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480" yWindow="75" windowWidth="18195" windowHeight="11820"/>
  </bookViews>
  <sheets>
    <sheet name="HISTORICO" sheetId="1" r:id="rId1"/>
    <sheet name="dadosexternosBMF" sheetId="8" r:id="rId2"/>
    <sheet name="DIs" sheetId="4" r:id="rId3"/>
    <sheet name="FERIADOS" sheetId="6" r:id="rId4"/>
    <sheet name="Plan1" sheetId="9" r:id="rId5"/>
  </sheets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\a" localSheetId="1">#REF!</definedName>
    <definedName name="\a">#REF!</definedName>
    <definedName name="\i" localSheetId="1">#REF!</definedName>
    <definedName name="\i">#REF!</definedName>
    <definedName name="_r" localSheetId="1">#REF!</definedName>
    <definedName name="_r">#REF!</definedName>
    <definedName name="_TAB11" localSheetId="1">#REF!</definedName>
    <definedName name="_TAB11">#REF!</definedName>
    <definedName name="_TAB12" localSheetId="1">#REF!</definedName>
    <definedName name="_TAB12">#REF!</definedName>
    <definedName name="_TAB13" localSheetId="1">#REF!</definedName>
    <definedName name="_TAB13">#REF!</definedName>
    <definedName name="_TAB14" localSheetId="1">#REF!</definedName>
    <definedName name="_TAB14">#REF!</definedName>
    <definedName name="_TAB15" localSheetId="1">#REF!</definedName>
    <definedName name="_TAB15">#REF!</definedName>
    <definedName name="_TAB16" localSheetId="1">#REF!</definedName>
    <definedName name="_TAB16">#REF!</definedName>
    <definedName name="_TAB17" localSheetId="1">#REF!</definedName>
    <definedName name="_TAB17">#REF!</definedName>
    <definedName name="_TAB2" localSheetId="1">#REF!</definedName>
    <definedName name="_TAB2">#REF!</definedName>
    <definedName name="_TAB3" localSheetId="1">#REF!</definedName>
    <definedName name="_TAB3">#REF!</definedName>
    <definedName name="_TAB4" localSheetId="1">#REF!</definedName>
    <definedName name="_TAB4">#REF!</definedName>
    <definedName name="_TAB91" localSheetId="1">#REF!</definedName>
    <definedName name="_TAB91">#REF!</definedName>
    <definedName name="_TAB92" localSheetId="1">#REF!</definedName>
    <definedName name="_TAB92">#REF!</definedName>
    <definedName name="_TAB93" localSheetId="1">#REF!</definedName>
    <definedName name="_TAB93">#REF!</definedName>
    <definedName name="_TAB94" localSheetId="1">#REF!</definedName>
    <definedName name="_TAB94">#REF!</definedName>
    <definedName name="_TAB95" localSheetId="1">#REF!</definedName>
    <definedName name="_TAB95">#REF!</definedName>
    <definedName name="_TAB96" localSheetId="1">#REF!</definedName>
    <definedName name="_TAB96">#REF!</definedName>
    <definedName name="_TAB97" localSheetId="1">#REF!</definedName>
    <definedName name="_TAB97">#REF!</definedName>
    <definedName name="_TAB98" localSheetId="1">#REF!</definedName>
    <definedName name="_TAB98">#REF!</definedName>
    <definedName name="abc" localSheetId="1">#REF!</definedName>
    <definedName name="abc">#REF!</definedName>
    <definedName name="_xlnm.Print_Area" localSheetId="0">HISTORICO!$C$2:$K$83</definedName>
    <definedName name="BLPI1" localSheetId="1" hidden="1">#REF!</definedName>
    <definedName name="BLPI1" hidden="1">#REF!</definedName>
    <definedName name="BLPI2" localSheetId="1" hidden="1">#REF!</definedName>
    <definedName name="BLPI2" hidden="1">#REF!</definedName>
    <definedName name="BLPI3" localSheetId="1" hidden="1">#REF!</definedName>
    <definedName name="BLPI3" hidden="1">#REF!</definedName>
    <definedName name="BLPI4" localSheetId="1" hidden="1">#REF!</definedName>
    <definedName name="BLPI4" hidden="1">#REF!</definedName>
    <definedName name="BLPI5" localSheetId="1" hidden="1">[1]Sheet2!#REF!</definedName>
    <definedName name="BLPI5" hidden="1">[1]Sheet2!#REF!</definedName>
    <definedName name="BLPI6" localSheetId="1" hidden="1">[1]Sheet2!#REF!</definedName>
    <definedName name="BLPI6" hidden="1">[1]Sheet2!#REF!</definedName>
    <definedName name="BLPI7" hidden="1">[2]Sheet2!$G$4</definedName>
    <definedName name="BLPI8" hidden="1">[2]Sheet2!$H$4</definedName>
    <definedName name="CÓDIGOS">[3]Plan4!$E$8:$G$31</definedName>
    <definedName name="CURVAS">[4]GERAL!$AF$8:$AQ$655</definedName>
    <definedName name="d" localSheetId="1">#REF!</definedName>
    <definedName name="d">#REF!</definedName>
    <definedName name="dadosexternosBMF_1" localSheetId="1">dadosexternosBMF!$A$1:$F$190</definedName>
    <definedName name="dadosexternosBMF_1" localSheetId="2">DIs!$A$1:$F$232</definedName>
    <definedName name="dadosexternosBMF_2" localSheetId="1">dadosexternosBMF!$A$1:$U$176</definedName>
    <definedName name="dadosexternosBMF_2" localSheetId="2">DIs!$A$1:$U$176</definedName>
    <definedName name="dadosexternosBMF_3" localSheetId="1">dadosexternosBMF!$A$1:$F$191</definedName>
    <definedName name="dadosexternosBMF_3" localSheetId="2">DIs!$A$1:$F$233</definedName>
    <definedName name="dadosexternosBMF_4" localSheetId="1">dadosexternosBMF!$A$1:$G$229</definedName>
    <definedName name="dadosexternosBMF_4" localSheetId="2">DIs!$A$1:$G$229</definedName>
    <definedName name="DAYS_VOL">[5]LINKS!$BA$4:$BA$143</definedName>
    <definedName name="del" localSheetId="1">#REF!</definedName>
    <definedName name="del">#REF!</definedName>
    <definedName name="DI_FUTURO" localSheetId="1">#REF!</definedName>
    <definedName name="DI_FUTURO">#REF!</definedName>
    <definedName name="dt" localSheetId="1">#REF!</definedName>
    <definedName name="dt">#REF!</definedName>
    <definedName name="FER" localSheetId="1">#REF!</definedName>
    <definedName name="FER">#REF!</definedName>
    <definedName name="FERIADOS">'[6]NTN-C'!$Q$18:$Q$401</definedName>
    <definedName name="HolCDI">[7]Holiday!$A$3:$A$131</definedName>
    <definedName name="holidays">[8]Aux!$B$3:$B$91</definedName>
    <definedName name="HOLLIDAY_BRL">[5]LINKS!$AZ$4:$AZ$130</definedName>
    <definedName name="HolVol">[7]Holiday!$B$3:$B$131</definedName>
    <definedName name="K" localSheetId="1">#REF!</definedName>
    <definedName name="K">#REF!</definedName>
    <definedName name="m" localSheetId="1">#REF!</definedName>
    <definedName name="m">#REF!</definedName>
    <definedName name="MENU" localSheetId="1">#REF!</definedName>
    <definedName name="MENU">#REF!</definedName>
    <definedName name="MENU2" localSheetId="1">#REF!</definedName>
    <definedName name="MENU2">#REF!</definedName>
    <definedName name="MOVE" localSheetId="1">#REF!</definedName>
    <definedName name="MOVE">#REF!</definedName>
    <definedName name="natureza">[9]Termo!$G$3:$G$4</definedName>
    <definedName name="OPT_STK_MAT">[5]LINKS!$BY$3:$CH$5000</definedName>
    <definedName name="p" localSheetId="1">[10]FERIADOS!#REF!</definedName>
    <definedName name="p">[10]FERIADOS!#REF!</definedName>
    <definedName name="PEX" localSheetId="1">#REF!</definedName>
    <definedName name="PEX">#REF!</definedName>
    <definedName name="PRE">[5]LINKS!$AF$6:$AG$1500</definedName>
    <definedName name="q" localSheetId="1">[10]FERIADOS!#REF!</definedName>
    <definedName name="q">[10]FERIADOS!#REF!</definedName>
    <definedName name="rf" localSheetId="1">[10]FERIADOS!#REF!</definedName>
    <definedName name="rf">[10]FERIADOS!#REF!</definedName>
    <definedName name="S" localSheetId="1">[10]FERIADOS!#REF!</definedName>
    <definedName name="S">[10]FERIADOS!#REF!</definedName>
    <definedName name="T" localSheetId="1">[10]FERIADOS!#REF!</definedName>
    <definedName name="T">[10]FERIADOS!#REF!</definedName>
    <definedName name="TABCDI" localSheetId="1">#REF!</definedName>
    <definedName name="TABCDI">#REF!</definedName>
    <definedName name="TABIND" localSheetId="1">#REF!</definedName>
    <definedName name="TABIND">#REF!</definedName>
    <definedName name="TESTE" localSheetId="1">[11]HISTÓRICO!#REF!</definedName>
    <definedName name="TESTE">[11]HISTÓRICO!#REF!</definedName>
    <definedName name="tipo" localSheetId="1">[10]FERIADOS!#REF!</definedName>
    <definedName name="tipo">[10]FERIADOS!#REF!</definedName>
    <definedName name="tipos">[9]Termo!$G$1:$G$2</definedName>
    <definedName name="TODAY">[12]Aux!$K$42</definedName>
    <definedName name="u" localSheetId="1">#REF!</definedName>
    <definedName name="u">#REF!</definedName>
    <definedName name="vol" localSheetId="1">[10]FERIADOS!#REF!</definedName>
    <definedName name="vol">[10]FERIADOS!#REF!</definedName>
    <definedName name="VOLATIL" localSheetId="1">#REF!</definedName>
    <definedName name="VOLATIL">#REF!</definedName>
    <definedName name="X" localSheetId="1">[10]FERIADOS!#REF!</definedName>
    <definedName name="X">[10]FERIADOS!#REF!</definedName>
  </definedNames>
  <calcPr calcId="145621"/>
</workbook>
</file>

<file path=xl/calcChain.xml><?xml version="1.0" encoding="utf-8"?>
<calcChain xmlns="http://schemas.openxmlformats.org/spreadsheetml/2006/main">
  <c r="A2" i="1" l="1"/>
  <c r="AF8" i="1"/>
  <c r="Q30" i="1"/>
  <c r="Q18" i="1"/>
  <c r="Q38" i="1"/>
  <c r="V21" i="1"/>
  <c r="Q22" i="1"/>
  <c r="Q40" i="1"/>
  <c r="Q36" i="1"/>
  <c r="Q19" i="1"/>
  <c r="V14" i="1"/>
  <c r="Q37" i="1"/>
  <c r="Q46" i="1"/>
  <c r="Q17" i="1"/>
  <c r="Q45" i="1"/>
  <c r="Q43" i="1"/>
  <c r="Q42" i="1"/>
  <c r="Q41" i="1"/>
  <c r="Q44" i="1"/>
  <c r="Q27" i="1"/>
  <c r="Q16" i="1"/>
  <c r="Q23" i="1"/>
  <c r="Q28" i="1"/>
  <c r="Q35" i="1"/>
  <c r="Q26" i="1"/>
  <c r="Q29" i="1"/>
  <c r="Q34" i="1"/>
  <c r="Q14" i="1"/>
  <c r="Q39" i="1"/>
  <c r="V33" i="1"/>
  <c r="Q21" i="1"/>
  <c r="Q31" i="1"/>
  <c r="Q15" i="1"/>
  <c r="Q20" i="1"/>
  <c r="Q24" i="1"/>
  <c r="V22" i="1"/>
  <c r="Q33" i="1"/>
  <c r="Q32" i="1"/>
  <c r="Q25" i="1"/>
  <c r="Q10" i="1"/>
  <c r="Q13" i="1"/>
  <c r="Q11" i="1"/>
  <c r="Q9" i="1"/>
  <c r="Q12" i="1"/>
  <c r="EO6" i="1" l="1"/>
  <c r="EN6" i="1"/>
  <c r="EO4" i="1"/>
  <c r="EN4" i="1"/>
  <c r="EO3" i="1"/>
  <c r="EN3" i="1"/>
  <c r="Q8" i="1"/>
  <c r="EL6" i="1" l="1"/>
  <c r="EK6" i="1"/>
  <c r="EL4" i="1"/>
  <c r="EK4" i="1"/>
  <c r="EL3" i="1"/>
  <c r="EK3" i="1"/>
  <c r="T11" i="1" l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EF6" i="1" l="1"/>
  <c r="EF5" i="1"/>
  <c r="EF4" i="1"/>
  <c r="EF3" i="1"/>
  <c r="Q47" i="1"/>
  <c r="EC6" i="1" l="1"/>
  <c r="EC5" i="1"/>
  <c r="EC4" i="1"/>
  <c r="EC3" i="1"/>
  <c r="P87" i="1" l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A6" i="1" l="1"/>
  <c r="T8" i="1"/>
  <c r="Y8" i="1"/>
  <c r="T9" i="1"/>
  <c r="Y9" i="1"/>
  <c r="T10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T47" i="1"/>
  <c r="Y47" i="1"/>
  <c r="T48" i="1"/>
  <c r="Y48" i="1"/>
  <c r="T49" i="1"/>
  <c r="Y49" i="1"/>
  <c r="T50" i="1"/>
  <c r="Y50" i="1"/>
  <c r="T51" i="1"/>
  <c r="Y51" i="1"/>
  <c r="T52" i="1"/>
  <c r="Y52" i="1"/>
  <c r="T53" i="1"/>
  <c r="Y53" i="1"/>
  <c r="T54" i="1"/>
  <c r="Y54" i="1"/>
  <c r="T55" i="1"/>
  <c r="Y55" i="1"/>
  <c r="C8" i="1"/>
  <c r="M8" i="1" s="1"/>
  <c r="C9" i="1"/>
  <c r="C10" i="1"/>
  <c r="C11" i="1"/>
  <c r="M11" i="1" s="1"/>
  <c r="C12" i="1"/>
  <c r="L12" i="1" s="1"/>
  <c r="C13" i="1"/>
  <c r="C14" i="1"/>
  <c r="C15" i="1"/>
  <c r="M15" i="1" s="1"/>
  <c r="C16" i="1"/>
  <c r="C17" i="1"/>
  <c r="M17" i="1" s="1"/>
  <c r="C18" i="1"/>
  <c r="M18" i="1" s="1"/>
  <c r="C19" i="1"/>
  <c r="C20" i="1"/>
  <c r="L20" i="1" s="1"/>
  <c r="C21" i="1"/>
  <c r="C22" i="1"/>
  <c r="C23" i="1"/>
  <c r="C24" i="1"/>
  <c r="M24" i="1" s="1"/>
  <c r="C25" i="1"/>
  <c r="L25" i="1" s="1"/>
  <c r="C26" i="1"/>
  <c r="M26" i="1" s="1"/>
  <c r="C27" i="1"/>
  <c r="M27" i="1" s="1"/>
  <c r="C28" i="1"/>
  <c r="C29" i="1"/>
  <c r="C30" i="1"/>
  <c r="C31" i="1"/>
  <c r="L31" i="1" s="1"/>
  <c r="C32" i="1"/>
  <c r="M32" i="1" s="1"/>
  <c r="C33" i="1"/>
  <c r="C34" i="1"/>
  <c r="L34" i="1" s="1"/>
  <c r="C35" i="1"/>
  <c r="L35" i="1" s="1"/>
  <c r="C36" i="1"/>
  <c r="C37" i="1"/>
  <c r="C38" i="1"/>
  <c r="L38" i="1" s="1"/>
  <c r="C39" i="1"/>
  <c r="L39" i="1" s="1"/>
  <c r="C40" i="1"/>
  <c r="M40" i="1" s="1"/>
  <c r="C41" i="1"/>
  <c r="C42" i="1"/>
  <c r="C43" i="1"/>
  <c r="L43" i="1" s="1"/>
  <c r="C44" i="1"/>
  <c r="L44" i="1" s="1"/>
  <c r="C45" i="1"/>
  <c r="C46" i="1"/>
  <c r="M48" i="1"/>
  <c r="C49" i="1"/>
  <c r="L49" i="1" s="1"/>
  <c r="C50" i="1"/>
  <c r="H50" i="1" s="1"/>
  <c r="C51" i="1"/>
  <c r="H51" i="1" s="1"/>
  <c r="C52" i="1"/>
  <c r="M52" i="1" s="1"/>
  <c r="C53" i="1"/>
  <c r="C54" i="1"/>
  <c r="H54" i="1" s="1"/>
  <c r="C55" i="1"/>
  <c r="M55" i="1" s="1"/>
  <c r="C56" i="1"/>
  <c r="M56" i="1" s="1"/>
  <c r="C57" i="1"/>
  <c r="L57" i="1" s="1"/>
  <c r="C58" i="1"/>
  <c r="L58" i="1" s="1"/>
  <c r="C59" i="1"/>
  <c r="M59" i="1" s="1"/>
  <c r="C60" i="1"/>
  <c r="C61" i="1"/>
  <c r="C62" i="1"/>
  <c r="C63" i="1"/>
  <c r="L63" i="1" s="1"/>
  <c r="O64" i="1"/>
  <c r="I64" i="1" s="1"/>
  <c r="P64" i="1" s="1"/>
  <c r="O65" i="1"/>
  <c r="F65" i="1" s="1"/>
  <c r="O66" i="1"/>
  <c r="F66" i="1" s="1"/>
  <c r="O67" i="1"/>
  <c r="F67" i="1" s="1"/>
  <c r="O68" i="1"/>
  <c r="F68" i="1" s="1"/>
  <c r="O69" i="1"/>
  <c r="F69" i="1" s="1"/>
  <c r="O70" i="1"/>
  <c r="F70" i="1" s="1"/>
  <c r="O71" i="1"/>
  <c r="F71" i="1" s="1"/>
  <c r="O72" i="1"/>
  <c r="F72" i="1" s="1"/>
  <c r="O73" i="1"/>
  <c r="F73" i="1" s="1"/>
  <c r="O74" i="1"/>
  <c r="F74" i="1" s="1"/>
  <c r="O75" i="1"/>
  <c r="F75" i="1" s="1"/>
  <c r="O76" i="1"/>
  <c r="F76" i="1" s="1"/>
  <c r="O77" i="1"/>
  <c r="F77" i="1" s="1"/>
  <c r="O78" i="1"/>
  <c r="I78" i="1" s="1"/>
  <c r="P78" i="1" s="1"/>
  <c r="O79" i="1"/>
  <c r="J79" i="1" s="1"/>
  <c r="O80" i="1"/>
  <c r="F80" i="1" s="1"/>
  <c r="O81" i="1"/>
  <c r="F81" i="1" s="1"/>
  <c r="O82" i="1"/>
  <c r="O83" i="1"/>
  <c r="O84" i="1"/>
  <c r="O85" i="1"/>
  <c r="O86" i="1"/>
  <c r="P86" i="1" s="1"/>
  <c r="C64" i="1"/>
  <c r="M64" i="1" s="1"/>
  <c r="N64" i="1"/>
  <c r="C65" i="1"/>
  <c r="N65" i="1"/>
  <c r="C66" i="1"/>
  <c r="H66" i="1" s="1"/>
  <c r="N66" i="1"/>
  <c r="C67" i="1"/>
  <c r="N67" i="1"/>
  <c r="C68" i="1"/>
  <c r="L68" i="1" s="1"/>
  <c r="N68" i="1"/>
  <c r="C69" i="1"/>
  <c r="M69" i="1" s="1"/>
  <c r="N69" i="1"/>
  <c r="C70" i="1"/>
  <c r="H70" i="1" s="1"/>
  <c r="N70" i="1"/>
  <c r="C71" i="1"/>
  <c r="M71" i="1" s="1"/>
  <c r="N71" i="1"/>
  <c r="C72" i="1"/>
  <c r="L72" i="1" s="1"/>
  <c r="N72" i="1"/>
  <c r="C73" i="1"/>
  <c r="N73" i="1"/>
  <c r="C74" i="1"/>
  <c r="L74" i="1" s="1"/>
  <c r="N74" i="1"/>
  <c r="C75" i="1"/>
  <c r="H75" i="1" s="1"/>
  <c r="N75" i="1"/>
  <c r="C76" i="1"/>
  <c r="H76" i="1" s="1"/>
  <c r="N76" i="1"/>
  <c r="C77" i="1"/>
  <c r="H77" i="1" s="1"/>
  <c r="N77" i="1"/>
  <c r="C78" i="1"/>
  <c r="M78" i="1" s="1"/>
  <c r="N78" i="1"/>
  <c r="C79" i="1"/>
  <c r="H79" i="1" s="1"/>
  <c r="N79" i="1"/>
  <c r="C80" i="1"/>
  <c r="H80" i="1" s="1"/>
  <c r="N80" i="1"/>
  <c r="C81" i="1"/>
  <c r="L81" i="1" s="1"/>
  <c r="N81" i="1"/>
  <c r="C82" i="1"/>
  <c r="N82" i="1"/>
  <c r="N83" i="1"/>
  <c r="C84" i="1"/>
  <c r="M84" i="1" s="1"/>
  <c r="N84" i="1"/>
  <c r="C85" i="1"/>
  <c r="N85" i="1"/>
  <c r="C86" i="1"/>
  <c r="N86" i="1"/>
  <c r="Q49" i="1"/>
  <c r="Q61" i="1"/>
  <c r="Q51" i="1"/>
  <c r="Q50" i="1"/>
  <c r="Q55" i="1"/>
  <c r="Q54" i="1"/>
  <c r="Q62" i="1"/>
  <c r="Q60" i="1"/>
  <c r="Q52" i="1"/>
  <c r="Q63" i="1"/>
  <c r="Q48" i="1"/>
  <c r="Q53" i="1"/>
  <c r="M19" i="1" l="1"/>
  <c r="H19" i="1"/>
  <c r="H56" i="1"/>
  <c r="L18" i="1"/>
  <c r="N18" i="1" s="1"/>
  <c r="O18" i="1" s="1"/>
  <c r="F18" i="1" s="1"/>
  <c r="P85" i="1"/>
  <c r="F79" i="1"/>
  <c r="H71" i="1"/>
  <c r="I77" i="1"/>
  <c r="P77" i="1" s="1"/>
  <c r="J76" i="1"/>
  <c r="H72" i="1"/>
  <c r="L32" i="1"/>
  <c r="K74" i="1"/>
  <c r="L84" i="1"/>
  <c r="K81" i="1"/>
  <c r="I72" i="1"/>
  <c r="P72" i="1" s="1"/>
  <c r="M86" i="1"/>
  <c r="I80" i="1"/>
  <c r="P80" i="1" s="1"/>
  <c r="I71" i="1"/>
  <c r="P71" i="1" s="1"/>
  <c r="K73" i="1"/>
  <c r="I79" i="1"/>
  <c r="P79" i="1" s="1"/>
  <c r="F78" i="1"/>
  <c r="M75" i="1"/>
  <c r="L15" i="1"/>
  <c r="N15" i="1" s="1"/>
  <c r="O15" i="1" s="1"/>
  <c r="F15" i="1" s="1"/>
  <c r="J77" i="1"/>
  <c r="M74" i="1"/>
  <c r="M34" i="1"/>
  <c r="N34" i="1" s="1"/>
  <c r="O34" i="1" s="1"/>
  <c r="K79" i="1"/>
  <c r="J74" i="1"/>
  <c r="K71" i="1"/>
  <c r="L86" i="1"/>
  <c r="M85" i="1"/>
  <c r="M70" i="1"/>
  <c r="L40" i="1"/>
  <c r="N40" i="1" s="1"/>
  <c r="O40" i="1" s="1"/>
  <c r="L8" i="1"/>
  <c r="N8" i="1" s="1"/>
  <c r="O8" i="1" s="1"/>
  <c r="P82" i="1"/>
  <c r="K76" i="1"/>
  <c r="I74" i="1"/>
  <c r="P74" i="1" s="1"/>
  <c r="J71" i="1"/>
  <c r="L70" i="1"/>
  <c r="L79" i="1"/>
  <c r="M79" i="1"/>
  <c r="M12" i="1"/>
  <c r="N12" i="1" s="1"/>
  <c r="O12" i="1" s="1"/>
  <c r="F12" i="1" s="1"/>
  <c r="P84" i="1"/>
  <c r="J81" i="1"/>
  <c r="K78" i="1"/>
  <c r="I76" i="1"/>
  <c r="P76" i="1" s="1"/>
  <c r="J73" i="1"/>
  <c r="K70" i="1"/>
  <c r="L78" i="1"/>
  <c r="M50" i="1"/>
  <c r="M20" i="1"/>
  <c r="N20" i="1" s="1"/>
  <c r="O20" i="1" s="1"/>
  <c r="F20" i="1" s="1"/>
  <c r="I81" i="1"/>
  <c r="P81" i="1" s="1"/>
  <c r="J78" i="1"/>
  <c r="K75" i="1"/>
  <c r="I73" i="1"/>
  <c r="P73" i="1" s="1"/>
  <c r="J70" i="1"/>
  <c r="L76" i="1"/>
  <c r="M77" i="1"/>
  <c r="L50" i="1"/>
  <c r="K80" i="1"/>
  <c r="J75" i="1"/>
  <c r="K72" i="1"/>
  <c r="I70" i="1"/>
  <c r="P70" i="1" s="1"/>
  <c r="H81" i="1"/>
  <c r="H74" i="1"/>
  <c r="L71" i="1"/>
  <c r="M76" i="1"/>
  <c r="M54" i="1"/>
  <c r="M31" i="1"/>
  <c r="N31" i="1" s="1"/>
  <c r="O31" i="1" s="1"/>
  <c r="M25" i="1"/>
  <c r="N25" i="1" s="1"/>
  <c r="O25" i="1" s="1"/>
  <c r="P83" i="1"/>
  <c r="J80" i="1"/>
  <c r="K77" i="1"/>
  <c r="I75" i="1"/>
  <c r="P75" i="1" s="1"/>
  <c r="J72" i="1"/>
  <c r="K65" i="1"/>
  <c r="J68" i="1"/>
  <c r="M66" i="1"/>
  <c r="F64" i="1"/>
  <c r="L64" i="1"/>
  <c r="K64" i="1"/>
  <c r="H69" i="1"/>
  <c r="L69" i="1"/>
  <c r="J65" i="1"/>
  <c r="I65" i="1"/>
  <c r="P65" i="1" s="1"/>
  <c r="L59" i="1"/>
  <c r="N59" i="1" s="1"/>
  <c r="O59" i="1" s="1"/>
  <c r="M57" i="1"/>
  <c r="N57" i="1" s="1"/>
  <c r="O57" i="1" s="1"/>
  <c r="M39" i="1"/>
  <c r="N39" i="1" s="1"/>
  <c r="O39" i="1" s="1"/>
  <c r="F39" i="1" s="1"/>
  <c r="J67" i="1"/>
  <c r="K69" i="1"/>
  <c r="I67" i="1"/>
  <c r="P67" i="1" s="1"/>
  <c r="J64" i="1"/>
  <c r="K67" i="1"/>
  <c r="J69" i="1"/>
  <c r="K66" i="1"/>
  <c r="I68" i="1"/>
  <c r="P68" i="1" s="1"/>
  <c r="I69" i="1"/>
  <c r="P69" i="1" s="1"/>
  <c r="J66" i="1"/>
  <c r="K68" i="1"/>
  <c r="I66" i="1"/>
  <c r="P66" i="1" s="1"/>
  <c r="L67" i="1"/>
  <c r="M67" i="1"/>
  <c r="L51" i="1"/>
  <c r="M51" i="1"/>
  <c r="L46" i="1"/>
  <c r="M62" i="1"/>
  <c r="L82" i="1"/>
  <c r="M82" i="1"/>
  <c r="L9" i="1"/>
  <c r="M9" i="1"/>
  <c r="L26" i="1"/>
  <c r="N26" i="1" s="1"/>
  <c r="O26" i="1" s="1"/>
  <c r="L73" i="1"/>
  <c r="M73" i="1"/>
  <c r="H73" i="1"/>
  <c r="H53" i="1"/>
  <c r="H67" i="1"/>
  <c r="M60" i="1"/>
  <c r="L41" i="1"/>
  <c r="L28" i="1"/>
  <c r="M28" i="1"/>
  <c r="H58" i="1"/>
  <c r="M58" i="1"/>
  <c r="N58" i="1" s="1"/>
  <c r="O58" i="1" s="1"/>
  <c r="H78" i="1"/>
  <c r="L65" i="1"/>
  <c r="M65" i="1"/>
  <c r="H65" i="1"/>
  <c r="M16" i="1"/>
  <c r="L16" i="1"/>
  <c r="L47" i="1"/>
  <c r="M47" i="1"/>
  <c r="L80" i="1"/>
  <c r="M80" i="1"/>
  <c r="H68" i="1"/>
  <c r="M68" i="1"/>
  <c r="H55" i="1"/>
  <c r="L55" i="1"/>
  <c r="N55" i="1" s="1"/>
  <c r="O55" i="1" s="1"/>
  <c r="L85" i="1"/>
  <c r="L77" i="1"/>
  <c r="H64" i="1"/>
  <c r="L75" i="1"/>
  <c r="L66" i="1"/>
  <c r="M81" i="1"/>
  <c r="M42" i="1"/>
  <c r="M10" i="1"/>
  <c r="M72" i="1"/>
  <c r="M49" i="1"/>
  <c r="N49" i="1" s="1"/>
  <c r="O49" i="1" s="1"/>
  <c r="L42" i="1"/>
  <c r="L24" i="1"/>
  <c r="N24" i="1" s="1"/>
  <c r="O24" i="1" s="1"/>
  <c r="M23" i="1"/>
  <c r="L10" i="1"/>
  <c r="M63" i="1"/>
  <c r="N63" i="1" s="1"/>
  <c r="O63" i="1" s="1"/>
  <c r="L23" i="1"/>
  <c r="L61" i="1"/>
  <c r="M61" i="1"/>
  <c r="L21" i="1"/>
  <c r="M21" i="1"/>
  <c r="L14" i="1"/>
  <c r="L52" i="1"/>
  <c r="N52" i="1" s="1"/>
  <c r="O52" i="1" s="1"/>
  <c r="H49" i="1"/>
  <c r="M44" i="1"/>
  <c r="N44" i="1" s="1"/>
  <c r="O44" i="1" s="1"/>
  <c r="M43" i="1"/>
  <c r="N43" i="1" s="1"/>
  <c r="O43" i="1" s="1"/>
  <c r="N32" i="1"/>
  <c r="O32" i="1" s="1"/>
  <c r="M22" i="1"/>
  <c r="H52" i="1"/>
  <c r="L48" i="1"/>
  <c r="N48" i="1" s="1"/>
  <c r="O48" i="1" s="1"/>
  <c r="M38" i="1"/>
  <c r="N38" i="1" s="1"/>
  <c r="O38" i="1" s="1"/>
  <c r="L29" i="1"/>
  <c r="M29" i="1"/>
  <c r="L27" i="1"/>
  <c r="N27" i="1" s="1"/>
  <c r="O27" i="1" s="1"/>
  <c r="L60" i="1"/>
  <c r="H57" i="1"/>
  <c r="L54" i="1"/>
  <c r="L37" i="1"/>
  <c r="M37" i="1"/>
  <c r="M33" i="1"/>
  <c r="M30" i="1"/>
  <c r="L22" i="1"/>
  <c r="L13" i="1"/>
  <c r="M13" i="1"/>
  <c r="L11" i="1"/>
  <c r="N11" i="1" s="1"/>
  <c r="O11" i="1" s="1"/>
  <c r="M46" i="1"/>
  <c r="M36" i="1"/>
  <c r="L17" i="1"/>
  <c r="N17" i="1" s="1"/>
  <c r="O17" i="1" s="1"/>
  <c r="L53" i="1"/>
  <c r="M53" i="1"/>
  <c r="L33" i="1"/>
  <c r="M14" i="1"/>
  <c r="L56" i="1"/>
  <c r="N56" i="1" s="1"/>
  <c r="O56" i="1" s="1"/>
  <c r="M35" i="1"/>
  <c r="N35" i="1" s="1"/>
  <c r="O35" i="1" s="1"/>
  <c r="L62" i="1"/>
  <c r="L45" i="1"/>
  <c r="M45" i="1"/>
  <c r="M41" i="1"/>
  <c r="L36" i="1"/>
  <c r="L30" i="1"/>
  <c r="L19" i="1"/>
  <c r="N19" i="1" s="1"/>
  <c r="O19" i="1" s="1"/>
  <c r="B64" i="1"/>
  <c r="B68" i="1"/>
  <c r="B72" i="1"/>
  <c r="B76" i="1"/>
  <c r="B80" i="1"/>
  <c r="B84" i="1"/>
  <c r="AI8" i="1"/>
  <c r="AK9" i="1"/>
  <c r="AK10" i="1"/>
  <c r="AK11" i="1"/>
  <c r="AK12" i="1"/>
  <c r="AK13" i="1"/>
  <c r="AK14" i="1"/>
  <c r="AK15" i="1"/>
  <c r="AK16" i="1"/>
  <c r="AK17" i="1"/>
  <c r="AL17" i="1"/>
  <c r="AL18" i="1" s="1"/>
  <c r="AL19" i="1" s="1"/>
  <c r="AL20" i="1" s="1"/>
  <c r="AL21" i="1" s="1"/>
  <c r="AL22" i="1" s="1"/>
  <c r="AL23" i="1" s="1"/>
  <c r="AL24" i="1" s="1"/>
  <c r="AL25" i="1" s="1"/>
  <c r="AL26" i="1" s="1"/>
  <c r="AL27" i="1" s="1"/>
  <c r="AL28" i="1" s="1"/>
  <c r="AL29" i="1" s="1"/>
  <c r="AL30" i="1" s="1"/>
  <c r="AL31" i="1" s="1"/>
  <c r="AL32" i="1" s="1"/>
  <c r="AL33" i="1" s="1"/>
  <c r="AL34" i="1" s="1"/>
  <c r="AL35" i="1" s="1"/>
  <c r="AL36" i="1" s="1"/>
  <c r="AL37" i="1" s="1"/>
  <c r="AL38" i="1" s="1"/>
  <c r="AL39" i="1" s="1"/>
  <c r="AL40" i="1" s="1"/>
  <c r="AL41" i="1" s="1"/>
  <c r="AL42" i="1" s="1"/>
  <c r="AL43" i="1" s="1"/>
  <c r="AL44" i="1" s="1"/>
  <c r="AL45" i="1" s="1"/>
  <c r="AL46" i="1" s="1"/>
  <c r="AL47" i="1" s="1"/>
  <c r="AL48" i="1" s="1"/>
  <c r="AL49" i="1" s="1"/>
  <c r="AL50" i="1" s="1"/>
  <c r="AL51" i="1" s="1"/>
  <c r="AL52" i="1" s="1"/>
  <c r="AL53" i="1" s="1"/>
  <c r="AL54" i="1" s="1"/>
  <c r="AL55" i="1" s="1"/>
  <c r="AL56" i="1" s="1"/>
  <c r="AL57" i="1" s="1"/>
  <c r="AL58" i="1" s="1"/>
  <c r="AL59" i="1" s="1"/>
  <c r="AL60" i="1" s="1"/>
  <c r="AL61" i="1" s="1"/>
  <c r="AL62" i="1" s="1"/>
  <c r="AL63" i="1" s="1"/>
  <c r="AL64" i="1" s="1"/>
  <c r="AL65" i="1" s="1"/>
  <c r="AL66" i="1" s="1"/>
  <c r="AL67" i="1" s="1"/>
  <c r="AL68" i="1" s="1"/>
  <c r="AL69" i="1" s="1"/>
  <c r="AL70" i="1" s="1"/>
  <c r="AL71" i="1" s="1"/>
  <c r="AL72" i="1" s="1"/>
  <c r="AL73" i="1" s="1"/>
  <c r="AL74" i="1" s="1"/>
  <c r="AL75" i="1" s="1"/>
  <c r="AL76" i="1" s="1"/>
  <c r="AL77" i="1" s="1"/>
  <c r="AL78" i="1" s="1"/>
  <c r="AL79" i="1" s="1"/>
  <c r="AL80" i="1" s="1"/>
  <c r="AL81" i="1" s="1"/>
  <c r="AL82" i="1" s="1"/>
  <c r="AL83" i="1" s="1"/>
  <c r="AL84" i="1" s="1"/>
  <c r="AL85" i="1" s="1"/>
  <c r="AL86" i="1" s="1"/>
  <c r="AL87" i="1" s="1"/>
  <c r="AL88" i="1" s="1"/>
  <c r="AL89" i="1" s="1"/>
  <c r="AL90" i="1" s="1"/>
  <c r="AL91" i="1" s="1"/>
  <c r="AL92" i="1" s="1"/>
  <c r="AL93" i="1" s="1"/>
  <c r="AL94" i="1" s="1"/>
  <c r="AL95" i="1" s="1"/>
  <c r="AL96" i="1" s="1"/>
  <c r="AL97" i="1" s="1"/>
  <c r="AL98" i="1" s="1"/>
  <c r="AL99" i="1" s="1"/>
  <c r="AL100" i="1" s="1"/>
  <c r="AL101" i="1" s="1"/>
  <c r="AL102" i="1" s="1"/>
  <c r="AL103" i="1" s="1"/>
  <c r="AL104" i="1" s="1"/>
  <c r="AL105" i="1" s="1"/>
  <c r="AL106" i="1" s="1"/>
  <c r="AL107" i="1" s="1"/>
  <c r="AL108" i="1" s="1"/>
  <c r="AL109" i="1" s="1"/>
  <c r="AL110" i="1" s="1"/>
  <c r="AL111" i="1" s="1"/>
  <c r="AL112" i="1" s="1"/>
  <c r="AL113" i="1" s="1"/>
  <c r="AL114" i="1" s="1"/>
  <c r="AL115" i="1" s="1"/>
  <c r="AL116" i="1" s="1"/>
  <c r="AL117" i="1" s="1"/>
  <c r="AL118" i="1" s="1"/>
  <c r="AL119" i="1" s="1"/>
  <c r="AL120" i="1" s="1"/>
  <c r="AL121" i="1" s="1"/>
  <c r="AL122" i="1" s="1"/>
  <c r="AL123" i="1" s="1"/>
  <c r="AL124" i="1" s="1"/>
  <c r="AL125" i="1" s="1"/>
  <c r="AL126" i="1" s="1"/>
  <c r="AL127" i="1" s="1"/>
  <c r="AL128" i="1" s="1"/>
  <c r="AL129" i="1" s="1"/>
  <c r="AL130" i="1" s="1"/>
  <c r="AL131" i="1" s="1"/>
  <c r="AL132" i="1" s="1"/>
  <c r="AL133" i="1" s="1"/>
  <c r="AL134" i="1" s="1"/>
  <c r="AL135" i="1" s="1"/>
  <c r="AL136" i="1" s="1"/>
  <c r="AL137" i="1" s="1"/>
  <c r="AL138" i="1" s="1"/>
  <c r="AL139" i="1" s="1"/>
  <c r="AL140" i="1" s="1"/>
  <c r="AL141" i="1" s="1"/>
  <c r="AL142" i="1" s="1"/>
  <c r="AL143" i="1" s="1"/>
  <c r="AL144" i="1" s="1"/>
  <c r="AL145" i="1" s="1"/>
  <c r="AL146" i="1" s="1"/>
  <c r="AL147" i="1" s="1"/>
  <c r="AL148" i="1" s="1"/>
  <c r="AL149" i="1" s="1"/>
  <c r="AL150" i="1" s="1"/>
  <c r="AL151" i="1" s="1"/>
  <c r="AL152" i="1" s="1"/>
  <c r="AL153" i="1" s="1"/>
  <c r="AL154" i="1" s="1"/>
  <c r="AL155" i="1" s="1"/>
  <c r="AL156" i="1" s="1"/>
  <c r="AL157" i="1" s="1"/>
  <c r="AL158" i="1" s="1"/>
  <c r="AL159" i="1" s="1"/>
  <c r="AL160" i="1" s="1"/>
  <c r="AL161" i="1" s="1"/>
  <c r="AL162" i="1" s="1"/>
  <c r="AL163" i="1" s="1"/>
  <c r="AL164" i="1" s="1"/>
  <c r="AL165" i="1" s="1"/>
  <c r="AL166" i="1" s="1"/>
  <c r="AL167" i="1" s="1"/>
  <c r="AL168" i="1" s="1"/>
  <c r="AL169" i="1" s="1"/>
  <c r="AL170" i="1" s="1"/>
  <c r="AL171" i="1" s="1"/>
  <c r="AL172" i="1" s="1"/>
  <c r="AL173" i="1" s="1"/>
  <c r="AL174" i="1" s="1"/>
  <c r="AL175" i="1" s="1"/>
  <c r="AL176" i="1" s="1"/>
  <c r="AL177" i="1" s="1"/>
  <c r="AL178" i="1" s="1"/>
  <c r="AL179" i="1" s="1"/>
  <c r="AL180" i="1" s="1"/>
  <c r="AL181" i="1" s="1"/>
  <c r="AL182" i="1" s="1"/>
  <c r="AL183" i="1" s="1"/>
  <c r="AL184" i="1" s="1"/>
  <c r="AL185" i="1" s="1"/>
  <c r="AL186" i="1" s="1"/>
  <c r="AL187" i="1" s="1"/>
  <c r="AL188" i="1" s="1"/>
  <c r="AL189" i="1" s="1"/>
  <c r="AL190" i="1" s="1"/>
  <c r="AL191" i="1" s="1"/>
  <c r="AL192" i="1" s="1"/>
  <c r="AL193" i="1" s="1"/>
  <c r="AL194" i="1" s="1"/>
  <c r="AL195" i="1" s="1"/>
  <c r="AL196" i="1" s="1"/>
  <c r="AL197" i="1" s="1"/>
  <c r="AL198" i="1" s="1"/>
  <c r="AL199" i="1" s="1"/>
  <c r="AL200" i="1" s="1"/>
  <c r="AL201" i="1" s="1"/>
  <c r="AL202" i="1" s="1"/>
  <c r="AL203" i="1" s="1"/>
  <c r="AL204" i="1" s="1"/>
  <c r="AL205" i="1" s="1"/>
  <c r="AL206" i="1" s="1"/>
  <c r="AL207" i="1" s="1"/>
  <c r="AL208" i="1" s="1"/>
  <c r="AL209" i="1" s="1"/>
  <c r="AL210" i="1" s="1"/>
  <c r="AL211" i="1" s="1"/>
  <c r="AL212" i="1" s="1"/>
  <c r="AL213" i="1" s="1"/>
  <c r="AL214" i="1" s="1"/>
  <c r="AL215" i="1" s="1"/>
  <c r="AL216" i="1" s="1"/>
  <c r="AL217" i="1" s="1"/>
  <c r="AL218" i="1" s="1"/>
  <c r="AL219" i="1" s="1"/>
  <c r="AL220" i="1" s="1"/>
  <c r="AL221" i="1" s="1"/>
  <c r="AL222" i="1" s="1"/>
  <c r="AL223" i="1" s="1"/>
  <c r="AL224" i="1" s="1"/>
  <c r="AL225" i="1" s="1"/>
  <c r="AL226" i="1" s="1"/>
  <c r="AL227" i="1" s="1"/>
  <c r="AL228" i="1" s="1"/>
  <c r="AL229" i="1" s="1"/>
  <c r="AL230" i="1" s="1"/>
  <c r="AL231" i="1" s="1"/>
  <c r="AL232" i="1" s="1"/>
  <c r="AL233" i="1" s="1"/>
  <c r="AL234" i="1" s="1"/>
  <c r="AL235" i="1" s="1"/>
  <c r="AL236" i="1" s="1"/>
  <c r="AL237" i="1" s="1"/>
  <c r="AL238" i="1" s="1"/>
  <c r="AL239" i="1" s="1"/>
  <c r="AL240" i="1" s="1"/>
  <c r="AL241" i="1" s="1"/>
  <c r="AL242" i="1" s="1"/>
  <c r="AL243" i="1" s="1"/>
  <c r="AL244" i="1" s="1"/>
  <c r="AL245" i="1" s="1"/>
  <c r="AL246" i="1" s="1"/>
  <c r="AL247" i="1" s="1"/>
  <c r="AL248" i="1" s="1"/>
  <c r="AL249" i="1" s="1"/>
  <c r="AL250" i="1" s="1"/>
  <c r="AL251" i="1" s="1"/>
  <c r="AL252" i="1" s="1"/>
  <c r="AL253" i="1" s="1"/>
  <c r="AL254" i="1" s="1"/>
  <c r="AL255" i="1" s="1"/>
  <c r="AL256" i="1" s="1"/>
  <c r="AL257" i="1" s="1"/>
  <c r="AL258" i="1" s="1"/>
  <c r="AL259" i="1" s="1"/>
  <c r="AL260" i="1" s="1"/>
  <c r="AL261" i="1" s="1"/>
  <c r="AL262" i="1" s="1"/>
  <c r="AL263" i="1" s="1"/>
  <c r="AL264" i="1" s="1"/>
  <c r="AL265" i="1" s="1"/>
  <c r="AL266" i="1" s="1"/>
  <c r="AL267" i="1" s="1"/>
  <c r="AL268" i="1" s="1"/>
  <c r="AL269" i="1" s="1"/>
  <c r="AL270" i="1" s="1"/>
  <c r="AL271" i="1" s="1"/>
  <c r="AL272" i="1" s="1"/>
  <c r="AL273" i="1" s="1"/>
  <c r="AL274" i="1" s="1"/>
  <c r="AL275" i="1" s="1"/>
  <c r="AL276" i="1" s="1"/>
  <c r="AL277" i="1" s="1"/>
  <c r="AL278" i="1" s="1"/>
  <c r="AL279" i="1" s="1"/>
  <c r="AL280" i="1" s="1"/>
  <c r="AL281" i="1" s="1"/>
  <c r="AL282" i="1" s="1"/>
  <c r="AL283" i="1" s="1"/>
  <c r="AL284" i="1" s="1"/>
  <c r="AL285" i="1" s="1"/>
  <c r="AL286" i="1" s="1"/>
  <c r="AL287" i="1" s="1"/>
  <c r="AL288" i="1" s="1"/>
  <c r="AL289" i="1" s="1"/>
  <c r="AL290" i="1" s="1"/>
  <c r="AL291" i="1" s="1"/>
  <c r="AL292" i="1" s="1"/>
  <c r="AL293" i="1" s="1"/>
  <c r="AL294" i="1" s="1"/>
  <c r="AL295" i="1" s="1"/>
  <c r="AL296" i="1" s="1"/>
  <c r="AL297" i="1" s="1"/>
  <c r="AL298" i="1" s="1"/>
  <c r="AL299" i="1" s="1"/>
  <c r="AL300" i="1" s="1"/>
  <c r="AL301" i="1" s="1"/>
  <c r="AL302" i="1" s="1"/>
  <c r="AL303" i="1" s="1"/>
  <c r="AL304" i="1" s="1"/>
  <c r="AL305" i="1" s="1"/>
  <c r="AL306" i="1" s="1"/>
  <c r="AL307" i="1" s="1"/>
  <c r="AL308" i="1" s="1"/>
  <c r="AL309" i="1" s="1"/>
  <c r="AL310" i="1" s="1"/>
  <c r="AL311" i="1" s="1"/>
  <c r="AL312" i="1" s="1"/>
  <c r="AL313" i="1" s="1"/>
  <c r="AL314" i="1" s="1"/>
  <c r="AL315" i="1" s="1"/>
  <c r="AL316" i="1" s="1"/>
  <c r="AL317" i="1" s="1"/>
  <c r="AL318" i="1" s="1"/>
  <c r="AL319" i="1" s="1"/>
  <c r="AL320" i="1" s="1"/>
  <c r="AL321" i="1" s="1"/>
  <c r="AL322" i="1" s="1"/>
  <c r="AL323" i="1" s="1"/>
  <c r="AL324" i="1" s="1"/>
  <c r="AL325" i="1" s="1"/>
  <c r="AL326" i="1" s="1"/>
  <c r="AL327" i="1" s="1"/>
  <c r="AL328" i="1" s="1"/>
  <c r="AL329" i="1" s="1"/>
  <c r="AL330" i="1" s="1"/>
  <c r="AL331" i="1" s="1"/>
  <c r="AL332" i="1" s="1"/>
  <c r="AL333" i="1" s="1"/>
  <c r="AL334" i="1" s="1"/>
  <c r="AL335" i="1" s="1"/>
  <c r="AL336" i="1" s="1"/>
  <c r="AL337" i="1" s="1"/>
  <c r="AL338" i="1" s="1"/>
  <c r="AL339" i="1" s="1"/>
  <c r="AL340" i="1" s="1"/>
  <c r="AL341" i="1" s="1"/>
  <c r="AL342" i="1" s="1"/>
  <c r="AL343" i="1" s="1"/>
  <c r="AL344" i="1" s="1"/>
  <c r="AL345" i="1" s="1"/>
  <c r="AL346" i="1" s="1"/>
  <c r="AL347" i="1" s="1"/>
  <c r="AL348" i="1" s="1"/>
  <c r="AL349" i="1" s="1"/>
  <c r="AL350" i="1" s="1"/>
  <c r="AL351" i="1" s="1"/>
  <c r="AL352" i="1" s="1"/>
  <c r="AL353" i="1" s="1"/>
  <c r="AL354" i="1" s="1"/>
  <c r="AL355" i="1" s="1"/>
  <c r="AL356" i="1" s="1"/>
  <c r="AL357" i="1" s="1"/>
  <c r="AL358" i="1" s="1"/>
  <c r="AL359" i="1" s="1"/>
  <c r="AL360" i="1" s="1"/>
  <c r="AL361" i="1" s="1"/>
  <c r="AL362" i="1" s="1"/>
  <c r="AL363" i="1" s="1"/>
  <c r="AL364" i="1" s="1"/>
  <c r="AL365" i="1" s="1"/>
  <c r="AL366" i="1" s="1"/>
  <c r="AL367" i="1" s="1"/>
  <c r="AL368" i="1" s="1"/>
  <c r="AL369" i="1" s="1"/>
  <c r="AL370" i="1" s="1"/>
  <c r="AL371" i="1" s="1"/>
  <c r="AL372" i="1" s="1"/>
  <c r="AL373" i="1" s="1"/>
  <c r="AL374" i="1" s="1"/>
  <c r="AL375" i="1" s="1"/>
  <c r="AL376" i="1" s="1"/>
  <c r="AL377" i="1" s="1"/>
  <c r="AL378" i="1" s="1"/>
  <c r="AL379" i="1" s="1"/>
  <c r="AL380" i="1" s="1"/>
  <c r="AL381" i="1" s="1"/>
  <c r="AL382" i="1" s="1"/>
  <c r="AL383" i="1" s="1"/>
  <c r="AL384" i="1" s="1"/>
  <c r="AL385" i="1" s="1"/>
  <c r="AL386" i="1" s="1"/>
  <c r="AL387" i="1" s="1"/>
  <c r="AL388" i="1" s="1"/>
  <c r="AL389" i="1" s="1"/>
  <c r="AL390" i="1" s="1"/>
  <c r="AL391" i="1" s="1"/>
  <c r="AL392" i="1" s="1"/>
  <c r="AL393" i="1" s="1"/>
  <c r="AL394" i="1" s="1"/>
  <c r="AL395" i="1" s="1"/>
  <c r="AL396" i="1" s="1"/>
  <c r="AL397" i="1" s="1"/>
  <c r="AL398" i="1" s="1"/>
  <c r="AL399" i="1" s="1"/>
  <c r="AL400" i="1" s="1"/>
  <c r="AL401" i="1" s="1"/>
  <c r="AL402" i="1" s="1"/>
  <c r="AL403" i="1" s="1"/>
  <c r="AL404" i="1" s="1"/>
  <c r="AL405" i="1" s="1"/>
  <c r="AL406" i="1" s="1"/>
  <c r="AL407" i="1" s="1"/>
  <c r="AL408" i="1" s="1"/>
  <c r="AL409" i="1" s="1"/>
  <c r="AL410" i="1" s="1"/>
  <c r="AL411" i="1" s="1"/>
  <c r="AL412" i="1" s="1"/>
  <c r="AL413" i="1" s="1"/>
  <c r="AL414" i="1" s="1"/>
  <c r="AL415" i="1" s="1"/>
  <c r="AL416" i="1" s="1"/>
  <c r="AL417" i="1" s="1"/>
  <c r="AL418" i="1" s="1"/>
  <c r="AL419" i="1" s="1"/>
  <c r="AL420" i="1" s="1"/>
  <c r="AL421" i="1" s="1"/>
  <c r="AL422" i="1" s="1"/>
  <c r="AL423" i="1" s="1"/>
  <c r="AL424" i="1" s="1"/>
  <c r="AL425" i="1" s="1"/>
  <c r="AL426" i="1" s="1"/>
  <c r="AL427" i="1" s="1"/>
  <c r="AL428" i="1" s="1"/>
  <c r="AL429" i="1" s="1"/>
  <c r="AL430" i="1" s="1"/>
  <c r="AL431" i="1" s="1"/>
  <c r="AL432" i="1" s="1"/>
  <c r="AL433" i="1" s="1"/>
  <c r="AL434" i="1" s="1"/>
  <c r="AL435" i="1" s="1"/>
  <c r="AL436" i="1" s="1"/>
  <c r="AL437" i="1" s="1"/>
  <c r="AL438" i="1" s="1"/>
  <c r="AL439" i="1" s="1"/>
  <c r="AL440" i="1" s="1"/>
  <c r="AL441" i="1" s="1"/>
  <c r="AL442" i="1" s="1"/>
  <c r="AL443" i="1" s="1"/>
  <c r="AL444" i="1" s="1"/>
  <c r="AL445" i="1" s="1"/>
  <c r="AL446" i="1" s="1"/>
  <c r="AL447" i="1" s="1"/>
  <c r="AL448" i="1" s="1"/>
  <c r="AL449" i="1" s="1"/>
  <c r="AL450" i="1" s="1"/>
  <c r="AL451" i="1" s="1"/>
  <c r="AL452" i="1" s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I67" i="1"/>
  <c r="AK67" i="1"/>
  <c r="AI68" i="1"/>
  <c r="AK68" i="1"/>
  <c r="AI69" i="1"/>
  <c r="AK69" i="1"/>
  <c r="AI70" i="1"/>
  <c r="AK70" i="1"/>
  <c r="AI71" i="1"/>
  <c r="AK71" i="1"/>
  <c r="AI72" i="1"/>
  <c r="AK72" i="1"/>
  <c r="AI73" i="1"/>
  <c r="AK73" i="1"/>
  <c r="AI74" i="1"/>
  <c r="AK74" i="1"/>
  <c r="AI75" i="1"/>
  <c r="AK75" i="1"/>
  <c r="AI76" i="1"/>
  <c r="AK76" i="1"/>
  <c r="AI77" i="1"/>
  <c r="AK77" i="1"/>
  <c r="AI78" i="1"/>
  <c r="AK78" i="1"/>
  <c r="AI79" i="1"/>
  <c r="AK79" i="1"/>
  <c r="AI80" i="1"/>
  <c r="AK80" i="1"/>
  <c r="AI81" i="1"/>
  <c r="AK81" i="1"/>
  <c r="AI82" i="1"/>
  <c r="AK82" i="1"/>
  <c r="AI83" i="1"/>
  <c r="AK83" i="1"/>
  <c r="AI84" i="1"/>
  <c r="AK84" i="1"/>
  <c r="AI85" i="1"/>
  <c r="AK85" i="1"/>
  <c r="AI86" i="1"/>
  <c r="AK86" i="1"/>
  <c r="AI87" i="1"/>
  <c r="AK87" i="1"/>
  <c r="AI88" i="1"/>
  <c r="AK88" i="1"/>
  <c r="AI89" i="1"/>
  <c r="AK89" i="1"/>
  <c r="AI90" i="1"/>
  <c r="AK90" i="1"/>
  <c r="AI91" i="1"/>
  <c r="AK91" i="1"/>
  <c r="AI92" i="1"/>
  <c r="AK92" i="1"/>
  <c r="AI93" i="1"/>
  <c r="AK93" i="1"/>
  <c r="AI94" i="1"/>
  <c r="AK94" i="1"/>
  <c r="AI95" i="1"/>
  <c r="AK95" i="1"/>
  <c r="AI96" i="1"/>
  <c r="AK96" i="1"/>
  <c r="AI97" i="1"/>
  <c r="AK97" i="1"/>
  <c r="AI98" i="1"/>
  <c r="AK98" i="1"/>
  <c r="AI99" i="1"/>
  <c r="AK99" i="1"/>
  <c r="AI100" i="1"/>
  <c r="AK100" i="1"/>
  <c r="AI101" i="1"/>
  <c r="AK101" i="1"/>
  <c r="AI102" i="1"/>
  <c r="AK102" i="1"/>
  <c r="AI103" i="1"/>
  <c r="AK103" i="1"/>
  <c r="AI104" i="1"/>
  <c r="AK104" i="1"/>
  <c r="AI105" i="1"/>
  <c r="AK105" i="1"/>
  <c r="AI106" i="1"/>
  <c r="AK106" i="1"/>
  <c r="AI107" i="1"/>
  <c r="AK107" i="1"/>
  <c r="AI108" i="1"/>
  <c r="AK108" i="1"/>
  <c r="AI109" i="1"/>
  <c r="AK109" i="1"/>
  <c r="AI110" i="1"/>
  <c r="AK110" i="1"/>
  <c r="AI111" i="1"/>
  <c r="AK111" i="1"/>
  <c r="AI112" i="1"/>
  <c r="AK112" i="1"/>
  <c r="AI113" i="1"/>
  <c r="AK113" i="1"/>
  <c r="AI114" i="1"/>
  <c r="AK114" i="1"/>
  <c r="AI115" i="1"/>
  <c r="AK115" i="1"/>
  <c r="AI116" i="1"/>
  <c r="AK116" i="1"/>
  <c r="AI117" i="1"/>
  <c r="AK117" i="1"/>
  <c r="AI118" i="1"/>
  <c r="AK118" i="1"/>
  <c r="AI119" i="1"/>
  <c r="AK119" i="1"/>
  <c r="AI120" i="1"/>
  <c r="AK120" i="1"/>
  <c r="AI121" i="1"/>
  <c r="AK121" i="1"/>
  <c r="AI122" i="1"/>
  <c r="AK122" i="1"/>
  <c r="AI123" i="1"/>
  <c r="AK123" i="1"/>
  <c r="AI124" i="1"/>
  <c r="AK124" i="1"/>
  <c r="AI125" i="1"/>
  <c r="AK125" i="1"/>
  <c r="AI126" i="1"/>
  <c r="AK126" i="1"/>
  <c r="AI127" i="1"/>
  <c r="AK127" i="1"/>
  <c r="AI128" i="1"/>
  <c r="AK128" i="1"/>
  <c r="AI129" i="1"/>
  <c r="AK129" i="1"/>
  <c r="AI130" i="1"/>
  <c r="AK130" i="1"/>
  <c r="AI131" i="1"/>
  <c r="AK131" i="1"/>
  <c r="AI132" i="1"/>
  <c r="AK132" i="1"/>
  <c r="AI133" i="1"/>
  <c r="AK133" i="1"/>
  <c r="AI134" i="1"/>
  <c r="AK134" i="1"/>
  <c r="AI135" i="1"/>
  <c r="AK135" i="1"/>
  <c r="AI136" i="1"/>
  <c r="AK136" i="1"/>
  <c r="AI137" i="1"/>
  <c r="AK137" i="1"/>
  <c r="AI138" i="1"/>
  <c r="AK138" i="1"/>
  <c r="AI139" i="1"/>
  <c r="AK139" i="1"/>
  <c r="AI140" i="1"/>
  <c r="AK140" i="1"/>
  <c r="AI141" i="1"/>
  <c r="AK141" i="1"/>
  <c r="AI142" i="1"/>
  <c r="AK142" i="1"/>
  <c r="AI143" i="1"/>
  <c r="AK143" i="1"/>
  <c r="AI144" i="1"/>
  <c r="AK144" i="1"/>
  <c r="AI145" i="1"/>
  <c r="AK145" i="1"/>
  <c r="AI146" i="1"/>
  <c r="AK146" i="1"/>
  <c r="AI147" i="1"/>
  <c r="AK147" i="1"/>
  <c r="AI148" i="1"/>
  <c r="AK148" i="1"/>
  <c r="AI149" i="1"/>
  <c r="AK149" i="1"/>
  <c r="AI150" i="1"/>
  <c r="AK150" i="1"/>
  <c r="AI151" i="1"/>
  <c r="AK151" i="1"/>
  <c r="AI152" i="1"/>
  <c r="AK152" i="1"/>
  <c r="AI153" i="1"/>
  <c r="AK153" i="1"/>
  <c r="AI154" i="1"/>
  <c r="AK154" i="1"/>
  <c r="AI155" i="1"/>
  <c r="AK155" i="1"/>
  <c r="AI156" i="1"/>
  <c r="AK156" i="1"/>
  <c r="AI157" i="1"/>
  <c r="AK157" i="1"/>
  <c r="AI158" i="1"/>
  <c r="AK158" i="1"/>
  <c r="AI159" i="1"/>
  <c r="AK159" i="1"/>
  <c r="AI160" i="1"/>
  <c r="AK160" i="1"/>
  <c r="AI161" i="1"/>
  <c r="AK161" i="1"/>
  <c r="AI162" i="1"/>
  <c r="AK162" i="1"/>
  <c r="AI163" i="1"/>
  <c r="AK163" i="1"/>
  <c r="AI164" i="1"/>
  <c r="AK164" i="1"/>
  <c r="AI165" i="1"/>
  <c r="AK165" i="1"/>
  <c r="AI166" i="1"/>
  <c r="AK166" i="1"/>
  <c r="AI167" i="1"/>
  <c r="AK167" i="1"/>
  <c r="AI168" i="1"/>
  <c r="AK168" i="1"/>
  <c r="AI169" i="1"/>
  <c r="AK169" i="1"/>
  <c r="AI170" i="1"/>
  <c r="AK170" i="1"/>
  <c r="AI171" i="1"/>
  <c r="AK171" i="1"/>
  <c r="AI172" i="1"/>
  <c r="AK172" i="1"/>
  <c r="AI173" i="1"/>
  <c r="AK173" i="1"/>
  <c r="AI174" i="1"/>
  <c r="AK174" i="1"/>
  <c r="AI175" i="1"/>
  <c r="AK175" i="1"/>
  <c r="AI176" i="1"/>
  <c r="AK176" i="1"/>
  <c r="AI177" i="1"/>
  <c r="AK177" i="1"/>
  <c r="AI178" i="1"/>
  <c r="AK178" i="1"/>
  <c r="AI179" i="1"/>
  <c r="AK179" i="1"/>
  <c r="AI180" i="1"/>
  <c r="AK180" i="1"/>
  <c r="AI181" i="1"/>
  <c r="AK181" i="1"/>
  <c r="AI182" i="1"/>
  <c r="AK182" i="1"/>
  <c r="AI183" i="1"/>
  <c r="AK183" i="1"/>
  <c r="AI184" i="1"/>
  <c r="AK184" i="1"/>
  <c r="AI185" i="1"/>
  <c r="AK185" i="1"/>
  <c r="AI186" i="1"/>
  <c r="AK186" i="1"/>
  <c r="AI187" i="1"/>
  <c r="AK187" i="1"/>
  <c r="AI188" i="1"/>
  <c r="AK188" i="1"/>
  <c r="AI189" i="1"/>
  <c r="AK189" i="1"/>
  <c r="AI190" i="1"/>
  <c r="AK190" i="1"/>
  <c r="AI191" i="1"/>
  <c r="AK191" i="1"/>
  <c r="AI192" i="1"/>
  <c r="AK192" i="1"/>
  <c r="AI193" i="1"/>
  <c r="AK193" i="1"/>
  <c r="AI194" i="1"/>
  <c r="AK194" i="1"/>
  <c r="AI195" i="1"/>
  <c r="AK195" i="1"/>
  <c r="AI196" i="1"/>
  <c r="AK196" i="1"/>
  <c r="AI197" i="1"/>
  <c r="AK197" i="1"/>
  <c r="AI198" i="1"/>
  <c r="AK198" i="1"/>
  <c r="AI199" i="1"/>
  <c r="AK199" i="1"/>
  <c r="AI200" i="1"/>
  <c r="AK200" i="1"/>
  <c r="AI201" i="1"/>
  <c r="AK201" i="1"/>
  <c r="AI202" i="1"/>
  <c r="AK202" i="1"/>
  <c r="AI203" i="1"/>
  <c r="AK203" i="1"/>
  <c r="AI204" i="1"/>
  <c r="AK204" i="1"/>
  <c r="AI205" i="1"/>
  <c r="AK205" i="1"/>
  <c r="AI206" i="1"/>
  <c r="AK206" i="1"/>
  <c r="AI207" i="1"/>
  <c r="AK207" i="1"/>
  <c r="AI208" i="1"/>
  <c r="AK208" i="1"/>
  <c r="AI209" i="1"/>
  <c r="AK209" i="1"/>
  <c r="AI210" i="1"/>
  <c r="AK210" i="1"/>
  <c r="AI211" i="1"/>
  <c r="AK211" i="1"/>
  <c r="AI212" i="1"/>
  <c r="AK212" i="1"/>
  <c r="AI213" i="1"/>
  <c r="AK213" i="1"/>
  <c r="AI214" i="1"/>
  <c r="AK214" i="1"/>
  <c r="AI215" i="1"/>
  <c r="AK215" i="1"/>
  <c r="AI216" i="1"/>
  <c r="AK216" i="1"/>
  <c r="AI217" i="1"/>
  <c r="AK217" i="1"/>
  <c r="AI218" i="1"/>
  <c r="AK218" i="1"/>
  <c r="AI219" i="1"/>
  <c r="AK219" i="1"/>
  <c r="AI220" i="1"/>
  <c r="AK220" i="1"/>
  <c r="AI221" i="1"/>
  <c r="AK221" i="1"/>
  <c r="AI222" i="1"/>
  <c r="AK222" i="1"/>
  <c r="AI223" i="1"/>
  <c r="AK223" i="1"/>
  <c r="AI224" i="1"/>
  <c r="AK224" i="1"/>
  <c r="AI225" i="1"/>
  <c r="AK225" i="1"/>
  <c r="AI226" i="1"/>
  <c r="AK226" i="1"/>
  <c r="AI227" i="1"/>
  <c r="AK227" i="1"/>
  <c r="AI228" i="1"/>
  <c r="AK228" i="1"/>
  <c r="AI229" i="1"/>
  <c r="AK229" i="1"/>
  <c r="AI230" i="1"/>
  <c r="AK230" i="1"/>
  <c r="AI231" i="1"/>
  <c r="AK231" i="1"/>
  <c r="AI232" i="1"/>
  <c r="AK232" i="1"/>
  <c r="AI233" i="1"/>
  <c r="AK233" i="1"/>
  <c r="AI234" i="1"/>
  <c r="AK234" i="1"/>
  <c r="AI235" i="1"/>
  <c r="AK235" i="1"/>
  <c r="AI236" i="1"/>
  <c r="AK236" i="1"/>
  <c r="AI237" i="1"/>
  <c r="AK237" i="1"/>
  <c r="AI238" i="1"/>
  <c r="AK238" i="1"/>
  <c r="AI239" i="1"/>
  <c r="AK239" i="1"/>
  <c r="AI240" i="1"/>
  <c r="AK240" i="1"/>
  <c r="AI241" i="1"/>
  <c r="AK241" i="1"/>
  <c r="AI242" i="1"/>
  <c r="AK242" i="1"/>
  <c r="AI243" i="1"/>
  <c r="AK243" i="1"/>
  <c r="AI244" i="1"/>
  <c r="AK244" i="1"/>
  <c r="AI245" i="1"/>
  <c r="AK245" i="1"/>
  <c r="AI246" i="1"/>
  <c r="AK246" i="1"/>
  <c r="AI247" i="1"/>
  <c r="AK247" i="1"/>
  <c r="AI248" i="1"/>
  <c r="AK248" i="1"/>
  <c r="AI249" i="1"/>
  <c r="AK249" i="1"/>
  <c r="AI250" i="1"/>
  <c r="AK250" i="1"/>
  <c r="AI251" i="1"/>
  <c r="AK251" i="1"/>
  <c r="AI252" i="1"/>
  <c r="AK252" i="1"/>
  <c r="AI253" i="1"/>
  <c r="AK253" i="1"/>
  <c r="AI254" i="1"/>
  <c r="AK254" i="1"/>
  <c r="AI255" i="1"/>
  <c r="AK255" i="1"/>
  <c r="AI256" i="1"/>
  <c r="AK256" i="1"/>
  <c r="AI257" i="1"/>
  <c r="AK257" i="1"/>
  <c r="AI258" i="1"/>
  <c r="AK258" i="1"/>
  <c r="AI259" i="1"/>
  <c r="AK259" i="1"/>
  <c r="AI260" i="1"/>
  <c r="AK260" i="1"/>
  <c r="AI261" i="1"/>
  <c r="AK261" i="1"/>
  <c r="AI262" i="1"/>
  <c r="AK262" i="1"/>
  <c r="AI263" i="1"/>
  <c r="AK263" i="1"/>
  <c r="AI264" i="1"/>
  <c r="AK264" i="1"/>
  <c r="AI265" i="1"/>
  <c r="AK265" i="1"/>
  <c r="AI266" i="1"/>
  <c r="AK266" i="1"/>
  <c r="AI267" i="1"/>
  <c r="AK267" i="1"/>
  <c r="AI268" i="1"/>
  <c r="AK268" i="1"/>
  <c r="AI269" i="1"/>
  <c r="AK269" i="1"/>
  <c r="AI270" i="1"/>
  <c r="AK270" i="1"/>
  <c r="AI271" i="1"/>
  <c r="AK271" i="1"/>
  <c r="AI272" i="1"/>
  <c r="AK272" i="1"/>
  <c r="AI273" i="1"/>
  <c r="AK273" i="1"/>
  <c r="AI274" i="1"/>
  <c r="AK274" i="1"/>
  <c r="AI275" i="1"/>
  <c r="AK275" i="1"/>
  <c r="AI276" i="1"/>
  <c r="AK276" i="1"/>
  <c r="AI277" i="1"/>
  <c r="AK277" i="1"/>
  <c r="AI278" i="1"/>
  <c r="AK278" i="1"/>
  <c r="AI279" i="1"/>
  <c r="AK279" i="1"/>
  <c r="AI280" i="1"/>
  <c r="AK280" i="1"/>
  <c r="AI281" i="1"/>
  <c r="AK281" i="1"/>
  <c r="AI282" i="1"/>
  <c r="AK282" i="1"/>
  <c r="AI283" i="1"/>
  <c r="AK283" i="1"/>
  <c r="AI284" i="1"/>
  <c r="AK284" i="1"/>
  <c r="AI285" i="1"/>
  <c r="AK285" i="1"/>
  <c r="AI286" i="1"/>
  <c r="AK286" i="1"/>
  <c r="AI287" i="1"/>
  <c r="AK287" i="1"/>
  <c r="AI288" i="1"/>
  <c r="AK288" i="1"/>
  <c r="AI289" i="1"/>
  <c r="AK289" i="1"/>
  <c r="AI290" i="1"/>
  <c r="AK290" i="1"/>
  <c r="AI291" i="1"/>
  <c r="AK291" i="1"/>
  <c r="AI292" i="1"/>
  <c r="AK292" i="1"/>
  <c r="AI293" i="1"/>
  <c r="AK293" i="1"/>
  <c r="AI294" i="1"/>
  <c r="AK294" i="1"/>
  <c r="AI295" i="1"/>
  <c r="AK295" i="1"/>
  <c r="AI296" i="1"/>
  <c r="AK296" i="1"/>
  <c r="AI297" i="1"/>
  <c r="AK297" i="1"/>
  <c r="AI298" i="1"/>
  <c r="AK298" i="1"/>
  <c r="AI299" i="1"/>
  <c r="AK299" i="1"/>
  <c r="AI300" i="1"/>
  <c r="AK300" i="1"/>
  <c r="AI301" i="1"/>
  <c r="AK301" i="1"/>
  <c r="AI302" i="1"/>
  <c r="AK302" i="1"/>
  <c r="AI303" i="1"/>
  <c r="AK303" i="1"/>
  <c r="AI304" i="1"/>
  <c r="AK304" i="1"/>
  <c r="AI305" i="1"/>
  <c r="AK305" i="1"/>
  <c r="AI306" i="1"/>
  <c r="AK306" i="1"/>
  <c r="AI307" i="1"/>
  <c r="AK307" i="1"/>
  <c r="AI308" i="1"/>
  <c r="AK308" i="1"/>
  <c r="AI309" i="1"/>
  <c r="AK309" i="1"/>
  <c r="AI310" i="1"/>
  <c r="AK310" i="1"/>
  <c r="AI311" i="1"/>
  <c r="AK311" i="1"/>
  <c r="AI312" i="1"/>
  <c r="AK312" i="1"/>
  <c r="AI313" i="1"/>
  <c r="AK313" i="1"/>
  <c r="AI314" i="1"/>
  <c r="AK314" i="1"/>
  <c r="AI315" i="1"/>
  <c r="AK315" i="1"/>
  <c r="AI316" i="1"/>
  <c r="AK316" i="1"/>
  <c r="AI317" i="1"/>
  <c r="AK317" i="1"/>
  <c r="AI318" i="1"/>
  <c r="AK318" i="1"/>
  <c r="AI319" i="1"/>
  <c r="AK319" i="1"/>
  <c r="AI320" i="1"/>
  <c r="AK320" i="1"/>
  <c r="AI321" i="1"/>
  <c r="AK321" i="1"/>
  <c r="AI322" i="1"/>
  <c r="AK322" i="1"/>
  <c r="AI323" i="1"/>
  <c r="AK323" i="1"/>
  <c r="AI324" i="1"/>
  <c r="AK324" i="1"/>
  <c r="AI325" i="1"/>
  <c r="AK325" i="1"/>
  <c r="AI326" i="1"/>
  <c r="AK326" i="1"/>
  <c r="AI327" i="1"/>
  <c r="AK327" i="1"/>
  <c r="AI328" i="1"/>
  <c r="AK328" i="1"/>
  <c r="AI329" i="1"/>
  <c r="AK329" i="1"/>
  <c r="AI330" i="1"/>
  <c r="AK330" i="1"/>
  <c r="AI331" i="1"/>
  <c r="AK331" i="1"/>
  <c r="AI332" i="1"/>
  <c r="AK332" i="1"/>
  <c r="AI333" i="1"/>
  <c r="AK333" i="1"/>
  <c r="AI334" i="1"/>
  <c r="AK334" i="1"/>
  <c r="AI335" i="1"/>
  <c r="AK335" i="1"/>
  <c r="AI336" i="1"/>
  <c r="AK336" i="1"/>
  <c r="AI337" i="1"/>
  <c r="AK337" i="1"/>
  <c r="AI338" i="1"/>
  <c r="AK338" i="1"/>
  <c r="AI339" i="1"/>
  <c r="AK339" i="1"/>
  <c r="AI340" i="1"/>
  <c r="AK340" i="1"/>
  <c r="AI341" i="1"/>
  <c r="AK341" i="1"/>
  <c r="AI342" i="1"/>
  <c r="AK342" i="1"/>
  <c r="AI343" i="1"/>
  <c r="AK343" i="1"/>
  <c r="AI344" i="1"/>
  <c r="AK344" i="1"/>
  <c r="AI345" i="1"/>
  <c r="AK345" i="1"/>
  <c r="AI346" i="1"/>
  <c r="AK346" i="1"/>
  <c r="AI347" i="1"/>
  <c r="AK347" i="1"/>
  <c r="AI348" i="1"/>
  <c r="AK348" i="1"/>
  <c r="AI349" i="1"/>
  <c r="AK349" i="1"/>
  <c r="AI350" i="1"/>
  <c r="AK350" i="1"/>
  <c r="AI351" i="1"/>
  <c r="AK351" i="1"/>
  <c r="AI352" i="1"/>
  <c r="AK352" i="1"/>
  <c r="AI353" i="1"/>
  <c r="AK353" i="1"/>
  <c r="AI354" i="1"/>
  <c r="AK354" i="1"/>
  <c r="AI355" i="1"/>
  <c r="AK355" i="1"/>
  <c r="AI356" i="1"/>
  <c r="AK356" i="1"/>
  <c r="AI357" i="1"/>
  <c r="AK357" i="1"/>
  <c r="AI358" i="1"/>
  <c r="AK358" i="1"/>
  <c r="AI359" i="1"/>
  <c r="AK359" i="1"/>
  <c r="AI360" i="1"/>
  <c r="AK360" i="1"/>
  <c r="AI361" i="1"/>
  <c r="AK361" i="1"/>
  <c r="AI362" i="1"/>
  <c r="AK362" i="1"/>
  <c r="AI363" i="1"/>
  <c r="AK363" i="1"/>
  <c r="AI364" i="1"/>
  <c r="AK364" i="1"/>
  <c r="AI365" i="1"/>
  <c r="AK365" i="1"/>
  <c r="AI366" i="1"/>
  <c r="AK366" i="1"/>
  <c r="AI367" i="1"/>
  <c r="AK367" i="1"/>
  <c r="AI368" i="1"/>
  <c r="AK368" i="1"/>
  <c r="AI369" i="1"/>
  <c r="AK369" i="1"/>
  <c r="AI370" i="1"/>
  <c r="AK370" i="1"/>
  <c r="AI371" i="1"/>
  <c r="AK371" i="1"/>
  <c r="AI372" i="1"/>
  <c r="AK372" i="1"/>
  <c r="AI373" i="1"/>
  <c r="AK373" i="1"/>
  <c r="AI374" i="1"/>
  <c r="AK374" i="1"/>
  <c r="AI375" i="1"/>
  <c r="AK375" i="1"/>
  <c r="AI376" i="1"/>
  <c r="AK376" i="1"/>
  <c r="AI377" i="1"/>
  <c r="AK377" i="1"/>
  <c r="AI378" i="1"/>
  <c r="AK378" i="1"/>
  <c r="AI379" i="1"/>
  <c r="AK379" i="1"/>
  <c r="AI380" i="1"/>
  <c r="AK380" i="1"/>
  <c r="AI381" i="1"/>
  <c r="AK381" i="1"/>
  <c r="AI382" i="1"/>
  <c r="AK382" i="1"/>
  <c r="AI383" i="1"/>
  <c r="AK383" i="1"/>
  <c r="AI384" i="1"/>
  <c r="AK384" i="1"/>
  <c r="AI385" i="1"/>
  <c r="AK385" i="1"/>
  <c r="AI386" i="1"/>
  <c r="AK386" i="1"/>
  <c r="AI387" i="1"/>
  <c r="AK387" i="1"/>
  <c r="AI388" i="1"/>
  <c r="AK388" i="1"/>
  <c r="AI389" i="1"/>
  <c r="AK389" i="1"/>
  <c r="AI390" i="1"/>
  <c r="AK390" i="1"/>
  <c r="AI391" i="1"/>
  <c r="AK391" i="1"/>
  <c r="AI392" i="1"/>
  <c r="AK392" i="1"/>
  <c r="AI393" i="1"/>
  <c r="AK393" i="1"/>
  <c r="AI394" i="1"/>
  <c r="AK394" i="1"/>
  <c r="AI395" i="1"/>
  <c r="AK395" i="1"/>
  <c r="AI396" i="1"/>
  <c r="AK396" i="1"/>
  <c r="AI397" i="1"/>
  <c r="AK397" i="1"/>
  <c r="AI398" i="1"/>
  <c r="AK398" i="1"/>
  <c r="AI399" i="1"/>
  <c r="AK399" i="1"/>
  <c r="AI400" i="1"/>
  <c r="AK400" i="1"/>
  <c r="AI401" i="1"/>
  <c r="AK401" i="1"/>
  <c r="AI402" i="1"/>
  <c r="AK402" i="1"/>
  <c r="AI403" i="1"/>
  <c r="AK403" i="1"/>
  <c r="AI404" i="1"/>
  <c r="AK404" i="1"/>
  <c r="AI405" i="1"/>
  <c r="AK405" i="1"/>
  <c r="AI406" i="1"/>
  <c r="AK406" i="1"/>
  <c r="AI407" i="1"/>
  <c r="AK407" i="1"/>
  <c r="AI408" i="1"/>
  <c r="AK408" i="1"/>
  <c r="AI409" i="1"/>
  <c r="AK409" i="1"/>
  <c r="AI410" i="1"/>
  <c r="AK410" i="1"/>
  <c r="AI411" i="1"/>
  <c r="AK411" i="1"/>
  <c r="AI412" i="1"/>
  <c r="AK412" i="1"/>
  <c r="AI413" i="1"/>
  <c r="AK413" i="1"/>
  <c r="AI414" i="1"/>
  <c r="AK414" i="1"/>
  <c r="AI415" i="1"/>
  <c r="AK415" i="1"/>
  <c r="AI416" i="1"/>
  <c r="AK416" i="1"/>
  <c r="AI417" i="1"/>
  <c r="AK417" i="1"/>
  <c r="AI418" i="1"/>
  <c r="AK418" i="1"/>
  <c r="AI419" i="1"/>
  <c r="AK419" i="1"/>
  <c r="AI420" i="1"/>
  <c r="AK420" i="1"/>
  <c r="AI421" i="1"/>
  <c r="AK421" i="1"/>
  <c r="AI422" i="1"/>
  <c r="AK422" i="1"/>
  <c r="AI423" i="1"/>
  <c r="AK423" i="1"/>
  <c r="AI424" i="1"/>
  <c r="AK424" i="1"/>
  <c r="AI425" i="1"/>
  <c r="AK425" i="1"/>
  <c r="AI426" i="1"/>
  <c r="AK426" i="1"/>
  <c r="AI427" i="1"/>
  <c r="AK427" i="1"/>
  <c r="AI428" i="1"/>
  <c r="AK428" i="1"/>
  <c r="AI429" i="1"/>
  <c r="AK429" i="1"/>
  <c r="AI430" i="1"/>
  <c r="AK430" i="1"/>
  <c r="AI431" i="1"/>
  <c r="AK431" i="1"/>
  <c r="AI432" i="1"/>
  <c r="AK432" i="1"/>
  <c r="AI433" i="1"/>
  <c r="AK433" i="1"/>
  <c r="AI434" i="1"/>
  <c r="AK434" i="1"/>
  <c r="AI435" i="1"/>
  <c r="AK435" i="1"/>
  <c r="AI436" i="1"/>
  <c r="AK436" i="1"/>
  <c r="AI437" i="1"/>
  <c r="AK437" i="1"/>
  <c r="AI438" i="1"/>
  <c r="AK438" i="1"/>
  <c r="AI439" i="1"/>
  <c r="AK439" i="1"/>
  <c r="AI440" i="1"/>
  <c r="AK440" i="1"/>
  <c r="AI441" i="1"/>
  <c r="AK441" i="1"/>
  <c r="AI442" i="1"/>
  <c r="AK442" i="1"/>
  <c r="AI443" i="1"/>
  <c r="AK443" i="1"/>
  <c r="AI444" i="1"/>
  <c r="AK444" i="1"/>
  <c r="AI445" i="1"/>
  <c r="AK445" i="1"/>
  <c r="AI446" i="1"/>
  <c r="AK446" i="1"/>
  <c r="AI447" i="1"/>
  <c r="AK447" i="1"/>
  <c r="AI448" i="1"/>
  <c r="AK448" i="1"/>
  <c r="AI449" i="1"/>
  <c r="AK449" i="1"/>
  <c r="AI450" i="1"/>
  <c r="AK450" i="1"/>
  <c r="AI451" i="1"/>
  <c r="AK451" i="1"/>
  <c r="AI452" i="1"/>
  <c r="AK452" i="1"/>
  <c r="AI453" i="1"/>
  <c r="AI454" i="1"/>
  <c r="AI455" i="1"/>
  <c r="AI456" i="1"/>
  <c r="AI457" i="1"/>
  <c r="AI458" i="1"/>
  <c r="AI459" i="1"/>
  <c r="AI460" i="1"/>
  <c r="AI461" i="1"/>
  <c r="AI462" i="1"/>
  <c r="AI463" i="1"/>
  <c r="AI464" i="1"/>
  <c r="AI465" i="1"/>
  <c r="AI466" i="1"/>
  <c r="AI467" i="1"/>
  <c r="AI468" i="1"/>
  <c r="AI469" i="1"/>
  <c r="AI470" i="1"/>
  <c r="AI471" i="1"/>
  <c r="AI472" i="1"/>
  <c r="AI473" i="1"/>
  <c r="AI474" i="1"/>
  <c r="AI475" i="1"/>
  <c r="AI476" i="1"/>
  <c r="AI477" i="1"/>
  <c r="AI478" i="1"/>
  <c r="AI479" i="1"/>
  <c r="AI480" i="1"/>
  <c r="AI481" i="1"/>
  <c r="AI482" i="1"/>
  <c r="AI483" i="1"/>
  <c r="AI484" i="1"/>
  <c r="AI485" i="1"/>
  <c r="AI486" i="1"/>
  <c r="AI487" i="1"/>
  <c r="AI488" i="1"/>
  <c r="AI489" i="1"/>
  <c r="AI490" i="1"/>
  <c r="AI491" i="1"/>
  <c r="AI492" i="1"/>
  <c r="AI493" i="1"/>
  <c r="AI494" i="1"/>
  <c r="AI495" i="1"/>
  <c r="AI496" i="1"/>
  <c r="AI497" i="1"/>
  <c r="AI498" i="1"/>
  <c r="AI499" i="1"/>
  <c r="AI500" i="1"/>
  <c r="AI501" i="1"/>
  <c r="AI502" i="1"/>
  <c r="AI503" i="1"/>
  <c r="AI504" i="1"/>
  <c r="AI505" i="1"/>
  <c r="AI506" i="1"/>
  <c r="AI507" i="1"/>
  <c r="AI508" i="1"/>
  <c r="AI509" i="1"/>
  <c r="AI510" i="1"/>
  <c r="AI511" i="1"/>
  <c r="AI512" i="1"/>
  <c r="AI513" i="1"/>
  <c r="AI514" i="1"/>
  <c r="AI515" i="1"/>
  <c r="AI516" i="1"/>
  <c r="AI517" i="1"/>
  <c r="AI518" i="1"/>
  <c r="AI519" i="1"/>
  <c r="AI520" i="1"/>
  <c r="AI521" i="1"/>
  <c r="Q59" i="1"/>
  <c r="Q57" i="1"/>
  <c r="Q58" i="1"/>
  <c r="Q56" i="1"/>
  <c r="I19" i="1" l="1"/>
  <c r="K19" i="1"/>
  <c r="N45" i="1"/>
  <c r="O45" i="1" s="1"/>
  <c r="N14" i="1"/>
  <c r="O14" i="1" s="1"/>
  <c r="N10" i="1"/>
  <c r="O10" i="1" s="1"/>
  <c r="AB10" i="1" s="1"/>
  <c r="N9" i="1"/>
  <c r="O9" i="1" s="1"/>
  <c r="F9" i="1" s="1"/>
  <c r="N47" i="1"/>
  <c r="O47" i="1" s="1"/>
  <c r="N54" i="1"/>
  <c r="O54" i="1" s="1"/>
  <c r="J54" i="1" s="1"/>
  <c r="N13" i="1"/>
  <c r="O13" i="1" s="1"/>
  <c r="F13" i="1" s="1"/>
  <c r="AT4" i="1"/>
  <c r="I7" i="1" s="1"/>
  <c r="P7" i="1" s="1"/>
  <c r="AT3" i="1"/>
  <c r="H7" i="1" s="1"/>
  <c r="AT6" i="1"/>
  <c r="K7" i="1" s="1"/>
  <c r="N28" i="1"/>
  <c r="O28" i="1" s="1"/>
  <c r="F28" i="1" s="1"/>
  <c r="N50" i="1"/>
  <c r="O50" i="1" s="1"/>
  <c r="F8" i="1"/>
  <c r="N51" i="1"/>
  <c r="O51" i="1" s="1"/>
  <c r="J51" i="1" s="1"/>
  <c r="N41" i="1"/>
  <c r="O41" i="1" s="1"/>
  <c r="F31" i="1"/>
  <c r="F11" i="1"/>
  <c r="N60" i="1"/>
  <c r="O60" i="1" s="1"/>
  <c r="F58" i="1"/>
  <c r="I58" i="1"/>
  <c r="P58" i="1" s="1"/>
  <c r="J58" i="1"/>
  <c r="K58" i="1"/>
  <c r="N62" i="1"/>
  <c r="O62" i="1" s="1"/>
  <c r="F56" i="1"/>
  <c r="I56" i="1"/>
  <c r="P56" i="1" s="1"/>
  <c r="K56" i="1"/>
  <c r="J56" i="1"/>
  <c r="F52" i="1"/>
  <c r="J52" i="1"/>
  <c r="K52" i="1"/>
  <c r="I52" i="1"/>
  <c r="P52" i="1" s="1"/>
  <c r="F44" i="1"/>
  <c r="P48" i="1"/>
  <c r="F40" i="1"/>
  <c r="F32" i="1"/>
  <c r="N36" i="1"/>
  <c r="O36" i="1" s="1"/>
  <c r="F26" i="1"/>
  <c r="F38" i="1"/>
  <c r="F34" i="1"/>
  <c r="F24" i="1"/>
  <c r="F17" i="1"/>
  <c r="F14" i="1"/>
  <c r="F63" i="1"/>
  <c r="F59" i="1"/>
  <c r="F57" i="1"/>
  <c r="I57" i="1"/>
  <c r="P57" i="1" s="1"/>
  <c r="J57" i="1"/>
  <c r="K57" i="1"/>
  <c r="F55" i="1"/>
  <c r="K55" i="1"/>
  <c r="I55" i="1"/>
  <c r="P55" i="1" s="1"/>
  <c r="J55" i="1"/>
  <c r="F49" i="1"/>
  <c r="I49" i="1"/>
  <c r="P49" i="1" s="1"/>
  <c r="J49" i="1"/>
  <c r="K49" i="1"/>
  <c r="F45" i="1"/>
  <c r="F43" i="1"/>
  <c r="F35" i="1"/>
  <c r="F27" i="1"/>
  <c r="F25" i="1"/>
  <c r="F19" i="1"/>
  <c r="N42" i="1"/>
  <c r="O42" i="1" s="1"/>
  <c r="N46" i="1"/>
  <c r="O46" i="1" s="1"/>
  <c r="AB46" i="1" s="1"/>
  <c r="E46" i="1" s="1"/>
  <c r="N30" i="1"/>
  <c r="O30" i="1" s="1"/>
  <c r="N37" i="1"/>
  <c r="O37" i="1" s="1"/>
  <c r="N23" i="1"/>
  <c r="O23" i="1" s="1"/>
  <c r="N16" i="1"/>
  <c r="O16" i="1" s="1"/>
  <c r="N53" i="1"/>
  <c r="O53" i="1" s="1"/>
  <c r="N21" i="1"/>
  <c r="O21" i="1" s="1"/>
  <c r="AB21" i="1" s="1"/>
  <c r="E21" i="1" s="1"/>
  <c r="N29" i="1"/>
  <c r="O29" i="1" s="1"/>
  <c r="N22" i="1"/>
  <c r="O22" i="1" s="1"/>
  <c r="N61" i="1"/>
  <c r="O61" i="1" s="1"/>
  <c r="N33" i="1"/>
  <c r="O33" i="1" s="1"/>
  <c r="B85" i="1"/>
  <c r="B81" i="1"/>
  <c r="B77" i="1"/>
  <c r="B73" i="1"/>
  <c r="B69" i="1"/>
  <c r="B65" i="1"/>
  <c r="B86" i="1"/>
  <c r="B82" i="1"/>
  <c r="B78" i="1"/>
  <c r="B74" i="1"/>
  <c r="B70" i="1"/>
  <c r="B66" i="1"/>
  <c r="B83" i="1"/>
  <c r="B79" i="1"/>
  <c r="B75" i="1"/>
  <c r="B71" i="1"/>
  <c r="B67" i="1"/>
  <c r="AB11" i="1"/>
  <c r="AB12" i="1"/>
  <c r="AB14" i="1"/>
  <c r="E14" i="1" s="1"/>
  <c r="AB15" i="1"/>
  <c r="E15" i="1" s="1"/>
  <c r="AB17" i="1"/>
  <c r="E17" i="1" s="1"/>
  <c r="AB18" i="1"/>
  <c r="E18" i="1" s="1"/>
  <c r="AB19" i="1"/>
  <c r="E19" i="1" s="1"/>
  <c r="AB20" i="1"/>
  <c r="E20" i="1" s="1"/>
  <c r="AB24" i="1"/>
  <c r="E24" i="1" s="1"/>
  <c r="AB25" i="1"/>
  <c r="E25" i="1" s="1"/>
  <c r="AB26" i="1"/>
  <c r="E26" i="1" s="1"/>
  <c r="AB27" i="1"/>
  <c r="E27" i="1" s="1"/>
  <c r="AB31" i="1"/>
  <c r="E31" i="1" s="1"/>
  <c r="AB32" i="1"/>
  <c r="E32" i="1" s="1"/>
  <c r="AB34" i="1"/>
  <c r="E34" i="1" s="1"/>
  <c r="AB35" i="1"/>
  <c r="E35" i="1" s="1"/>
  <c r="AB38" i="1"/>
  <c r="E38" i="1" s="1"/>
  <c r="AB39" i="1"/>
  <c r="E39" i="1" s="1"/>
  <c r="AB40" i="1"/>
  <c r="E40" i="1" s="1"/>
  <c r="AB43" i="1"/>
  <c r="E43" i="1" s="1"/>
  <c r="AB44" i="1"/>
  <c r="E44" i="1" s="1"/>
  <c r="AB45" i="1"/>
  <c r="E45" i="1" s="1"/>
  <c r="AB4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B49" i="1"/>
  <c r="E10" i="1"/>
  <c r="E11" i="1"/>
  <c r="E49" i="1"/>
  <c r="D49" i="1"/>
  <c r="E12" i="1"/>
  <c r="EN8" i="1" l="1"/>
  <c r="EN5" i="1" s="1"/>
  <c r="F10" i="1"/>
  <c r="EK8" i="1"/>
  <c r="EK5" i="1" s="1"/>
  <c r="AB47" i="1"/>
  <c r="AB9" i="1"/>
  <c r="I54" i="1"/>
  <c r="P54" i="1" s="1"/>
  <c r="AB13" i="1"/>
  <c r="K54" i="1"/>
  <c r="F54" i="1"/>
  <c r="AB28" i="1"/>
  <c r="E28" i="1" s="1"/>
  <c r="F50" i="1"/>
  <c r="K50" i="1"/>
  <c r="I50" i="1"/>
  <c r="P50" i="1" s="1"/>
  <c r="J50" i="1"/>
  <c r="K51" i="1"/>
  <c r="I51" i="1"/>
  <c r="P51" i="1" s="1"/>
  <c r="F51" i="1"/>
  <c r="AB41" i="1"/>
  <c r="F41" i="1"/>
  <c r="F62" i="1"/>
  <c r="F60" i="1"/>
  <c r="F42" i="1"/>
  <c r="F46" i="1"/>
  <c r="AB42" i="1"/>
  <c r="F36" i="1"/>
  <c r="F30" i="1"/>
  <c r="AB36" i="1"/>
  <c r="E36" i="1" s="1"/>
  <c r="F22" i="1"/>
  <c r="AB22" i="1"/>
  <c r="E22" i="1" s="1"/>
  <c r="F16" i="1"/>
  <c r="F61" i="1"/>
  <c r="F53" i="1"/>
  <c r="I53" i="1"/>
  <c r="P53" i="1" s="1"/>
  <c r="J53" i="1"/>
  <c r="K53" i="1"/>
  <c r="F37" i="1"/>
  <c r="F33" i="1"/>
  <c r="F29" i="1"/>
  <c r="F23" i="1"/>
  <c r="F21" i="1"/>
  <c r="AB30" i="1"/>
  <c r="E30" i="1" s="1"/>
  <c r="AB16" i="1"/>
  <c r="E16" i="1" s="1"/>
  <c r="AB37" i="1"/>
  <c r="E37" i="1" s="1"/>
  <c r="AB33" i="1"/>
  <c r="E33" i="1" s="1"/>
  <c r="AB23" i="1"/>
  <c r="E23" i="1" s="1"/>
  <c r="AB29" i="1"/>
  <c r="E29" i="1" s="1"/>
  <c r="AB8" i="1"/>
  <c r="AA8" i="1"/>
  <c r="AA50" i="1"/>
  <c r="AB50" i="1"/>
  <c r="E50" i="1" s="1"/>
  <c r="AA51" i="1"/>
  <c r="AB51" i="1"/>
  <c r="E51" i="1" s="1"/>
  <c r="AA52" i="1"/>
  <c r="AB52" i="1"/>
  <c r="AB53" i="1"/>
  <c r="AA53" i="1"/>
  <c r="D53" i="1" s="1"/>
  <c r="AA54" i="1"/>
  <c r="AB54" i="1"/>
  <c r="E54" i="1" s="1"/>
  <c r="AB55" i="1"/>
  <c r="E55" i="1" s="1"/>
  <c r="AA55" i="1"/>
  <c r="T56" i="1"/>
  <c r="AB56" i="1" s="1"/>
  <c r="Y56" i="1"/>
  <c r="AA56" i="1"/>
  <c r="T57" i="1"/>
  <c r="AB57" i="1" s="1"/>
  <c r="Y57" i="1"/>
  <c r="AA57" i="1"/>
  <c r="T58" i="1"/>
  <c r="AB58" i="1" s="1"/>
  <c r="E58" i="1" s="1"/>
  <c r="Y58" i="1"/>
  <c r="AA58" i="1"/>
  <c r="T59" i="1"/>
  <c r="AB59" i="1" s="1"/>
  <c r="Y59" i="1"/>
  <c r="AA59" i="1"/>
  <c r="D59" i="1" s="1"/>
  <c r="T60" i="1"/>
  <c r="AB60" i="1" s="1"/>
  <c r="Y60" i="1"/>
  <c r="AA60" i="1"/>
  <c r="D60" i="1" s="1"/>
  <c r="T61" i="1"/>
  <c r="AB61" i="1" s="1"/>
  <c r="E61" i="1" s="1"/>
  <c r="Y61" i="1"/>
  <c r="AA61" i="1"/>
  <c r="T62" i="1"/>
  <c r="AB62" i="1" s="1"/>
  <c r="Y62" i="1"/>
  <c r="AA62" i="1"/>
  <c r="T63" i="1"/>
  <c r="AB63" i="1" s="1"/>
  <c r="Y63" i="1"/>
  <c r="AA63" i="1"/>
  <c r="D63" i="1" s="1"/>
  <c r="T64" i="1"/>
  <c r="AB64" i="1" s="1"/>
  <c r="Y64" i="1"/>
  <c r="AA64" i="1"/>
  <c r="T65" i="1"/>
  <c r="AB65" i="1" s="1"/>
  <c r="Y65" i="1"/>
  <c r="AA65" i="1"/>
  <c r="T66" i="1"/>
  <c r="AB66" i="1" s="1"/>
  <c r="E66" i="1" s="1"/>
  <c r="Y66" i="1"/>
  <c r="AA66" i="1"/>
  <c r="T67" i="1"/>
  <c r="AB67" i="1" s="1"/>
  <c r="Y67" i="1"/>
  <c r="AA67" i="1"/>
  <c r="D67" i="1" s="1"/>
  <c r="T68" i="1"/>
  <c r="Y68" i="1"/>
  <c r="AA68" i="1"/>
  <c r="AB68" i="1"/>
  <c r="E68" i="1" s="1"/>
  <c r="T69" i="1"/>
  <c r="AB69" i="1" s="1"/>
  <c r="Y69" i="1"/>
  <c r="AA69" i="1"/>
  <c r="T70" i="1"/>
  <c r="AB70" i="1" s="1"/>
  <c r="E70" i="1" s="1"/>
  <c r="Y70" i="1"/>
  <c r="AA70" i="1"/>
  <c r="D70" i="1" s="1"/>
  <c r="T71" i="1"/>
  <c r="AB71" i="1" s="1"/>
  <c r="Y71" i="1"/>
  <c r="AA71" i="1"/>
  <c r="Y72" i="1"/>
  <c r="AA72" i="1"/>
  <c r="D72" i="1" s="1"/>
  <c r="Y73" i="1"/>
  <c r="AA73" i="1"/>
  <c r="Y74" i="1"/>
  <c r="AA74" i="1"/>
  <c r="Y75" i="1"/>
  <c r="AA75" i="1"/>
  <c r="Y76" i="1"/>
  <c r="AA76" i="1"/>
  <c r="Y77" i="1"/>
  <c r="AA77" i="1"/>
  <c r="Y78" i="1"/>
  <c r="AA78" i="1"/>
  <c r="Y79" i="1"/>
  <c r="AA79" i="1"/>
  <c r="Y80" i="1"/>
  <c r="AA80" i="1"/>
  <c r="Y81" i="1"/>
  <c r="AA81" i="1"/>
  <c r="Y82" i="1"/>
  <c r="AA82" i="1"/>
  <c r="Y83" i="1"/>
  <c r="AA83" i="1"/>
  <c r="Y84" i="1"/>
  <c r="AA84" i="1"/>
  <c r="Y85" i="1"/>
  <c r="AA85" i="1"/>
  <c r="Y86" i="1"/>
  <c r="AA86" i="1"/>
  <c r="Y87" i="1"/>
  <c r="AA87" i="1"/>
  <c r="Y88" i="1"/>
  <c r="AA88" i="1"/>
  <c r="Y89" i="1"/>
  <c r="AA89" i="1"/>
  <c r="Y90" i="1"/>
  <c r="AA90" i="1"/>
  <c r="Y91" i="1"/>
  <c r="AA91" i="1"/>
  <c r="Y92" i="1"/>
  <c r="AA92" i="1"/>
  <c r="Y93" i="1"/>
  <c r="AA93" i="1"/>
  <c r="Y94" i="1"/>
  <c r="AA94" i="1"/>
  <c r="Y95" i="1"/>
  <c r="AA95" i="1"/>
  <c r="Y96" i="1"/>
  <c r="AA96" i="1"/>
  <c r="Y97" i="1"/>
  <c r="AA97" i="1"/>
  <c r="Y98" i="1"/>
  <c r="AA98" i="1"/>
  <c r="Y99" i="1"/>
  <c r="AA99" i="1"/>
  <c r="Y100" i="1"/>
  <c r="AA100" i="1"/>
  <c r="Y101" i="1"/>
  <c r="AA101" i="1"/>
  <c r="Y102" i="1"/>
  <c r="AA102" i="1"/>
  <c r="Y103" i="1"/>
  <c r="AA103" i="1"/>
  <c r="Y104" i="1"/>
  <c r="AA104" i="1"/>
  <c r="Y105" i="1"/>
  <c r="AA105" i="1"/>
  <c r="Y106" i="1"/>
  <c r="AA106" i="1"/>
  <c r="Y107" i="1"/>
  <c r="AA107" i="1"/>
  <c r="Y108" i="1"/>
  <c r="AA108" i="1"/>
  <c r="Y109" i="1"/>
  <c r="AA109" i="1"/>
  <c r="Y110" i="1"/>
  <c r="AA110" i="1"/>
  <c r="Y111" i="1"/>
  <c r="AA111" i="1"/>
  <c r="Y112" i="1"/>
  <c r="AA112" i="1"/>
  <c r="Y113" i="1"/>
  <c r="AA113" i="1"/>
  <c r="Y114" i="1"/>
  <c r="AA114" i="1"/>
  <c r="Y115" i="1"/>
  <c r="AA115" i="1"/>
  <c r="Y116" i="1"/>
  <c r="AA116" i="1"/>
  <c r="Y117" i="1"/>
  <c r="AA117" i="1"/>
  <c r="Y118" i="1"/>
  <c r="AA118" i="1"/>
  <c r="Y119" i="1"/>
  <c r="AA119" i="1"/>
  <c r="Y120" i="1"/>
  <c r="AA120" i="1"/>
  <c r="Y121" i="1"/>
  <c r="AA121" i="1"/>
  <c r="Y122" i="1"/>
  <c r="AA122" i="1"/>
  <c r="Y123" i="1"/>
  <c r="AA123" i="1"/>
  <c r="Y124" i="1"/>
  <c r="AA124" i="1"/>
  <c r="Y125" i="1"/>
  <c r="AA125" i="1"/>
  <c r="E9" i="1"/>
  <c r="D71" i="1"/>
  <c r="D73" i="1"/>
  <c r="D81" i="1"/>
  <c r="D50" i="1"/>
  <c r="D68" i="1"/>
  <c r="E60" i="1"/>
  <c r="D52" i="1"/>
  <c r="E69" i="1"/>
  <c r="D62" i="1"/>
  <c r="E52" i="1"/>
  <c r="D61" i="1"/>
  <c r="E63" i="1"/>
  <c r="D65" i="1"/>
  <c r="D66" i="1"/>
  <c r="E59" i="1"/>
  <c r="D57" i="1"/>
  <c r="D79" i="1"/>
  <c r="E53" i="1"/>
  <c r="E13" i="1"/>
  <c r="D75" i="1"/>
  <c r="E62" i="1"/>
  <c r="D69" i="1"/>
  <c r="D76" i="1"/>
  <c r="D80" i="1"/>
  <c r="D54" i="1"/>
  <c r="D58" i="1"/>
  <c r="D56" i="1"/>
  <c r="D77" i="1"/>
  <c r="E57" i="1"/>
  <c r="E65" i="1"/>
  <c r="E8" i="1"/>
  <c r="E56" i="1"/>
  <c r="D55" i="1"/>
  <c r="D64" i="1"/>
  <c r="D51" i="1"/>
  <c r="E71" i="1"/>
  <c r="D74" i="1"/>
  <c r="D78" i="1"/>
  <c r="E41" i="1"/>
  <c r="E64" i="1"/>
  <c r="E67" i="1"/>
  <c r="E42" i="1"/>
  <c r="V69" i="1"/>
  <c r="V65" i="1"/>
  <c r="Q67" i="1"/>
  <c r="Q66" i="1"/>
  <c r="V66" i="1"/>
  <c r="V64" i="1"/>
  <c r="V67" i="1"/>
  <c r="V68" i="1"/>
  <c r="Q70" i="1"/>
  <c r="Q71" i="1"/>
  <c r="Q69" i="1"/>
  <c r="Q68" i="1"/>
  <c r="V70" i="1"/>
  <c r="V71" i="1"/>
  <c r="Q65" i="1"/>
  <c r="Q64" i="1"/>
  <c r="EE8" i="1" l="1"/>
  <c r="EB8" i="1"/>
  <c r="T72" i="1"/>
  <c r="AB72" i="1" s="1"/>
  <c r="T73" i="1"/>
  <c r="AB73" i="1" s="1"/>
  <c r="T74" i="1"/>
  <c r="AB74" i="1" s="1"/>
  <c r="T75" i="1"/>
  <c r="AB75" i="1" s="1"/>
  <c r="T76" i="1"/>
  <c r="AB76" i="1" s="1"/>
  <c r="T77" i="1"/>
  <c r="AB77" i="1" s="1"/>
  <c r="T78" i="1"/>
  <c r="AB78" i="1" s="1"/>
  <c r="T79" i="1"/>
  <c r="AB79" i="1" s="1"/>
  <c r="T80" i="1"/>
  <c r="AB80" i="1" s="1"/>
  <c r="T81" i="1"/>
  <c r="AB81" i="1" s="1"/>
  <c r="T82" i="1"/>
  <c r="AB82" i="1" s="1"/>
  <c r="T83" i="1"/>
  <c r="AB83" i="1" s="1"/>
  <c r="T84" i="1"/>
  <c r="AB84" i="1" s="1"/>
  <c r="T85" i="1"/>
  <c r="AB85" i="1" s="1"/>
  <c r="T86" i="1"/>
  <c r="AB86" i="1" s="1"/>
  <c r="T87" i="1"/>
  <c r="AB87" i="1" s="1"/>
  <c r="T88" i="1"/>
  <c r="AB88" i="1" s="1"/>
  <c r="T89" i="1"/>
  <c r="AB89" i="1" s="1"/>
  <c r="T90" i="1"/>
  <c r="AB90" i="1" s="1"/>
  <c r="T91" i="1"/>
  <c r="AB91" i="1" s="1"/>
  <c r="T92" i="1"/>
  <c r="AB92" i="1" s="1"/>
  <c r="T93" i="1"/>
  <c r="AB93" i="1" s="1"/>
  <c r="T94" i="1"/>
  <c r="AB94" i="1" s="1"/>
  <c r="T95" i="1"/>
  <c r="AB95" i="1" s="1"/>
  <c r="T96" i="1"/>
  <c r="AB96" i="1" s="1"/>
  <c r="T97" i="1"/>
  <c r="AB97" i="1" s="1"/>
  <c r="T98" i="1"/>
  <c r="AB98" i="1" s="1"/>
  <c r="T99" i="1"/>
  <c r="AB99" i="1" s="1"/>
  <c r="T100" i="1"/>
  <c r="AB100" i="1" s="1"/>
  <c r="T101" i="1"/>
  <c r="AB101" i="1" s="1"/>
  <c r="T102" i="1"/>
  <c r="AB102" i="1" s="1"/>
  <c r="T103" i="1"/>
  <c r="AB103" i="1" s="1"/>
  <c r="T104" i="1"/>
  <c r="AB104" i="1" s="1"/>
  <c r="T105" i="1"/>
  <c r="AB105" i="1" s="1"/>
  <c r="T106" i="1"/>
  <c r="AB106" i="1" s="1"/>
  <c r="T107" i="1"/>
  <c r="AB107" i="1" s="1"/>
  <c r="T108" i="1"/>
  <c r="AB108" i="1" s="1"/>
  <c r="T109" i="1"/>
  <c r="AB109" i="1" s="1"/>
  <c r="T110" i="1"/>
  <c r="AB110" i="1" s="1"/>
  <c r="T111" i="1"/>
  <c r="AB111" i="1" s="1"/>
  <c r="T112" i="1"/>
  <c r="AB112" i="1" s="1"/>
  <c r="T113" i="1"/>
  <c r="AB113" i="1" s="1"/>
  <c r="T114" i="1"/>
  <c r="AB114" i="1" s="1"/>
  <c r="T115" i="1"/>
  <c r="AB115" i="1" s="1"/>
  <c r="T116" i="1"/>
  <c r="AB116" i="1" s="1"/>
  <c r="T117" i="1"/>
  <c r="AB117" i="1" s="1"/>
  <c r="T118" i="1"/>
  <c r="AB118" i="1" s="1"/>
  <c r="T119" i="1"/>
  <c r="AB119" i="1" s="1"/>
  <c r="T120" i="1"/>
  <c r="AB120" i="1" s="1"/>
  <c r="T121" i="1"/>
  <c r="AB121" i="1" s="1"/>
  <c r="T122" i="1"/>
  <c r="AB122" i="1" s="1"/>
  <c r="T123" i="1"/>
  <c r="AB123" i="1" s="1"/>
  <c r="T124" i="1"/>
  <c r="AB124" i="1" s="1"/>
  <c r="T125" i="1"/>
  <c r="AB125" i="1" s="1"/>
  <c r="T126" i="1"/>
  <c r="AB126" i="1" s="1"/>
  <c r="Y126" i="1"/>
  <c r="AA126" i="1"/>
  <c r="T127" i="1"/>
  <c r="Y127" i="1"/>
  <c r="AA127" i="1"/>
  <c r="AB127" i="1"/>
  <c r="T128" i="1"/>
  <c r="AB128" i="1" s="1"/>
  <c r="Y128" i="1"/>
  <c r="AA128" i="1"/>
  <c r="T129" i="1"/>
  <c r="AB129" i="1" s="1"/>
  <c r="Y129" i="1"/>
  <c r="AA129" i="1"/>
  <c r="T130" i="1"/>
  <c r="AB130" i="1" s="1"/>
  <c r="Y130" i="1"/>
  <c r="AA130" i="1"/>
  <c r="T131" i="1"/>
  <c r="AB131" i="1" s="1"/>
  <c r="Y131" i="1"/>
  <c r="AA131" i="1"/>
  <c r="T132" i="1"/>
  <c r="AB132" i="1" s="1"/>
  <c r="Y132" i="1"/>
  <c r="AA132" i="1"/>
  <c r="T133" i="1"/>
  <c r="AB133" i="1" s="1"/>
  <c r="Y133" i="1"/>
  <c r="AA133" i="1"/>
  <c r="T134" i="1"/>
  <c r="AB134" i="1" s="1"/>
  <c r="Y134" i="1"/>
  <c r="AA134" i="1"/>
  <c r="T135" i="1"/>
  <c r="AB135" i="1" s="1"/>
  <c r="Y135" i="1"/>
  <c r="AA135" i="1"/>
  <c r="T136" i="1"/>
  <c r="AB136" i="1" s="1"/>
  <c r="Y136" i="1"/>
  <c r="AA136" i="1"/>
  <c r="T137" i="1"/>
  <c r="AB137" i="1" s="1"/>
  <c r="Y137" i="1"/>
  <c r="AA137" i="1"/>
  <c r="T138" i="1"/>
  <c r="AB138" i="1" s="1"/>
  <c r="Y138" i="1"/>
  <c r="AA138" i="1"/>
  <c r="T139" i="1"/>
  <c r="AB139" i="1" s="1"/>
  <c r="Y139" i="1"/>
  <c r="AA139" i="1"/>
  <c r="T140" i="1"/>
  <c r="AB140" i="1" s="1"/>
  <c r="Y140" i="1"/>
  <c r="AA140" i="1"/>
  <c r="T141" i="1"/>
  <c r="AB141" i="1" s="1"/>
  <c r="Y141" i="1"/>
  <c r="AA141" i="1"/>
  <c r="T142" i="1"/>
  <c r="AB142" i="1" s="1"/>
  <c r="Y142" i="1"/>
  <c r="AA142" i="1"/>
  <c r="T143" i="1"/>
  <c r="AB143" i="1" s="1"/>
  <c r="Y143" i="1"/>
  <c r="AA143" i="1"/>
  <c r="T144" i="1"/>
  <c r="AB144" i="1" s="1"/>
  <c r="Y144" i="1"/>
  <c r="AA144" i="1"/>
  <c r="T145" i="1"/>
  <c r="AB145" i="1" s="1"/>
  <c r="Y145" i="1"/>
  <c r="AA145" i="1"/>
  <c r="T146" i="1"/>
  <c r="AB146" i="1" s="1"/>
  <c r="Y146" i="1"/>
  <c r="AA146" i="1"/>
  <c r="T147" i="1"/>
  <c r="AB147" i="1" s="1"/>
  <c r="Y147" i="1"/>
  <c r="AA147" i="1"/>
  <c r="T148" i="1"/>
  <c r="AB148" i="1" s="1"/>
  <c r="Y148" i="1"/>
  <c r="AA148" i="1"/>
  <c r="T149" i="1"/>
  <c r="AB149" i="1" s="1"/>
  <c r="Y149" i="1"/>
  <c r="AA149" i="1"/>
  <c r="T150" i="1"/>
  <c r="AB150" i="1" s="1"/>
  <c r="Y150" i="1"/>
  <c r="AA150" i="1"/>
  <c r="T151" i="1"/>
  <c r="AB151" i="1" s="1"/>
  <c r="Y151" i="1"/>
  <c r="AA151" i="1"/>
  <c r="T152" i="1"/>
  <c r="AB152" i="1" s="1"/>
  <c r="Y152" i="1"/>
  <c r="AA152" i="1"/>
  <c r="T153" i="1"/>
  <c r="Y153" i="1"/>
  <c r="AA153" i="1"/>
  <c r="AB153" i="1"/>
  <c r="T154" i="1"/>
  <c r="AB154" i="1" s="1"/>
  <c r="Y154" i="1"/>
  <c r="AA154" i="1"/>
  <c r="T155" i="1"/>
  <c r="AB155" i="1" s="1"/>
  <c r="Y155" i="1"/>
  <c r="AA155" i="1"/>
  <c r="T156" i="1"/>
  <c r="AB156" i="1" s="1"/>
  <c r="Y156" i="1"/>
  <c r="AA156" i="1"/>
  <c r="T157" i="1"/>
  <c r="AB157" i="1" s="1"/>
  <c r="Y157" i="1"/>
  <c r="AA157" i="1"/>
  <c r="T158" i="1"/>
  <c r="AB158" i="1" s="1"/>
  <c r="Y158" i="1"/>
  <c r="AA158" i="1"/>
  <c r="T159" i="1"/>
  <c r="AB159" i="1" s="1"/>
  <c r="Y159" i="1"/>
  <c r="AA159" i="1"/>
  <c r="T160" i="1"/>
  <c r="AB160" i="1" s="1"/>
  <c r="Y160" i="1"/>
  <c r="AA160" i="1"/>
  <c r="T161" i="1"/>
  <c r="AB161" i="1" s="1"/>
  <c r="Y161" i="1"/>
  <c r="AA161" i="1"/>
  <c r="T162" i="1"/>
  <c r="AB162" i="1" s="1"/>
  <c r="Y162" i="1"/>
  <c r="AA162" i="1"/>
  <c r="T163" i="1"/>
  <c r="AB163" i="1" s="1"/>
  <c r="Y163" i="1"/>
  <c r="AA163" i="1"/>
  <c r="T164" i="1"/>
  <c r="AB164" i="1" s="1"/>
  <c r="Y164" i="1"/>
  <c r="AA164" i="1"/>
  <c r="T165" i="1"/>
  <c r="AB165" i="1" s="1"/>
  <c r="Y165" i="1"/>
  <c r="AA165" i="1"/>
  <c r="T166" i="1"/>
  <c r="AB166" i="1" s="1"/>
  <c r="Y166" i="1"/>
  <c r="AA166" i="1"/>
  <c r="T167" i="1"/>
  <c r="AB167" i="1" s="1"/>
  <c r="Y167" i="1"/>
  <c r="AA167" i="1"/>
  <c r="T168" i="1"/>
  <c r="AB168" i="1" s="1"/>
  <c r="Y168" i="1"/>
  <c r="AA168" i="1"/>
  <c r="T169" i="1"/>
  <c r="AB169" i="1" s="1"/>
  <c r="Y169" i="1"/>
  <c r="AA169" i="1"/>
  <c r="T170" i="1"/>
  <c r="AB170" i="1" s="1"/>
  <c r="Y170" i="1"/>
  <c r="AA170" i="1"/>
  <c r="T171" i="1"/>
  <c r="AB171" i="1" s="1"/>
  <c r="Y171" i="1"/>
  <c r="AA171" i="1"/>
  <c r="T172" i="1"/>
  <c r="AB172" i="1" s="1"/>
  <c r="Y172" i="1"/>
  <c r="AA172" i="1"/>
  <c r="T173" i="1"/>
  <c r="AB173" i="1" s="1"/>
  <c r="Y173" i="1"/>
  <c r="AA173" i="1"/>
  <c r="T174" i="1"/>
  <c r="AB174" i="1" s="1"/>
  <c r="Y174" i="1"/>
  <c r="AA174" i="1"/>
  <c r="T175" i="1"/>
  <c r="AB175" i="1" s="1"/>
  <c r="Y175" i="1"/>
  <c r="AA175" i="1"/>
  <c r="T176" i="1"/>
  <c r="AB176" i="1" s="1"/>
  <c r="Y176" i="1"/>
  <c r="AA176" i="1"/>
  <c r="T177" i="1"/>
  <c r="AB177" i="1" s="1"/>
  <c r="Y177" i="1"/>
  <c r="AA177" i="1"/>
  <c r="T178" i="1"/>
  <c r="AB178" i="1" s="1"/>
  <c r="Y178" i="1"/>
  <c r="AA178" i="1"/>
  <c r="T179" i="1"/>
  <c r="AB179" i="1" s="1"/>
  <c r="Y179" i="1"/>
  <c r="AA179" i="1"/>
  <c r="T180" i="1"/>
  <c r="AB180" i="1" s="1"/>
  <c r="Y180" i="1"/>
  <c r="AA180" i="1"/>
  <c r="T181" i="1"/>
  <c r="AB181" i="1" s="1"/>
  <c r="Y181" i="1"/>
  <c r="AA181" i="1"/>
  <c r="T182" i="1"/>
  <c r="AB182" i="1" s="1"/>
  <c r="Y182" i="1"/>
  <c r="AA182" i="1"/>
  <c r="T183" i="1"/>
  <c r="AB183" i="1" s="1"/>
  <c r="Y183" i="1"/>
  <c r="AA183" i="1"/>
  <c r="T184" i="1"/>
  <c r="AB184" i="1" s="1"/>
  <c r="Y184" i="1"/>
  <c r="AA184" i="1"/>
  <c r="T185" i="1"/>
  <c r="AB185" i="1" s="1"/>
  <c r="Y185" i="1"/>
  <c r="AA185" i="1"/>
  <c r="T186" i="1"/>
  <c r="AB186" i="1" s="1"/>
  <c r="Y186" i="1"/>
  <c r="AA186" i="1"/>
  <c r="T187" i="1"/>
  <c r="AB187" i="1" s="1"/>
  <c r="Y187" i="1"/>
  <c r="AA187" i="1"/>
  <c r="T188" i="1"/>
  <c r="AB188" i="1" s="1"/>
  <c r="Y188" i="1"/>
  <c r="AA188" i="1"/>
  <c r="T189" i="1"/>
  <c r="AB189" i="1" s="1"/>
  <c r="Y189" i="1"/>
  <c r="AA189" i="1"/>
  <c r="T190" i="1"/>
  <c r="AB190" i="1" s="1"/>
  <c r="Y190" i="1"/>
  <c r="AA190" i="1"/>
  <c r="T191" i="1"/>
  <c r="AB191" i="1" s="1"/>
  <c r="Y191" i="1"/>
  <c r="AA191" i="1"/>
  <c r="T192" i="1"/>
  <c r="AB192" i="1" s="1"/>
  <c r="Y192" i="1"/>
  <c r="AA192" i="1"/>
  <c r="T193" i="1"/>
  <c r="AB193" i="1" s="1"/>
  <c r="Y193" i="1"/>
  <c r="AA193" i="1"/>
  <c r="T194" i="1"/>
  <c r="AB194" i="1" s="1"/>
  <c r="Y194" i="1"/>
  <c r="AA194" i="1"/>
  <c r="T195" i="1"/>
  <c r="AB195" i="1" s="1"/>
  <c r="Y195" i="1"/>
  <c r="AA195" i="1"/>
  <c r="T196" i="1"/>
  <c r="AB196" i="1" s="1"/>
  <c r="Y196" i="1"/>
  <c r="AA196" i="1"/>
  <c r="T197" i="1"/>
  <c r="AB197" i="1" s="1"/>
  <c r="Y197" i="1"/>
  <c r="AA197" i="1"/>
  <c r="T198" i="1"/>
  <c r="AB198" i="1" s="1"/>
  <c r="Y198" i="1"/>
  <c r="AA198" i="1"/>
  <c r="AA199" i="1"/>
  <c r="AB199" i="1"/>
  <c r="AA200" i="1"/>
  <c r="AB200" i="1"/>
  <c r="AA201" i="1"/>
  <c r="AB201" i="1"/>
  <c r="AA202" i="1"/>
  <c r="AB202" i="1"/>
  <c r="AA203" i="1"/>
  <c r="AB203" i="1"/>
  <c r="AA204" i="1"/>
  <c r="AB204" i="1"/>
  <c r="AA205" i="1"/>
  <c r="AB205" i="1"/>
  <c r="AA206" i="1"/>
  <c r="AB206" i="1"/>
  <c r="AA207" i="1"/>
  <c r="AB207" i="1"/>
  <c r="AA208" i="1"/>
  <c r="AB208" i="1"/>
  <c r="AA209" i="1"/>
  <c r="AB209" i="1"/>
  <c r="AA210" i="1"/>
  <c r="AB210" i="1"/>
  <c r="AA211" i="1"/>
  <c r="AB211" i="1"/>
  <c r="AA212" i="1"/>
  <c r="AB212" i="1"/>
  <c r="AA213" i="1"/>
  <c r="AB213" i="1"/>
  <c r="AA214" i="1"/>
  <c r="AB214" i="1"/>
  <c r="AA215" i="1"/>
  <c r="AB215" i="1"/>
  <c r="AA216" i="1"/>
  <c r="AB216" i="1"/>
  <c r="AA217" i="1"/>
  <c r="AB217" i="1"/>
  <c r="AA218" i="1"/>
  <c r="AB218" i="1"/>
  <c r="AA219" i="1"/>
  <c r="AB219" i="1"/>
  <c r="AA220" i="1"/>
  <c r="AB220" i="1"/>
  <c r="AA221" i="1"/>
  <c r="AB221" i="1"/>
  <c r="AA222" i="1"/>
  <c r="AB222" i="1"/>
  <c r="AA223" i="1"/>
  <c r="AB223" i="1"/>
  <c r="AA224" i="1"/>
  <c r="AB224" i="1"/>
  <c r="AA225" i="1"/>
  <c r="AB225" i="1"/>
  <c r="AA226" i="1"/>
  <c r="AB226" i="1"/>
  <c r="AA227" i="1"/>
  <c r="AB227" i="1"/>
  <c r="B59" i="1"/>
  <c r="E79" i="1"/>
  <c r="E73" i="1"/>
  <c r="E78" i="1"/>
  <c r="E77" i="1"/>
  <c r="E72" i="1"/>
  <c r="E74" i="1"/>
  <c r="E75" i="1"/>
  <c r="E81" i="1"/>
  <c r="E76" i="1"/>
  <c r="E80" i="1"/>
  <c r="V59" i="1"/>
  <c r="E7" i="1" l="1"/>
  <c r="B48" i="1"/>
  <c r="B62" i="1"/>
  <c r="B61" i="1"/>
  <c r="B60" i="1"/>
  <c r="B56" i="1"/>
  <c r="B54" i="1"/>
  <c r="B63" i="1"/>
  <c r="B55" i="1"/>
  <c r="B51" i="1"/>
  <c r="B53" i="1"/>
  <c r="B58" i="1"/>
  <c r="B50" i="1"/>
  <c r="B52" i="1"/>
  <c r="B57" i="1"/>
  <c r="B49" i="1"/>
  <c r="CX8" i="1"/>
  <c r="HO5" i="1"/>
  <c r="J46" i="1" s="1"/>
  <c r="HL5" i="1"/>
  <c r="HI5" i="1"/>
  <c r="HF5" i="1"/>
  <c r="HC5" i="1"/>
  <c r="GZ5" i="1"/>
  <c r="GW5" i="1"/>
  <c r="GT5" i="1"/>
  <c r="GQ5" i="1"/>
  <c r="GN5" i="1"/>
  <c r="GK5" i="1"/>
  <c r="GH5" i="1"/>
  <c r="GE5" i="1"/>
  <c r="GB5" i="1"/>
  <c r="FY5" i="1"/>
  <c r="FV5" i="1"/>
  <c r="FS5" i="1"/>
  <c r="FP5" i="1"/>
  <c r="FM5" i="1"/>
  <c r="FJ5" i="1"/>
  <c r="FG5" i="1"/>
  <c r="FD5" i="1"/>
  <c r="EX5" i="1"/>
  <c r="EU5" i="1"/>
  <c r="ER5" i="1"/>
  <c r="DZ5" i="1"/>
  <c r="DW5" i="1"/>
  <c r="DT5" i="1"/>
  <c r="DQ5" i="1"/>
  <c r="DN5" i="1"/>
  <c r="DK5" i="1"/>
  <c r="DH5" i="1"/>
  <c r="DE5" i="1"/>
  <c r="DB5" i="1"/>
  <c r="CY5" i="1"/>
  <c r="CV5" i="1"/>
  <c r="CP5" i="1"/>
  <c r="J63" i="1" s="1"/>
  <c r="CM5" i="1"/>
  <c r="J62" i="1" s="1"/>
  <c r="CJ5" i="1"/>
  <c r="J61" i="1" s="1"/>
  <c r="CG5" i="1"/>
  <c r="J60" i="1" s="1"/>
  <c r="CD5" i="1"/>
  <c r="J59" i="1" s="1"/>
  <c r="CS5" i="1"/>
  <c r="J27" i="1" l="1"/>
  <c r="J35" i="1"/>
  <c r="J43" i="1"/>
  <c r="J32" i="1"/>
  <c r="J40" i="1"/>
  <c r="J21" i="1"/>
  <c r="J30" i="1"/>
  <c r="J38" i="1"/>
  <c r="J25" i="1"/>
  <c r="J33" i="1"/>
  <c r="J41" i="1"/>
  <c r="J29" i="1"/>
  <c r="J37" i="1"/>
  <c r="J45" i="1"/>
  <c r="J26" i="1"/>
  <c r="J34" i="1"/>
  <c r="J42" i="1"/>
  <c r="J28" i="1"/>
  <c r="J36" i="1"/>
  <c r="J44" i="1"/>
  <c r="J22" i="1"/>
  <c r="J31" i="1"/>
  <c r="J39" i="1"/>
  <c r="J10" i="1"/>
  <c r="J11" i="1"/>
  <c r="J14" i="1"/>
  <c r="J16" i="1"/>
  <c r="J12" i="1"/>
  <c r="J15" i="1"/>
  <c r="J8" i="1"/>
  <c r="J9" i="1"/>
  <c r="J13" i="1"/>
  <c r="F613" i="4"/>
  <c r="E613" i="4"/>
  <c r="D613" i="4"/>
  <c r="C613" i="4"/>
  <c r="B613" i="4"/>
  <c r="A613" i="4"/>
  <c r="F612" i="4"/>
  <c r="E612" i="4"/>
  <c r="D612" i="4"/>
  <c r="C612" i="4"/>
  <c r="B612" i="4"/>
  <c r="A612" i="4"/>
  <c r="F611" i="4"/>
  <c r="E611" i="4"/>
  <c r="D611" i="4"/>
  <c r="C611" i="4"/>
  <c r="B611" i="4"/>
  <c r="A611" i="4"/>
  <c r="F610" i="4"/>
  <c r="E610" i="4"/>
  <c r="D610" i="4"/>
  <c r="C610" i="4"/>
  <c r="B610" i="4"/>
  <c r="A610" i="4"/>
  <c r="F609" i="4"/>
  <c r="E609" i="4"/>
  <c r="D609" i="4"/>
  <c r="C609" i="4"/>
  <c r="B609" i="4"/>
  <c r="A609" i="4"/>
  <c r="F608" i="4"/>
  <c r="E608" i="4"/>
  <c r="D608" i="4"/>
  <c r="C608" i="4"/>
  <c r="B608" i="4"/>
  <c r="A608" i="4"/>
  <c r="F607" i="4"/>
  <c r="E607" i="4"/>
  <c r="D607" i="4"/>
  <c r="C607" i="4"/>
  <c r="B607" i="4"/>
  <c r="A607" i="4"/>
  <c r="F606" i="4"/>
  <c r="E606" i="4"/>
  <c r="D606" i="4"/>
  <c r="C606" i="4"/>
  <c r="B606" i="4"/>
  <c r="A606" i="4"/>
  <c r="F605" i="4"/>
  <c r="E605" i="4"/>
  <c r="D605" i="4"/>
  <c r="C605" i="4"/>
  <c r="B605" i="4"/>
  <c r="A605" i="4"/>
  <c r="F604" i="4"/>
  <c r="E604" i="4"/>
  <c r="D604" i="4"/>
  <c r="C604" i="4"/>
  <c r="B604" i="4"/>
  <c r="A604" i="4"/>
  <c r="F603" i="4"/>
  <c r="E603" i="4"/>
  <c r="D603" i="4"/>
  <c r="C603" i="4"/>
  <c r="B603" i="4"/>
  <c r="A603" i="4"/>
  <c r="F602" i="4"/>
  <c r="E602" i="4"/>
  <c r="D602" i="4"/>
  <c r="C602" i="4"/>
  <c r="B602" i="4"/>
  <c r="A602" i="4"/>
  <c r="F601" i="4"/>
  <c r="E601" i="4"/>
  <c r="D601" i="4"/>
  <c r="C601" i="4"/>
  <c r="B601" i="4"/>
  <c r="A601" i="4"/>
  <c r="F600" i="4"/>
  <c r="E600" i="4"/>
  <c r="D600" i="4"/>
  <c r="C600" i="4"/>
  <c r="B600" i="4"/>
  <c r="A600" i="4"/>
  <c r="F599" i="4"/>
  <c r="E599" i="4"/>
  <c r="D599" i="4"/>
  <c r="C599" i="4"/>
  <c r="B599" i="4"/>
  <c r="A599" i="4"/>
  <c r="F598" i="4"/>
  <c r="E598" i="4"/>
  <c r="D598" i="4"/>
  <c r="C598" i="4"/>
  <c r="B598" i="4"/>
  <c r="A598" i="4"/>
  <c r="F597" i="4"/>
  <c r="E597" i="4"/>
  <c r="D597" i="4"/>
  <c r="C597" i="4"/>
  <c r="B597" i="4"/>
  <c r="A597" i="4"/>
  <c r="F596" i="4"/>
  <c r="E596" i="4"/>
  <c r="D596" i="4"/>
  <c r="C596" i="4"/>
  <c r="B596" i="4"/>
  <c r="A596" i="4"/>
  <c r="F595" i="4"/>
  <c r="E595" i="4"/>
  <c r="D595" i="4"/>
  <c r="C595" i="4"/>
  <c r="B595" i="4"/>
  <c r="A595" i="4"/>
  <c r="F594" i="4"/>
  <c r="E594" i="4"/>
  <c r="D594" i="4"/>
  <c r="C594" i="4"/>
  <c r="B594" i="4"/>
  <c r="A594" i="4"/>
  <c r="F593" i="4"/>
  <c r="E593" i="4"/>
  <c r="D593" i="4"/>
  <c r="C593" i="4"/>
  <c r="B593" i="4"/>
  <c r="A593" i="4"/>
  <c r="F592" i="4"/>
  <c r="E592" i="4"/>
  <c r="D592" i="4"/>
  <c r="C592" i="4"/>
  <c r="B592" i="4"/>
  <c r="A592" i="4"/>
  <c r="F591" i="4"/>
  <c r="E591" i="4"/>
  <c r="D591" i="4"/>
  <c r="C591" i="4"/>
  <c r="B591" i="4"/>
  <c r="A591" i="4"/>
  <c r="F590" i="4"/>
  <c r="E590" i="4"/>
  <c r="D590" i="4"/>
  <c r="C590" i="4"/>
  <c r="B590" i="4"/>
  <c r="A590" i="4"/>
  <c r="F589" i="4"/>
  <c r="E589" i="4"/>
  <c r="D589" i="4"/>
  <c r="C589" i="4"/>
  <c r="B589" i="4"/>
  <c r="A589" i="4"/>
  <c r="F588" i="4"/>
  <c r="E588" i="4"/>
  <c r="D588" i="4"/>
  <c r="C588" i="4"/>
  <c r="B588" i="4"/>
  <c r="A588" i="4"/>
  <c r="F587" i="4"/>
  <c r="E587" i="4"/>
  <c r="D587" i="4"/>
  <c r="C587" i="4"/>
  <c r="B587" i="4"/>
  <c r="A587" i="4"/>
  <c r="F586" i="4"/>
  <c r="E586" i="4"/>
  <c r="D586" i="4"/>
  <c r="C586" i="4"/>
  <c r="B586" i="4"/>
  <c r="A586" i="4"/>
  <c r="F585" i="4"/>
  <c r="E585" i="4"/>
  <c r="D585" i="4"/>
  <c r="C585" i="4"/>
  <c r="B585" i="4"/>
  <c r="A585" i="4"/>
  <c r="F584" i="4"/>
  <c r="E584" i="4"/>
  <c r="D584" i="4"/>
  <c r="C584" i="4"/>
  <c r="B584" i="4"/>
  <c r="A584" i="4"/>
  <c r="F583" i="4"/>
  <c r="E583" i="4"/>
  <c r="D583" i="4"/>
  <c r="C583" i="4"/>
  <c r="B583" i="4"/>
  <c r="A583" i="4"/>
  <c r="F582" i="4"/>
  <c r="E582" i="4"/>
  <c r="D582" i="4"/>
  <c r="C582" i="4"/>
  <c r="B582" i="4"/>
  <c r="A582" i="4"/>
  <c r="F581" i="4"/>
  <c r="E581" i="4"/>
  <c r="D581" i="4"/>
  <c r="C581" i="4"/>
  <c r="B581" i="4"/>
  <c r="A581" i="4"/>
  <c r="F580" i="4"/>
  <c r="E580" i="4"/>
  <c r="D580" i="4"/>
  <c r="C580" i="4"/>
  <c r="B580" i="4"/>
  <c r="A580" i="4"/>
  <c r="F579" i="4"/>
  <c r="E579" i="4"/>
  <c r="D579" i="4"/>
  <c r="C579" i="4"/>
  <c r="B579" i="4"/>
  <c r="A579" i="4"/>
  <c r="F578" i="4"/>
  <c r="E578" i="4"/>
  <c r="D578" i="4"/>
  <c r="C578" i="4"/>
  <c r="B578" i="4"/>
  <c r="A578" i="4"/>
  <c r="F577" i="4"/>
  <c r="E577" i="4"/>
  <c r="D577" i="4"/>
  <c r="C577" i="4"/>
  <c r="B577" i="4"/>
  <c r="A577" i="4"/>
  <c r="F576" i="4"/>
  <c r="E576" i="4"/>
  <c r="D576" i="4"/>
  <c r="C576" i="4"/>
  <c r="B576" i="4"/>
  <c r="A576" i="4"/>
  <c r="F575" i="4"/>
  <c r="E575" i="4"/>
  <c r="D575" i="4"/>
  <c r="C575" i="4"/>
  <c r="B575" i="4"/>
  <c r="A575" i="4"/>
  <c r="F574" i="4"/>
  <c r="E574" i="4"/>
  <c r="D574" i="4"/>
  <c r="C574" i="4"/>
  <c r="B574" i="4"/>
  <c r="A574" i="4"/>
  <c r="F573" i="4"/>
  <c r="E573" i="4"/>
  <c r="D573" i="4"/>
  <c r="C573" i="4"/>
  <c r="B573" i="4"/>
  <c r="A573" i="4"/>
  <c r="F572" i="4"/>
  <c r="E572" i="4"/>
  <c r="D572" i="4"/>
  <c r="C572" i="4"/>
  <c r="B572" i="4"/>
  <c r="A572" i="4"/>
  <c r="F571" i="4"/>
  <c r="E571" i="4"/>
  <c r="D571" i="4"/>
  <c r="C571" i="4"/>
  <c r="B571" i="4"/>
  <c r="A571" i="4"/>
  <c r="F570" i="4"/>
  <c r="E570" i="4"/>
  <c r="D570" i="4"/>
  <c r="C570" i="4"/>
  <c r="B570" i="4"/>
  <c r="A570" i="4"/>
  <c r="F569" i="4"/>
  <c r="E569" i="4"/>
  <c r="D569" i="4"/>
  <c r="C569" i="4"/>
  <c r="B569" i="4"/>
  <c r="A569" i="4"/>
  <c r="F568" i="4"/>
  <c r="E568" i="4"/>
  <c r="D568" i="4"/>
  <c r="C568" i="4"/>
  <c r="B568" i="4"/>
  <c r="A568" i="4"/>
  <c r="F567" i="4"/>
  <c r="E567" i="4"/>
  <c r="D567" i="4"/>
  <c r="C567" i="4"/>
  <c r="B567" i="4"/>
  <c r="A567" i="4"/>
  <c r="F566" i="4"/>
  <c r="E566" i="4"/>
  <c r="D566" i="4"/>
  <c r="C566" i="4"/>
  <c r="B566" i="4"/>
  <c r="A566" i="4"/>
  <c r="F565" i="4"/>
  <c r="E565" i="4"/>
  <c r="D565" i="4"/>
  <c r="C565" i="4"/>
  <c r="B565" i="4"/>
  <c r="A565" i="4"/>
  <c r="F564" i="4"/>
  <c r="E564" i="4"/>
  <c r="D564" i="4"/>
  <c r="C564" i="4"/>
  <c r="B564" i="4"/>
  <c r="A564" i="4"/>
  <c r="F563" i="4"/>
  <c r="E563" i="4"/>
  <c r="D563" i="4"/>
  <c r="C563" i="4"/>
  <c r="B563" i="4"/>
  <c r="A563" i="4"/>
  <c r="F562" i="4"/>
  <c r="E562" i="4"/>
  <c r="D562" i="4"/>
  <c r="C562" i="4"/>
  <c r="B562" i="4"/>
  <c r="A562" i="4"/>
  <c r="F561" i="4"/>
  <c r="E561" i="4"/>
  <c r="D561" i="4"/>
  <c r="C561" i="4"/>
  <c r="B561" i="4"/>
  <c r="A561" i="4"/>
  <c r="F560" i="4"/>
  <c r="E560" i="4"/>
  <c r="D560" i="4"/>
  <c r="C560" i="4"/>
  <c r="B560" i="4"/>
  <c r="A560" i="4"/>
  <c r="F559" i="4"/>
  <c r="E559" i="4"/>
  <c r="D559" i="4"/>
  <c r="C559" i="4"/>
  <c r="B559" i="4"/>
  <c r="A559" i="4"/>
  <c r="F558" i="4"/>
  <c r="E558" i="4"/>
  <c r="D558" i="4"/>
  <c r="C558" i="4"/>
  <c r="B558" i="4"/>
  <c r="A558" i="4"/>
  <c r="F557" i="4"/>
  <c r="E557" i="4"/>
  <c r="D557" i="4"/>
  <c r="C557" i="4"/>
  <c r="B557" i="4"/>
  <c r="A557" i="4"/>
  <c r="F556" i="4"/>
  <c r="E556" i="4"/>
  <c r="D556" i="4"/>
  <c r="C556" i="4"/>
  <c r="B556" i="4"/>
  <c r="A556" i="4"/>
  <c r="F555" i="4"/>
  <c r="E555" i="4"/>
  <c r="D555" i="4"/>
  <c r="C555" i="4"/>
  <c r="B555" i="4"/>
  <c r="A555" i="4"/>
  <c r="F554" i="4"/>
  <c r="E554" i="4"/>
  <c r="D554" i="4"/>
  <c r="C554" i="4"/>
  <c r="B554" i="4"/>
  <c r="A554" i="4"/>
  <c r="F553" i="4"/>
  <c r="E553" i="4"/>
  <c r="D553" i="4"/>
  <c r="C553" i="4"/>
  <c r="B553" i="4"/>
  <c r="A553" i="4"/>
  <c r="F552" i="4"/>
  <c r="E552" i="4"/>
  <c r="D552" i="4"/>
  <c r="C552" i="4"/>
  <c r="B552" i="4"/>
  <c r="A552" i="4"/>
  <c r="F551" i="4"/>
  <c r="E551" i="4"/>
  <c r="D551" i="4"/>
  <c r="C551" i="4"/>
  <c r="B551" i="4"/>
  <c r="A551" i="4"/>
  <c r="F550" i="4"/>
  <c r="E550" i="4"/>
  <c r="D550" i="4"/>
  <c r="C550" i="4"/>
  <c r="B550" i="4"/>
  <c r="A550" i="4"/>
  <c r="F549" i="4"/>
  <c r="E549" i="4"/>
  <c r="D549" i="4"/>
  <c r="C549" i="4"/>
  <c r="B549" i="4"/>
  <c r="A549" i="4"/>
  <c r="F548" i="4"/>
  <c r="E548" i="4"/>
  <c r="D548" i="4"/>
  <c r="C548" i="4"/>
  <c r="B548" i="4"/>
  <c r="A548" i="4"/>
  <c r="F547" i="4"/>
  <c r="E547" i="4"/>
  <c r="D547" i="4"/>
  <c r="C547" i="4"/>
  <c r="B547" i="4"/>
  <c r="A547" i="4"/>
  <c r="F546" i="4"/>
  <c r="E546" i="4"/>
  <c r="D546" i="4"/>
  <c r="C546" i="4"/>
  <c r="B546" i="4"/>
  <c r="A546" i="4"/>
  <c r="F545" i="4"/>
  <c r="E545" i="4"/>
  <c r="D545" i="4"/>
  <c r="C545" i="4"/>
  <c r="B545" i="4"/>
  <c r="A545" i="4"/>
  <c r="F544" i="4"/>
  <c r="E544" i="4"/>
  <c r="D544" i="4"/>
  <c r="C544" i="4"/>
  <c r="B544" i="4"/>
  <c r="A544" i="4"/>
  <c r="F543" i="4"/>
  <c r="E543" i="4"/>
  <c r="D543" i="4"/>
  <c r="C543" i="4"/>
  <c r="B543" i="4"/>
  <c r="A543" i="4"/>
  <c r="F542" i="4"/>
  <c r="E542" i="4"/>
  <c r="D542" i="4"/>
  <c r="C542" i="4"/>
  <c r="B542" i="4"/>
  <c r="A542" i="4"/>
  <c r="F541" i="4"/>
  <c r="E541" i="4"/>
  <c r="D541" i="4"/>
  <c r="C541" i="4"/>
  <c r="B541" i="4"/>
  <c r="A541" i="4"/>
  <c r="F540" i="4"/>
  <c r="E540" i="4"/>
  <c r="D540" i="4"/>
  <c r="C540" i="4"/>
  <c r="B540" i="4"/>
  <c r="A540" i="4"/>
  <c r="F539" i="4"/>
  <c r="E539" i="4"/>
  <c r="D539" i="4"/>
  <c r="C539" i="4"/>
  <c r="B539" i="4"/>
  <c r="A539" i="4"/>
  <c r="F538" i="4"/>
  <c r="E538" i="4"/>
  <c r="D538" i="4"/>
  <c r="C538" i="4"/>
  <c r="B538" i="4"/>
  <c r="A538" i="4"/>
  <c r="F537" i="4"/>
  <c r="E537" i="4"/>
  <c r="D537" i="4"/>
  <c r="C537" i="4"/>
  <c r="B537" i="4"/>
  <c r="A537" i="4"/>
  <c r="F536" i="4"/>
  <c r="E536" i="4"/>
  <c r="D536" i="4"/>
  <c r="C536" i="4"/>
  <c r="B536" i="4"/>
  <c r="A536" i="4"/>
  <c r="F535" i="4"/>
  <c r="E535" i="4"/>
  <c r="D535" i="4"/>
  <c r="C535" i="4"/>
  <c r="B535" i="4"/>
  <c r="A535" i="4"/>
  <c r="F534" i="4"/>
  <c r="E534" i="4"/>
  <c r="D534" i="4"/>
  <c r="C534" i="4"/>
  <c r="B534" i="4"/>
  <c r="A534" i="4"/>
  <c r="F533" i="4"/>
  <c r="E533" i="4"/>
  <c r="D533" i="4"/>
  <c r="C533" i="4"/>
  <c r="B533" i="4"/>
  <c r="A533" i="4"/>
  <c r="F532" i="4"/>
  <c r="E532" i="4"/>
  <c r="D532" i="4"/>
  <c r="C532" i="4"/>
  <c r="B532" i="4"/>
  <c r="A532" i="4"/>
  <c r="F531" i="4"/>
  <c r="E531" i="4"/>
  <c r="D531" i="4"/>
  <c r="C531" i="4"/>
  <c r="B531" i="4"/>
  <c r="A531" i="4"/>
  <c r="F530" i="4"/>
  <c r="E530" i="4"/>
  <c r="D530" i="4"/>
  <c r="C530" i="4"/>
  <c r="B530" i="4"/>
  <c r="A530" i="4"/>
  <c r="F529" i="4"/>
  <c r="E529" i="4"/>
  <c r="D529" i="4"/>
  <c r="C529" i="4"/>
  <c r="B529" i="4"/>
  <c r="A529" i="4"/>
  <c r="F528" i="4"/>
  <c r="E528" i="4"/>
  <c r="D528" i="4"/>
  <c r="C528" i="4"/>
  <c r="B528" i="4"/>
  <c r="A528" i="4"/>
  <c r="F527" i="4"/>
  <c r="E527" i="4"/>
  <c r="D527" i="4"/>
  <c r="C527" i="4"/>
  <c r="B527" i="4"/>
  <c r="A527" i="4"/>
  <c r="F526" i="4"/>
  <c r="E526" i="4"/>
  <c r="D526" i="4"/>
  <c r="C526" i="4"/>
  <c r="B526" i="4"/>
  <c r="A526" i="4"/>
  <c r="F525" i="4"/>
  <c r="E525" i="4"/>
  <c r="D525" i="4"/>
  <c r="C525" i="4"/>
  <c r="B525" i="4"/>
  <c r="A525" i="4"/>
  <c r="F524" i="4"/>
  <c r="E524" i="4"/>
  <c r="D524" i="4"/>
  <c r="C524" i="4"/>
  <c r="B524" i="4"/>
  <c r="A524" i="4"/>
  <c r="F523" i="4"/>
  <c r="E523" i="4"/>
  <c r="D523" i="4"/>
  <c r="C523" i="4"/>
  <c r="B523" i="4"/>
  <c r="A523" i="4"/>
  <c r="F522" i="4"/>
  <c r="E522" i="4"/>
  <c r="D522" i="4"/>
  <c r="C522" i="4"/>
  <c r="B522" i="4"/>
  <c r="A522" i="4"/>
  <c r="F521" i="4"/>
  <c r="E521" i="4"/>
  <c r="D521" i="4"/>
  <c r="C521" i="4"/>
  <c r="B521" i="4"/>
  <c r="A521" i="4"/>
  <c r="F520" i="4"/>
  <c r="E520" i="4"/>
  <c r="D520" i="4"/>
  <c r="C520" i="4"/>
  <c r="B520" i="4"/>
  <c r="A520" i="4"/>
  <c r="F519" i="4"/>
  <c r="E519" i="4"/>
  <c r="D519" i="4"/>
  <c r="C519" i="4"/>
  <c r="B519" i="4"/>
  <c r="A519" i="4"/>
  <c r="F518" i="4"/>
  <c r="E518" i="4"/>
  <c r="D518" i="4"/>
  <c r="C518" i="4"/>
  <c r="B518" i="4"/>
  <c r="A518" i="4"/>
  <c r="F517" i="4"/>
  <c r="E517" i="4"/>
  <c r="D517" i="4"/>
  <c r="C517" i="4"/>
  <c r="B517" i="4"/>
  <c r="A517" i="4"/>
  <c r="F516" i="4"/>
  <c r="E516" i="4"/>
  <c r="D516" i="4"/>
  <c r="C516" i="4"/>
  <c r="B516" i="4"/>
  <c r="A516" i="4"/>
  <c r="F515" i="4"/>
  <c r="E515" i="4"/>
  <c r="D515" i="4"/>
  <c r="C515" i="4"/>
  <c r="B515" i="4"/>
  <c r="A515" i="4"/>
  <c r="F514" i="4"/>
  <c r="E514" i="4"/>
  <c r="D514" i="4"/>
  <c r="C514" i="4"/>
  <c r="B514" i="4"/>
  <c r="A514" i="4"/>
  <c r="F513" i="4"/>
  <c r="E513" i="4"/>
  <c r="D513" i="4"/>
  <c r="C513" i="4"/>
  <c r="B513" i="4"/>
  <c r="A513" i="4"/>
  <c r="F512" i="4"/>
  <c r="E512" i="4"/>
  <c r="D512" i="4"/>
  <c r="C512" i="4"/>
  <c r="B512" i="4"/>
  <c r="A512" i="4"/>
  <c r="F511" i="4"/>
  <c r="E511" i="4"/>
  <c r="D511" i="4"/>
  <c r="C511" i="4"/>
  <c r="B511" i="4"/>
  <c r="A511" i="4"/>
  <c r="F510" i="4"/>
  <c r="E510" i="4"/>
  <c r="D510" i="4"/>
  <c r="C510" i="4"/>
  <c r="B510" i="4"/>
  <c r="A510" i="4"/>
  <c r="F509" i="4"/>
  <c r="E509" i="4"/>
  <c r="D509" i="4"/>
  <c r="C509" i="4"/>
  <c r="B509" i="4"/>
  <c r="A509" i="4"/>
  <c r="F508" i="4"/>
  <c r="E508" i="4"/>
  <c r="D508" i="4"/>
  <c r="C508" i="4"/>
  <c r="B508" i="4"/>
  <c r="A508" i="4"/>
  <c r="F507" i="4"/>
  <c r="E507" i="4"/>
  <c r="D507" i="4"/>
  <c r="C507" i="4"/>
  <c r="B507" i="4"/>
  <c r="A507" i="4"/>
  <c r="F506" i="4"/>
  <c r="E506" i="4"/>
  <c r="D506" i="4"/>
  <c r="C506" i="4"/>
  <c r="B506" i="4"/>
  <c r="A506" i="4"/>
  <c r="F505" i="4"/>
  <c r="E505" i="4"/>
  <c r="D505" i="4"/>
  <c r="C505" i="4"/>
  <c r="B505" i="4"/>
  <c r="A505" i="4"/>
  <c r="F504" i="4"/>
  <c r="E504" i="4"/>
  <c r="D504" i="4"/>
  <c r="C504" i="4"/>
  <c r="B504" i="4"/>
  <c r="A504" i="4"/>
  <c r="F503" i="4"/>
  <c r="E503" i="4"/>
  <c r="D503" i="4"/>
  <c r="C503" i="4"/>
  <c r="B503" i="4"/>
  <c r="A503" i="4"/>
  <c r="F502" i="4"/>
  <c r="E502" i="4"/>
  <c r="D502" i="4"/>
  <c r="C502" i="4"/>
  <c r="B502" i="4"/>
  <c r="A502" i="4"/>
  <c r="F501" i="4"/>
  <c r="E501" i="4"/>
  <c r="D501" i="4"/>
  <c r="C501" i="4"/>
  <c r="B501" i="4"/>
  <c r="A501" i="4"/>
  <c r="F500" i="4"/>
  <c r="E500" i="4"/>
  <c r="D500" i="4"/>
  <c r="C500" i="4"/>
  <c r="B500" i="4"/>
  <c r="A500" i="4"/>
  <c r="F499" i="4"/>
  <c r="E499" i="4"/>
  <c r="D499" i="4"/>
  <c r="C499" i="4"/>
  <c r="B499" i="4"/>
  <c r="A499" i="4"/>
  <c r="F498" i="4"/>
  <c r="E498" i="4"/>
  <c r="D498" i="4"/>
  <c r="C498" i="4"/>
  <c r="B498" i="4"/>
  <c r="A498" i="4"/>
  <c r="F497" i="4"/>
  <c r="E497" i="4"/>
  <c r="D497" i="4"/>
  <c r="C497" i="4"/>
  <c r="B497" i="4"/>
  <c r="A497" i="4"/>
  <c r="F496" i="4"/>
  <c r="E496" i="4"/>
  <c r="D496" i="4"/>
  <c r="C496" i="4"/>
  <c r="B496" i="4"/>
  <c r="A496" i="4"/>
  <c r="F495" i="4"/>
  <c r="E495" i="4"/>
  <c r="D495" i="4"/>
  <c r="C495" i="4"/>
  <c r="B495" i="4"/>
  <c r="A495" i="4"/>
  <c r="F494" i="4"/>
  <c r="E494" i="4"/>
  <c r="D494" i="4"/>
  <c r="C494" i="4"/>
  <c r="B494" i="4"/>
  <c r="A494" i="4"/>
  <c r="F493" i="4"/>
  <c r="E493" i="4"/>
  <c r="D493" i="4"/>
  <c r="C493" i="4"/>
  <c r="B493" i="4"/>
  <c r="A493" i="4"/>
  <c r="F492" i="4"/>
  <c r="E492" i="4"/>
  <c r="D492" i="4"/>
  <c r="C492" i="4"/>
  <c r="B492" i="4"/>
  <c r="A492" i="4"/>
  <c r="F491" i="4"/>
  <c r="E491" i="4"/>
  <c r="D491" i="4"/>
  <c r="C491" i="4"/>
  <c r="B491" i="4"/>
  <c r="A491" i="4"/>
  <c r="F490" i="4"/>
  <c r="E490" i="4"/>
  <c r="D490" i="4"/>
  <c r="C490" i="4"/>
  <c r="B490" i="4"/>
  <c r="A490" i="4"/>
  <c r="F489" i="4"/>
  <c r="E489" i="4"/>
  <c r="D489" i="4"/>
  <c r="C489" i="4"/>
  <c r="B489" i="4"/>
  <c r="A489" i="4"/>
  <c r="F488" i="4"/>
  <c r="E488" i="4"/>
  <c r="D488" i="4"/>
  <c r="C488" i="4"/>
  <c r="B488" i="4"/>
  <c r="A488" i="4"/>
  <c r="F487" i="4"/>
  <c r="E487" i="4"/>
  <c r="D487" i="4"/>
  <c r="C487" i="4"/>
  <c r="B487" i="4"/>
  <c r="A487" i="4"/>
  <c r="F486" i="4"/>
  <c r="E486" i="4"/>
  <c r="D486" i="4"/>
  <c r="C486" i="4"/>
  <c r="B486" i="4"/>
  <c r="A486" i="4"/>
  <c r="F485" i="4"/>
  <c r="E485" i="4"/>
  <c r="D485" i="4"/>
  <c r="C485" i="4"/>
  <c r="B485" i="4"/>
  <c r="A485" i="4"/>
  <c r="F484" i="4"/>
  <c r="E484" i="4"/>
  <c r="D484" i="4"/>
  <c r="C484" i="4"/>
  <c r="B484" i="4"/>
  <c r="A484" i="4"/>
  <c r="F483" i="4"/>
  <c r="E483" i="4"/>
  <c r="D483" i="4"/>
  <c r="C483" i="4"/>
  <c r="B483" i="4"/>
  <c r="A483" i="4"/>
  <c r="F482" i="4"/>
  <c r="E482" i="4"/>
  <c r="D482" i="4"/>
  <c r="C482" i="4"/>
  <c r="B482" i="4"/>
  <c r="A482" i="4"/>
  <c r="F481" i="4"/>
  <c r="E481" i="4"/>
  <c r="D481" i="4"/>
  <c r="C481" i="4"/>
  <c r="B481" i="4"/>
  <c r="A481" i="4"/>
  <c r="F480" i="4"/>
  <c r="E480" i="4"/>
  <c r="D480" i="4"/>
  <c r="C480" i="4"/>
  <c r="B480" i="4"/>
  <c r="A480" i="4"/>
  <c r="F479" i="4"/>
  <c r="E479" i="4"/>
  <c r="D479" i="4"/>
  <c r="C479" i="4"/>
  <c r="B479" i="4"/>
  <c r="A479" i="4"/>
  <c r="F478" i="4"/>
  <c r="E478" i="4"/>
  <c r="D478" i="4"/>
  <c r="C478" i="4"/>
  <c r="B478" i="4"/>
  <c r="A478" i="4"/>
  <c r="F477" i="4"/>
  <c r="E477" i="4"/>
  <c r="D477" i="4"/>
  <c r="C477" i="4"/>
  <c r="B477" i="4"/>
  <c r="A477" i="4"/>
  <c r="F476" i="4"/>
  <c r="E476" i="4"/>
  <c r="D476" i="4"/>
  <c r="C476" i="4"/>
  <c r="B476" i="4"/>
  <c r="A476" i="4"/>
  <c r="F475" i="4"/>
  <c r="E475" i="4"/>
  <c r="D475" i="4"/>
  <c r="C475" i="4"/>
  <c r="B475" i="4"/>
  <c r="A475" i="4"/>
  <c r="F474" i="4"/>
  <c r="E474" i="4"/>
  <c r="D474" i="4"/>
  <c r="C474" i="4"/>
  <c r="B474" i="4"/>
  <c r="A474" i="4"/>
  <c r="F473" i="4"/>
  <c r="E473" i="4"/>
  <c r="D473" i="4"/>
  <c r="C473" i="4"/>
  <c r="B473" i="4"/>
  <c r="A473" i="4"/>
  <c r="F472" i="4"/>
  <c r="E472" i="4"/>
  <c r="D472" i="4"/>
  <c r="C472" i="4"/>
  <c r="B472" i="4"/>
  <c r="A472" i="4"/>
  <c r="F471" i="4"/>
  <c r="E471" i="4"/>
  <c r="D471" i="4"/>
  <c r="C471" i="4"/>
  <c r="B471" i="4"/>
  <c r="A471" i="4"/>
  <c r="F470" i="4"/>
  <c r="E470" i="4"/>
  <c r="D470" i="4"/>
  <c r="C470" i="4"/>
  <c r="B470" i="4"/>
  <c r="A470" i="4"/>
  <c r="F469" i="4"/>
  <c r="E469" i="4"/>
  <c r="D469" i="4"/>
  <c r="C469" i="4"/>
  <c r="B469" i="4"/>
  <c r="A469" i="4"/>
  <c r="F468" i="4"/>
  <c r="E468" i="4"/>
  <c r="D468" i="4"/>
  <c r="C468" i="4"/>
  <c r="B468" i="4"/>
  <c r="A468" i="4"/>
  <c r="F467" i="4"/>
  <c r="E467" i="4"/>
  <c r="D467" i="4"/>
  <c r="C467" i="4"/>
  <c r="B467" i="4"/>
  <c r="A467" i="4"/>
  <c r="F466" i="4"/>
  <c r="E466" i="4"/>
  <c r="D466" i="4"/>
  <c r="C466" i="4"/>
  <c r="B466" i="4"/>
  <c r="A466" i="4"/>
  <c r="F465" i="4"/>
  <c r="E465" i="4"/>
  <c r="D465" i="4"/>
  <c r="C465" i="4"/>
  <c r="B465" i="4"/>
  <c r="A465" i="4"/>
  <c r="F464" i="4"/>
  <c r="E464" i="4"/>
  <c r="D464" i="4"/>
  <c r="C464" i="4"/>
  <c r="B464" i="4"/>
  <c r="A464" i="4"/>
  <c r="F463" i="4"/>
  <c r="E463" i="4"/>
  <c r="D463" i="4"/>
  <c r="C463" i="4"/>
  <c r="B463" i="4"/>
  <c r="A463" i="4"/>
  <c r="F462" i="4"/>
  <c r="E462" i="4"/>
  <c r="D462" i="4"/>
  <c r="C462" i="4"/>
  <c r="B462" i="4"/>
  <c r="A462" i="4"/>
  <c r="F461" i="4"/>
  <c r="E461" i="4"/>
  <c r="D461" i="4"/>
  <c r="C461" i="4"/>
  <c r="B461" i="4"/>
  <c r="A461" i="4"/>
  <c r="F460" i="4"/>
  <c r="E460" i="4"/>
  <c r="D460" i="4"/>
  <c r="C460" i="4"/>
  <c r="B460" i="4"/>
  <c r="A460" i="4"/>
  <c r="F459" i="4"/>
  <c r="E459" i="4"/>
  <c r="D459" i="4"/>
  <c r="C459" i="4"/>
  <c r="B459" i="4"/>
  <c r="A459" i="4"/>
  <c r="F458" i="4"/>
  <c r="E458" i="4"/>
  <c r="D458" i="4"/>
  <c r="C458" i="4"/>
  <c r="B458" i="4"/>
  <c r="A458" i="4"/>
  <c r="F457" i="4"/>
  <c r="E457" i="4"/>
  <c r="D457" i="4"/>
  <c r="C457" i="4"/>
  <c r="B457" i="4"/>
  <c r="A457" i="4"/>
  <c r="F456" i="4"/>
  <c r="E456" i="4"/>
  <c r="D456" i="4"/>
  <c r="C456" i="4"/>
  <c r="B456" i="4"/>
  <c r="A456" i="4"/>
  <c r="F455" i="4"/>
  <c r="E455" i="4"/>
  <c r="D455" i="4"/>
  <c r="C455" i="4"/>
  <c r="B455" i="4"/>
  <c r="A455" i="4"/>
  <c r="F454" i="4"/>
  <c r="E454" i="4"/>
  <c r="D454" i="4"/>
  <c r="C454" i="4"/>
  <c r="B454" i="4"/>
  <c r="A454" i="4"/>
  <c r="F453" i="4"/>
  <c r="E453" i="4"/>
  <c r="D453" i="4"/>
  <c r="C453" i="4"/>
  <c r="B453" i="4"/>
  <c r="A453" i="4"/>
  <c r="F452" i="4"/>
  <c r="E452" i="4"/>
  <c r="D452" i="4"/>
  <c r="C452" i="4"/>
  <c r="B452" i="4"/>
  <c r="A452" i="4"/>
  <c r="F451" i="4"/>
  <c r="E451" i="4"/>
  <c r="D451" i="4"/>
  <c r="C451" i="4"/>
  <c r="B451" i="4"/>
  <c r="A451" i="4"/>
  <c r="F450" i="4"/>
  <c r="E450" i="4"/>
  <c r="D450" i="4"/>
  <c r="C450" i="4"/>
  <c r="B450" i="4"/>
  <c r="A450" i="4"/>
  <c r="F449" i="4"/>
  <c r="E449" i="4"/>
  <c r="D449" i="4"/>
  <c r="C449" i="4"/>
  <c r="B449" i="4"/>
  <c r="A449" i="4"/>
  <c r="F448" i="4"/>
  <c r="E448" i="4"/>
  <c r="D448" i="4"/>
  <c r="C448" i="4"/>
  <c r="B448" i="4"/>
  <c r="A448" i="4"/>
  <c r="F447" i="4"/>
  <c r="E447" i="4"/>
  <c r="D447" i="4"/>
  <c r="C447" i="4"/>
  <c r="B447" i="4"/>
  <c r="A447" i="4"/>
  <c r="F446" i="4"/>
  <c r="E446" i="4"/>
  <c r="D446" i="4"/>
  <c r="C446" i="4"/>
  <c r="B446" i="4"/>
  <c r="A446" i="4"/>
  <c r="F445" i="4"/>
  <c r="E445" i="4"/>
  <c r="D445" i="4"/>
  <c r="C445" i="4"/>
  <c r="B445" i="4"/>
  <c r="A445" i="4"/>
  <c r="F444" i="4"/>
  <c r="E444" i="4"/>
  <c r="D444" i="4"/>
  <c r="C444" i="4"/>
  <c r="B444" i="4"/>
  <c r="A444" i="4"/>
  <c r="F443" i="4"/>
  <c r="E443" i="4"/>
  <c r="D443" i="4"/>
  <c r="C443" i="4"/>
  <c r="B443" i="4"/>
  <c r="A443" i="4"/>
  <c r="F442" i="4"/>
  <c r="E442" i="4"/>
  <c r="D442" i="4"/>
  <c r="C442" i="4"/>
  <c r="B442" i="4"/>
  <c r="A442" i="4"/>
  <c r="F441" i="4"/>
  <c r="E441" i="4"/>
  <c r="D441" i="4"/>
  <c r="C441" i="4"/>
  <c r="B441" i="4"/>
  <c r="A441" i="4"/>
  <c r="F440" i="4"/>
  <c r="E440" i="4"/>
  <c r="D440" i="4"/>
  <c r="C440" i="4"/>
  <c r="B440" i="4"/>
  <c r="A440" i="4"/>
  <c r="F439" i="4"/>
  <c r="E439" i="4"/>
  <c r="D439" i="4"/>
  <c r="C439" i="4"/>
  <c r="B439" i="4"/>
  <c r="A439" i="4"/>
  <c r="F438" i="4"/>
  <c r="E438" i="4"/>
  <c r="D438" i="4"/>
  <c r="C438" i="4"/>
  <c r="B438" i="4"/>
  <c r="A438" i="4"/>
  <c r="F437" i="4"/>
  <c r="E437" i="4"/>
  <c r="D437" i="4"/>
  <c r="C437" i="4"/>
  <c r="B437" i="4"/>
  <c r="A437" i="4"/>
  <c r="F436" i="4"/>
  <c r="E436" i="4"/>
  <c r="D436" i="4"/>
  <c r="C436" i="4"/>
  <c r="B436" i="4"/>
  <c r="A436" i="4"/>
  <c r="F435" i="4"/>
  <c r="E435" i="4"/>
  <c r="D435" i="4"/>
  <c r="C435" i="4"/>
  <c r="B435" i="4"/>
  <c r="A435" i="4"/>
  <c r="F434" i="4"/>
  <c r="E434" i="4"/>
  <c r="D434" i="4"/>
  <c r="C434" i="4"/>
  <c r="B434" i="4"/>
  <c r="A434" i="4"/>
  <c r="F433" i="4"/>
  <c r="E433" i="4"/>
  <c r="D433" i="4"/>
  <c r="C433" i="4"/>
  <c r="B433" i="4"/>
  <c r="A433" i="4"/>
  <c r="F432" i="4"/>
  <c r="E432" i="4"/>
  <c r="D432" i="4"/>
  <c r="C432" i="4"/>
  <c r="B432" i="4"/>
  <c r="A432" i="4"/>
  <c r="F431" i="4"/>
  <c r="E431" i="4"/>
  <c r="D431" i="4"/>
  <c r="C431" i="4"/>
  <c r="B431" i="4"/>
  <c r="A431" i="4"/>
  <c r="F430" i="4"/>
  <c r="E430" i="4"/>
  <c r="D430" i="4"/>
  <c r="C430" i="4"/>
  <c r="B430" i="4"/>
  <c r="A430" i="4"/>
  <c r="F429" i="4"/>
  <c r="E429" i="4"/>
  <c r="D429" i="4"/>
  <c r="C429" i="4"/>
  <c r="B429" i="4"/>
  <c r="A429" i="4"/>
  <c r="F428" i="4"/>
  <c r="E428" i="4"/>
  <c r="D428" i="4"/>
  <c r="C428" i="4"/>
  <c r="B428" i="4"/>
  <c r="A428" i="4"/>
  <c r="F427" i="4"/>
  <c r="E427" i="4"/>
  <c r="D427" i="4"/>
  <c r="C427" i="4"/>
  <c r="B427" i="4"/>
  <c r="A427" i="4"/>
  <c r="F426" i="4"/>
  <c r="E426" i="4"/>
  <c r="D426" i="4"/>
  <c r="C426" i="4"/>
  <c r="B426" i="4"/>
  <c r="A426" i="4"/>
  <c r="F425" i="4"/>
  <c r="E425" i="4"/>
  <c r="D425" i="4"/>
  <c r="C425" i="4"/>
  <c r="B425" i="4"/>
  <c r="A425" i="4"/>
  <c r="F424" i="4"/>
  <c r="E424" i="4"/>
  <c r="D424" i="4"/>
  <c r="C424" i="4"/>
  <c r="B424" i="4"/>
  <c r="A424" i="4"/>
  <c r="F423" i="4"/>
  <c r="E423" i="4"/>
  <c r="D423" i="4"/>
  <c r="C423" i="4"/>
  <c r="B423" i="4"/>
  <c r="A423" i="4"/>
  <c r="F422" i="4"/>
  <c r="E422" i="4"/>
  <c r="D422" i="4"/>
  <c r="C422" i="4"/>
  <c r="B422" i="4"/>
  <c r="A422" i="4"/>
  <c r="F421" i="4"/>
  <c r="E421" i="4"/>
  <c r="D421" i="4"/>
  <c r="C421" i="4"/>
  <c r="B421" i="4"/>
  <c r="A421" i="4"/>
  <c r="F420" i="4"/>
  <c r="E420" i="4"/>
  <c r="D420" i="4"/>
  <c r="C420" i="4"/>
  <c r="B420" i="4"/>
  <c r="A420" i="4"/>
  <c r="F419" i="4"/>
  <c r="E419" i="4"/>
  <c r="D419" i="4"/>
  <c r="C419" i="4"/>
  <c r="B419" i="4"/>
  <c r="A419" i="4"/>
  <c r="F418" i="4"/>
  <c r="E418" i="4"/>
  <c r="D418" i="4"/>
  <c r="C418" i="4"/>
  <c r="B418" i="4"/>
  <c r="A418" i="4"/>
  <c r="F417" i="4"/>
  <c r="E417" i="4"/>
  <c r="D417" i="4"/>
  <c r="C417" i="4"/>
  <c r="B417" i="4"/>
  <c r="A417" i="4"/>
  <c r="F416" i="4"/>
  <c r="E416" i="4"/>
  <c r="D416" i="4"/>
  <c r="C416" i="4"/>
  <c r="B416" i="4"/>
  <c r="A416" i="4"/>
  <c r="F415" i="4"/>
  <c r="E415" i="4"/>
  <c r="D415" i="4"/>
  <c r="C415" i="4"/>
  <c r="B415" i="4"/>
  <c r="A415" i="4"/>
  <c r="F414" i="4"/>
  <c r="E414" i="4"/>
  <c r="D414" i="4"/>
  <c r="C414" i="4"/>
  <c r="B414" i="4"/>
  <c r="A414" i="4"/>
  <c r="F413" i="4"/>
  <c r="E413" i="4"/>
  <c r="D413" i="4"/>
  <c r="C413" i="4"/>
  <c r="B413" i="4"/>
  <c r="A413" i="4"/>
  <c r="F412" i="4"/>
  <c r="E412" i="4"/>
  <c r="D412" i="4"/>
  <c r="C412" i="4"/>
  <c r="B412" i="4"/>
  <c r="A412" i="4"/>
  <c r="F411" i="4"/>
  <c r="E411" i="4"/>
  <c r="D411" i="4"/>
  <c r="C411" i="4"/>
  <c r="B411" i="4"/>
  <c r="A411" i="4"/>
  <c r="F410" i="4"/>
  <c r="E410" i="4"/>
  <c r="D410" i="4"/>
  <c r="C410" i="4"/>
  <c r="B410" i="4"/>
  <c r="A410" i="4"/>
  <c r="F409" i="4"/>
  <c r="E409" i="4"/>
  <c r="D409" i="4"/>
  <c r="C409" i="4"/>
  <c r="B409" i="4"/>
  <c r="A409" i="4"/>
  <c r="F408" i="4"/>
  <c r="E408" i="4"/>
  <c r="D408" i="4"/>
  <c r="C408" i="4"/>
  <c r="B408" i="4"/>
  <c r="A408" i="4"/>
  <c r="F407" i="4"/>
  <c r="E407" i="4"/>
  <c r="D407" i="4"/>
  <c r="C407" i="4"/>
  <c r="B407" i="4"/>
  <c r="A407" i="4"/>
  <c r="F406" i="4"/>
  <c r="E406" i="4"/>
  <c r="D406" i="4"/>
  <c r="C406" i="4"/>
  <c r="B406" i="4"/>
  <c r="A406" i="4"/>
  <c r="F405" i="4"/>
  <c r="E405" i="4"/>
  <c r="D405" i="4"/>
  <c r="C405" i="4"/>
  <c r="B405" i="4"/>
  <c r="A405" i="4"/>
  <c r="F404" i="4"/>
  <c r="E404" i="4"/>
  <c r="D404" i="4"/>
  <c r="C404" i="4"/>
  <c r="B404" i="4"/>
  <c r="A404" i="4"/>
  <c r="F403" i="4"/>
  <c r="E403" i="4"/>
  <c r="D403" i="4"/>
  <c r="C403" i="4"/>
  <c r="B403" i="4"/>
  <c r="A403" i="4"/>
  <c r="F402" i="4"/>
  <c r="E402" i="4"/>
  <c r="D402" i="4"/>
  <c r="C402" i="4"/>
  <c r="B402" i="4"/>
  <c r="A402" i="4"/>
  <c r="F401" i="4"/>
  <c r="E401" i="4"/>
  <c r="D401" i="4"/>
  <c r="C401" i="4"/>
  <c r="B401" i="4"/>
  <c r="A401" i="4"/>
  <c r="F400" i="4"/>
  <c r="E400" i="4"/>
  <c r="D400" i="4"/>
  <c r="C400" i="4"/>
  <c r="B400" i="4"/>
  <c r="A400" i="4"/>
  <c r="F399" i="4"/>
  <c r="E399" i="4"/>
  <c r="D399" i="4"/>
  <c r="C399" i="4"/>
  <c r="B399" i="4"/>
  <c r="A399" i="4"/>
  <c r="F398" i="4"/>
  <c r="E398" i="4"/>
  <c r="D398" i="4"/>
  <c r="C398" i="4"/>
  <c r="B398" i="4"/>
  <c r="A398" i="4"/>
  <c r="F397" i="4"/>
  <c r="E397" i="4"/>
  <c r="D397" i="4"/>
  <c r="C397" i="4"/>
  <c r="B397" i="4"/>
  <c r="A397" i="4"/>
  <c r="F396" i="4"/>
  <c r="E396" i="4"/>
  <c r="D396" i="4"/>
  <c r="C396" i="4"/>
  <c r="B396" i="4"/>
  <c r="A396" i="4"/>
  <c r="F395" i="4"/>
  <c r="E395" i="4"/>
  <c r="D395" i="4"/>
  <c r="C395" i="4"/>
  <c r="B395" i="4"/>
  <c r="A395" i="4"/>
  <c r="F394" i="4"/>
  <c r="E394" i="4"/>
  <c r="D394" i="4"/>
  <c r="C394" i="4"/>
  <c r="B394" i="4"/>
  <c r="A394" i="4"/>
  <c r="F393" i="4"/>
  <c r="E393" i="4"/>
  <c r="D393" i="4"/>
  <c r="C393" i="4"/>
  <c r="B393" i="4"/>
  <c r="A393" i="4"/>
  <c r="F392" i="4"/>
  <c r="E392" i="4"/>
  <c r="D392" i="4"/>
  <c r="C392" i="4"/>
  <c r="B392" i="4"/>
  <c r="A392" i="4"/>
  <c r="F391" i="4"/>
  <c r="E391" i="4"/>
  <c r="D391" i="4"/>
  <c r="C391" i="4"/>
  <c r="B391" i="4"/>
  <c r="A391" i="4"/>
  <c r="F390" i="4"/>
  <c r="E390" i="4"/>
  <c r="D390" i="4"/>
  <c r="C390" i="4"/>
  <c r="B390" i="4"/>
  <c r="A390" i="4"/>
  <c r="F389" i="4"/>
  <c r="E389" i="4"/>
  <c r="D389" i="4"/>
  <c r="C389" i="4"/>
  <c r="B389" i="4"/>
  <c r="A389" i="4"/>
  <c r="F388" i="4"/>
  <c r="E388" i="4"/>
  <c r="D388" i="4"/>
  <c r="C388" i="4"/>
  <c r="B388" i="4"/>
  <c r="A388" i="4"/>
  <c r="F387" i="4"/>
  <c r="E387" i="4"/>
  <c r="D387" i="4"/>
  <c r="C387" i="4"/>
  <c r="B387" i="4"/>
  <c r="A387" i="4"/>
  <c r="F386" i="4"/>
  <c r="E386" i="4"/>
  <c r="D386" i="4"/>
  <c r="C386" i="4"/>
  <c r="B386" i="4"/>
  <c r="A386" i="4"/>
  <c r="F385" i="4"/>
  <c r="E385" i="4"/>
  <c r="D385" i="4"/>
  <c r="C385" i="4"/>
  <c r="B385" i="4"/>
  <c r="A385" i="4"/>
  <c r="F384" i="4"/>
  <c r="E384" i="4"/>
  <c r="D384" i="4"/>
  <c r="C384" i="4"/>
  <c r="B384" i="4"/>
  <c r="A384" i="4"/>
  <c r="F383" i="4"/>
  <c r="E383" i="4"/>
  <c r="D383" i="4"/>
  <c r="C383" i="4"/>
  <c r="B383" i="4"/>
  <c r="A383" i="4"/>
  <c r="F382" i="4"/>
  <c r="E382" i="4"/>
  <c r="D382" i="4"/>
  <c r="C382" i="4"/>
  <c r="B382" i="4"/>
  <c r="A382" i="4"/>
  <c r="F381" i="4"/>
  <c r="E381" i="4"/>
  <c r="D381" i="4"/>
  <c r="C381" i="4"/>
  <c r="B381" i="4"/>
  <c r="A381" i="4"/>
  <c r="F380" i="4"/>
  <c r="E380" i="4"/>
  <c r="D380" i="4"/>
  <c r="C380" i="4"/>
  <c r="B380" i="4"/>
  <c r="A380" i="4"/>
  <c r="F379" i="4"/>
  <c r="E379" i="4"/>
  <c r="D379" i="4"/>
  <c r="C379" i="4"/>
  <c r="B379" i="4"/>
  <c r="A379" i="4"/>
  <c r="F378" i="4"/>
  <c r="E378" i="4"/>
  <c r="D378" i="4"/>
  <c r="C378" i="4"/>
  <c r="B378" i="4"/>
  <c r="A378" i="4"/>
  <c r="F377" i="4"/>
  <c r="E377" i="4"/>
  <c r="D377" i="4"/>
  <c r="C377" i="4"/>
  <c r="B377" i="4"/>
  <c r="A377" i="4"/>
  <c r="F376" i="4"/>
  <c r="E376" i="4"/>
  <c r="D376" i="4"/>
  <c r="C376" i="4"/>
  <c r="B376" i="4"/>
  <c r="A376" i="4"/>
  <c r="F375" i="4"/>
  <c r="E375" i="4"/>
  <c r="D375" i="4"/>
  <c r="C375" i="4"/>
  <c r="B375" i="4"/>
  <c r="A375" i="4"/>
  <c r="F374" i="4"/>
  <c r="E374" i="4"/>
  <c r="D374" i="4"/>
  <c r="C374" i="4"/>
  <c r="B374" i="4"/>
  <c r="A374" i="4"/>
  <c r="F373" i="4"/>
  <c r="E373" i="4"/>
  <c r="D373" i="4"/>
  <c r="C373" i="4"/>
  <c r="B373" i="4"/>
  <c r="A373" i="4"/>
  <c r="F372" i="4"/>
  <c r="E372" i="4"/>
  <c r="D372" i="4"/>
  <c r="C372" i="4"/>
  <c r="B372" i="4"/>
  <c r="A372" i="4"/>
  <c r="F371" i="4"/>
  <c r="E371" i="4"/>
  <c r="D371" i="4"/>
  <c r="C371" i="4"/>
  <c r="B371" i="4"/>
  <c r="A371" i="4"/>
  <c r="F370" i="4"/>
  <c r="E370" i="4"/>
  <c r="D370" i="4"/>
  <c r="C370" i="4"/>
  <c r="B370" i="4"/>
  <c r="A370" i="4"/>
  <c r="F369" i="4"/>
  <c r="E369" i="4"/>
  <c r="D369" i="4"/>
  <c r="C369" i="4"/>
  <c r="B369" i="4"/>
  <c r="A369" i="4"/>
  <c r="F368" i="4"/>
  <c r="E368" i="4"/>
  <c r="D368" i="4"/>
  <c r="C368" i="4"/>
  <c r="B368" i="4"/>
  <c r="A368" i="4"/>
  <c r="F367" i="4"/>
  <c r="E367" i="4"/>
  <c r="D367" i="4"/>
  <c r="C367" i="4"/>
  <c r="B367" i="4"/>
  <c r="A367" i="4"/>
  <c r="F366" i="4"/>
  <c r="E366" i="4"/>
  <c r="D366" i="4"/>
  <c r="C366" i="4"/>
  <c r="B366" i="4"/>
  <c r="A366" i="4"/>
  <c r="F365" i="4"/>
  <c r="E365" i="4"/>
  <c r="D365" i="4"/>
  <c r="C365" i="4"/>
  <c r="B365" i="4"/>
  <c r="A365" i="4"/>
  <c r="F364" i="4"/>
  <c r="E364" i="4"/>
  <c r="D364" i="4"/>
  <c r="C364" i="4"/>
  <c r="B364" i="4"/>
  <c r="A364" i="4"/>
  <c r="F363" i="4"/>
  <c r="E363" i="4"/>
  <c r="D363" i="4"/>
  <c r="C363" i="4"/>
  <c r="B363" i="4"/>
  <c r="A363" i="4"/>
  <c r="F362" i="4"/>
  <c r="E362" i="4"/>
  <c r="D362" i="4"/>
  <c r="C362" i="4"/>
  <c r="B362" i="4"/>
  <c r="A362" i="4"/>
  <c r="F361" i="4"/>
  <c r="E361" i="4"/>
  <c r="D361" i="4"/>
  <c r="C361" i="4"/>
  <c r="B361" i="4"/>
  <c r="A361" i="4"/>
  <c r="F360" i="4"/>
  <c r="E360" i="4"/>
  <c r="D360" i="4"/>
  <c r="C360" i="4"/>
  <c r="B360" i="4"/>
  <c r="A360" i="4"/>
  <c r="F359" i="4"/>
  <c r="E359" i="4"/>
  <c r="D359" i="4"/>
  <c r="C359" i="4"/>
  <c r="B359" i="4"/>
  <c r="A359" i="4"/>
  <c r="F358" i="4"/>
  <c r="E358" i="4"/>
  <c r="D358" i="4"/>
  <c r="C358" i="4"/>
  <c r="B358" i="4"/>
  <c r="A358" i="4"/>
  <c r="F357" i="4"/>
  <c r="E357" i="4"/>
  <c r="D357" i="4"/>
  <c r="C357" i="4"/>
  <c r="B357" i="4"/>
  <c r="A357" i="4"/>
  <c r="F356" i="4"/>
  <c r="E356" i="4"/>
  <c r="D356" i="4"/>
  <c r="C356" i="4"/>
  <c r="B356" i="4"/>
  <c r="A356" i="4"/>
  <c r="F355" i="4"/>
  <c r="E355" i="4"/>
  <c r="D355" i="4"/>
  <c r="C355" i="4"/>
  <c r="B355" i="4"/>
  <c r="A355" i="4"/>
  <c r="F354" i="4"/>
  <c r="E354" i="4"/>
  <c r="D354" i="4"/>
  <c r="C354" i="4"/>
  <c r="B354" i="4"/>
  <c r="A354" i="4"/>
  <c r="F353" i="4"/>
  <c r="E353" i="4"/>
  <c r="D353" i="4"/>
  <c r="C353" i="4"/>
  <c r="B353" i="4"/>
  <c r="A353" i="4"/>
  <c r="F352" i="4"/>
  <c r="E352" i="4"/>
  <c r="D352" i="4"/>
  <c r="C352" i="4"/>
  <c r="B352" i="4"/>
  <c r="A352" i="4"/>
  <c r="F351" i="4"/>
  <c r="E351" i="4"/>
  <c r="D351" i="4"/>
  <c r="C351" i="4"/>
  <c r="B351" i="4"/>
  <c r="A351" i="4"/>
  <c r="F350" i="4"/>
  <c r="E350" i="4"/>
  <c r="D350" i="4"/>
  <c r="C350" i="4"/>
  <c r="B350" i="4"/>
  <c r="A350" i="4"/>
  <c r="F349" i="4"/>
  <c r="E349" i="4"/>
  <c r="D349" i="4"/>
  <c r="C349" i="4"/>
  <c r="B349" i="4"/>
  <c r="A349" i="4"/>
  <c r="F348" i="4"/>
  <c r="E348" i="4"/>
  <c r="D348" i="4"/>
  <c r="C348" i="4"/>
  <c r="B348" i="4"/>
  <c r="A348" i="4"/>
  <c r="F347" i="4"/>
  <c r="E347" i="4"/>
  <c r="D347" i="4"/>
  <c r="C347" i="4"/>
  <c r="B347" i="4"/>
  <c r="A347" i="4"/>
  <c r="F346" i="4"/>
  <c r="E346" i="4"/>
  <c r="D346" i="4"/>
  <c r="C346" i="4"/>
  <c r="B346" i="4"/>
  <c r="A346" i="4"/>
  <c r="F345" i="4"/>
  <c r="E345" i="4"/>
  <c r="D345" i="4"/>
  <c r="C345" i="4"/>
  <c r="B345" i="4"/>
  <c r="A345" i="4"/>
  <c r="F344" i="4"/>
  <c r="E344" i="4"/>
  <c r="D344" i="4"/>
  <c r="C344" i="4"/>
  <c r="B344" i="4"/>
  <c r="A344" i="4"/>
  <c r="F343" i="4"/>
  <c r="E343" i="4"/>
  <c r="D343" i="4"/>
  <c r="C343" i="4"/>
  <c r="B343" i="4"/>
  <c r="A343" i="4"/>
  <c r="F342" i="4"/>
  <c r="E342" i="4"/>
  <c r="D342" i="4"/>
  <c r="C342" i="4"/>
  <c r="B342" i="4"/>
  <c r="A342" i="4"/>
  <c r="F341" i="4"/>
  <c r="E341" i="4"/>
  <c r="D341" i="4"/>
  <c r="C341" i="4"/>
  <c r="B341" i="4"/>
  <c r="A341" i="4"/>
  <c r="F340" i="4"/>
  <c r="E340" i="4"/>
  <c r="D340" i="4"/>
  <c r="C340" i="4"/>
  <c r="B340" i="4"/>
  <c r="A340" i="4"/>
  <c r="F339" i="4"/>
  <c r="E339" i="4"/>
  <c r="D339" i="4"/>
  <c r="C339" i="4"/>
  <c r="B339" i="4"/>
  <c r="A339" i="4"/>
  <c r="F338" i="4"/>
  <c r="E338" i="4"/>
  <c r="D338" i="4"/>
  <c r="C338" i="4"/>
  <c r="B338" i="4"/>
  <c r="A338" i="4"/>
  <c r="F337" i="4"/>
  <c r="E337" i="4"/>
  <c r="D337" i="4"/>
  <c r="C337" i="4"/>
  <c r="B337" i="4"/>
  <c r="A337" i="4"/>
  <c r="F336" i="4"/>
  <c r="E336" i="4"/>
  <c r="D336" i="4"/>
  <c r="C336" i="4"/>
  <c r="B336" i="4"/>
  <c r="A336" i="4"/>
  <c r="F335" i="4"/>
  <c r="E335" i="4"/>
  <c r="D335" i="4"/>
  <c r="C335" i="4"/>
  <c r="B335" i="4"/>
  <c r="A335" i="4"/>
  <c r="F334" i="4"/>
  <c r="E334" i="4"/>
  <c r="D334" i="4"/>
  <c r="C334" i="4"/>
  <c r="B334" i="4"/>
  <c r="A334" i="4"/>
  <c r="F333" i="4"/>
  <c r="E333" i="4"/>
  <c r="D333" i="4"/>
  <c r="C333" i="4"/>
  <c r="B333" i="4"/>
  <c r="A333" i="4"/>
  <c r="F332" i="4"/>
  <c r="E332" i="4"/>
  <c r="D332" i="4"/>
  <c r="C332" i="4"/>
  <c r="B332" i="4"/>
  <c r="A332" i="4"/>
  <c r="F331" i="4"/>
  <c r="E331" i="4"/>
  <c r="D331" i="4"/>
  <c r="C331" i="4"/>
  <c r="B331" i="4"/>
  <c r="A331" i="4"/>
  <c r="F330" i="4"/>
  <c r="E330" i="4"/>
  <c r="D330" i="4"/>
  <c r="C330" i="4"/>
  <c r="B330" i="4"/>
  <c r="A330" i="4"/>
  <c r="F329" i="4"/>
  <c r="E329" i="4"/>
  <c r="D329" i="4"/>
  <c r="C329" i="4"/>
  <c r="B329" i="4"/>
  <c r="A329" i="4"/>
  <c r="F328" i="4"/>
  <c r="E328" i="4"/>
  <c r="D328" i="4"/>
  <c r="C328" i="4"/>
  <c r="B328" i="4"/>
  <c r="A328" i="4"/>
  <c r="F327" i="4"/>
  <c r="E327" i="4"/>
  <c r="D327" i="4"/>
  <c r="C327" i="4"/>
  <c r="B327" i="4"/>
  <c r="A327" i="4"/>
  <c r="F326" i="4"/>
  <c r="E326" i="4"/>
  <c r="D326" i="4"/>
  <c r="C326" i="4"/>
  <c r="B326" i="4"/>
  <c r="A326" i="4"/>
  <c r="F325" i="4"/>
  <c r="E325" i="4"/>
  <c r="D325" i="4"/>
  <c r="C325" i="4"/>
  <c r="B325" i="4"/>
  <c r="A325" i="4"/>
  <c r="F324" i="4"/>
  <c r="E324" i="4"/>
  <c r="D324" i="4"/>
  <c r="C324" i="4"/>
  <c r="B324" i="4"/>
  <c r="A324" i="4"/>
  <c r="H302" i="4" s="1"/>
  <c r="F323" i="4"/>
  <c r="E323" i="4"/>
  <c r="D323" i="4"/>
  <c r="C323" i="4"/>
  <c r="B323" i="4"/>
  <c r="A323" i="4"/>
  <c r="H301" i="4" s="1"/>
  <c r="F322" i="4"/>
  <c r="E322" i="4"/>
  <c r="D322" i="4"/>
  <c r="C322" i="4"/>
  <c r="B322" i="4"/>
  <c r="A322" i="4"/>
  <c r="H300" i="4" s="1"/>
  <c r="F321" i="4"/>
  <c r="E321" i="4"/>
  <c r="D321" i="4"/>
  <c r="C321" i="4"/>
  <c r="B321" i="4"/>
  <c r="A321" i="4"/>
  <c r="H299" i="4" s="1"/>
  <c r="F320" i="4"/>
  <c r="E320" i="4"/>
  <c r="D320" i="4"/>
  <c r="C320" i="4"/>
  <c r="B320" i="4"/>
  <c r="A320" i="4"/>
  <c r="H298" i="4" s="1"/>
  <c r="F319" i="4"/>
  <c r="E319" i="4"/>
  <c r="D319" i="4"/>
  <c r="C319" i="4"/>
  <c r="B319" i="4"/>
  <c r="A319" i="4"/>
  <c r="H297" i="4" s="1"/>
  <c r="F318" i="4"/>
  <c r="E318" i="4"/>
  <c r="D318" i="4"/>
  <c r="C318" i="4"/>
  <c r="B318" i="4"/>
  <c r="A318" i="4"/>
  <c r="H296" i="4" s="1"/>
  <c r="F317" i="4"/>
  <c r="E317" i="4"/>
  <c r="D317" i="4"/>
  <c r="C317" i="4"/>
  <c r="B317" i="4"/>
  <c r="A317" i="4"/>
  <c r="H295" i="4" s="1"/>
  <c r="F316" i="4"/>
  <c r="E316" i="4"/>
  <c r="D316" i="4"/>
  <c r="C316" i="4"/>
  <c r="B316" i="4"/>
  <c r="A316" i="4"/>
  <c r="H294" i="4" s="1"/>
  <c r="F315" i="4"/>
  <c r="E315" i="4"/>
  <c r="D315" i="4"/>
  <c r="C315" i="4"/>
  <c r="B315" i="4"/>
  <c r="A315" i="4"/>
  <c r="H293" i="4" s="1"/>
  <c r="F314" i="4"/>
  <c r="E314" i="4"/>
  <c r="D314" i="4"/>
  <c r="C314" i="4"/>
  <c r="B314" i="4"/>
  <c r="A314" i="4"/>
  <c r="H292" i="4" s="1"/>
  <c r="F313" i="4"/>
  <c r="E313" i="4"/>
  <c r="D313" i="4"/>
  <c r="C313" i="4"/>
  <c r="B313" i="4"/>
  <c r="A313" i="4"/>
  <c r="H291" i="4" s="1"/>
  <c r="F312" i="4"/>
  <c r="E312" i="4"/>
  <c r="D312" i="4"/>
  <c r="C312" i="4"/>
  <c r="B312" i="4"/>
  <c r="A312" i="4"/>
  <c r="H290" i="4" s="1"/>
  <c r="F311" i="4"/>
  <c r="E311" i="4"/>
  <c r="D311" i="4"/>
  <c r="C311" i="4"/>
  <c r="B311" i="4"/>
  <c r="A311" i="4"/>
  <c r="H289" i="4" s="1"/>
  <c r="F310" i="4"/>
  <c r="E310" i="4"/>
  <c r="D310" i="4"/>
  <c r="C310" i="4"/>
  <c r="B310" i="4"/>
  <c r="A310" i="4"/>
  <c r="H288" i="4" s="1"/>
  <c r="F309" i="4"/>
  <c r="E309" i="4"/>
  <c r="D309" i="4"/>
  <c r="C309" i="4"/>
  <c r="B309" i="4"/>
  <c r="A309" i="4"/>
  <c r="H287" i="4" s="1"/>
  <c r="F308" i="4"/>
  <c r="E308" i="4"/>
  <c r="D308" i="4"/>
  <c r="C308" i="4"/>
  <c r="B308" i="4"/>
  <c r="A308" i="4"/>
  <c r="H286" i="4" s="1"/>
  <c r="F307" i="4"/>
  <c r="E307" i="4"/>
  <c r="D307" i="4"/>
  <c r="C307" i="4"/>
  <c r="B307" i="4"/>
  <c r="A307" i="4"/>
  <c r="H285" i="4" s="1"/>
  <c r="F306" i="4"/>
  <c r="E306" i="4"/>
  <c r="D306" i="4"/>
  <c r="C306" i="4"/>
  <c r="B306" i="4"/>
  <c r="A306" i="4"/>
  <c r="H284" i="4" s="1"/>
  <c r="F305" i="4"/>
  <c r="E305" i="4"/>
  <c r="D305" i="4"/>
  <c r="C305" i="4"/>
  <c r="B305" i="4"/>
  <c r="A305" i="4"/>
  <c r="H283" i="4" s="1"/>
  <c r="F304" i="4"/>
  <c r="E304" i="4"/>
  <c r="D304" i="4"/>
  <c r="C304" i="4"/>
  <c r="B304" i="4"/>
  <c r="A304" i="4"/>
  <c r="H282" i="4" s="1"/>
  <c r="F303" i="4"/>
  <c r="E303" i="4"/>
  <c r="D303" i="4"/>
  <c r="C303" i="4"/>
  <c r="B303" i="4"/>
  <c r="A303" i="4"/>
  <c r="H281" i="4" s="1"/>
  <c r="F302" i="4"/>
  <c r="E302" i="4"/>
  <c r="D302" i="4"/>
  <c r="C302" i="4"/>
  <c r="B302" i="4"/>
  <c r="A302" i="4"/>
  <c r="H280" i="4" s="1"/>
  <c r="F301" i="4"/>
  <c r="E301" i="4"/>
  <c r="D301" i="4"/>
  <c r="C301" i="4"/>
  <c r="B301" i="4"/>
  <c r="A301" i="4"/>
  <c r="H279" i="4" s="1"/>
  <c r="F300" i="4"/>
  <c r="E300" i="4"/>
  <c r="D300" i="4"/>
  <c r="C300" i="4"/>
  <c r="B300" i="4"/>
  <c r="A300" i="4"/>
  <c r="H278" i="4" s="1"/>
  <c r="F299" i="4"/>
  <c r="E299" i="4"/>
  <c r="D299" i="4"/>
  <c r="C299" i="4"/>
  <c r="B299" i="4"/>
  <c r="A299" i="4"/>
  <c r="H277" i="4" s="1"/>
  <c r="F298" i="4"/>
  <c r="E298" i="4"/>
  <c r="D298" i="4"/>
  <c r="C298" i="4"/>
  <c r="B298" i="4"/>
  <c r="A298" i="4"/>
  <c r="H276" i="4" s="1"/>
  <c r="F297" i="4"/>
  <c r="E297" i="4"/>
  <c r="D297" i="4"/>
  <c r="C297" i="4"/>
  <c r="B297" i="4"/>
  <c r="A297" i="4"/>
  <c r="H275" i="4" s="1"/>
  <c r="F296" i="4"/>
  <c r="E296" i="4"/>
  <c r="D296" i="4"/>
  <c r="C296" i="4"/>
  <c r="B296" i="4"/>
  <c r="A296" i="4"/>
  <c r="H274" i="4" s="1"/>
  <c r="F295" i="4"/>
  <c r="E295" i="4"/>
  <c r="D295" i="4"/>
  <c r="C295" i="4"/>
  <c r="B295" i="4"/>
  <c r="A295" i="4"/>
  <c r="H273" i="4" s="1"/>
  <c r="F294" i="4"/>
  <c r="E294" i="4"/>
  <c r="D294" i="4"/>
  <c r="C294" i="4"/>
  <c r="B294" i="4"/>
  <c r="A294" i="4"/>
  <c r="H272" i="4" s="1"/>
  <c r="F293" i="4"/>
  <c r="E293" i="4"/>
  <c r="D293" i="4"/>
  <c r="C293" i="4"/>
  <c r="B293" i="4"/>
  <c r="A293" i="4"/>
  <c r="H271" i="4" s="1"/>
  <c r="F292" i="4"/>
  <c r="E292" i="4"/>
  <c r="D292" i="4"/>
  <c r="C292" i="4"/>
  <c r="B292" i="4"/>
  <c r="A292" i="4"/>
  <c r="H270" i="4" s="1"/>
  <c r="F291" i="4"/>
  <c r="E291" i="4"/>
  <c r="D291" i="4"/>
  <c r="C291" i="4"/>
  <c r="B291" i="4"/>
  <c r="A291" i="4"/>
  <c r="H269" i="4" s="1"/>
  <c r="F290" i="4"/>
  <c r="E290" i="4"/>
  <c r="D290" i="4"/>
  <c r="C290" i="4"/>
  <c r="B290" i="4"/>
  <c r="A290" i="4"/>
  <c r="H268" i="4" s="1"/>
  <c r="F289" i="4"/>
  <c r="E289" i="4"/>
  <c r="D289" i="4"/>
  <c r="C289" i="4"/>
  <c r="B289" i="4"/>
  <c r="A289" i="4"/>
  <c r="H267" i="4" s="1"/>
  <c r="F288" i="4"/>
  <c r="E288" i="4"/>
  <c r="D288" i="4"/>
  <c r="C288" i="4"/>
  <c r="B288" i="4"/>
  <c r="A288" i="4"/>
  <c r="H266" i="4" s="1"/>
  <c r="F287" i="4"/>
  <c r="E287" i="4"/>
  <c r="D287" i="4"/>
  <c r="C287" i="4"/>
  <c r="B287" i="4"/>
  <c r="A287" i="4"/>
  <c r="H265" i="4" s="1"/>
  <c r="F286" i="4"/>
  <c r="E286" i="4"/>
  <c r="D286" i="4"/>
  <c r="C286" i="4"/>
  <c r="B286" i="4"/>
  <c r="A286" i="4"/>
  <c r="H264" i="4" s="1"/>
  <c r="F285" i="4"/>
  <c r="E285" i="4"/>
  <c r="D285" i="4"/>
  <c r="C285" i="4"/>
  <c r="B285" i="4"/>
  <c r="A285" i="4"/>
  <c r="H263" i="4" s="1"/>
  <c r="F284" i="4"/>
  <c r="E284" i="4"/>
  <c r="D284" i="4"/>
  <c r="C284" i="4"/>
  <c r="B284" i="4"/>
  <c r="A284" i="4"/>
  <c r="H262" i="4" s="1"/>
  <c r="F283" i="4"/>
  <c r="E283" i="4"/>
  <c r="D283" i="4"/>
  <c r="C283" i="4"/>
  <c r="B283" i="4"/>
  <c r="A283" i="4"/>
  <c r="H261" i="4" s="1"/>
  <c r="F282" i="4"/>
  <c r="E282" i="4"/>
  <c r="D282" i="4"/>
  <c r="C282" i="4"/>
  <c r="B282" i="4"/>
  <c r="A282" i="4"/>
  <c r="H260" i="4" s="1"/>
  <c r="F281" i="4"/>
  <c r="E281" i="4"/>
  <c r="D281" i="4"/>
  <c r="C281" i="4"/>
  <c r="B281" i="4"/>
  <c r="A281" i="4"/>
  <c r="H259" i="4" s="1"/>
  <c r="F280" i="4"/>
  <c r="E280" i="4"/>
  <c r="D280" i="4"/>
  <c r="C280" i="4"/>
  <c r="B280" i="4"/>
  <c r="A280" i="4"/>
  <c r="H258" i="4" s="1"/>
  <c r="F279" i="4"/>
  <c r="E279" i="4"/>
  <c r="D279" i="4"/>
  <c r="C279" i="4"/>
  <c r="B279" i="4"/>
  <c r="A279" i="4"/>
  <c r="H257" i="4" s="1"/>
  <c r="F278" i="4"/>
  <c r="E278" i="4"/>
  <c r="D278" i="4"/>
  <c r="C278" i="4"/>
  <c r="B278" i="4"/>
  <c r="A278" i="4"/>
  <c r="H256" i="4" s="1"/>
  <c r="F277" i="4"/>
  <c r="E277" i="4"/>
  <c r="D277" i="4"/>
  <c r="C277" i="4"/>
  <c r="B277" i="4"/>
  <c r="A277" i="4"/>
  <c r="H255" i="4" s="1"/>
  <c r="F276" i="4"/>
  <c r="E276" i="4"/>
  <c r="D276" i="4"/>
  <c r="C276" i="4"/>
  <c r="B276" i="4"/>
  <c r="A276" i="4"/>
  <c r="H254" i="4" s="1"/>
  <c r="F275" i="4"/>
  <c r="E275" i="4"/>
  <c r="D275" i="4"/>
  <c r="C275" i="4"/>
  <c r="B275" i="4"/>
  <c r="A275" i="4"/>
  <c r="H253" i="4" s="1"/>
  <c r="F274" i="4"/>
  <c r="E274" i="4"/>
  <c r="D274" i="4"/>
  <c r="C274" i="4"/>
  <c r="B274" i="4"/>
  <c r="A274" i="4"/>
  <c r="H252" i="4" s="1"/>
  <c r="F273" i="4"/>
  <c r="E273" i="4"/>
  <c r="D273" i="4"/>
  <c r="C273" i="4"/>
  <c r="B273" i="4"/>
  <c r="A273" i="4"/>
  <c r="H251" i="4" s="1"/>
  <c r="F272" i="4"/>
  <c r="E272" i="4"/>
  <c r="D272" i="4"/>
  <c r="C272" i="4"/>
  <c r="B272" i="4"/>
  <c r="A272" i="4"/>
  <c r="H250" i="4" s="1"/>
  <c r="F271" i="4"/>
  <c r="E271" i="4"/>
  <c r="D271" i="4"/>
  <c r="C271" i="4"/>
  <c r="B271" i="4"/>
  <c r="A271" i="4"/>
  <c r="H249" i="4" s="1"/>
  <c r="F270" i="4"/>
  <c r="E270" i="4"/>
  <c r="D270" i="4"/>
  <c r="C270" i="4"/>
  <c r="B270" i="4"/>
  <c r="A270" i="4"/>
  <c r="H248" i="4" s="1"/>
  <c r="F269" i="4"/>
  <c r="E269" i="4"/>
  <c r="D269" i="4"/>
  <c r="C269" i="4"/>
  <c r="B269" i="4"/>
  <c r="A269" i="4"/>
  <c r="H247" i="4" s="1"/>
  <c r="F268" i="4"/>
  <c r="E268" i="4"/>
  <c r="D268" i="4"/>
  <c r="C268" i="4"/>
  <c r="B268" i="4"/>
  <c r="A268" i="4"/>
  <c r="H246" i="4" s="1"/>
  <c r="F267" i="4"/>
  <c r="E267" i="4"/>
  <c r="D267" i="4"/>
  <c r="C267" i="4"/>
  <c r="B267" i="4"/>
  <c r="A267" i="4"/>
  <c r="H245" i="4" s="1"/>
  <c r="F266" i="4"/>
  <c r="E266" i="4"/>
  <c r="D266" i="4"/>
  <c r="C266" i="4"/>
  <c r="B266" i="4"/>
  <c r="A266" i="4"/>
  <c r="H244" i="4" s="1"/>
  <c r="F265" i="4"/>
  <c r="E265" i="4"/>
  <c r="D265" i="4"/>
  <c r="C265" i="4"/>
  <c r="B265" i="4"/>
  <c r="A265" i="4"/>
  <c r="H243" i="4" s="1"/>
  <c r="F264" i="4"/>
  <c r="E264" i="4"/>
  <c r="D264" i="4"/>
  <c r="C264" i="4"/>
  <c r="B264" i="4"/>
  <c r="A264" i="4"/>
  <c r="H242" i="4" s="1"/>
  <c r="F263" i="4"/>
  <c r="E263" i="4"/>
  <c r="D263" i="4"/>
  <c r="C263" i="4"/>
  <c r="B263" i="4"/>
  <c r="A263" i="4"/>
  <c r="H241" i="4" s="1"/>
  <c r="F262" i="4"/>
  <c r="E262" i="4"/>
  <c r="D262" i="4"/>
  <c r="C262" i="4"/>
  <c r="B262" i="4"/>
  <c r="A262" i="4"/>
  <c r="H240" i="4" s="1"/>
  <c r="F261" i="4"/>
  <c r="E261" i="4"/>
  <c r="D261" i="4"/>
  <c r="C261" i="4"/>
  <c r="B261" i="4"/>
  <c r="A261" i="4"/>
  <c r="H239" i="4" s="1"/>
  <c r="F260" i="4"/>
  <c r="E260" i="4"/>
  <c r="D260" i="4"/>
  <c r="C260" i="4"/>
  <c r="B260" i="4"/>
  <c r="A260" i="4"/>
  <c r="H238" i="4" s="1"/>
  <c r="F259" i="4"/>
  <c r="E259" i="4"/>
  <c r="D259" i="4"/>
  <c r="C259" i="4"/>
  <c r="B259" i="4"/>
  <c r="A259" i="4"/>
  <c r="H237" i="4" s="1"/>
  <c r="F258" i="4"/>
  <c r="E258" i="4"/>
  <c r="D258" i="4"/>
  <c r="C258" i="4"/>
  <c r="B258" i="4"/>
  <c r="A258" i="4"/>
  <c r="H236" i="4" s="1"/>
  <c r="F257" i="4"/>
  <c r="E257" i="4"/>
  <c r="D257" i="4"/>
  <c r="C257" i="4"/>
  <c r="B257" i="4"/>
  <c r="A257" i="4"/>
  <c r="H235" i="4" s="1"/>
  <c r="F256" i="4"/>
  <c r="E256" i="4"/>
  <c r="D256" i="4"/>
  <c r="C256" i="4"/>
  <c r="B256" i="4"/>
  <c r="A256" i="4"/>
  <c r="H234" i="4" s="1"/>
  <c r="F255" i="4"/>
  <c r="E255" i="4"/>
  <c r="D255" i="4"/>
  <c r="C255" i="4"/>
  <c r="B255" i="4"/>
  <c r="A255" i="4"/>
  <c r="H233" i="4" s="1"/>
  <c r="F254" i="4"/>
  <c r="E254" i="4"/>
  <c r="D254" i="4"/>
  <c r="C254" i="4"/>
  <c r="B254" i="4"/>
  <c r="A254" i="4"/>
  <c r="H232" i="4" s="1"/>
  <c r="F253" i="4"/>
  <c r="E253" i="4"/>
  <c r="D253" i="4"/>
  <c r="C253" i="4"/>
  <c r="B253" i="4"/>
  <c r="A253" i="4"/>
  <c r="H231" i="4" s="1"/>
  <c r="F252" i="4"/>
  <c r="E252" i="4"/>
  <c r="D252" i="4"/>
  <c r="C252" i="4"/>
  <c r="B252" i="4"/>
  <c r="A252" i="4"/>
  <c r="H230" i="4" s="1"/>
  <c r="F251" i="4"/>
  <c r="E251" i="4"/>
  <c r="D251" i="4"/>
  <c r="C251" i="4"/>
  <c r="B251" i="4"/>
  <c r="A251" i="4"/>
  <c r="F250" i="4"/>
  <c r="E250" i="4"/>
  <c r="D250" i="4"/>
  <c r="C250" i="4"/>
  <c r="B250" i="4"/>
  <c r="A250" i="4"/>
  <c r="F249" i="4"/>
  <c r="E249" i="4"/>
  <c r="D249" i="4"/>
  <c r="C249" i="4"/>
  <c r="B249" i="4"/>
  <c r="A249" i="4"/>
  <c r="F248" i="4"/>
  <c r="E248" i="4"/>
  <c r="D248" i="4"/>
  <c r="C248" i="4"/>
  <c r="B248" i="4"/>
  <c r="A248" i="4"/>
  <c r="F247" i="4"/>
  <c r="E247" i="4"/>
  <c r="D247" i="4"/>
  <c r="C247" i="4"/>
  <c r="B247" i="4"/>
  <c r="A247" i="4"/>
  <c r="F246" i="4"/>
  <c r="E246" i="4"/>
  <c r="D246" i="4"/>
  <c r="C246" i="4"/>
  <c r="B246" i="4"/>
  <c r="A246" i="4"/>
  <c r="F245" i="4"/>
  <c r="E245" i="4"/>
  <c r="D245" i="4"/>
  <c r="C245" i="4"/>
  <c r="B245" i="4"/>
  <c r="A245" i="4"/>
  <c r="F244" i="4"/>
  <c r="E244" i="4"/>
  <c r="D244" i="4"/>
  <c r="C244" i="4"/>
  <c r="B244" i="4"/>
  <c r="A244" i="4"/>
  <c r="F243" i="4"/>
  <c r="E243" i="4"/>
  <c r="D243" i="4"/>
  <c r="C243" i="4"/>
  <c r="B243" i="4"/>
  <c r="A243" i="4"/>
  <c r="F242" i="4"/>
  <c r="E242" i="4"/>
  <c r="D242" i="4"/>
  <c r="C242" i="4"/>
  <c r="B242" i="4"/>
  <c r="A242" i="4"/>
  <c r="F241" i="4"/>
  <c r="E241" i="4"/>
  <c r="D241" i="4"/>
  <c r="C241" i="4"/>
  <c r="B241" i="4"/>
  <c r="A241" i="4"/>
  <c r="F240" i="4"/>
  <c r="E240" i="4"/>
  <c r="D240" i="4"/>
  <c r="C240" i="4"/>
  <c r="B240" i="4"/>
  <c r="A240" i="4"/>
  <c r="F239" i="4"/>
  <c r="E239" i="4"/>
  <c r="D239" i="4"/>
  <c r="C239" i="4"/>
  <c r="B239" i="4"/>
  <c r="A239" i="4"/>
  <c r="F238" i="4"/>
  <c r="E238" i="4"/>
  <c r="D238" i="4"/>
  <c r="C238" i="4"/>
  <c r="B238" i="4"/>
  <c r="A238" i="4"/>
  <c r="F237" i="4"/>
  <c r="E237" i="4"/>
  <c r="D237" i="4"/>
  <c r="C237" i="4"/>
  <c r="B237" i="4"/>
  <c r="A237" i="4"/>
  <c r="F236" i="4"/>
  <c r="E236" i="4"/>
  <c r="D236" i="4"/>
  <c r="C236" i="4"/>
  <c r="B236" i="4"/>
  <c r="A236" i="4"/>
  <c r="F235" i="4"/>
  <c r="E235" i="4"/>
  <c r="D235" i="4"/>
  <c r="C235" i="4"/>
  <c r="B235" i="4"/>
  <c r="A235" i="4"/>
  <c r="F234" i="4"/>
  <c r="E234" i="4"/>
  <c r="D234" i="4"/>
  <c r="C234" i="4"/>
  <c r="B234" i="4"/>
  <c r="A234" i="4"/>
  <c r="F233" i="4"/>
  <c r="E233" i="4"/>
  <c r="D233" i="4"/>
  <c r="C233" i="4"/>
  <c r="B233" i="4"/>
  <c r="A233" i="4"/>
  <c r="F232" i="4"/>
  <c r="E232" i="4"/>
  <c r="D232" i="4"/>
  <c r="C232" i="4"/>
  <c r="B232" i="4"/>
  <c r="A232" i="4"/>
  <c r="F231" i="4"/>
  <c r="E231" i="4"/>
  <c r="D231" i="4"/>
  <c r="C231" i="4"/>
  <c r="B231" i="4"/>
  <c r="A231" i="4"/>
  <c r="F230" i="4"/>
  <c r="E230" i="4"/>
  <c r="D230" i="4"/>
  <c r="C230" i="4"/>
  <c r="B230" i="4"/>
  <c r="A230" i="4"/>
  <c r="F229" i="4"/>
  <c r="E229" i="4"/>
  <c r="D229" i="4"/>
  <c r="C229" i="4"/>
  <c r="B229" i="4"/>
  <c r="A229" i="4"/>
  <c r="F228" i="4"/>
  <c r="E228" i="4"/>
  <c r="D228" i="4"/>
  <c r="C228" i="4"/>
  <c r="B228" i="4"/>
  <c r="A228" i="4"/>
  <c r="F227" i="4"/>
  <c r="E227" i="4"/>
  <c r="D227" i="4"/>
  <c r="C227" i="4"/>
  <c r="B227" i="4"/>
  <c r="A227" i="4"/>
  <c r="F226" i="4"/>
  <c r="E226" i="4"/>
  <c r="D226" i="4"/>
  <c r="C226" i="4"/>
  <c r="B226" i="4"/>
  <c r="A226" i="4"/>
  <c r="F225" i="4"/>
  <c r="E225" i="4"/>
  <c r="D225" i="4"/>
  <c r="C225" i="4"/>
  <c r="B225" i="4"/>
  <c r="A225" i="4"/>
  <c r="F224" i="4"/>
  <c r="E224" i="4"/>
  <c r="D224" i="4"/>
  <c r="C224" i="4"/>
  <c r="B224" i="4"/>
  <c r="A224" i="4"/>
  <c r="F223" i="4"/>
  <c r="E223" i="4"/>
  <c r="D223" i="4"/>
  <c r="C223" i="4"/>
  <c r="B223" i="4"/>
  <c r="A223" i="4"/>
  <c r="F222" i="4"/>
  <c r="E222" i="4"/>
  <c r="D222" i="4"/>
  <c r="C222" i="4"/>
  <c r="B222" i="4"/>
  <c r="A222" i="4"/>
  <c r="F221" i="4"/>
  <c r="E221" i="4"/>
  <c r="D221" i="4"/>
  <c r="C221" i="4"/>
  <c r="B221" i="4"/>
  <c r="A221" i="4"/>
  <c r="F220" i="4"/>
  <c r="E220" i="4"/>
  <c r="D220" i="4"/>
  <c r="C220" i="4"/>
  <c r="B220" i="4"/>
  <c r="A220" i="4"/>
  <c r="F219" i="4"/>
  <c r="E219" i="4"/>
  <c r="D219" i="4"/>
  <c r="C219" i="4"/>
  <c r="B219" i="4"/>
  <c r="A219" i="4"/>
  <c r="F218" i="4"/>
  <c r="E218" i="4"/>
  <c r="D218" i="4"/>
  <c r="C218" i="4"/>
  <c r="B218" i="4"/>
  <c r="A218" i="4"/>
  <c r="F217" i="4"/>
  <c r="E217" i="4"/>
  <c r="D217" i="4"/>
  <c r="C217" i="4"/>
  <c r="B217" i="4"/>
  <c r="A217" i="4"/>
  <c r="F216" i="4"/>
  <c r="E216" i="4"/>
  <c r="D216" i="4"/>
  <c r="C216" i="4"/>
  <c r="B216" i="4"/>
  <c r="A216" i="4"/>
  <c r="F215" i="4"/>
  <c r="E215" i="4"/>
  <c r="D215" i="4"/>
  <c r="C215" i="4"/>
  <c r="B215" i="4"/>
  <c r="A215" i="4"/>
  <c r="F214" i="4"/>
  <c r="E214" i="4"/>
  <c r="D214" i="4"/>
  <c r="C214" i="4"/>
  <c r="B214" i="4"/>
  <c r="A214" i="4"/>
  <c r="F213" i="4"/>
  <c r="E213" i="4"/>
  <c r="D213" i="4"/>
  <c r="C213" i="4"/>
  <c r="B213" i="4"/>
  <c r="A213" i="4"/>
  <c r="F212" i="4"/>
  <c r="E212" i="4"/>
  <c r="D212" i="4"/>
  <c r="C212" i="4"/>
  <c r="B212" i="4"/>
  <c r="A212" i="4"/>
  <c r="F211" i="4"/>
  <c r="E211" i="4"/>
  <c r="D211" i="4"/>
  <c r="C211" i="4"/>
  <c r="B211" i="4"/>
  <c r="A211" i="4"/>
  <c r="F210" i="4"/>
  <c r="E210" i="4"/>
  <c r="D210" i="4"/>
  <c r="C210" i="4"/>
  <c r="B210" i="4"/>
  <c r="A210" i="4"/>
  <c r="F209" i="4"/>
  <c r="E209" i="4"/>
  <c r="D209" i="4"/>
  <c r="C209" i="4"/>
  <c r="B209" i="4"/>
  <c r="A209" i="4"/>
  <c r="F208" i="4"/>
  <c r="E208" i="4"/>
  <c r="D208" i="4"/>
  <c r="C208" i="4"/>
  <c r="B208" i="4"/>
  <c r="A208" i="4"/>
  <c r="F207" i="4"/>
  <c r="E207" i="4"/>
  <c r="D207" i="4"/>
  <c r="C207" i="4"/>
  <c r="B207" i="4"/>
  <c r="A207" i="4"/>
  <c r="F206" i="4"/>
  <c r="E206" i="4"/>
  <c r="D206" i="4"/>
  <c r="C206" i="4"/>
  <c r="B206" i="4"/>
  <c r="A206" i="4"/>
  <c r="F205" i="4"/>
  <c r="E205" i="4"/>
  <c r="D205" i="4"/>
  <c r="C205" i="4"/>
  <c r="B205" i="4"/>
  <c r="A205" i="4"/>
  <c r="F204" i="4"/>
  <c r="E204" i="4"/>
  <c r="D204" i="4"/>
  <c r="C204" i="4"/>
  <c r="B204" i="4"/>
  <c r="A204" i="4"/>
  <c r="F203" i="4"/>
  <c r="E203" i="4"/>
  <c r="D203" i="4"/>
  <c r="C203" i="4"/>
  <c r="B203" i="4"/>
  <c r="A203" i="4"/>
  <c r="F202" i="4"/>
  <c r="E202" i="4"/>
  <c r="D202" i="4"/>
  <c r="C202" i="4"/>
  <c r="B202" i="4"/>
  <c r="A202" i="4"/>
  <c r="F201" i="4"/>
  <c r="E201" i="4"/>
  <c r="D201" i="4"/>
  <c r="C201" i="4"/>
  <c r="B201" i="4"/>
  <c r="A201" i="4"/>
  <c r="F200" i="4"/>
  <c r="E200" i="4"/>
  <c r="D200" i="4"/>
  <c r="C200" i="4"/>
  <c r="B200" i="4"/>
  <c r="A200" i="4"/>
  <c r="F199" i="4"/>
  <c r="E199" i="4"/>
  <c r="D199" i="4"/>
  <c r="C199" i="4"/>
  <c r="B199" i="4"/>
  <c r="A199" i="4"/>
  <c r="F198" i="4"/>
  <c r="E198" i="4"/>
  <c r="D198" i="4"/>
  <c r="C198" i="4"/>
  <c r="B198" i="4"/>
  <c r="A198" i="4"/>
  <c r="F197" i="4"/>
  <c r="E197" i="4"/>
  <c r="D197" i="4"/>
  <c r="C197" i="4"/>
  <c r="B197" i="4"/>
  <c r="A197" i="4"/>
  <c r="F196" i="4"/>
  <c r="E196" i="4"/>
  <c r="D196" i="4"/>
  <c r="C196" i="4"/>
  <c r="B196" i="4"/>
  <c r="A196" i="4"/>
  <c r="F195" i="4"/>
  <c r="E195" i="4"/>
  <c r="D195" i="4"/>
  <c r="C195" i="4"/>
  <c r="B195" i="4"/>
  <c r="A195" i="4"/>
  <c r="F194" i="4"/>
  <c r="E194" i="4"/>
  <c r="D194" i="4"/>
  <c r="C194" i="4"/>
  <c r="B194" i="4"/>
  <c r="A194" i="4"/>
  <c r="F193" i="4"/>
  <c r="E193" i="4"/>
  <c r="D193" i="4"/>
  <c r="C193" i="4"/>
  <c r="B193" i="4"/>
  <c r="A193" i="4"/>
  <c r="F192" i="4"/>
  <c r="E192" i="4"/>
  <c r="D192" i="4"/>
  <c r="C192" i="4"/>
  <c r="B192" i="4"/>
  <c r="A192" i="4"/>
  <c r="F191" i="4"/>
  <c r="E191" i="4"/>
  <c r="D191" i="4"/>
  <c r="C191" i="4"/>
  <c r="B191" i="4"/>
  <c r="A191" i="4"/>
  <c r="F190" i="4"/>
  <c r="E190" i="4"/>
  <c r="D190" i="4"/>
  <c r="C190" i="4"/>
  <c r="B190" i="4"/>
  <c r="A190" i="4"/>
  <c r="F189" i="4"/>
  <c r="E189" i="4"/>
  <c r="D189" i="4"/>
  <c r="C189" i="4"/>
  <c r="B189" i="4"/>
  <c r="A189" i="4"/>
  <c r="F188" i="4"/>
  <c r="E188" i="4"/>
  <c r="D188" i="4"/>
  <c r="C188" i="4"/>
  <c r="B188" i="4"/>
  <c r="A188" i="4"/>
  <c r="F187" i="4"/>
  <c r="E187" i="4"/>
  <c r="D187" i="4"/>
  <c r="C187" i="4"/>
  <c r="B187" i="4"/>
  <c r="A187" i="4"/>
  <c r="F186" i="4"/>
  <c r="E186" i="4"/>
  <c r="D186" i="4"/>
  <c r="C186" i="4"/>
  <c r="B186" i="4"/>
  <c r="A186" i="4"/>
  <c r="F185" i="4"/>
  <c r="E185" i="4"/>
  <c r="D185" i="4"/>
  <c r="C185" i="4"/>
  <c r="B185" i="4"/>
  <c r="A185" i="4"/>
  <c r="F184" i="4"/>
  <c r="E184" i="4"/>
  <c r="D184" i="4"/>
  <c r="C184" i="4"/>
  <c r="B184" i="4"/>
  <c r="A184" i="4"/>
  <c r="F183" i="4"/>
  <c r="E183" i="4"/>
  <c r="D183" i="4"/>
  <c r="C183" i="4"/>
  <c r="B183" i="4"/>
  <c r="A183" i="4"/>
  <c r="F182" i="4"/>
  <c r="E182" i="4"/>
  <c r="D182" i="4"/>
  <c r="C182" i="4"/>
  <c r="B182" i="4"/>
  <c r="A182" i="4"/>
  <c r="F181" i="4"/>
  <c r="E181" i="4"/>
  <c r="D181" i="4"/>
  <c r="C181" i="4"/>
  <c r="B181" i="4"/>
  <c r="A181" i="4"/>
  <c r="F180" i="4"/>
  <c r="E180" i="4"/>
  <c r="D180" i="4"/>
  <c r="C180" i="4"/>
  <c r="B180" i="4"/>
  <c r="A180" i="4"/>
  <c r="F179" i="4"/>
  <c r="E179" i="4"/>
  <c r="D179" i="4"/>
  <c r="C179" i="4"/>
  <c r="B179" i="4"/>
  <c r="A179" i="4"/>
  <c r="F178" i="4"/>
  <c r="E178" i="4"/>
  <c r="D178" i="4"/>
  <c r="C178" i="4"/>
  <c r="B178" i="4"/>
  <c r="A178" i="4"/>
  <c r="F177" i="4"/>
  <c r="E177" i="4"/>
  <c r="D177" i="4"/>
  <c r="C177" i="4"/>
  <c r="B177" i="4"/>
  <c r="A177" i="4"/>
  <c r="F176" i="4"/>
  <c r="E176" i="4"/>
  <c r="D176" i="4"/>
  <c r="C176" i="4"/>
  <c r="B176" i="4"/>
  <c r="A176" i="4"/>
  <c r="F175" i="4"/>
  <c r="E175" i="4"/>
  <c r="D175" i="4"/>
  <c r="C175" i="4"/>
  <c r="B175" i="4"/>
  <c r="A175" i="4"/>
  <c r="F174" i="4"/>
  <c r="E174" i="4"/>
  <c r="D174" i="4"/>
  <c r="C174" i="4"/>
  <c r="B174" i="4"/>
  <c r="A174" i="4"/>
  <c r="F173" i="4"/>
  <c r="E173" i="4"/>
  <c r="D173" i="4"/>
  <c r="C173" i="4"/>
  <c r="B173" i="4"/>
  <c r="A173" i="4"/>
  <c r="F172" i="4"/>
  <c r="E172" i="4"/>
  <c r="D172" i="4"/>
  <c r="C172" i="4"/>
  <c r="B172" i="4"/>
  <c r="A172" i="4"/>
  <c r="F171" i="4"/>
  <c r="E171" i="4"/>
  <c r="D171" i="4"/>
  <c r="C171" i="4"/>
  <c r="B171" i="4"/>
  <c r="A171" i="4"/>
  <c r="F170" i="4"/>
  <c r="E170" i="4"/>
  <c r="D170" i="4"/>
  <c r="C170" i="4"/>
  <c r="B170" i="4"/>
  <c r="A170" i="4"/>
  <c r="F169" i="4"/>
  <c r="E169" i="4"/>
  <c r="D169" i="4"/>
  <c r="C169" i="4"/>
  <c r="B169" i="4"/>
  <c r="A169" i="4"/>
  <c r="F168" i="4"/>
  <c r="E168" i="4"/>
  <c r="D168" i="4"/>
  <c r="C168" i="4"/>
  <c r="B168" i="4"/>
  <c r="A168" i="4"/>
  <c r="F167" i="4"/>
  <c r="E167" i="4"/>
  <c r="D167" i="4"/>
  <c r="C167" i="4"/>
  <c r="B167" i="4"/>
  <c r="A167" i="4"/>
  <c r="F166" i="4"/>
  <c r="E166" i="4"/>
  <c r="D166" i="4"/>
  <c r="C166" i="4"/>
  <c r="B166" i="4"/>
  <c r="A166" i="4"/>
  <c r="F165" i="4"/>
  <c r="E165" i="4"/>
  <c r="D165" i="4"/>
  <c r="C165" i="4"/>
  <c r="B165" i="4"/>
  <c r="A165" i="4"/>
  <c r="F164" i="4"/>
  <c r="E164" i="4"/>
  <c r="D164" i="4"/>
  <c r="C164" i="4"/>
  <c r="B164" i="4"/>
  <c r="A164" i="4"/>
  <c r="F163" i="4"/>
  <c r="E163" i="4"/>
  <c r="D163" i="4"/>
  <c r="C163" i="4"/>
  <c r="B163" i="4"/>
  <c r="A163" i="4"/>
  <c r="F162" i="4"/>
  <c r="E162" i="4"/>
  <c r="D162" i="4"/>
  <c r="C162" i="4"/>
  <c r="B162" i="4"/>
  <c r="A162" i="4"/>
  <c r="F161" i="4"/>
  <c r="E161" i="4"/>
  <c r="D161" i="4"/>
  <c r="C161" i="4"/>
  <c r="B161" i="4"/>
  <c r="A161" i="4"/>
  <c r="F160" i="4"/>
  <c r="E160" i="4"/>
  <c r="D160" i="4"/>
  <c r="C160" i="4"/>
  <c r="B160" i="4"/>
  <c r="A160" i="4"/>
  <c r="F159" i="4"/>
  <c r="E159" i="4"/>
  <c r="D159" i="4"/>
  <c r="C159" i="4"/>
  <c r="B159" i="4"/>
  <c r="A159" i="4"/>
  <c r="F158" i="4"/>
  <c r="E158" i="4"/>
  <c r="D158" i="4"/>
  <c r="C158" i="4"/>
  <c r="B158" i="4"/>
  <c r="A158" i="4"/>
  <c r="F157" i="4"/>
  <c r="E157" i="4"/>
  <c r="D157" i="4"/>
  <c r="C157" i="4"/>
  <c r="B157" i="4"/>
  <c r="A157" i="4"/>
  <c r="F156" i="4"/>
  <c r="E156" i="4"/>
  <c r="D156" i="4"/>
  <c r="C156" i="4"/>
  <c r="B156" i="4"/>
  <c r="A156" i="4"/>
  <c r="F155" i="4"/>
  <c r="E155" i="4"/>
  <c r="D155" i="4"/>
  <c r="C155" i="4"/>
  <c r="B155" i="4"/>
  <c r="A155" i="4"/>
  <c r="F154" i="4"/>
  <c r="E154" i="4"/>
  <c r="D154" i="4"/>
  <c r="C154" i="4"/>
  <c r="B154" i="4"/>
  <c r="A154" i="4"/>
  <c r="F153" i="4"/>
  <c r="E153" i="4"/>
  <c r="D153" i="4"/>
  <c r="C153" i="4"/>
  <c r="B153" i="4"/>
  <c r="A153" i="4"/>
  <c r="F152" i="4"/>
  <c r="E152" i="4"/>
  <c r="D152" i="4"/>
  <c r="C152" i="4"/>
  <c r="B152" i="4"/>
  <c r="A152" i="4"/>
  <c r="F151" i="4"/>
  <c r="E151" i="4"/>
  <c r="D151" i="4"/>
  <c r="C151" i="4"/>
  <c r="B151" i="4"/>
  <c r="A151" i="4"/>
  <c r="F150" i="4"/>
  <c r="E150" i="4"/>
  <c r="D150" i="4"/>
  <c r="C150" i="4"/>
  <c r="B150" i="4"/>
  <c r="A150" i="4"/>
  <c r="F149" i="4"/>
  <c r="E149" i="4"/>
  <c r="D149" i="4"/>
  <c r="C149" i="4"/>
  <c r="B149" i="4"/>
  <c r="A149" i="4"/>
  <c r="F148" i="4"/>
  <c r="E148" i="4"/>
  <c r="D148" i="4"/>
  <c r="C148" i="4"/>
  <c r="B148" i="4"/>
  <c r="A148" i="4"/>
  <c r="F147" i="4"/>
  <c r="E147" i="4"/>
  <c r="D147" i="4"/>
  <c r="C147" i="4"/>
  <c r="B147" i="4"/>
  <c r="A147" i="4"/>
  <c r="F146" i="4"/>
  <c r="E146" i="4"/>
  <c r="D146" i="4"/>
  <c r="C146" i="4"/>
  <c r="B146" i="4"/>
  <c r="A146" i="4"/>
  <c r="F145" i="4"/>
  <c r="E145" i="4"/>
  <c r="D145" i="4"/>
  <c r="C145" i="4"/>
  <c r="B145" i="4"/>
  <c r="A145" i="4"/>
  <c r="F144" i="4"/>
  <c r="E144" i="4"/>
  <c r="D144" i="4"/>
  <c r="C144" i="4"/>
  <c r="B144" i="4"/>
  <c r="A144" i="4"/>
  <c r="F143" i="4"/>
  <c r="E143" i="4"/>
  <c r="D143" i="4"/>
  <c r="C143" i="4"/>
  <c r="B143" i="4"/>
  <c r="A143" i="4"/>
  <c r="F142" i="4"/>
  <c r="E142" i="4"/>
  <c r="D142" i="4"/>
  <c r="C142" i="4"/>
  <c r="B142" i="4"/>
  <c r="A142" i="4"/>
  <c r="F141" i="4"/>
  <c r="E141" i="4"/>
  <c r="D141" i="4"/>
  <c r="C141" i="4"/>
  <c r="B141" i="4"/>
  <c r="A141" i="4"/>
  <c r="F140" i="4"/>
  <c r="E140" i="4"/>
  <c r="D140" i="4"/>
  <c r="C140" i="4"/>
  <c r="B140" i="4"/>
  <c r="A140" i="4"/>
  <c r="F139" i="4"/>
  <c r="E139" i="4"/>
  <c r="D139" i="4"/>
  <c r="C139" i="4"/>
  <c r="B139" i="4"/>
  <c r="A139" i="4"/>
  <c r="F138" i="4"/>
  <c r="E138" i="4"/>
  <c r="D138" i="4"/>
  <c r="C138" i="4"/>
  <c r="B138" i="4"/>
  <c r="A138" i="4"/>
  <c r="F137" i="4"/>
  <c r="E137" i="4"/>
  <c r="D137" i="4"/>
  <c r="C137" i="4"/>
  <c r="B137" i="4"/>
  <c r="A137" i="4"/>
  <c r="F136" i="4"/>
  <c r="E136" i="4"/>
  <c r="D136" i="4"/>
  <c r="C136" i="4"/>
  <c r="B136" i="4"/>
  <c r="A136" i="4"/>
  <c r="F135" i="4"/>
  <c r="E135" i="4"/>
  <c r="D135" i="4"/>
  <c r="C135" i="4"/>
  <c r="B135" i="4"/>
  <c r="A135" i="4"/>
  <c r="F134" i="4"/>
  <c r="E134" i="4"/>
  <c r="D134" i="4"/>
  <c r="C134" i="4"/>
  <c r="B134" i="4"/>
  <c r="A134" i="4"/>
  <c r="F133" i="4"/>
  <c r="E133" i="4"/>
  <c r="D133" i="4"/>
  <c r="C133" i="4"/>
  <c r="B133" i="4"/>
  <c r="A133" i="4"/>
  <c r="F132" i="4"/>
  <c r="E132" i="4"/>
  <c r="D132" i="4"/>
  <c r="C132" i="4"/>
  <c r="B132" i="4"/>
  <c r="A132" i="4"/>
  <c r="F131" i="4"/>
  <c r="E131" i="4"/>
  <c r="D131" i="4"/>
  <c r="C131" i="4"/>
  <c r="B131" i="4"/>
  <c r="A131" i="4"/>
  <c r="F130" i="4"/>
  <c r="E130" i="4"/>
  <c r="D130" i="4"/>
  <c r="C130" i="4"/>
  <c r="B130" i="4"/>
  <c r="A130" i="4"/>
  <c r="F129" i="4"/>
  <c r="E129" i="4"/>
  <c r="D129" i="4"/>
  <c r="C129" i="4"/>
  <c r="B129" i="4"/>
  <c r="A129" i="4"/>
  <c r="F128" i="4"/>
  <c r="E128" i="4"/>
  <c r="D128" i="4"/>
  <c r="C128" i="4"/>
  <c r="B128" i="4"/>
  <c r="A128" i="4"/>
  <c r="F127" i="4"/>
  <c r="E127" i="4"/>
  <c r="D127" i="4"/>
  <c r="C127" i="4"/>
  <c r="B127" i="4"/>
  <c r="A127" i="4"/>
  <c r="F126" i="4"/>
  <c r="E126" i="4"/>
  <c r="D126" i="4"/>
  <c r="C126" i="4"/>
  <c r="B126" i="4"/>
  <c r="A126" i="4"/>
  <c r="F125" i="4"/>
  <c r="E125" i="4"/>
  <c r="D125" i="4"/>
  <c r="C125" i="4"/>
  <c r="B125" i="4"/>
  <c r="A125" i="4"/>
  <c r="F124" i="4"/>
  <c r="E124" i="4"/>
  <c r="D124" i="4"/>
  <c r="C124" i="4"/>
  <c r="B124" i="4"/>
  <c r="A124" i="4"/>
  <c r="F123" i="4"/>
  <c r="E123" i="4"/>
  <c r="D123" i="4"/>
  <c r="C123" i="4"/>
  <c r="B123" i="4"/>
  <c r="A123" i="4"/>
  <c r="F122" i="4"/>
  <c r="E122" i="4"/>
  <c r="D122" i="4"/>
  <c r="C122" i="4"/>
  <c r="B122" i="4"/>
  <c r="A122" i="4"/>
  <c r="F121" i="4"/>
  <c r="E121" i="4"/>
  <c r="D121" i="4"/>
  <c r="C121" i="4"/>
  <c r="B121" i="4"/>
  <c r="A121" i="4"/>
  <c r="F120" i="4"/>
  <c r="E120" i="4"/>
  <c r="D120" i="4"/>
  <c r="C120" i="4"/>
  <c r="B120" i="4"/>
  <c r="A120" i="4"/>
  <c r="F119" i="4"/>
  <c r="E119" i="4"/>
  <c r="D119" i="4"/>
  <c r="C119" i="4"/>
  <c r="B119" i="4"/>
  <c r="A119" i="4"/>
  <c r="F118" i="4"/>
  <c r="E118" i="4"/>
  <c r="D118" i="4"/>
  <c r="C118" i="4"/>
  <c r="B118" i="4"/>
  <c r="A118" i="4"/>
  <c r="F117" i="4"/>
  <c r="E117" i="4"/>
  <c r="D117" i="4"/>
  <c r="C117" i="4"/>
  <c r="B117" i="4"/>
  <c r="A117" i="4"/>
  <c r="F116" i="4"/>
  <c r="E116" i="4"/>
  <c r="D116" i="4"/>
  <c r="C116" i="4"/>
  <c r="B116" i="4"/>
  <c r="A116" i="4"/>
  <c r="F115" i="4"/>
  <c r="E115" i="4"/>
  <c r="D115" i="4"/>
  <c r="C115" i="4"/>
  <c r="B115" i="4"/>
  <c r="A115" i="4"/>
  <c r="F114" i="4"/>
  <c r="E114" i="4"/>
  <c r="D114" i="4"/>
  <c r="C114" i="4"/>
  <c r="B114" i="4"/>
  <c r="A114" i="4"/>
  <c r="F113" i="4"/>
  <c r="E113" i="4"/>
  <c r="D113" i="4"/>
  <c r="C113" i="4"/>
  <c r="B113" i="4"/>
  <c r="A113" i="4"/>
  <c r="F112" i="4"/>
  <c r="E112" i="4"/>
  <c r="D112" i="4"/>
  <c r="C112" i="4"/>
  <c r="B112" i="4"/>
  <c r="A112" i="4"/>
  <c r="F111" i="4"/>
  <c r="E111" i="4"/>
  <c r="D111" i="4"/>
  <c r="C111" i="4"/>
  <c r="B111" i="4"/>
  <c r="A111" i="4"/>
  <c r="F110" i="4"/>
  <c r="E110" i="4"/>
  <c r="D110" i="4"/>
  <c r="C110" i="4"/>
  <c r="B110" i="4"/>
  <c r="A110" i="4"/>
  <c r="F109" i="4"/>
  <c r="E109" i="4"/>
  <c r="D109" i="4"/>
  <c r="C109" i="4"/>
  <c r="B109" i="4"/>
  <c r="A109" i="4"/>
  <c r="F108" i="4"/>
  <c r="E108" i="4"/>
  <c r="D108" i="4"/>
  <c r="C108" i="4"/>
  <c r="B108" i="4"/>
  <c r="A108" i="4"/>
  <c r="F107" i="4"/>
  <c r="E107" i="4"/>
  <c r="D107" i="4"/>
  <c r="C107" i="4"/>
  <c r="B107" i="4"/>
  <c r="A107" i="4"/>
  <c r="F106" i="4"/>
  <c r="E106" i="4"/>
  <c r="D106" i="4"/>
  <c r="C106" i="4"/>
  <c r="B106" i="4"/>
  <c r="A106" i="4"/>
  <c r="F105" i="4"/>
  <c r="E105" i="4"/>
  <c r="D105" i="4"/>
  <c r="C105" i="4"/>
  <c r="B105" i="4"/>
  <c r="A105" i="4"/>
  <c r="F104" i="4"/>
  <c r="E104" i="4"/>
  <c r="D104" i="4"/>
  <c r="C104" i="4"/>
  <c r="B104" i="4"/>
  <c r="A104" i="4"/>
  <c r="F103" i="4"/>
  <c r="E103" i="4"/>
  <c r="D103" i="4"/>
  <c r="C103" i="4"/>
  <c r="B103" i="4"/>
  <c r="A103" i="4"/>
  <c r="F102" i="4"/>
  <c r="E102" i="4"/>
  <c r="D102" i="4"/>
  <c r="C102" i="4"/>
  <c r="B102" i="4"/>
  <c r="A102" i="4"/>
  <c r="F101" i="4"/>
  <c r="E101" i="4"/>
  <c r="D101" i="4"/>
  <c r="C101" i="4"/>
  <c r="B101" i="4"/>
  <c r="A101" i="4"/>
  <c r="F100" i="4"/>
  <c r="E100" i="4"/>
  <c r="D100" i="4"/>
  <c r="C100" i="4"/>
  <c r="B100" i="4"/>
  <c r="A100" i="4"/>
  <c r="F99" i="4"/>
  <c r="E99" i="4"/>
  <c r="D99" i="4"/>
  <c r="C99" i="4"/>
  <c r="B99" i="4"/>
  <c r="A99" i="4"/>
  <c r="F98" i="4"/>
  <c r="E98" i="4"/>
  <c r="D98" i="4"/>
  <c r="C98" i="4"/>
  <c r="B98" i="4"/>
  <c r="A98" i="4"/>
  <c r="F97" i="4"/>
  <c r="E97" i="4"/>
  <c r="D97" i="4"/>
  <c r="C97" i="4"/>
  <c r="B97" i="4"/>
  <c r="A97" i="4"/>
  <c r="F96" i="4"/>
  <c r="E96" i="4"/>
  <c r="D96" i="4"/>
  <c r="C96" i="4"/>
  <c r="B96" i="4"/>
  <c r="A96" i="4"/>
  <c r="F95" i="4"/>
  <c r="E95" i="4"/>
  <c r="D95" i="4"/>
  <c r="C95" i="4"/>
  <c r="B95" i="4"/>
  <c r="A95" i="4"/>
  <c r="F94" i="4"/>
  <c r="E94" i="4"/>
  <c r="D94" i="4"/>
  <c r="C94" i="4"/>
  <c r="B94" i="4"/>
  <c r="A94" i="4"/>
  <c r="F93" i="4"/>
  <c r="E93" i="4"/>
  <c r="D93" i="4"/>
  <c r="C93" i="4"/>
  <c r="B93" i="4"/>
  <c r="A93" i="4"/>
  <c r="F92" i="4"/>
  <c r="E92" i="4"/>
  <c r="D92" i="4"/>
  <c r="C92" i="4"/>
  <c r="B92" i="4"/>
  <c r="A92" i="4"/>
  <c r="F91" i="4"/>
  <c r="E91" i="4"/>
  <c r="D91" i="4"/>
  <c r="C91" i="4"/>
  <c r="B91" i="4"/>
  <c r="A91" i="4"/>
  <c r="F90" i="4"/>
  <c r="E90" i="4"/>
  <c r="D90" i="4"/>
  <c r="C90" i="4"/>
  <c r="B90" i="4"/>
  <c r="A90" i="4"/>
  <c r="F89" i="4"/>
  <c r="E89" i="4"/>
  <c r="D89" i="4"/>
  <c r="C89" i="4"/>
  <c r="B89" i="4"/>
  <c r="A89" i="4"/>
  <c r="F88" i="4"/>
  <c r="E88" i="4"/>
  <c r="D88" i="4"/>
  <c r="C88" i="4"/>
  <c r="B88" i="4"/>
  <c r="A88" i="4"/>
  <c r="F87" i="4"/>
  <c r="E87" i="4"/>
  <c r="D87" i="4"/>
  <c r="C87" i="4"/>
  <c r="B87" i="4"/>
  <c r="A87" i="4"/>
  <c r="F86" i="4"/>
  <c r="E86" i="4"/>
  <c r="D86" i="4"/>
  <c r="C86" i="4"/>
  <c r="B86" i="4"/>
  <c r="A86" i="4"/>
  <c r="F85" i="4"/>
  <c r="E85" i="4"/>
  <c r="D85" i="4"/>
  <c r="C85" i="4"/>
  <c r="B85" i="4"/>
  <c r="A85" i="4"/>
  <c r="F84" i="4"/>
  <c r="E84" i="4"/>
  <c r="D84" i="4"/>
  <c r="C84" i="4"/>
  <c r="B84" i="4"/>
  <c r="A84" i="4"/>
  <c r="F83" i="4"/>
  <c r="E83" i="4"/>
  <c r="D83" i="4"/>
  <c r="C83" i="4"/>
  <c r="B83" i="4"/>
  <c r="A83" i="4"/>
  <c r="F82" i="4"/>
  <c r="E82" i="4"/>
  <c r="D82" i="4"/>
  <c r="C82" i="4"/>
  <c r="B82" i="4"/>
  <c r="A82" i="4"/>
  <c r="F81" i="4"/>
  <c r="E81" i="4"/>
  <c r="D81" i="4"/>
  <c r="C81" i="4"/>
  <c r="B81" i="4"/>
  <c r="A81" i="4"/>
  <c r="F80" i="4"/>
  <c r="E80" i="4"/>
  <c r="D80" i="4"/>
  <c r="C80" i="4"/>
  <c r="B80" i="4"/>
  <c r="A80" i="4"/>
  <c r="F79" i="4"/>
  <c r="E79" i="4"/>
  <c r="D79" i="4"/>
  <c r="C79" i="4"/>
  <c r="B79" i="4"/>
  <c r="A79" i="4"/>
  <c r="F78" i="4"/>
  <c r="E78" i="4"/>
  <c r="D78" i="4"/>
  <c r="C78" i="4"/>
  <c r="B78" i="4"/>
  <c r="A78" i="4"/>
  <c r="F77" i="4"/>
  <c r="E77" i="4"/>
  <c r="D77" i="4"/>
  <c r="C77" i="4"/>
  <c r="B77" i="4"/>
  <c r="A77" i="4"/>
  <c r="F76" i="4"/>
  <c r="E76" i="4"/>
  <c r="D76" i="4"/>
  <c r="C76" i="4"/>
  <c r="B76" i="4"/>
  <c r="A76" i="4"/>
  <c r="F75" i="4"/>
  <c r="E75" i="4"/>
  <c r="D75" i="4"/>
  <c r="C75" i="4"/>
  <c r="B75" i="4"/>
  <c r="A75" i="4"/>
  <c r="F74" i="4"/>
  <c r="E74" i="4"/>
  <c r="D74" i="4"/>
  <c r="C74" i="4"/>
  <c r="B74" i="4"/>
  <c r="A74" i="4"/>
  <c r="F73" i="4"/>
  <c r="E73" i="4"/>
  <c r="D73" i="4"/>
  <c r="C73" i="4"/>
  <c r="B73" i="4"/>
  <c r="A73" i="4"/>
  <c r="F72" i="4"/>
  <c r="E72" i="4"/>
  <c r="D72" i="4"/>
  <c r="C72" i="4"/>
  <c r="B72" i="4"/>
  <c r="A72" i="4"/>
  <c r="F71" i="4"/>
  <c r="E71" i="4"/>
  <c r="D71" i="4"/>
  <c r="C71" i="4"/>
  <c r="B71" i="4"/>
  <c r="A71" i="4"/>
  <c r="F70" i="4"/>
  <c r="E70" i="4"/>
  <c r="D70" i="4"/>
  <c r="C70" i="4"/>
  <c r="B70" i="4"/>
  <c r="A70" i="4"/>
  <c r="F69" i="4"/>
  <c r="E69" i="4"/>
  <c r="D69" i="4"/>
  <c r="C69" i="4"/>
  <c r="B69" i="4"/>
  <c r="A69" i="4"/>
  <c r="F68" i="4"/>
  <c r="E68" i="4"/>
  <c r="D68" i="4"/>
  <c r="C68" i="4"/>
  <c r="B68" i="4"/>
  <c r="A68" i="4"/>
  <c r="F67" i="4"/>
  <c r="E67" i="4"/>
  <c r="D67" i="4"/>
  <c r="C67" i="4"/>
  <c r="B67" i="4"/>
  <c r="A67" i="4"/>
  <c r="F66" i="4"/>
  <c r="E66" i="4"/>
  <c r="D66" i="4"/>
  <c r="C66" i="4"/>
  <c r="B66" i="4"/>
  <c r="A66" i="4"/>
  <c r="F65" i="4"/>
  <c r="E65" i="4"/>
  <c r="D65" i="4"/>
  <c r="C65" i="4"/>
  <c r="B65" i="4"/>
  <c r="A65" i="4"/>
  <c r="F64" i="4"/>
  <c r="E64" i="4"/>
  <c r="D64" i="4"/>
  <c r="C64" i="4"/>
  <c r="B64" i="4"/>
  <c r="A64" i="4"/>
  <c r="F63" i="4"/>
  <c r="E63" i="4"/>
  <c r="D63" i="4"/>
  <c r="C63" i="4"/>
  <c r="B63" i="4"/>
  <c r="A63" i="4"/>
  <c r="F62" i="4"/>
  <c r="E62" i="4"/>
  <c r="D62" i="4"/>
  <c r="C62" i="4"/>
  <c r="B62" i="4"/>
  <c r="A62" i="4"/>
  <c r="F61" i="4"/>
  <c r="E61" i="4"/>
  <c r="D61" i="4"/>
  <c r="C61" i="4"/>
  <c r="B61" i="4"/>
  <c r="A61" i="4"/>
  <c r="F60" i="4"/>
  <c r="E60" i="4"/>
  <c r="D60" i="4"/>
  <c r="C60" i="4"/>
  <c r="B60" i="4"/>
  <c r="A60" i="4"/>
  <c r="F59" i="4"/>
  <c r="E59" i="4"/>
  <c r="D59" i="4"/>
  <c r="C59" i="4"/>
  <c r="B59" i="4"/>
  <c r="A59" i="4"/>
  <c r="F58" i="4"/>
  <c r="E58" i="4"/>
  <c r="D58" i="4"/>
  <c r="C58" i="4"/>
  <c r="B58" i="4"/>
  <c r="A58" i="4"/>
  <c r="F57" i="4"/>
  <c r="E57" i="4"/>
  <c r="D57" i="4"/>
  <c r="C57" i="4"/>
  <c r="B57" i="4"/>
  <c r="A57" i="4"/>
  <c r="F56" i="4"/>
  <c r="E56" i="4"/>
  <c r="D56" i="4"/>
  <c r="C56" i="4"/>
  <c r="B56" i="4"/>
  <c r="A56" i="4"/>
  <c r="F55" i="4"/>
  <c r="E55" i="4"/>
  <c r="D55" i="4"/>
  <c r="C55" i="4"/>
  <c r="B55" i="4"/>
  <c r="A55" i="4"/>
  <c r="F54" i="4"/>
  <c r="E54" i="4"/>
  <c r="D54" i="4"/>
  <c r="C54" i="4"/>
  <c r="B54" i="4"/>
  <c r="A54" i="4"/>
  <c r="F53" i="4"/>
  <c r="E53" i="4"/>
  <c r="D53" i="4"/>
  <c r="C53" i="4"/>
  <c r="B53" i="4"/>
  <c r="A53" i="4"/>
  <c r="F52" i="4"/>
  <c r="E52" i="4"/>
  <c r="D52" i="4"/>
  <c r="C52" i="4"/>
  <c r="B52" i="4"/>
  <c r="A52" i="4"/>
  <c r="F51" i="4"/>
  <c r="E51" i="4"/>
  <c r="D51" i="4"/>
  <c r="C51" i="4"/>
  <c r="B51" i="4"/>
  <c r="A51" i="4"/>
  <c r="F50" i="4"/>
  <c r="E50" i="4"/>
  <c r="D50" i="4"/>
  <c r="C50" i="4"/>
  <c r="B50" i="4"/>
  <c r="A50" i="4"/>
  <c r="F49" i="4"/>
  <c r="E49" i="4"/>
  <c r="D49" i="4"/>
  <c r="C49" i="4"/>
  <c r="B49" i="4"/>
  <c r="A49" i="4"/>
  <c r="F48" i="4"/>
  <c r="E48" i="4"/>
  <c r="D48" i="4"/>
  <c r="C48" i="4"/>
  <c r="B48" i="4"/>
  <c r="A48" i="4"/>
  <c r="F47" i="4"/>
  <c r="E47" i="4"/>
  <c r="D47" i="4"/>
  <c r="C47" i="4"/>
  <c r="B47" i="4"/>
  <c r="A47" i="4"/>
  <c r="F46" i="4"/>
  <c r="E46" i="4"/>
  <c r="D46" i="4"/>
  <c r="C46" i="4"/>
  <c r="B46" i="4"/>
  <c r="A46" i="4"/>
  <c r="F45" i="4"/>
  <c r="E45" i="4"/>
  <c r="D45" i="4"/>
  <c r="C45" i="4"/>
  <c r="B45" i="4"/>
  <c r="A45" i="4"/>
  <c r="F44" i="4"/>
  <c r="E44" i="4"/>
  <c r="D44" i="4"/>
  <c r="C44" i="4"/>
  <c r="B44" i="4"/>
  <c r="A44" i="4"/>
  <c r="F43" i="4"/>
  <c r="E43" i="4"/>
  <c r="D43" i="4"/>
  <c r="C43" i="4"/>
  <c r="B43" i="4"/>
  <c r="A43" i="4"/>
  <c r="F42" i="4"/>
  <c r="E42" i="4"/>
  <c r="D42" i="4"/>
  <c r="C42" i="4"/>
  <c r="B42" i="4"/>
  <c r="A42" i="4"/>
  <c r="F41" i="4"/>
  <c r="E41" i="4"/>
  <c r="D41" i="4"/>
  <c r="C41" i="4"/>
  <c r="B41" i="4"/>
  <c r="A41" i="4"/>
  <c r="F40" i="4"/>
  <c r="E40" i="4"/>
  <c r="D40" i="4"/>
  <c r="C40" i="4"/>
  <c r="B40" i="4"/>
  <c r="A40" i="4"/>
  <c r="F39" i="4"/>
  <c r="E39" i="4"/>
  <c r="D39" i="4"/>
  <c r="C39" i="4"/>
  <c r="B39" i="4"/>
  <c r="A39" i="4"/>
  <c r="F38" i="4"/>
  <c r="E38" i="4"/>
  <c r="D38" i="4"/>
  <c r="C38" i="4"/>
  <c r="B38" i="4"/>
  <c r="A38" i="4"/>
  <c r="F37" i="4"/>
  <c r="E37" i="4"/>
  <c r="D37" i="4"/>
  <c r="C37" i="4"/>
  <c r="B37" i="4"/>
  <c r="A37" i="4"/>
  <c r="F36" i="4"/>
  <c r="E36" i="4"/>
  <c r="D36" i="4"/>
  <c r="C36" i="4"/>
  <c r="B36" i="4"/>
  <c r="A36" i="4"/>
  <c r="F35" i="4"/>
  <c r="E35" i="4"/>
  <c r="D35" i="4"/>
  <c r="C35" i="4"/>
  <c r="B35" i="4"/>
  <c r="A35" i="4"/>
  <c r="F34" i="4"/>
  <c r="E34" i="4"/>
  <c r="D34" i="4"/>
  <c r="C34" i="4"/>
  <c r="B34" i="4"/>
  <c r="A34" i="4"/>
  <c r="F33" i="4"/>
  <c r="E33" i="4"/>
  <c r="D33" i="4"/>
  <c r="C33" i="4"/>
  <c r="B33" i="4"/>
  <c r="A33" i="4"/>
  <c r="F32" i="4"/>
  <c r="E32" i="4"/>
  <c r="D32" i="4"/>
  <c r="C32" i="4"/>
  <c r="B32" i="4"/>
  <c r="A32" i="4"/>
  <c r="F31" i="4"/>
  <c r="E31" i="4"/>
  <c r="D31" i="4"/>
  <c r="C31" i="4"/>
  <c r="B31" i="4"/>
  <c r="A31" i="4"/>
  <c r="F30" i="4"/>
  <c r="E30" i="4"/>
  <c r="D30" i="4"/>
  <c r="C30" i="4"/>
  <c r="B30" i="4"/>
  <c r="A30" i="4"/>
  <c r="F29" i="4"/>
  <c r="E29" i="4"/>
  <c r="D29" i="4"/>
  <c r="C29" i="4"/>
  <c r="B29" i="4"/>
  <c r="A29" i="4"/>
  <c r="F28" i="4"/>
  <c r="E28" i="4"/>
  <c r="D28" i="4"/>
  <c r="C28" i="4"/>
  <c r="B28" i="4"/>
  <c r="A28" i="4"/>
  <c r="F27" i="4"/>
  <c r="E27" i="4"/>
  <c r="D27" i="4"/>
  <c r="C27" i="4"/>
  <c r="B27" i="4"/>
  <c r="A27" i="4"/>
  <c r="F26" i="4"/>
  <c r="E26" i="4"/>
  <c r="D26" i="4"/>
  <c r="C26" i="4"/>
  <c r="B26" i="4"/>
  <c r="A26" i="4"/>
  <c r="F25" i="4"/>
  <c r="E25" i="4"/>
  <c r="D25" i="4"/>
  <c r="C25" i="4"/>
  <c r="B25" i="4"/>
  <c r="A25" i="4"/>
  <c r="F24" i="4"/>
  <c r="E24" i="4"/>
  <c r="D24" i="4"/>
  <c r="C24" i="4"/>
  <c r="B24" i="4"/>
  <c r="A24" i="4"/>
  <c r="F23" i="4"/>
  <c r="E23" i="4"/>
  <c r="D23" i="4"/>
  <c r="C23" i="4"/>
  <c r="B23" i="4"/>
  <c r="A23" i="4"/>
  <c r="F22" i="4"/>
  <c r="E22" i="4"/>
  <c r="D22" i="4"/>
  <c r="C22" i="4"/>
  <c r="B22" i="4"/>
  <c r="A22" i="4"/>
  <c r="F21" i="4"/>
  <c r="E21" i="4"/>
  <c r="D21" i="4"/>
  <c r="C21" i="4"/>
  <c r="B21" i="4"/>
  <c r="A21" i="4"/>
  <c r="F20" i="4"/>
  <c r="E20" i="4"/>
  <c r="D20" i="4"/>
  <c r="C20" i="4"/>
  <c r="B20" i="4"/>
  <c r="A20" i="4"/>
  <c r="F19" i="4"/>
  <c r="E19" i="4"/>
  <c r="D19" i="4"/>
  <c r="C19" i="4"/>
  <c r="B19" i="4"/>
  <c r="A19" i="4"/>
  <c r="F18" i="4"/>
  <c r="E18" i="4"/>
  <c r="D18" i="4"/>
  <c r="C18" i="4"/>
  <c r="B18" i="4"/>
  <c r="A18" i="4"/>
  <c r="F17" i="4"/>
  <c r="E17" i="4"/>
  <c r="D17" i="4"/>
  <c r="C17" i="4"/>
  <c r="B17" i="4"/>
  <c r="A17" i="4"/>
  <c r="F16" i="4"/>
  <c r="E16" i="4"/>
  <c r="D16" i="4"/>
  <c r="C16" i="4"/>
  <c r="B16" i="4"/>
  <c r="A16" i="4"/>
  <c r="F15" i="4"/>
  <c r="E15" i="4"/>
  <c r="D15" i="4"/>
  <c r="C15" i="4"/>
  <c r="B15" i="4"/>
  <c r="A15" i="4"/>
  <c r="F14" i="4"/>
  <c r="E14" i="4"/>
  <c r="D14" i="4"/>
  <c r="C14" i="4"/>
  <c r="B14" i="4"/>
  <c r="A14" i="4"/>
  <c r="F13" i="4"/>
  <c r="E13" i="4"/>
  <c r="D13" i="4"/>
  <c r="C13" i="4"/>
  <c r="B13" i="4"/>
  <c r="A13" i="4"/>
  <c r="F12" i="4"/>
  <c r="E12" i="4"/>
  <c r="D12" i="4"/>
  <c r="C12" i="4"/>
  <c r="B12" i="4"/>
  <c r="A12" i="4"/>
  <c r="F11" i="4"/>
  <c r="E11" i="4"/>
  <c r="D11" i="4"/>
  <c r="C11" i="4"/>
  <c r="B11" i="4"/>
  <c r="A11" i="4"/>
  <c r="F10" i="4"/>
  <c r="E10" i="4"/>
  <c r="D10" i="4"/>
  <c r="C10" i="4"/>
  <c r="B10" i="4"/>
  <c r="A10" i="4"/>
  <c r="F9" i="4"/>
  <c r="E9" i="4"/>
  <c r="D9" i="4"/>
  <c r="C9" i="4"/>
  <c r="B9" i="4"/>
  <c r="A9" i="4"/>
  <c r="F8" i="4"/>
  <c r="E8" i="4"/>
  <c r="D8" i="4"/>
  <c r="C8" i="4"/>
  <c r="B8" i="4"/>
  <c r="A8" i="4"/>
  <c r="F7" i="4"/>
  <c r="E7" i="4"/>
  <c r="D7" i="4"/>
  <c r="C7" i="4"/>
  <c r="B7" i="4"/>
  <c r="A7" i="4"/>
  <c r="F6" i="4"/>
  <c r="E6" i="4"/>
  <c r="D6" i="4"/>
  <c r="C6" i="4"/>
  <c r="B6" i="4"/>
  <c r="A6" i="4"/>
  <c r="F5" i="4"/>
  <c r="E5" i="4"/>
  <c r="D5" i="4"/>
  <c r="C5" i="4"/>
  <c r="B5" i="4"/>
  <c r="A5" i="4"/>
  <c r="F4" i="4"/>
  <c r="E4" i="4"/>
  <c r="D4" i="4"/>
  <c r="C4" i="4"/>
  <c r="B4" i="4"/>
  <c r="A4" i="4"/>
  <c r="F3" i="4"/>
  <c r="E3" i="4"/>
  <c r="D3" i="4"/>
  <c r="C3" i="4"/>
  <c r="B3" i="4"/>
  <c r="A3" i="4"/>
  <c r="F2" i="4"/>
  <c r="E2" i="4"/>
  <c r="D2" i="4"/>
  <c r="C2" i="4"/>
  <c r="B2" i="4"/>
  <c r="A2" i="4"/>
  <c r="B1" i="4"/>
  <c r="C1" i="4"/>
  <c r="D1" i="4"/>
  <c r="E1" i="4"/>
  <c r="F1" i="4"/>
  <c r="A1" i="4"/>
  <c r="EY6" i="1" l="1"/>
  <c r="EY3" i="1"/>
  <c r="EY4" i="1"/>
  <c r="EY5" i="1"/>
  <c r="EZ6" i="1"/>
  <c r="EZ5" i="1"/>
  <c r="EZ4" i="1"/>
  <c r="EZ3" i="1"/>
  <c r="FA5" i="1"/>
  <c r="EI6" i="1"/>
  <c r="EH6" i="1"/>
  <c r="EI4" i="1"/>
  <c r="EH4" i="1"/>
  <c r="EI3" i="1"/>
  <c r="EH3" i="1"/>
  <c r="AV6" i="1"/>
  <c r="AV4" i="1"/>
  <c r="AV3" i="1"/>
  <c r="CD6" i="1"/>
  <c r="K59" i="1" s="1"/>
  <c r="CD4" i="1"/>
  <c r="I59" i="1" s="1"/>
  <c r="P59" i="1" s="1"/>
  <c r="CD3" i="1"/>
  <c r="H59" i="1" s="1"/>
  <c r="CG6" i="1"/>
  <c r="K60" i="1" s="1"/>
  <c r="CG4" i="1"/>
  <c r="I60" i="1" s="1"/>
  <c r="P60" i="1" s="1"/>
  <c r="CG3" i="1"/>
  <c r="H60" i="1" s="1"/>
  <c r="CJ6" i="1"/>
  <c r="K61" i="1" s="1"/>
  <c r="CJ4" i="1"/>
  <c r="I61" i="1" s="1"/>
  <c r="P61" i="1" s="1"/>
  <c r="CJ3" i="1"/>
  <c r="H61" i="1" s="1"/>
  <c r="CM6" i="1"/>
  <c r="K62" i="1" s="1"/>
  <c r="CM4" i="1"/>
  <c r="I62" i="1" s="1"/>
  <c r="P62" i="1" s="1"/>
  <c r="CM3" i="1"/>
  <c r="H62" i="1" s="1"/>
  <c r="CP6" i="1"/>
  <c r="K63" i="1" s="1"/>
  <c r="CP4" i="1"/>
  <c r="I63" i="1" s="1"/>
  <c r="P63" i="1" s="1"/>
  <c r="CP3" i="1"/>
  <c r="H63" i="1" s="1"/>
  <c r="HR6" i="1"/>
  <c r="HR4" i="1"/>
  <c r="P47" i="1" s="1"/>
  <c r="HR3" i="1"/>
  <c r="HO6" i="1"/>
  <c r="HO4" i="1"/>
  <c r="HO3" i="1"/>
  <c r="HL6" i="1"/>
  <c r="HL4" i="1"/>
  <c r="HL3" i="1"/>
  <c r="HI6" i="1"/>
  <c r="HI4" i="1"/>
  <c r="HI3" i="1"/>
  <c r="HF6" i="1"/>
  <c r="HF4" i="1"/>
  <c r="HF3" i="1"/>
  <c r="HC6" i="1"/>
  <c r="HC4" i="1"/>
  <c r="HC3" i="1"/>
  <c r="GZ6" i="1"/>
  <c r="GZ4" i="1"/>
  <c r="GZ3" i="1"/>
  <c r="GW6" i="1"/>
  <c r="GW4" i="1"/>
  <c r="GW3" i="1"/>
  <c r="GT6" i="1"/>
  <c r="GT4" i="1"/>
  <c r="GT3" i="1"/>
  <c r="GQ6" i="1"/>
  <c r="GQ4" i="1"/>
  <c r="GQ3" i="1"/>
  <c r="GN6" i="1"/>
  <c r="GN4" i="1"/>
  <c r="GN3" i="1"/>
  <c r="GK6" i="1"/>
  <c r="GK4" i="1"/>
  <c r="GK3" i="1"/>
  <c r="GH6" i="1"/>
  <c r="GH4" i="1"/>
  <c r="GH3" i="1"/>
  <c r="GE6" i="1"/>
  <c r="GE4" i="1"/>
  <c r="GE3" i="1"/>
  <c r="GB6" i="1"/>
  <c r="GB4" i="1"/>
  <c r="GB3" i="1"/>
  <c r="FY6" i="1"/>
  <c r="FY4" i="1"/>
  <c r="FY3" i="1"/>
  <c r="FV6" i="1"/>
  <c r="FV4" i="1"/>
  <c r="FV3" i="1"/>
  <c r="FS6" i="1"/>
  <c r="FS4" i="1"/>
  <c r="FS3" i="1"/>
  <c r="FP6" i="1"/>
  <c r="FP4" i="1"/>
  <c r="FP3" i="1"/>
  <c r="FM6" i="1"/>
  <c r="FM4" i="1"/>
  <c r="FM3" i="1"/>
  <c r="FJ6" i="1"/>
  <c r="FJ4" i="1"/>
  <c r="FJ3" i="1"/>
  <c r="FG6" i="1"/>
  <c r="FG4" i="1"/>
  <c r="FG3" i="1"/>
  <c r="FD6" i="1"/>
  <c r="FD4" i="1"/>
  <c r="FD3" i="1"/>
  <c r="FA6" i="1"/>
  <c r="FA4" i="1"/>
  <c r="FA3" i="1"/>
  <c r="EX6" i="1"/>
  <c r="EX4" i="1"/>
  <c r="EX3" i="1"/>
  <c r="EU6" i="1"/>
  <c r="EU4" i="1"/>
  <c r="EU3" i="1"/>
  <c r="ER6" i="1"/>
  <c r="ER4" i="1"/>
  <c r="ER3" i="1"/>
  <c r="DZ6" i="1"/>
  <c r="DZ4" i="1"/>
  <c r="DZ3" i="1"/>
  <c r="DW6" i="1"/>
  <c r="DW4" i="1"/>
  <c r="DW3" i="1"/>
  <c r="DT6" i="1"/>
  <c r="DT4" i="1"/>
  <c r="DT3" i="1"/>
  <c r="DQ6" i="1"/>
  <c r="DQ4" i="1"/>
  <c r="DQ3" i="1"/>
  <c r="DN6" i="1"/>
  <c r="DN4" i="1"/>
  <c r="DN3" i="1"/>
  <c r="DK6" i="1"/>
  <c r="DK4" i="1"/>
  <c r="DK3" i="1"/>
  <c r="DH6" i="1"/>
  <c r="DH4" i="1"/>
  <c r="DH3" i="1"/>
  <c r="DE6" i="1"/>
  <c r="DE4" i="1"/>
  <c r="DE3" i="1"/>
  <c r="DB6" i="1"/>
  <c r="DB4" i="1"/>
  <c r="DB3" i="1"/>
  <c r="CY6" i="1"/>
  <c r="CY4" i="1"/>
  <c r="CY3" i="1"/>
  <c r="CV6" i="1"/>
  <c r="CV4" i="1"/>
  <c r="CV3" i="1"/>
  <c r="CS6" i="1"/>
  <c r="CS4" i="1"/>
  <c r="CS3" i="1"/>
  <c r="AW6" i="1"/>
  <c r="AW4" i="1"/>
  <c r="AW3" i="1"/>
  <c r="Q101" i="1"/>
  <c r="V126" i="1"/>
  <c r="V190" i="1"/>
  <c r="Q160" i="1"/>
  <c r="Q180" i="1"/>
  <c r="Q196" i="1"/>
  <c r="Q106" i="1"/>
  <c r="V136" i="1"/>
  <c r="V115" i="1"/>
  <c r="Q132" i="1"/>
  <c r="Q80" i="1"/>
  <c r="V79" i="1"/>
  <c r="Q124" i="1"/>
  <c r="V153" i="1"/>
  <c r="Q77" i="1"/>
  <c r="Q167" i="1"/>
  <c r="V88" i="1"/>
  <c r="V181" i="1"/>
  <c r="Q98" i="1"/>
  <c r="V53" i="1"/>
  <c r="Q116" i="1"/>
  <c r="V96" i="1"/>
  <c r="V197" i="1"/>
  <c r="V48" i="1"/>
  <c r="V95" i="1"/>
  <c r="V164" i="1"/>
  <c r="V61" i="1"/>
  <c r="V150" i="1"/>
  <c r="V160" i="1"/>
  <c r="V91" i="1"/>
  <c r="Q131" i="1"/>
  <c r="Q183" i="1"/>
  <c r="V137" i="1"/>
  <c r="Q81" i="1"/>
  <c r="Q141" i="1"/>
  <c r="Q78" i="1"/>
  <c r="Q145" i="1"/>
  <c r="Q182" i="1"/>
  <c r="V93" i="1"/>
  <c r="V178" i="1"/>
  <c r="Q72" i="1"/>
  <c r="Q75" i="1"/>
  <c r="V118" i="1"/>
  <c r="V155" i="1"/>
  <c r="V60" i="1"/>
  <c r="V149" i="1"/>
  <c r="V123" i="1"/>
  <c r="Q95" i="1"/>
  <c r="Q139" i="1"/>
  <c r="Q153" i="1"/>
  <c r="Q122" i="1"/>
  <c r="V151" i="1"/>
  <c r="V89" i="1"/>
  <c r="V157" i="1"/>
  <c r="V106" i="1"/>
  <c r="Q102" i="1"/>
  <c r="V51" i="1"/>
  <c r="Q100" i="1"/>
  <c r="Q134" i="1"/>
  <c r="Q193" i="1"/>
  <c r="V177" i="1"/>
  <c r="V146" i="1"/>
  <c r="Q136" i="1"/>
  <c r="V144" i="1"/>
  <c r="V189" i="1"/>
  <c r="Q195" i="1"/>
  <c r="V127" i="1"/>
  <c r="Q169" i="1"/>
  <c r="V175" i="1"/>
  <c r="Q117" i="1"/>
  <c r="V119" i="1"/>
  <c r="V112" i="1"/>
  <c r="Q135" i="1"/>
  <c r="Q147" i="1"/>
  <c r="Q194" i="1"/>
  <c r="Q143" i="1"/>
  <c r="Q152" i="1"/>
  <c r="Q155" i="1"/>
  <c r="Q89" i="1"/>
  <c r="V109" i="1"/>
  <c r="Q181" i="1"/>
  <c r="Q159" i="1"/>
  <c r="Q184" i="1"/>
  <c r="Q151" i="1"/>
  <c r="V104" i="1"/>
  <c r="Q118" i="1"/>
  <c r="Q175" i="1"/>
  <c r="V87" i="1"/>
  <c r="Q158" i="1"/>
  <c r="Q137" i="1"/>
  <c r="Q112" i="1"/>
  <c r="V86" i="1"/>
  <c r="V156" i="1"/>
  <c r="Q104" i="1"/>
  <c r="V141" i="1"/>
  <c r="V122" i="1"/>
  <c r="Q96" i="1"/>
  <c r="V172" i="1"/>
  <c r="Q97" i="1"/>
  <c r="Q93" i="1"/>
  <c r="Q189" i="1"/>
  <c r="Q173" i="1"/>
  <c r="V169" i="1"/>
  <c r="Q108" i="1"/>
  <c r="V72" i="1"/>
  <c r="V134" i="1"/>
  <c r="V80" i="1"/>
  <c r="Q133" i="1"/>
  <c r="Q185" i="1"/>
  <c r="Q74" i="1"/>
  <c r="V130" i="1"/>
  <c r="Q174" i="1"/>
  <c r="V83" i="1"/>
  <c r="Q171" i="1"/>
  <c r="V193" i="1"/>
  <c r="V124" i="1"/>
  <c r="Q142" i="1"/>
  <c r="Q172" i="1"/>
  <c r="Q79" i="1"/>
  <c r="Q113" i="1"/>
  <c r="Q138" i="1"/>
  <c r="V49" i="1"/>
  <c r="V56" i="1"/>
  <c r="Q83" i="1"/>
  <c r="V186" i="1"/>
  <c r="V100" i="1"/>
  <c r="Q129" i="1"/>
  <c r="V117" i="1"/>
  <c r="V152" i="1"/>
  <c r="V154" i="1"/>
  <c r="V62" i="1"/>
  <c r="V138" i="1"/>
  <c r="Q192" i="1"/>
  <c r="Q91" i="1"/>
  <c r="Q86" i="1"/>
  <c r="V187" i="1"/>
  <c r="V128" i="1"/>
  <c r="Q88" i="1"/>
  <c r="V75" i="1"/>
  <c r="Q111" i="1"/>
  <c r="Q87" i="1"/>
  <c r="Q123" i="1"/>
  <c r="Q186" i="1"/>
  <c r="V140" i="1"/>
  <c r="V183" i="1"/>
  <c r="Q107" i="1"/>
  <c r="Q114" i="1"/>
  <c r="V103" i="1"/>
  <c r="V158" i="1"/>
  <c r="V78" i="1"/>
  <c r="V107" i="1"/>
  <c r="Q164" i="1"/>
  <c r="Q150" i="1"/>
  <c r="Q84" i="1"/>
  <c r="Q165" i="1"/>
  <c r="V121" i="1"/>
  <c r="V52" i="1"/>
  <c r="V98" i="1"/>
  <c r="V133" i="1"/>
  <c r="V191" i="1"/>
  <c r="V102" i="1"/>
  <c r="V174" i="1"/>
  <c r="V77" i="1"/>
  <c r="Q162" i="1"/>
  <c r="Q120" i="1"/>
  <c r="V192" i="1"/>
  <c r="Q191" i="1"/>
  <c r="V176" i="1"/>
  <c r="V82" i="1"/>
  <c r="Q144" i="1"/>
  <c r="Q198" i="1"/>
  <c r="Q130" i="1"/>
  <c r="Q176" i="1"/>
  <c r="V125" i="1"/>
  <c r="V143" i="1"/>
  <c r="V166" i="1"/>
  <c r="Q99" i="1"/>
  <c r="V50" i="1"/>
  <c r="V139" i="1"/>
  <c r="V94" i="1"/>
  <c r="V58" i="1"/>
  <c r="V148" i="1"/>
  <c r="Q154" i="1"/>
  <c r="Q125" i="1"/>
  <c r="V159" i="1"/>
  <c r="V161" i="1"/>
  <c r="V101" i="1"/>
  <c r="V162" i="1"/>
  <c r="V114" i="1"/>
  <c r="Q109" i="1"/>
  <c r="V182" i="1"/>
  <c r="Q92" i="1"/>
  <c r="V74" i="1"/>
  <c r="Q140" i="1"/>
  <c r="V145" i="1"/>
  <c r="V196" i="1"/>
  <c r="V108" i="1"/>
  <c r="Q121" i="1"/>
  <c r="Q105" i="1"/>
  <c r="Q73" i="1"/>
  <c r="V73" i="1"/>
  <c r="V147" i="1"/>
  <c r="V142" i="1"/>
  <c r="V97" i="1"/>
  <c r="V63" i="1"/>
  <c r="V55" i="1"/>
  <c r="Q94" i="1"/>
  <c r="V171" i="1"/>
  <c r="V185" i="1"/>
  <c r="V180" i="1"/>
  <c r="V131" i="1"/>
  <c r="Q187" i="1"/>
  <c r="Q168" i="1"/>
  <c r="V111" i="1"/>
  <c r="Q103" i="1"/>
  <c r="V90" i="1"/>
  <c r="V198" i="1"/>
  <c r="V170" i="1"/>
  <c r="V188" i="1"/>
  <c r="V132" i="1"/>
  <c r="V120" i="1"/>
  <c r="Q170" i="1"/>
  <c r="V84" i="1"/>
  <c r="Q188" i="1"/>
  <c r="V179" i="1"/>
  <c r="V165" i="1"/>
  <c r="V116" i="1"/>
  <c r="V168" i="1"/>
  <c r="Q178" i="1"/>
  <c r="V76" i="1"/>
  <c r="V184" i="1"/>
  <c r="Q119" i="1"/>
  <c r="Q126" i="1"/>
  <c r="V195" i="1"/>
  <c r="V194" i="1"/>
  <c r="Q90" i="1"/>
  <c r="V81" i="1"/>
  <c r="Q149" i="1"/>
  <c r="Q110" i="1"/>
  <c r="V129" i="1"/>
  <c r="V54" i="1"/>
  <c r="V110" i="1"/>
  <c r="V113" i="1"/>
  <c r="Q166" i="1"/>
  <c r="Q156" i="1"/>
  <c r="V167" i="1"/>
  <c r="Q128" i="1"/>
  <c r="Q177" i="1"/>
  <c r="V105" i="1"/>
  <c r="V92" i="1"/>
  <c r="Q161" i="1"/>
  <c r="Q82" i="1"/>
  <c r="Q146" i="1"/>
  <c r="Q190" i="1"/>
  <c r="V57" i="1"/>
  <c r="V99" i="1"/>
  <c r="Q179" i="1"/>
  <c r="Q197" i="1"/>
  <c r="V163" i="1"/>
  <c r="V135" i="1"/>
  <c r="Q85" i="1"/>
  <c r="Q148" i="1"/>
  <c r="Q115" i="1"/>
  <c r="V85" i="1"/>
  <c r="Q127" i="1"/>
  <c r="Q163" i="1"/>
  <c r="Q157" i="1"/>
  <c r="Q76" i="1"/>
  <c r="V173" i="1"/>
  <c r="G1" i="1"/>
  <c r="P19" i="1" l="1"/>
  <c r="I22" i="1"/>
  <c r="P22" i="1" s="1"/>
  <c r="H25" i="1"/>
  <c r="K27" i="1"/>
  <c r="I30" i="1"/>
  <c r="P30" i="1" s="1"/>
  <c r="H33" i="1"/>
  <c r="K25" i="1"/>
  <c r="H31" i="1"/>
  <c r="I36" i="1"/>
  <c r="P36" i="1" s="1"/>
  <c r="H39" i="1"/>
  <c r="H23" i="1"/>
  <c r="I28" i="1"/>
  <c r="P28" i="1" s="1"/>
  <c r="K33" i="1"/>
  <c r="K41" i="1"/>
  <c r="K21" i="1"/>
  <c r="I24" i="1"/>
  <c r="P24" i="1" s="1"/>
  <c r="H27" i="1"/>
  <c r="K29" i="1"/>
  <c r="I32" i="1"/>
  <c r="P32" i="1" s="1"/>
  <c r="H22" i="1"/>
  <c r="K24" i="1"/>
  <c r="H35" i="1"/>
  <c r="K37" i="1"/>
  <c r="I40" i="1"/>
  <c r="P40" i="1" s="1"/>
  <c r="H43" i="1"/>
  <c r="K45" i="1"/>
  <c r="I25" i="1"/>
  <c r="P25" i="1" s="1"/>
  <c r="H28" i="1"/>
  <c r="K30" i="1"/>
  <c r="I33" i="1"/>
  <c r="P33" i="1" s="1"/>
  <c r="H36" i="1"/>
  <c r="K38" i="1"/>
  <c r="I41" i="1"/>
  <c r="P41" i="1" s="1"/>
  <c r="H44" i="1"/>
  <c r="K46" i="1"/>
  <c r="K22" i="1"/>
  <c r="I44" i="1"/>
  <c r="P44" i="1" s="1"/>
  <c r="I20" i="1"/>
  <c r="P20" i="1" s="1"/>
  <c r="I27" i="1"/>
  <c r="P27" i="1" s="1"/>
  <c r="H30" i="1"/>
  <c r="K32" i="1"/>
  <c r="I35" i="1"/>
  <c r="P35" i="1" s="1"/>
  <c r="H38" i="1"/>
  <c r="K40" i="1"/>
  <c r="I43" i="1"/>
  <c r="P43" i="1" s="1"/>
  <c r="H46" i="1"/>
  <c r="K35" i="1"/>
  <c r="I38" i="1"/>
  <c r="P38" i="1" s="1"/>
  <c r="H41" i="1"/>
  <c r="K43" i="1"/>
  <c r="I46" i="1"/>
  <c r="P46" i="1" s="1"/>
  <c r="H20" i="1"/>
  <c r="I23" i="1"/>
  <c r="P23" i="1" s="1"/>
  <c r="H26" i="1"/>
  <c r="K28" i="1"/>
  <c r="I31" i="1"/>
  <c r="P31" i="1" s="1"/>
  <c r="H34" i="1"/>
  <c r="K36" i="1"/>
  <c r="I39" i="1"/>
  <c r="P39" i="1" s="1"/>
  <c r="H42" i="1"/>
  <c r="K44" i="1"/>
  <c r="H21" i="1"/>
  <c r="K23" i="1"/>
  <c r="I26" i="1"/>
  <c r="P26" i="1" s="1"/>
  <c r="H29" i="1"/>
  <c r="K31" i="1"/>
  <c r="I34" i="1"/>
  <c r="P34" i="1" s="1"/>
  <c r="H37" i="1"/>
  <c r="K39" i="1"/>
  <c r="I42" i="1"/>
  <c r="P42" i="1" s="1"/>
  <c r="H45" i="1"/>
  <c r="K20" i="1"/>
  <c r="I10" i="1"/>
  <c r="P10" i="1" s="1"/>
  <c r="I21" i="1"/>
  <c r="P21" i="1" s="1"/>
  <c r="H24" i="1"/>
  <c r="K26" i="1"/>
  <c r="I29" i="1"/>
  <c r="P29" i="1" s="1"/>
  <c r="H32" i="1"/>
  <c r="K34" i="1"/>
  <c r="I37" i="1"/>
  <c r="P37" i="1" s="1"/>
  <c r="H40" i="1"/>
  <c r="K42" i="1"/>
  <c r="I45" i="1"/>
  <c r="P45" i="1" s="1"/>
  <c r="J24" i="1"/>
  <c r="J23" i="1"/>
  <c r="H10" i="1"/>
  <c r="K12" i="1"/>
  <c r="I15" i="1"/>
  <c r="P15" i="1" s="1"/>
  <c r="H18" i="1"/>
  <c r="K8" i="1"/>
  <c r="H14" i="1"/>
  <c r="K16" i="1"/>
  <c r="I11" i="1"/>
  <c r="P11" i="1" s="1"/>
  <c r="H13" i="1"/>
  <c r="K15" i="1"/>
  <c r="I18" i="1"/>
  <c r="P18" i="1" s="1"/>
  <c r="H8" i="1"/>
  <c r="K10" i="1"/>
  <c r="I13" i="1"/>
  <c r="P13" i="1" s="1"/>
  <c r="H16" i="1"/>
  <c r="K18" i="1"/>
  <c r="I8" i="1"/>
  <c r="P8" i="1" s="1"/>
  <c r="H11" i="1"/>
  <c r="K13" i="1"/>
  <c r="I16" i="1"/>
  <c r="P16" i="1" s="1"/>
  <c r="H9" i="1"/>
  <c r="K11" i="1"/>
  <c r="I14" i="1"/>
  <c r="P14" i="1" s="1"/>
  <c r="H17" i="1"/>
  <c r="K14" i="1"/>
  <c r="I17" i="1"/>
  <c r="P17" i="1" s="1"/>
  <c r="I9" i="1"/>
  <c r="P9" i="1" s="1"/>
  <c r="H12" i="1"/>
  <c r="K9" i="1"/>
  <c r="I12" i="1"/>
  <c r="P12" i="1" s="1"/>
  <c r="H15" i="1"/>
  <c r="K17" i="1"/>
  <c r="E1" i="1"/>
  <c r="K5" i="1" s="1"/>
  <c r="B37" i="1"/>
  <c r="B14" i="1"/>
  <c r="B22" i="1"/>
  <c r="B30" i="1"/>
  <c r="B38" i="1"/>
  <c r="B46" i="1"/>
  <c r="B45" i="1"/>
  <c r="B31" i="1"/>
  <c r="B16" i="1"/>
  <c r="B9" i="1"/>
  <c r="B17" i="1"/>
  <c r="B25" i="1"/>
  <c r="B33" i="1"/>
  <c r="B41" i="1"/>
  <c r="B29" i="1"/>
  <c r="B23" i="1"/>
  <c r="B24" i="1"/>
  <c r="B10" i="1"/>
  <c r="B18" i="1"/>
  <c r="B26" i="1"/>
  <c r="B34" i="1"/>
  <c r="B42" i="1"/>
  <c r="B21" i="1"/>
  <c r="B39" i="1"/>
  <c r="B32" i="1"/>
  <c r="B19" i="1"/>
  <c r="B27" i="1"/>
  <c r="B35" i="1"/>
  <c r="B43" i="1"/>
  <c r="B13" i="1"/>
  <c r="B15" i="1"/>
  <c r="B8" i="1"/>
  <c r="B40" i="1"/>
  <c r="B11" i="1"/>
  <c r="B12" i="1"/>
  <c r="B20" i="1"/>
  <c r="B28" i="1"/>
  <c r="B36" i="1"/>
  <c r="B44" i="1"/>
  <c r="CF8" i="1"/>
  <c r="BQ8" i="1"/>
  <c r="CO8" i="1"/>
  <c r="BB8" i="1"/>
  <c r="BZ8" i="1"/>
  <c r="BK8" i="1"/>
  <c r="CI8" i="1"/>
  <c r="BE8" i="1"/>
  <c r="CC8" i="1"/>
  <c r="AV8" i="1"/>
  <c r="AV5" i="1" s="1"/>
  <c r="BN8" i="1"/>
  <c r="CL8" i="1"/>
  <c r="BH8" i="1"/>
  <c r="BT8" i="1"/>
  <c r="AY8" i="1"/>
  <c r="BW8" i="1"/>
  <c r="V41" i="1"/>
  <c r="V43" i="1"/>
  <c r="V40" i="1"/>
  <c r="V16" i="1"/>
  <c r="V29" i="1"/>
  <c r="V13" i="1"/>
  <c r="V28" i="1"/>
  <c r="V23" i="1"/>
  <c r="V10" i="1"/>
  <c r="V18" i="1"/>
  <c r="V9" i="1"/>
  <c r="V32" i="1"/>
  <c r="V37" i="1"/>
  <c r="V12" i="1"/>
  <c r="V30" i="1"/>
  <c r="V45" i="1"/>
  <c r="V42" i="1"/>
  <c r="V31" i="1"/>
  <c r="V11" i="1"/>
  <c r="V34" i="1"/>
  <c r="V15" i="1"/>
  <c r="V20" i="1"/>
  <c r="V39" i="1"/>
  <c r="V36" i="1"/>
  <c r="V46" i="1"/>
  <c r="V27" i="1"/>
  <c r="V35" i="1"/>
  <c r="V25" i="1"/>
  <c r="V26" i="1"/>
  <c r="V8" i="1"/>
  <c r="V44" i="1"/>
  <c r="V24" i="1"/>
  <c r="V19" i="1"/>
  <c r="V17" i="1"/>
  <c r="V38" i="1"/>
  <c r="V47" i="1"/>
  <c r="AN8" i="1" l="1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86" i="4"/>
  <c r="L85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1" i="4"/>
  <c r="M2" i="4"/>
  <c r="AI522" i="1"/>
  <c r="AI523" i="1"/>
  <c r="AI524" i="1"/>
  <c r="AI525" i="1"/>
  <c r="AI526" i="1"/>
  <c r="AI527" i="1"/>
  <c r="T13" i="4"/>
  <c r="T12" i="4"/>
  <c r="T11" i="4"/>
  <c r="T10" i="4"/>
  <c r="T9" i="4"/>
  <c r="T8" i="4"/>
  <c r="T7" i="4"/>
  <c r="T6" i="4"/>
  <c r="T5" i="4"/>
  <c r="T4" i="4"/>
  <c r="T3" i="4"/>
  <c r="T2" i="4"/>
  <c r="AS8" i="1" l="1"/>
  <c r="AK8" i="1" s="1"/>
  <c r="M3" i="4"/>
  <c r="M4" i="4" s="1"/>
  <c r="M5" i="4" s="1"/>
  <c r="M6" i="4" s="1"/>
  <c r="M7" i="4" s="1"/>
  <c r="M8" i="4" s="1"/>
  <c r="M9" i="4" s="1"/>
  <c r="M10" i="4" s="1"/>
  <c r="M11" i="4" s="1"/>
  <c r="M12" i="4" s="1"/>
  <c r="M13" i="4" s="1"/>
  <c r="M14" i="4" s="1"/>
  <c r="M15" i="4" s="1"/>
  <c r="M16" i="4" s="1"/>
  <c r="M17" i="4" s="1"/>
  <c r="M18" i="4" s="1"/>
  <c r="M19" i="4" s="1"/>
  <c r="M20" i="4" s="1"/>
  <c r="M21" i="4" s="1"/>
  <c r="M22" i="4" s="1"/>
  <c r="M23" i="4" s="1"/>
  <c r="M24" i="4" s="1"/>
  <c r="M25" i="4" s="1"/>
  <c r="M26" i="4" s="1"/>
  <c r="M27" i="4" s="1"/>
  <c r="M28" i="4" s="1"/>
  <c r="M29" i="4" s="1"/>
  <c r="M30" i="4" s="1"/>
  <c r="M31" i="4" s="1"/>
  <c r="M32" i="4" s="1"/>
  <c r="M33" i="4" s="1"/>
  <c r="M34" i="4" s="1"/>
  <c r="M35" i="4" s="1"/>
  <c r="M36" i="4" s="1"/>
  <c r="M37" i="4" s="1"/>
  <c r="M38" i="4" s="1"/>
  <c r="M39" i="4" s="1"/>
  <c r="M40" i="4" s="1"/>
  <c r="M41" i="4" s="1"/>
  <c r="M42" i="4" s="1"/>
  <c r="M43" i="4" s="1"/>
  <c r="M44" i="4" s="1"/>
  <c r="M45" i="4" s="1"/>
  <c r="M46" i="4" s="1"/>
  <c r="M47" i="4" s="1"/>
  <c r="M48" i="4" s="1"/>
  <c r="M49" i="4" s="1"/>
  <c r="M50" i="4" s="1"/>
  <c r="M51" i="4" s="1"/>
  <c r="M52" i="4" s="1"/>
  <c r="M53" i="4" s="1"/>
  <c r="M54" i="4" s="1"/>
  <c r="M55" i="4" s="1"/>
  <c r="M56" i="4" s="1"/>
  <c r="M57" i="4" s="1"/>
  <c r="M58" i="4" s="1"/>
  <c r="M59" i="4" s="1"/>
  <c r="M60" i="4" s="1"/>
  <c r="M61" i="4" s="1"/>
  <c r="M62" i="4" s="1"/>
  <c r="M63" i="4" s="1"/>
  <c r="M64" i="4" s="1"/>
  <c r="M65" i="4" s="1"/>
  <c r="M66" i="4" s="1"/>
  <c r="M67" i="4" s="1"/>
  <c r="M68" i="4" s="1"/>
  <c r="M69" i="4" s="1"/>
  <c r="M70" i="4" s="1"/>
  <c r="M71" i="4" s="1"/>
  <c r="M72" i="4" s="1"/>
  <c r="M73" i="4" s="1"/>
  <c r="M74" i="4" s="1"/>
  <c r="M75" i="4" s="1"/>
  <c r="M76" i="4" s="1"/>
  <c r="M77" i="4" s="1"/>
  <c r="M78" i="4" s="1"/>
  <c r="M79" i="4" s="1"/>
  <c r="M80" i="4" s="1"/>
  <c r="M81" i="4" s="1"/>
  <c r="M82" i="4" s="1"/>
  <c r="M83" i="4" s="1"/>
  <c r="M84" i="4" s="1"/>
  <c r="FO8" i="1"/>
  <c r="DM8" i="1"/>
  <c r="GJ8" i="1"/>
  <c r="DD8" i="1"/>
  <c r="GA8" i="1"/>
  <c r="FU8" i="1"/>
  <c r="GD8" i="1"/>
  <c r="HN8" i="1"/>
  <c r="GY8" i="1"/>
  <c r="HQ8" i="1"/>
  <c r="GS8" i="1"/>
  <c r="DJ8" i="1"/>
  <c r="HK8" i="1"/>
  <c r="CU8" i="1"/>
  <c r="DA8" i="1"/>
  <c r="DV8" i="1"/>
  <c r="GM8" i="1"/>
  <c r="CR8" i="1"/>
  <c r="DS8" i="1"/>
  <c r="FR8" i="1"/>
  <c r="EW8" i="1"/>
  <c r="HH8" i="1"/>
  <c r="FF8" i="1"/>
  <c r="DG8" i="1"/>
  <c r="DY8" i="1"/>
  <c r="EQ8" i="1"/>
  <c r="GP8" i="1"/>
  <c r="GV8" i="1"/>
  <c r="FI8" i="1"/>
  <c r="HE8" i="1"/>
  <c r="FL8" i="1"/>
  <c r="EH8" i="1"/>
  <c r="EH5" i="1" s="1"/>
  <c r="DP8" i="1"/>
  <c r="ET8" i="1"/>
  <c r="HB8" i="1"/>
  <c r="EZ8" i="1"/>
  <c r="FC8" i="1"/>
  <c r="GG8" i="1"/>
  <c r="FX8" i="1"/>
  <c r="O2" i="4"/>
  <c r="AD6" i="1" l="1"/>
  <c r="AF6" i="1" s="1"/>
  <c r="O76" i="4"/>
  <c r="P76" i="4" s="1"/>
  <c r="O84" i="4"/>
  <c r="P84" i="4" s="1"/>
  <c r="O77" i="4"/>
  <c r="P77" i="4" s="1"/>
  <c r="O74" i="4"/>
  <c r="P74" i="4" s="1"/>
  <c r="O78" i="4"/>
  <c r="P78" i="4" s="1"/>
  <c r="O82" i="4"/>
  <c r="P82" i="4" s="1"/>
  <c r="O79" i="4"/>
  <c r="P79" i="4" s="1"/>
  <c r="O80" i="4"/>
  <c r="P80" i="4" s="1"/>
  <c r="O73" i="4"/>
  <c r="P73" i="4" s="1"/>
  <c r="O75" i="4"/>
  <c r="P75" i="4" s="1"/>
  <c r="O81" i="4"/>
  <c r="P81" i="4" s="1"/>
  <c r="O83" i="4"/>
  <c r="P83" i="4" s="1"/>
  <c r="M85" i="4"/>
  <c r="O85" i="4" s="1"/>
  <c r="P85" i="4" s="1"/>
  <c r="D1" i="1"/>
  <c r="O3" i="4"/>
  <c r="P2" i="4"/>
  <c r="U2" i="4" s="1"/>
  <c r="AO9" i="1" l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14" i="1"/>
  <c r="AP48" i="1"/>
  <c r="AP56" i="1"/>
  <c r="AP64" i="1"/>
  <c r="AP72" i="1"/>
  <c r="AP80" i="1"/>
  <c r="AP88" i="1"/>
  <c r="AO96" i="1"/>
  <c r="AO97" i="1"/>
  <c r="AO98" i="1"/>
  <c r="AO99" i="1"/>
  <c r="AP46" i="1"/>
  <c r="AP54" i="1"/>
  <c r="AP62" i="1"/>
  <c r="AP70" i="1"/>
  <c r="AP78" i="1"/>
  <c r="AP86" i="1"/>
  <c r="AP94" i="1"/>
  <c r="AP44" i="1"/>
  <c r="AP52" i="1"/>
  <c r="AP60" i="1"/>
  <c r="AP68" i="1"/>
  <c r="AP76" i="1"/>
  <c r="AP84" i="1"/>
  <c r="AP14" i="1"/>
  <c r="AP16" i="1"/>
  <c r="AP23" i="1"/>
  <c r="AP30" i="1"/>
  <c r="AP39" i="1"/>
  <c r="AP63" i="1"/>
  <c r="AP66" i="1"/>
  <c r="AP69" i="1"/>
  <c r="AP92" i="1"/>
  <c r="AP18" i="1"/>
  <c r="AP27" i="1"/>
  <c r="AP34" i="1"/>
  <c r="AP43" i="1"/>
  <c r="AP57" i="1"/>
  <c r="AO15" i="1"/>
  <c r="AP20" i="1"/>
  <c r="AP29" i="1"/>
  <c r="AP36" i="1"/>
  <c r="AP51" i="1"/>
  <c r="AP22" i="1"/>
  <c r="AP31" i="1"/>
  <c r="AP33" i="1"/>
  <c r="AP40" i="1"/>
  <c r="AP42" i="1"/>
  <c r="AP50" i="1"/>
  <c r="AP67" i="1"/>
  <c r="AP79" i="1"/>
  <c r="AP95" i="1"/>
  <c r="AP13" i="1"/>
  <c r="AP38" i="1"/>
  <c r="AP74" i="1"/>
  <c r="AP89" i="1"/>
  <c r="AP98" i="1"/>
  <c r="AP114" i="1"/>
  <c r="AP130" i="1"/>
  <c r="AP71" i="1"/>
  <c r="AP81" i="1"/>
  <c r="AP107" i="1"/>
  <c r="AP123" i="1"/>
  <c r="AP21" i="1"/>
  <c r="AP24" i="1"/>
  <c r="AP32" i="1"/>
  <c r="AP35" i="1"/>
  <c r="AP41" i="1"/>
  <c r="AP53" i="1"/>
  <c r="AP73" i="1"/>
  <c r="AP58" i="1"/>
  <c r="AP65" i="1"/>
  <c r="AP17" i="1"/>
  <c r="AP47" i="1"/>
  <c r="AP59" i="1"/>
  <c r="AP61" i="1"/>
  <c r="AP85" i="1"/>
  <c r="AP87" i="1"/>
  <c r="AP91" i="1"/>
  <c r="AP97" i="1"/>
  <c r="AP99" i="1"/>
  <c r="AP116" i="1"/>
  <c r="AP118" i="1"/>
  <c r="AP142" i="1"/>
  <c r="AO162" i="1"/>
  <c r="AP163" i="1"/>
  <c r="AO170" i="1"/>
  <c r="AP171" i="1"/>
  <c r="AO178" i="1"/>
  <c r="AP179" i="1"/>
  <c r="AO186" i="1"/>
  <c r="AP187" i="1"/>
  <c r="AO194" i="1"/>
  <c r="AP195" i="1"/>
  <c r="AO202" i="1"/>
  <c r="AP203" i="1"/>
  <c r="AO210" i="1"/>
  <c r="AP211" i="1"/>
  <c r="AO218" i="1"/>
  <c r="AP219" i="1"/>
  <c r="AO226" i="1"/>
  <c r="AP227" i="1"/>
  <c r="AP28" i="1"/>
  <c r="AP49" i="1"/>
  <c r="AP55" i="1"/>
  <c r="AP77" i="1"/>
  <c r="AP93" i="1"/>
  <c r="AP106" i="1"/>
  <c r="AP132" i="1"/>
  <c r="AO157" i="1"/>
  <c r="AO167" i="1"/>
  <c r="AP168" i="1"/>
  <c r="AO172" i="1"/>
  <c r="AO177" i="1"/>
  <c r="AP182" i="1"/>
  <c r="AO187" i="1"/>
  <c r="AO192" i="1"/>
  <c r="AP197" i="1"/>
  <c r="AP202" i="1"/>
  <c r="AO206" i="1"/>
  <c r="AP207" i="1"/>
  <c r="AP212" i="1"/>
  <c r="AP217" i="1"/>
  <c r="AO221" i="1"/>
  <c r="AO231" i="1"/>
  <c r="AP232" i="1"/>
  <c r="AO239" i="1"/>
  <c r="AP240" i="1"/>
  <c r="AO247" i="1"/>
  <c r="AP248" i="1"/>
  <c r="AO255" i="1"/>
  <c r="AP256" i="1"/>
  <c r="AO263" i="1"/>
  <c r="AP264" i="1"/>
  <c r="AO271" i="1"/>
  <c r="AP272" i="1"/>
  <c r="AP273" i="1"/>
  <c r="AP274" i="1"/>
  <c r="AP275" i="1"/>
  <c r="AP276" i="1"/>
  <c r="AP277" i="1"/>
  <c r="AP278" i="1"/>
  <c r="AP279" i="1"/>
  <c r="AP280" i="1"/>
  <c r="AP281" i="1"/>
  <c r="AP282" i="1"/>
  <c r="AP283" i="1"/>
  <c r="AP284" i="1"/>
  <c r="AP285" i="1"/>
  <c r="AP286" i="1"/>
  <c r="AP287" i="1"/>
  <c r="AP288" i="1"/>
  <c r="AP289" i="1"/>
  <c r="AP290" i="1"/>
  <c r="AP291" i="1"/>
  <c r="AP292" i="1"/>
  <c r="AP293" i="1"/>
  <c r="AP294" i="1"/>
  <c r="AP295" i="1"/>
  <c r="AP296" i="1"/>
  <c r="AP297" i="1"/>
  <c r="AP298" i="1"/>
  <c r="AP299" i="1"/>
  <c r="AP300" i="1"/>
  <c r="AP301" i="1"/>
  <c r="AP302" i="1"/>
  <c r="AP303" i="1"/>
  <c r="AP304" i="1"/>
  <c r="AP305" i="1"/>
  <c r="AP306" i="1"/>
  <c r="AP307" i="1"/>
  <c r="AP308" i="1"/>
  <c r="AP309" i="1"/>
  <c r="AP310" i="1"/>
  <c r="AP311" i="1"/>
  <c r="AP312" i="1"/>
  <c r="AP313" i="1"/>
  <c r="AP314" i="1"/>
  <c r="AP315" i="1"/>
  <c r="AP316" i="1"/>
  <c r="AP317" i="1"/>
  <c r="AP318" i="1"/>
  <c r="AP319" i="1"/>
  <c r="AP320" i="1"/>
  <c r="AP321" i="1"/>
  <c r="AP322" i="1"/>
  <c r="AP323" i="1"/>
  <c r="AP324" i="1"/>
  <c r="AP325" i="1"/>
  <c r="AP326" i="1"/>
  <c r="AP327" i="1"/>
  <c r="AP328" i="1"/>
  <c r="AP329" i="1"/>
  <c r="AP330" i="1"/>
  <c r="AP331" i="1"/>
  <c r="AP332" i="1"/>
  <c r="AP333" i="1"/>
  <c r="AP334" i="1"/>
  <c r="AP335" i="1"/>
  <c r="AP336" i="1"/>
  <c r="AP337" i="1"/>
  <c r="AP338" i="1"/>
  <c r="AP339" i="1"/>
  <c r="AP340" i="1"/>
  <c r="AP341" i="1"/>
  <c r="AP342" i="1"/>
  <c r="AP343" i="1"/>
  <c r="AP344" i="1"/>
  <c r="AP345" i="1"/>
  <c r="AP346" i="1"/>
  <c r="AP347" i="1"/>
  <c r="AP45" i="1"/>
  <c r="AP113" i="1"/>
  <c r="AP134" i="1"/>
  <c r="AP141" i="1"/>
  <c r="AP156" i="1"/>
  <c r="AP161" i="1"/>
  <c r="AO165" i="1"/>
  <c r="AO175" i="1"/>
  <c r="AP176" i="1"/>
  <c r="AO180" i="1"/>
  <c r="AO185" i="1"/>
  <c r="AP190" i="1"/>
  <c r="AO195" i="1"/>
  <c r="AO200" i="1"/>
  <c r="AP205" i="1"/>
  <c r="AP210" i="1"/>
  <c r="AO214" i="1"/>
  <c r="AP215" i="1"/>
  <c r="AP220" i="1"/>
  <c r="AP225" i="1"/>
  <c r="AO229" i="1"/>
  <c r="AO236" i="1"/>
  <c r="AP237" i="1"/>
  <c r="AO244" i="1"/>
  <c r="AP245" i="1"/>
  <c r="AO252" i="1"/>
  <c r="AP253" i="1"/>
  <c r="AO260" i="1"/>
  <c r="AP261" i="1"/>
  <c r="AO268" i="1"/>
  <c r="AP269" i="1"/>
  <c r="AO12" i="1"/>
  <c r="AP15" i="1"/>
  <c r="AP83" i="1"/>
  <c r="AP96" i="1"/>
  <c r="AP103" i="1"/>
  <c r="AP148" i="1"/>
  <c r="AO160" i="1"/>
  <c r="AP165" i="1"/>
  <c r="AP170" i="1"/>
  <c r="AO174" i="1"/>
  <c r="AP175" i="1"/>
  <c r="AP180" i="1"/>
  <c r="AP185" i="1"/>
  <c r="AO189" i="1"/>
  <c r="AO199" i="1"/>
  <c r="AP200" i="1"/>
  <c r="AO204" i="1"/>
  <c r="AO209" i="1"/>
  <c r="AP214" i="1"/>
  <c r="AO219" i="1"/>
  <c r="AO224" i="1"/>
  <c r="AP229" i="1"/>
  <c r="AO235" i="1"/>
  <c r="AP236" i="1"/>
  <c r="AO243" i="1"/>
  <c r="AP244" i="1"/>
  <c r="AO251" i="1"/>
  <c r="AP252" i="1"/>
  <c r="AO259" i="1"/>
  <c r="AP260" i="1"/>
  <c r="AO267" i="1"/>
  <c r="AP268" i="1"/>
  <c r="AP11" i="1"/>
  <c r="AP102" i="1"/>
  <c r="AP129" i="1"/>
  <c r="AP159" i="1"/>
  <c r="AP166" i="1"/>
  <c r="AO171" i="1"/>
  <c r="AO176" i="1"/>
  <c r="AP186" i="1"/>
  <c r="AP193" i="1"/>
  <c r="AO205" i="1"/>
  <c r="AP208" i="1"/>
  <c r="AO220" i="1"/>
  <c r="AO225" i="1"/>
  <c r="AO232" i="1"/>
  <c r="AP235" i="1"/>
  <c r="AP238" i="1"/>
  <c r="AP241" i="1"/>
  <c r="AO246" i="1"/>
  <c r="AO249" i="1"/>
  <c r="AP266" i="1"/>
  <c r="AP271" i="1"/>
  <c r="AO277" i="1"/>
  <c r="AO285" i="1"/>
  <c r="AO293" i="1"/>
  <c r="AO301" i="1"/>
  <c r="AO309" i="1"/>
  <c r="AO317" i="1"/>
  <c r="AO325" i="1"/>
  <c r="AO333" i="1"/>
  <c r="AO341" i="1"/>
  <c r="AP25" i="1"/>
  <c r="AP75" i="1"/>
  <c r="AP100" i="1"/>
  <c r="AO158" i="1"/>
  <c r="AO163" i="1"/>
  <c r="AP173" i="1"/>
  <c r="AP183" i="1"/>
  <c r="AP188" i="1"/>
  <c r="AO190" i="1"/>
  <c r="AO197" i="1"/>
  <c r="AO212" i="1"/>
  <c r="AP222" i="1"/>
  <c r="AO248" i="1"/>
  <c r="AP251" i="1"/>
  <c r="AP254" i="1"/>
  <c r="AP257" i="1"/>
  <c r="AO262" i="1"/>
  <c r="AO265" i="1"/>
  <c r="AO275" i="1"/>
  <c r="AO283" i="1"/>
  <c r="AO291" i="1"/>
  <c r="AO299" i="1"/>
  <c r="AO307" i="1"/>
  <c r="AO315" i="1"/>
  <c r="AO323" i="1"/>
  <c r="AO331" i="1"/>
  <c r="AO339" i="1"/>
  <c r="AO347" i="1"/>
  <c r="AP348" i="1"/>
  <c r="AP349" i="1"/>
  <c r="AP350" i="1"/>
  <c r="AP351" i="1"/>
  <c r="AP352" i="1"/>
  <c r="AP353" i="1"/>
  <c r="AP19" i="1"/>
  <c r="AP119" i="1"/>
  <c r="AP126" i="1"/>
  <c r="AP155" i="1"/>
  <c r="AP160" i="1"/>
  <c r="AP167" i="1"/>
  <c r="AP172" i="1"/>
  <c r="AP177" i="1"/>
  <c r="AP194" i="1"/>
  <c r="AP206" i="1"/>
  <c r="AP209" i="1"/>
  <c r="AP221" i="1"/>
  <c r="AP226" i="1"/>
  <c r="AP234" i="1"/>
  <c r="AP239" i="1"/>
  <c r="AO242" i="1"/>
  <c r="AO245" i="1"/>
  <c r="AO264" i="1"/>
  <c r="AP267" i="1"/>
  <c r="AP270" i="1"/>
  <c r="AO273" i="1"/>
  <c r="AO281" i="1"/>
  <c r="AO289" i="1"/>
  <c r="AO297" i="1"/>
  <c r="AO305" i="1"/>
  <c r="AO313" i="1"/>
  <c r="AO321" i="1"/>
  <c r="AO329" i="1"/>
  <c r="AO337" i="1"/>
  <c r="AO345" i="1"/>
  <c r="AP110" i="1"/>
  <c r="AP157" i="1"/>
  <c r="AO159" i="1"/>
  <c r="AO161" i="1"/>
  <c r="AO179" i="1"/>
  <c r="AO181" i="1"/>
  <c r="AO183" i="1"/>
  <c r="AP196" i="1"/>
  <c r="AP198" i="1"/>
  <c r="AO207" i="1"/>
  <c r="AO211" i="1"/>
  <c r="AO213" i="1"/>
  <c r="AO215" i="1"/>
  <c r="AP247" i="1"/>
  <c r="AO253" i="1"/>
  <c r="AP255" i="1"/>
  <c r="AO257" i="1"/>
  <c r="AP259" i="1"/>
  <c r="AO261" i="1"/>
  <c r="AP263" i="1"/>
  <c r="AO284" i="1"/>
  <c r="AO287" i="1"/>
  <c r="AO290" i="1"/>
  <c r="AO312" i="1"/>
  <c r="AO326" i="1"/>
  <c r="AO348" i="1"/>
  <c r="AO351" i="1"/>
  <c r="AO356" i="1"/>
  <c r="AP357" i="1"/>
  <c r="AO364" i="1"/>
  <c r="AP365" i="1"/>
  <c r="AO372" i="1"/>
  <c r="AP373" i="1"/>
  <c r="AO380" i="1"/>
  <c r="AP381" i="1"/>
  <c r="AO388" i="1"/>
  <c r="AP389" i="1"/>
  <c r="AO396" i="1"/>
  <c r="AP397" i="1"/>
  <c r="AO404" i="1"/>
  <c r="AP405" i="1"/>
  <c r="AO412" i="1"/>
  <c r="AP413" i="1"/>
  <c r="AO377" i="1"/>
  <c r="AP410" i="1"/>
  <c r="AP150" i="1"/>
  <c r="AO184" i="1"/>
  <c r="AO256" i="1"/>
  <c r="AO294" i="1"/>
  <c r="AO319" i="1"/>
  <c r="AO322" i="1"/>
  <c r="AO344" i="1"/>
  <c r="AP361" i="1"/>
  <c r="AO400" i="1"/>
  <c r="AO408" i="1"/>
  <c r="AP26" i="1"/>
  <c r="AP122" i="1"/>
  <c r="AP149" i="1"/>
  <c r="AO168" i="1"/>
  <c r="AP181" i="1"/>
  <c r="AP192" i="1"/>
  <c r="AP213" i="1"/>
  <c r="AO222" i="1"/>
  <c r="AP224" i="1"/>
  <c r="AO241" i="1"/>
  <c r="AP243" i="1"/>
  <c r="AP249" i="1"/>
  <c r="AP265" i="1"/>
  <c r="AO269" i="1"/>
  <c r="AO292" i="1"/>
  <c r="AO295" i="1"/>
  <c r="AO298" i="1"/>
  <c r="AO320" i="1"/>
  <c r="AO334" i="1"/>
  <c r="AO355" i="1"/>
  <c r="AP356" i="1"/>
  <c r="AO363" i="1"/>
  <c r="AP364" i="1"/>
  <c r="AO371" i="1"/>
  <c r="AP372" i="1"/>
  <c r="AO379" i="1"/>
  <c r="AP380" i="1"/>
  <c r="AO387" i="1"/>
  <c r="AP388" i="1"/>
  <c r="AO395" i="1"/>
  <c r="AP396" i="1"/>
  <c r="AO403" i="1"/>
  <c r="AP404" i="1"/>
  <c r="AO411" i="1"/>
  <c r="AP412" i="1"/>
  <c r="AO336" i="1"/>
  <c r="AP362" i="1"/>
  <c r="AO385" i="1"/>
  <c r="AO393" i="1"/>
  <c r="AP402" i="1"/>
  <c r="AO409" i="1"/>
  <c r="AO193" i="1"/>
  <c r="AP218" i="1"/>
  <c r="AO240" i="1"/>
  <c r="AP262" i="1"/>
  <c r="AO280" i="1"/>
  <c r="AO353" i="1"/>
  <c r="AO368" i="1"/>
  <c r="AO376" i="1"/>
  <c r="AP385" i="1"/>
  <c r="AP393" i="1"/>
  <c r="AP409" i="1"/>
  <c r="AP37" i="1"/>
  <c r="AP90" i="1"/>
  <c r="AP125" i="1"/>
  <c r="AO166" i="1"/>
  <c r="AO188" i="1"/>
  <c r="AO201" i="1"/>
  <c r="AP231" i="1"/>
  <c r="AO233" i="1"/>
  <c r="AO237" i="1"/>
  <c r="AO278" i="1"/>
  <c r="AO300" i="1"/>
  <c r="AO303" i="1"/>
  <c r="AO306" i="1"/>
  <c r="AO328" i="1"/>
  <c r="AO342" i="1"/>
  <c r="AO350" i="1"/>
  <c r="AO354" i="1"/>
  <c r="AP355" i="1"/>
  <c r="AO362" i="1"/>
  <c r="AP363" i="1"/>
  <c r="AO370" i="1"/>
  <c r="AP371" i="1"/>
  <c r="AO378" i="1"/>
  <c r="AP379" i="1"/>
  <c r="AO386" i="1"/>
  <c r="AP387" i="1"/>
  <c r="AO394" i="1"/>
  <c r="AP395" i="1"/>
  <c r="AO402" i="1"/>
  <c r="AP403" i="1"/>
  <c r="AO410" i="1"/>
  <c r="AP411" i="1"/>
  <c r="AP128" i="1"/>
  <c r="AP133" i="1"/>
  <c r="AP162" i="1"/>
  <c r="AO164" i="1"/>
  <c r="AO173" i="1"/>
  <c r="AP199" i="1"/>
  <c r="AP201" i="1"/>
  <c r="AO203" i="1"/>
  <c r="AO216" i="1"/>
  <c r="AO227" i="1"/>
  <c r="AP233" i="1"/>
  <c r="AO272" i="1"/>
  <c r="AO286" i="1"/>
  <c r="AO308" i="1"/>
  <c r="AO311" i="1"/>
  <c r="AO314" i="1"/>
  <c r="AP354" i="1"/>
  <c r="AO361" i="1"/>
  <c r="AO369" i="1"/>
  <c r="AP370" i="1"/>
  <c r="AP378" i="1"/>
  <c r="AP386" i="1"/>
  <c r="AP394" i="1"/>
  <c r="AO401" i="1"/>
  <c r="AP109" i="1"/>
  <c r="AP131" i="1"/>
  <c r="AP164" i="1"/>
  <c r="AO182" i="1"/>
  <c r="AP216" i="1"/>
  <c r="AO250" i="1"/>
  <c r="AO254" i="1"/>
  <c r="AO258" i="1"/>
  <c r="AO266" i="1"/>
  <c r="AO270" i="1"/>
  <c r="AO316" i="1"/>
  <c r="AO360" i="1"/>
  <c r="AP369" i="1"/>
  <c r="AP377" i="1"/>
  <c r="AO384" i="1"/>
  <c r="AO392" i="1"/>
  <c r="AP401" i="1"/>
  <c r="AO191" i="1"/>
  <c r="AO228" i="1"/>
  <c r="AO288" i="1"/>
  <c r="AO338" i="1"/>
  <c r="AO343" i="1"/>
  <c r="AP359" i="1"/>
  <c r="AO382" i="1"/>
  <c r="AP390" i="1"/>
  <c r="AP392" i="1"/>
  <c r="AO413" i="1"/>
  <c r="AO416" i="1"/>
  <c r="AO420" i="1"/>
  <c r="AO424" i="1"/>
  <c r="AO428" i="1"/>
  <c r="AO432" i="1"/>
  <c r="AO436" i="1"/>
  <c r="AO440" i="1"/>
  <c r="AO444" i="1"/>
  <c r="AO448" i="1"/>
  <c r="AO452" i="1"/>
  <c r="AP158" i="1"/>
  <c r="AP191" i="1"/>
  <c r="AP228" i="1"/>
  <c r="AP242" i="1"/>
  <c r="AO318" i="1"/>
  <c r="AO374" i="1"/>
  <c r="AP382" i="1"/>
  <c r="AP384" i="1"/>
  <c r="AO405" i="1"/>
  <c r="AO407" i="1"/>
  <c r="AP416" i="1"/>
  <c r="AP420" i="1"/>
  <c r="AP424" i="1"/>
  <c r="AP428" i="1"/>
  <c r="AP432" i="1"/>
  <c r="AP436" i="1"/>
  <c r="AP440" i="1"/>
  <c r="AP444" i="1"/>
  <c r="AP448" i="1"/>
  <c r="AP452" i="1"/>
  <c r="AP204" i="1"/>
  <c r="AO234" i="1"/>
  <c r="AO296" i="1"/>
  <c r="AO346" i="1"/>
  <c r="AO366" i="1"/>
  <c r="AP374" i="1"/>
  <c r="AO397" i="1"/>
  <c r="AO399" i="1"/>
  <c r="AP407" i="1"/>
  <c r="AO415" i="1"/>
  <c r="AO419" i="1"/>
  <c r="AO423" i="1"/>
  <c r="AO427" i="1"/>
  <c r="AO431" i="1"/>
  <c r="AO435" i="1"/>
  <c r="AO439" i="1"/>
  <c r="AO447" i="1"/>
  <c r="AO451" i="1"/>
  <c r="AO390" i="1"/>
  <c r="AP174" i="1"/>
  <c r="AP189" i="1"/>
  <c r="AO198" i="1"/>
  <c r="AO324" i="1"/>
  <c r="AO349" i="1"/>
  <c r="AP376" i="1"/>
  <c r="AO443" i="1"/>
  <c r="AP400" i="1"/>
  <c r="AP421" i="1"/>
  <c r="AP433" i="1"/>
  <c r="AP437" i="1"/>
  <c r="AP441" i="1"/>
  <c r="AP445" i="1"/>
  <c r="AP449" i="1"/>
  <c r="AP146" i="1"/>
  <c r="AO217" i="1"/>
  <c r="AO223" i="1"/>
  <c r="AO358" i="1"/>
  <c r="AP366" i="1"/>
  <c r="AP368" i="1"/>
  <c r="AO389" i="1"/>
  <c r="AO391" i="1"/>
  <c r="AP399" i="1"/>
  <c r="AP415" i="1"/>
  <c r="AP419" i="1"/>
  <c r="AP423" i="1"/>
  <c r="AP427" i="1"/>
  <c r="AP431" i="1"/>
  <c r="AP435" i="1"/>
  <c r="AP439" i="1"/>
  <c r="AP443" i="1"/>
  <c r="AP447" i="1"/>
  <c r="AP451" i="1"/>
  <c r="AO274" i="1"/>
  <c r="AO302" i="1"/>
  <c r="AO352" i="1"/>
  <c r="AO373" i="1"/>
  <c r="AO375" i="1"/>
  <c r="AP383" i="1"/>
  <c r="AO414" i="1"/>
  <c r="AP418" i="1"/>
  <c r="AP426" i="1"/>
  <c r="AP438" i="1"/>
  <c r="AP442" i="1"/>
  <c r="AP446" i="1"/>
  <c r="AP82" i="1"/>
  <c r="AP169" i="1"/>
  <c r="AO230" i="1"/>
  <c r="AO335" i="1"/>
  <c r="AO365" i="1"/>
  <c r="AP375" i="1"/>
  <c r="AO398" i="1"/>
  <c r="AP406" i="1"/>
  <c r="AO417" i="1"/>
  <c r="AO421" i="1"/>
  <c r="AO425" i="1"/>
  <c r="AO429" i="1"/>
  <c r="AO445" i="1"/>
  <c r="AO238" i="1"/>
  <c r="AP250" i="1"/>
  <c r="AO282" i="1"/>
  <c r="AO310" i="1"/>
  <c r="AO340" i="1"/>
  <c r="AO357" i="1"/>
  <c r="AP367" i="1"/>
  <c r="AP398" i="1"/>
  <c r="AP429" i="1"/>
  <c r="AP140" i="1"/>
  <c r="AO208" i="1"/>
  <c r="AP223" i="1"/>
  <c r="AP258" i="1"/>
  <c r="AO276" i="1"/>
  <c r="AO304" i="1"/>
  <c r="AO327" i="1"/>
  <c r="AO332" i="1"/>
  <c r="AP358" i="1"/>
  <c r="AP360" i="1"/>
  <c r="AO381" i="1"/>
  <c r="AO383" i="1"/>
  <c r="AP391" i="1"/>
  <c r="AO418" i="1"/>
  <c r="AO422" i="1"/>
  <c r="AO426" i="1"/>
  <c r="AO430" i="1"/>
  <c r="AO434" i="1"/>
  <c r="AO438" i="1"/>
  <c r="AO442" i="1"/>
  <c r="AO446" i="1"/>
  <c r="AO450" i="1"/>
  <c r="AO169" i="1"/>
  <c r="AP184" i="1"/>
  <c r="AO196" i="1"/>
  <c r="AP246" i="1"/>
  <c r="AO279" i="1"/>
  <c r="AO330" i="1"/>
  <c r="AO406" i="1"/>
  <c r="AP422" i="1"/>
  <c r="AP430" i="1"/>
  <c r="AP434" i="1"/>
  <c r="AP450" i="1"/>
  <c r="AP178" i="1"/>
  <c r="AO367" i="1"/>
  <c r="AP408" i="1"/>
  <c r="AP414" i="1"/>
  <c r="AO433" i="1"/>
  <c r="AO437" i="1"/>
  <c r="AO441" i="1"/>
  <c r="AO449" i="1"/>
  <c r="AP154" i="1"/>
  <c r="AP230" i="1"/>
  <c r="AO359" i="1"/>
  <c r="AP417" i="1"/>
  <c r="AP425" i="1"/>
  <c r="AO138" i="1"/>
  <c r="AO104" i="1"/>
  <c r="AP12" i="1"/>
  <c r="AO119" i="1"/>
  <c r="AO116" i="1"/>
  <c r="AO20" i="1"/>
  <c r="AO106" i="1"/>
  <c r="AO137" i="1"/>
  <c r="AP136" i="1"/>
  <c r="AP115" i="1"/>
  <c r="AP151" i="1"/>
  <c r="AP143" i="1"/>
  <c r="AO26" i="1"/>
  <c r="AO100" i="1"/>
  <c r="AO113" i="1"/>
  <c r="AO102" i="1"/>
  <c r="AO16" i="1"/>
  <c r="AO19" i="1"/>
  <c r="AO107" i="1"/>
  <c r="AO25" i="1"/>
  <c r="AO135" i="1"/>
  <c r="AP121" i="1"/>
  <c r="AO155" i="1"/>
  <c r="AO156" i="1"/>
  <c r="AO103" i="1"/>
  <c r="AO126" i="1"/>
  <c r="AP138" i="1"/>
  <c r="AO108" i="1"/>
  <c r="AP101" i="1"/>
  <c r="AO13" i="1"/>
  <c r="AO109" i="1"/>
  <c r="AO130" i="1"/>
  <c r="AO154" i="1"/>
  <c r="AO147" i="1"/>
  <c r="AP104" i="1"/>
  <c r="AP137" i="1"/>
  <c r="AO120" i="1"/>
  <c r="AP108" i="1"/>
  <c r="AO152" i="1"/>
  <c r="AO121" i="1"/>
  <c r="AO21" i="1"/>
  <c r="AO111" i="1"/>
  <c r="AO146" i="1"/>
  <c r="AO144" i="1"/>
  <c r="AO150" i="1"/>
  <c r="AO18" i="1"/>
  <c r="AO112" i="1"/>
  <c r="AP120" i="1"/>
  <c r="AO105" i="1"/>
  <c r="AP152" i="1"/>
  <c r="AP147" i="1"/>
  <c r="AP111" i="1"/>
  <c r="AO148" i="1"/>
  <c r="AO142" i="1"/>
  <c r="AO17" i="1"/>
  <c r="AO122" i="1"/>
  <c r="AO127" i="1"/>
  <c r="AP135" i="1"/>
  <c r="AP112" i="1"/>
  <c r="AO117" i="1"/>
  <c r="AO139" i="1"/>
  <c r="AO124" i="1"/>
  <c r="AO145" i="1"/>
  <c r="AO24" i="1"/>
  <c r="AP144" i="1"/>
  <c r="AO140" i="1"/>
  <c r="AO149" i="1"/>
  <c r="AO134" i="1"/>
  <c r="AO11" i="1"/>
  <c r="AO118" i="1"/>
  <c r="AP10" i="1"/>
  <c r="AO153" i="1"/>
  <c r="AP105" i="1"/>
  <c r="AP139" i="1"/>
  <c r="AP124" i="1"/>
  <c r="AP145" i="1"/>
  <c r="AP9" i="1"/>
  <c r="AO128" i="1"/>
  <c r="AO132" i="1"/>
  <c r="AO141" i="1"/>
  <c r="AO129" i="1"/>
  <c r="AO114" i="1"/>
  <c r="AO10" i="1"/>
  <c r="AP127" i="1"/>
  <c r="AP153" i="1"/>
  <c r="AO136" i="1"/>
  <c r="AP117" i="1"/>
  <c r="AO115" i="1"/>
  <c r="AO151" i="1"/>
  <c r="AO101" i="1"/>
  <c r="AO143" i="1"/>
  <c r="AO131" i="1"/>
  <c r="AO23" i="1"/>
  <c r="AO125" i="1"/>
  <c r="AO133" i="1"/>
  <c r="AO123" i="1"/>
  <c r="AO22" i="1"/>
  <c r="AO110" i="1"/>
  <c r="Q77" i="4"/>
  <c r="R77" i="4"/>
  <c r="R78" i="4"/>
  <c r="Q78" i="4"/>
  <c r="Q74" i="4"/>
  <c r="R74" i="4"/>
  <c r="Q80" i="4"/>
  <c r="R80" i="4"/>
  <c r="Q84" i="4"/>
  <c r="R84" i="4"/>
  <c r="Q75" i="4"/>
  <c r="R75" i="4"/>
  <c r="R73" i="4"/>
  <c r="Q73" i="4"/>
  <c r="R83" i="4"/>
  <c r="Q83" i="4"/>
  <c r="Q79" i="4"/>
  <c r="R79" i="4"/>
  <c r="Q76" i="4"/>
  <c r="R76" i="4"/>
  <c r="R81" i="4"/>
  <c r="Q81" i="4"/>
  <c r="Q82" i="4"/>
  <c r="R82" i="4"/>
  <c r="Q85" i="4"/>
  <c r="R85" i="4"/>
  <c r="M86" i="4"/>
  <c r="O86" i="4" s="1"/>
  <c r="AE5" i="1"/>
  <c r="AQ2" i="1"/>
  <c r="AP2" i="1"/>
  <c r="AO1" i="1"/>
  <c r="AP1" i="1"/>
  <c r="AQ1" i="1"/>
  <c r="AO2" i="1"/>
  <c r="O4" i="4"/>
  <c r="P3" i="4"/>
  <c r="U3" i="4" s="1"/>
  <c r="S73" i="4" l="1"/>
  <c r="T73" i="4" s="1"/>
  <c r="U73" i="4" s="1"/>
  <c r="S85" i="4"/>
  <c r="T85" i="4" s="1"/>
  <c r="U85" i="4" s="1"/>
  <c r="S78" i="4"/>
  <c r="T78" i="4" s="1"/>
  <c r="U78" i="4" s="1"/>
  <c r="S79" i="4"/>
  <c r="T79" i="4" s="1"/>
  <c r="U79" i="4" s="1"/>
  <c r="S80" i="4"/>
  <c r="T80" i="4" s="1"/>
  <c r="U80" i="4" s="1"/>
  <c r="S82" i="4"/>
  <c r="T82" i="4" s="1"/>
  <c r="U82" i="4" s="1"/>
  <c r="S76" i="4"/>
  <c r="T76" i="4" s="1"/>
  <c r="U76" i="4" s="1"/>
  <c r="S75" i="4"/>
  <c r="T75" i="4" s="1"/>
  <c r="U75" i="4" s="1"/>
  <c r="S83" i="4"/>
  <c r="T83" i="4" s="1"/>
  <c r="U83" i="4" s="1"/>
  <c r="S84" i="4"/>
  <c r="T84" i="4" s="1"/>
  <c r="U84" i="4" s="1"/>
  <c r="S77" i="4"/>
  <c r="T77" i="4" s="1"/>
  <c r="U77" i="4" s="1"/>
  <c r="AF5" i="1"/>
  <c r="S81" i="4"/>
  <c r="T81" i="4" s="1"/>
  <c r="U81" i="4" s="1"/>
  <c r="S74" i="4"/>
  <c r="T74" i="4" s="1"/>
  <c r="U74" i="4" s="1"/>
  <c r="M87" i="4"/>
  <c r="O87" i="4" s="1"/>
  <c r="AG5" i="1"/>
  <c r="O5" i="4"/>
  <c r="P4" i="4"/>
  <c r="U4" i="4" s="1"/>
  <c r="AH5" i="1" l="1"/>
  <c r="AI5" i="1" s="1"/>
  <c r="AM2" i="1" s="1"/>
  <c r="M88" i="4"/>
  <c r="O88" i="4" s="1"/>
  <c r="O6" i="4"/>
  <c r="P5" i="4"/>
  <c r="U5" i="4" s="1"/>
  <c r="AM17" i="1" l="1"/>
  <c r="AQ17" i="1" s="1"/>
  <c r="AR17" i="1" s="1"/>
  <c r="AM18" i="1"/>
  <c r="AQ18" i="1" s="1"/>
  <c r="AR18" i="1" s="1"/>
  <c r="AM19" i="1"/>
  <c r="AQ19" i="1" s="1"/>
  <c r="AR19" i="1" s="1"/>
  <c r="AM20" i="1"/>
  <c r="AQ20" i="1" s="1"/>
  <c r="AR20" i="1" s="1"/>
  <c r="AM21" i="1"/>
  <c r="AQ21" i="1" s="1"/>
  <c r="AR21" i="1" s="1"/>
  <c r="AM22" i="1"/>
  <c r="AQ22" i="1" s="1"/>
  <c r="AR22" i="1" s="1"/>
  <c r="AM23" i="1"/>
  <c r="AQ23" i="1" s="1"/>
  <c r="AR23" i="1" s="1"/>
  <c r="AM24" i="1"/>
  <c r="AQ24" i="1" s="1"/>
  <c r="AR24" i="1" s="1"/>
  <c r="AM25" i="1"/>
  <c r="AQ25" i="1" s="1"/>
  <c r="AR25" i="1" s="1"/>
  <c r="AM26" i="1"/>
  <c r="AQ26" i="1" s="1"/>
  <c r="AR26" i="1" s="1"/>
  <c r="AM27" i="1"/>
  <c r="AQ27" i="1" s="1"/>
  <c r="AR27" i="1" s="1"/>
  <c r="AM28" i="1"/>
  <c r="AQ28" i="1" s="1"/>
  <c r="AR28" i="1" s="1"/>
  <c r="AM29" i="1"/>
  <c r="AQ29" i="1" s="1"/>
  <c r="AR29" i="1" s="1"/>
  <c r="AM30" i="1"/>
  <c r="AQ30" i="1" s="1"/>
  <c r="AR30" i="1" s="1"/>
  <c r="AM31" i="1"/>
  <c r="AQ31" i="1" s="1"/>
  <c r="AR31" i="1" s="1"/>
  <c r="AM32" i="1"/>
  <c r="AQ32" i="1" s="1"/>
  <c r="AR32" i="1" s="1"/>
  <c r="AM33" i="1"/>
  <c r="AQ33" i="1" s="1"/>
  <c r="AR33" i="1" s="1"/>
  <c r="AM34" i="1"/>
  <c r="AQ34" i="1" s="1"/>
  <c r="AR34" i="1" s="1"/>
  <c r="AM35" i="1"/>
  <c r="AQ35" i="1" s="1"/>
  <c r="AR35" i="1" s="1"/>
  <c r="AM36" i="1"/>
  <c r="AQ36" i="1" s="1"/>
  <c r="AR36" i="1" s="1"/>
  <c r="AM37" i="1"/>
  <c r="AQ37" i="1" s="1"/>
  <c r="AR37" i="1" s="1"/>
  <c r="AM38" i="1"/>
  <c r="AQ38" i="1" s="1"/>
  <c r="AR38" i="1" s="1"/>
  <c r="AM39" i="1"/>
  <c r="AQ39" i="1" s="1"/>
  <c r="AR39" i="1" s="1"/>
  <c r="AM40" i="1"/>
  <c r="AQ40" i="1" s="1"/>
  <c r="AR40" i="1" s="1"/>
  <c r="AM41" i="1"/>
  <c r="AQ41" i="1" s="1"/>
  <c r="AR41" i="1" s="1"/>
  <c r="AM42" i="1"/>
  <c r="AQ42" i="1" s="1"/>
  <c r="AR42" i="1" s="1"/>
  <c r="AM43" i="1"/>
  <c r="AQ43" i="1" s="1"/>
  <c r="AR43" i="1" s="1"/>
  <c r="AM47" i="1"/>
  <c r="AQ47" i="1" s="1"/>
  <c r="AR47" i="1" s="1"/>
  <c r="AM55" i="1"/>
  <c r="AQ55" i="1" s="1"/>
  <c r="AR55" i="1" s="1"/>
  <c r="AM63" i="1"/>
  <c r="AQ63" i="1" s="1"/>
  <c r="AR63" i="1" s="1"/>
  <c r="AM71" i="1"/>
  <c r="AQ71" i="1" s="1"/>
  <c r="AR71" i="1" s="1"/>
  <c r="AM79" i="1"/>
  <c r="AQ79" i="1" s="1"/>
  <c r="AR79" i="1" s="1"/>
  <c r="AM87" i="1"/>
  <c r="AQ87" i="1" s="1"/>
  <c r="AR87" i="1" s="1"/>
  <c r="AM95" i="1"/>
  <c r="AQ95" i="1" s="1"/>
  <c r="AR95" i="1" s="1"/>
  <c r="AM45" i="1"/>
  <c r="AQ45" i="1" s="1"/>
  <c r="AR45" i="1" s="1"/>
  <c r="AM53" i="1"/>
  <c r="AQ53" i="1" s="1"/>
  <c r="AR53" i="1" s="1"/>
  <c r="AM61" i="1"/>
  <c r="AQ61" i="1" s="1"/>
  <c r="AR61" i="1" s="1"/>
  <c r="AM69" i="1"/>
  <c r="AQ69" i="1" s="1"/>
  <c r="AR69" i="1" s="1"/>
  <c r="AM77" i="1"/>
  <c r="AQ77" i="1" s="1"/>
  <c r="AR77" i="1" s="1"/>
  <c r="AM85" i="1"/>
  <c r="AQ85" i="1" s="1"/>
  <c r="AR85" i="1" s="1"/>
  <c r="AM93" i="1"/>
  <c r="AQ93" i="1" s="1"/>
  <c r="AR93" i="1" s="1"/>
  <c r="AM51" i="1"/>
  <c r="AQ51" i="1" s="1"/>
  <c r="AR51" i="1" s="1"/>
  <c r="AM59" i="1"/>
  <c r="AQ59" i="1" s="1"/>
  <c r="AR59" i="1" s="1"/>
  <c r="AM67" i="1"/>
  <c r="AQ67" i="1" s="1"/>
  <c r="AR67" i="1" s="1"/>
  <c r="AM75" i="1"/>
  <c r="AQ75" i="1" s="1"/>
  <c r="AR75" i="1" s="1"/>
  <c r="AM83" i="1"/>
  <c r="AQ83" i="1" s="1"/>
  <c r="AR83" i="1" s="1"/>
  <c r="AM49" i="1"/>
  <c r="AQ49" i="1" s="1"/>
  <c r="AR49" i="1" s="1"/>
  <c r="AM52" i="1"/>
  <c r="AQ52" i="1" s="1"/>
  <c r="AR52" i="1" s="1"/>
  <c r="AM74" i="1"/>
  <c r="AQ74" i="1" s="1"/>
  <c r="AR74" i="1" s="1"/>
  <c r="AM88" i="1"/>
  <c r="AQ88" i="1" s="1"/>
  <c r="AR88" i="1" s="1"/>
  <c r="AM99" i="1"/>
  <c r="AQ99" i="1" s="1"/>
  <c r="AR99" i="1" s="1"/>
  <c r="AM54" i="1"/>
  <c r="AQ54" i="1" s="1"/>
  <c r="AR54" i="1" s="1"/>
  <c r="AM13" i="1"/>
  <c r="AQ13" i="1" s="1"/>
  <c r="AR13" i="1" s="1"/>
  <c r="AM48" i="1"/>
  <c r="AQ48" i="1" s="1"/>
  <c r="AR48" i="1" s="1"/>
  <c r="AM46" i="1"/>
  <c r="AQ46" i="1" s="1"/>
  <c r="AR46" i="1" s="1"/>
  <c r="AM60" i="1"/>
  <c r="AQ60" i="1" s="1"/>
  <c r="AR60" i="1" s="1"/>
  <c r="AM62" i="1"/>
  <c r="AQ62" i="1" s="1"/>
  <c r="AR62" i="1" s="1"/>
  <c r="AM84" i="1"/>
  <c r="AQ84" i="1" s="1"/>
  <c r="AR84" i="1" s="1"/>
  <c r="AM89" i="1"/>
  <c r="AQ89" i="1" s="1"/>
  <c r="AR89" i="1" s="1"/>
  <c r="AM98" i="1"/>
  <c r="AQ98" i="1" s="1"/>
  <c r="AR98" i="1" s="1"/>
  <c r="AM114" i="1"/>
  <c r="AQ114" i="1" s="1"/>
  <c r="AR114" i="1" s="1"/>
  <c r="AM130" i="1"/>
  <c r="AQ130" i="1" s="1"/>
  <c r="AR130" i="1" s="1"/>
  <c r="AM64" i="1"/>
  <c r="AQ64" i="1" s="1"/>
  <c r="AR64" i="1" s="1"/>
  <c r="AM81" i="1"/>
  <c r="AQ81" i="1" s="1"/>
  <c r="AR81" i="1" s="1"/>
  <c r="AM92" i="1"/>
  <c r="AQ92" i="1" s="1"/>
  <c r="AR92" i="1" s="1"/>
  <c r="AM57" i="1"/>
  <c r="AQ57" i="1" s="1"/>
  <c r="AR57" i="1" s="1"/>
  <c r="AM76" i="1"/>
  <c r="AQ76" i="1" s="1"/>
  <c r="AR76" i="1" s="1"/>
  <c r="AM86" i="1"/>
  <c r="AQ86" i="1" s="1"/>
  <c r="AR86" i="1" s="1"/>
  <c r="AM97" i="1"/>
  <c r="AQ97" i="1" s="1"/>
  <c r="AR97" i="1" s="1"/>
  <c r="AM110" i="1"/>
  <c r="AQ110" i="1" s="1"/>
  <c r="AR110" i="1" s="1"/>
  <c r="AM113" i="1"/>
  <c r="AQ113" i="1" s="1"/>
  <c r="AR113" i="1" s="1"/>
  <c r="AM126" i="1"/>
  <c r="AQ126" i="1" s="1"/>
  <c r="AR126" i="1" s="1"/>
  <c r="AM129" i="1"/>
  <c r="AQ129" i="1" s="1"/>
  <c r="AR129" i="1" s="1"/>
  <c r="AM134" i="1"/>
  <c r="AQ134" i="1" s="1"/>
  <c r="AR134" i="1" s="1"/>
  <c r="AM142" i="1"/>
  <c r="AQ142" i="1" s="1"/>
  <c r="AR142" i="1" s="1"/>
  <c r="AM150" i="1"/>
  <c r="AQ150" i="1" s="1"/>
  <c r="AR150" i="1" s="1"/>
  <c r="AM58" i="1"/>
  <c r="AQ58" i="1" s="1"/>
  <c r="AR58" i="1" s="1"/>
  <c r="AM65" i="1"/>
  <c r="AQ65" i="1" s="1"/>
  <c r="AR65" i="1" s="1"/>
  <c r="AM82" i="1"/>
  <c r="AQ82" i="1" s="1"/>
  <c r="AR82" i="1" s="1"/>
  <c r="AM44" i="1"/>
  <c r="AQ44" i="1" s="1"/>
  <c r="AR44" i="1" s="1"/>
  <c r="AM56" i="1"/>
  <c r="AQ56" i="1" s="1"/>
  <c r="AR56" i="1" s="1"/>
  <c r="AM9" i="1"/>
  <c r="AQ9" i="1" s="1"/>
  <c r="AR9" i="1" s="1"/>
  <c r="AM66" i="1"/>
  <c r="AQ66" i="1" s="1"/>
  <c r="AR66" i="1" s="1"/>
  <c r="AM122" i="1"/>
  <c r="AQ122" i="1" s="1"/>
  <c r="AR122" i="1" s="1"/>
  <c r="AM161" i="1"/>
  <c r="AQ161" i="1" s="1"/>
  <c r="AR161" i="1" s="1"/>
  <c r="AM169" i="1"/>
  <c r="AQ169" i="1" s="1"/>
  <c r="AR169" i="1" s="1"/>
  <c r="AM177" i="1"/>
  <c r="AQ177" i="1" s="1"/>
  <c r="AR177" i="1" s="1"/>
  <c r="AM185" i="1"/>
  <c r="AQ185" i="1" s="1"/>
  <c r="AR185" i="1" s="1"/>
  <c r="AM193" i="1"/>
  <c r="AQ193" i="1" s="1"/>
  <c r="AR193" i="1" s="1"/>
  <c r="AM201" i="1"/>
  <c r="AQ201" i="1" s="1"/>
  <c r="AR201" i="1" s="1"/>
  <c r="AM209" i="1"/>
  <c r="AQ209" i="1" s="1"/>
  <c r="AR209" i="1" s="1"/>
  <c r="AM217" i="1"/>
  <c r="AQ217" i="1" s="1"/>
  <c r="AR217" i="1" s="1"/>
  <c r="AM225" i="1"/>
  <c r="AQ225" i="1" s="1"/>
  <c r="AR225" i="1" s="1"/>
  <c r="AM72" i="1"/>
  <c r="AQ72" i="1" s="1"/>
  <c r="AR72" i="1" s="1"/>
  <c r="AM91" i="1"/>
  <c r="AQ91" i="1" s="1"/>
  <c r="AR91" i="1" s="1"/>
  <c r="AM102" i="1"/>
  <c r="AQ102" i="1" s="1"/>
  <c r="AR102" i="1" s="1"/>
  <c r="AM149" i="1"/>
  <c r="AQ149" i="1" s="1"/>
  <c r="AR149" i="1" s="1"/>
  <c r="AM162" i="1"/>
  <c r="AQ162" i="1" s="1"/>
  <c r="AR162" i="1" s="1"/>
  <c r="AM166" i="1"/>
  <c r="AQ166" i="1" s="1"/>
  <c r="AR166" i="1" s="1"/>
  <c r="AM181" i="1"/>
  <c r="AQ181" i="1" s="1"/>
  <c r="AR181" i="1" s="1"/>
  <c r="AM191" i="1"/>
  <c r="AQ191" i="1" s="1"/>
  <c r="AR191" i="1" s="1"/>
  <c r="AM196" i="1"/>
  <c r="AQ196" i="1" s="1"/>
  <c r="AR196" i="1" s="1"/>
  <c r="AM211" i="1"/>
  <c r="AQ211" i="1" s="1"/>
  <c r="AR211" i="1" s="1"/>
  <c r="AM216" i="1"/>
  <c r="AQ216" i="1" s="1"/>
  <c r="AR216" i="1" s="1"/>
  <c r="AM226" i="1"/>
  <c r="AQ226" i="1" s="1"/>
  <c r="AR226" i="1" s="1"/>
  <c r="AM230" i="1"/>
  <c r="AQ230" i="1" s="1"/>
  <c r="AR230" i="1" s="1"/>
  <c r="AM238" i="1"/>
  <c r="AQ238" i="1" s="1"/>
  <c r="AR238" i="1" s="1"/>
  <c r="AM246" i="1"/>
  <c r="AQ246" i="1" s="1"/>
  <c r="AR246" i="1" s="1"/>
  <c r="AM254" i="1"/>
  <c r="AQ254" i="1" s="1"/>
  <c r="AR254" i="1" s="1"/>
  <c r="AM262" i="1"/>
  <c r="AQ262" i="1" s="1"/>
  <c r="AR262" i="1" s="1"/>
  <c r="AM270" i="1"/>
  <c r="AQ270" i="1" s="1"/>
  <c r="AR270" i="1" s="1"/>
  <c r="AM50" i="1"/>
  <c r="AQ50" i="1" s="1"/>
  <c r="AR50" i="1" s="1"/>
  <c r="AM68" i="1"/>
  <c r="AQ68" i="1" s="1"/>
  <c r="AR68" i="1" s="1"/>
  <c r="AM78" i="1"/>
  <c r="AQ78" i="1" s="1"/>
  <c r="AR78" i="1" s="1"/>
  <c r="AM80" i="1"/>
  <c r="AQ80" i="1" s="1"/>
  <c r="AR80" i="1" s="1"/>
  <c r="AM94" i="1"/>
  <c r="AQ94" i="1" s="1"/>
  <c r="AR94" i="1" s="1"/>
  <c r="AM96" i="1"/>
  <c r="AQ96" i="1" s="1"/>
  <c r="AR96" i="1" s="1"/>
  <c r="AM148" i="1"/>
  <c r="AQ148" i="1" s="1"/>
  <c r="AR148" i="1" s="1"/>
  <c r="AM160" i="1"/>
  <c r="AQ160" i="1" s="1"/>
  <c r="AR160" i="1" s="1"/>
  <c r="AM170" i="1"/>
  <c r="AQ170" i="1" s="1"/>
  <c r="AR170" i="1" s="1"/>
  <c r="AM174" i="1"/>
  <c r="AQ174" i="1" s="1"/>
  <c r="AR174" i="1" s="1"/>
  <c r="AM189" i="1"/>
  <c r="AQ189" i="1" s="1"/>
  <c r="AR189" i="1" s="1"/>
  <c r="AM199" i="1"/>
  <c r="AQ199" i="1" s="1"/>
  <c r="AR199" i="1" s="1"/>
  <c r="AM204" i="1"/>
  <c r="AQ204" i="1" s="1"/>
  <c r="AR204" i="1" s="1"/>
  <c r="AM219" i="1"/>
  <c r="AQ219" i="1" s="1"/>
  <c r="AR219" i="1" s="1"/>
  <c r="AM224" i="1"/>
  <c r="AQ224" i="1" s="1"/>
  <c r="AR224" i="1" s="1"/>
  <c r="AM235" i="1"/>
  <c r="AQ235" i="1" s="1"/>
  <c r="AR235" i="1" s="1"/>
  <c r="AM243" i="1"/>
  <c r="AQ243" i="1" s="1"/>
  <c r="AR243" i="1" s="1"/>
  <c r="AM251" i="1"/>
  <c r="AQ251" i="1" s="1"/>
  <c r="AR251" i="1" s="1"/>
  <c r="AM259" i="1"/>
  <c r="AQ259" i="1" s="1"/>
  <c r="AR259" i="1" s="1"/>
  <c r="AM267" i="1"/>
  <c r="AQ267" i="1" s="1"/>
  <c r="AR267" i="1" s="1"/>
  <c r="AM73" i="1"/>
  <c r="AQ73" i="1" s="1"/>
  <c r="AR73" i="1" s="1"/>
  <c r="AM90" i="1"/>
  <c r="AQ90" i="1" s="1"/>
  <c r="AR90" i="1" s="1"/>
  <c r="AM109" i="1"/>
  <c r="AQ109" i="1" s="1"/>
  <c r="AR109" i="1" s="1"/>
  <c r="AM140" i="1"/>
  <c r="AQ140" i="1" s="1"/>
  <c r="AR140" i="1" s="1"/>
  <c r="AM159" i="1"/>
  <c r="AQ159" i="1" s="1"/>
  <c r="AR159" i="1" s="1"/>
  <c r="AM164" i="1"/>
  <c r="AQ164" i="1" s="1"/>
  <c r="AR164" i="1" s="1"/>
  <c r="AM179" i="1"/>
  <c r="AQ179" i="1" s="1"/>
  <c r="AR179" i="1" s="1"/>
  <c r="AM184" i="1"/>
  <c r="AQ184" i="1" s="1"/>
  <c r="AR184" i="1" s="1"/>
  <c r="AM194" i="1"/>
  <c r="AQ194" i="1" s="1"/>
  <c r="AR194" i="1" s="1"/>
  <c r="AM198" i="1"/>
  <c r="AQ198" i="1" s="1"/>
  <c r="AR198" i="1" s="1"/>
  <c r="AM213" i="1"/>
  <c r="AQ213" i="1" s="1"/>
  <c r="AR213" i="1" s="1"/>
  <c r="AM223" i="1"/>
  <c r="AQ223" i="1" s="1"/>
  <c r="AR223" i="1" s="1"/>
  <c r="AM228" i="1"/>
  <c r="AQ228" i="1" s="1"/>
  <c r="AR228" i="1" s="1"/>
  <c r="AM234" i="1"/>
  <c r="AQ234" i="1" s="1"/>
  <c r="AR234" i="1" s="1"/>
  <c r="AM242" i="1"/>
  <c r="AQ242" i="1" s="1"/>
  <c r="AR242" i="1" s="1"/>
  <c r="AM250" i="1"/>
  <c r="AQ250" i="1" s="1"/>
  <c r="AR250" i="1" s="1"/>
  <c r="AM258" i="1"/>
  <c r="AQ258" i="1" s="1"/>
  <c r="AR258" i="1" s="1"/>
  <c r="AM266" i="1"/>
  <c r="AQ266" i="1" s="1"/>
  <c r="AR266" i="1" s="1"/>
  <c r="AM118" i="1"/>
  <c r="AQ118" i="1" s="1"/>
  <c r="AR118" i="1" s="1"/>
  <c r="AM125" i="1"/>
  <c r="AQ125" i="1" s="1"/>
  <c r="AR125" i="1" s="1"/>
  <c r="AM133" i="1"/>
  <c r="AQ133" i="1" s="1"/>
  <c r="AR133" i="1" s="1"/>
  <c r="AM168" i="1"/>
  <c r="AQ168" i="1" s="1"/>
  <c r="AR168" i="1" s="1"/>
  <c r="AM173" i="1"/>
  <c r="AQ173" i="1" s="1"/>
  <c r="AR173" i="1" s="1"/>
  <c r="AM178" i="1"/>
  <c r="AQ178" i="1" s="1"/>
  <c r="AR178" i="1" s="1"/>
  <c r="AM183" i="1"/>
  <c r="AQ183" i="1" s="1"/>
  <c r="AR183" i="1" s="1"/>
  <c r="AM188" i="1"/>
  <c r="AQ188" i="1" s="1"/>
  <c r="AR188" i="1" s="1"/>
  <c r="AM200" i="1"/>
  <c r="AQ200" i="1" s="1"/>
  <c r="AR200" i="1" s="1"/>
  <c r="AM207" i="1"/>
  <c r="AQ207" i="1" s="1"/>
  <c r="AR207" i="1" s="1"/>
  <c r="AM215" i="1"/>
  <c r="AQ215" i="1" s="1"/>
  <c r="AR215" i="1" s="1"/>
  <c r="AM222" i="1"/>
  <c r="AQ222" i="1" s="1"/>
  <c r="AR222" i="1" s="1"/>
  <c r="AM227" i="1"/>
  <c r="AQ227" i="1" s="1"/>
  <c r="AR227" i="1" s="1"/>
  <c r="AM240" i="1"/>
  <c r="AQ240" i="1" s="1"/>
  <c r="AR240" i="1" s="1"/>
  <c r="AM257" i="1"/>
  <c r="AQ257" i="1" s="1"/>
  <c r="AR257" i="1" s="1"/>
  <c r="AM260" i="1"/>
  <c r="AQ260" i="1" s="1"/>
  <c r="AR260" i="1" s="1"/>
  <c r="AM276" i="1"/>
  <c r="AQ276" i="1" s="1"/>
  <c r="AR276" i="1" s="1"/>
  <c r="AM284" i="1"/>
  <c r="AQ284" i="1" s="1"/>
  <c r="AR284" i="1" s="1"/>
  <c r="AM292" i="1"/>
  <c r="AQ292" i="1" s="1"/>
  <c r="AR292" i="1" s="1"/>
  <c r="AM300" i="1"/>
  <c r="AQ300" i="1" s="1"/>
  <c r="AR300" i="1" s="1"/>
  <c r="AM308" i="1"/>
  <c r="AQ308" i="1" s="1"/>
  <c r="AR308" i="1" s="1"/>
  <c r="AM316" i="1"/>
  <c r="AQ316" i="1" s="1"/>
  <c r="AR316" i="1" s="1"/>
  <c r="AM324" i="1"/>
  <c r="AQ324" i="1" s="1"/>
  <c r="AR324" i="1" s="1"/>
  <c r="AM332" i="1"/>
  <c r="AQ332" i="1" s="1"/>
  <c r="AR332" i="1" s="1"/>
  <c r="AM340" i="1"/>
  <c r="AQ340" i="1" s="1"/>
  <c r="AR340" i="1" s="1"/>
  <c r="AM348" i="1"/>
  <c r="AQ348" i="1" s="1"/>
  <c r="AR348" i="1" s="1"/>
  <c r="AM349" i="1"/>
  <c r="AQ349" i="1" s="1"/>
  <c r="AR349" i="1" s="1"/>
  <c r="AM350" i="1"/>
  <c r="AQ350" i="1" s="1"/>
  <c r="AR350" i="1" s="1"/>
  <c r="AM175" i="1"/>
  <c r="AQ175" i="1" s="1"/>
  <c r="AR175" i="1" s="1"/>
  <c r="AM180" i="1"/>
  <c r="AQ180" i="1" s="1"/>
  <c r="AR180" i="1" s="1"/>
  <c r="AM182" i="1"/>
  <c r="AQ182" i="1" s="1"/>
  <c r="AR182" i="1" s="1"/>
  <c r="AM192" i="1"/>
  <c r="AQ192" i="1" s="1"/>
  <c r="AR192" i="1" s="1"/>
  <c r="AM229" i="1"/>
  <c r="AQ229" i="1" s="1"/>
  <c r="AR229" i="1" s="1"/>
  <c r="AM231" i="1"/>
  <c r="AQ231" i="1" s="1"/>
  <c r="AR231" i="1" s="1"/>
  <c r="AM237" i="1"/>
  <c r="AQ237" i="1" s="1"/>
  <c r="AR237" i="1" s="1"/>
  <c r="AM256" i="1"/>
  <c r="AQ256" i="1" s="1"/>
  <c r="AR256" i="1" s="1"/>
  <c r="AM274" i="1"/>
  <c r="AQ274" i="1" s="1"/>
  <c r="AR274" i="1" s="1"/>
  <c r="AM282" i="1"/>
  <c r="AQ282" i="1" s="1"/>
  <c r="AR282" i="1" s="1"/>
  <c r="AM290" i="1"/>
  <c r="AQ290" i="1" s="1"/>
  <c r="AR290" i="1" s="1"/>
  <c r="AM298" i="1"/>
  <c r="AQ298" i="1" s="1"/>
  <c r="AR298" i="1" s="1"/>
  <c r="AM306" i="1"/>
  <c r="AQ306" i="1" s="1"/>
  <c r="AR306" i="1" s="1"/>
  <c r="AM314" i="1"/>
  <c r="AQ314" i="1" s="1"/>
  <c r="AR314" i="1" s="1"/>
  <c r="AM322" i="1"/>
  <c r="AQ322" i="1" s="1"/>
  <c r="AR322" i="1" s="1"/>
  <c r="AM330" i="1"/>
  <c r="AQ330" i="1" s="1"/>
  <c r="AR330" i="1" s="1"/>
  <c r="AM338" i="1"/>
  <c r="AQ338" i="1" s="1"/>
  <c r="AR338" i="1" s="1"/>
  <c r="AM346" i="1"/>
  <c r="AQ346" i="1" s="1"/>
  <c r="AR346" i="1" s="1"/>
  <c r="AM106" i="1"/>
  <c r="AQ106" i="1" s="1"/>
  <c r="AR106" i="1" s="1"/>
  <c r="AM128" i="1"/>
  <c r="AQ128" i="1" s="1"/>
  <c r="AR128" i="1" s="1"/>
  <c r="AM141" i="1"/>
  <c r="AQ141" i="1" s="1"/>
  <c r="AR141" i="1" s="1"/>
  <c r="AM146" i="1"/>
  <c r="AQ146" i="1" s="1"/>
  <c r="AR146" i="1" s="1"/>
  <c r="AM157" i="1"/>
  <c r="AQ157" i="1" s="1"/>
  <c r="AR157" i="1" s="1"/>
  <c r="AM247" i="1"/>
  <c r="AQ247" i="1" s="1"/>
  <c r="AR247" i="1" s="1"/>
  <c r="AM253" i="1"/>
  <c r="AQ253" i="1" s="1"/>
  <c r="AR253" i="1" s="1"/>
  <c r="AM272" i="1"/>
  <c r="AQ272" i="1" s="1"/>
  <c r="AR272" i="1" s="1"/>
  <c r="AM280" i="1"/>
  <c r="AQ280" i="1" s="1"/>
  <c r="AR280" i="1" s="1"/>
  <c r="AM288" i="1"/>
  <c r="AQ288" i="1" s="1"/>
  <c r="AR288" i="1" s="1"/>
  <c r="AM296" i="1"/>
  <c r="AQ296" i="1" s="1"/>
  <c r="AR296" i="1" s="1"/>
  <c r="AM304" i="1"/>
  <c r="AQ304" i="1" s="1"/>
  <c r="AR304" i="1" s="1"/>
  <c r="AM312" i="1"/>
  <c r="AQ312" i="1" s="1"/>
  <c r="AR312" i="1" s="1"/>
  <c r="AM320" i="1"/>
  <c r="AQ320" i="1" s="1"/>
  <c r="AR320" i="1" s="1"/>
  <c r="AM328" i="1"/>
  <c r="AQ328" i="1" s="1"/>
  <c r="AR328" i="1" s="1"/>
  <c r="AM336" i="1"/>
  <c r="AQ336" i="1" s="1"/>
  <c r="AR336" i="1" s="1"/>
  <c r="AM344" i="1"/>
  <c r="AQ344" i="1" s="1"/>
  <c r="AR344" i="1" s="1"/>
  <c r="AM116" i="1"/>
  <c r="AQ116" i="1" s="1"/>
  <c r="AR116" i="1" s="1"/>
  <c r="AM239" i="1"/>
  <c r="AQ239" i="1" s="1"/>
  <c r="AR239" i="1" s="1"/>
  <c r="AM241" i="1"/>
  <c r="AQ241" i="1" s="1"/>
  <c r="AR241" i="1" s="1"/>
  <c r="AM249" i="1"/>
  <c r="AQ249" i="1" s="1"/>
  <c r="AR249" i="1" s="1"/>
  <c r="AM265" i="1"/>
  <c r="AQ265" i="1" s="1"/>
  <c r="AR265" i="1" s="1"/>
  <c r="AM269" i="1"/>
  <c r="AQ269" i="1" s="1"/>
  <c r="AR269" i="1" s="1"/>
  <c r="AM273" i="1"/>
  <c r="AQ273" i="1" s="1"/>
  <c r="AR273" i="1" s="1"/>
  <c r="AM295" i="1"/>
  <c r="AQ295" i="1" s="1"/>
  <c r="AR295" i="1" s="1"/>
  <c r="AM309" i="1"/>
  <c r="AQ309" i="1" s="1"/>
  <c r="AR309" i="1" s="1"/>
  <c r="AM323" i="1"/>
  <c r="AQ323" i="1" s="1"/>
  <c r="AR323" i="1" s="1"/>
  <c r="AM334" i="1"/>
  <c r="AQ334" i="1" s="1"/>
  <c r="AR334" i="1" s="1"/>
  <c r="AM337" i="1"/>
  <c r="AQ337" i="1" s="1"/>
  <c r="AR337" i="1" s="1"/>
  <c r="AM355" i="1"/>
  <c r="AQ355" i="1" s="1"/>
  <c r="AR355" i="1" s="1"/>
  <c r="AM363" i="1"/>
  <c r="AQ363" i="1" s="1"/>
  <c r="AR363" i="1" s="1"/>
  <c r="AM371" i="1"/>
  <c r="AQ371" i="1" s="1"/>
  <c r="AR371" i="1" s="1"/>
  <c r="AM379" i="1"/>
  <c r="AQ379" i="1" s="1"/>
  <c r="AR379" i="1" s="1"/>
  <c r="AM387" i="1"/>
  <c r="AQ387" i="1" s="1"/>
  <c r="AR387" i="1" s="1"/>
  <c r="AM395" i="1"/>
  <c r="AQ395" i="1" s="1"/>
  <c r="AR395" i="1" s="1"/>
  <c r="AM403" i="1"/>
  <c r="AQ403" i="1" s="1"/>
  <c r="AR403" i="1" s="1"/>
  <c r="AM411" i="1"/>
  <c r="AQ411" i="1" s="1"/>
  <c r="AR411" i="1" s="1"/>
  <c r="AM360" i="1"/>
  <c r="AQ360" i="1" s="1"/>
  <c r="AR360" i="1" s="1"/>
  <c r="AM384" i="1"/>
  <c r="AQ384" i="1" s="1"/>
  <c r="AR384" i="1" s="1"/>
  <c r="AM392" i="1"/>
  <c r="AQ392" i="1" s="1"/>
  <c r="AR392" i="1" s="1"/>
  <c r="AM400" i="1"/>
  <c r="AQ400" i="1" s="1"/>
  <c r="AR400" i="1" s="1"/>
  <c r="AM158" i="1"/>
  <c r="AQ158" i="1" s="1"/>
  <c r="AR158" i="1" s="1"/>
  <c r="AM206" i="1"/>
  <c r="AQ206" i="1" s="1"/>
  <c r="AR206" i="1" s="1"/>
  <c r="AM214" i="1"/>
  <c r="AQ214" i="1" s="1"/>
  <c r="AR214" i="1" s="1"/>
  <c r="AM248" i="1"/>
  <c r="AQ248" i="1" s="1"/>
  <c r="AR248" i="1" s="1"/>
  <c r="AM268" i="1"/>
  <c r="AQ268" i="1" s="1"/>
  <c r="AR268" i="1" s="1"/>
  <c r="AM367" i="1"/>
  <c r="AQ367" i="1" s="1"/>
  <c r="AR367" i="1" s="1"/>
  <c r="AM375" i="1"/>
  <c r="AQ375" i="1" s="1"/>
  <c r="AR375" i="1" s="1"/>
  <c r="AM383" i="1"/>
  <c r="AQ383" i="1" s="1"/>
  <c r="AR383" i="1" s="1"/>
  <c r="AM391" i="1"/>
  <c r="AQ391" i="1" s="1"/>
  <c r="AR391" i="1" s="1"/>
  <c r="AM190" i="1"/>
  <c r="AQ190" i="1" s="1"/>
  <c r="AR190" i="1" s="1"/>
  <c r="AM205" i="1"/>
  <c r="AQ205" i="1" s="1"/>
  <c r="AR205" i="1" s="1"/>
  <c r="AM233" i="1"/>
  <c r="AQ233" i="1" s="1"/>
  <c r="AR233" i="1" s="1"/>
  <c r="AM245" i="1"/>
  <c r="AQ245" i="1" s="1"/>
  <c r="AR245" i="1" s="1"/>
  <c r="AM278" i="1"/>
  <c r="AQ278" i="1" s="1"/>
  <c r="AR278" i="1" s="1"/>
  <c r="AM281" i="1"/>
  <c r="AQ281" i="1" s="1"/>
  <c r="AR281" i="1" s="1"/>
  <c r="AM303" i="1"/>
  <c r="AQ303" i="1" s="1"/>
  <c r="AR303" i="1" s="1"/>
  <c r="AM317" i="1"/>
  <c r="AQ317" i="1" s="1"/>
  <c r="AR317" i="1" s="1"/>
  <c r="AM331" i="1"/>
  <c r="AQ331" i="1" s="1"/>
  <c r="AR331" i="1" s="1"/>
  <c r="AM342" i="1"/>
  <c r="AQ342" i="1" s="1"/>
  <c r="AR342" i="1" s="1"/>
  <c r="AM345" i="1"/>
  <c r="AQ345" i="1" s="1"/>
  <c r="AR345" i="1" s="1"/>
  <c r="AM354" i="1"/>
  <c r="AQ354" i="1" s="1"/>
  <c r="AR354" i="1" s="1"/>
  <c r="AM362" i="1"/>
  <c r="AQ362" i="1" s="1"/>
  <c r="AR362" i="1" s="1"/>
  <c r="AM370" i="1"/>
  <c r="AQ370" i="1" s="1"/>
  <c r="AR370" i="1" s="1"/>
  <c r="AM378" i="1"/>
  <c r="AQ378" i="1" s="1"/>
  <c r="AR378" i="1" s="1"/>
  <c r="AM386" i="1"/>
  <c r="AQ386" i="1" s="1"/>
  <c r="AR386" i="1" s="1"/>
  <c r="AM394" i="1"/>
  <c r="AQ394" i="1" s="1"/>
  <c r="AR394" i="1" s="1"/>
  <c r="AM402" i="1"/>
  <c r="AQ402" i="1" s="1"/>
  <c r="AR402" i="1" s="1"/>
  <c r="AM410" i="1"/>
  <c r="AQ410" i="1" s="1"/>
  <c r="AR410" i="1" s="1"/>
  <c r="AM368" i="1"/>
  <c r="AQ368" i="1" s="1"/>
  <c r="AR368" i="1" s="1"/>
  <c r="AM376" i="1"/>
  <c r="AQ376" i="1" s="1"/>
  <c r="AR376" i="1" s="1"/>
  <c r="AM14" i="1"/>
  <c r="AQ14" i="1" s="1"/>
  <c r="AR14" i="1" s="1"/>
  <c r="AM145" i="1"/>
  <c r="AQ145" i="1" s="1"/>
  <c r="AR145" i="1" s="1"/>
  <c r="AM171" i="1"/>
  <c r="AQ171" i="1" s="1"/>
  <c r="AR171" i="1" s="1"/>
  <c r="AM212" i="1"/>
  <c r="AQ212" i="1" s="1"/>
  <c r="AR212" i="1" s="1"/>
  <c r="AM252" i="1"/>
  <c r="AQ252" i="1" s="1"/>
  <c r="AR252" i="1" s="1"/>
  <c r="AM291" i="1"/>
  <c r="AQ291" i="1" s="1"/>
  <c r="AR291" i="1" s="1"/>
  <c r="AM305" i="1"/>
  <c r="AQ305" i="1" s="1"/>
  <c r="AR305" i="1" s="1"/>
  <c r="AM327" i="1"/>
  <c r="AQ327" i="1" s="1"/>
  <c r="AR327" i="1" s="1"/>
  <c r="AM359" i="1"/>
  <c r="AQ359" i="1" s="1"/>
  <c r="AR359" i="1" s="1"/>
  <c r="AM399" i="1"/>
  <c r="AQ399" i="1" s="1"/>
  <c r="AR399" i="1" s="1"/>
  <c r="AM70" i="1"/>
  <c r="AQ70" i="1" s="1"/>
  <c r="AR70" i="1" s="1"/>
  <c r="AM147" i="1"/>
  <c r="AQ147" i="1" s="1"/>
  <c r="AR147" i="1" s="1"/>
  <c r="AM203" i="1"/>
  <c r="AQ203" i="1" s="1"/>
  <c r="AR203" i="1" s="1"/>
  <c r="AM220" i="1"/>
  <c r="AQ220" i="1" s="1"/>
  <c r="AR220" i="1" s="1"/>
  <c r="AM275" i="1"/>
  <c r="AQ275" i="1" s="1"/>
  <c r="AR275" i="1" s="1"/>
  <c r="AM286" i="1"/>
  <c r="AQ286" i="1" s="1"/>
  <c r="AR286" i="1" s="1"/>
  <c r="AM289" i="1"/>
  <c r="AQ289" i="1" s="1"/>
  <c r="AR289" i="1" s="1"/>
  <c r="AM311" i="1"/>
  <c r="AQ311" i="1" s="1"/>
  <c r="AR311" i="1" s="1"/>
  <c r="AM325" i="1"/>
  <c r="AQ325" i="1" s="1"/>
  <c r="AR325" i="1" s="1"/>
  <c r="AM339" i="1"/>
  <c r="AQ339" i="1" s="1"/>
  <c r="AR339" i="1" s="1"/>
  <c r="AM361" i="1"/>
  <c r="AQ361" i="1" s="1"/>
  <c r="AR361" i="1" s="1"/>
  <c r="AM369" i="1"/>
  <c r="AQ369" i="1" s="1"/>
  <c r="AR369" i="1" s="1"/>
  <c r="AM377" i="1"/>
  <c r="AQ377" i="1" s="1"/>
  <c r="AR377" i="1" s="1"/>
  <c r="AM385" i="1"/>
  <c r="AQ385" i="1" s="1"/>
  <c r="AR385" i="1" s="1"/>
  <c r="AM393" i="1"/>
  <c r="AQ393" i="1" s="1"/>
  <c r="AR393" i="1" s="1"/>
  <c r="AM401" i="1"/>
  <c r="AQ401" i="1" s="1"/>
  <c r="AR401" i="1" s="1"/>
  <c r="AM409" i="1"/>
  <c r="AQ409" i="1" s="1"/>
  <c r="AR409" i="1" s="1"/>
  <c r="AM186" i="1"/>
  <c r="AQ186" i="1" s="1"/>
  <c r="AR186" i="1" s="1"/>
  <c r="AM197" i="1"/>
  <c r="AQ197" i="1" s="1"/>
  <c r="AR197" i="1" s="1"/>
  <c r="AM218" i="1"/>
  <c r="AQ218" i="1" s="1"/>
  <c r="AR218" i="1" s="1"/>
  <c r="AM264" i="1"/>
  <c r="AQ264" i="1" s="1"/>
  <c r="AR264" i="1" s="1"/>
  <c r="AM283" i="1"/>
  <c r="AQ283" i="1" s="1"/>
  <c r="AR283" i="1" s="1"/>
  <c r="AM294" i="1"/>
  <c r="AQ294" i="1" s="1"/>
  <c r="AR294" i="1" s="1"/>
  <c r="AM297" i="1"/>
  <c r="AQ297" i="1" s="1"/>
  <c r="AR297" i="1" s="1"/>
  <c r="AM319" i="1"/>
  <c r="AQ319" i="1" s="1"/>
  <c r="AR319" i="1" s="1"/>
  <c r="AM333" i="1"/>
  <c r="AQ333" i="1" s="1"/>
  <c r="AR333" i="1" s="1"/>
  <c r="AM347" i="1"/>
  <c r="AQ347" i="1" s="1"/>
  <c r="AR347" i="1" s="1"/>
  <c r="AM353" i="1"/>
  <c r="AQ353" i="1" s="1"/>
  <c r="AR353" i="1" s="1"/>
  <c r="AM408" i="1"/>
  <c r="AQ408" i="1" s="1"/>
  <c r="AR408" i="1" s="1"/>
  <c r="AM195" i="1"/>
  <c r="AQ195" i="1" s="1"/>
  <c r="AR195" i="1" s="1"/>
  <c r="AM208" i="1"/>
  <c r="AQ208" i="1" s="1"/>
  <c r="AR208" i="1" s="1"/>
  <c r="AM277" i="1"/>
  <c r="AQ277" i="1" s="1"/>
  <c r="AR277" i="1" s="1"/>
  <c r="AM302" i="1"/>
  <c r="AQ302" i="1" s="1"/>
  <c r="AR302" i="1" s="1"/>
  <c r="AM341" i="1"/>
  <c r="AQ341" i="1" s="1"/>
  <c r="AR341" i="1" s="1"/>
  <c r="AM407" i="1"/>
  <c r="AQ407" i="1" s="1"/>
  <c r="AR407" i="1" s="1"/>
  <c r="AM100" i="1"/>
  <c r="AQ100" i="1" s="1"/>
  <c r="AR100" i="1" s="1"/>
  <c r="AM124" i="1"/>
  <c r="AQ124" i="1" s="1"/>
  <c r="AR124" i="1" s="1"/>
  <c r="AM176" i="1"/>
  <c r="AQ176" i="1" s="1"/>
  <c r="AR176" i="1" s="1"/>
  <c r="AM236" i="1"/>
  <c r="AQ236" i="1" s="1"/>
  <c r="AR236" i="1" s="1"/>
  <c r="AM263" i="1"/>
  <c r="AQ263" i="1" s="1"/>
  <c r="AR263" i="1" s="1"/>
  <c r="AM293" i="1"/>
  <c r="AQ293" i="1" s="1"/>
  <c r="AR293" i="1" s="1"/>
  <c r="AM313" i="1"/>
  <c r="AQ313" i="1" s="1"/>
  <c r="AR313" i="1" s="1"/>
  <c r="AM318" i="1"/>
  <c r="AQ318" i="1" s="1"/>
  <c r="AR318" i="1" s="1"/>
  <c r="AM372" i="1"/>
  <c r="AQ372" i="1" s="1"/>
  <c r="AR372" i="1" s="1"/>
  <c r="AM374" i="1"/>
  <c r="AQ374" i="1" s="1"/>
  <c r="AR374" i="1" s="1"/>
  <c r="AM405" i="1"/>
  <c r="AQ405" i="1" s="1"/>
  <c r="AR405" i="1" s="1"/>
  <c r="AM121" i="1"/>
  <c r="AQ121" i="1" s="1"/>
  <c r="AR121" i="1" s="1"/>
  <c r="AM321" i="1"/>
  <c r="AQ321" i="1" s="1"/>
  <c r="AR321" i="1" s="1"/>
  <c r="AM326" i="1"/>
  <c r="AQ326" i="1" s="1"/>
  <c r="AR326" i="1" s="1"/>
  <c r="AM351" i="1"/>
  <c r="AQ351" i="1" s="1"/>
  <c r="AR351" i="1" s="1"/>
  <c r="AM364" i="1"/>
  <c r="AQ364" i="1" s="1"/>
  <c r="AR364" i="1" s="1"/>
  <c r="AM366" i="1"/>
  <c r="AQ366" i="1" s="1"/>
  <c r="AR366" i="1" s="1"/>
  <c r="AM397" i="1"/>
  <c r="AQ397" i="1" s="1"/>
  <c r="AR397" i="1" s="1"/>
  <c r="AM415" i="1"/>
  <c r="AQ415" i="1" s="1"/>
  <c r="AR415" i="1" s="1"/>
  <c r="AM419" i="1"/>
  <c r="AQ419" i="1" s="1"/>
  <c r="AR419" i="1" s="1"/>
  <c r="AM423" i="1"/>
  <c r="AQ423" i="1" s="1"/>
  <c r="AR423" i="1" s="1"/>
  <c r="AM427" i="1"/>
  <c r="AQ427" i="1" s="1"/>
  <c r="AR427" i="1" s="1"/>
  <c r="AM431" i="1"/>
  <c r="AQ431" i="1" s="1"/>
  <c r="AR431" i="1" s="1"/>
  <c r="AM435" i="1"/>
  <c r="AQ435" i="1" s="1"/>
  <c r="AR435" i="1" s="1"/>
  <c r="AM439" i="1"/>
  <c r="AQ439" i="1" s="1"/>
  <c r="AR439" i="1" s="1"/>
  <c r="AM443" i="1"/>
  <c r="AQ443" i="1" s="1"/>
  <c r="AR443" i="1" s="1"/>
  <c r="AM447" i="1"/>
  <c r="AQ447" i="1" s="1"/>
  <c r="AR447" i="1" s="1"/>
  <c r="AM451" i="1"/>
  <c r="AQ451" i="1" s="1"/>
  <c r="AR451" i="1" s="1"/>
  <c r="AM210" i="1"/>
  <c r="AQ210" i="1" s="1"/>
  <c r="AR210" i="1" s="1"/>
  <c r="AM301" i="1"/>
  <c r="AQ301" i="1" s="1"/>
  <c r="AR301" i="1" s="1"/>
  <c r="AM329" i="1"/>
  <c r="AQ329" i="1" s="1"/>
  <c r="AR329" i="1" s="1"/>
  <c r="AM356" i="1"/>
  <c r="AQ356" i="1" s="1"/>
  <c r="AR356" i="1" s="1"/>
  <c r="AM389" i="1"/>
  <c r="AQ389" i="1" s="1"/>
  <c r="AR389" i="1" s="1"/>
  <c r="AM416" i="1"/>
  <c r="AQ416" i="1" s="1"/>
  <c r="AR416" i="1" s="1"/>
  <c r="AM424" i="1"/>
  <c r="AQ424" i="1" s="1"/>
  <c r="AR424" i="1" s="1"/>
  <c r="AM432" i="1"/>
  <c r="AQ432" i="1" s="1"/>
  <c r="AR432" i="1" s="1"/>
  <c r="AM440" i="1"/>
  <c r="AQ440" i="1" s="1"/>
  <c r="AR440" i="1" s="1"/>
  <c r="AM448" i="1"/>
  <c r="AQ448" i="1" s="1"/>
  <c r="AR448" i="1" s="1"/>
  <c r="AM132" i="1"/>
  <c r="AQ132" i="1" s="1"/>
  <c r="AR132" i="1" s="1"/>
  <c r="AM165" i="1"/>
  <c r="AQ165" i="1" s="1"/>
  <c r="AR165" i="1" s="1"/>
  <c r="AM358" i="1"/>
  <c r="AQ358" i="1" s="1"/>
  <c r="AR358" i="1" s="1"/>
  <c r="AM413" i="1"/>
  <c r="AQ413" i="1" s="1"/>
  <c r="AR413" i="1" s="1"/>
  <c r="AM261" i="1"/>
  <c r="AQ261" i="1" s="1"/>
  <c r="AR261" i="1" s="1"/>
  <c r="AM299" i="1"/>
  <c r="AQ299" i="1" s="1"/>
  <c r="AR299" i="1" s="1"/>
  <c r="AM381" i="1"/>
  <c r="AQ381" i="1" s="1"/>
  <c r="AR381" i="1" s="1"/>
  <c r="AM412" i="1"/>
  <c r="AQ412" i="1" s="1"/>
  <c r="AR412" i="1" s="1"/>
  <c r="AM418" i="1"/>
  <c r="AQ418" i="1" s="1"/>
  <c r="AR418" i="1" s="1"/>
  <c r="AM422" i="1"/>
  <c r="AQ422" i="1" s="1"/>
  <c r="AR422" i="1" s="1"/>
  <c r="AM426" i="1"/>
  <c r="AQ426" i="1" s="1"/>
  <c r="AR426" i="1" s="1"/>
  <c r="AM430" i="1"/>
  <c r="AQ430" i="1" s="1"/>
  <c r="AR430" i="1" s="1"/>
  <c r="AM434" i="1"/>
  <c r="AQ434" i="1" s="1"/>
  <c r="AR434" i="1" s="1"/>
  <c r="AM438" i="1"/>
  <c r="AQ438" i="1" s="1"/>
  <c r="AR438" i="1" s="1"/>
  <c r="AM442" i="1"/>
  <c r="AQ442" i="1" s="1"/>
  <c r="AR442" i="1" s="1"/>
  <c r="AM446" i="1"/>
  <c r="AQ446" i="1" s="1"/>
  <c r="AR446" i="1" s="1"/>
  <c r="AM450" i="1"/>
  <c r="AQ450" i="1" s="1"/>
  <c r="AR450" i="1" s="1"/>
  <c r="AM335" i="1"/>
  <c r="AQ335" i="1" s="1"/>
  <c r="AR335" i="1" s="1"/>
  <c r="AM398" i="1"/>
  <c r="AQ398" i="1" s="1"/>
  <c r="AR398" i="1" s="1"/>
  <c r="AM421" i="1"/>
  <c r="AQ421" i="1" s="1"/>
  <c r="AR421" i="1" s="1"/>
  <c r="AM429" i="1"/>
  <c r="AQ429" i="1" s="1"/>
  <c r="AR429" i="1" s="1"/>
  <c r="AM433" i="1"/>
  <c r="AQ433" i="1" s="1"/>
  <c r="AR433" i="1" s="1"/>
  <c r="AM449" i="1"/>
  <c r="AQ449" i="1" s="1"/>
  <c r="AR449" i="1" s="1"/>
  <c r="AM388" i="1"/>
  <c r="AQ388" i="1" s="1"/>
  <c r="AR388" i="1" s="1"/>
  <c r="AM167" i="1"/>
  <c r="AQ167" i="1" s="1"/>
  <c r="AR167" i="1" s="1"/>
  <c r="AM382" i="1"/>
  <c r="AQ382" i="1" s="1"/>
  <c r="AR382" i="1" s="1"/>
  <c r="AM420" i="1"/>
  <c r="AQ420" i="1" s="1"/>
  <c r="AR420" i="1" s="1"/>
  <c r="AM444" i="1"/>
  <c r="AQ444" i="1" s="1"/>
  <c r="AR444" i="1" s="1"/>
  <c r="AM452" i="1"/>
  <c r="AQ452" i="1" s="1"/>
  <c r="AR452" i="1" s="1"/>
  <c r="AM156" i="1"/>
  <c r="AQ156" i="1" s="1"/>
  <c r="AR156" i="1" s="1"/>
  <c r="AM187" i="1"/>
  <c r="AQ187" i="1" s="1"/>
  <c r="AR187" i="1" s="1"/>
  <c r="AM202" i="1"/>
  <c r="AQ202" i="1" s="1"/>
  <c r="AR202" i="1" s="1"/>
  <c r="AM232" i="1"/>
  <c r="AQ232" i="1" s="1"/>
  <c r="AR232" i="1" s="1"/>
  <c r="AM255" i="1"/>
  <c r="AQ255" i="1" s="1"/>
  <c r="AR255" i="1" s="1"/>
  <c r="AM271" i="1"/>
  <c r="AQ271" i="1" s="1"/>
  <c r="AR271" i="1" s="1"/>
  <c r="AM279" i="1"/>
  <c r="AQ279" i="1" s="1"/>
  <c r="AR279" i="1" s="1"/>
  <c r="AM352" i="1"/>
  <c r="AQ352" i="1" s="1"/>
  <c r="AR352" i="1" s="1"/>
  <c r="AM373" i="1"/>
  <c r="AQ373" i="1" s="1"/>
  <c r="AR373" i="1" s="1"/>
  <c r="AM404" i="1"/>
  <c r="AQ404" i="1" s="1"/>
  <c r="AR404" i="1" s="1"/>
  <c r="AM406" i="1"/>
  <c r="AQ406" i="1" s="1"/>
  <c r="AR406" i="1" s="1"/>
  <c r="AM414" i="1"/>
  <c r="AQ414" i="1" s="1"/>
  <c r="AR414" i="1" s="1"/>
  <c r="AM137" i="1"/>
  <c r="AQ137" i="1" s="1"/>
  <c r="AR137" i="1" s="1"/>
  <c r="AM163" i="1"/>
  <c r="AQ163" i="1" s="1"/>
  <c r="AR163" i="1" s="1"/>
  <c r="AM172" i="1"/>
  <c r="AQ172" i="1" s="1"/>
  <c r="AR172" i="1" s="1"/>
  <c r="AM221" i="1"/>
  <c r="AQ221" i="1" s="1"/>
  <c r="AR221" i="1" s="1"/>
  <c r="AM287" i="1"/>
  <c r="AQ287" i="1" s="1"/>
  <c r="AR287" i="1" s="1"/>
  <c r="AM307" i="1"/>
  <c r="AQ307" i="1" s="1"/>
  <c r="AR307" i="1" s="1"/>
  <c r="AM365" i="1"/>
  <c r="AQ365" i="1" s="1"/>
  <c r="AR365" i="1" s="1"/>
  <c r="AM396" i="1"/>
  <c r="AQ396" i="1" s="1"/>
  <c r="AR396" i="1" s="1"/>
  <c r="AM417" i="1"/>
  <c r="AQ417" i="1" s="1"/>
  <c r="AR417" i="1" s="1"/>
  <c r="AM425" i="1"/>
  <c r="AQ425" i="1" s="1"/>
  <c r="AR425" i="1" s="1"/>
  <c r="AM437" i="1"/>
  <c r="AQ437" i="1" s="1"/>
  <c r="AR437" i="1" s="1"/>
  <c r="AM441" i="1"/>
  <c r="AQ441" i="1" s="1"/>
  <c r="AR441" i="1" s="1"/>
  <c r="AM445" i="1"/>
  <c r="AQ445" i="1" s="1"/>
  <c r="AR445" i="1" s="1"/>
  <c r="AM310" i="1"/>
  <c r="AQ310" i="1" s="1"/>
  <c r="AR310" i="1" s="1"/>
  <c r="AM357" i="1"/>
  <c r="AQ357" i="1" s="1"/>
  <c r="AR357" i="1" s="1"/>
  <c r="AM390" i="1"/>
  <c r="AQ390" i="1" s="1"/>
  <c r="AR390" i="1" s="1"/>
  <c r="AM244" i="1"/>
  <c r="AQ244" i="1" s="1"/>
  <c r="AR244" i="1" s="1"/>
  <c r="AM285" i="1"/>
  <c r="AQ285" i="1" s="1"/>
  <c r="AR285" i="1" s="1"/>
  <c r="AM315" i="1"/>
  <c r="AQ315" i="1" s="1"/>
  <c r="AR315" i="1" s="1"/>
  <c r="AM343" i="1"/>
  <c r="AQ343" i="1" s="1"/>
  <c r="AR343" i="1" s="1"/>
  <c r="AM380" i="1"/>
  <c r="AQ380" i="1" s="1"/>
  <c r="AR380" i="1" s="1"/>
  <c r="AM428" i="1"/>
  <c r="AQ428" i="1" s="1"/>
  <c r="AR428" i="1" s="1"/>
  <c r="AM436" i="1"/>
  <c r="AQ436" i="1" s="1"/>
  <c r="AR436" i="1" s="1"/>
  <c r="AM153" i="1"/>
  <c r="AQ153" i="1" s="1"/>
  <c r="AR153" i="1" s="1"/>
  <c r="AM136" i="1"/>
  <c r="AQ136" i="1" s="1"/>
  <c r="AR136" i="1" s="1"/>
  <c r="AM139" i="1"/>
  <c r="AQ139" i="1" s="1"/>
  <c r="AR139" i="1" s="1"/>
  <c r="AM115" i="1"/>
  <c r="AQ115" i="1" s="1"/>
  <c r="AR115" i="1" s="1"/>
  <c r="AM151" i="1"/>
  <c r="AQ151" i="1" s="1"/>
  <c r="AR151" i="1" s="1"/>
  <c r="AM101" i="1"/>
  <c r="AQ101" i="1" s="1"/>
  <c r="AR101" i="1" s="1"/>
  <c r="AM143" i="1"/>
  <c r="AQ143" i="1" s="1"/>
  <c r="AR143" i="1" s="1"/>
  <c r="AM131" i="1"/>
  <c r="AQ131" i="1" s="1"/>
  <c r="AR131" i="1" s="1"/>
  <c r="AM123" i="1"/>
  <c r="AQ123" i="1" s="1"/>
  <c r="AR123" i="1" s="1"/>
  <c r="AM16" i="1"/>
  <c r="AQ16" i="1" s="1"/>
  <c r="AR16" i="1" s="1"/>
  <c r="AM119" i="1"/>
  <c r="AQ119" i="1" s="1"/>
  <c r="AR119" i="1" s="1"/>
  <c r="AM108" i="1"/>
  <c r="AQ108" i="1" s="1"/>
  <c r="AR108" i="1" s="1"/>
  <c r="AM104" i="1"/>
  <c r="AQ104" i="1" s="1"/>
  <c r="AR104" i="1" s="1"/>
  <c r="AM12" i="1"/>
  <c r="AQ12" i="1" s="1"/>
  <c r="AR12" i="1" s="1"/>
  <c r="AM120" i="1"/>
  <c r="AQ120" i="1" s="1"/>
  <c r="AR120" i="1" s="1"/>
  <c r="AM111" i="1"/>
  <c r="AQ111" i="1" s="1"/>
  <c r="AR111" i="1" s="1"/>
  <c r="AM107" i="1"/>
  <c r="AQ107" i="1" s="1"/>
  <c r="AR107" i="1" s="1"/>
  <c r="AM138" i="1"/>
  <c r="AQ138" i="1" s="1"/>
  <c r="AR138" i="1" s="1"/>
  <c r="AM8" i="1"/>
  <c r="AM152" i="1"/>
  <c r="AQ152" i="1" s="1"/>
  <c r="AR152" i="1" s="1"/>
  <c r="AM154" i="1"/>
  <c r="AQ154" i="1" s="1"/>
  <c r="AR154" i="1" s="1"/>
  <c r="AM135" i="1"/>
  <c r="AQ135" i="1" s="1"/>
  <c r="AR135" i="1" s="1"/>
  <c r="AM155" i="1"/>
  <c r="AQ155" i="1" s="1"/>
  <c r="AR155" i="1" s="1"/>
  <c r="AM144" i="1"/>
  <c r="AQ144" i="1" s="1"/>
  <c r="AR144" i="1" s="1"/>
  <c r="AM103" i="1"/>
  <c r="AQ103" i="1" s="1"/>
  <c r="AR103" i="1" s="1"/>
  <c r="AM10" i="1"/>
  <c r="AQ10" i="1" s="1"/>
  <c r="AR10" i="1" s="1"/>
  <c r="AM105" i="1"/>
  <c r="AQ105" i="1" s="1"/>
  <c r="AR105" i="1" s="1"/>
  <c r="AM127" i="1"/>
  <c r="AQ127" i="1" s="1"/>
  <c r="AR127" i="1" s="1"/>
  <c r="AM112" i="1"/>
  <c r="AQ112" i="1" s="1"/>
  <c r="AR112" i="1" s="1"/>
  <c r="AM117" i="1"/>
  <c r="AQ117" i="1" s="1"/>
  <c r="AR117" i="1" s="1"/>
  <c r="AM11" i="1"/>
  <c r="AQ11" i="1" s="1"/>
  <c r="AR11" i="1" s="1"/>
  <c r="AM15" i="1"/>
  <c r="AQ15" i="1" s="1"/>
  <c r="AR15" i="1" s="1"/>
  <c r="M89" i="4"/>
  <c r="O89" i="4" s="1"/>
  <c r="O7" i="4"/>
  <c r="P6" i="4"/>
  <c r="U6" i="4" s="1"/>
  <c r="M90" i="4" l="1"/>
  <c r="O90" i="4" s="1"/>
  <c r="O8" i="4"/>
  <c r="P7" i="4"/>
  <c r="U7" i="4" s="1"/>
  <c r="M91" i="4" l="1"/>
  <c r="O91" i="4" s="1"/>
  <c r="O9" i="4"/>
  <c r="P8" i="4"/>
  <c r="U8" i="4" s="1"/>
  <c r="M92" i="4" l="1"/>
  <c r="O92" i="4" s="1"/>
  <c r="O10" i="4"/>
  <c r="P9" i="4"/>
  <c r="U9" i="4" s="1"/>
  <c r="M93" i="4" l="1"/>
  <c r="O93" i="4" s="1"/>
  <c r="O11" i="4"/>
  <c r="P10" i="4"/>
  <c r="U10" i="4" s="1"/>
  <c r="M94" i="4" l="1"/>
  <c r="O94" i="4" s="1"/>
  <c r="O12" i="4"/>
  <c r="P11" i="4"/>
  <c r="U11" i="4" s="1"/>
  <c r="M95" i="4" l="1"/>
  <c r="O95" i="4" s="1"/>
  <c r="O13" i="4"/>
  <c r="P12" i="4"/>
  <c r="U12" i="4" s="1"/>
  <c r="M96" i="4" l="1"/>
  <c r="O96" i="4" s="1"/>
  <c r="O14" i="4"/>
  <c r="O15" i="4" s="1"/>
  <c r="P13" i="4"/>
  <c r="U13" i="4" s="1"/>
  <c r="P15" i="4" l="1"/>
  <c r="O16" i="4"/>
  <c r="M97" i="4"/>
  <c r="O97" i="4" s="1"/>
  <c r="P14" i="4"/>
  <c r="U14" i="4" s="1"/>
  <c r="S15" i="4" l="1"/>
  <c r="U15" i="4"/>
  <c r="R15" i="4"/>
  <c r="Q15" i="4"/>
  <c r="T15" i="4"/>
  <c r="P16" i="4"/>
  <c r="O17" i="4"/>
  <c r="M98" i="4"/>
  <c r="O98" i="4" s="1"/>
  <c r="U16" i="4" l="1"/>
  <c r="T16" i="4"/>
  <c r="S16" i="4"/>
  <c r="Q16" i="4"/>
  <c r="R16" i="4"/>
  <c r="P17" i="4"/>
  <c r="O18" i="4"/>
  <c r="M99" i="4"/>
  <c r="O99" i="4" s="1"/>
  <c r="P18" i="4" l="1"/>
  <c r="O19" i="4"/>
  <c r="T17" i="4"/>
  <c r="Q17" i="4"/>
  <c r="R17" i="4"/>
  <c r="U17" i="4"/>
  <c r="S17" i="4"/>
  <c r="M100" i="4"/>
  <c r="O100" i="4" s="1"/>
  <c r="O20" i="4" l="1"/>
  <c r="P19" i="4"/>
  <c r="U18" i="4"/>
  <c r="Q18" i="4"/>
  <c r="T18" i="4"/>
  <c r="S18" i="4"/>
  <c r="R18" i="4"/>
  <c r="M101" i="4"/>
  <c r="O101" i="4" s="1"/>
  <c r="P20" i="4" l="1"/>
  <c r="O21" i="4"/>
  <c r="Q19" i="4"/>
  <c r="R19" i="4"/>
  <c r="S19" i="4"/>
  <c r="U19" i="4"/>
  <c r="T19" i="4"/>
  <c r="M102" i="4"/>
  <c r="O102" i="4" s="1"/>
  <c r="P21" i="4" l="1"/>
  <c r="O22" i="4"/>
  <c r="T20" i="4"/>
  <c r="S20" i="4"/>
  <c r="U20" i="4"/>
  <c r="R20" i="4"/>
  <c r="Q20" i="4"/>
  <c r="M103" i="4"/>
  <c r="O103" i="4" s="1"/>
  <c r="S21" i="4" l="1"/>
  <c r="U21" i="4"/>
  <c r="Q21" i="4"/>
  <c r="R21" i="4"/>
  <c r="T21" i="4"/>
  <c r="P22" i="4"/>
  <c r="O23" i="4"/>
  <c r="M104" i="4"/>
  <c r="O104" i="4" s="1"/>
  <c r="S22" i="4" l="1"/>
  <c r="Q22" i="4"/>
  <c r="U22" i="4"/>
  <c r="R22" i="4"/>
  <c r="T22" i="4"/>
  <c r="P23" i="4"/>
  <c r="O24" i="4"/>
  <c r="M105" i="4"/>
  <c r="O105" i="4" s="1"/>
  <c r="R23" i="4" l="1"/>
  <c r="Q23" i="4"/>
  <c r="S23" i="4"/>
  <c r="U23" i="4"/>
  <c r="T23" i="4"/>
  <c r="O25" i="4"/>
  <c r="P24" i="4"/>
  <c r="M106" i="4"/>
  <c r="O106" i="4" s="1"/>
  <c r="S24" i="4" l="1"/>
  <c r="U24" i="4"/>
  <c r="Q24" i="4"/>
  <c r="R24" i="4"/>
  <c r="T24" i="4"/>
  <c r="O26" i="4"/>
  <c r="P25" i="4"/>
  <c r="M107" i="4"/>
  <c r="O107" i="4" s="1"/>
  <c r="S25" i="4" l="1"/>
  <c r="Q25" i="4"/>
  <c r="R25" i="4"/>
  <c r="T25" i="4"/>
  <c r="U25" i="4"/>
  <c r="P26" i="4"/>
  <c r="O27" i="4"/>
  <c r="M108" i="4"/>
  <c r="O108" i="4" s="1"/>
  <c r="P27" i="4" l="1"/>
  <c r="O28" i="4"/>
  <c r="S26" i="4"/>
  <c r="U26" i="4"/>
  <c r="R26" i="4"/>
  <c r="Q26" i="4"/>
  <c r="T26" i="4"/>
  <c r="M109" i="4"/>
  <c r="O109" i="4" s="1"/>
  <c r="R27" i="4" l="1"/>
  <c r="U27" i="4"/>
  <c r="S27" i="4"/>
  <c r="T27" i="4"/>
  <c r="Q27" i="4"/>
  <c r="P28" i="4"/>
  <c r="O29" i="4"/>
  <c r="M110" i="4"/>
  <c r="O110" i="4" s="1"/>
  <c r="R28" i="4" l="1"/>
  <c r="S28" i="4"/>
  <c r="Q28" i="4"/>
  <c r="T28" i="4"/>
  <c r="U28" i="4"/>
  <c r="P29" i="4"/>
  <c r="O30" i="4"/>
  <c r="M111" i="4"/>
  <c r="O111" i="4" s="1"/>
  <c r="O31" i="4" l="1"/>
  <c r="P30" i="4"/>
  <c r="T29" i="4"/>
  <c r="R29" i="4"/>
  <c r="U29" i="4"/>
  <c r="Q29" i="4"/>
  <c r="S29" i="4"/>
  <c r="M112" i="4"/>
  <c r="O112" i="4" s="1"/>
  <c r="M113" i="4" l="1"/>
  <c r="O113" i="4" s="1"/>
  <c r="P31" i="4"/>
  <c r="O32" i="4"/>
  <c r="T30" i="4"/>
  <c r="U30" i="4"/>
  <c r="S30" i="4"/>
  <c r="Q30" i="4"/>
  <c r="R30" i="4"/>
  <c r="M114" i="4" l="1"/>
  <c r="O114" i="4" s="1"/>
  <c r="O33" i="4"/>
  <c r="P32" i="4"/>
  <c r="S31" i="4"/>
  <c r="T31" i="4"/>
  <c r="Q31" i="4"/>
  <c r="U31" i="4"/>
  <c r="R31" i="4"/>
  <c r="M115" i="4"/>
  <c r="O115" i="4" s="1"/>
  <c r="P33" i="4" l="1"/>
  <c r="O34" i="4"/>
  <c r="R32" i="4"/>
  <c r="U32" i="4"/>
  <c r="Q32" i="4"/>
  <c r="S32" i="4"/>
  <c r="T32" i="4"/>
  <c r="M116" i="4"/>
  <c r="O116" i="4" s="1"/>
  <c r="Q33" i="4" l="1"/>
  <c r="R33" i="4"/>
  <c r="T33" i="4"/>
  <c r="U33" i="4"/>
  <c r="S33" i="4"/>
  <c r="O35" i="4"/>
  <c r="P34" i="4"/>
  <c r="M117" i="4"/>
  <c r="O117" i="4" s="1"/>
  <c r="P35" i="4" l="1"/>
  <c r="O36" i="4"/>
  <c r="R34" i="4"/>
  <c r="S34" i="4"/>
  <c r="U34" i="4"/>
  <c r="Q34" i="4"/>
  <c r="T34" i="4"/>
  <c r="M118" i="4"/>
  <c r="O118" i="4" s="1"/>
  <c r="P36" i="4" l="1"/>
  <c r="O37" i="4"/>
  <c r="Q35" i="4"/>
  <c r="R35" i="4"/>
  <c r="U35" i="4"/>
  <c r="T35" i="4"/>
  <c r="S35" i="4"/>
  <c r="M119" i="4"/>
  <c r="O119" i="4" s="1"/>
  <c r="U36" i="4" l="1"/>
  <c r="R36" i="4"/>
  <c r="Q36" i="4"/>
  <c r="S36" i="4"/>
  <c r="T36" i="4"/>
  <c r="P37" i="4"/>
  <c r="O38" i="4"/>
  <c r="M120" i="4"/>
  <c r="O120" i="4" s="1"/>
  <c r="O39" i="4" l="1"/>
  <c r="P38" i="4"/>
  <c r="T37" i="4"/>
  <c r="R37" i="4"/>
  <c r="U37" i="4"/>
  <c r="Q37" i="4"/>
  <c r="S37" i="4"/>
  <c r="M121" i="4"/>
  <c r="O121" i="4" s="1"/>
  <c r="P39" i="4" l="1"/>
  <c r="O40" i="4"/>
  <c r="R38" i="4"/>
  <c r="T38" i="4"/>
  <c r="U38" i="4"/>
  <c r="S38" i="4"/>
  <c r="Q38" i="4"/>
  <c r="M122" i="4"/>
  <c r="O122" i="4" s="1"/>
  <c r="R39" i="4" l="1"/>
  <c r="S39" i="4"/>
  <c r="U39" i="4"/>
  <c r="Q39" i="4"/>
  <c r="T39" i="4"/>
  <c r="O41" i="4"/>
  <c r="P40" i="4"/>
  <c r="M123" i="4"/>
  <c r="O123" i="4" s="1"/>
  <c r="T40" i="4" l="1"/>
  <c r="U40" i="4"/>
  <c r="R40" i="4"/>
  <c r="Q40" i="4"/>
  <c r="S40" i="4"/>
  <c r="P41" i="4"/>
  <c r="O42" i="4"/>
  <c r="M124" i="4"/>
  <c r="O124" i="4" s="1"/>
  <c r="R41" i="4" l="1"/>
  <c r="T41" i="4"/>
  <c r="U41" i="4"/>
  <c r="S41" i="4"/>
  <c r="Q41" i="4"/>
  <c r="O43" i="4"/>
  <c r="P42" i="4"/>
  <c r="M125" i="4"/>
  <c r="O125" i="4" s="1"/>
  <c r="Q42" i="4" l="1"/>
  <c r="T42" i="4"/>
  <c r="S42" i="4"/>
  <c r="U42" i="4"/>
  <c r="R42" i="4"/>
  <c r="P43" i="4"/>
  <c r="O44" i="4"/>
  <c r="M126" i="4"/>
  <c r="O126" i="4" s="1"/>
  <c r="P44" i="4" l="1"/>
  <c r="O45" i="4"/>
  <c r="R43" i="4"/>
  <c r="U43" i="4"/>
  <c r="T43" i="4"/>
  <c r="S43" i="4"/>
  <c r="Q43" i="4"/>
  <c r="M127" i="4"/>
  <c r="O127" i="4" s="1"/>
  <c r="P45" i="4" l="1"/>
  <c r="O46" i="4"/>
  <c r="Q44" i="4"/>
  <c r="R44" i="4"/>
  <c r="U44" i="4"/>
  <c r="T44" i="4"/>
  <c r="S44" i="4"/>
  <c r="M128" i="4"/>
  <c r="O128" i="4" s="1"/>
  <c r="S45" i="4" l="1"/>
  <c r="Q45" i="4"/>
  <c r="R45" i="4"/>
  <c r="T45" i="4"/>
  <c r="U45" i="4"/>
  <c r="O47" i="4"/>
  <c r="P46" i="4"/>
  <c r="M129" i="4"/>
  <c r="O129" i="4" s="1"/>
  <c r="P47" i="4" l="1"/>
  <c r="O48" i="4"/>
  <c r="T46" i="4"/>
  <c r="R46" i="4"/>
  <c r="Q46" i="4"/>
  <c r="S46" i="4"/>
  <c r="U46" i="4"/>
  <c r="M130" i="4"/>
  <c r="O130" i="4" s="1"/>
  <c r="P48" i="4" l="1"/>
  <c r="O49" i="4"/>
  <c r="S47" i="4"/>
  <c r="T47" i="4"/>
  <c r="R47" i="4"/>
  <c r="U47" i="4"/>
  <c r="Q47" i="4"/>
  <c r="M131" i="4"/>
  <c r="O131" i="4" s="1"/>
  <c r="P49" i="4" l="1"/>
  <c r="O50" i="4"/>
  <c r="S48" i="4"/>
  <c r="Q48" i="4"/>
  <c r="T48" i="4"/>
  <c r="U48" i="4"/>
  <c r="R48" i="4"/>
  <c r="M132" i="4"/>
  <c r="O132" i="4" s="1"/>
  <c r="Q49" i="4" l="1"/>
  <c r="R49" i="4"/>
  <c r="U49" i="4"/>
  <c r="T49" i="4"/>
  <c r="S49" i="4"/>
  <c r="O51" i="4"/>
  <c r="P50" i="4"/>
  <c r="M133" i="4"/>
  <c r="M134" i="4" s="1"/>
  <c r="P51" i="4" l="1"/>
  <c r="O52" i="4"/>
  <c r="S50" i="4"/>
  <c r="T50" i="4"/>
  <c r="R50" i="4"/>
  <c r="U50" i="4"/>
  <c r="Q50" i="4"/>
  <c r="O133" i="4"/>
  <c r="O134" i="4" s="1"/>
  <c r="M135" i="4"/>
  <c r="O135" i="4" l="1"/>
  <c r="O53" i="4"/>
  <c r="P52" i="4"/>
  <c r="T51" i="4"/>
  <c r="Q51" i="4"/>
  <c r="R51" i="4"/>
  <c r="S51" i="4"/>
  <c r="U51" i="4"/>
  <c r="M136" i="4"/>
  <c r="O136" i="4" s="1"/>
  <c r="R52" i="4" l="1"/>
  <c r="S52" i="4"/>
  <c r="Q52" i="4"/>
  <c r="U52" i="4"/>
  <c r="T52" i="4"/>
  <c r="O54" i="4"/>
  <c r="P53" i="4"/>
  <c r="M137" i="4"/>
  <c r="O137" i="4" s="1"/>
  <c r="P54" i="4" l="1"/>
  <c r="O55" i="4"/>
  <c r="U53" i="4"/>
  <c r="S53" i="4"/>
  <c r="Q53" i="4"/>
  <c r="R53" i="4"/>
  <c r="T53" i="4"/>
  <c r="M138" i="4"/>
  <c r="O138" i="4" s="1"/>
  <c r="U54" i="4" l="1"/>
  <c r="T54" i="4"/>
  <c r="S54" i="4"/>
  <c r="Q54" i="4"/>
  <c r="R54" i="4"/>
  <c r="P55" i="4"/>
  <c r="O56" i="4"/>
  <c r="M139" i="4"/>
  <c r="O139" i="4" s="1"/>
  <c r="P56" i="4" l="1"/>
  <c r="O57" i="4"/>
  <c r="S55" i="4"/>
  <c r="Q55" i="4"/>
  <c r="U55" i="4"/>
  <c r="T55" i="4"/>
  <c r="R55" i="4"/>
  <c r="M140" i="4"/>
  <c r="M141" i="4" s="1"/>
  <c r="Q56" i="4" l="1"/>
  <c r="R56" i="4"/>
  <c r="T56" i="4"/>
  <c r="U56" i="4"/>
  <c r="S56" i="4"/>
  <c r="O58" i="4"/>
  <c r="P57" i="4"/>
  <c r="O140" i="4"/>
  <c r="O141" i="4" s="1"/>
  <c r="M142" i="4"/>
  <c r="O59" i="4" l="1"/>
  <c r="P58" i="4"/>
  <c r="S57" i="4"/>
  <c r="T57" i="4"/>
  <c r="U57" i="4"/>
  <c r="Q57" i="4"/>
  <c r="R57" i="4"/>
  <c r="O142" i="4"/>
  <c r="M143" i="4"/>
  <c r="P59" i="4" l="1"/>
  <c r="O60" i="4"/>
  <c r="O143" i="4"/>
  <c r="R58" i="4"/>
  <c r="U58" i="4"/>
  <c r="T58" i="4"/>
  <c r="Q58" i="4"/>
  <c r="S58" i="4"/>
  <c r="M144" i="4"/>
  <c r="O144" i="4" l="1"/>
  <c r="R59" i="4"/>
  <c r="Q59" i="4"/>
  <c r="T59" i="4"/>
  <c r="U59" i="4"/>
  <c r="S59" i="4"/>
  <c r="O61" i="4"/>
  <c r="P60" i="4"/>
  <c r="M145" i="4"/>
  <c r="O145" i="4" s="1"/>
  <c r="T60" i="4" l="1"/>
  <c r="Q60" i="4"/>
  <c r="U60" i="4"/>
  <c r="R60" i="4"/>
  <c r="S60" i="4"/>
  <c r="O62" i="4"/>
  <c r="P61" i="4"/>
  <c r="M146" i="4"/>
  <c r="O146" i="4" s="1"/>
  <c r="Q61" i="4" l="1"/>
  <c r="R61" i="4"/>
  <c r="T61" i="4"/>
  <c r="U61" i="4"/>
  <c r="S61" i="4"/>
  <c r="P62" i="4"/>
  <c r="O63" i="4"/>
  <c r="M147" i="4"/>
  <c r="O147" i="4" s="1"/>
  <c r="O64" i="4" l="1"/>
  <c r="P63" i="4"/>
  <c r="U62" i="4"/>
  <c r="S62" i="4"/>
  <c r="T62" i="4"/>
  <c r="R62" i="4"/>
  <c r="Q62" i="4"/>
  <c r="M148" i="4"/>
  <c r="M149" i="4" s="1"/>
  <c r="O148" i="4" l="1"/>
  <c r="O149" i="4" s="1"/>
  <c r="O65" i="4"/>
  <c r="P64" i="4"/>
  <c r="Q63" i="4"/>
  <c r="S63" i="4"/>
  <c r="U63" i="4"/>
  <c r="T63" i="4"/>
  <c r="R63" i="4"/>
  <c r="M150" i="4"/>
  <c r="O150" i="4" s="1"/>
  <c r="S64" i="4" l="1"/>
  <c r="U64" i="4"/>
  <c r="R64" i="4"/>
  <c r="T64" i="4"/>
  <c r="Q64" i="4"/>
  <c r="P65" i="4"/>
  <c r="O66" i="4"/>
  <c r="M151" i="4"/>
  <c r="O151" i="4" s="1"/>
  <c r="P66" i="4" l="1"/>
  <c r="O67" i="4"/>
  <c r="S65" i="4"/>
  <c r="U65" i="4"/>
  <c r="Q65" i="4"/>
  <c r="T65" i="4"/>
  <c r="R65" i="4"/>
  <c r="M152" i="4"/>
  <c r="O152" i="4" s="1"/>
  <c r="T66" i="4" l="1"/>
  <c r="Q66" i="4"/>
  <c r="R66" i="4"/>
  <c r="U66" i="4"/>
  <c r="S66" i="4"/>
  <c r="O68" i="4"/>
  <c r="P67" i="4"/>
  <c r="M153" i="4"/>
  <c r="O153" i="4" s="1"/>
  <c r="U67" i="4" l="1"/>
  <c r="R67" i="4"/>
  <c r="T67" i="4"/>
  <c r="S67" i="4"/>
  <c r="Q67" i="4"/>
  <c r="O69" i="4"/>
  <c r="P68" i="4"/>
  <c r="M154" i="4"/>
  <c r="O154" i="4" s="1"/>
  <c r="Q68" i="4" l="1"/>
  <c r="R68" i="4"/>
  <c r="T68" i="4"/>
  <c r="S68" i="4"/>
  <c r="U68" i="4"/>
  <c r="O70" i="4"/>
  <c r="P69" i="4"/>
  <c r="M155" i="4"/>
  <c r="O155" i="4" s="1"/>
  <c r="R69" i="4" l="1"/>
  <c r="T69" i="4"/>
  <c r="U69" i="4"/>
  <c r="S69" i="4"/>
  <c r="Q69" i="4"/>
  <c r="O71" i="4"/>
  <c r="P70" i="4"/>
  <c r="M156" i="4"/>
  <c r="O156" i="4" s="1"/>
  <c r="Q70" i="4" l="1"/>
  <c r="R70" i="4"/>
  <c r="O72" i="4"/>
  <c r="P72" i="4" s="1"/>
  <c r="P71" i="4"/>
  <c r="M157" i="4"/>
  <c r="O157" i="4" s="1"/>
  <c r="S70" i="4" l="1"/>
  <c r="T70" i="4" s="1"/>
  <c r="U70" i="4" s="1"/>
  <c r="R71" i="4"/>
  <c r="Q71" i="4"/>
  <c r="S71" i="4" s="1"/>
  <c r="T71" i="4" s="1"/>
  <c r="U71" i="4" s="1"/>
  <c r="R72" i="4"/>
  <c r="Q72" i="4"/>
  <c r="S72" i="4" s="1"/>
  <c r="T72" i="4" s="1"/>
  <c r="U72" i="4" s="1"/>
  <c r="M158" i="4"/>
  <c r="O158" i="4" s="1"/>
  <c r="M159" i="4" l="1"/>
  <c r="O159" i="4" s="1"/>
  <c r="M160" i="4" l="1"/>
  <c r="O160" i="4" s="1"/>
  <c r="M161" i="4" l="1"/>
  <c r="O161" i="4" s="1"/>
  <c r="M162" i="4" l="1"/>
  <c r="O162" i="4" s="1"/>
  <c r="M163" i="4" l="1"/>
  <c r="O163" i="4" s="1"/>
  <c r="M164" i="4" l="1"/>
  <c r="O164" i="4" s="1"/>
  <c r="M165" i="4" l="1"/>
  <c r="O165" i="4" s="1"/>
  <c r="M166" i="4" l="1"/>
  <c r="O166" i="4" s="1"/>
  <c r="M167" i="4" l="1"/>
  <c r="O167" i="4" s="1"/>
  <c r="M168" i="4" l="1"/>
  <c r="O168" i="4" s="1"/>
  <c r="M169" i="4" l="1"/>
  <c r="O169" i="4" s="1"/>
  <c r="M170" i="4" l="1"/>
  <c r="O170" i="4" s="1"/>
  <c r="M171" i="4" l="1"/>
  <c r="O171" i="4" s="1"/>
  <c r="M172" i="4" l="1"/>
  <c r="O172" i="4" s="1"/>
  <c r="M173" i="4" l="1"/>
  <c r="O173" i="4" s="1"/>
  <c r="P86" i="4"/>
  <c r="M174" i="4" l="1"/>
  <c r="O174" i="4" s="1"/>
  <c r="R86" i="4"/>
  <c r="Q86" i="4"/>
  <c r="P87" i="4"/>
  <c r="M175" i="4" l="1"/>
  <c r="O175" i="4" s="1"/>
  <c r="S86" i="4"/>
  <c r="T86" i="4" s="1"/>
  <c r="U86" i="4" s="1"/>
  <c r="R87" i="4"/>
  <c r="Q87" i="4"/>
  <c r="P88" i="4"/>
  <c r="M176" i="4" l="1"/>
  <c r="O176" i="4" s="1"/>
  <c r="S87" i="4"/>
  <c r="T87" i="4" s="1"/>
  <c r="U87" i="4" s="1"/>
  <c r="P89" i="4"/>
  <c r="R88" i="4"/>
  <c r="Q88" i="4"/>
  <c r="S88" i="4" l="1"/>
  <c r="T88" i="4" s="1"/>
  <c r="U88" i="4" s="1"/>
  <c r="Q89" i="4"/>
  <c r="R89" i="4"/>
  <c r="P90" i="4"/>
  <c r="S89" i="4" l="1"/>
  <c r="T89" i="4" s="1"/>
  <c r="U89" i="4" s="1"/>
  <c r="P91" i="4"/>
  <c r="R90" i="4"/>
  <c r="Q90" i="4"/>
  <c r="S90" i="4" l="1"/>
  <c r="T90" i="4" s="1"/>
  <c r="U90" i="4" s="1"/>
  <c r="P92" i="4"/>
  <c r="R91" i="4"/>
  <c r="Q91" i="4"/>
  <c r="S91" i="4" l="1"/>
  <c r="T91" i="4" s="1"/>
  <c r="U91" i="4" s="1"/>
  <c r="Q92" i="4"/>
  <c r="R92" i="4"/>
  <c r="P93" i="4"/>
  <c r="S92" i="4" l="1"/>
  <c r="T92" i="4" s="1"/>
  <c r="U92" i="4" s="1"/>
  <c r="R93" i="4"/>
  <c r="Q93" i="4"/>
  <c r="P94" i="4"/>
  <c r="S93" i="4" l="1"/>
  <c r="T93" i="4" s="1"/>
  <c r="U93" i="4" s="1"/>
  <c r="R94" i="4"/>
  <c r="Q94" i="4"/>
  <c r="P95" i="4"/>
  <c r="S94" i="4" l="1"/>
  <c r="T94" i="4" s="1"/>
  <c r="U94" i="4" s="1"/>
  <c r="R95" i="4"/>
  <c r="Q95" i="4"/>
  <c r="P96" i="4"/>
  <c r="S95" i="4" l="1"/>
  <c r="T95" i="4" s="1"/>
  <c r="U95" i="4" s="1"/>
  <c r="P97" i="4"/>
  <c r="Q96" i="4"/>
  <c r="R96" i="4"/>
  <c r="S96" i="4" l="1"/>
  <c r="T96" i="4" s="1"/>
  <c r="U96" i="4" s="1"/>
  <c r="Q97" i="4"/>
  <c r="R97" i="4"/>
  <c r="P98" i="4"/>
  <c r="S97" i="4" l="1"/>
  <c r="T97" i="4" s="1"/>
  <c r="U97" i="4" s="1"/>
  <c r="R98" i="4"/>
  <c r="Q98" i="4"/>
  <c r="P99" i="4"/>
  <c r="S98" i="4" l="1"/>
  <c r="T98" i="4" s="1"/>
  <c r="U98" i="4" s="1"/>
  <c r="R99" i="4"/>
  <c r="Q99" i="4"/>
  <c r="P100" i="4"/>
  <c r="S99" i="4" l="1"/>
  <c r="T99" i="4" s="1"/>
  <c r="U99" i="4" s="1"/>
  <c r="P101" i="4"/>
  <c r="Q100" i="4"/>
  <c r="R100" i="4"/>
  <c r="S100" i="4" l="1"/>
  <c r="T100" i="4" s="1"/>
  <c r="U100" i="4" s="1"/>
  <c r="P102" i="4"/>
  <c r="Q101" i="4"/>
  <c r="R101" i="4"/>
  <c r="S101" i="4" l="1"/>
  <c r="T101" i="4" s="1"/>
  <c r="U101" i="4" s="1"/>
  <c r="P103" i="4"/>
  <c r="R102" i="4"/>
  <c r="Q102" i="4"/>
  <c r="S102" i="4" l="1"/>
  <c r="T102" i="4" s="1"/>
  <c r="U102" i="4" s="1"/>
  <c r="P104" i="4"/>
  <c r="R103" i="4"/>
  <c r="Q103" i="4"/>
  <c r="S103" i="4" l="1"/>
  <c r="T103" i="4" s="1"/>
  <c r="U103" i="4" s="1"/>
  <c r="P105" i="4"/>
  <c r="R104" i="4"/>
  <c r="Q104" i="4"/>
  <c r="S104" i="4" l="1"/>
  <c r="T104" i="4" s="1"/>
  <c r="U104" i="4" s="1"/>
  <c r="P106" i="4"/>
  <c r="Q105" i="4"/>
  <c r="R105" i="4"/>
  <c r="S105" i="4" l="1"/>
  <c r="T105" i="4" s="1"/>
  <c r="U105" i="4" s="1"/>
  <c r="P107" i="4"/>
  <c r="R106" i="4"/>
  <c r="Q106" i="4"/>
  <c r="S106" i="4" l="1"/>
  <c r="T106" i="4" s="1"/>
  <c r="U106" i="4" s="1"/>
  <c r="P108" i="4"/>
  <c r="R107" i="4"/>
  <c r="Q107" i="4"/>
  <c r="S107" i="4" l="1"/>
  <c r="T107" i="4" s="1"/>
  <c r="U107" i="4" s="1"/>
  <c r="Q108" i="4"/>
  <c r="R108" i="4"/>
  <c r="P109" i="4"/>
  <c r="S108" i="4" l="1"/>
  <c r="T108" i="4" s="1"/>
  <c r="U108" i="4" s="1"/>
  <c r="Q109" i="4"/>
  <c r="R109" i="4"/>
  <c r="P110" i="4"/>
  <c r="S109" i="4" l="1"/>
  <c r="T109" i="4" s="1"/>
  <c r="U109" i="4" s="1"/>
  <c r="P111" i="4"/>
  <c r="R110" i="4"/>
  <c r="Q110" i="4"/>
  <c r="S110" i="4" l="1"/>
  <c r="T110" i="4" s="1"/>
  <c r="U110" i="4" s="1"/>
  <c r="R111" i="4"/>
  <c r="Q111" i="4"/>
  <c r="P112" i="4"/>
  <c r="S111" i="4" l="1"/>
  <c r="T111" i="4" s="1"/>
  <c r="U111" i="4" s="1"/>
  <c r="Q112" i="4"/>
  <c r="R112" i="4"/>
  <c r="P113" i="4"/>
  <c r="S112" i="4" l="1"/>
  <c r="T112" i="4" s="1"/>
  <c r="U112" i="4" s="1"/>
  <c r="Q113" i="4"/>
  <c r="R113" i="4"/>
  <c r="P114" i="4"/>
  <c r="S113" i="4" l="1"/>
  <c r="T113" i="4" s="1"/>
  <c r="U113" i="4" s="1"/>
  <c r="R114" i="4"/>
  <c r="Q114" i="4"/>
  <c r="P115" i="4"/>
  <c r="S114" i="4" l="1"/>
  <c r="T114" i="4" s="1"/>
  <c r="U114" i="4" s="1"/>
  <c r="Q115" i="4"/>
  <c r="R115" i="4"/>
  <c r="P116" i="4"/>
  <c r="S115" i="4" l="1"/>
  <c r="T115" i="4" s="1"/>
  <c r="U115" i="4" s="1"/>
  <c r="Q116" i="4"/>
  <c r="R116" i="4"/>
  <c r="P117" i="4"/>
  <c r="S116" i="4" l="1"/>
  <c r="T116" i="4" s="1"/>
  <c r="U116" i="4" s="1"/>
  <c r="P118" i="4"/>
  <c r="Q117" i="4"/>
  <c r="R117" i="4"/>
  <c r="S117" i="4" l="1"/>
  <c r="T117" i="4" s="1"/>
  <c r="U117" i="4" s="1"/>
  <c r="P119" i="4"/>
  <c r="R118" i="4"/>
  <c r="Q118" i="4"/>
  <c r="S118" i="4" s="1"/>
  <c r="T118" i="4" s="1"/>
  <c r="U118" i="4" s="1"/>
  <c r="P120" i="4" l="1"/>
  <c r="Q119" i="4"/>
  <c r="R119" i="4"/>
  <c r="S119" i="4" l="1"/>
  <c r="T119" i="4" s="1"/>
  <c r="U119" i="4" s="1"/>
  <c r="Q120" i="4"/>
  <c r="R120" i="4"/>
  <c r="P121" i="4"/>
  <c r="S120" i="4" l="1"/>
  <c r="T120" i="4" s="1"/>
  <c r="U120" i="4" s="1"/>
  <c r="P122" i="4"/>
  <c r="Q121" i="4"/>
  <c r="R121" i="4"/>
  <c r="S121" i="4" l="1"/>
  <c r="T121" i="4" s="1"/>
  <c r="U121" i="4" s="1"/>
  <c r="R122" i="4"/>
  <c r="Q122" i="4"/>
  <c r="P123" i="4"/>
  <c r="S122" i="4" l="1"/>
  <c r="T122" i="4" s="1"/>
  <c r="U122" i="4" s="1"/>
  <c r="P124" i="4"/>
  <c r="Q123" i="4"/>
  <c r="R123" i="4"/>
  <c r="S123" i="4" l="1"/>
  <c r="T123" i="4" s="1"/>
  <c r="U123" i="4" s="1"/>
  <c r="P125" i="4"/>
  <c r="U125" i="4" s="1"/>
  <c r="Q124" i="4"/>
  <c r="R124" i="4"/>
  <c r="S124" i="4" l="1"/>
  <c r="T124" i="4" s="1"/>
  <c r="U124" i="4" s="1"/>
  <c r="Q125" i="4"/>
  <c r="R125" i="4"/>
  <c r="S125" i="4" s="1"/>
  <c r="T125" i="4" s="1"/>
  <c r="P126" i="4"/>
  <c r="U126" i="4" s="1"/>
  <c r="Q126" i="4" l="1"/>
  <c r="R126" i="4"/>
  <c r="P127" i="4"/>
  <c r="U127" i="4" s="1"/>
  <c r="S126" i="4" l="1"/>
  <c r="T126" i="4" s="1"/>
  <c r="Q127" i="4"/>
  <c r="R127" i="4"/>
  <c r="S127" i="4" s="1"/>
  <c r="T127" i="4" s="1"/>
  <c r="P128" i="4"/>
  <c r="U128" i="4" s="1"/>
  <c r="P129" i="4" l="1"/>
  <c r="U129" i="4" s="1"/>
  <c r="Q128" i="4"/>
  <c r="R128" i="4"/>
  <c r="S128" i="4" l="1"/>
  <c r="T128" i="4" s="1"/>
  <c r="Q129" i="4"/>
  <c r="R129" i="4"/>
  <c r="S129" i="4" s="1"/>
  <c r="T129" i="4" s="1"/>
  <c r="P130" i="4"/>
  <c r="U130" i="4" s="1"/>
  <c r="R130" i="4" l="1"/>
  <c r="Q130" i="4"/>
  <c r="P131" i="4"/>
  <c r="U131" i="4" s="1"/>
  <c r="S130" i="4" l="1"/>
  <c r="T130" i="4" s="1"/>
  <c r="P132" i="4"/>
  <c r="U132" i="4" s="1"/>
  <c r="Q131" i="4"/>
  <c r="R131" i="4"/>
  <c r="S131" i="4" l="1"/>
  <c r="T131" i="4" s="1"/>
  <c r="P133" i="4"/>
  <c r="U133" i="4" s="1"/>
  <c r="Q132" i="4"/>
  <c r="R132" i="4"/>
  <c r="S132" i="4" l="1"/>
  <c r="T132" i="4" s="1"/>
  <c r="P134" i="4"/>
  <c r="U134" i="4" s="1"/>
  <c r="Q133" i="4"/>
  <c r="R133" i="4"/>
  <c r="S133" i="4" l="1"/>
  <c r="T133" i="4" s="1"/>
  <c r="P135" i="4"/>
  <c r="U135" i="4" s="1"/>
  <c r="R134" i="4"/>
  <c r="Q134" i="4"/>
  <c r="S134" i="4" s="1"/>
  <c r="T134" i="4" s="1"/>
  <c r="P136" i="4" l="1"/>
  <c r="U136" i="4" s="1"/>
  <c r="Q135" i="4"/>
  <c r="R135" i="4"/>
  <c r="S135" i="4" l="1"/>
  <c r="T135" i="4" s="1"/>
  <c r="Q136" i="4"/>
  <c r="R136" i="4"/>
  <c r="S136" i="4" s="1"/>
  <c r="T136" i="4" s="1"/>
  <c r="P137" i="4"/>
  <c r="U137" i="4" s="1"/>
  <c r="Q137" i="4" l="1"/>
  <c r="R137" i="4"/>
  <c r="P138" i="4"/>
  <c r="U138" i="4" s="1"/>
  <c r="S137" i="4" l="1"/>
  <c r="T137" i="4" s="1"/>
  <c r="P139" i="4"/>
  <c r="U139" i="4" s="1"/>
  <c r="Q138" i="4"/>
  <c r="R138" i="4"/>
  <c r="S138" i="4" l="1"/>
  <c r="T138" i="4" s="1"/>
  <c r="P140" i="4"/>
  <c r="U140" i="4" s="1"/>
  <c r="Q139" i="4"/>
  <c r="R139" i="4"/>
  <c r="S139" i="4" s="1"/>
  <c r="T139" i="4" s="1"/>
  <c r="P141" i="4" l="1"/>
  <c r="U141" i="4" s="1"/>
  <c r="Q140" i="4"/>
  <c r="S140" i="4" s="1"/>
  <c r="T140" i="4" s="1"/>
  <c r="R140" i="4"/>
  <c r="P142" i="4" l="1"/>
  <c r="U142" i="4" s="1"/>
  <c r="Q141" i="4"/>
  <c r="R141" i="4"/>
  <c r="S141" i="4" l="1"/>
  <c r="T141" i="4" s="1"/>
  <c r="P143" i="4"/>
  <c r="U143" i="4" s="1"/>
  <c r="R142" i="4"/>
  <c r="Q142" i="4"/>
  <c r="S142" i="4" s="1"/>
  <c r="T142" i="4" s="1"/>
  <c r="P144" i="4" l="1"/>
  <c r="U144" i="4" s="1"/>
  <c r="Q143" i="4"/>
  <c r="R143" i="4"/>
  <c r="S143" i="4" l="1"/>
  <c r="T143" i="4" s="1"/>
  <c r="P145" i="4"/>
  <c r="U145" i="4" s="1"/>
  <c r="Q144" i="4"/>
  <c r="R144" i="4"/>
  <c r="S144" i="4" l="1"/>
  <c r="T144" i="4" s="1"/>
  <c r="Q145" i="4"/>
  <c r="R145" i="4"/>
  <c r="P146" i="4"/>
  <c r="U146" i="4" s="1"/>
  <c r="S145" i="4" l="1"/>
  <c r="T145" i="4" s="1"/>
  <c r="R146" i="4"/>
  <c r="Q146" i="4"/>
  <c r="P147" i="4"/>
  <c r="U147" i="4" s="1"/>
  <c r="S146" i="4" l="1"/>
  <c r="T146" i="4" s="1"/>
  <c r="Q147" i="4"/>
  <c r="R147" i="4"/>
  <c r="P148" i="4"/>
  <c r="U148" i="4" s="1"/>
  <c r="S147" i="4" l="1"/>
  <c r="T147" i="4" s="1"/>
  <c r="Q148" i="4"/>
  <c r="R148" i="4"/>
  <c r="P149" i="4"/>
  <c r="U149" i="4" s="1"/>
  <c r="S148" i="4" l="1"/>
  <c r="T148" i="4" s="1"/>
  <c r="P150" i="4"/>
  <c r="U150" i="4" s="1"/>
  <c r="Q149" i="4"/>
  <c r="R149" i="4"/>
  <c r="S149" i="4" l="1"/>
  <c r="T149" i="4" s="1"/>
  <c r="P151" i="4"/>
  <c r="U151" i="4" s="1"/>
  <c r="R150" i="4"/>
  <c r="Q150" i="4"/>
  <c r="S150" i="4" s="1"/>
  <c r="T150" i="4" s="1"/>
  <c r="Q151" i="4" l="1"/>
  <c r="R151" i="4"/>
  <c r="S151" i="4" s="1"/>
  <c r="T151" i="4" s="1"/>
  <c r="P152" i="4"/>
  <c r="U152" i="4" s="1"/>
  <c r="Q152" i="4" l="1"/>
  <c r="R152" i="4"/>
  <c r="P153" i="4"/>
  <c r="U153" i="4" s="1"/>
  <c r="S152" i="4" l="1"/>
  <c r="T152" i="4" s="1"/>
  <c r="Q153" i="4"/>
  <c r="R153" i="4"/>
  <c r="P154" i="4"/>
  <c r="U154" i="4" s="1"/>
  <c r="S153" i="4" l="1"/>
  <c r="T153" i="4" s="1"/>
  <c r="Q154" i="4"/>
  <c r="R154" i="4"/>
  <c r="P155" i="4"/>
  <c r="U155" i="4" s="1"/>
  <c r="S154" i="4" l="1"/>
  <c r="T154" i="4" s="1"/>
  <c r="Q155" i="4"/>
  <c r="R155" i="4"/>
  <c r="P156" i="4"/>
  <c r="U156" i="4" s="1"/>
  <c r="S155" i="4" l="1"/>
  <c r="T155" i="4" s="1"/>
  <c r="Q156" i="4"/>
  <c r="R156" i="4"/>
  <c r="P157" i="4"/>
  <c r="U157" i="4" s="1"/>
  <c r="S156" i="4" l="1"/>
  <c r="T156" i="4" s="1"/>
  <c r="Q157" i="4"/>
  <c r="R157" i="4"/>
  <c r="P158" i="4"/>
  <c r="U158" i="4" s="1"/>
  <c r="S157" i="4" l="1"/>
  <c r="T157" i="4" s="1"/>
  <c r="R158" i="4"/>
  <c r="Q158" i="4"/>
  <c r="P159" i="4"/>
  <c r="U159" i="4" s="1"/>
  <c r="S158" i="4" l="1"/>
  <c r="T158" i="4" s="1"/>
  <c r="P160" i="4"/>
  <c r="U160" i="4" s="1"/>
  <c r="Q159" i="4"/>
  <c r="R159" i="4"/>
  <c r="S159" i="4" l="1"/>
  <c r="T159" i="4" s="1"/>
  <c r="Q160" i="4"/>
  <c r="R160" i="4"/>
  <c r="P161" i="4"/>
  <c r="U161" i="4" s="1"/>
  <c r="S160" i="4" l="1"/>
  <c r="T160" i="4" s="1"/>
  <c r="P162" i="4"/>
  <c r="U162" i="4" s="1"/>
  <c r="Q161" i="4"/>
  <c r="R161" i="4"/>
  <c r="S161" i="4" l="1"/>
  <c r="T161" i="4" s="1"/>
  <c r="R162" i="4"/>
  <c r="Q162" i="4"/>
  <c r="P163" i="4"/>
  <c r="U163" i="4" s="1"/>
  <c r="S162" i="4" l="1"/>
  <c r="T162" i="4" s="1"/>
  <c r="P164" i="4"/>
  <c r="U164" i="4" s="1"/>
  <c r="Q163" i="4"/>
  <c r="R163" i="4"/>
  <c r="S163" i="4" s="1"/>
  <c r="T163" i="4" s="1"/>
  <c r="Q164" i="4" l="1"/>
  <c r="R164" i="4"/>
  <c r="P165" i="4"/>
  <c r="U165" i="4" s="1"/>
  <c r="S164" i="4" l="1"/>
  <c r="T164" i="4" s="1"/>
  <c r="P166" i="4"/>
  <c r="U166" i="4" s="1"/>
  <c r="Q165" i="4"/>
  <c r="R165" i="4"/>
  <c r="S165" i="4" l="1"/>
  <c r="T165" i="4" s="1"/>
  <c r="Q166" i="4"/>
  <c r="S166" i="4" s="1"/>
  <c r="T166" i="4" s="1"/>
  <c r="R166" i="4"/>
  <c r="P167" i="4"/>
  <c r="U167" i="4" s="1"/>
  <c r="Q167" i="4" l="1"/>
  <c r="R167" i="4"/>
  <c r="S167" i="4" s="1"/>
  <c r="T167" i="4" s="1"/>
  <c r="P168" i="4"/>
  <c r="U168" i="4" s="1"/>
  <c r="P169" i="4" l="1"/>
  <c r="U169" i="4" s="1"/>
  <c r="Q168" i="4"/>
  <c r="S168" i="4" s="1"/>
  <c r="T168" i="4" s="1"/>
  <c r="R168" i="4"/>
  <c r="P170" i="4" l="1"/>
  <c r="U170" i="4" s="1"/>
  <c r="Q169" i="4"/>
  <c r="S169" i="4" s="1"/>
  <c r="T169" i="4" s="1"/>
  <c r="R169" i="4"/>
  <c r="P171" i="4" l="1"/>
  <c r="U171" i="4" s="1"/>
  <c r="R170" i="4"/>
  <c r="Q170" i="4"/>
  <c r="S170" i="4" l="1"/>
  <c r="T170" i="4" s="1"/>
  <c r="P172" i="4"/>
  <c r="U172" i="4" s="1"/>
  <c r="Q171" i="4"/>
  <c r="R171" i="4"/>
  <c r="S171" i="4" s="1"/>
  <c r="T171" i="4" s="1"/>
  <c r="Q172" i="4" l="1"/>
  <c r="R172" i="4"/>
  <c r="P173" i="4"/>
  <c r="U173" i="4" s="1"/>
  <c r="S172" i="4" l="1"/>
  <c r="T172" i="4" s="1"/>
  <c r="P174" i="4"/>
  <c r="U174" i="4" s="1"/>
  <c r="R173" i="4"/>
  <c r="Q173" i="4"/>
  <c r="S173" i="4" l="1"/>
  <c r="T173" i="4" s="1"/>
  <c r="P176" i="4"/>
  <c r="U176" i="4" s="1"/>
  <c r="P175" i="4"/>
  <c r="U175" i="4" s="1"/>
  <c r="Q174" i="4"/>
  <c r="R174" i="4"/>
  <c r="S174" i="4" l="1"/>
  <c r="T174" i="4" s="1"/>
  <c r="Q176" i="4"/>
  <c r="R176" i="4"/>
  <c r="R175" i="4"/>
  <c r="Q175" i="4"/>
  <c r="S176" i="4" l="1"/>
  <c r="T176" i="4" s="1"/>
  <c r="S175" i="4"/>
  <c r="T175" i="4" s="1"/>
  <c r="BA8" i="1" l="1"/>
  <c r="AU8" i="1"/>
  <c r="AW8" i="1"/>
  <c r="AW5" i="1" s="1"/>
  <c r="AX8" i="1"/>
  <c r="G50" i="1"/>
  <c r="BC8" i="1" s="1"/>
  <c r="BD8" i="1"/>
  <c r="G71" i="1"/>
  <c r="G64" i="1"/>
  <c r="G80" i="1"/>
  <c r="G78" i="1"/>
  <c r="G69" i="1"/>
  <c r="CH8" i="1"/>
  <c r="G61" i="1"/>
  <c r="CJ8" i="1" s="1"/>
  <c r="BJ8" i="1"/>
  <c r="G53" i="1"/>
  <c r="BL8" i="1" s="1"/>
  <c r="G77" i="1"/>
  <c r="BG8" i="1"/>
  <c r="CE8" i="1"/>
  <c r="G79" i="1"/>
  <c r="BP8" i="1"/>
  <c r="G55" i="1"/>
  <c r="BR8" i="1" s="1"/>
  <c r="BM8" i="1"/>
  <c r="G54" i="1"/>
  <c r="BO8" i="1" s="1"/>
  <c r="G70" i="1"/>
  <c r="G60" i="1"/>
  <c r="CG8" i="1" s="1"/>
  <c r="G52" i="1"/>
  <c r="BI8" i="1" s="1"/>
  <c r="G68" i="1"/>
  <c r="G76" i="1"/>
  <c r="CB8" i="1"/>
  <c r="G59" i="1"/>
  <c r="CD8" i="1" s="1"/>
  <c r="G81" i="1"/>
  <c r="G75" i="1"/>
  <c r="G74" i="1"/>
  <c r="G72" i="1"/>
  <c r="BY8" i="1"/>
  <c r="G66" i="1"/>
  <c r="CN8" i="1"/>
  <c r="CK8" i="1"/>
  <c r="G62" i="1"/>
  <c r="CM8" i="1" s="1"/>
  <c r="G67" i="1"/>
  <c r="G51" i="1"/>
  <c r="BF8" i="1" s="1"/>
  <c r="G63" i="1"/>
  <c r="CP8" i="1" s="1"/>
  <c r="BS8" i="1"/>
  <c r="G56" i="1"/>
  <c r="BU8" i="1" s="1"/>
  <c r="G58" i="1"/>
  <c r="CA8" i="1" s="1"/>
  <c r="G73" i="1"/>
  <c r="G65" i="1"/>
  <c r="BV8" i="1"/>
  <c r="G57" i="1"/>
  <c r="BX8" i="1" s="1"/>
  <c r="G49" i="1"/>
  <c r="AZ8" i="1" s="1"/>
  <c r="CQ8" i="1" l="1"/>
  <c r="CS8" i="1" l="1"/>
  <c r="CT8" i="1" l="1"/>
  <c r="CV8" i="1" l="1"/>
  <c r="CW8" i="1" l="1"/>
  <c r="AO8" i="1"/>
  <c r="AP8" i="1"/>
  <c r="J20" i="1" l="1"/>
  <c r="AQ8" i="1"/>
  <c r="CY8" i="1"/>
  <c r="CZ8" i="1" l="1"/>
  <c r="DB8" i="1" l="1"/>
  <c r="DC8" i="1" l="1"/>
  <c r="DE8" i="1" l="1"/>
  <c r="DF8" i="1" l="1"/>
  <c r="D8" i="1"/>
  <c r="G8" i="1" l="1"/>
  <c r="DH8" i="1"/>
  <c r="D12" i="1"/>
  <c r="D13" i="1"/>
  <c r="D11" i="1"/>
  <c r="D10" i="1"/>
  <c r="D9" i="1"/>
  <c r="DI8" i="1" l="1"/>
  <c r="G9" i="1"/>
  <c r="DL8" i="1"/>
  <c r="G10" i="1"/>
  <c r="DN8" i="1" s="1"/>
  <c r="DO8" i="1"/>
  <c r="G11" i="1"/>
  <c r="DQ8" i="1" s="1"/>
  <c r="DU8" i="1"/>
  <c r="G13" i="1"/>
  <c r="DW8" i="1" s="1"/>
  <c r="DR8" i="1"/>
  <c r="G12" i="1"/>
  <c r="DT8" i="1" s="1"/>
  <c r="DK8" i="1" l="1"/>
  <c r="D45" i="1"/>
  <c r="D46" i="1"/>
  <c r="HP8" i="1" l="1"/>
  <c r="G45" i="1"/>
  <c r="HO8" i="1" s="1"/>
  <c r="HM8" i="1"/>
  <c r="G46" i="1"/>
  <c r="HR8" i="1" s="1"/>
  <c r="D44" i="1"/>
  <c r="HJ8" i="1" l="1"/>
  <c r="G44" i="1"/>
  <c r="HL8" i="1" s="1"/>
  <c r="D43" i="1"/>
  <c r="HG8" i="1" l="1"/>
  <c r="G43" i="1"/>
  <c r="HI8" i="1" s="1"/>
  <c r="D42" i="1"/>
  <c r="HD8" i="1" l="1"/>
  <c r="G42" i="1"/>
  <c r="HF8" i="1" s="1"/>
  <c r="D41" i="1"/>
  <c r="HA8" i="1" l="1"/>
  <c r="G41" i="1"/>
  <c r="HC8" i="1" s="1"/>
  <c r="D40" i="1"/>
  <c r="GX8" i="1" l="1"/>
  <c r="G40" i="1"/>
  <c r="GZ8" i="1" s="1"/>
  <c r="D39" i="1"/>
  <c r="GU8" i="1" l="1"/>
  <c r="G39" i="1"/>
  <c r="GW8" i="1" s="1"/>
  <c r="D37" i="1"/>
  <c r="D38" i="1"/>
  <c r="GR8" i="1" l="1"/>
  <c r="GO8" i="1"/>
  <c r="G37" i="1"/>
  <c r="GQ8" i="1" s="1"/>
  <c r="G38" i="1"/>
  <c r="GT8" i="1" s="1"/>
  <c r="D34" i="1"/>
  <c r="D35" i="1"/>
  <c r="D36" i="1"/>
  <c r="GL8" i="1" l="1"/>
  <c r="GI8" i="1"/>
  <c r="G35" i="1"/>
  <c r="GK8" i="1" s="1"/>
  <c r="G34" i="1"/>
  <c r="GH8" i="1" s="1"/>
  <c r="GF8" i="1"/>
  <c r="G36" i="1"/>
  <c r="GN8" i="1" s="1"/>
  <c r="D33" i="1"/>
  <c r="GC8" i="1" l="1"/>
  <c r="G33" i="1"/>
  <c r="GE8" i="1" s="1"/>
  <c r="D32" i="1"/>
  <c r="FZ8" i="1" l="1"/>
  <c r="G32" i="1"/>
  <c r="GB8" i="1" s="1"/>
  <c r="D31" i="1"/>
  <c r="FW8" i="1" l="1"/>
  <c r="G31" i="1"/>
  <c r="FY8" i="1" s="1"/>
  <c r="D30" i="1"/>
  <c r="FT8" i="1" l="1"/>
  <c r="G30" i="1"/>
  <c r="FV8" i="1" s="1"/>
  <c r="D29" i="1"/>
  <c r="FQ8" i="1" l="1"/>
  <c r="G29" i="1"/>
  <c r="FS8" i="1" s="1"/>
  <c r="D28" i="1"/>
  <c r="FN8" i="1" l="1"/>
  <c r="G28" i="1"/>
  <c r="FP8" i="1" s="1"/>
  <c r="D27" i="1"/>
  <c r="FK8" i="1" l="1"/>
  <c r="G27" i="1"/>
  <c r="FM8" i="1" s="1"/>
  <c r="D26" i="1"/>
  <c r="FH8" i="1" l="1"/>
  <c r="G26" i="1"/>
  <c r="FJ8" i="1" s="1"/>
  <c r="D24" i="1"/>
  <c r="D25" i="1"/>
  <c r="FE8" i="1" l="1"/>
  <c r="G24" i="1"/>
  <c r="FD8" i="1" s="1"/>
  <c r="FB8" i="1"/>
  <c r="G25" i="1"/>
  <c r="FG8" i="1" s="1"/>
  <c r="D23" i="1"/>
  <c r="G23" i="1" l="1"/>
  <c r="FA8" i="1" s="1"/>
  <c r="EY8" i="1"/>
  <c r="FB6" i="1" s="1"/>
  <c r="D22" i="1"/>
  <c r="EV8" i="1" l="1"/>
  <c r="G22" i="1"/>
  <c r="EX8" i="1" s="1"/>
  <c r="D20" i="1"/>
  <c r="D21" i="1"/>
  <c r="ES8" i="1" l="1"/>
  <c r="G20" i="1"/>
  <c r="ER8" i="1" s="1"/>
  <c r="EP8" i="1"/>
  <c r="G21" i="1"/>
  <c r="EU8" i="1" s="1"/>
  <c r="D19" i="1"/>
  <c r="EM8" i="1" l="1"/>
  <c r="EM3" i="1" s="1"/>
  <c r="G19" i="1"/>
  <c r="EO8" i="1" s="1"/>
  <c r="EO5" i="1" s="1"/>
  <c r="J19" i="1" s="1"/>
  <c r="D18" i="1"/>
  <c r="EJ8" i="1" l="1"/>
  <c r="EJ3" i="1" s="1"/>
  <c r="G18" i="1"/>
  <c r="EL8" i="1" s="1"/>
  <c r="EL5" i="1" s="1"/>
  <c r="J18" i="1" s="1"/>
  <c r="D16" i="1"/>
  <c r="D17" i="1"/>
  <c r="EG8" i="1" l="1"/>
  <c r="EG3" i="1" s="1"/>
  <c r="ED8" i="1"/>
  <c r="G16" i="1"/>
  <c r="EF8" i="1" s="1"/>
  <c r="G17" i="1"/>
  <c r="EI8" i="1" s="1"/>
  <c r="EI5" i="1" s="1"/>
  <c r="J17" i="1" s="1"/>
  <c r="D15" i="1"/>
  <c r="D14" i="1"/>
  <c r="DX8" i="1" l="1"/>
  <c r="EA8" i="1"/>
  <c r="G15" i="1"/>
  <c r="EC8" i="1" s="1"/>
  <c r="G14" i="1"/>
  <c r="G7" i="1" l="1"/>
  <c r="DZ8" i="1"/>
  <c r="AT8" i="1" s="1"/>
  <c r="AT5" i="1" s="1"/>
  <c r="J7" i="1" s="1"/>
</calcChain>
</file>

<file path=xl/connections.xml><?xml version="1.0" encoding="utf-8"?>
<connections xmlns="http://schemas.openxmlformats.org/spreadsheetml/2006/main">
  <connection id="1" name="Conexão" type="4" refreshedVersion="4" savePassword="1" background="1" saveData="1">
    <webPr sourceData="1" parsePre="1" consecutive="1" xl2000="1" url="http://www2.bmf.com.br/pages/portal/bmfbovespa/boletim1/Ajustes1.asp?txt"/>
  </connection>
  <connection id="2" name="Conexão1" type="4" refreshedVersion="4" savePassword="1" background="1" saveData="1">
    <webPr sourceData="1" parsePre="1" consecutive="1" xl2000="1" url="http://www2.bmf.com.br/pages/portal/bmfbovespa/boletim1/Ajustes1.asp?txt" htmlTables="1">
      <tables count="1">
        <s v="tblDadosAjustes"/>
      </tables>
    </webPr>
  </connection>
  <connection id="3" name="Conexão11" type="4" refreshedVersion="4" savePassword="1" background="1" saveData="1">
    <webPr sourceData="1" parsePre="1" consecutive="1" xl2000="1" url="http://www2.bmf.com.br/pages/portal/bmfbovespa/boletim1/Ajustes1.asp?txt" htmlTables="1">
      <tables count="1">
        <s v="tblDadosAjustes"/>
      </tables>
    </webPr>
  </connection>
  <connection id="4" name="Conexão2" type="4" refreshedVersion="2" savePassword="1" background="1" saveData="1">
    <webPr sourceData="1" parsePre="1" consecutive="1" xl2000="1" url="http://www2.bmf.com.br/pages/portal/portal/boletim1/Ajustes1.asp?txtData=07/07/2009" htmlTables="1">
      <tables count="1">
        <x v="15"/>
      </tables>
    </webPr>
  </connection>
  <connection id="5" name="Conexão21" type="4" refreshedVersion="2" savePassword="1" background="1" saveData="1">
    <webPr sourceData="1" parsePre="1" consecutive="1" xl2000="1" url="http://www2.bmf.com.br/pages/portal/portal/boletim1/Ajustes1.asp?txtData=07/07/2009" htmlTables="1">
      <tables count="1">
        <x v="15"/>
      </tables>
    </webPr>
  </connection>
  <connection id="6" name="Conexão3" type="4" refreshedVersion="4" background="1" saveData="1">
    <webPr sourceData="1" parsePre="1" consecutive="1" xl2000="1" url="http://www2.bmf.com.br/pages/portal/bmfbovespa/boletim1/Ajustes1.asp?txt" htmlTables="1">
      <tables count="1">
        <s v="tblDadosAjustes"/>
      </tables>
    </webPr>
  </connection>
  <connection id="7" name="Conexão31" type="4" refreshedVersion="4" background="1" saveData="1">
    <webPr sourceData="1" parsePre="1" consecutive="1" xl2000="1" url="http://www2.bmf.com.br/pages/portal/bmfbovespa/boletim1/Ajustes1.asp?txt" htmlTables="1">
      <tables count="1">
        <s v="tblDadosAjustes"/>
      </tables>
    </webPr>
  </connection>
  <connection id="8" name="Conexão4" type="4" refreshedVersion="4" savePassword="1" background="1" saveData="1">
    <webPr sourceData="1" parsePre="1" consecutive="1" xl2000="1" url="http://www2.bmf.com.br/pages/portal/bmfbovespa/boletim1/Ajustes1.asp?txt"/>
  </connection>
</connections>
</file>

<file path=xl/sharedStrings.xml><?xml version="1.0" encoding="utf-8"?>
<sst xmlns="http://schemas.openxmlformats.org/spreadsheetml/2006/main" count="2643" uniqueCount="419">
  <si>
    <t>Date</t>
  </si>
  <si>
    <t>Close</t>
  </si>
  <si>
    <t>Volume</t>
  </si>
  <si>
    <t>F21</t>
  </si>
  <si>
    <t>ODF21 Comdty</t>
  </si>
  <si>
    <t>PX_LAST</t>
  </si>
  <si>
    <t>VOLUME</t>
  </si>
  <si>
    <t>ODF23 Comdty</t>
  </si>
  <si>
    <t>Mercadoria</t>
  </si>
  <si>
    <t>Vct</t>
  </si>
  <si>
    <t>Preço de Ajuste Anterior</t>
  </si>
  <si>
    <t>Preço de Ajuste Atual</t>
  </si>
  <si>
    <t>Variação</t>
  </si>
  <si>
    <t>Valor do Ajuste por Contrato (R$)</t>
  </si>
  <si>
    <t>Z16</t>
  </si>
  <si>
    <t>F</t>
  </si>
  <si>
    <t>AUD - Dólar comercial australiano</t>
  </si>
  <si>
    <t>X16</t>
  </si>
  <si>
    <t>G</t>
  </si>
  <si>
    <t>H</t>
  </si>
  <si>
    <t>BGI - Boi gordo</t>
  </si>
  <si>
    <t>V16</t>
  </si>
  <si>
    <t>J</t>
  </si>
  <si>
    <t>K</t>
  </si>
  <si>
    <t>M</t>
  </si>
  <si>
    <t>F17</t>
  </si>
  <si>
    <t>N</t>
  </si>
  <si>
    <t>K17</t>
  </si>
  <si>
    <t>Q</t>
  </si>
  <si>
    <t>V17</t>
  </si>
  <si>
    <t>U</t>
  </si>
  <si>
    <t>BRI - IBrX-50</t>
  </si>
  <si>
    <t>V</t>
  </si>
  <si>
    <t>CAD - Dólar comercial canadense</t>
  </si>
  <si>
    <t>X</t>
  </si>
  <si>
    <t>Z</t>
  </si>
  <si>
    <t>CCM - Milho</t>
  </si>
  <si>
    <t>H17</t>
  </si>
  <si>
    <t>U17</t>
  </si>
  <si>
    <t>CHF - FRANCO SUÍÇO</t>
  </si>
  <si>
    <t>CLP - PESO CHILENO</t>
  </si>
  <si>
    <t>DAP - Cupom de DI x IPCA</t>
  </si>
  <si>
    <t>Q18</t>
  </si>
  <si>
    <t>K19</t>
  </si>
  <si>
    <t>Q20</t>
  </si>
  <si>
    <t>K21</t>
  </si>
  <si>
    <t>Q22</t>
  </si>
  <si>
    <t>K23</t>
  </si>
  <si>
    <t>Q24</t>
  </si>
  <si>
    <t>Q26</t>
  </si>
  <si>
    <t>Q30</t>
  </si>
  <si>
    <t>DDI - Cupom cambial</t>
  </si>
  <si>
    <t>G17</t>
  </si>
  <si>
    <t>J17</t>
  </si>
  <si>
    <t>M17</t>
  </si>
  <si>
    <t>N17</t>
  </si>
  <si>
    <t>Q17</t>
  </si>
  <si>
    <t>F18</t>
  </si>
  <si>
    <t>J18</t>
  </si>
  <si>
    <t>N18</t>
  </si>
  <si>
    <t>V18</t>
  </si>
  <si>
    <t>F19</t>
  </si>
  <si>
    <t>J19</t>
  </si>
  <si>
    <t>N19</t>
  </si>
  <si>
    <t>V19</t>
  </si>
  <si>
    <t>F20</t>
  </si>
  <si>
    <t>J20</t>
  </si>
  <si>
    <t>N20</t>
  </si>
  <si>
    <t>V20</t>
  </si>
  <si>
    <t/>
  </si>
  <si>
    <t>J21</t>
  </si>
  <si>
    <t>N21</t>
  </si>
  <si>
    <t>V21</t>
  </si>
  <si>
    <t>F22</t>
  </si>
  <si>
    <t>F23</t>
  </si>
  <si>
    <t>F24</t>
  </si>
  <si>
    <t>F25</t>
  </si>
  <si>
    <t>F26</t>
  </si>
  <si>
    <t>F27</t>
  </si>
  <si>
    <t>F28</t>
  </si>
  <si>
    <t>F30</t>
  </si>
  <si>
    <t>DI1 - DI de 1 dia</t>
  </si>
  <si>
    <t>N22</t>
  </si>
  <si>
    <t>N23</t>
  </si>
  <si>
    <t>N24</t>
  </si>
  <si>
    <t>F29</t>
  </si>
  <si>
    <t>DOL - Dólar comercial</t>
  </si>
  <si>
    <t>ETH - Etanol Hidratado</t>
  </si>
  <si>
    <t>EUR - Euro</t>
  </si>
  <si>
    <t>FRC - FRA de cupom</t>
  </si>
  <si>
    <t>GBP - Libra Esterlina</t>
  </si>
  <si>
    <t>IAP - IPCA</t>
  </si>
  <si>
    <t>ICF - Café Arábica 4/5</t>
  </si>
  <si>
    <t>Z17</t>
  </si>
  <si>
    <t>U18</t>
  </si>
  <si>
    <t>IGM - IGP-M</t>
  </si>
  <si>
    <t>IND - Ibovespa</t>
  </si>
  <si>
    <t>ISP - S&amp;P 500</t>
  </si>
  <si>
    <t>JPY - Iene</t>
  </si>
  <si>
    <t>MXN - Peso mexicano</t>
  </si>
  <si>
    <t>NZD - DÓLAR DA NOVA ZELÂNDIA</t>
  </si>
  <si>
    <t>OC1 - Contrato Futuro de OC1</t>
  </si>
  <si>
    <t>OZ1 - Ouro 250g</t>
  </si>
  <si>
    <t>SJC - Soja Financeira Cross Listing</t>
  </si>
  <si>
    <t>T10 - US T-Note 10 anos</t>
  </si>
  <si>
    <t>TRY - LIRA TURCA</t>
  </si>
  <si>
    <t>WDO - Dólar Comercial Míni</t>
  </si>
  <si>
    <t>WIN - Ibovespa Mini</t>
  </si>
  <si>
    <t>WTI - Petróleo Mini</t>
  </si>
  <si>
    <t>ZAR - RANDE DA ÁFRICA DO SUL</t>
  </si>
  <si>
    <t>PELA DIFERENÇA ENTRE TAXA CETIP E VARIAÇÃO DO IPCA PARA DAP.</t>
  </si>
  <si>
    <t>OBS.: AS TAXAS DE CÂMBIO UTILIZADAS SEGUEM AS ESPECIFICAÇÕES CONTRATUAIS</t>
  </si>
  <si>
    <t>(*) O PREÇO ANTERIOR JÁ ESTÁ CORRIGIDO PELA TAXA CETIP PARA DI1;</t>
  </si>
  <si>
    <t>PELA DIFERENÇA ENTRE TAXA CETIP E VARIAÇÃO DO DÓLAR PARA DDI;</t>
  </si>
  <si>
    <t>PELA DIFERENÇA ENTRE TAXA CETIP E VARIAÇÃO DO IGP-M; PARA DDM;</t>
  </si>
  <si>
    <t>G15</t>
  </si>
  <si>
    <t>H15</t>
  </si>
  <si>
    <t>Z15</t>
  </si>
  <si>
    <t>segunda-feira</t>
  </si>
  <si>
    <t>Confraternização Universal</t>
  </si>
  <si>
    <t>Feriados ALL</t>
  </si>
  <si>
    <t xml:space="preserve"> Carnaval</t>
  </si>
  <si>
    <t>terça-feira</t>
  </si>
  <si>
    <t>Carnaval</t>
  </si>
  <si>
    <t>sexta-feira</t>
  </si>
  <si>
    <t>Paixão de Cristo</t>
  </si>
  <si>
    <t>sábado</t>
  </si>
  <si>
    <t>Tiradentes</t>
  </si>
  <si>
    <t>Dia do Trabalho</t>
  </si>
  <si>
    <t>quinta-feira</t>
  </si>
  <si>
    <t>Corpus Christi</t>
  </si>
  <si>
    <t>Independência do Brasil</t>
  </si>
  <si>
    <r>
      <t>Nossa Sr.</t>
    </r>
    <r>
      <rPr>
        <vertAlign val="superscript"/>
        <sz val="10"/>
        <rFont val="Arial"/>
        <family val="2"/>
      </rPr>
      <t xml:space="preserve">a </t>
    </r>
    <r>
      <rPr>
        <sz val="10"/>
        <rFont val="Arial"/>
        <family val="2"/>
      </rPr>
      <t>Aparecida - Padroeira do Brasil</t>
    </r>
  </si>
  <si>
    <t>Finados</t>
  </si>
  <si>
    <t>Proclamação da República</t>
  </si>
  <si>
    <t>Natal</t>
  </si>
  <si>
    <t>domingo</t>
  </si>
  <si>
    <t>quarta-feira</t>
  </si>
  <si>
    <t>Nossa Srª. Aparecida - Padroeira do Brasil</t>
  </si>
  <si>
    <t>BRL</t>
  </si>
  <si>
    <t>DU</t>
  </si>
  <si>
    <t>DV01</t>
  </si>
  <si>
    <t>ODX16 Comdty</t>
  </si>
  <si>
    <t>ODZ16 Comdty</t>
  </si>
  <si>
    <t>ODF17 Comdty</t>
  </si>
  <si>
    <t>ODG17 Comdty</t>
  </si>
  <si>
    <t>ODH17 Comdty</t>
  </si>
  <si>
    <t>ODJ17 Comdty</t>
  </si>
  <si>
    <t>ODK17 Comdty</t>
  </si>
  <si>
    <t>ODM17 Comdty</t>
  </si>
  <si>
    <t>ODN17 Comdty</t>
  </si>
  <si>
    <t>ODQ17 Comdty</t>
  </si>
  <si>
    <t>ODU17 Comdty</t>
  </si>
  <si>
    <t>ODV17 Comdty</t>
  </si>
  <si>
    <t>ODF18 Comdty</t>
  </si>
  <si>
    <t>ODJ18 Comdty</t>
  </si>
  <si>
    <t>ODN18 Comdty</t>
  </si>
  <si>
    <t>ODV18 Comdty</t>
  </si>
  <si>
    <t>ODF19 Comdty</t>
  </si>
  <si>
    <t>ODJ19 Comdty</t>
  </si>
  <si>
    <t>ODN19 Comdty</t>
  </si>
  <si>
    <t>ODV19 Comdty</t>
  </si>
  <si>
    <t>ODF20 Comdty</t>
  </si>
  <si>
    <t>ODJ20 Comdty</t>
  </si>
  <si>
    <t>ODN20 Comdty</t>
  </si>
  <si>
    <t>ODV20 Comdty</t>
  </si>
  <si>
    <t>ODJ21 Comdty</t>
  </si>
  <si>
    <t>ODN21 Comdty</t>
  </si>
  <si>
    <t>ODV21 Comdty</t>
  </si>
  <si>
    <t>ODF22 Comdty</t>
  </si>
  <si>
    <t>ODN22 Comdty</t>
  </si>
  <si>
    <t>ODN23 Comdty</t>
  </si>
  <si>
    <t>ODF24 Comdty</t>
  </si>
  <si>
    <t>ODN24 Comdty</t>
  </si>
  <si>
    <t>ODF25 Comdty</t>
  </si>
  <si>
    <t>ODF26 Comdty</t>
  </si>
  <si>
    <t>ODF27 Comdty</t>
  </si>
  <si>
    <t>ODF28 Comdty</t>
  </si>
  <si>
    <t>ODF29 Comdty</t>
  </si>
  <si>
    <t>ODF30 Comdty</t>
  </si>
  <si>
    <t>N15</t>
  </si>
  <si>
    <t>Q15</t>
  </si>
  <si>
    <t>V15</t>
  </si>
  <si>
    <t>U15</t>
  </si>
  <si>
    <t>X15</t>
  </si>
  <si>
    <t>F16</t>
  </si>
  <si>
    <t>G16</t>
  </si>
  <si>
    <t>H16</t>
  </si>
  <si>
    <t>J16</t>
  </si>
  <si>
    <t>K16</t>
  </si>
  <si>
    <t>M16</t>
  </si>
  <si>
    <t>N16</t>
  </si>
  <si>
    <t>Q16</t>
  </si>
  <si>
    <t>U16</t>
  </si>
  <si>
    <t>ODN15 Comdty</t>
  </si>
  <si>
    <t>ODQ15 Comdty</t>
  </si>
  <si>
    <t>ODV15 Comdty</t>
  </si>
  <si>
    <t>ODU15 Comdty</t>
  </si>
  <si>
    <t>ODX15 Comdty</t>
  </si>
  <si>
    <t>ODZ15 Comdty</t>
  </si>
  <si>
    <t>ODF16 Comdty</t>
  </si>
  <si>
    <t>ODG16 Comdty</t>
  </si>
  <si>
    <t>ODH16 Comdty</t>
  </si>
  <si>
    <t>ODJ16 Comdty</t>
  </si>
  <si>
    <t>ODK16 Comdty</t>
  </si>
  <si>
    <t>ODM16 Comdty</t>
  </si>
  <si>
    <t>ODN16 Comdty</t>
  </si>
  <si>
    <t>ODQ16 Comdty</t>
  </si>
  <si>
    <t>ODU16 Comdty</t>
  </si>
  <si>
    <t>ODV16 Comdty</t>
  </si>
  <si>
    <t>N15F</t>
  </si>
  <si>
    <t>N15V</t>
  </si>
  <si>
    <t>N15D</t>
  </si>
  <si>
    <t>Q15F</t>
  </si>
  <si>
    <t>Q15V</t>
  </si>
  <si>
    <t>Q15D</t>
  </si>
  <si>
    <t>V15F</t>
  </si>
  <si>
    <t>V15V</t>
  </si>
  <si>
    <t>V15D</t>
  </si>
  <si>
    <t>U15F</t>
  </si>
  <si>
    <t>U15V</t>
  </si>
  <si>
    <t>U15D</t>
  </si>
  <si>
    <t>X15F</t>
  </si>
  <si>
    <t>X15V</t>
  </si>
  <si>
    <t>X15D</t>
  </si>
  <si>
    <t>Z15F</t>
  </si>
  <si>
    <t>Z15V</t>
  </si>
  <si>
    <t>Z15D</t>
  </si>
  <si>
    <t>F16F</t>
  </si>
  <si>
    <t>F16V</t>
  </si>
  <si>
    <t>F16D</t>
  </si>
  <si>
    <t>G16F</t>
  </si>
  <si>
    <t>G16V</t>
  </si>
  <si>
    <t>G16D</t>
  </si>
  <si>
    <t>H16F</t>
  </si>
  <si>
    <t>H16V</t>
  </si>
  <si>
    <t>H16D</t>
  </si>
  <si>
    <t>J16F</t>
  </si>
  <si>
    <t>J16V</t>
  </si>
  <si>
    <t>J16D</t>
  </si>
  <si>
    <t>K16F</t>
  </si>
  <si>
    <t>K16V</t>
  </si>
  <si>
    <t>K16D</t>
  </si>
  <si>
    <t>M16F</t>
  </si>
  <si>
    <t>M16V</t>
  </si>
  <si>
    <t>M16D</t>
  </si>
  <si>
    <t>N16F</t>
  </si>
  <si>
    <t>N16V</t>
  </si>
  <si>
    <t>N16D</t>
  </si>
  <si>
    <t>Q16F</t>
  </si>
  <si>
    <t>Q16V</t>
  </si>
  <si>
    <t>Q16D</t>
  </si>
  <si>
    <t>U16F</t>
  </si>
  <si>
    <t>U16V</t>
  </si>
  <si>
    <t>U16D</t>
  </si>
  <si>
    <t>V16F</t>
  </si>
  <si>
    <t>V16V</t>
  </si>
  <si>
    <t>V16D</t>
  </si>
  <si>
    <t>X16F</t>
  </si>
  <si>
    <t>X16V</t>
  </si>
  <si>
    <t>X16D</t>
  </si>
  <si>
    <t>Z16F</t>
  </si>
  <si>
    <t>Z16V</t>
  </si>
  <si>
    <t>Z16D</t>
  </si>
  <si>
    <t>F17F</t>
  </si>
  <si>
    <t>F17V</t>
  </si>
  <si>
    <t>F17D</t>
  </si>
  <si>
    <t>G17F</t>
  </si>
  <si>
    <t>G17V</t>
  </si>
  <si>
    <t>G17D</t>
  </si>
  <si>
    <t>H17F</t>
  </si>
  <si>
    <t>H17V</t>
  </si>
  <si>
    <t>H17D</t>
  </si>
  <si>
    <t>J17F</t>
  </si>
  <si>
    <t>J17V</t>
  </si>
  <si>
    <t>J17D</t>
  </si>
  <si>
    <t>K17F</t>
  </si>
  <si>
    <t>K17V</t>
  </si>
  <si>
    <t>K17D</t>
  </si>
  <si>
    <t>M17F</t>
  </si>
  <si>
    <t>M17V</t>
  </si>
  <si>
    <t>M17D</t>
  </si>
  <si>
    <t>N17F</t>
  </si>
  <si>
    <t>N17V</t>
  </si>
  <si>
    <t>N17D</t>
  </si>
  <si>
    <t>Q17F</t>
  </si>
  <si>
    <t>Q17V</t>
  </si>
  <si>
    <t>Q17D</t>
  </si>
  <si>
    <t>U17F</t>
  </si>
  <si>
    <t>U17V</t>
  </si>
  <si>
    <t>U17D</t>
  </si>
  <si>
    <t>V17F</t>
  </si>
  <si>
    <t>V17V</t>
  </si>
  <si>
    <t>V17D</t>
  </si>
  <si>
    <t>F18F</t>
  </si>
  <si>
    <t>F18V</t>
  </si>
  <si>
    <t>F18D</t>
  </si>
  <si>
    <t>J18F</t>
  </si>
  <si>
    <t>J18V</t>
  </si>
  <si>
    <t>J18D</t>
  </si>
  <si>
    <t>N18F</t>
  </si>
  <si>
    <t>N18V</t>
  </si>
  <si>
    <t>N18D</t>
  </si>
  <si>
    <t>V18F</t>
  </si>
  <si>
    <t>V18V</t>
  </si>
  <si>
    <t>V18D</t>
  </si>
  <si>
    <t>F19F</t>
  </si>
  <si>
    <t>F19V</t>
  </si>
  <si>
    <t>F19D</t>
  </si>
  <si>
    <t>J19F</t>
  </si>
  <si>
    <t>J19V</t>
  </si>
  <si>
    <t>J19D</t>
  </si>
  <si>
    <t>N19F</t>
  </si>
  <si>
    <t>N19V</t>
  </si>
  <si>
    <t>N19D</t>
  </si>
  <si>
    <t>V19F</t>
  </si>
  <si>
    <t>V19V</t>
  </si>
  <si>
    <t>V19D</t>
  </si>
  <si>
    <t>F20F</t>
  </si>
  <si>
    <t>F20V</t>
  </si>
  <si>
    <t>F20D</t>
  </si>
  <si>
    <t>J20F</t>
  </si>
  <si>
    <t>J20V</t>
  </si>
  <si>
    <t>J20D</t>
  </si>
  <si>
    <t>N20F</t>
  </si>
  <si>
    <t>N20V</t>
  </si>
  <si>
    <t>N20D</t>
  </si>
  <si>
    <t>V20F</t>
  </si>
  <si>
    <t>V20V</t>
  </si>
  <si>
    <t>V20D</t>
  </si>
  <si>
    <t>F21F</t>
  </si>
  <si>
    <t>F21V</t>
  </si>
  <si>
    <t>F21D</t>
  </si>
  <si>
    <t>J21F</t>
  </si>
  <si>
    <t>J21V</t>
  </si>
  <si>
    <t>J21D</t>
  </si>
  <si>
    <t>N21F</t>
  </si>
  <si>
    <t>N21V</t>
  </si>
  <si>
    <t>N21D</t>
  </si>
  <si>
    <t>V21F</t>
  </si>
  <si>
    <t>V21V</t>
  </si>
  <si>
    <t>V21D</t>
  </si>
  <si>
    <t>F22F</t>
  </si>
  <si>
    <t>F22V</t>
  </si>
  <si>
    <t>F22D</t>
  </si>
  <si>
    <t>N22F</t>
  </si>
  <si>
    <t>N22V</t>
  </si>
  <si>
    <t>N22D</t>
  </si>
  <si>
    <t>F23F</t>
  </si>
  <si>
    <t>F23V</t>
  </si>
  <si>
    <t>F23D</t>
  </si>
  <si>
    <t>N23F</t>
  </si>
  <si>
    <t>N23V</t>
  </si>
  <si>
    <t>N23D</t>
  </si>
  <si>
    <t>F24F</t>
  </si>
  <si>
    <t>F24V</t>
  </si>
  <si>
    <t>F24D</t>
  </si>
  <si>
    <t>N24F</t>
  </si>
  <si>
    <t>N24V</t>
  </si>
  <si>
    <t>N24D</t>
  </si>
  <si>
    <t>F25F</t>
  </si>
  <si>
    <t>F25V</t>
  </si>
  <si>
    <t>F25D</t>
  </si>
  <si>
    <t>F26F</t>
  </si>
  <si>
    <t>F26V</t>
  </si>
  <si>
    <t>F26D</t>
  </si>
  <si>
    <t>F27F</t>
  </si>
  <si>
    <t>F27V</t>
  </si>
  <si>
    <t>F27D</t>
  </si>
  <si>
    <t>F28F</t>
  </si>
  <si>
    <t>F28V</t>
  </si>
  <si>
    <t>F28D</t>
  </si>
  <si>
    <t>F29F</t>
  </si>
  <si>
    <t>F29V</t>
  </si>
  <si>
    <t>F29D</t>
  </si>
  <si>
    <t>F30F</t>
  </si>
  <si>
    <t>F30V</t>
  </si>
  <si>
    <t>F30D</t>
  </si>
  <si>
    <t>DV01 Total DIA</t>
  </si>
  <si>
    <t>Média DV01 - 5 DU</t>
  </si>
  <si>
    <t>Média DV01 - 21 DU</t>
  </si>
  <si>
    <t>Média DV01 - 126 DU</t>
  </si>
  <si>
    <t>Média DV01 - 63 DU</t>
  </si>
  <si>
    <t>DI</t>
  </si>
  <si>
    <t>DV01 Traded</t>
  </si>
  <si>
    <t>Hoje</t>
  </si>
  <si>
    <t>Limite 1 digito Ano</t>
  </si>
  <si>
    <t>WD</t>
  </si>
  <si>
    <t>Overall market</t>
  </si>
  <si>
    <t>Volume (Contracts)</t>
  </si>
  <si>
    <t>DV01 -  5 Bus. Days Average</t>
  </si>
  <si>
    <t>DV01 -  21 Bus. Days Average</t>
  </si>
  <si>
    <t>DV01 -  63 Bus. Days Average</t>
  </si>
  <si>
    <t>DV01 -  126 Bus. Days Average</t>
  </si>
  <si>
    <t>Last Trade</t>
  </si>
  <si>
    <t>Alexandre Chichorro Lacerda, CFA - 4502-2319</t>
  </si>
  <si>
    <r>
      <rPr>
        <b/>
        <sz val="16"/>
        <color rgb="FFFF0000"/>
        <rFont val="Calibri"/>
        <family val="2"/>
        <scheme val="minor"/>
      </rPr>
      <t>*</t>
    </r>
    <r>
      <rPr>
        <b/>
        <sz val="16"/>
        <rFont val="Calibri"/>
        <family val="2"/>
        <scheme val="minor"/>
      </rPr>
      <t xml:space="preserve"> </t>
    </r>
    <r>
      <rPr>
        <b/>
        <sz val="11"/>
        <rFont val="Calibri"/>
        <family val="2"/>
        <scheme val="minor"/>
      </rPr>
      <t>Numbers highlighted in yellow are 50% higher than their 21 business days average and higher than 10k.</t>
    </r>
  </si>
  <si>
    <t>Z18</t>
  </si>
  <si>
    <t>ODX17 Comdty</t>
  </si>
  <si>
    <t>X17</t>
  </si>
  <si>
    <t>X17F</t>
  </si>
  <si>
    <t>X17V</t>
  </si>
  <si>
    <t>X17D</t>
  </si>
  <si>
    <t>ODZ17 Comdty</t>
  </si>
  <si>
    <t>Z17F</t>
  </si>
  <si>
    <t>Z17V</t>
  </si>
  <si>
    <t>Z17D</t>
  </si>
  <si>
    <t>M18</t>
  </si>
  <si>
    <t>ODG18 Comdty</t>
  </si>
  <si>
    <t>G18</t>
  </si>
  <si>
    <t>G18F</t>
  </si>
  <si>
    <t>G18V</t>
  </si>
  <si>
    <t>G18D</t>
  </si>
  <si>
    <t>ODH18 Comdty</t>
  </si>
  <si>
    <t>H18</t>
  </si>
  <si>
    <t>H18F</t>
  </si>
  <si>
    <t>H18V</t>
  </si>
  <si>
    <t>H18D</t>
  </si>
  <si>
    <t>#N/A 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</si>
</sst>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3">
    <numFmt numFmtId="41" formatCode="_-* #,##0_-;\-* #,##0_-;_-* &quot;-&quot;_-;_-@_-"/>
    <numFmt numFmtId="43" formatCode="_-* #,##0.00_-;\-* #,##0.00_-;_-* &quot;-&quot;??_-;_-@_-"/>
    <numFmt numFmtId="164" formatCode="_-* #,##0.0_-;\-* #,##0.0_-;_-* &quot;-&quot;??_-;_-@_-"/>
    <numFmt numFmtId="165" formatCode="_-* #,##0_-;\-* #,##0_-;_-* &quot;-&quot;??_-;_-@_-"/>
    <numFmt numFmtId="166" formatCode="d/m/yy;@"/>
    <numFmt numFmtId="167" formatCode="0.0000%"/>
    <numFmt numFmtId="168" formatCode="_(* #,##0.00_);_(* \(#,##0.00\);_(* &quot;-&quot;??_);_(@_)"/>
    <numFmt numFmtId="169" formatCode="0.000%"/>
    <numFmt numFmtId="170" formatCode="#,##0_%_);\(#,##0\)_%;#,##0_%_);@_%_)"/>
    <numFmt numFmtId="171" formatCode="&quot;Co&quot;&quot;$&quot;#,##0.00;[Red]\-&quot;Co&quot;&quot;$&quot;#,##0.00"/>
    <numFmt numFmtId="172" formatCode="&quot;Co&quot;&quot;$&quot;#,##0;[Red]\-&quot;Co&quot;&quot;$&quot;#,##0"/>
    <numFmt numFmtId="173" formatCode="&quot;Us&quot;&quot;$&quot;#,##0&quot;M&quot;;[Red]\-&quot;Us&quot;&quot;$&quot;#,##0&quot;M&quot;"/>
    <numFmt numFmtId="174" formatCode="&quot;Co&quot;&quot;$&quot;#,##0&quot;MM&quot;;[Red]\-&quot;Co&quot;&quot;$&quot;#,##0&quot;MM&quot;"/>
    <numFmt numFmtId="175" formatCode="&quot;£&quot;#,##0_%_);\(&quot;£&quot;#,##0\)_%;&quot;£&quot;#,##0_%_);@_%_)"/>
    <numFmt numFmtId="176" formatCode="_(&quot;$&quot;* #,##0.00_);_(&quot;$&quot;* \(#,##0.00\);_(&quot;$&quot;* &quot;-&quot;??_);_(@_)"/>
    <numFmt numFmtId="177" formatCode="m/d/yy_%_)"/>
    <numFmt numFmtId="178" formatCode="&quot;Dm &quot;#,##0;[Red]\-&quot;Dm &quot;#,##0"/>
    <numFmt numFmtId="179" formatCode="&quot;Dm &quot;#,##0&quot;MM&quot;;[Red]\-&quot;Dm &quot;#,##0&quot;MM&quot;"/>
    <numFmt numFmtId="180" formatCode="0_%_);\(0\)_%;0_%_);@_%_)"/>
    <numFmt numFmtId="181" formatCode="_([$€-2]* #,##0.00_);_([$€-2]* \(#,##0.00\);_([$€-2]* &quot;-&quot;??_)"/>
    <numFmt numFmtId="182" formatCode="_([$€]* #,##0.00_);_([$€]* \(#,##0.00\);_([$€]* &quot;-&quot;??_);_(@_)"/>
    <numFmt numFmtId="183" formatCode="0.0000"/>
    <numFmt numFmtId="184" formatCode="0.0\%_);\(0.0\%\);0.0\%_);@_%_)"/>
    <numFmt numFmtId="185" formatCode="_(* #,##0_);_(* \(#,##0\);_(* &quot;-&quot;_);_(@_)"/>
    <numFmt numFmtId="186" formatCode="#,##0&quot;MM&quot;;\-#,##0&quot;MM&quot;"/>
    <numFmt numFmtId="187" formatCode="_(&quot;$&quot;* #,##0_);_(&quot;$&quot;* \(#,##0\);_(&quot;$&quot;* &quot;-&quot;_);_(@_)"/>
    <numFmt numFmtId="188" formatCode="0.0\x_)_);&quot;NM&quot;_x_)_);0.0\x_)_);@_%_)"/>
    <numFmt numFmtId="189" formatCode="\9\1#,##0.000\2\8"/>
    <numFmt numFmtId="190" formatCode="#,"/>
    <numFmt numFmtId="191" formatCode="&quot;\&quot;#,##0.00;[Red]\-&quot;\&quot;#,##0.00"/>
    <numFmt numFmtId="192" formatCode="#,###,;\(#,###,\)"/>
    <numFmt numFmtId="193" formatCode="\_x0000_\_x0000__(&quot;R$&quot;\ * #,##0_);_(&quot;R$&quot;\ * \(#,##0\);_(&quot;R$&quot;\ * &quot;-&quot;_);_(@"/>
    <numFmt numFmtId="194" formatCode="\_x0000_\_x0000__(&quot;$&quot;\ * #,##0_);_(&quot;$&quot;\ * \(#,##0\);_(&quot;$&quot;\ * &quot;-&quot;_);_(@"/>
    <numFmt numFmtId="195" formatCode="\_x0000_\_x0000__(&quot;R$&quot;\ * #,##0.00_);_(&quot;R$&quot;\ * \(#,##0.00\);_(&quot;R$&quot;\ * &quot;-&quot;??_);_(@"/>
    <numFmt numFmtId="196" formatCode="\_x0000_\_x0000__(&quot;$&quot;\ * #,##0.00_);_(&quot;$&quot;\ * \(#,##0.00\);_(&quot;$&quot;\ * &quot;-&quot;??_);_(@"/>
    <numFmt numFmtId="197" formatCode="&quot;Us&quot;&quot;$&quot;#,##0.00;[Red]\-&quot;Us&quot;&quot;$&quot;#,##0.00"/>
    <numFmt numFmtId="198" formatCode="&quot;Us&quot;&quot;$&quot;#,##0;[Red]\-&quot;Us&quot;&quot;$&quot;#,##0"/>
    <numFmt numFmtId="199" formatCode="&quot;Us&quot;&quot;$&quot;#,##0&quot;MM&quot;;[Red]\-&quot;Us&quot;&quot;$&quot;#,##0&quot;MM&quot;"/>
    <numFmt numFmtId="200" formatCode="_-&quot;L.&quot;\ * #,##0_-;\-&quot;L.&quot;\ * #,##0_-;_-&quot;L.&quot;\ * &quot;-&quot;_-;_-@_-"/>
    <numFmt numFmtId="201" formatCode="_-&quot;L.&quot;\ * #,##0.00_-;\-&quot;L.&quot;\ * #,##0.00_-;_-&quot;L.&quot;\ * &quot;-&quot;??_-;_-@_-"/>
    <numFmt numFmtId="202" formatCode="&quot;öS&quot;\ #,##0;[Red]\-&quot;öS&quot;\ #,##0"/>
    <numFmt numFmtId="203" formatCode="_-&quot;öS&quot;\ * #,##0.00_-;\-&quot;öS&quot;\ * #,##0.00_-;_-&quot;öS&quot;\ * &quot;-&quot;??_-;_-@_-"/>
    <numFmt numFmtId="204" formatCode="&quot;¥&quot;#,##0.00;[Red]\-&quot;¥&quot;#,##0.00"/>
    <numFmt numFmtId="205" formatCode="&quot;¥&quot;#,##0;[Red]\-&quot;¥&quot;#,##0"/>
    <numFmt numFmtId="206" formatCode="&quot;¥&quot;#,##0&quot;MM&quot;;[Red]\-&quot;¥&quot;#,##0&quot;MM&quot;"/>
    <numFmt numFmtId="207" formatCode="_(* #,##0_);_(* \(#,##0\);_(* &quot;-&quot;??_);_(@_)"/>
    <numFmt numFmtId="208" formatCode="dd/mm/yy;@"/>
    <numFmt numFmtId="209" formatCode="_-* #,##0.0_-;\-* #,##0.0_-;_-* &quot;-&quot;?_-;_-@_-"/>
    <numFmt numFmtId="210" formatCode="0.000"/>
    <numFmt numFmtId="211" formatCode="0.0"/>
    <numFmt numFmtId="212" formatCode="_-* #,##0.0000_-;\-* #,##0.0000_-;_-* &quot;-&quot;??_-;_-@_-"/>
    <numFmt numFmtId="213" formatCode="0.0\k"/>
    <numFmt numFmtId="214" formatCode="[$USD]\ #,##0.0\k"/>
  </numFmts>
  <fonts count="9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rgb="FFFFFFFF"/>
      <name val="Trebuchet MS"/>
      <family val="2"/>
    </font>
    <font>
      <sz val="8"/>
      <color rgb="FF585A5B"/>
      <name val="Trebuchet MS"/>
      <family val="2"/>
    </font>
    <font>
      <u/>
      <sz val="10"/>
      <color indexed="12"/>
      <name val="Arial"/>
      <family val="2"/>
    </font>
    <font>
      <sz val="10"/>
      <name val="Courier"/>
      <family val="3"/>
    </font>
    <font>
      <sz val="10"/>
      <color indexed="8"/>
      <name val="Arial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color indexed="8"/>
      <name val="Arial"/>
      <family val="2"/>
    </font>
    <font>
      <sz val="11"/>
      <color indexed="20"/>
      <name val="Calibri"/>
      <family val="2"/>
    </font>
    <font>
      <b/>
      <sz val="11"/>
      <color indexed="9"/>
      <name val="Calibri"/>
      <family val="2"/>
    </font>
    <font>
      <sz val="12"/>
      <name val="Tms Rmn"/>
    </font>
    <font>
      <sz val="11"/>
      <color indexed="17"/>
      <name val="Calibri"/>
      <family val="2"/>
    </font>
    <font>
      <b/>
      <sz val="9"/>
      <color indexed="12"/>
      <name val="Tahoma"/>
      <family val="2"/>
    </font>
    <font>
      <b/>
      <sz val="11"/>
      <color indexed="52"/>
      <name val="Calibri"/>
      <family val="2"/>
    </font>
    <font>
      <b/>
      <sz val="11"/>
      <color indexed="10"/>
      <name val="Calibri"/>
      <family val="2"/>
    </font>
    <font>
      <sz val="10"/>
      <name val="MS Sans Serif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8"/>
      <name val="Palatino"/>
      <family val="1"/>
    </font>
    <font>
      <sz val="10"/>
      <color indexed="22"/>
      <name val="MS Sans Serif"/>
      <family val="2"/>
    </font>
    <font>
      <sz val="10"/>
      <color indexed="24"/>
      <name val="Arial"/>
      <family val="2"/>
    </font>
    <font>
      <sz val="10"/>
      <name val="MS Serif"/>
      <family val="1"/>
    </font>
    <font>
      <sz val="10"/>
      <name val="Century Gothic"/>
      <family val="2"/>
    </font>
    <font>
      <sz val="10"/>
      <color indexed="16"/>
      <name val="MS Serif"/>
      <family val="1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sz val="12"/>
      <name val="Arial"/>
      <family val="2"/>
    </font>
    <font>
      <sz val="8"/>
      <name val="Times New Roman"/>
      <family val="1"/>
    </font>
    <font>
      <b/>
      <sz val="8"/>
      <color indexed="9"/>
      <name val="Arial"/>
      <family val="2"/>
    </font>
    <font>
      <sz val="8"/>
      <name val="Arial"/>
      <family val="2"/>
    </font>
    <font>
      <b/>
      <sz val="9"/>
      <color indexed="46"/>
      <name val="Arial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8"/>
      <color indexed="24"/>
      <name val="Arial"/>
      <family val="2"/>
    </font>
    <font>
      <b/>
      <sz val="13"/>
      <color indexed="56"/>
      <name val="Calibri"/>
      <family val="2"/>
    </font>
    <font>
      <b/>
      <sz val="12"/>
      <color indexed="24"/>
      <name val="Arial"/>
      <family val="2"/>
    </font>
    <font>
      <b/>
      <sz val="11"/>
      <color indexed="56"/>
      <name val="Calibri"/>
      <family val="2"/>
    </font>
    <font>
      <u/>
      <sz val="11"/>
      <color theme="10"/>
      <name val="Calibri"/>
      <family val="2"/>
      <scheme val="minor"/>
    </font>
    <font>
      <u/>
      <sz val="10"/>
      <color indexed="8"/>
      <name val="Arial"/>
      <family val="2"/>
    </font>
    <font>
      <b/>
      <sz val="9"/>
      <color indexed="63"/>
      <name val="Tahoma"/>
      <family val="2"/>
    </font>
    <font>
      <sz val="10"/>
      <color indexed="9"/>
      <name val="Arial"/>
      <family val="2"/>
    </font>
    <font>
      <sz val="11"/>
      <color indexed="60"/>
      <name val="Calibri"/>
      <family val="2"/>
    </font>
    <font>
      <sz val="11"/>
      <color indexed="19"/>
      <name val="Calibri"/>
      <family val="2"/>
    </font>
    <font>
      <sz val="10"/>
      <name val="Tahoma"/>
      <family val="2"/>
    </font>
    <font>
      <b/>
      <sz val="1"/>
      <color indexed="8"/>
      <name val="Courier"/>
      <family val="3"/>
    </font>
    <font>
      <b/>
      <sz val="11"/>
      <color indexed="63"/>
      <name val="Calibri"/>
      <family val="2"/>
    </font>
    <font>
      <sz val="10"/>
      <color indexed="16"/>
      <name val="Helvetica-Black"/>
    </font>
    <font>
      <sz val="9"/>
      <name val="Times New Roman"/>
      <family val="1"/>
    </font>
    <font>
      <b/>
      <sz val="10"/>
      <name val="MS Sans Serif"/>
      <family val="2"/>
    </font>
    <font>
      <sz val="8"/>
      <name val="Helv"/>
    </font>
    <font>
      <sz val="9"/>
      <color indexed="8"/>
      <name val="Times New Roman"/>
      <family val="1"/>
    </font>
    <font>
      <sz val="9"/>
      <name val="Tahoma"/>
      <family val="2"/>
    </font>
    <font>
      <sz val="12"/>
      <name val="Arial"/>
      <family val="1"/>
    </font>
    <font>
      <b/>
      <sz val="8"/>
      <color indexed="8"/>
      <name val="Helv"/>
    </font>
    <font>
      <b/>
      <sz val="9"/>
      <name val="Palatino"/>
      <family val="1"/>
    </font>
    <font>
      <sz val="9"/>
      <color indexed="21"/>
      <name val="Helvetica-Black"/>
    </font>
    <font>
      <b/>
      <sz val="8"/>
      <name val="Arial"/>
      <family val="2"/>
    </font>
    <font>
      <b/>
      <sz val="9"/>
      <name val="Arial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u/>
      <sz val="12"/>
      <color indexed="12"/>
      <name val="Osaka"/>
      <family val="3"/>
      <charset val="128"/>
    </font>
    <font>
      <sz val="10"/>
      <name val="Osaka"/>
      <family val="3"/>
      <charset val="128"/>
    </font>
    <font>
      <u/>
      <sz val="12"/>
      <color indexed="36"/>
      <name val="Osaka"/>
      <family val="3"/>
      <charset val="128"/>
    </font>
    <font>
      <sz val="8"/>
      <color indexed="8"/>
      <name val="Verdana"/>
      <family val="2"/>
    </font>
    <font>
      <b/>
      <sz val="8"/>
      <color indexed="9"/>
      <name val="Times New Roman"/>
      <family val="1"/>
    </font>
    <font>
      <vertAlign val="superscript"/>
      <sz val="10"/>
      <name val="Arial"/>
      <family val="2"/>
    </font>
    <font>
      <sz val="11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3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3"/>
      <name val="Calibri"/>
      <family val="2"/>
      <scheme val="minor"/>
    </font>
    <font>
      <sz val="13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rgb="FFFF0000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0046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rgb="FF4F81BD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2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22"/>
      </patternFill>
    </fill>
    <fill>
      <patternFill patternType="solid">
        <fgColor indexed="63"/>
        <bgColor indexed="64"/>
      </patternFill>
    </fill>
    <fill>
      <patternFill patternType="mediumGray">
        <fgColor indexed="22"/>
      </patternFill>
    </fill>
    <fill>
      <patternFill patternType="solid">
        <fgColor indexed="22"/>
        <bgColor indexed="24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46">
    <border>
      <left/>
      <right/>
      <top/>
      <bottom/>
      <diagonal/>
    </border>
    <border>
      <left style="medium">
        <color rgb="FFE6E9EB"/>
      </left>
      <right style="medium">
        <color rgb="FFE6E9EB"/>
      </right>
      <top style="medium">
        <color rgb="FFCCCFD1"/>
      </top>
      <bottom style="medium">
        <color rgb="FFCCCFD1"/>
      </bottom>
      <diagonal/>
    </border>
    <border>
      <left style="medium">
        <color rgb="FFE6E9EB"/>
      </left>
      <right style="medium">
        <color rgb="FFE6E9EB"/>
      </right>
      <top style="medium">
        <color rgb="FFCCCFD1"/>
      </top>
      <bottom/>
      <diagonal/>
    </border>
    <border>
      <left style="medium">
        <color rgb="FFE6E9EB"/>
      </left>
      <right style="medium">
        <color rgb="FFE6E9EB"/>
      </right>
      <top/>
      <bottom/>
      <diagonal/>
    </border>
    <border>
      <left style="medium">
        <color rgb="FFE6E9EB"/>
      </left>
      <right style="medium">
        <color rgb="FFE6E9EB"/>
      </right>
      <top/>
      <bottom style="medium">
        <color rgb="FFCCCFD1"/>
      </bottom>
      <diagonal/>
    </border>
    <border>
      <left style="medium">
        <color rgb="FFE6E9EB"/>
      </left>
      <right/>
      <top style="medium">
        <color rgb="FFCCCFD1"/>
      </top>
      <bottom style="medium">
        <color rgb="FFCCCFD1"/>
      </bottom>
      <diagonal/>
    </border>
    <border>
      <left/>
      <right style="medium">
        <color rgb="FFE6E9EB"/>
      </right>
      <top style="medium">
        <color rgb="FFCCCFD1"/>
      </top>
      <bottom style="medium">
        <color rgb="FFCCCFD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double">
        <color indexed="10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9"/>
      </right>
      <top style="medium">
        <color indexed="64"/>
      </top>
      <bottom style="thin">
        <color indexed="9"/>
      </bottom>
      <diagonal/>
    </border>
    <border>
      <left style="medium">
        <color indexed="63"/>
      </left>
      <right style="medium">
        <color indexed="63"/>
      </right>
      <top style="medium">
        <color indexed="63"/>
      </top>
      <bottom style="medium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531">
    <xf numFmtId="0" fontId="0" fillId="0" borderId="0"/>
    <xf numFmtId="43" fontId="1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0" fontId="7" fillId="0" borderId="0">
      <alignment vertical="center"/>
    </xf>
    <xf numFmtId="0" fontId="7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7" fillId="0" borderId="0">
      <alignment vertical="center"/>
    </xf>
    <xf numFmtId="0" fontId="3" fillId="0" borderId="0"/>
    <xf numFmtId="0" fontId="3" fillId="0" borderId="0"/>
    <xf numFmtId="0" fontId="7" fillId="0" borderId="0">
      <alignment vertical="center"/>
    </xf>
    <xf numFmtId="0" fontId="7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horizontal="left" wrapText="1"/>
    </xf>
    <xf numFmtId="0" fontId="3" fillId="0" borderId="0">
      <alignment horizontal="left" wrapText="1"/>
    </xf>
    <xf numFmtId="0" fontId="7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7" fillId="0" borderId="0">
      <alignment vertical="center"/>
    </xf>
    <xf numFmtId="0" fontId="8" fillId="0" borderId="0">
      <alignment vertical="top"/>
    </xf>
    <xf numFmtId="0" fontId="3" fillId="0" borderId="0"/>
    <xf numFmtId="0" fontId="3" fillId="0" borderId="0"/>
    <xf numFmtId="0" fontId="7" fillId="0" borderId="0">
      <alignment vertical="center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/>
    <xf numFmtId="0" fontId="3" fillId="0" borderId="0"/>
    <xf numFmtId="0" fontId="3" fillId="0" borderId="0">
      <alignment horizontal="left" wrapText="1"/>
    </xf>
    <xf numFmtId="0" fontId="3" fillId="0" borderId="0">
      <alignment horizontal="left" wrapText="1"/>
    </xf>
    <xf numFmtId="0" fontId="7" fillId="0" borderId="0">
      <alignment vertical="center"/>
    </xf>
    <xf numFmtId="0" fontId="7" fillId="0" borderId="0">
      <alignment vertical="center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horizontal="left" wrapText="1"/>
    </xf>
    <xf numFmtId="0" fontId="3" fillId="0" borderId="0">
      <alignment horizontal="left" wrapText="1"/>
    </xf>
    <xf numFmtId="0" fontId="9" fillId="0" borderId="0" applyNumberFormat="0" applyFill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0" fillId="10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11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12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9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12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8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5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5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8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2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8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20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5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8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1" borderId="0" applyNumberFormat="0" applyBorder="0" applyAlignment="0" applyProtection="0"/>
    <xf numFmtId="168" fontId="12" fillId="21" borderId="7">
      <alignment horizontal="right" wrapText="1"/>
    </xf>
    <xf numFmtId="0" fontId="11" fillId="22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4" fillId="25" borderId="0"/>
    <xf numFmtId="0" fontId="15" fillId="0" borderId="0" applyNumberFormat="0" applyFill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8" borderId="0" applyNumberFormat="0" applyBorder="0" applyAlignment="0" applyProtection="0"/>
    <xf numFmtId="169" fontId="17" fillId="26" borderId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3" fillId="0" borderId="0" applyFill="0" applyBorder="0" applyAlignment="0"/>
    <xf numFmtId="0" fontId="3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18" fillId="27" borderId="8" applyNumberFormat="0" applyAlignment="0" applyProtection="0"/>
    <xf numFmtId="0" fontId="18" fillId="27" borderId="8" applyNumberFormat="0" applyAlignment="0" applyProtection="0"/>
    <xf numFmtId="0" fontId="18" fillId="27" borderId="8" applyNumberFormat="0" applyAlignment="0" applyProtection="0"/>
    <xf numFmtId="0" fontId="18" fillId="27" borderId="8" applyNumberFormat="0" applyAlignment="0" applyProtection="0"/>
    <xf numFmtId="0" fontId="19" fillId="28" borderId="8" applyNumberFormat="0" applyAlignment="0" applyProtection="0"/>
    <xf numFmtId="0" fontId="20" fillId="0" borderId="0"/>
    <xf numFmtId="0" fontId="14" fillId="29" borderId="9" applyNumberFormat="0" applyAlignment="0" applyProtection="0"/>
    <xf numFmtId="0" fontId="14" fillId="29" borderId="9" applyNumberFormat="0" applyAlignment="0" applyProtection="0"/>
    <xf numFmtId="0" fontId="21" fillId="0" borderId="10" applyNumberFormat="0" applyFill="0" applyAlignment="0" applyProtection="0"/>
    <xf numFmtId="0" fontId="21" fillId="0" borderId="10" applyNumberFormat="0" applyFill="0" applyAlignment="0" applyProtection="0"/>
    <xf numFmtId="0" fontId="22" fillId="0" borderId="11" applyNumberFormat="0" applyFill="0" applyAlignment="0" applyProtection="0"/>
    <xf numFmtId="0" fontId="14" fillId="29" borderId="9" applyNumberFormat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70" fontId="23" fillId="0" borderId="0" applyFont="0" applyFill="0" applyBorder="0" applyAlignment="0" applyProtection="0">
      <alignment horizontal="right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10" fillId="0" borderId="0" applyFont="0" applyFill="0" applyBorder="0" applyAlignment="0" applyProtection="0"/>
    <xf numFmtId="3" fontId="24" fillId="0" borderId="0" applyFont="0" applyFill="0" applyBorder="0" applyAlignment="0" applyProtection="0"/>
    <xf numFmtId="3" fontId="3" fillId="0" borderId="0" applyFont="0" applyFill="0" applyBorder="0" applyAlignment="0" applyProtection="0"/>
    <xf numFmtId="3" fontId="3" fillId="0" borderId="0" applyFont="0" applyFill="0" applyBorder="0" applyAlignment="0" applyProtection="0"/>
    <xf numFmtId="4" fontId="25" fillId="0" borderId="0" applyFont="0" applyFill="0" applyBorder="0" applyAlignment="0" applyProtection="0"/>
    <xf numFmtId="171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4" fontId="3" fillId="0" borderId="0" applyFont="0" applyFill="0" applyBorder="0" applyAlignment="0" applyProtection="0"/>
    <xf numFmtId="174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26" fillId="0" borderId="0" applyNumberFormat="0" applyAlignment="0">
      <alignment horizontal="left"/>
    </xf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75" fontId="23" fillId="0" borderId="0" applyFont="0" applyFill="0" applyBorder="0" applyAlignment="0" applyProtection="0">
      <alignment horizontal="right"/>
    </xf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" fontId="24" fillId="0" borderId="0" applyFont="0" applyFill="0" applyBorder="0" applyAlignment="0" applyProtection="0"/>
    <xf numFmtId="1" fontId="3" fillId="0" borderId="0" applyFont="0" applyFill="0" applyBorder="0" applyAlignment="0" applyProtection="0"/>
    <xf numFmtId="1" fontId="3" fillId="0" borderId="0" applyFont="0" applyFill="0" applyBorder="0" applyAlignment="0" applyProtection="0"/>
    <xf numFmtId="14" fontId="20" fillId="0" borderId="0" applyFont="0" applyFill="0" applyBorder="0" applyAlignment="0" applyProtection="0"/>
    <xf numFmtId="0" fontId="25" fillId="0" borderId="0" applyFont="0" applyFill="0" applyBorder="0" applyAlignment="0" applyProtection="0"/>
    <xf numFmtId="177" fontId="23" fillId="0" borderId="0" applyFont="0" applyFill="0" applyBorder="0" applyAlignment="0" applyProtection="0"/>
    <xf numFmtId="14" fontId="8" fillId="0" borderId="0" applyFill="0" applyBorder="0" applyAlignment="0"/>
    <xf numFmtId="14" fontId="8" fillId="0" borderId="0" applyFill="0" applyBorder="0" applyAlignment="0"/>
    <xf numFmtId="15" fontId="25" fillId="0" borderId="0" applyFont="0" applyFill="0" applyBorder="0" applyAlignment="0" applyProtection="0"/>
    <xf numFmtId="38" fontId="20" fillId="0" borderId="12">
      <alignment vertical="center"/>
    </xf>
    <xf numFmtId="178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40" fontId="27" fillId="0" borderId="0" applyFill="0" applyBorder="0" applyProtection="0">
      <alignment horizontal="center" vertical="center"/>
    </xf>
    <xf numFmtId="43" fontId="3" fillId="0" borderId="0" applyFont="0" applyFill="0" applyBorder="0" applyAlignment="0" applyProtection="0"/>
    <xf numFmtId="180" fontId="23" fillId="0" borderId="13" applyNumberFormat="0" applyFont="0" applyFill="0" applyAlignment="0" applyProtection="0"/>
    <xf numFmtId="0" fontId="11" fillId="22" borderId="0" applyNumberFormat="0" applyBorder="0" applyAlignment="0" applyProtection="0"/>
    <xf numFmtId="0" fontId="11" fillId="22" borderId="0" applyNumberFormat="0" applyBorder="0" applyAlignment="0" applyProtection="0"/>
    <xf numFmtId="0" fontId="11" fillId="30" borderId="0" applyNumberFormat="0" applyBorder="0" applyAlignment="0" applyProtection="0"/>
    <xf numFmtId="0" fontId="11" fillId="23" borderId="0" applyNumberFormat="0" applyBorder="0" applyAlignment="0" applyProtection="0"/>
    <xf numFmtId="0" fontId="11" fillId="23" borderId="0" applyNumberFormat="0" applyBorder="0" applyAlignment="0" applyProtection="0"/>
    <xf numFmtId="0" fontId="11" fillId="20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14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31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3" borderId="0" applyNumberFormat="0" applyBorder="0" applyAlignment="0" applyProtection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28" fillId="0" borderId="0" applyNumberFormat="0" applyAlignment="0">
      <alignment horizontal="left"/>
    </xf>
    <xf numFmtId="0" fontId="29" fillId="9" borderId="8" applyNumberFormat="0" applyAlignment="0" applyProtection="0"/>
    <xf numFmtId="0" fontId="29" fillId="9" borderId="8" applyNumberFormat="0" applyAlignment="0" applyProtection="0"/>
    <xf numFmtId="0" fontId="29" fillId="15" borderId="8" applyNumberForma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1" fontId="10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1" fontId="10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0" fillId="0" borderId="0"/>
    <xf numFmtId="15" fontId="31" fillId="0" borderId="14" applyFont="0" applyFill="0" applyBorder="0" applyAlignment="0" applyProtection="0"/>
    <xf numFmtId="1" fontId="25" fillId="0" borderId="0" applyFont="0" applyFill="0" applyBorder="0" applyAlignment="0" applyProtection="0"/>
    <xf numFmtId="183" fontId="25" fillId="0" borderId="0" applyFont="0" applyFill="0" applyBorder="0" applyAlignment="0" applyProtection="0"/>
    <xf numFmtId="2" fontId="25" fillId="0" borderId="0" applyFont="0" applyFill="0" applyBorder="0" applyAlignment="0" applyProtection="0"/>
    <xf numFmtId="0" fontId="32" fillId="0" borderId="0" applyFill="0" applyBorder="0" applyProtection="0">
      <alignment horizontal="left"/>
    </xf>
    <xf numFmtId="0" fontId="20" fillId="32" borderId="15" applyNumberFormat="0" applyFont="0" applyAlignment="0" applyProtection="0">
      <alignment horizontal="centerContinuous"/>
    </xf>
    <xf numFmtId="0" fontId="33" fillId="33" borderId="0">
      <alignment horizontal="center" vertical="center"/>
      <protection locked="0"/>
    </xf>
    <xf numFmtId="0" fontId="16" fillId="6" borderId="0" applyNumberFormat="0" applyBorder="0" applyAlignment="0" applyProtection="0"/>
    <xf numFmtId="38" fontId="34" fillId="32" borderId="0" applyNumberFormat="0" applyBorder="0" applyAlignment="0" applyProtection="0"/>
    <xf numFmtId="184" fontId="23" fillId="0" borderId="0" applyFont="0" applyFill="0" applyBorder="0" applyAlignment="0" applyProtection="0">
      <alignment horizontal="right"/>
    </xf>
    <xf numFmtId="0" fontId="35" fillId="34" borderId="16">
      <alignment horizontal="left"/>
    </xf>
    <xf numFmtId="0" fontId="36" fillId="0" borderId="17" applyNumberFormat="0" applyAlignment="0" applyProtection="0">
      <alignment horizontal="left" vertical="center"/>
    </xf>
    <xf numFmtId="0" fontId="36" fillId="0" borderId="18">
      <alignment horizontal="left" vertical="center"/>
    </xf>
    <xf numFmtId="0" fontId="37" fillId="0" borderId="19" applyNumberFormat="0" applyFill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9" fillId="0" borderId="20" applyNumberFormat="0" applyFill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21" applyNumberFormat="0" applyFill="0" applyAlignment="0" applyProtection="0"/>
    <xf numFmtId="0" fontId="41" fillId="0" borderId="21" applyNumberFormat="0" applyFill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3" fillId="0" borderId="0" applyNumberFormat="0" applyFont="0" applyFill="0" applyBorder="0" applyAlignment="0" applyProtection="0"/>
    <xf numFmtId="0" fontId="3" fillId="0" borderId="0" applyNumberFormat="0" applyFont="0" applyFill="0" applyBorder="0" applyAlignment="0" applyProtection="0"/>
    <xf numFmtId="0" fontId="42" fillId="0" borderId="0" applyNumberForma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43" fillId="0" borderId="0" applyNumberFormat="0" applyFill="0" applyBorder="0" applyAlignment="0" applyProtection="0">
      <alignment vertical="top"/>
      <protection locked="0"/>
    </xf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7" borderId="0" applyNumberFormat="0" applyBorder="0" applyAlignment="0" applyProtection="0"/>
    <xf numFmtId="0" fontId="29" fillId="9" borderId="8" applyNumberFormat="0" applyAlignment="0" applyProtection="0"/>
    <xf numFmtId="10" fontId="34" fillId="3" borderId="22" applyNumberFormat="0" applyBorder="0" applyAlignment="0" applyProtection="0"/>
    <xf numFmtId="15" fontId="3" fillId="0" borderId="0"/>
    <xf numFmtId="15" fontId="3" fillId="0" borderId="0"/>
    <xf numFmtId="0" fontId="44" fillId="32" borderId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21" fillId="0" borderId="10" applyNumberFormat="0" applyFill="0" applyAlignment="0" applyProtection="0"/>
    <xf numFmtId="41" fontId="45" fillId="0" borderId="0" applyFont="0" applyFill="0" applyBorder="0" applyAlignment="0" applyProtection="0"/>
    <xf numFmtId="43" fontId="45" fillId="0" borderId="0" applyFont="0" applyFill="0" applyBorder="0" applyAlignment="0" applyProtection="0"/>
    <xf numFmtId="185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86" fontId="31" fillId="0" borderId="23" applyFont="0" applyFill="0" applyBorder="0" applyAlignment="0" applyProtection="0"/>
    <xf numFmtId="187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88" fontId="23" fillId="0" borderId="0" applyFont="0" applyFill="0" applyBorder="0" applyAlignment="0" applyProtection="0">
      <alignment horizontal="right"/>
    </xf>
    <xf numFmtId="0" fontId="46" fillId="15" borderId="0" applyNumberFormat="0" applyBorder="0" applyAlignment="0" applyProtection="0"/>
    <xf numFmtId="0" fontId="46" fillId="15" borderId="0" applyNumberFormat="0" applyBorder="0" applyAlignment="0" applyProtection="0"/>
    <xf numFmtId="0" fontId="47" fillId="15" borderId="0" applyNumberFormat="0" applyBorder="0" applyAlignment="0" applyProtection="0"/>
    <xf numFmtId="0" fontId="46" fillId="15" borderId="0" applyNumberFormat="0" applyBorder="0" applyAlignment="0" applyProtection="0"/>
    <xf numFmtId="189" fontId="3" fillId="0" borderId="0"/>
    <xf numFmtId="189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2" borderId="7" applyNumberFormat="0" applyFont="0" applyAlignment="0" applyProtection="0"/>
    <xf numFmtId="0" fontId="3" fillId="12" borderId="7" applyNumberFormat="0" applyFont="0" applyAlignment="0" applyProtection="0"/>
    <xf numFmtId="0" fontId="3" fillId="12" borderId="7" applyNumberFormat="0" applyFont="0" applyAlignment="0" applyProtection="0"/>
    <xf numFmtId="0" fontId="3" fillId="12" borderId="7" applyNumberFormat="0" applyFont="0" applyAlignment="0" applyProtection="0"/>
    <xf numFmtId="0" fontId="3" fillId="12" borderId="7" applyNumberFormat="0" applyFont="0" applyAlignment="0" applyProtection="0"/>
    <xf numFmtId="0" fontId="3" fillId="12" borderId="7" applyNumberFormat="0" applyFont="0" applyAlignment="0" applyProtection="0"/>
    <xf numFmtId="0" fontId="3" fillId="12" borderId="7" applyNumberFormat="0" applyFont="0" applyAlignment="0" applyProtection="0"/>
    <xf numFmtId="190" fontId="49" fillId="0" borderId="0">
      <protection locked="0"/>
    </xf>
    <xf numFmtId="0" fontId="50" fillId="27" borderId="24" applyNumberFormat="0" applyAlignment="0" applyProtection="0"/>
    <xf numFmtId="0" fontId="50" fillId="27" borderId="24" applyNumberFormat="0" applyAlignment="0" applyProtection="0"/>
    <xf numFmtId="1" fontId="51" fillId="0" borderId="0" applyProtection="0">
      <alignment horizontal="right" vertical="center"/>
    </xf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91" fontId="52" fillId="0" borderId="0" applyFont="0" applyFill="0" applyBorder="0" applyAlignment="0" applyProtection="0"/>
    <xf numFmtId="10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9" fontId="3" fillId="0" borderId="0" applyFont="0" applyFill="0" applyBorder="0" applyAlignment="0" applyProtection="0"/>
    <xf numFmtId="0" fontId="20" fillId="0" borderId="0" applyNumberFormat="0" applyFont="0" applyFill="0" applyBorder="0" applyAlignment="0" applyProtection="0">
      <alignment horizontal="left"/>
    </xf>
    <xf numFmtId="15" fontId="20" fillId="0" borderId="0" applyFont="0" applyFill="0" applyBorder="0" applyAlignment="0" applyProtection="0"/>
    <xf numFmtId="4" fontId="20" fillId="0" borderId="0" applyFont="0" applyFill="0" applyBorder="0" applyAlignment="0" applyProtection="0"/>
    <xf numFmtId="0" fontId="53" fillId="0" borderId="25">
      <alignment horizontal="center"/>
    </xf>
    <xf numFmtId="3" fontId="20" fillId="0" borderId="0" applyFont="0" applyFill="0" applyBorder="0" applyAlignment="0" applyProtection="0"/>
    <xf numFmtId="0" fontId="20" fillId="35" borderId="0" applyNumberFormat="0" applyFont="0" applyBorder="0" applyAlignment="0" applyProtection="0"/>
    <xf numFmtId="14" fontId="54" fillId="0" borderId="0" applyNumberFormat="0" applyFill="0" applyBorder="0" applyAlignment="0" applyProtection="0">
      <alignment horizontal="left"/>
    </xf>
    <xf numFmtId="0" fontId="50" fillId="27" borderId="24" applyNumberFormat="0" applyAlignment="0" applyProtection="0"/>
    <xf numFmtId="0" fontId="50" fillId="27" borderId="24" applyNumberFormat="0" applyAlignment="0" applyProtection="0"/>
    <xf numFmtId="0" fontId="50" fillId="28" borderId="24" applyNumberFormat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2" fontId="55" fillId="0" borderId="0" applyFont="0" applyFill="0" applyBorder="0" applyAlignment="0" applyProtection="0"/>
    <xf numFmtId="0" fontId="20" fillId="32" borderId="0" applyNumberFormat="0" applyFont="0" applyAlignment="0"/>
    <xf numFmtId="0" fontId="20" fillId="36" borderId="26" applyNumberFormat="0" applyFont="0" applyAlignment="0" applyProtection="0">
      <alignment horizontal="center"/>
    </xf>
    <xf numFmtId="0" fontId="3" fillId="0" borderId="0"/>
    <xf numFmtId="0" fontId="56" fillId="26" borderId="0"/>
    <xf numFmtId="0" fontId="3" fillId="0" borderId="0"/>
    <xf numFmtId="0" fontId="3" fillId="0" borderId="0"/>
    <xf numFmtId="0" fontId="3" fillId="0" borderId="0"/>
    <xf numFmtId="0" fontId="3" fillId="0" borderId="0"/>
    <xf numFmtId="193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0" fontId="57" fillId="0" borderId="0" applyNumberForma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3" fillId="33" borderId="0">
      <alignment horizontal="center" vertical="center"/>
      <protection locked="0"/>
    </xf>
    <xf numFmtId="193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40" fontId="58" fillId="0" borderId="0" applyBorder="0">
      <alignment horizontal="right"/>
    </xf>
    <xf numFmtId="0" fontId="59" fillId="0" borderId="0" applyBorder="0" applyProtection="0">
      <alignment vertical="center"/>
    </xf>
    <xf numFmtId="180" fontId="59" fillId="0" borderId="23" applyBorder="0" applyProtection="0">
      <alignment horizontal="right" vertical="center"/>
    </xf>
    <xf numFmtId="0" fontId="60" fillId="37" borderId="0" applyBorder="0" applyProtection="0">
      <alignment horizontal="centerContinuous" vertical="center"/>
    </xf>
    <xf numFmtId="0" fontId="60" fillId="38" borderId="23" applyBorder="0" applyProtection="0">
      <alignment horizontal="centerContinuous" vertical="center"/>
    </xf>
    <xf numFmtId="0" fontId="61" fillId="0" borderId="0" applyBorder="0" applyProtection="0">
      <alignment horizontal="left"/>
    </xf>
    <xf numFmtId="0" fontId="62" fillId="0" borderId="0" applyFill="0" applyBorder="0" applyProtection="0">
      <alignment horizontal="left"/>
    </xf>
    <xf numFmtId="0" fontId="34" fillId="0" borderId="27" applyFill="0" applyBorder="0" applyProtection="0">
      <alignment horizontal="left" vertical="top"/>
    </xf>
    <xf numFmtId="0" fontId="34" fillId="0" borderId="27" applyFill="0" applyBorder="0" applyProtection="0">
      <alignment horizontal="left" vertical="top"/>
    </xf>
    <xf numFmtId="49" fontId="8" fillId="0" borderId="0" applyFill="0" applyBorder="0" applyAlignment="0"/>
    <xf numFmtId="49" fontId="8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37" fillId="0" borderId="19" applyNumberFormat="0" applyFill="0" applyAlignment="0" applyProtection="0"/>
    <xf numFmtId="0" fontId="37" fillId="0" borderId="19" applyNumberFormat="0" applyFill="0" applyAlignment="0" applyProtection="0"/>
    <xf numFmtId="0" fontId="64" fillId="0" borderId="28" applyNumberFormat="0" applyFill="0" applyAlignment="0" applyProtection="0"/>
    <xf numFmtId="0" fontId="39" fillId="0" borderId="20" applyNumberFormat="0" applyFill="0" applyAlignment="0" applyProtection="0"/>
    <xf numFmtId="0" fontId="39" fillId="0" borderId="20" applyNumberFormat="0" applyFill="0" applyAlignment="0" applyProtection="0"/>
    <xf numFmtId="0" fontId="65" fillId="0" borderId="29" applyNumberFormat="0" applyFill="0" applyAlignment="0" applyProtection="0"/>
    <xf numFmtId="0" fontId="41" fillId="0" borderId="21" applyNumberFormat="0" applyFill="0" applyAlignment="0" applyProtection="0"/>
    <xf numFmtId="0" fontId="41" fillId="0" borderId="21" applyNumberFormat="0" applyFill="0" applyAlignment="0" applyProtection="0"/>
    <xf numFmtId="0" fontId="66" fillId="0" borderId="30" applyNumberFormat="0" applyFill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31" applyNumberFormat="0" applyFill="0" applyAlignment="0" applyProtection="0"/>
    <xf numFmtId="0" fontId="68" fillId="0" borderId="31" applyNumberFormat="0" applyFill="0" applyAlignment="0" applyProtection="0"/>
    <xf numFmtId="0" fontId="68" fillId="0" borderId="32" applyNumberFormat="0" applyFill="0" applyAlignment="0" applyProtection="0"/>
    <xf numFmtId="197" fontId="3" fillId="0" borderId="0" applyFont="0" applyFill="0" applyBorder="0" applyAlignment="0" applyProtection="0"/>
    <xf numFmtId="198" fontId="3" fillId="0" borderId="0" applyFont="0" applyFill="0" applyBorder="0" applyAlignment="0" applyProtection="0"/>
    <xf numFmtId="198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97" fontId="3" fillId="0" borderId="0" applyFont="0" applyFill="0" applyBorder="0" applyAlignment="0" applyProtection="0"/>
    <xf numFmtId="197" fontId="3" fillId="0" borderId="0" applyFont="0" applyFill="0" applyBorder="0" applyAlignment="0" applyProtection="0"/>
    <xf numFmtId="197" fontId="3" fillId="0" borderId="0" applyFont="0" applyFill="0" applyBorder="0" applyAlignment="0" applyProtection="0"/>
    <xf numFmtId="197" fontId="3" fillId="0" borderId="0" applyFont="0" applyFill="0" applyBorder="0" applyAlignment="0" applyProtection="0"/>
    <xf numFmtId="0" fontId="20" fillId="0" borderId="0"/>
    <xf numFmtId="200" fontId="45" fillId="0" borderId="0" applyFont="0" applyFill="0" applyBorder="0" applyAlignment="0" applyProtection="0"/>
    <xf numFmtId="201" fontId="4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202" fontId="27" fillId="0" borderId="0" applyFill="0" applyBorder="0" applyProtection="0">
      <alignment horizontal="center" vertical="center"/>
    </xf>
    <xf numFmtId="203" fontId="3" fillId="0" borderId="0" applyFont="0" applyFill="0" applyBorder="0" applyAlignment="0" applyProtection="0"/>
    <xf numFmtId="0" fontId="22" fillId="0" borderId="0" applyNumberFormat="0" applyFill="0" applyBorder="0" applyAlignment="0" applyProtection="0"/>
    <xf numFmtId="204" fontId="3" fillId="0" borderId="0" applyFont="0" applyFill="0" applyBorder="0" applyAlignment="0" applyProtection="0"/>
    <xf numFmtId="205" fontId="3" fillId="0" borderId="0" applyFont="0" applyFill="0" applyBorder="0" applyAlignment="0" applyProtection="0"/>
    <xf numFmtId="205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206" fontId="3" fillId="0" borderId="0" applyFont="0" applyFill="0" applyBorder="0" applyAlignment="0" applyProtection="0"/>
    <xf numFmtId="206" fontId="3" fillId="0" borderId="0" applyFont="0" applyFill="0" applyBorder="0" applyAlignment="0" applyProtection="0"/>
    <xf numFmtId="204" fontId="3" fillId="0" borderId="0" applyFont="0" applyFill="0" applyBorder="0" applyAlignment="0" applyProtection="0"/>
    <xf numFmtId="204" fontId="3" fillId="0" borderId="0" applyFont="0" applyFill="0" applyBorder="0" applyAlignment="0" applyProtection="0"/>
    <xf numFmtId="204" fontId="3" fillId="0" borderId="0" applyFont="0" applyFill="0" applyBorder="0" applyAlignment="0" applyProtection="0"/>
    <xf numFmtId="204" fontId="3" fillId="0" borderId="0" applyFont="0" applyFill="0" applyBorder="0" applyAlignment="0" applyProtection="0"/>
    <xf numFmtId="0" fontId="69" fillId="0" borderId="0" applyNumberFormat="0" applyFill="0" applyBorder="0" applyAlignment="0" applyProtection="0">
      <alignment vertical="top"/>
      <protection locked="0"/>
    </xf>
    <xf numFmtId="0" fontId="70" fillId="0" borderId="0"/>
    <xf numFmtId="0" fontId="71" fillId="0" borderId="0" applyNumberFormat="0" applyFill="0" applyBorder="0" applyAlignment="0" applyProtection="0">
      <alignment vertical="top"/>
      <protection locked="0"/>
    </xf>
  </cellStyleXfs>
  <cellXfs count="157">
    <xf numFmtId="0" fontId="0" fillId="0" borderId="0" xfId="0"/>
    <xf numFmtId="43" fontId="0" fillId="0" borderId="0" xfId="1" applyFont="1"/>
    <xf numFmtId="166" fontId="0" fillId="0" borderId="0" xfId="0" applyNumberFormat="1"/>
    <xf numFmtId="0" fontId="4" fillId="2" borderId="1" xfId="2" applyFont="1" applyFill="1" applyBorder="1" applyAlignment="1">
      <alignment horizontal="center" vertical="center" wrapText="1"/>
    </xf>
    <xf numFmtId="0" fontId="3" fillId="0" borderId="0" xfId="2"/>
    <xf numFmtId="0" fontId="3" fillId="3" borderId="0" xfId="2" applyFill="1"/>
    <xf numFmtId="0" fontId="5" fillId="0" borderId="2" xfId="2" applyFont="1" applyBorder="1" applyAlignment="1">
      <alignment vertical="center" wrapText="1"/>
    </xf>
    <xf numFmtId="0" fontId="5" fillId="0" borderId="1" xfId="2" applyFont="1" applyBorder="1" applyAlignment="1">
      <alignment horizontal="center" vertical="center" wrapText="1"/>
    </xf>
    <xf numFmtId="4" fontId="5" fillId="0" borderId="1" xfId="2" applyNumberFormat="1" applyFont="1" applyBorder="1" applyAlignment="1">
      <alignment horizontal="right" vertical="center" wrapText="1"/>
    </xf>
    <xf numFmtId="0" fontId="5" fillId="0" borderId="1" xfId="2" applyFont="1" applyBorder="1" applyAlignment="1">
      <alignment horizontal="right" vertical="center" wrapText="1"/>
    </xf>
    <xf numFmtId="0" fontId="5" fillId="0" borderId="3" xfId="2" applyFont="1" applyBorder="1" applyAlignment="1">
      <alignment vertical="center" wrapText="1"/>
    </xf>
    <xf numFmtId="0" fontId="5" fillId="0" borderId="4" xfId="2" applyFont="1" applyBorder="1" applyAlignment="1">
      <alignment vertical="center" wrapText="1"/>
    </xf>
    <xf numFmtId="4" fontId="5" fillId="0" borderId="5" xfId="2" applyNumberFormat="1" applyFont="1" applyBorder="1" applyAlignment="1">
      <alignment horizontal="right" vertical="center" wrapText="1"/>
    </xf>
    <xf numFmtId="4" fontId="5" fillId="0" borderId="6" xfId="2" applyNumberFormat="1" applyFont="1" applyBorder="1" applyAlignment="1">
      <alignment horizontal="right" vertical="center" wrapText="1"/>
    </xf>
    <xf numFmtId="3" fontId="5" fillId="0" borderId="1" xfId="2" applyNumberFormat="1" applyFont="1" applyBorder="1" applyAlignment="1">
      <alignment horizontal="right" vertical="center" wrapText="1"/>
    </xf>
    <xf numFmtId="0" fontId="5" fillId="0" borderId="1" xfId="2" applyFont="1" applyBorder="1" applyAlignment="1">
      <alignment vertical="center" wrapText="1"/>
    </xf>
    <xf numFmtId="167" fontId="0" fillId="0" borderId="0" xfId="3" applyNumberFormat="1" applyFont="1"/>
    <xf numFmtId="4" fontId="3" fillId="3" borderId="0" xfId="2" applyNumberFormat="1" applyFill="1"/>
    <xf numFmtId="0" fontId="5" fillId="0" borderId="2" xfId="2" applyFont="1" applyBorder="1" applyAlignment="1">
      <alignment horizontal="center" vertical="center" wrapText="1"/>
    </xf>
    <xf numFmtId="4" fontId="5" fillId="0" borderId="2" xfId="2" applyNumberFormat="1" applyFont="1" applyBorder="1" applyAlignment="1">
      <alignment horizontal="right" vertical="center" wrapText="1"/>
    </xf>
    <xf numFmtId="3" fontId="5" fillId="0" borderId="2" xfId="2" applyNumberFormat="1" applyFont="1" applyBorder="1" applyAlignment="1">
      <alignment horizontal="right" vertical="center" wrapText="1"/>
    </xf>
    <xf numFmtId="3" fontId="5" fillId="0" borderId="6" xfId="2" applyNumberFormat="1" applyFont="1" applyBorder="1" applyAlignment="1">
      <alignment horizontal="right" vertical="center" wrapText="1"/>
    </xf>
    <xf numFmtId="3" fontId="3" fillId="3" borderId="0" xfId="2" applyNumberFormat="1" applyFill="1"/>
    <xf numFmtId="4" fontId="5" fillId="0" borderId="0" xfId="2" applyNumberFormat="1" applyFont="1" applyBorder="1" applyAlignment="1">
      <alignment horizontal="right" vertical="center" wrapText="1"/>
    </xf>
    <xf numFmtId="207" fontId="0" fillId="0" borderId="0" xfId="6313" applyNumberFormat="1" applyFont="1"/>
    <xf numFmtId="14" fontId="3" fillId="3" borderId="0" xfId="428" applyNumberFormat="1" applyFill="1" applyAlignment="1">
      <alignment horizontal="center"/>
    </xf>
    <xf numFmtId="0" fontId="3" fillId="3" borderId="0" xfId="428" applyFill="1"/>
    <xf numFmtId="1" fontId="3" fillId="3" borderId="0" xfId="428" applyNumberFormat="1" applyFill="1"/>
    <xf numFmtId="208" fontId="73" fillId="37" borderId="22" xfId="1801" applyNumberFormat="1" applyFont="1" applyFill="1" applyBorder="1" applyAlignment="1">
      <alignment horizontal="center"/>
    </xf>
    <xf numFmtId="208" fontId="32" fillId="3" borderId="34" xfId="1801" applyNumberFormat="1" applyFont="1" applyFill="1" applyBorder="1" applyAlignment="1">
      <alignment horizontal="center"/>
    </xf>
    <xf numFmtId="0" fontId="72" fillId="3" borderId="33" xfId="428" applyFont="1" applyFill="1" applyBorder="1" applyAlignment="1">
      <alignment horizontal="center" wrapText="1"/>
    </xf>
    <xf numFmtId="4" fontId="72" fillId="3" borderId="33" xfId="428" applyNumberFormat="1" applyFont="1" applyFill="1" applyBorder="1" applyAlignment="1">
      <alignment horizontal="right" wrapText="1"/>
    </xf>
    <xf numFmtId="0" fontId="72" fillId="3" borderId="33" xfId="428" applyFont="1" applyFill="1" applyBorder="1" applyAlignment="1">
      <alignment horizontal="right" wrapText="1"/>
    </xf>
    <xf numFmtId="208" fontId="3" fillId="3" borderId="0" xfId="428" applyNumberFormat="1" applyFill="1"/>
    <xf numFmtId="208" fontId="32" fillId="3" borderId="35" xfId="1801" applyNumberFormat="1" applyFont="1" applyFill="1" applyBorder="1" applyAlignment="1">
      <alignment horizontal="center"/>
    </xf>
    <xf numFmtId="3" fontId="72" fillId="3" borderId="33" xfId="428" applyNumberFormat="1" applyFont="1" applyFill="1" applyBorder="1" applyAlignment="1">
      <alignment horizontal="center" wrapText="1"/>
    </xf>
    <xf numFmtId="3" fontId="72" fillId="3" borderId="33" xfId="428" applyNumberFormat="1" applyFont="1" applyFill="1" applyBorder="1" applyAlignment="1">
      <alignment horizontal="right" wrapText="1"/>
    </xf>
    <xf numFmtId="208" fontId="32" fillId="3" borderId="35" xfId="1801" applyNumberFormat="1" applyFont="1" applyFill="1" applyBorder="1" applyAlignment="1" applyProtection="1">
      <alignment horizontal="center"/>
    </xf>
    <xf numFmtId="208" fontId="32" fillId="3" borderId="14" xfId="1801" applyNumberFormat="1" applyFont="1" applyFill="1" applyBorder="1" applyAlignment="1">
      <alignment horizontal="center"/>
    </xf>
    <xf numFmtId="208" fontId="32" fillId="3" borderId="36" xfId="1801" applyNumberFormat="1" applyFont="1" applyFill="1" applyBorder="1" applyAlignment="1">
      <alignment horizontal="center"/>
    </xf>
    <xf numFmtId="14" fontId="75" fillId="39" borderId="0" xfId="0" applyNumberFormat="1" applyFont="1" applyFill="1"/>
    <xf numFmtId="165" fontId="75" fillId="39" borderId="0" xfId="1" applyNumberFormat="1" applyFont="1" applyFill="1"/>
    <xf numFmtId="165" fontId="75" fillId="40" borderId="0" xfId="1" applyNumberFormat="1" applyFont="1" applyFill="1"/>
    <xf numFmtId="0" fontId="0" fillId="40" borderId="0" xfId="0" applyFill="1"/>
    <xf numFmtId="14" fontId="75" fillId="40" borderId="0" xfId="0" applyNumberFormat="1" applyFont="1" applyFill="1"/>
    <xf numFmtId="0" fontId="0" fillId="40" borderId="0" xfId="0" applyFill="1" applyAlignment="1">
      <alignment horizontal="center"/>
    </xf>
    <xf numFmtId="43" fontId="0" fillId="40" borderId="0" xfId="1" applyFont="1" applyFill="1"/>
    <xf numFmtId="43" fontId="0" fillId="40" borderId="0" xfId="0" applyNumberFormat="1" applyFill="1"/>
    <xf numFmtId="208" fontId="0" fillId="40" borderId="0" xfId="0" applyNumberFormat="1" applyFill="1"/>
    <xf numFmtId="0" fontId="76" fillId="40" borderId="0" xfId="0" applyFont="1" applyFill="1" applyAlignment="1">
      <alignment horizontal="center"/>
    </xf>
    <xf numFmtId="165" fontId="0" fillId="40" borderId="0" xfId="1" applyNumberFormat="1" applyFont="1" applyFill="1"/>
    <xf numFmtId="210" fontId="0" fillId="40" borderId="0" xfId="0" applyNumberFormat="1" applyFill="1"/>
    <xf numFmtId="165" fontId="0" fillId="40" borderId="0" xfId="1" applyNumberFormat="1" applyFont="1" applyFill="1" applyAlignment="1">
      <alignment horizontal="center"/>
    </xf>
    <xf numFmtId="211" fontId="0" fillId="40" borderId="0" xfId="0" applyNumberFormat="1" applyFill="1" applyAlignment="1">
      <alignment horizontal="center"/>
    </xf>
    <xf numFmtId="166" fontId="0" fillId="40" borderId="0" xfId="0" applyNumberFormat="1" applyFill="1"/>
    <xf numFmtId="207" fontId="0" fillId="40" borderId="0" xfId="6313" applyNumberFormat="1" applyFont="1" applyFill="1"/>
    <xf numFmtId="0" fontId="2" fillId="40" borderId="0" xfId="0" applyFont="1" applyFill="1" applyAlignment="1">
      <alignment horizontal="center"/>
    </xf>
    <xf numFmtId="165" fontId="2" fillId="40" borderId="0" xfId="1" applyNumberFormat="1" applyFont="1" applyFill="1" applyAlignment="1">
      <alignment horizontal="center"/>
    </xf>
    <xf numFmtId="14" fontId="0" fillId="40" borderId="0" xfId="0" applyNumberFormat="1" applyFill="1"/>
    <xf numFmtId="164" fontId="0" fillId="40" borderId="0" xfId="0" applyNumberFormat="1" applyFill="1"/>
    <xf numFmtId="0" fontId="2" fillId="40" borderId="0" xfId="0" applyFont="1" applyFill="1" applyAlignment="1">
      <alignment horizontal="center" wrapText="1"/>
    </xf>
    <xf numFmtId="14" fontId="0" fillId="40" borderId="0" xfId="0" applyNumberFormat="1" applyFill="1"/>
    <xf numFmtId="0" fontId="75" fillId="41" borderId="0" xfId="0" applyFont="1" applyFill="1"/>
    <xf numFmtId="0" fontId="78" fillId="41" borderId="0" xfId="0" applyFont="1" applyFill="1"/>
    <xf numFmtId="14" fontId="0" fillId="42" borderId="0" xfId="0" applyNumberFormat="1" applyFill="1"/>
    <xf numFmtId="0" fontId="0" fillId="42" borderId="0" xfId="0" applyFill="1"/>
    <xf numFmtId="165" fontId="0" fillId="42" borderId="0" xfId="1" applyNumberFormat="1" applyFont="1" applyFill="1"/>
    <xf numFmtId="164" fontId="0" fillId="42" borderId="0" xfId="0" applyNumberFormat="1" applyFill="1"/>
    <xf numFmtId="0" fontId="79" fillId="40" borderId="0" xfId="0" applyFont="1" applyFill="1"/>
    <xf numFmtId="14" fontId="0" fillId="40" borderId="0" xfId="0" applyNumberFormat="1" applyFill="1"/>
    <xf numFmtId="183" fontId="78" fillId="41" borderId="0" xfId="0" applyNumberFormat="1" applyFont="1" applyFill="1"/>
    <xf numFmtId="0" fontId="78" fillId="42" borderId="0" xfId="0" applyFont="1" applyFill="1"/>
    <xf numFmtId="14" fontId="75" fillId="41" borderId="0" xfId="0" applyNumberFormat="1" applyFont="1" applyFill="1"/>
    <xf numFmtId="209" fontId="75" fillId="41" borderId="0" xfId="0" applyNumberFormat="1" applyFont="1" applyFill="1"/>
    <xf numFmtId="165" fontId="75" fillId="41" borderId="0" xfId="1" applyNumberFormat="1" applyFont="1" applyFill="1"/>
    <xf numFmtId="164" fontId="75" fillId="41" borderId="0" xfId="0" applyNumberFormat="1" applyFont="1" applyFill="1"/>
    <xf numFmtId="43" fontId="75" fillId="41" borderId="0" xfId="1" applyFont="1" applyFill="1"/>
    <xf numFmtId="0" fontId="2" fillId="40" borderId="0" xfId="0" applyFont="1" applyFill="1"/>
    <xf numFmtId="14" fontId="78" fillId="39" borderId="0" xfId="0" applyNumberFormat="1" applyFont="1" applyFill="1"/>
    <xf numFmtId="208" fontId="2" fillId="40" borderId="0" xfId="0" applyNumberFormat="1" applyFont="1" applyFill="1"/>
    <xf numFmtId="14" fontId="2" fillId="40" borderId="0" xfId="0" applyNumberFormat="1" applyFont="1" applyFill="1"/>
    <xf numFmtId="165" fontId="2" fillId="40" borderId="0" xfId="1" applyNumberFormat="1" applyFont="1" applyFill="1"/>
    <xf numFmtId="164" fontId="2" fillId="40" borderId="0" xfId="0" applyNumberFormat="1" applyFont="1" applyFill="1"/>
    <xf numFmtId="209" fontId="2" fillId="40" borderId="0" xfId="0" applyNumberFormat="1" applyFont="1" applyFill="1"/>
    <xf numFmtId="43" fontId="2" fillId="40" borderId="0" xfId="1" applyFont="1" applyFill="1"/>
    <xf numFmtId="0" fontId="78" fillId="45" borderId="0" xfId="0" applyFont="1" applyFill="1"/>
    <xf numFmtId="0" fontId="80" fillId="46" borderId="17" xfId="0" applyFont="1" applyFill="1" applyBorder="1" applyAlignment="1">
      <alignment horizontal="center"/>
    </xf>
    <xf numFmtId="0" fontId="2" fillId="44" borderId="0" xfId="0" applyFont="1" applyFill="1" applyBorder="1"/>
    <xf numFmtId="165" fontId="2" fillId="44" borderId="0" xfId="1" applyNumberFormat="1" applyFont="1" applyFill="1" applyBorder="1"/>
    <xf numFmtId="165" fontId="2" fillId="44" borderId="0" xfId="1" applyNumberFormat="1" applyFont="1" applyFill="1" applyBorder="1" applyAlignment="1">
      <alignment horizontal="center"/>
    </xf>
    <xf numFmtId="212" fontId="2" fillId="44" borderId="0" xfId="1" applyNumberFormat="1" applyFont="1" applyFill="1" applyBorder="1"/>
    <xf numFmtId="43" fontId="2" fillId="44" borderId="0" xfId="1" applyFont="1" applyFill="1" applyBorder="1"/>
    <xf numFmtId="43" fontId="2" fillId="44" borderId="40" xfId="1" applyFont="1" applyFill="1" applyBorder="1"/>
    <xf numFmtId="0" fontId="2" fillId="40" borderId="0" xfId="0" applyFont="1" applyFill="1" applyBorder="1"/>
    <xf numFmtId="165" fontId="2" fillId="40" borderId="0" xfId="1" applyNumberFormat="1" applyFont="1" applyFill="1" applyBorder="1"/>
    <xf numFmtId="165" fontId="2" fillId="40" borderId="0" xfId="1" applyNumberFormat="1" applyFont="1" applyFill="1" applyBorder="1" applyAlignment="1">
      <alignment horizontal="center"/>
    </xf>
    <xf numFmtId="212" fontId="2" fillId="40" borderId="0" xfId="1" applyNumberFormat="1" applyFont="1" applyFill="1" applyBorder="1"/>
    <xf numFmtId="43" fontId="2" fillId="40" borderId="0" xfId="1" applyFont="1" applyFill="1" applyBorder="1"/>
    <xf numFmtId="43" fontId="2" fillId="40" borderId="40" xfId="1" applyFont="1" applyFill="1" applyBorder="1"/>
    <xf numFmtId="0" fontId="81" fillId="43" borderId="17" xfId="0" applyFont="1" applyFill="1" applyBorder="1"/>
    <xf numFmtId="0" fontId="2" fillId="44" borderId="39" xfId="0" applyFont="1" applyFill="1" applyBorder="1" applyAlignment="1">
      <alignment horizontal="center"/>
    </xf>
    <xf numFmtId="0" fontId="2" fillId="40" borderId="39" xfId="0" applyFont="1" applyFill="1" applyBorder="1" applyAlignment="1">
      <alignment horizontal="center"/>
    </xf>
    <xf numFmtId="0" fontId="82" fillId="41" borderId="39" xfId="0" applyFont="1" applyFill="1" applyBorder="1"/>
    <xf numFmtId="0" fontId="83" fillId="40" borderId="0" xfId="0" applyFont="1" applyFill="1" applyBorder="1"/>
    <xf numFmtId="0" fontId="82" fillId="45" borderId="39" xfId="0" applyFont="1" applyFill="1" applyBorder="1"/>
    <xf numFmtId="0" fontId="84" fillId="40" borderId="39" xfId="0" applyFont="1" applyFill="1" applyBorder="1" applyAlignment="1">
      <alignment horizontal="center"/>
    </xf>
    <xf numFmtId="165" fontId="84" fillId="40" borderId="0" xfId="1" applyNumberFormat="1" applyFont="1" applyFill="1" applyBorder="1"/>
    <xf numFmtId="165" fontId="84" fillId="40" borderId="0" xfId="1" applyNumberFormat="1" applyFont="1" applyFill="1" applyBorder="1" applyAlignment="1">
      <alignment horizontal="center"/>
    </xf>
    <xf numFmtId="0" fontId="82" fillId="45" borderId="41" xfId="0" applyFont="1" applyFill="1" applyBorder="1"/>
    <xf numFmtId="0" fontId="83" fillId="40" borderId="25" xfId="0" applyFont="1" applyFill="1" applyBorder="1"/>
    <xf numFmtId="0" fontId="84" fillId="40" borderId="41" xfId="0" applyFont="1" applyFill="1" applyBorder="1" applyAlignment="1">
      <alignment horizontal="center"/>
    </xf>
    <xf numFmtId="165" fontId="84" fillId="40" borderId="25" xfId="1" applyNumberFormat="1" applyFont="1" applyFill="1" applyBorder="1"/>
    <xf numFmtId="165" fontId="84" fillId="40" borderId="25" xfId="1" applyNumberFormat="1" applyFont="1" applyFill="1" applyBorder="1" applyAlignment="1">
      <alignment horizontal="center"/>
    </xf>
    <xf numFmtId="0" fontId="85" fillId="46" borderId="37" xfId="0" applyFont="1" applyFill="1" applyBorder="1" applyAlignment="1">
      <alignment horizontal="center"/>
    </xf>
    <xf numFmtId="0" fontId="85" fillId="46" borderId="17" xfId="0" applyFont="1" applyFill="1" applyBorder="1" applyAlignment="1">
      <alignment horizontal="center"/>
    </xf>
    <xf numFmtId="0" fontId="85" fillId="46" borderId="17" xfId="0" applyFont="1" applyFill="1" applyBorder="1" applyAlignment="1">
      <alignment horizontal="center" wrapText="1"/>
    </xf>
    <xf numFmtId="0" fontId="85" fillId="46" borderId="38" xfId="0" applyFont="1" applyFill="1" applyBorder="1" applyAlignment="1">
      <alignment horizontal="center" wrapText="1"/>
    </xf>
    <xf numFmtId="210" fontId="84" fillId="40" borderId="0" xfId="0" applyNumberFormat="1" applyFont="1" applyFill="1" applyBorder="1"/>
    <xf numFmtId="210" fontId="84" fillId="40" borderId="25" xfId="0" applyNumberFormat="1" applyFont="1" applyFill="1" applyBorder="1"/>
    <xf numFmtId="0" fontId="84" fillId="47" borderId="39" xfId="0" applyFont="1" applyFill="1" applyBorder="1" applyAlignment="1">
      <alignment horizontal="center"/>
    </xf>
    <xf numFmtId="210" fontId="84" fillId="47" borderId="0" xfId="0" applyNumberFormat="1" applyFont="1" applyFill="1" applyBorder="1"/>
    <xf numFmtId="165" fontId="84" fillId="47" borderId="0" xfId="1" applyNumberFormat="1" applyFont="1" applyFill="1" applyBorder="1"/>
    <xf numFmtId="165" fontId="84" fillId="47" borderId="0" xfId="1" applyNumberFormat="1" applyFont="1" applyFill="1" applyBorder="1" applyAlignment="1">
      <alignment horizontal="center"/>
    </xf>
    <xf numFmtId="14" fontId="80" fillId="46" borderId="37" xfId="0" applyNumberFormat="1" applyFont="1" applyFill="1" applyBorder="1" applyAlignment="1">
      <alignment horizontal="center"/>
    </xf>
    <xf numFmtId="0" fontId="2" fillId="40" borderId="25" xfId="0" applyFont="1" applyFill="1" applyBorder="1" applyAlignment="1"/>
    <xf numFmtId="0" fontId="0" fillId="40" borderId="39" xfId="0" applyFill="1" applyBorder="1" applyAlignment="1">
      <alignment horizontal="center"/>
    </xf>
    <xf numFmtId="0" fontId="0" fillId="40" borderId="0" xfId="0" applyFill="1" applyBorder="1"/>
    <xf numFmtId="165" fontId="0" fillId="40" borderId="0" xfId="1" applyNumberFormat="1" applyFont="1" applyFill="1" applyBorder="1"/>
    <xf numFmtId="165" fontId="0" fillId="40" borderId="0" xfId="1" applyNumberFormat="1" applyFont="1" applyFill="1" applyBorder="1" applyAlignment="1">
      <alignment horizontal="center"/>
    </xf>
    <xf numFmtId="43" fontId="0" fillId="40" borderId="0" xfId="1" applyFont="1" applyFill="1" applyBorder="1"/>
    <xf numFmtId="43" fontId="0" fillId="40" borderId="40" xfId="1" applyFont="1" applyFill="1" applyBorder="1"/>
    <xf numFmtId="0" fontId="86" fillId="40" borderId="37" xfId="0" applyFont="1" applyFill="1" applyBorder="1" applyAlignment="1">
      <alignment horizontal="center"/>
    </xf>
    <xf numFmtId="0" fontId="87" fillId="40" borderId="17" xfId="0" applyFont="1" applyFill="1" applyBorder="1"/>
    <xf numFmtId="165" fontId="86" fillId="40" borderId="17" xfId="0" applyNumberFormat="1" applyFont="1" applyFill="1" applyBorder="1" applyAlignment="1">
      <alignment horizontal="center"/>
    </xf>
    <xf numFmtId="0" fontId="87" fillId="40" borderId="17" xfId="0" applyFont="1" applyFill="1" applyBorder="1" applyAlignment="1">
      <alignment horizontal="center"/>
    </xf>
    <xf numFmtId="9" fontId="78" fillId="39" borderId="0" xfId="0" applyNumberFormat="1" applyFont="1" applyFill="1"/>
    <xf numFmtId="0" fontId="0" fillId="40" borderId="43" xfId="0" applyFill="1" applyBorder="1"/>
    <xf numFmtId="0" fontId="0" fillId="40" borderId="44" xfId="0" applyFill="1" applyBorder="1"/>
    <xf numFmtId="43" fontId="0" fillId="40" borderId="44" xfId="0" applyNumberFormat="1" applyFill="1" applyBorder="1"/>
    <xf numFmtId="43" fontId="0" fillId="40" borderId="45" xfId="0" applyNumberFormat="1" applyFill="1" applyBorder="1"/>
    <xf numFmtId="0" fontId="0" fillId="40" borderId="39" xfId="0" applyFill="1" applyBorder="1"/>
    <xf numFmtId="43" fontId="0" fillId="40" borderId="0" xfId="0" applyNumberFormat="1" applyFill="1" applyBorder="1"/>
    <xf numFmtId="43" fontId="0" fillId="40" borderId="40" xfId="0" applyNumberFormat="1" applyFill="1" applyBorder="1"/>
    <xf numFmtId="212" fontId="76" fillId="40" borderId="40" xfId="1" applyNumberFormat="1" applyFont="1" applyFill="1" applyBorder="1" applyAlignment="1">
      <alignment horizontal="center"/>
    </xf>
    <xf numFmtId="213" fontId="84" fillId="47" borderId="0" xfId="1" applyNumberFormat="1" applyFont="1" applyFill="1" applyBorder="1"/>
    <xf numFmtId="213" fontId="84" fillId="47" borderId="40" xfId="1" applyNumberFormat="1" applyFont="1" applyFill="1" applyBorder="1"/>
    <xf numFmtId="213" fontId="84" fillId="40" borderId="0" xfId="1" applyNumberFormat="1" applyFont="1" applyFill="1" applyBorder="1"/>
    <xf numFmtId="213" fontId="84" fillId="40" borderId="40" xfId="1" applyNumberFormat="1" applyFont="1" applyFill="1" applyBorder="1"/>
    <xf numFmtId="213" fontId="84" fillId="40" borderId="25" xfId="1" applyNumberFormat="1" applyFont="1" applyFill="1" applyBorder="1"/>
    <xf numFmtId="213" fontId="84" fillId="40" borderId="42" xfId="1" applyNumberFormat="1" applyFont="1" applyFill="1" applyBorder="1"/>
    <xf numFmtId="207" fontId="78" fillId="42" borderId="0" xfId="6313" applyNumberFormat="1" applyFont="1" applyFill="1"/>
    <xf numFmtId="214" fontId="86" fillId="40" borderId="17" xfId="0" applyNumberFormat="1" applyFont="1" applyFill="1" applyBorder="1" applyAlignment="1">
      <alignment horizontal="center"/>
    </xf>
    <xf numFmtId="214" fontId="86" fillId="40" borderId="38" xfId="0" applyNumberFormat="1" applyFont="1" applyFill="1" applyBorder="1" applyAlignment="1">
      <alignment horizontal="center"/>
    </xf>
    <xf numFmtId="0" fontId="2" fillId="40" borderId="25" xfId="0" applyFont="1" applyFill="1" applyBorder="1" applyAlignment="1">
      <alignment horizontal="right"/>
    </xf>
    <xf numFmtId="0" fontId="76" fillId="40" borderId="41" xfId="0" applyFont="1" applyFill="1" applyBorder="1" applyAlignment="1">
      <alignment horizontal="center"/>
    </xf>
    <xf numFmtId="0" fontId="76" fillId="40" borderId="25" xfId="0" applyFont="1" applyFill="1" applyBorder="1" applyAlignment="1">
      <alignment horizontal="center"/>
    </xf>
    <xf numFmtId="0" fontId="76" fillId="40" borderId="42" xfId="0" applyFont="1" applyFill="1" applyBorder="1" applyAlignment="1">
      <alignment horizontal="center"/>
    </xf>
  </cellXfs>
  <cellStyles count="6531">
    <cellStyle name="_x000a_386grabber=m" xfId="4"/>
    <cellStyle name="_x000a_386grabber=m 2" xfId="5"/>
    <cellStyle name="%0" xfId="6"/>
    <cellStyle name="%0 2" xfId="7"/>
    <cellStyle name="%0.00" xfId="8"/>
    <cellStyle name="%0.00 2" xfId="9"/>
    <cellStyle name="_Ajuste" xfId="10"/>
    <cellStyle name="_Ajustes" xfId="11"/>
    <cellStyle name="_Ajustes BMF" xfId="12"/>
    <cellStyle name="_Ajustes BMF 2" xfId="13"/>
    <cellStyle name="_Banco Central" xfId="14"/>
    <cellStyle name="_Banco Central 2" xfId="15"/>
    <cellStyle name="_CAGED" xfId="16"/>
    <cellStyle name="_Cetip" xfId="17"/>
    <cellStyle name="_Cetip 2" xfId="18"/>
    <cellStyle name="_CTS Prices" xfId="19"/>
    <cellStyle name="_Curva" xfId="20"/>
    <cellStyle name="_Curvas - Juros - Titulos" xfId="21"/>
    <cellStyle name="_Curvas - Juros - Titulos 2" xfId="22"/>
    <cellStyle name="_Estatistica" xfId="23"/>
    <cellStyle name="_Estatistica 2" xfId="24"/>
    <cellStyle name="_EstatisticaGE" xfId="25"/>
    <cellStyle name="_EstatisticaGE 2" xfId="26"/>
    <cellStyle name="_Ev Calculator" xfId="27"/>
    <cellStyle name="_Ev Calculator 2" xfId="28"/>
    <cellStyle name="_Feriados" xfId="29"/>
    <cellStyle name="_FX" xfId="30"/>
    <cellStyle name="_FX 2" xfId="31"/>
    <cellStyle name="_Inflação" xfId="32"/>
    <cellStyle name="_Inflação 2" xfId="33"/>
    <cellStyle name="_LTN_NTNF" xfId="34"/>
    <cellStyle name="_Mt.XXS" xfId="35"/>
    <cellStyle name="_P&amp;L" xfId="36"/>
    <cellStyle name="_P&amp;L 2" xfId="37"/>
    <cellStyle name="_P&amp;L_1" xfId="38"/>
    <cellStyle name="_Plan1" xfId="39"/>
    <cellStyle name="_Plan1 2" xfId="40"/>
    <cellStyle name="_Pos_1012" xfId="41"/>
    <cellStyle name="_Pos_1012 2" xfId="42"/>
    <cellStyle name="_Securities Position" xfId="43"/>
    <cellStyle name="_Securities Position 2" xfId="44"/>
    <cellStyle name="_SEL" xfId="45"/>
    <cellStyle name="_SELIC" xfId="46"/>
    <cellStyle name="_Sheet1" xfId="47"/>
    <cellStyle name="_Sheet1 2" xfId="48"/>
    <cellStyle name="_Sheet1_1" xfId="49"/>
    <cellStyle name="_Sheet1_1 2" xfId="50"/>
    <cellStyle name="_Sheet2" xfId="51"/>
    <cellStyle name="_Sheet2 2" xfId="52"/>
    <cellStyle name="_Sheet2_foto" xfId="53"/>
    <cellStyle name="_Sheet2_foto 2" xfId="54"/>
    <cellStyle name="=C:\WINNT\SYSTEM32\COMMAND.COM" xfId="55"/>
    <cellStyle name="20% - Accent1" xfId="56"/>
    <cellStyle name="20% - Accent1 2" xfId="57"/>
    <cellStyle name="20% - Accent2" xfId="58"/>
    <cellStyle name="20% - Accent2 2" xfId="59"/>
    <cellStyle name="20% - Accent3" xfId="60"/>
    <cellStyle name="20% - Accent3 2" xfId="61"/>
    <cellStyle name="20% - Accent4" xfId="62"/>
    <cellStyle name="20% - Accent4 2" xfId="63"/>
    <cellStyle name="20% - Accent5" xfId="64"/>
    <cellStyle name="20% - Accent5 2" xfId="65"/>
    <cellStyle name="20% - Accent6" xfId="66"/>
    <cellStyle name="20% - Accent6 2" xfId="67"/>
    <cellStyle name="20% - Ênfase1 2" xfId="68"/>
    <cellStyle name="20% - Ênfase1 3" xfId="69"/>
    <cellStyle name="20% - Ênfase1 3 2" xfId="70"/>
    <cellStyle name="20% - Ênfase2 2" xfId="71"/>
    <cellStyle name="20% - Ênfase2 3" xfId="72"/>
    <cellStyle name="20% - Ênfase2 3 2" xfId="73"/>
    <cellStyle name="20% - Ênfase3 2" xfId="74"/>
    <cellStyle name="20% - Ênfase3 3" xfId="75"/>
    <cellStyle name="20% - Ênfase3 3 2" xfId="76"/>
    <cellStyle name="20% - Ênfase4 2" xfId="77"/>
    <cellStyle name="20% - Ênfase4 3" xfId="78"/>
    <cellStyle name="20% - Ênfase4 3 2" xfId="79"/>
    <cellStyle name="20% - Ênfase5 2" xfId="80"/>
    <cellStyle name="20% - Ênfase5 3" xfId="81"/>
    <cellStyle name="20% - Ênfase6 2" xfId="82"/>
    <cellStyle name="20% - Ênfase6 3" xfId="83"/>
    <cellStyle name="20% - Ênfase6 3 2" xfId="84"/>
    <cellStyle name="40% - Accent1" xfId="85"/>
    <cellStyle name="40% - Accent1 2" xfId="86"/>
    <cellStyle name="40% - Accent2" xfId="87"/>
    <cellStyle name="40% - Accent2 2" xfId="88"/>
    <cellStyle name="40% - Accent3" xfId="89"/>
    <cellStyle name="40% - Accent3 2" xfId="90"/>
    <cellStyle name="40% - Accent4" xfId="91"/>
    <cellStyle name="40% - Accent4 2" xfId="92"/>
    <cellStyle name="40% - Accent5" xfId="93"/>
    <cellStyle name="40% - Accent5 2" xfId="94"/>
    <cellStyle name="40% - Accent6" xfId="95"/>
    <cellStyle name="40% - Accent6 2" xfId="96"/>
    <cellStyle name="40% - Ênfase1 2" xfId="97"/>
    <cellStyle name="40% - Ênfase1 3" xfId="98"/>
    <cellStyle name="40% - Ênfase1 3 2" xfId="99"/>
    <cellStyle name="40% - Ênfase2 2" xfId="100"/>
    <cellStyle name="40% - Ênfase2 3" xfId="101"/>
    <cellStyle name="40% - Ênfase3 2" xfId="102"/>
    <cellStyle name="40% - Ênfase3 3" xfId="103"/>
    <cellStyle name="40% - Ênfase3 3 2" xfId="104"/>
    <cellStyle name="40% - Ênfase4 2" xfId="105"/>
    <cellStyle name="40% - Ênfase4 3" xfId="106"/>
    <cellStyle name="40% - Ênfase4 3 2" xfId="107"/>
    <cellStyle name="40% - Ênfase5 2" xfId="108"/>
    <cellStyle name="40% - Ênfase5 3" xfId="109"/>
    <cellStyle name="40% - Ênfase5 3 2" xfId="110"/>
    <cellStyle name="40% - Ênfase6 2" xfId="111"/>
    <cellStyle name="40% - Ênfase6 3" xfId="112"/>
    <cellStyle name="40% - Ênfase6 3 2" xfId="113"/>
    <cellStyle name="60% - Accent1" xfId="114"/>
    <cellStyle name="60% - Accent1 2" xfId="115"/>
    <cellStyle name="60% - Accent2" xfId="116"/>
    <cellStyle name="60% - Accent2 2" xfId="117"/>
    <cellStyle name="60% - Accent3" xfId="118"/>
    <cellStyle name="60% - Accent3 2" xfId="119"/>
    <cellStyle name="60% - Accent4" xfId="120"/>
    <cellStyle name="60% - Accent4 2" xfId="121"/>
    <cellStyle name="60% - Accent5" xfId="122"/>
    <cellStyle name="60% - Accent5 2" xfId="123"/>
    <cellStyle name="60% - Accent6" xfId="124"/>
    <cellStyle name="60% - Accent6 2" xfId="125"/>
    <cellStyle name="60% - Ênfase1 2" xfId="126"/>
    <cellStyle name="60% - Ênfase1 3" xfId="127"/>
    <cellStyle name="60% - Ênfase1 3 2" xfId="128"/>
    <cellStyle name="60% - Ênfase2 2" xfId="129"/>
    <cellStyle name="60% - Ênfase2 3" xfId="130"/>
    <cellStyle name="60% - Ênfase2 3 2" xfId="131"/>
    <cellStyle name="60% - Ênfase3 2" xfId="132"/>
    <cellStyle name="60% - Ênfase3 3" xfId="133"/>
    <cellStyle name="60% - Ênfase3 3 2" xfId="134"/>
    <cellStyle name="60% - Ênfase4 2" xfId="135"/>
    <cellStyle name="60% - Ênfase4 3" xfId="136"/>
    <cellStyle name="60% - Ênfase4 3 2" xfId="137"/>
    <cellStyle name="60% - Ênfase5 2" xfId="138"/>
    <cellStyle name="60% - Ênfase5 3" xfId="139"/>
    <cellStyle name="60% - Ênfase5 3 2" xfId="140"/>
    <cellStyle name="60% - Ênfase6 2" xfId="141"/>
    <cellStyle name="60% - Ênfase6 3" xfId="142"/>
    <cellStyle name="60% - Ênfase6 3 2" xfId="143"/>
    <cellStyle name="9491638,77" xfId="144"/>
    <cellStyle name="Accent1" xfId="145"/>
    <cellStyle name="Accent1 2" xfId="146"/>
    <cellStyle name="Accent2" xfId="147"/>
    <cellStyle name="Accent2 2" xfId="148"/>
    <cellStyle name="Accent3" xfId="149"/>
    <cellStyle name="Accent3 2" xfId="150"/>
    <cellStyle name="Accent4" xfId="151"/>
    <cellStyle name="Accent4 2" xfId="152"/>
    <cellStyle name="Accent5" xfId="153"/>
    <cellStyle name="Accent5 2" xfId="154"/>
    <cellStyle name="Accent6" xfId="155"/>
    <cellStyle name="Accent6 2" xfId="156"/>
    <cellStyle name="Bad" xfId="157"/>
    <cellStyle name="Bad 2" xfId="158"/>
    <cellStyle name="blp_column_header" xfId="159"/>
    <cellStyle name="Body" xfId="160"/>
    <cellStyle name="Bom 2" xfId="161"/>
    <cellStyle name="Bom 3" xfId="162"/>
    <cellStyle name="Bom 3 2" xfId="163"/>
    <cellStyle name="calc" xfId="164"/>
    <cellStyle name="Calc Currency (0)" xfId="165"/>
    <cellStyle name="Calc Currency (0) 2" xfId="166"/>
    <cellStyle name="Calc Currency (2)" xfId="167"/>
    <cellStyle name="Calc Currency (2) 2" xfId="168"/>
    <cellStyle name="Calc Percent (0)" xfId="169"/>
    <cellStyle name="Calc Percent (0) 2" xfId="170"/>
    <cellStyle name="Calc Percent (1)" xfId="171"/>
    <cellStyle name="Calc Percent (1) 2" xfId="172"/>
    <cellStyle name="Calc Percent (2)" xfId="173"/>
    <cellStyle name="Calc Percent (2) 2" xfId="174"/>
    <cellStyle name="Calc Units (0)" xfId="175"/>
    <cellStyle name="Calc Units (0) 2" xfId="176"/>
    <cellStyle name="Calc Units (1)" xfId="177"/>
    <cellStyle name="Calc Units (1) 2" xfId="178"/>
    <cellStyle name="Calc Units (2)" xfId="179"/>
    <cellStyle name="Calc Units (2) 2" xfId="180"/>
    <cellStyle name="Calculation" xfId="181"/>
    <cellStyle name="Calculation 2" xfId="182"/>
    <cellStyle name="Cálculo 2" xfId="183"/>
    <cellStyle name="Cálculo 3" xfId="184"/>
    <cellStyle name="Cálculo 3 2" xfId="185"/>
    <cellStyle name="Cambiar to&amp;do" xfId="186"/>
    <cellStyle name="Célula de Verificação 2" xfId="187"/>
    <cellStyle name="Célula de Verificação 3" xfId="188"/>
    <cellStyle name="Célula Vinculada 2" xfId="189"/>
    <cellStyle name="Célula Vinculada 3" xfId="190"/>
    <cellStyle name="Célula Vinculada 3 2" xfId="191"/>
    <cellStyle name="Check Cell" xfId="192"/>
    <cellStyle name="Comma [00]" xfId="193"/>
    <cellStyle name="Comma [00] 2" xfId="194"/>
    <cellStyle name="Comma 0" xfId="195"/>
    <cellStyle name="Comma 10" xfId="196"/>
    <cellStyle name="Comma 11" xfId="197"/>
    <cellStyle name="Comma 12" xfId="198"/>
    <cellStyle name="Comma 13" xfId="199"/>
    <cellStyle name="Comma 14" xfId="200"/>
    <cellStyle name="Comma 15" xfId="201"/>
    <cellStyle name="Comma 15 2" xfId="202"/>
    <cellStyle name="Comma 16" xfId="203"/>
    <cellStyle name="Comma 17" xfId="204"/>
    <cellStyle name="Comma 18" xfId="205"/>
    <cellStyle name="Comma 19" xfId="206"/>
    <cellStyle name="Comma 2" xfId="207"/>
    <cellStyle name="Comma 2 2" xfId="208"/>
    <cellStyle name="Comma 2 2 2" xfId="209"/>
    <cellStyle name="Comma 2 3" xfId="210"/>
    <cellStyle name="Comma 20" xfId="211"/>
    <cellStyle name="Comma 21" xfId="212"/>
    <cellStyle name="Comma 22" xfId="213"/>
    <cellStyle name="Comma 3" xfId="214"/>
    <cellStyle name="Comma 3 2" xfId="215"/>
    <cellStyle name="Comma 3 2 2" xfId="216"/>
    <cellStyle name="Comma 3 3" xfId="217"/>
    <cellStyle name="Comma 4" xfId="218"/>
    <cellStyle name="Comma 4 2" xfId="219"/>
    <cellStyle name="Comma 4 2 2" xfId="220"/>
    <cellStyle name="Comma 4 3" xfId="221"/>
    <cellStyle name="Comma 5" xfId="222"/>
    <cellStyle name="Comma 5 2" xfId="223"/>
    <cellStyle name="Comma 5 2 2" xfId="224"/>
    <cellStyle name="Comma 5 3" xfId="225"/>
    <cellStyle name="Comma 6" xfId="226"/>
    <cellStyle name="Comma 6 2" xfId="227"/>
    <cellStyle name="Comma 6 2 2" xfId="228"/>
    <cellStyle name="Comma 6 3" xfId="229"/>
    <cellStyle name="Comma 7" xfId="230"/>
    <cellStyle name="Comma 7 2" xfId="231"/>
    <cellStyle name="Comma 7 2 2" xfId="232"/>
    <cellStyle name="Comma 7 3" xfId="233"/>
    <cellStyle name="Comma 8" xfId="234"/>
    <cellStyle name="Comma 8 2" xfId="235"/>
    <cellStyle name="Comma 8 2 2" xfId="236"/>
    <cellStyle name="Comma 8 3" xfId="237"/>
    <cellStyle name="Comma 9" xfId="238"/>
    <cellStyle name="Comma0" xfId="239"/>
    <cellStyle name="Comma0 2" xfId="240"/>
    <cellStyle name="Comma0 3" xfId="241"/>
    <cellStyle name="Comma2-ROJO" xfId="242"/>
    <cellStyle name="CoP" xfId="243"/>
    <cellStyle name="CoP [0]" xfId="244"/>
    <cellStyle name="CoP [0] 2" xfId="245"/>
    <cellStyle name="CoP [M]" xfId="246"/>
    <cellStyle name="CoP [M] 2" xfId="247"/>
    <cellStyle name="CoP [MM]" xfId="248"/>
    <cellStyle name="CoP [MM] 2" xfId="249"/>
    <cellStyle name="CoP 2" xfId="250"/>
    <cellStyle name="CoP 3" xfId="251"/>
    <cellStyle name="CoP 4" xfId="252"/>
    <cellStyle name="CoP 5" xfId="253"/>
    <cellStyle name="Copied" xfId="254"/>
    <cellStyle name="Currency [00]" xfId="255"/>
    <cellStyle name="Currency [00] 2" xfId="256"/>
    <cellStyle name="Currency 0" xfId="257"/>
    <cellStyle name="Currency 10" xfId="258"/>
    <cellStyle name="Currency 11" xfId="259"/>
    <cellStyle name="Currency 12" xfId="260"/>
    <cellStyle name="Currency 2" xfId="261"/>
    <cellStyle name="Currency 2 2" xfId="262"/>
    <cellStyle name="Currency 2 2 2" xfId="263"/>
    <cellStyle name="Currency 2 3" xfId="264"/>
    <cellStyle name="Currency 3" xfId="265"/>
    <cellStyle name="Currency 3 2" xfId="266"/>
    <cellStyle name="Currency 3 2 2" xfId="267"/>
    <cellStyle name="Currency 3 3" xfId="268"/>
    <cellStyle name="Currency 4" xfId="269"/>
    <cellStyle name="Currency 4 2" xfId="270"/>
    <cellStyle name="Currency 4 2 2" xfId="271"/>
    <cellStyle name="Currency 4 3" xfId="272"/>
    <cellStyle name="Currency 5" xfId="273"/>
    <cellStyle name="Currency 5 2" xfId="274"/>
    <cellStyle name="Currency 5 2 2" xfId="275"/>
    <cellStyle name="Currency 5 3" xfId="276"/>
    <cellStyle name="Currency 6" xfId="277"/>
    <cellStyle name="Currency 6 2" xfId="278"/>
    <cellStyle name="Currency 6 2 2" xfId="279"/>
    <cellStyle name="Currency 6 3" xfId="280"/>
    <cellStyle name="Currency 7" xfId="281"/>
    <cellStyle name="Currency 7 2" xfId="282"/>
    <cellStyle name="Currency 7 2 2" xfId="283"/>
    <cellStyle name="Currency 7 3" xfId="284"/>
    <cellStyle name="Currency 8" xfId="285"/>
    <cellStyle name="Currency 8 2" xfId="286"/>
    <cellStyle name="Currency 8 2 2" xfId="287"/>
    <cellStyle name="Currency 8 3" xfId="288"/>
    <cellStyle name="Currency 9" xfId="289"/>
    <cellStyle name="Currency 9 2" xfId="290"/>
    <cellStyle name="Currency0" xfId="291"/>
    <cellStyle name="Currency0 2" xfId="292"/>
    <cellStyle name="Currency0 3" xfId="293"/>
    <cellStyle name="Data" xfId="294"/>
    <cellStyle name="Date" xfId="295"/>
    <cellStyle name="Date Aligned" xfId="296"/>
    <cellStyle name="Date Short" xfId="297"/>
    <cellStyle name="Date Short 2" xfId="298"/>
    <cellStyle name="Date-ROJO" xfId="299"/>
    <cellStyle name="DELTA" xfId="300"/>
    <cellStyle name="DEM [0]" xfId="301"/>
    <cellStyle name="DEM [0] 2" xfId="302"/>
    <cellStyle name="DEM [MM]" xfId="303"/>
    <cellStyle name="DEM [MM] 2" xfId="304"/>
    <cellStyle name="Dezimal [0]_Spalten" xfId="305"/>
    <cellStyle name="Dezimal_Mappe1 Diagramm 13" xfId="306"/>
    <cellStyle name="Dotted Line" xfId="307"/>
    <cellStyle name="Ênfase1 2" xfId="308"/>
    <cellStyle name="Ênfase1 3" xfId="309"/>
    <cellStyle name="Ênfase1 3 2" xfId="310"/>
    <cellStyle name="Ênfase2 2" xfId="311"/>
    <cellStyle name="Ênfase2 3" xfId="312"/>
    <cellStyle name="Ênfase2 3 2" xfId="313"/>
    <cellStyle name="Ênfase3 2" xfId="314"/>
    <cellStyle name="Ênfase3 3" xfId="315"/>
    <cellStyle name="Ênfase3 3 2" xfId="316"/>
    <cellStyle name="Ênfase4 2" xfId="317"/>
    <cellStyle name="Ênfase4 3" xfId="318"/>
    <cellStyle name="Ênfase4 3 2" xfId="319"/>
    <cellStyle name="Ênfase5 2" xfId="320"/>
    <cellStyle name="Ênfase5 3" xfId="321"/>
    <cellStyle name="Ênfase6 2" xfId="322"/>
    <cellStyle name="Ênfase6 3" xfId="323"/>
    <cellStyle name="Ênfase6 3 2" xfId="324"/>
    <cellStyle name="Enter Currency (0)" xfId="325"/>
    <cellStyle name="Enter Currency (0) 2" xfId="326"/>
    <cellStyle name="Enter Currency (2)" xfId="327"/>
    <cellStyle name="Enter Currency (2) 2" xfId="328"/>
    <cellStyle name="Enter Units (0)" xfId="329"/>
    <cellStyle name="Enter Units (0) 2" xfId="330"/>
    <cellStyle name="Enter Units (1)" xfId="331"/>
    <cellStyle name="Enter Units (1) 2" xfId="332"/>
    <cellStyle name="Enter Units (2)" xfId="333"/>
    <cellStyle name="Enter Units (2) 2" xfId="334"/>
    <cellStyle name="Entered" xfId="335"/>
    <cellStyle name="Entrada 2" xfId="336"/>
    <cellStyle name="Entrada 3" xfId="337"/>
    <cellStyle name="Entrada 3 2" xfId="338"/>
    <cellStyle name="Estilo 1" xfId="339"/>
    <cellStyle name="Estilo 1 2" xfId="340"/>
    <cellStyle name="Estilo 1 2 2" xfId="341"/>
    <cellStyle name="Estilo 1 3" xfId="342"/>
    <cellStyle name="Euro" xfId="343"/>
    <cellStyle name="Euro 2" xfId="344"/>
    <cellStyle name="Euro 2 2" xfId="345"/>
    <cellStyle name="Euro 2 2 2" xfId="346"/>
    <cellStyle name="Euro 2 2 3" xfId="347"/>
    <cellStyle name="Euro 2 3" xfId="348"/>
    <cellStyle name="Euro 2 4" xfId="349"/>
    <cellStyle name="Euro 3" xfId="350"/>
    <cellStyle name="Euro 3 2" xfId="351"/>
    <cellStyle name="Euro 3 3" xfId="352"/>
    <cellStyle name="Euro 4" xfId="353"/>
    <cellStyle name="Euro 4 2" xfId="354"/>
    <cellStyle name="Euro 5" xfId="355"/>
    <cellStyle name="Euro 6" xfId="356"/>
    <cellStyle name="Euro 6 2" xfId="357"/>
    <cellStyle name="Euro 7" xfId="358"/>
    <cellStyle name="Euro 7 2" xfId="359"/>
    <cellStyle name="Euro 8" xfId="360"/>
    <cellStyle name="Euro 9" xfId="361"/>
    <cellStyle name="Explanatory Text" xfId="362"/>
    <cellStyle name="Explanatory Text 2" xfId="363"/>
    <cellStyle name="facha" xfId="364"/>
    <cellStyle name="fecha" xfId="365"/>
    <cellStyle name="Fix0-ROJO" xfId="366"/>
    <cellStyle name="Fix4-ROJO" xfId="367"/>
    <cellStyle name="Fixed" xfId="368"/>
    <cellStyle name="Footnote" xfId="369"/>
    <cellStyle name="Fundo" xfId="370"/>
    <cellStyle name="Genaro" xfId="371"/>
    <cellStyle name="Good" xfId="372"/>
    <cellStyle name="Grey" xfId="373"/>
    <cellStyle name="Hard Percent" xfId="374"/>
    <cellStyle name="Header" xfId="375"/>
    <cellStyle name="Header1" xfId="376"/>
    <cellStyle name="Header2" xfId="377"/>
    <cellStyle name="Heading 1" xfId="378"/>
    <cellStyle name="Heading 1 2" xfId="379"/>
    <cellStyle name="Heading 1 3" xfId="380"/>
    <cellStyle name="Heading 2" xfId="381"/>
    <cellStyle name="Heading 2 2" xfId="382"/>
    <cellStyle name="Heading 2 3" xfId="383"/>
    <cellStyle name="Heading 3" xfId="384"/>
    <cellStyle name="Heading 3 2" xfId="385"/>
    <cellStyle name="Heading 4" xfId="386"/>
    <cellStyle name="Heading 4 2" xfId="387"/>
    <cellStyle name="HELV" xfId="388"/>
    <cellStyle name="HELV 2" xfId="389"/>
    <cellStyle name="Hiperlink 2" xfId="390"/>
    <cellStyle name="Hyperlink 2" xfId="391"/>
    <cellStyle name="Hyperlink 3" xfId="392"/>
    <cellStyle name="Incorreto 2" xfId="393"/>
    <cellStyle name="Incorreto 3" xfId="394"/>
    <cellStyle name="Incorreto 3 2" xfId="395"/>
    <cellStyle name="Input" xfId="396"/>
    <cellStyle name="Input [yellow]" xfId="397"/>
    <cellStyle name="jo[" xfId="398"/>
    <cellStyle name="jo[ 2" xfId="399"/>
    <cellStyle name="label" xfId="400"/>
    <cellStyle name="Link Currency (0)" xfId="401"/>
    <cellStyle name="Link Currency (0) 2" xfId="402"/>
    <cellStyle name="Link Currency (2)" xfId="403"/>
    <cellStyle name="Link Currency (2) 2" xfId="404"/>
    <cellStyle name="Link Units (0)" xfId="405"/>
    <cellStyle name="Link Units (0) 2" xfId="406"/>
    <cellStyle name="Link Units (1)" xfId="407"/>
    <cellStyle name="Link Units (1) 2" xfId="408"/>
    <cellStyle name="Link Units (2)" xfId="409"/>
    <cellStyle name="Link Units (2) 2" xfId="410"/>
    <cellStyle name="Linked Cell" xfId="411"/>
    <cellStyle name="Migliaia (0)_GEVA amortizing swap" xfId="412"/>
    <cellStyle name="Migliaia_GEVA amortizing swap" xfId="413"/>
    <cellStyle name="Millares [0]_Ambito" xfId="414"/>
    <cellStyle name="Millares_Ambito" xfId="415"/>
    <cellStyle name="MM" xfId="416"/>
    <cellStyle name="Moneda [0]_Ambito" xfId="417"/>
    <cellStyle name="Moneda_Ambito" xfId="418"/>
    <cellStyle name="Multiple" xfId="419"/>
    <cellStyle name="Neutra 2" xfId="420"/>
    <cellStyle name="Neutra 3" xfId="421"/>
    <cellStyle name="Neutra 3 2" xfId="422"/>
    <cellStyle name="Neutral" xfId="423"/>
    <cellStyle name="Normal" xfId="0" builtinId="0"/>
    <cellStyle name="Normal - Style1" xfId="424"/>
    <cellStyle name="Normal - Style1 2" xfId="425"/>
    <cellStyle name="Normal 10" xfId="426"/>
    <cellStyle name="Normal 10 2" xfId="427"/>
    <cellStyle name="Normal 10 2 2" xfId="428"/>
    <cellStyle name="Normal 10 2 3" xfId="429"/>
    <cellStyle name="Normal 10 3" xfId="430"/>
    <cellStyle name="Normal 10 4" xfId="431"/>
    <cellStyle name="Normal 11" xfId="432"/>
    <cellStyle name="Normal 11 2" xfId="433"/>
    <cellStyle name="Normal 11 2 2" xfId="434"/>
    <cellStyle name="Normal 11 2 3" xfId="435"/>
    <cellStyle name="Normal 11 3" xfId="436"/>
    <cellStyle name="Normal 11 4" xfId="437"/>
    <cellStyle name="Normal 12" xfId="438"/>
    <cellStyle name="Normal 12 2" xfId="439"/>
    <cellStyle name="Normal 12 2 2" xfId="440"/>
    <cellStyle name="Normal 12 2 3" xfId="441"/>
    <cellStyle name="Normal 12 3" xfId="442"/>
    <cellStyle name="Normal 12 4" xfId="443"/>
    <cellStyle name="Normal 13" xfId="444"/>
    <cellStyle name="Normal 13 2" xfId="445"/>
    <cellStyle name="Normal 13 2 2" xfId="446"/>
    <cellStyle name="Normal 13 2 3" xfId="447"/>
    <cellStyle name="Normal 13 3" xfId="448"/>
    <cellStyle name="Normal 13 4" xfId="449"/>
    <cellStyle name="Normal 14" xfId="450"/>
    <cellStyle name="Normal 14 2" xfId="451"/>
    <cellStyle name="Normal 14 2 2" xfId="452"/>
    <cellStyle name="Normal 14 2 3" xfId="453"/>
    <cellStyle name="Normal 14 3" xfId="454"/>
    <cellStyle name="Normal 14 4" xfId="455"/>
    <cellStyle name="Normal 15" xfId="456"/>
    <cellStyle name="Normal 15 2" xfId="457"/>
    <cellStyle name="Normal 15 2 2" xfId="458"/>
    <cellStyle name="Normal 15 2 3" xfId="459"/>
    <cellStyle name="Normal 15 3" xfId="460"/>
    <cellStyle name="Normal 15 4" xfId="461"/>
    <cellStyle name="Normal 16" xfId="462"/>
    <cellStyle name="Normal 16 2" xfId="463"/>
    <cellStyle name="Normal 16 2 2" xfId="464"/>
    <cellStyle name="Normal 16 2 3" xfId="465"/>
    <cellStyle name="Normal 16 3" xfId="466"/>
    <cellStyle name="Normal 16 4" xfId="467"/>
    <cellStyle name="Normal 17" xfId="468"/>
    <cellStyle name="Normal 17 2" xfId="469"/>
    <cellStyle name="Normal 17 2 2" xfId="470"/>
    <cellStyle name="Normal 17 2 3" xfId="471"/>
    <cellStyle name="Normal 17 3" xfId="472"/>
    <cellStyle name="Normal 17 4" xfId="473"/>
    <cellStyle name="Normal 18" xfId="474"/>
    <cellStyle name="Normal 18 2" xfId="475"/>
    <cellStyle name="Normal 18 2 2" xfId="476"/>
    <cellStyle name="Normal 18 2 3" xfId="477"/>
    <cellStyle name="Normal 18 3" xfId="478"/>
    <cellStyle name="Normal 18 4" xfId="479"/>
    <cellStyle name="Normal 18 5" xfId="480"/>
    <cellStyle name="Normal 18 5 2" xfId="481"/>
    <cellStyle name="Normal 18 5 2 2" xfId="482"/>
    <cellStyle name="Normal 18 5 3" xfId="483"/>
    <cellStyle name="Normal 19" xfId="484"/>
    <cellStyle name="Normal 19 2" xfId="485"/>
    <cellStyle name="Normal 19 2 2" xfId="486"/>
    <cellStyle name="Normal 19 2 3" xfId="487"/>
    <cellStyle name="Normal 19 3" xfId="488"/>
    <cellStyle name="Normal 19 4" xfId="489"/>
    <cellStyle name="Normal 2" xfId="2"/>
    <cellStyle name="Normal 2 10" xfId="490"/>
    <cellStyle name="Normal 2 10 2" xfId="491"/>
    <cellStyle name="Normal 2 10 2 2" xfId="492"/>
    <cellStyle name="Normal 2 10 3" xfId="493"/>
    <cellStyle name="Normal 2 11" xfId="494"/>
    <cellStyle name="Normal 2 11 2" xfId="495"/>
    <cellStyle name="Normal 2 11 3" xfId="496"/>
    <cellStyle name="Normal 2 12" xfId="497"/>
    <cellStyle name="Normal 2 12 2" xfId="498"/>
    <cellStyle name="Normal 2 12 3" xfId="499"/>
    <cellStyle name="Normal 2 13" xfId="500"/>
    <cellStyle name="Normal 2 13 2" xfId="501"/>
    <cellStyle name="Normal 2 13 3" xfId="502"/>
    <cellStyle name="Normal 2 14" xfId="503"/>
    <cellStyle name="Normal 2 14 2" xfId="504"/>
    <cellStyle name="Normal 2 14 3" xfId="505"/>
    <cellStyle name="Normal 2 15" xfId="506"/>
    <cellStyle name="Normal 2 15 2" xfId="507"/>
    <cellStyle name="Normal 2 15 3" xfId="508"/>
    <cellStyle name="Normal 2 16" xfId="509"/>
    <cellStyle name="Normal 2 16 2" xfId="510"/>
    <cellStyle name="Normal 2 16 2 2" xfId="511"/>
    <cellStyle name="Normal 2 16 2 3" xfId="512"/>
    <cellStyle name="Normal 2 16 3" xfId="513"/>
    <cellStyle name="Normal 2 16 4" xfId="514"/>
    <cellStyle name="Normal 2 17" xfId="515"/>
    <cellStyle name="Normal 2 17 2" xfId="516"/>
    <cellStyle name="Normal 2 17 3" xfId="517"/>
    <cellStyle name="Normal 2 18" xfId="518"/>
    <cellStyle name="Normal 2 18 2" xfId="519"/>
    <cellStyle name="Normal 2 18 3" xfId="520"/>
    <cellStyle name="Normal 2 19" xfId="521"/>
    <cellStyle name="Normal 2 19 2" xfId="522"/>
    <cellStyle name="Normal 2 19 3" xfId="523"/>
    <cellStyle name="Normal 2 2" xfId="524"/>
    <cellStyle name="Normal 2 2 2" xfId="525"/>
    <cellStyle name="Normal 2 2 3" xfId="526"/>
    <cellStyle name="Normal 2 20" xfId="527"/>
    <cellStyle name="Normal 2 20 2" xfId="528"/>
    <cellStyle name="Normal 2 20 3" xfId="529"/>
    <cellStyle name="Normal 2 21" xfId="530"/>
    <cellStyle name="Normal 2 21 2" xfId="531"/>
    <cellStyle name="Normal 2 21 3" xfId="532"/>
    <cellStyle name="Normal 2 22" xfId="533"/>
    <cellStyle name="Normal 2 22 2" xfId="534"/>
    <cellStyle name="Normal 2 22 3" xfId="535"/>
    <cellStyle name="Normal 2 23" xfId="536"/>
    <cellStyle name="Normal 2 23 2" xfId="537"/>
    <cellStyle name="Normal 2 23 3" xfId="538"/>
    <cellStyle name="Normal 2 24" xfId="539"/>
    <cellStyle name="Normal 2 24 2" xfId="540"/>
    <cellStyle name="Normal 2 24 3" xfId="541"/>
    <cellStyle name="Normal 2 25" xfId="542"/>
    <cellStyle name="Normal 2 25 2" xfId="543"/>
    <cellStyle name="Normal 2 25 3" xfId="544"/>
    <cellStyle name="Normal 2 26" xfId="545"/>
    <cellStyle name="Normal 2 26 2" xfId="546"/>
    <cellStyle name="Normal 2 26 3" xfId="547"/>
    <cellStyle name="Normal 2 27" xfId="548"/>
    <cellStyle name="Normal 2 27 2" xfId="549"/>
    <cellStyle name="Normal 2 27 3" xfId="550"/>
    <cellStyle name="Normal 2 28" xfId="551"/>
    <cellStyle name="Normal 2 28 2" xfId="552"/>
    <cellStyle name="Normal 2 28 3" xfId="553"/>
    <cellStyle name="Normal 2 29" xfId="554"/>
    <cellStyle name="Normal 2 29 2" xfId="555"/>
    <cellStyle name="Normal 2 29 3" xfId="556"/>
    <cellStyle name="Normal 2 3" xfId="557"/>
    <cellStyle name="Normal 2 3 2" xfId="558"/>
    <cellStyle name="Normal 2 3 3" xfId="559"/>
    <cellStyle name="Normal 2 30" xfId="560"/>
    <cellStyle name="Normal 2 30 2" xfId="561"/>
    <cellStyle name="Normal 2 30 3" xfId="562"/>
    <cellStyle name="Normal 2 31" xfId="563"/>
    <cellStyle name="Normal 2 31 2" xfId="564"/>
    <cellStyle name="Normal 2 31 3" xfId="565"/>
    <cellStyle name="Normal 2 32" xfId="566"/>
    <cellStyle name="Normal 2 32 2" xfId="567"/>
    <cellStyle name="Normal 2 32 3" xfId="568"/>
    <cellStyle name="Normal 2 33" xfId="569"/>
    <cellStyle name="Normal 2 33 2" xfId="570"/>
    <cellStyle name="Normal 2 33 3" xfId="571"/>
    <cellStyle name="Normal 2 34" xfId="572"/>
    <cellStyle name="Normal 2 34 2" xfId="573"/>
    <cellStyle name="Normal 2 34 3" xfId="574"/>
    <cellStyle name="Normal 2 35" xfId="575"/>
    <cellStyle name="Normal 2 35 2" xfId="576"/>
    <cellStyle name="Normal 2 35 3" xfId="577"/>
    <cellStyle name="Normal 2 36" xfId="578"/>
    <cellStyle name="Normal 2 36 2" xfId="579"/>
    <cellStyle name="Normal 2 36 3" xfId="580"/>
    <cellStyle name="Normal 2 37" xfId="581"/>
    <cellStyle name="Normal 2 37 2" xfId="582"/>
    <cellStyle name="Normal 2 37 3" xfId="583"/>
    <cellStyle name="Normal 2 38" xfId="584"/>
    <cellStyle name="Normal 2 38 2" xfId="585"/>
    <cellStyle name="Normal 2 38 3" xfId="586"/>
    <cellStyle name="Normal 2 39" xfId="587"/>
    <cellStyle name="Normal 2 4" xfId="588"/>
    <cellStyle name="Normal 2 4 2" xfId="589"/>
    <cellStyle name="Normal 2 4 3" xfId="590"/>
    <cellStyle name="Normal 2 40" xfId="591"/>
    <cellStyle name="Normal 2 40 2" xfId="592"/>
    <cellStyle name="Normal 2 5" xfId="593"/>
    <cellStyle name="Normal 2 5 2" xfId="594"/>
    <cellStyle name="Normal 2 5 3" xfId="595"/>
    <cellStyle name="Normal 2 6" xfId="596"/>
    <cellStyle name="Normal 2 6 2" xfId="597"/>
    <cellStyle name="Normal 2 6 3" xfId="598"/>
    <cellStyle name="Normal 2 7" xfId="599"/>
    <cellStyle name="Normal 2 7 2" xfId="600"/>
    <cellStyle name="Normal 2 7 3" xfId="601"/>
    <cellStyle name="Normal 2 8" xfId="602"/>
    <cellStyle name="Normal 2 8 2" xfId="603"/>
    <cellStyle name="Normal 2 8 3" xfId="604"/>
    <cellStyle name="Normal 2 9" xfId="605"/>
    <cellStyle name="Normal 2 9 2" xfId="606"/>
    <cellStyle name="Normal 2 9 3" xfId="607"/>
    <cellStyle name="Normal 2_Main_Dol" xfId="608"/>
    <cellStyle name="Normal 20" xfId="609"/>
    <cellStyle name="Normal 20 2" xfId="610"/>
    <cellStyle name="Normal 20 2 2" xfId="611"/>
    <cellStyle name="Normal 20 2 3" xfId="612"/>
    <cellStyle name="Normal 20 3" xfId="613"/>
    <cellStyle name="Normal 20 4" xfId="614"/>
    <cellStyle name="Normal 21" xfId="615"/>
    <cellStyle name="Normal 21 2" xfId="616"/>
    <cellStyle name="Normal 21 2 2" xfId="617"/>
    <cellStyle name="Normal 21 2 3" xfId="618"/>
    <cellStyle name="Normal 21 3" xfId="619"/>
    <cellStyle name="Normal 21 4" xfId="620"/>
    <cellStyle name="Normal 22" xfId="621"/>
    <cellStyle name="Normal 22 2" xfId="622"/>
    <cellStyle name="Normal 22 2 2" xfId="623"/>
    <cellStyle name="Normal 22 2 3" xfId="624"/>
    <cellStyle name="Normal 22 3" xfId="625"/>
    <cellStyle name="Normal 22 4" xfId="626"/>
    <cellStyle name="Normal 23" xfId="627"/>
    <cellStyle name="Normal 23 2" xfId="628"/>
    <cellStyle name="Normal 23 2 2" xfId="629"/>
    <cellStyle name="Normal 23 2 3" xfId="630"/>
    <cellStyle name="Normal 23 3" xfId="631"/>
    <cellStyle name="Normal 23 4" xfId="632"/>
    <cellStyle name="Normal 24" xfId="633"/>
    <cellStyle name="Normal 24 2" xfId="634"/>
    <cellStyle name="Normal 25" xfId="635"/>
    <cellStyle name="Normal 25 2" xfId="636"/>
    <cellStyle name="Normal 26" xfId="637"/>
    <cellStyle name="Normal 26 2" xfId="638"/>
    <cellStyle name="Normal 27" xfId="639"/>
    <cellStyle name="Normal 27 2" xfId="640"/>
    <cellStyle name="Normal 28" xfId="641"/>
    <cellStyle name="Normal 28 2" xfId="642"/>
    <cellStyle name="Normal 29" xfId="643"/>
    <cellStyle name="Normal 29 2" xfId="644"/>
    <cellStyle name="Normal 3" xfId="645"/>
    <cellStyle name="Normal 3 10" xfId="646"/>
    <cellStyle name="Normal 3 10 2" xfId="647"/>
    <cellStyle name="Normal 3 10 2 2" xfId="648"/>
    <cellStyle name="Normal 3 10 3" xfId="649"/>
    <cellStyle name="Normal 3 10 3 2" xfId="650"/>
    <cellStyle name="Normal 3 10 4" xfId="651"/>
    <cellStyle name="Normal 3 11" xfId="652"/>
    <cellStyle name="Normal 3 11 2" xfId="653"/>
    <cellStyle name="Normal 3 2" xfId="654"/>
    <cellStyle name="Normal 3 2 2" xfId="655"/>
    <cellStyle name="Normal 3 3" xfId="656"/>
    <cellStyle name="Normal 3 3 10" xfId="657"/>
    <cellStyle name="Normal 3 3 10 2" xfId="658"/>
    <cellStyle name="Normal 3 3 11" xfId="659"/>
    <cellStyle name="Normal 3 3 12" xfId="660"/>
    <cellStyle name="Normal 3 3 2" xfId="661"/>
    <cellStyle name="Normal 3 3 2 2" xfId="662"/>
    <cellStyle name="Normal 3 3 2 2 2" xfId="663"/>
    <cellStyle name="Normal 3 3 2 2 2 2" xfId="664"/>
    <cellStyle name="Normal 3 3 2 2 3" xfId="665"/>
    <cellStyle name="Normal 3 3 2 2 3 2" xfId="666"/>
    <cellStyle name="Normal 3 3 2 2 4" xfId="667"/>
    <cellStyle name="Normal 3 3 2 3" xfId="668"/>
    <cellStyle name="Normal 3 3 2 3 2" xfId="669"/>
    <cellStyle name="Normal 3 3 2 4" xfId="670"/>
    <cellStyle name="Normal 3 3 2 4 2" xfId="671"/>
    <cellStyle name="Normal 3 3 2 5" xfId="672"/>
    <cellStyle name="Normal 3 3 2 5 2" xfId="673"/>
    <cellStyle name="Normal 3 3 2 6" xfId="674"/>
    <cellStyle name="Normal 3 3 3" xfId="675"/>
    <cellStyle name="Normal 3 3 3 2" xfId="676"/>
    <cellStyle name="Normal 3 3 3 2 2" xfId="677"/>
    <cellStyle name="Normal 3 3 3 2 2 2" xfId="678"/>
    <cellStyle name="Normal 3 3 3 2 3" xfId="679"/>
    <cellStyle name="Normal 3 3 3 2 3 2" xfId="680"/>
    <cellStyle name="Normal 3 3 3 2 4" xfId="681"/>
    <cellStyle name="Normal 3 3 3 3" xfId="682"/>
    <cellStyle name="Normal 3 3 3 3 2" xfId="683"/>
    <cellStyle name="Normal 3 3 3 4" xfId="684"/>
    <cellStyle name="Normal 3 3 3 4 2" xfId="685"/>
    <cellStyle name="Normal 3 3 3 5" xfId="686"/>
    <cellStyle name="Normal 3 3 3 5 2" xfId="687"/>
    <cellStyle name="Normal 3 3 3 6" xfId="688"/>
    <cellStyle name="Normal 3 3 4" xfId="689"/>
    <cellStyle name="Normal 3 3 4 2" xfId="690"/>
    <cellStyle name="Normal 3 3 4 2 2" xfId="691"/>
    <cellStyle name="Normal 3 3 4 2 2 2" xfId="692"/>
    <cellStyle name="Normal 3 3 4 2 3" xfId="693"/>
    <cellStyle name="Normal 3 3 4 2 3 2" xfId="694"/>
    <cellStyle name="Normal 3 3 4 2 4" xfId="695"/>
    <cellStyle name="Normal 3 3 4 3" xfId="696"/>
    <cellStyle name="Normal 3 3 4 3 2" xfId="697"/>
    <cellStyle name="Normal 3 3 4 4" xfId="698"/>
    <cellStyle name="Normal 3 3 4 4 2" xfId="699"/>
    <cellStyle name="Normal 3 3 4 5" xfId="700"/>
    <cellStyle name="Normal 3 3 4 5 2" xfId="701"/>
    <cellStyle name="Normal 3 3 4 6" xfId="702"/>
    <cellStyle name="Normal 3 3 5" xfId="703"/>
    <cellStyle name="Normal 3 3 5 2" xfId="704"/>
    <cellStyle name="Normal 3 3 5 2 2" xfId="705"/>
    <cellStyle name="Normal 3 3 5 2 2 2" xfId="706"/>
    <cellStyle name="Normal 3 3 5 2 3" xfId="707"/>
    <cellStyle name="Normal 3 3 5 2 3 2" xfId="708"/>
    <cellStyle name="Normal 3 3 5 2 4" xfId="709"/>
    <cellStyle name="Normal 3 3 5 3" xfId="710"/>
    <cellStyle name="Normal 3 3 5 3 2" xfId="711"/>
    <cellStyle name="Normal 3 3 5 4" xfId="712"/>
    <cellStyle name="Normal 3 3 5 4 2" xfId="713"/>
    <cellStyle name="Normal 3 3 5 5" xfId="714"/>
    <cellStyle name="Normal 3 3 5 5 2" xfId="715"/>
    <cellStyle name="Normal 3 3 5 6" xfId="716"/>
    <cellStyle name="Normal 3 3 6" xfId="717"/>
    <cellStyle name="Normal 3 3 6 2" xfId="718"/>
    <cellStyle name="Normal 3 3 6 2 2" xfId="719"/>
    <cellStyle name="Normal 3 3 6 3" xfId="720"/>
    <cellStyle name="Normal 3 3 6 3 2" xfId="721"/>
    <cellStyle name="Normal 3 3 6 4" xfId="722"/>
    <cellStyle name="Normal 3 3 6 4 2" xfId="723"/>
    <cellStyle name="Normal 3 3 6 5" xfId="724"/>
    <cellStyle name="Normal 3 3 7" xfId="725"/>
    <cellStyle name="Normal 3 3 7 2" xfId="726"/>
    <cellStyle name="Normal 3 3 7 2 2" xfId="727"/>
    <cellStyle name="Normal 3 3 7 3" xfId="728"/>
    <cellStyle name="Normal 3 3 7 3 2" xfId="729"/>
    <cellStyle name="Normal 3 3 7 4" xfId="730"/>
    <cellStyle name="Normal 3 3 8" xfId="731"/>
    <cellStyle name="Normal 3 3 8 2" xfId="732"/>
    <cellStyle name="Normal 3 3 9" xfId="733"/>
    <cellStyle name="Normal 3 3 9 2" xfId="734"/>
    <cellStyle name="Normal 3 4" xfId="735"/>
    <cellStyle name="Normal 3 4 10" xfId="736"/>
    <cellStyle name="Normal 3 4 10 2" xfId="737"/>
    <cellStyle name="Normal 3 4 11" xfId="738"/>
    <cellStyle name="Normal 3 4 2" xfId="739"/>
    <cellStyle name="Normal 3 4 2 2" xfId="740"/>
    <cellStyle name="Normal 3 4 2 2 2" xfId="741"/>
    <cellStyle name="Normal 3 4 2 2 2 2" xfId="742"/>
    <cellStyle name="Normal 3 4 2 2 3" xfId="743"/>
    <cellStyle name="Normal 3 4 2 2 3 2" xfId="744"/>
    <cellStyle name="Normal 3 4 2 2 4" xfId="745"/>
    <cellStyle name="Normal 3 4 2 3" xfId="746"/>
    <cellStyle name="Normal 3 4 2 3 2" xfId="747"/>
    <cellStyle name="Normal 3 4 2 4" xfId="748"/>
    <cellStyle name="Normal 3 4 2 4 2" xfId="749"/>
    <cellStyle name="Normal 3 4 2 5" xfId="750"/>
    <cellStyle name="Normal 3 4 2 5 2" xfId="751"/>
    <cellStyle name="Normal 3 4 2 6" xfId="752"/>
    <cellStyle name="Normal 3 4 3" xfId="753"/>
    <cellStyle name="Normal 3 4 3 2" xfId="754"/>
    <cellStyle name="Normal 3 4 3 2 2" xfId="755"/>
    <cellStyle name="Normal 3 4 3 2 2 2" xfId="756"/>
    <cellStyle name="Normal 3 4 3 2 3" xfId="757"/>
    <cellStyle name="Normal 3 4 3 2 3 2" xfId="758"/>
    <cellStyle name="Normal 3 4 3 2 4" xfId="759"/>
    <cellStyle name="Normal 3 4 3 3" xfId="760"/>
    <cellStyle name="Normal 3 4 3 3 2" xfId="761"/>
    <cellStyle name="Normal 3 4 3 4" xfId="762"/>
    <cellStyle name="Normal 3 4 3 4 2" xfId="763"/>
    <cellStyle name="Normal 3 4 3 5" xfId="764"/>
    <cellStyle name="Normal 3 4 3 5 2" xfId="765"/>
    <cellStyle name="Normal 3 4 3 6" xfId="766"/>
    <cellStyle name="Normal 3 4 4" xfId="767"/>
    <cellStyle name="Normal 3 4 4 2" xfId="768"/>
    <cellStyle name="Normal 3 4 4 2 2" xfId="769"/>
    <cellStyle name="Normal 3 4 4 2 2 2" xfId="770"/>
    <cellStyle name="Normal 3 4 4 2 3" xfId="771"/>
    <cellStyle name="Normal 3 4 4 2 3 2" xfId="772"/>
    <cellStyle name="Normal 3 4 4 2 4" xfId="773"/>
    <cellStyle name="Normal 3 4 4 3" xfId="774"/>
    <cellStyle name="Normal 3 4 4 3 2" xfId="775"/>
    <cellStyle name="Normal 3 4 4 4" xfId="776"/>
    <cellStyle name="Normal 3 4 4 4 2" xfId="777"/>
    <cellStyle name="Normal 3 4 4 5" xfId="778"/>
    <cellStyle name="Normal 3 4 4 5 2" xfId="779"/>
    <cellStyle name="Normal 3 4 4 6" xfId="780"/>
    <cellStyle name="Normal 3 4 5" xfId="781"/>
    <cellStyle name="Normal 3 4 5 2" xfId="782"/>
    <cellStyle name="Normal 3 4 5 2 2" xfId="783"/>
    <cellStyle name="Normal 3 4 5 2 2 2" xfId="784"/>
    <cellStyle name="Normal 3 4 5 2 3" xfId="785"/>
    <cellStyle name="Normal 3 4 5 2 3 2" xfId="786"/>
    <cellStyle name="Normal 3 4 5 2 4" xfId="787"/>
    <cellStyle name="Normal 3 4 5 3" xfId="788"/>
    <cellStyle name="Normal 3 4 5 3 2" xfId="789"/>
    <cellStyle name="Normal 3 4 5 4" xfId="790"/>
    <cellStyle name="Normal 3 4 5 4 2" xfId="791"/>
    <cellStyle name="Normal 3 4 5 5" xfId="792"/>
    <cellStyle name="Normal 3 4 5 5 2" xfId="793"/>
    <cellStyle name="Normal 3 4 5 6" xfId="794"/>
    <cellStyle name="Normal 3 4 6" xfId="795"/>
    <cellStyle name="Normal 3 4 6 2" xfId="796"/>
    <cellStyle name="Normal 3 4 6 2 2" xfId="797"/>
    <cellStyle name="Normal 3 4 6 3" xfId="798"/>
    <cellStyle name="Normal 3 4 6 3 2" xfId="799"/>
    <cellStyle name="Normal 3 4 6 4" xfId="800"/>
    <cellStyle name="Normal 3 4 6 4 2" xfId="801"/>
    <cellStyle name="Normal 3 4 6 5" xfId="802"/>
    <cellStyle name="Normal 3 4 7" xfId="803"/>
    <cellStyle name="Normal 3 4 7 2" xfId="804"/>
    <cellStyle name="Normal 3 4 7 2 2" xfId="805"/>
    <cellStyle name="Normal 3 4 7 3" xfId="806"/>
    <cellStyle name="Normal 3 4 7 3 2" xfId="807"/>
    <cellStyle name="Normal 3 4 7 4" xfId="808"/>
    <cellStyle name="Normal 3 4 8" xfId="809"/>
    <cellStyle name="Normal 3 4 8 2" xfId="810"/>
    <cellStyle name="Normal 3 4 9" xfId="811"/>
    <cellStyle name="Normal 3 4 9 2" xfId="812"/>
    <cellStyle name="Normal 3 5" xfId="813"/>
    <cellStyle name="Normal 3 6" xfId="814"/>
    <cellStyle name="Normal 3 6 2" xfId="815"/>
    <cellStyle name="Normal 3 6 2 2" xfId="816"/>
    <cellStyle name="Normal 3 6 2 2 2" xfId="817"/>
    <cellStyle name="Normal 3 6 2 3" xfId="818"/>
    <cellStyle name="Normal 3 6 2 3 2" xfId="819"/>
    <cellStyle name="Normal 3 6 2 4" xfId="820"/>
    <cellStyle name="Normal 3 6 3" xfId="821"/>
    <cellStyle name="Normal 3 6 3 2" xfId="822"/>
    <cellStyle name="Normal 3 6 4" xfId="823"/>
    <cellStyle name="Normal 3 6 4 2" xfId="824"/>
    <cellStyle name="Normal 3 6 5" xfId="825"/>
    <cellStyle name="Normal 3 6 5 2" xfId="826"/>
    <cellStyle name="Normal 3 6 6" xfId="827"/>
    <cellStyle name="Normal 3 7" xfId="828"/>
    <cellStyle name="Normal 3 7 2" xfId="829"/>
    <cellStyle name="Normal 3 7 2 2" xfId="830"/>
    <cellStyle name="Normal 3 7 2 2 2" xfId="831"/>
    <cellStyle name="Normal 3 7 2 3" xfId="832"/>
    <cellStyle name="Normal 3 7 2 3 2" xfId="833"/>
    <cellStyle name="Normal 3 7 2 4" xfId="834"/>
    <cellStyle name="Normal 3 7 3" xfId="835"/>
    <cellStyle name="Normal 3 7 3 2" xfId="836"/>
    <cellStyle name="Normal 3 7 4" xfId="837"/>
    <cellStyle name="Normal 3 7 4 2" xfId="838"/>
    <cellStyle name="Normal 3 7 5" xfId="839"/>
    <cellStyle name="Normal 3 7 5 2" xfId="840"/>
    <cellStyle name="Normal 3 7 6" xfId="841"/>
    <cellStyle name="Normal 3 8" xfId="842"/>
    <cellStyle name="Normal 3 8 2" xfId="843"/>
    <cellStyle name="Normal 3 8 2 2" xfId="844"/>
    <cellStyle name="Normal 3 8 2 2 2" xfId="845"/>
    <cellStyle name="Normal 3 8 2 3" xfId="846"/>
    <cellStyle name="Normal 3 8 2 3 2" xfId="847"/>
    <cellStyle name="Normal 3 8 2 4" xfId="848"/>
    <cellStyle name="Normal 3 8 3" xfId="849"/>
    <cellStyle name="Normal 3 8 3 2" xfId="850"/>
    <cellStyle name="Normal 3 8 4" xfId="851"/>
    <cellStyle name="Normal 3 8 4 2" xfId="852"/>
    <cellStyle name="Normal 3 8 5" xfId="853"/>
    <cellStyle name="Normal 3 8 5 2" xfId="854"/>
    <cellStyle name="Normal 3 8 6" xfId="855"/>
    <cellStyle name="Normal 3 9" xfId="856"/>
    <cellStyle name="Normal 3 9 2" xfId="857"/>
    <cellStyle name="Normal 3 9 2 2" xfId="858"/>
    <cellStyle name="Normal 3 9 2 2 2" xfId="859"/>
    <cellStyle name="Normal 3 9 2 3" xfId="860"/>
    <cellStyle name="Normal 3 9 2 3 2" xfId="861"/>
    <cellStyle name="Normal 3 9 2 4" xfId="862"/>
    <cellStyle name="Normal 3 9 3" xfId="863"/>
    <cellStyle name="Normal 3 9 3 2" xfId="864"/>
    <cellStyle name="Normal 3 9 4" xfId="865"/>
    <cellStyle name="Normal 3 9 4 2" xfId="866"/>
    <cellStyle name="Normal 3 9 5" xfId="867"/>
    <cellStyle name="Normal 3 9 5 2" xfId="868"/>
    <cellStyle name="Normal 3 9 6" xfId="869"/>
    <cellStyle name="Normal 30" xfId="870"/>
    <cellStyle name="Normal 30 2" xfId="871"/>
    <cellStyle name="Normal 31" xfId="872"/>
    <cellStyle name="Normal 31 2" xfId="873"/>
    <cellStyle name="Normal 32" xfId="874"/>
    <cellStyle name="Normal 32 2" xfId="875"/>
    <cellStyle name="Normal 33" xfId="876"/>
    <cellStyle name="Normal 33 2" xfId="877"/>
    <cellStyle name="Normal 34" xfId="878"/>
    <cellStyle name="Normal 34 2" xfId="879"/>
    <cellStyle name="Normal 35" xfId="880"/>
    <cellStyle name="Normal 35 2" xfId="881"/>
    <cellStyle name="Normal 36" xfId="882"/>
    <cellStyle name="Normal 36 2" xfId="883"/>
    <cellStyle name="Normal 37" xfId="884"/>
    <cellStyle name="Normal 37 2" xfId="885"/>
    <cellStyle name="Normal 38" xfId="886"/>
    <cellStyle name="Normal 38 2" xfId="887"/>
    <cellStyle name="Normal 39" xfId="888"/>
    <cellStyle name="Normal 39 10" xfId="889"/>
    <cellStyle name="Normal 39 10 2" xfId="890"/>
    <cellStyle name="Normal 39 11" xfId="891"/>
    <cellStyle name="Normal 39 11 2" xfId="892"/>
    <cellStyle name="Normal 39 12" xfId="893"/>
    <cellStyle name="Normal 39 13" xfId="894"/>
    <cellStyle name="Normal 39 2" xfId="895"/>
    <cellStyle name="Normal 39 2 10" xfId="896"/>
    <cellStyle name="Normal 39 2 10 2" xfId="897"/>
    <cellStyle name="Normal 39 2 11" xfId="898"/>
    <cellStyle name="Normal 39 2 12" xfId="899"/>
    <cellStyle name="Normal 39 2 2" xfId="900"/>
    <cellStyle name="Normal 39 2 2 2" xfId="901"/>
    <cellStyle name="Normal 39 2 2 2 2" xfId="902"/>
    <cellStyle name="Normal 39 2 2 2 2 2" xfId="903"/>
    <cellStyle name="Normal 39 2 2 2 3" xfId="904"/>
    <cellStyle name="Normal 39 2 2 2 3 2" xfId="905"/>
    <cellStyle name="Normal 39 2 2 2 4" xfId="906"/>
    <cellStyle name="Normal 39 2 2 3" xfId="907"/>
    <cellStyle name="Normal 39 2 2 3 2" xfId="908"/>
    <cellStyle name="Normal 39 2 2 4" xfId="909"/>
    <cellStyle name="Normal 39 2 2 4 2" xfId="910"/>
    <cellStyle name="Normal 39 2 2 5" xfId="911"/>
    <cellStyle name="Normal 39 2 2 5 2" xfId="912"/>
    <cellStyle name="Normal 39 2 2 6" xfId="913"/>
    <cellStyle name="Normal 39 2 2 7" xfId="914"/>
    <cellStyle name="Normal 39 2 3" xfId="915"/>
    <cellStyle name="Normal 39 2 3 2" xfId="916"/>
    <cellStyle name="Normal 39 2 3 2 2" xfId="917"/>
    <cellStyle name="Normal 39 2 3 2 2 2" xfId="918"/>
    <cellStyle name="Normal 39 2 3 2 3" xfId="919"/>
    <cellStyle name="Normal 39 2 3 2 3 2" xfId="920"/>
    <cellStyle name="Normal 39 2 3 2 4" xfId="921"/>
    <cellStyle name="Normal 39 2 3 3" xfId="922"/>
    <cellStyle name="Normal 39 2 3 3 2" xfId="923"/>
    <cellStyle name="Normal 39 2 3 4" xfId="924"/>
    <cellStyle name="Normal 39 2 3 4 2" xfId="925"/>
    <cellStyle name="Normal 39 2 3 5" xfId="926"/>
    <cellStyle name="Normal 39 2 3 5 2" xfId="927"/>
    <cellStyle name="Normal 39 2 3 6" xfId="928"/>
    <cellStyle name="Normal 39 2 4" xfId="929"/>
    <cellStyle name="Normal 39 2 4 2" xfId="930"/>
    <cellStyle name="Normal 39 2 4 2 2" xfId="931"/>
    <cellStyle name="Normal 39 2 4 2 2 2" xfId="932"/>
    <cellStyle name="Normal 39 2 4 2 3" xfId="933"/>
    <cellStyle name="Normal 39 2 4 2 3 2" xfId="934"/>
    <cellStyle name="Normal 39 2 4 2 4" xfId="935"/>
    <cellStyle name="Normal 39 2 4 3" xfId="936"/>
    <cellStyle name="Normal 39 2 4 3 2" xfId="937"/>
    <cellStyle name="Normal 39 2 4 4" xfId="938"/>
    <cellStyle name="Normal 39 2 4 4 2" xfId="939"/>
    <cellStyle name="Normal 39 2 4 5" xfId="940"/>
    <cellStyle name="Normal 39 2 4 5 2" xfId="941"/>
    <cellStyle name="Normal 39 2 4 6" xfId="942"/>
    <cellStyle name="Normal 39 2 5" xfId="943"/>
    <cellStyle name="Normal 39 2 5 2" xfId="944"/>
    <cellStyle name="Normal 39 2 5 2 2" xfId="945"/>
    <cellStyle name="Normal 39 2 5 2 2 2" xfId="946"/>
    <cellStyle name="Normal 39 2 5 2 3" xfId="947"/>
    <cellStyle name="Normal 39 2 5 2 3 2" xfId="948"/>
    <cellStyle name="Normal 39 2 5 2 4" xfId="949"/>
    <cellStyle name="Normal 39 2 5 3" xfId="950"/>
    <cellStyle name="Normal 39 2 5 3 2" xfId="951"/>
    <cellStyle name="Normal 39 2 5 4" xfId="952"/>
    <cellStyle name="Normal 39 2 5 4 2" xfId="953"/>
    <cellStyle name="Normal 39 2 5 5" xfId="954"/>
    <cellStyle name="Normal 39 2 5 5 2" xfId="955"/>
    <cellStyle name="Normal 39 2 5 6" xfId="956"/>
    <cellStyle name="Normal 39 2 6" xfId="957"/>
    <cellStyle name="Normal 39 2 6 2" xfId="958"/>
    <cellStyle name="Normal 39 2 6 2 2" xfId="959"/>
    <cellStyle name="Normal 39 2 6 3" xfId="960"/>
    <cellStyle name="Normal 39 2 6 3 2" xfId="961"/>
    <cellStyle name="Normal 39 2 6 4" xfId="962"/>
    <cellStyle name="Normal 39 2 6 4 2" xfId="963"/>
    <cellStyle name="Normal 39 2 6 5" xfId="964"/>
    <cellStyle name="Normal 39 2 7" xfId="965"/>
    <cellStyle name="Normal 39 2 7 2" xfId="966"/>
    <cellStyle name="Normal 39 2 7 2 2" xfId="967"/>
    <cellStyle name="Normal 39 2 7 3" xfId="968"/>
    <cellStyle name="Normal 39 2 7 3 2" xfId="969"/>
    <cellStyle name="Normal 39 2 7 4" xfId="970"/>
    <cellStyle name="Normal 39 2 8" xfId="971"/>
    <cellStyle name="Normal 39 2 8 2" xfId="972"/>
    <cellStyle name="Normal 39 2 9" xfId="973"/>
    <cellStyle name="Normal 39 2 9 2" xfId="974"/>
    <cellStyle name="Normal 39 3" xfId="975"/>
    <cellStyle name="Normal 39 3 2" xfId="976"/>
    <cellStyle name="Normal 39 3 2 2" xfId="977"/>
    <cellStyle name="Normal 39 3 2 2 2" xfId="978"/>
    <cellStyle name="Normal 39 3 2 3" xfId="979"/>
    <cellStyle name="Normal 39 3 2 3 2" xfId="980"/>
    <cellStyle name="Normal 39 3 2 4" xfId="981"/>
    <cellStyle name="Normal 39 3 2 5" xfId="982"/>
    <cellStyle name="Normal 39 3 3" xfId="983"/>
    <cellStyle name="Normal 39 3 3 2" xfId="984"/>
    <cellStyle name="Normal 39 3 4" xfId="985"/>
    <cellStyle name="Normal 39 3 4 2" xfId="986"/>
    <cellStyle name="Normal 39 3 5" xfId="987"/>
    <cellStyle name="Normal 39 3 5 2" xfId="988"/>
    <cellStyle name="Normal 39 3 6" xfId="989"/>
    <cellStyle name="Normal 39 3 7" xfId="990"/>
    <cellStyle name="Normal 39 4" xfId="991"/>
    <cellStyle name="Normal 39 4 2" xfId="992"/>
    <cellStyle name="Normal 39 4 2 2" xfId="993"/>
    <cellStyle name="Normal 39 4 2 2 2" xfId="994"/>
    <cellStyle name="Normal 39 4 2 3" xfId="995"/>
    <cellStyle name="Normal 39 4 2 3 2" xfId="996"/>
    <cellStyle name="Normal 39 4 2 4" xfId="997"/>
    <cellStyle name="Normal 39 4 2 5" xfId="998"/>
    <cellStyle name="Normal 39 4 3" xfId="999"/>
    <cellStyle name="Normal 39 4 3 2" xfId="1000"/>
    <cellStyle name="Normal 39 4 4" xfId="1001"/>
    <cellStyle name="Normal 39 4 4 2" xfId="1002"/>
    <cellStyle name="Normal 39 4 5" xfId="1003"/>
    <cellStyle name="Normal 39 4 5 2" xfId="1004"/>
    <cellStyle name="Normal 39 4 6" xfId="1005"/>
    <cellStyle name="Normal 39 4 7" xfId="1006"/>
    <cellStyle name="Normal 39 5" xfId="1007"/>
    <cellStyle name="Normal 39 5 2" xfId="1008"/>
    <cellStyle name="Normal 39 5 2 2" xfId="1009"/>
    <cellStyle name="Normal 39 5 2 2 2" xfId="1010"/>
    <cellStyle name="Normal 39 5 2 3" xfId="1011"/>
    <cellStyle name="Normal 39 5 2 3 2" xfId="1012"/>
    <cellStyle name="Normal 39 5 2 4" xfId="1013"/>
    <cellStyle name="Normal 39 5 3" xfId="1014"/>
    <cellStyle name="Normal 39 5 3 2" xfId="1015"/>
    <cellStyle name="Normal 39 5 4" xfId="1016"/>
    <cellStyle name="Normal 39 5 4 2" xfId="1017"/>
    <cellStyle name="Normal 39 5 5" xfId="1018"/>
    <cellStyle name="Normal 39 5 5 2" xfId="1019"/>
    <cellStyle name="Normal 39 5 6" xfId="1020"/>
    <cellStyle name="Normal 39 5 7" xfId="1021"/>
    <cellStyle name="Normal 39 6" xfId="1022"/>
    <cellStyle name="Normal 39 6 2" xfId="1023"/>
    <cellStyle name="Normal 39 6 2 2" xfId="1024"/>
    <cellStyle name="Normal 39 6 2 2 2" xfId="1025"/>
    <cellStyle name="Normal 39 6 2 3" xfId="1026"/>
    <cellStyle name="Normal 39 6 2 3 2" xfId="1027"/>
    <cellStyle name="Normal 39 6 2 4" xfId="1028"/>
    <cellStyle name="Normal 39 6 3" xfId="1029"/>
    <cellStyle name="Normal 39 6 3 2" xfId="1030"/>
    <cellStyle name="Normal 39 6 4" xfId="1031"/>
    <cellStyle name="Normal 39 6 4 2" xfId="1032"/>
    <cellStyle name="Normal 39 6 5" xfId="1033"/>
    <cellStyle name="Normal 39 6 5 2" xfId="1034"/>
    <cellStyle name="Normal 39 6 6" xfId="1035"/>
    <cellStyle name="Normal 39 7" xfId="1036"/>
    <cellStyle name="Normal 39 7 2" xfId="1037"/>
    <cellStyle name="Normal 39 7 2 2" xfId="1038"/>
    <cellStyle name="Normal 39 7 3" xfId="1039"/>
    <cellStyle name="Normal 39 7 3 2" xfId="1040"/>
    <cellStyle name="Normal 39 7 4" xfId="1041"/>
    <cellStyle name="Normal 39 7 4 2" xfId="1042"/>
    <cellStyle name="Normal 39 7 5" xfId="1043"/>
    <cellStyle name="Normal 39 8" xfId="1044"/>
    <cellStyle name="Normal 39 8 2" xfId="1045"/>
    <cellStyle name="Normal 39 8 2 2" xfId="1046"/>
    <cellStyle name="Normal 39 8 3" xfId="1047"/>
    <cellStyle name="Normal 39 8 3 2" xfId="1048"/>
    <cellStyle name="Normal 39 8 4" xfId="1049"/>
    <cellStyle name="Normal 39 9" xfId="1050"/>
    <cellStyle name="Normal 39 9 2" xfId="1051"/>
    <cellStyle name="Normal 4" xfId="1052"/>
    <cellStyle name="Normal 4 2" xfId="1053"/>
    <cellStyle name="Normal 4 2 2" xfId="1054"/>
    <cellStyle name="Normal 4 2 3" xfId="1055"/>
    <cellStyle name="Normal 4 3" xfId="1056"/>
    <cellStyle name="Normal 4 4" xfId="1057"/>
    <cellStyle name="Normal 40" xfId="1058"/>
    <cellStyle name="Normal 40 10" xfId="1059"/>
    <cellStyle name="Normal 40 10 2" xfId="1060"/>
    <cellStyle name="Normal 40 11" xfId="1061"/>
    <cellStyle name="Normal 40 11 2" xfId="1062"/>
    <cellStyle name="Normal 40 12" xfId="1063"/>
    <cellStyle name="Normal 40 2" xfId="1064"/>
    <cellStyle name="Normal 40 3" xfId="1065"/>
    <cellStyle name="Normal 40 3 2" xfId="1066"/>
    <cellStyle name="Normal 40 3 2 2" xfId="1067"/>
    <cellStyle name="Normal 40 3 2 2 2" xfId="1068"/>
    <cellStyle name="Normal 40 3 2 3" xfId="1069"/>
    <cellStyle name="Normal 40 3 2 3 2" xfId="1070"/>
    <cellStyle name="Normal 40 3 2 4" xfId="1071"/>
    <cellStyle name="Normal 40 3 3" xfId="1072"/>
    <cellStyle name="Normal 40 3 3 2" xfId="1073"/>
    <cellStyle name="Normal 40 3 4" xfId="1074"/>
    <cellStyle name="Normal 40 3 4 2" xfId="1075"/>
    <cellStyle name="Normal 40 3 5" xfId="1076"/>
    <cellStyle name="Normal 40 3 5 2" xfId="1077"/>
    <cellStyle name="Normal 40 3 6" xfId="1078"/>
    <cellStyle name="Normal 40 3 7" xfId="1079"/>
    <cellStyle name="Normal 40 4" xfId="1080"/>
    <cellStyle name="Normal 40 4 2" xfId="1081"/>
    <cellStyle name="Normal 40 4 2 2" xfId="1082"/>
    <cellStyle name="Normal 40 4 2 2 2" xfId="1083"/>
    <cellStyle name="Normal 40 4 2 3" xfId="1084"/>
    <cellStyle name="Normal 40 4 2 3 2" xfId="1085"/>
    <cellStyle name="Normal 40 4 2 4" xfId="1086"/>
    <cellStyle name="Normal 40 4 3" xfId="1087"/>
    <cellStyle name="Normal 40 4 3 2" xfId="1088"/>
    <cellStyle name="Normal 40 4 4" xfId="1089"/>
    <cellStyle name="Normal 40 4 4 2" xfId="1090"/>
    <cellStyle name="Normal 40 4 5" xfId="1091"/>
    <cellStyle name="Normal 40 4 5 2" xfId="1092"/>
    <cellStyle name="Normal 40 4 6" xfId="1093"/>
    <cellStyle name="Normal 40 5" xfId="1094"/>
    <cellStyle name="Normal 40 5 2" xfId="1095"/>
    <cellStyle name="Normal 40 5 2 2" xfId="1096"/>
    <cellStyle name="Normal 40 5 2 2 2" xfId="1097"/>
    <cellStyle name="Normal 40 5 2 3" xfId="1098"/>
    <cellStyle name="Normal 40 5 2 3 2" xfId="1099"/>
    <cellStyle name="Normal 40 5 2 4" xfId="1100"/>
    <cellStyle name="Normal 40 5 3" xfId="1101"/>
    <cellStyle name="Normal 40 5 3 2" xfId="1102"/>
    <cellStyle name="Normal 40 5 4" xfId="1103"/>
    <cellStyle name="Normal 40 5 4 2" xfId="1104"/>
    <cellStyle name="Normal 40 5 5" xfId="1105"/>
    <cellStyle name="Normal 40 5 5 2" xfId="1106"/>
    <cellStyle name="Normal 40 5 6" xfId="1107"/>
    <cellStyle name="Normal 40 6" xfId="1108"/>
    <cellStyle name="Normal 40 6 2" xfId="1109"/>
    <cellStyle name="Normal 40 6 2 2" xfId="1110"/>
    <cellStyle name="Normal 40 6 2 2 2" xfId="1111"/>
    <cellStyle name="Normal 40 6 2 3" xfId="1112"/>
    <cellStyle name="Normal 40 6 2 3 2" xfId="1113"/>
    <cellStyle name="Normal 40 6 2 4" xfId="1114"/>
    <cellStyle name="Normal 40 6 3" xfId="1115"/>
    <cellStyle name="Normal 40 6 3 2" xfId="1116"/>
    <cellStyle name="Normal 40 6 4" xfId="1117"/>
    <cellStyle name="Normal 40 6 4 2" xfId="1118"/>
    <cellStyle name="Normal 40 6 5" xfId="1119"/>
    <cellStyle name="Normal 40 6 5 2" xfId="1120"/>
    <cellStyle name="Normal 40 6 6" xfId="1121"/>
    <cellStyle name="Normal 40 7" xfId="1122"/>
    <cellStyle name="Normal 40 7 2" xfId="1123"/>
    <cellStyle name="Normal 40 7 2 2" xfId="1124"/>
    <cellStyle name="Normal 40 7 3" xfId="1125"/>
    <cellStyle name="Normal 40 7 3 2" xfId="1126"/>
    <cellStyle name="Normal 40 7 4" xfId="1127"/>
    <cellStyle name="Normal 40 7 4 2" xfId="1128"/>
    <cellStyle name="Normal 40 7 5" xfId="1129"/>
    <cellStyle name="Normal 40 8" xfId="1130"/>
    <cellStyle name="Normal 40 8 2" xfId="1131"/>
    <cellStyle name="Normal 40 8 2 2" xfId="1132"/>
    <cellStyle name="Normal 40 8 3" xfId="1133"/>
    <cellStyle name="Normal 40 8 3 2" xfId="1134"/>
    <cellStyle name="Normal 40 8 4" xfId="1135"/>
    <cellStyle name="Normal 40 9" xfId="1136"/>
    <cellStyle name="Normal 40 9 2" xfId="1137"/>
    <cellStyle name="Normal 41" xfId="1138"/>
    <cellStyle name="Normal 41 10" xfId="1139"/>
    <cellStyle name="Normal 41 10 2" xfId="1140"/>
    <cellStyle name="Normal 41 11" xfId="1141"/>
    <cellStyle name="Normal 41 12" xfId="1142"/>
    <cellStyle name="Normal 41 2" xfId="1143"/>
    <cellStyle name="Normal 41 2 2" xfId="1144"/>
    <cellStyle name="Normal 41 2 2 2" xfId="1145"/>
    <cellStyle name="Normal 41 2 2 2 2" xfId="1146"/>
    <cellStyle name="Normal 41 2 2 3" xfId="1147"/>
    <cellStyle name="Normal 41 2 2 3 2" xfId="1148"/>
    <cellStyle name="Normal 41 2 2 4" xfId="1149"/>
    <cellStyle name="Normal 41 2 3" xfId="1150"/>
    <cellStyle name="Normal 41 2 3 2" xfId="1151"/>
    <cellStyle name="Normal 41 2 4" xfId="1152"/>
    <cellStyle name="Normal 41 2 4 2" xfId="1153"/>
    <cellStyle name="Normal 41 2 5" xfId="1154"/>
    <cellStyle name="Normal 41 2 5 2" xfId="1155"/>
    <cellStyle name="Normal 41 2 6" xfId="1156"/>
    <cellStyle name="Normal 41 2 7" xfId="1157"/>
    <cellStyle name="Normal 41 3" xfId="1158"/>
    <cellStyle name="Normal 41 3 2" xfId="1159"/>
    <cellStyle name="Normal 41 3 2 2" xfId="1160"/>
    <cellStyle name="Normal 41 3 2 2 2" xfId="1161"/>
    <cellStyle name="Normal 41 3 2 3" xfId="1162"/>
    <cellStyle name="Normal 41 3 2 3 2" xfId="1163"/>
    <cellStyle name="Normal 41 3 2 4" xfId="1164"/>
    <cellStyle name="Normal 41 3 3" xfId="1165"/>
    <cellStyle name="Normal 41 3 3 2" xfId="1166"/>
    <cellStyle name="Normal 41 3 4" xfId="1167"/>
    <cellStyle name="Normal 41 3 4 2" xfId="1168"/>
    <cellStyle name="Normal 41 3 5" xfId="1169"/>
    <cellStyle name="Normal 41 3 5 2" xfId="1170"/>
    <cellStyle name="Normal 41 3 6" xfId="1171"/>
    <cellStyle name="Normal 41 3 7" xfId="1172"/>
    <cellStyle name="Normal 41 4" xfId="1173"/>
    <cellStyle name="Normal 41 4 2" xfId="1174"/>
    <cellStyle name="Normal 41 4 2 2" xfId="1175"/>
    <cellStyle name="Normal 41 4 2 2 2" xfId="1176"/>
    <cellStyle name="Normal 41 4 2 3" xfId="1177"/>
    <cellStyle name="Normal 41 4 2 3 2" xfId="1178"/>
    <cellStyle name="Normal 41 4 2 4" xfId="1179"/>
    <cellStyle name="Normal 41 4 3" xfId="1180"/>
    <cellStyle name="Normal 41 4 3 2" xfId="1181"/>
    <cellStyle name="Normal 41 4 4" xfId="1182"/>
    <cellStyle name="Normal 41 4 4 2" xfId="1183"/>
    <cellStyle name="Normal 41 4 5" xfId="1184"/>
    <cellStyle name="Normal 41 4 5 2" xfId="1185"/>
    <cellStyle name="Normal 41 4 6" xfId="1186"/>
    <cellStyle name="Normal 41 5" xfId="1187"/>
    <cellStyle name="Normal 41 5 2" xfId="1188"/>
    <cellStyle name="Normal 41 5 2 2" xfId="1189"/>
    <cellStyle name="Normal 41 5 2 2 2" xfId="1190"/>
    <cellStyle name="Normal 41 5 2 3" xfId="1191"/>
    <cellStyle name="Normal 41 5 2 3 2" xfId="1192"/>
    <cellStyle name="Normal 41 5 2 4" xfId="1193"/>
    <cellStyle name="Normal 41 5 3" xfId="1194"/>
    <cellStyle name="Normal 41 5 3 2" xfId="1195"/>
    <cellStyle name="Normal 41 5 4" xfId="1196"/>
    <cellStyle name="Normal 41 5 4 2" xfId="1197"/>
    <cellStyle name="Normal 41 5 5" xfId="1198"/>
    <cellStyle name="Normal 41 5 5 2" xfId="1199"/>
    <cellStyle name="Normal 41 5 6" xfId="1200"/>
    <cellStyle name="Normal 41 6" xfId="1201"/>
    <cellStyle name="Normal 41 6 2" xfId="1202"/>
    <cellStyle name="Normal 41 6 2 2" xfId="1203"/>
    <cellStyle name="Normal 41 6 3" xfId="1204"/>
    <cellStyle name="Normal 41 6 3 2" xfId="1205"/>
    <cellStyle name="Normal 41 6 4" xfId="1206"/>
    <cellStyle name="Normal 41 6 4 2" xfId="1207"/>
    <cellStyle name="Normal 41 6 5" xfId="1208"/>
    <cellStyle name="Normal 41 7" xfId="1209"/>
    <cellStyle name="Normal 41 7 2" xfId="1210"/>
    <cellStyle name="Normal 41 7 2 2" xfId="1211"/>
    <cellStyle name="Normal 41 7 3" xfId="1212"/>
    <cellStyle name="Normal 41 7 3 2" xfId="1213"/>
    <cellStyle name="Normal 41 7 4" xfId="1214"/>
    <cellStyle name="Normal 41 8" xfId="1215"/>
    <cellStyle name="Normal 41 8 2" xfId="1216"/>
    <cellStyle name="Normal 41 9" xfId="1217"/>
    <cellStyle name="Normal 41 9 2" xfId="1218"/>
    <cellStyle name="Normal 42" xfId="1219"/>
    <cellStyle name="Normal 42 10" xfId="1220"/>
    <cellStyle name="Normal 42 10 2" xfId="1221"/>
    <cellStyle name="Normal 42 11" xfId="1222"/>
    <cellStyle name="Normal 42 12" xfId="1223"/>
    <cellStyle name="Normal 42 2" xfId="1224"/>
    <cellStyle name="Normal 42 2 2" xfId="1225"/>
    <cellStyle name="Normal 42 2 2 2" xfId="1226"/>
    <cellStyle name="Normal 42 2 2 2 2" xfId="1227"/>
    <cellStyle name="Normal 42 2 2 3" xfId="1228"/>
    <cellStyle name="Normal 42 2 2 3 2" xfId="1229"/>
    <cellStyle name="Normal 42 2 2 4" xfId="1230"/>
    <cellStyle name="Normal 42 2 3" xfId="1231"/>
    <cellStyle name="Normal 42 2 3 2" xfId="1232"/>
    <cellStyle name="Normal 42 2 4" xfId="1233"/>
    <cellStyle name="Normal 42 2 4 2" xfId="1234"/>
    <cellStyle name="Normal 42 2 5" xfId="1235"/>
    <cellStyle name="Normal 42 2 5 2" xfId="1236"/>
    <cellStyle name="Normal 42 2 6" xfId="1237"/>
    <cellStyle name="Normal 42 2 7" xfId="1238"/>
    <cellStyle name="Normal 42 3" xfId="1239"/>
    <cellStyle name="Normal 42 3 2" xfId="1240"/>
    <cellStyle name="Normal 42 3 2 2" xfId="1241"/>
    <cellStyle name="Normal 42 3 2 2 2" xfId="1242"/>
    <cellStyle name="Normal 42 3 2 3" xfId="1243"/>
    <cellStyle name="Normal 42 3 2 3 2" xfId="1244"/>
    <cellStyle name="Normal 42 3 2 4" xfId="1245"/>
    <cellStyle name="Normal 42 3 3" xfId="1246"/>
    <cellStyle name="Normal 42 3 3 2" xfId="1247"/>
    <cellStyle name="Normal 42 3 4" xfId="1248"/>
    <cellStyle name="Normal 42 3 4 2" xfId="1249"/>
    <cellStyle name="Normal 42 3 5" xfId="1250"/>
    <cellStyle name="Normal 42 3 5 2" xfId="1251"/>
    <cellStyle name="Normal 42 3 6" xfId="1252"/>
    <cellStyle name="Normal 42 3 7" xfId="1253"/>
    <cellStyle name="Normal 42 4" xfId="1254"/>
    <cellStyle name="Normal 42 4 2" xfId="1255"/>
    <cellStyle name="Normal 42 4 2 2" xfId="1256"/>
    <cellStyle name="Normal 42 4 2 2 2" xfId="1257"/>
    <cellStyle name="Normal 42 4 2 3" xfId="1258"/>
    <cellStyle name="Normal 42 4 2 3 2" xfId="1259"/>
    <cellStyle name="Normal 42 4 2 4" xfId="1260"/>
    <cellStyle name="Normal 42 4 3" xfId="1261"/>
    <cellStyle name="Normal 42 4 3 2" xfId="1262"/>
    <cellStyle name="Normal 42 4 4" xfId="1263"/>
    <cellStyle name="Normal 42 4 4 2" xfId="1264"/>
    <cellStyle name="Normal 42 4 5" xfId="1265"/>
    <cellStyle name="Normal 42 4 5 2" xfId="1266"/>
    <cellStyle name="Normal 42 4 6" xfId="1267"/>
    <cellStyle name="Normal 42 5" xfId="1268"/>
    <cellStyle name="Normal 42 5 2" xfId="1269"/>
    <cellStyle name="Normal 42 5 2 2" xfId="1270"/>
    <cellStyle name="Normal 42 5 2 2 2" xfId="1271"/>
    <cellStyle name="Normal 42 5 2 3" xfId="1272"/>
    <cellStyle name="Normal 42 5 2 3 2" xfId="1273"/>
    <cellStyle name="Normal 42 5 2 4" xfId="1274"/>
    <cellStyle name="Normal 42 5 3" xfId="1275"/>
    <cellStyle name="Normal 42 5 3 2" xfId="1276"/>
    <cellStyle name="Normal 42 5 4" xfId="1277"/>
    <cellStyle name="Normal 42 5 4 2" xfId="1278"/>
    <cellStyle name="Normal 42 5 5" xfId="1279"/>
    <cellStyle name="Normal 42 5 5 2" xfId="1280"/>
    <cellStyle name="Normal 42 5 6" xfId="1281"/>
    <cellStyle name="Normal 42 6" xfId="1282"/>
    <cellStyle name="Normal 42 6 2" xfId="1283"/>
    <cellStyle name="Normal 42 6 2 2" xfId="1284"/>
    <cellStyle name="Normal 42 6 3" xfId="1285"/>
    <cellStyle name="Normal 42 6 3 2" xfId="1286"/>
    <cellStyle name="Normal 42 6 4" xfId="1287"/>
    <cellStyle name="Normal 42 6 4 2" xfId="1288"/>
    <cellStyle name="Normal 42 6 5" xfId="1289"/>
    <cellStyle name="Normal 42 7" xfId="1290"/>
    <cellStyle name="Normal 42 7 2" xfId="1291"/>
    <cellStyle name="Normal 42 7 2 2" xfId="1292"/>
    <cellStyle name="Normal 42 7 3" xfId="1293"/>
    <cellStyle name="Normal 42 7 3 2" xfId="1294"/>
    <cellStyle name="Normal 42 7 4" xfId="1295"/>
    <cellStyle name="Normal 42 8" xfId="1296"/>
    <cellStyle name="Normal 42 8 2" xfId="1297"/>
    <cellStyle name="Normal 42 9" xfId="1298"/>
    <cellStyle name="Normal 42 9 2" xfId="1299"/>
    <cellStyle name="Normal 43" xfId="1300"/>
    <cellStyle name="Normal 43 10" xfId="1301"/>
    <cellStyle name="Normal 43 10 2" xfId="1302"/>
    <cellStyle name="Normal 43 11" xfId="1303"/>
    <cellStyle name="Normal 43 12" xfId="1304"/>
    <cellStyle name="Normal 43 2" xfId="1305"/>
    <cellStyle name="Normal 43 2 2" xfId="1306"/>
    <cellStyle name="Normal 43 2 2 2" xfId="1307"/>
    <cellStyle name="Normal 43 2 2 2 2" xfId="1308"/>
    <cellStyle name="Normal 43 2 2 3" xfId="1309"/>
    <cellStyle name="Normal 43 2 2 3 2" xfId="1310"/>
    <cellStyle name="Normal 43 2 2 4" xfId="1311"/>
    <cellStyle name="Normal 43 2 2 5" xfId="1312"/>
    <cellStyle name="Normal 43 2 3" xfId="1313"/>
    <cellStyle name="Normal 43 2 3 2" xfId="1314"/>
    <cellStyle name="Normal 43 2 4" xfId="1315"/>
    <cellStyle name="Normal 43 2 4 2" xfId="1316"/>
    <cellStyle name="Normal 43 2 5" xfId="1317"/>
    <cellStyle name="Normal 43 2 5 2" xfId="1318"/>
    <cellStyle name="Normal 43 2 6" xfId="1319"/>
    <cellStyle name="Normal 43 2 7" xfId="1320"/>
    <cellStyle name="Normal 43 3" xfId="1321"/>
    <cellStyle name="Normal 43 3 2" xfId="1322"/>
    <cellStyle name="Normal 43 3 2 2" xfId="1323"/>
    <cellStyle name="Normal 43 3 2 2 2" xfId="1324"/>
    <cellStyle name="Normal 43 3 2 3" xfId="1325"/>
    <cellStyle name="Normal 43 3 2 3 2" xfId="1326"/>
    <cellStyle name="Normal 43 3 2 4" xfId="1327"/>
    <cellStyle name="Normal 43 3 3" xfId="1328"/>
    <cellStyle name="Normal 43 3 3 2" xfId="1329"/>
    <cellStyle name="Normal 43 3 4" xfId="1330"/>
    <cellStyle name="Normal 43 3 4 2" xfId="1331"/>
    <cellStyle name="Normal 43 3 5" xfId="1332"/>
    <cellStyle name="Normal 43 3 5 2" xfId="1333"/>
    <cellStyle name="Normal 43 3 6" xfId="1334"/>
    <cellStyle name="Normal 43 3 7" xfId="1335"/>
    <cellStyle name="Normal 43 4" xfId="1336"/>
    <cellStyle name="Normal 43 4 2" xfId="1337"/>
    <cellStyle name="Normal 43 4 2 2" xfId="1338"/>
    <cellStyle name="Normal 43 4 2 2 2" xfId="1339"/>
    <cellStyle name="Normal 43 4 2 3" xfId="1340"/>
    <cellStyle name="Normal 43 4 2 3 2" xfId="1341"/>
    <cellStyle name="Normal 43 4 2 4" xfId="1342"/>
    <cellStyle name="Normal 43 4 3" xfId="1343"/>
    <cellStyle name="Normal 43 4 3 2" xfId="1344"/>
    <cellStyle name="Normal 43 4 4" xfId="1345"/>
    <cellStyle name="Normal 43 4 4 2" xfId="1346"/>
    <cellStyle name="Normal 43 4 5" xfId="1347"/>
    <cellStyle name="Normal 43 4 5 2" xfId="1348"/>
    <cellStyle name="Normal 43 4 6" xfId="1349"/>
    <cellStyle name="Normal 43 5" xfId="1350"/>
    <cellStyle name="Normal 43 5 2" xfId="1351"/>
    <cellStyle name="Normal 43 5 2 2" xfId="1352"/>
    <cellStyle name="Normal 43 5 2 2 2" xfId="1353"/>
    <cellStyle name="Normal 43 5 2 3" xfId="1354"/>
    <cellStyle name="Normal 43 5 2 3 2" xfId="1355"/>
    <cellStyle name="Normal 43 5 2 4" xfId="1356"/>
    <cellStyle name="Normal 43 5 3" xfId="1357"/>
    <cellStyle name="Normal 43 5 3 2" xfId="1358"/>
    <cellStyle name="Normal 43 5 4" xfId="1359"/>
    <cellStyle name="Normal 43 5 4 2" xfId="1360"/>
    <cellStyle name="Normal 43 5 5" xfId="1361"/>
    <cellStyle name="Normal 43 5 5 2" xfId="1362"/>
    <cellStyle name="Normal 43 5 6" xfId="1363"/>
    <cellStyle name="Normal 43 6" xfId="1364"/>
    <cellStyle name="Normal 43 6 2" xfId="1365"/>
    <cellStyle name="Normal 43 6 2 2" xfId="1366"/>
    <cellStyle name="Normal 43 6 3" xfId="1367"/>
    <cellStyle name="Normal 43 6 3 2" xfId="1368"/>
    <cellStyle name="Normal 43 6 4" xfId="1369"/>
    <cellStyle name="Normal 43 6 4 2" xfId="1370"/>
    <cellStyle name="Normal 43 6 5" xfId="1371"/>
    <cellStyle name="Normal 43 7" xfId="1372"/>
    <cellStyle name="Normal 43 7 2" xfId="1373"/>
    <cellStyle name="Normal 43 7 2 2" xfId="1374"/>
    <cellStyle name="Normal 43 7 3" xfId="1375"/>
    <cellStyle name="Normal 43 7 3 2" xfId="1376"/>
    <cellStyle name="Normal 43 7 4" xfId="1377"/>
    <cellStyle name="Normal 43 8" xfId="1378"/>
    <cellStyle name="Normal 43 8 2" xfId="1379"/>
    <cellStyle name="Normal 43 9" xfId="1380"/>
    <cellStyle name="Normal 43 9 2" xfId="1381"/>
    <cellStyle name="Normal 44" xfId="1382"/>
    <cellStyle name="Normal 44 10" xfId="1383"/>
    <cellStyle name="Normal 44 10 2" xfId="1384"/>
    <cellStyle name="Normal 44 11" xfId="1385"/>
    <cellStyle name="Normal 44 12" xfId="1386"/>
    <cellStyle name="Normal 44 2" xfId="1387"/>
    <cellStyle name="Normal 44 2 2" xfId="1388"/>
    <cellStyle name="Normal 44 2 2 2" xfId="1389"/>
    <cellStyle name="Normal 44 2 2 2 2" xfId="1390"/>
    <cellStyle name="Normal 44 2 2 3" xfId="1391"/>
    <cellStyle name="Normal 44 2 2 3 2" xfId="1392"/>
    <cellStyle name="Normal 44 2 2 4" xfId="1393"/>
    <cellStyle name="Normal 44 2 3" xfId="1394"/>
    <cellStyle name="Normal 44 2 3 2" xfId="1395"/>
    <cellStyle name="Normal 44 2 4" xfId="1396"/>
    <cellStyle name="Normal 44 2 4 2" xfId="1397"/>
    <cellStyle name="Normal 44 2 5" xfId="1398"/>
    <cellStyle name="Normal 44 2 5 2" xfId="1399"/>
    <cellStyle name="Normal 44 2 6" xfId="1400"/>
    <cellStyle name="Normal 44 2 7" xfId="1401"/>
    <cellStyle name="Normal 44 3" xfId="1402"/>
    <cellStyle name="Normal 44 3 2" xfId="1403"/>
    <cellStyle name="Normal 44 3 2 2" xfId="1404"/>
    <cellStyle name="Normal 44 3 2 2 2" xfId="1405"/>
    <cellStyle name="Normal 44 3 2 3" xfId="1406"/>
    <cellStyle name="Normal 44 3 2 3 2" xfId="1407"/>
    <cellStyle name="Normal 44 3 2 4" xfId="1408"/>
    <cellStyle name="Normal 44 3 3" xfId="1409"/>
    <cellStyle name="Normal 44 3 3 2" xfId="1410"/>
    <cellStyle name="Normal 44 3 4" xfId="1411"/>
    <cellStyle name="Normal 44 3 4 2" xfId="1412"/>
    <cellStyle name="Normal 44 3 5" xfId="1413"/>
    <cellStyle name="Normal 44 3 5 2" xfId="1414"/>
    <cellStyle name="Normal 44 3 6" xfId="1415"/>
    <cellStyle name="Normal 44 4" xfId="1416"/>
    <cellStyle name="Normal 44 4 2" xfId="1417"/>
    <cellStyle name="Normal 44 4 2 2" xfId="1418"/>
    <cellStyle name="Normal 44 4 2 2 2" xfId="1419"/>
    <cellStyle name="Normal 44 4 2 3" xfId="1420"/>
    <cellStyle name="Normal 44 4 2 3 2" xfId="1421"/>
    <cellStyle name="Normal 44 4 2 4" xfId="1422"/>
    <cellStyle name="Normal 44 4 3" xfId="1423"/>
    <cellStyle name="Normal 44 4 3 2" xfId="1424"/>
    <cellStyle name="Normal 44 4 4" xfId="1425"/>
    <cellStyle name="Normal 44 4 4 2" xfId="1426"/>
    <cellStyle name="Normal 44 4 5" xfId="1427"/>
    <cellStyle name="Normal 44 4 5 2" xfId="1428"/>
    <cellStyle name="Normal 44 4 6" xfId="1429"/>
    <cellStyle name="Normal 44 5" xfId="1430"/>
    <cellStyle name="Normal 44 5 2" xfId="1431"/>
    <cellStyle name="Normal 44 5 2 2" xfId="1432"/>
    <cellStyle name="Normal 44 5 2 2 2" xfId="1433"/>
    <cellStyle name="Normal 44 5 2 3" xfId="1434"/>
    <cellStyle name="Normal 44 5 2 3 2" xfId="1435"/>
    <cellStyle name="Normal 44 5 2 4" xfId="1436"/>
    <cellStyle name="Normal 44 5 3" xfId="1437"/>
    <cellStyle name="Normal 44 5 3 2" xfId="1438"/>
    <cellStyle name="Normal 44 5 4" xfId="1439"/>
    <cellStyle name="Normal 44 5 4 2" xfId="1440"/>
    <cellStyle name="Normal 44 5 5" xfId="1441"/>
    <cellStyle name="Normal 44 5 5 2" xfId="1442"/>
    <cellStyle name="Normal 44 5 6" xfId="1443"/>
    <cellStyle name="Normal 44 6" xfId="1444"/>
    <cellStyle name="Normal 44 6 2" xfId="1445"/>
    <cellStyle name="Normal 44 6 2 2" xfId="1446"/>
    <cellStyle name="Normal 44 6 3" xfId="1447"/>
    <cellStyle name="Normal 44 6 3 2" xfId="1448"/>
    <cellStyle name="Normal 44 6 4" xfId="1449"/>
    <cellStyle name="Normal 44 6 4 2" xfId="1450"/>
    <cellStyle name="Normal 44 6 5" xfId="1451"/>
    <cellStyle name="Normal 44 7" xfId="1452"/>
    <cellStyle name="Normal 44 7 2" xfId="1453"/>
    <cellStyle name="Normal 44 7 2 2" xfId="1454"/>
    <cellStyle name="Normal 44 7 3" xfId="1455"/>
    <cellStyle name="Normal 44 7 3 2" xfId="1456"/>
    <cellStyle name="Normal 44 7 4" xfId="1457"/>
    <cellStyle name="Normal 44 8" xfId="1458"/>
    <cellStyle name="Normal 44 8 2" xfId="1459"/>
    <cellStyle name="Normal 44 9" xfId="1460"/>
    <cellStyle name="Normal 44 9 2" xfId="1461"/>
    <cellStyle name="Normal 45" xfId="1462"/>
    <cellStyle name="Normal 45 10" xfId="1463"/>
    <cellStyle name="Normal 45 10 2" xfId="1464"/>
    <cellStyle name="Normal 45 11" xfId="1465"/>
    <cellStyle name="Normal 45 12" xfId="1466"/>
    <cellStyle name="Normal 45 2" xfId="1467"/>
    <cellStyle name="Normal 45 2 2" xfId="1468"/>
    <cellStyle name="Normal 45 2 2 2" xfId="1469"/>
    <cellStyle name="Normal 45 2 2 2 2" xfId="1470"/>
    <cellStyle name="Normal 45 2 2 3" xfId="1471"/>
    <cellStyle name="Normal 45 2 2 3 2" xfId="1472"/>
    <cellStyle name="Normal 45 2 2 4" xfId="1473"/>
    <cellStyle name="Normal 45 2 3" xfId="1474"/>
    <cellStyle name="Normal 45 2 3 2" xfId="1475"/>
    <cellStyle name="Normal 45 2 4" xfId="1476"/>
    <cellStyle name="Normal 45 2 4 2" xfId="1477"/>
    <cellStyle name="Normal 45 2 5" xfId="1478"/>
    <cellStyle name="Normal 45 2 5 2" xfId="1479"/>
    <cellStyle name="Normal 45 2 6" xfId="1480"/>
    <cellStyle name="Normal 45 2 7" xfId="1481"/>
    <cellStyle name="Normal 45 3" xfId="1482"/>
    <cellStyle name="Normal 45 3 2" xfId="1483"/>
    <cellStyle name="Normal 45 3 2 2" xfId="1484"/>
    <cellStyle name="Normal 45 3 2 2 2" xfId="1485"/>
    <cellStyle name="Normal 45 3 2 3" xfId="1486"/>
    <cellStyle name="Normal 45 3 2 3 2" xfId="1487"/>
    <cellStyle name="Normal 45 3 2 4" xfId="1488"/>
    <cellStyle name="Normal 45 3 3" xfId="1489"/>
    <cellStyle name="Normal 45 3 3 2" xfId="1490"/>
    <cellStyle name="Normal 45 3 4" xfId="1491"/>
    <cellStyle name="Normal 45 3 4 2" xfId="1492"/>
    <cellStyle name="Normal 45 3 5" xfId="1493"/>
    <cellStyle name="Normal 45 3 5 2" xfId="1494"/>
    <cellStyle name="Normal 45 3 6" xfId="1495"/>
    <cellStyle name="Normal 45 4" xfId="1496"/>
    <cellStyle name="Normal 45 4 2" xfId="1497"/>
    <cellStyle name="Normal 45 4 2 2" xfId="1498"/>
    <cellStyle name="Normal 45 4 2 2 2" xfId="1499"/>
    <cellStyle name="Normal 45 4 2 3" xfId="1500"/>
    <cellStyle name="Normal 45 4 2 3 2" xfId="1501"/>
    <cellStyle name="Normal 45 4 2 4" xfId="1502"/>
    <cellStyle name="Normal 45 4 3" xfId="1503"/>
    <cellStyle name="Normal 45 4 3 2" xfId="1504"/>
    <cellStyle name="Normal 45 4 4" xfId="1505"/>
    <cellStyle name="Normal 45 4 4 2" xfId="1506"/>
    <cellStyle name="Normal 45 4 5" xfId="1507"/>
    <cellStyle name="Normal 45 4 5 2" xfId="1508"/>
    <cellStyle name="Normal 45 4 6" xfId="1509"/>
    <cellStyle name="Normal 45 5" xfId="1510"/>
    <cellStyle name="Normal 45 5 2" xfId="1511"/>
    <cellStyle name="Normal 45 5 2 2" xfId="1512"/>
    <cellStyle name="Normal 45 5 2 2 2" xfId="1513"/>
    <cellStyle name="Normal 45 5 2 3" xfId="1514"/>
    <cellStyle name="Normal 45 5 2 3 2" xfId="1515"/>
    <cellStyle name="Normal 45 5 2 4" xfId="1516"/>
    <cellStyle name="Normal 45 5 3" xfId="1517"/>
    <cellStyle name="Normal 45 5 3 2" xfId="1518"/>
    <cellStyle name="Normal 45 5 4" xfId="1519"/>
    <cellStyle name="Normal 45 5 4 2" xfId="1520"/>
    <cellStyle name="Normal 45 5 5" xfId="1521"/>
    <cellStyle name="Normal 45 5 5 2" xfId="1522"/>
    <cellStyle name="Normal 45 5 6" xfId="1523"/>
    <cellStyle name="Normal 45 6" xfId="1524"/>
    <cellStyle name="Normal 45 6 2" xfId="1525"/>
    <cellStyle name="Normal 45 6 2 2" xfId="1526"/>
    <cellStyle name="Normal 45 6 3" xfId="1527"/>
    <cellStyle name="Normal 45 6 3 2" xfId="1528"/>
    <cellStyle name="Normal 45 6 4" xfId="1529"/>
    <cellStyle name="Normal 45 6 4 2" xfId="1530"/>
    <cellStyle name="Normal 45 6 5" xfId="1531"/>
    <cellStyle name="Normal 45 7" xfId="1532"/>
    <cellStyle name="Normal 45 7 2" xfId="1533"/>
    <cellStyle name="Normal 45 7 2 2" xfId="1534"/>
    <cellStyle name="Normal 45 7 3" xfId="1535"/>
    <cellStyle name="Normal 45 7 3 2" xfId="1536"/>
    <cellStyle name="Normal 45 7 4" xfId="1537"/>
    <cellStyle name="Normal 45 8" xfId="1538"/>
    <cellStyle name="Normal 45 8 2" xfId="1539"/>
    <cellStyle name="Normal 45 9" xfId="1540"/>
    <cellStyle name="Normal 45 9 2" xfId="1541"/>
    <cellStyle name="Normal 46" xfId="1542"/>
    <cellStyle name="Normal 46 10" xfId="1543"/>
    <cellStyle name="Normal 46 10 2" xfId="1544"/>
    <cellStyle name="Normal 46 11" xfId="1545"/>
    <cellStyle name="Normal 46 12" xfId="1546"/>
    <cellStyle name="Normal 46 2" xfId="1547"/>
    <cellStyle name="Normal 46 2 2" xfId="1548"/>
    <cellStyle name="Normal 46 2 2 2" xfId="1549"/>
    <cellStyle name="Normal 46 2 2 2 2" xfId="1550"/>
    <cellStyle name="Normal 46 2 2 3" xfId="1551"/>
    <cellStyle name="Normal 46 2 2 3 2" xfId="1552"/>
    <cellStyle name="Normal 46 2 2 4" xfId="1553"/>
    <cellStyle name="Normal 46 2 3" xfId="1554"/>
    <cellStyle name="Normal 46 2 3 2" xfId="1555"/>
    <cellStyle name="Normal 46 2 4" xfId="1556"/>
    <cellStyle name="Normal 46 2 4 2" xfId="1557"/>
    <cellStyle name="Normal 46 2 5" xfId="1558"/>
    <cellStyle name="Normal 46 2 5 2" xfId="1559"/>
    <cellStyle name="Normal 46 2 6" xfId="1560"/>
    <cellStyle name="Normal 46 2 7" xfId="1561"/>
    <cellStyle name="Normal 46 3" xfId="1562"/>
    <cellStyle name="Normal 46 3 2" xfId="1563"/>
    <cellStyle name="Normal 46 3 2 2" xfId="1564"/>
    <cellStyle name="Normal 46 3 2 2 2" xfId="1565"/>
    <cellStyle name="Normal 46 3 2 3" xfId="1566"/>
    <cellStyle name="Normal 46 3 2 3 2" xfId="1567"/>
    <cellStyle name="Normal 46 3 2 4" xfId="1568"/>
    <cellStyle name="Normal 46 3 3" xfId="1569"/>
    <cellStyle name="Normal 46 3 3 2" xfId="1570"/>
    <cellStyle name="Normal 46 3 4" xfId="1571"/>
    <cellStyle name="Normal 46 3 4 2" xfId="1572"/>
    <cellStyle name="Normal 46 3 5" xfId="1573"/>
    <cellStyle name="Normal 46 3 5 2" xfId="1574"/>
    <cellStyle name="Normal 46 3 6" xfId="1575"/>
    <cellStyle name="Normal 46 4" xfId="1576"/>
    <cellStyle name="Normal 46 4 2" xfId="1577"/>
    <cellStyle name="Normal 46 4 2 2" xfId="1578"/>
    <cellStyle name="Normal 46 4 2 2 2" xfId="1579"/>
    <cellStyle name="Normal 46 4 2 3" xfId="1580"/>
    <cellStyle name="Normal 46 4 2 3 2" xfId="1581"/>
    <cellStyle name="Normal 46 4 2 4" xfId="1582"/>
    <cellStyle name="Normal 46 4 3" xfId="1583"/>
    <cellStyle name="Normal 46 4 3 2" xfId="1584"/>
    <cellStyle name="Normal 46 4 4" xfId="1585"/>
    <cellStyle name="Normal 46 4 4 2" xfId="1586"/>
    <cellStyle name="Normal 46 4 5" xfId="1587"/>
    <cellStyle name="Normal 46 4 5 2" xfId="1588"/>
    <cellStyle name="Normal 46 4 6" xfId="1589"/>
    <cellStyle name="Normal 46 5" xfId="1590"/>
    <cellStyle name="Normal 46 5 2" xfId="1591"/>
    <cellStyle name="Normal 46 5 2 2" xfId="1592"/>
    <cellStyle name="Normal 46 5 2 2 2" xfId="1593"/>
    <cellStyle name="Normal 46 5 2 3" xfId="1594"/>
    <cellStyle name="Normal 46 5 2 3 2" xfId="1595"/>
    <cellStyle name="Normal 46 5 2 4" xfId="1596"/>
    <cellStyle name="Normal 46 5 3" xfId="1597"/>
    <cellStyle name="Normal 46 5 3 2" xfId="1598"/>
    <cellStyle name="Normal 46 5 4" xfId="1599"/>
    <cellStyle name="Normal 46 5 4 2" xfId="1600"/>
    <cellStyle name="Normal 46 5 5" xfId="1601"/>
    <cellStyle name="Normal 46 5 5 2" xfId="1602"/>
    <cellStyle name="Normal 46 5 6" xfId="1603"/>
    <cellStyle name="Normal 46 6" xfId="1604"/>
    <cellStyle name="Normal 46 6 2" xfId="1605"/>
    <cellStyle name="Normal 46 6 2 2" xfId="1606"/>
    <cellStyle name="Normal 46 6 3" xfId="1607"/>
    <cellStyle name="Normal 46 6 3 2" xfId="1608"/>
    <cellStyle name="Normal 46 6 4" xfId="1609"/>
    <cellStyle name="Normal 46 6 4 2" xfId="1610"/>
    <cellStyle name="Normal 46 6 5" xfId="1611"/>
    <cellStyle name="Normal 46 7" xfId="1612"/>
    <cellStyle name="Normal 46 7 2" xfId="1613"/>
    <cellStyle name="Normal 46 7 2 2" xfId="1614"/>
    <cellStyle name="Normal 46 7 3" xfId="1615"/>
    <cellStyle name="Normal 46 7 3 2" xfId="1616"/>
    <cellStyle name="Normal 46 7 4" xfId="1617"/>
    <cellStyle name="Normal 46 8" xfId="1618"/>
    <cellStyle name="Normal 46 8 2" xfId="1619"/>
    <cellStyle name="Normal 46 9" xfId="1620"/>
    <cellStyle name="Normal 46 9 2" xfId="1621"/>
    <cellStyle name="Normal 47" xfId="1622"/>
    <cellStyle name="Normal 47 10" xfId="1623"/>
    <cellStyle name="Normal 47 10 2" xfId="1624"/>
    <cellStyle name="Normal 47 11" xfId="1625"/>
    <cellStyle name="Normal 47 12" xfId="1626"/>
    <cellStyle name="Normal 47 2" xfId="1627"/>
    <cellStyle name="Normal 47 2 2" xfId="1628"/>
    <cellStyle name="Normal 47 2 2 2" xfId="1629"/>
    <cellStyle name="Normal 47 2 2 2 2" xfId="1630"/>
    <cellStyle name="Normal 47 2 2 3" xfId="1631"/>
    <cellStyle name="Normal 47 2 2 3 2" xfId="1632"/>
    <cellStyle name="Normal 47 2 2 4" xfId="1633"/>
    <cellStyle name="Normal 47 2 3" xfId="1634"/>
    <cellStyle name="Normal 47 2 3 2" xfId="1635"/>
    <cellStyle name="Normal 47 2 4" xfId="1636"/>
    <cellStyle name="Normal 47 2 4 2" xfId="1637"/>
    <cellStyle name="Normal 47 2 5" xfId="1638"/>
    <cellStyle name="Normal 47 2 5 2" xfId="1639"/>
    <cellStyle name="Normal 47 2 6" xfId="1640"/>
    <cellStyle name="Normal 47 3" xfId="1641"/>
    <cellStyle name="Normal 47 3 2" xfId="1642"/>
    <cellStyle name="Normal 47 3 2 2" xfId="1643"/>
    <cellStyle name="Normal 47 3 2 2 2" xfId="1644"/>
    <cellStyle name="Normal 47 3 2 3" xfId="1645"/>
    <cellStyle name="Normal 47 3 2 3 2" xfId="1646"/>
    <cellStyle name="Normal 47 3 2 4" xfId="1647"/>
    <cellStyle name="Normal 47 3 3" xfId="1648"/>
    <cellStyle name="Normal 47 3 3 2" xfId="1649"/>
    <cellStyle name="Normal 47 3 4" xfId="1650"/>
    <cellStyle name="Normal 47 3 4 2" xfId="1651"/>
    <cellStyle name="Normal 47 3 5" xfId="1652"/>
    <cellStyle name="Normal 47 3 5 2" xfId="1653"/>
    <cellStyle name="Normal 47 3 6" xfId="1654"/>
    <cellStyle name="Normal 47 4" xfId="1655"/>
    <cellStyle name="Normal 47 4 2" xfId="1656"/>
    <cellStyle name="Normal 47 4 2 2" xfId="1657"/>
    <cellStyle name="Normal 47 4 2 2 2" xfId="1658"/>
    <cellStyle name="Normal 47 4 2 3" xfId="1659"/>
    <cellStyle name="Normal 47 4 2 3 2" xfId="1660"/>
    <cellStyle name="Normal 47 4 2 4" xfId="1661"/>
    <cellStyle name="Normal 47 4 3" xfId="1662"/>
    <cellStyle name="Normal 47 4 3 2" xfId="1663"/>
    <cellStyle name="Normal 47 4 4" xfId="1664"/>
    <cellStyle name="Normal 47 4 4 2" xfId="1665"/>
    <cellStyle name="Normal 47 4 5" xfId="1666"/>
    <cellStyle name="Normal 47 4 5 2" xfId="1667"/>
    <cellStyle name="Normal 47 4 6" xfId="1668"/>
    <cellStyle name="Normal 47 5" xfId="1669"/>
    <cellStyle name="Normal 47 5 2" xfId="1670"/>
    <cellStyle name="Normal 47 5 2 2" xfId="1671"/>
    <cellStyle name="Normal 47 5 2 2 2" xfId="1672"/>
    <cellStyle name="Normal 47 5 2 3" xfId="1673"/>
    <cellStyle name="Normal 47 5 2 3 2" xfId="1674"/>
    <cellStyle name="Normal 47 5 2 4" xfId="1675"/>
    <cellStyle name="Normal 47 5 3" xfId="1676"/>
    <cellStyle name="Normal 47 5 3 2" xfId="1677"/>
    <cellStyle name="Normal 47 5 4" xfId="1678"/>
    <cellStyle name="Normal 47 5 4 2" xfId="1679"/>
    <cellStyle name="Normal 47 5 5" xfId="1680"/>
    <cellStyle name="Normal 47 5 5 2" xfId="1681"/>
    <cellStyle name="Normal 47 5 6" xfId="1682"/>
    <cellStyle name="Normal 47 6" xfId="1683"/>
    <cellStyle name="Normal 47 6 2" xfId="1684"/>
    <cellStyle name="Normal 47 6 2 2" xfId="1685"/>
    <cellStyle name="Normal 47 6 3" xfId="1686"/>
    <cellStyle name="Normal 47 6 3 2" xfId="1687"/>
    <cellStyle name="Normal 47 6 4" xfId="1688"/>
    <cellStyle name="Normal 47 6 4 2" xfId="1689"/>
    <cellStyle name="Normal 47 6 5" xfId="1690"/>
    <cellStyle name="Normal 47 7" xfId="1691"/>
    <cellStyle name="Normal 47 7 2" xfId="1692"/>
    <cellStyle name="Normal 47 7 2 2" xfId="1693"/>
    <cellStyle name="Normal 47 7 3" xfId="1694"/>
    <cellStyle name="Normal 47 7 3 2" xfId="1695"/>
    <cellStyle name="Normal 47 7 4" xfId="1696"/>
    <cellStyle name="Normal 47 8" xfId="1697"/>
    <cellStyle name="Normal 47 8 2" xfId="1698"/>
    <cellStyle name="Normal 47 9" xfId="1699"/>
    <cellStyle name="Normal 47 9 2" xfId="1700"/>
    <cellStyle name="Normal 48" xfId="1701"/>
    <cellStyle name="Normal 48 2" xfId="1702"/>
    <cellStyle name="Normal 48 2 2" xfId="1703"/>
    <cellStyle name="Normal 48 2 2 2" xfId="1704"/>
    <cellStyle name="Normal 48 2 3" xfId="1705"/>
    <cellStyle name="Normal 48 2 3 2" xfId="1706"/>
    <cellStyle name="Normal 48 2 4" xfId="1707"/>
    <cellStyle name="Normal 48 3" xfId="1708"/>
    <cellStyle name="Normal 48 3 2" xfId="1709"/>
    <cellStyle name="Normal 48 4" xfId="1710"/>
    <cellStyle name="Normal 48 4 2" xfId="1711"/>
    <cellStyle name="Normal 48 5" xfId="1712"/>
    <cellStyle name="Normal 48 5 2" xfId="1713"/>
    <cellStyle name="Normal 48 6" xfId="1714"/>
    <cellStyle name="Normal 48 7" xfId="1715"/>
    <cellStyle name="Normal 49" xfId="1716"/>
    <cellStyle name="Normal 49 2" xfId="1717"/>
    <cellStyle name="Normal 49 2 2" xfId="1718"/>
    <cellStyle name="Normal 49 2 2 2" xfId="1719"/>
    <cellStyle name="Normal 49 2 3" xfId="1720"/>
    <cellStyle name="Normal 49 2 3 2" xfId="1721"/>
    <cellStyle name="Normal 49 2 4" xfId="1722"/>
    <cellStyle name="Normal 49 3" xfId="1723"/>
    <cellStyle name="Normal 49 3 2" xfId="1724"/>
    <cellStyle name="Normal 49 4" xfId="1725"/>
    <cellStyle name="Normal 49 4 2" xfId="1726"/>
    <cellStyle name="Normal 49 5" xfId="1727"/>
    <cellStyle name="Normal 49 5 2" xfId="1728"/>
    <cellStyle name="Normal 49 6" xfId="1729"/>
    <cellStyle name="Normal 49 7" xfId="1730"/>
    <cellStyle name="Normal 5" xfId="1731"/>
    <cellStyle name="Normal 5 2" xfId="1732"/>
    <cellStyle name="Normal 5 2 2" xfId="1733"/>
    <cellStyle name="Normal 5 3" xfId="1734"/>
    <cellStyle name="Normal 50" xfId="1735"/>
    <cellStyle name="Normal 50 2" xfId="1736"/>
    <cellStyle name="Normal 50 2 2" xfId="1737"/>
    <cellStyle name="Normal 50 2 2 2" xfId="1738"/>
    <cellStyle name="Normal 50 2 3" xfId="1739"/>
    <cellStyle name="Normal 50 2 3 2" xfId="1740"/>
    <cellStyle name="Normal 50 2 4" xfId="1741"/>
    <cellStyle name="Normal 50 3" xfId="1742"/>
    <cellStyle name="Normal 50 3 2" xfId="1743"/>
    <cellStyle name="Normal 50 4" xfId="1744"/>
    <cellStyle name="Normal 50 4 2" xfId="1745"/>
    <cellStyle name="Normal 50 5" xfId="1746"/>
    <cellStyle name="Normal 50 5 2" xfId="1747"/>
    <cellStyle name="Normal 50 6" xfId="1748"/>
    <cellStyle name="Normal 50 7" xfId="1749"/>
    <cellStyle name="Normal 51" xfId="1750"/>
    <cellStyle name="Normal 51 2" xfId="1751"/>
    <cellStyle name="Normal 51 2 2" xfId="1752"/>
    <cellStyle name="Normal 51 2 2 2" xfId="1753"/>
    <cellStyle name="Normal 51 2 3" xfId="1754"/>
    <cellStyle name="Normal 51 2 3 2" xfId="1755"/>
    <cellStyle name="Normal 51 2 4" xfId="1756"/>
    <cellStyle name="Normal 51 3" xfId="1757"/>
    <cellStyle name="Normal 51 3 2" xfId="1758"/>
    <cellStyle name="Normal 51 4" xfId="1759"/>
    <cellStyle name="Normal 51 4 2" xfId="1760"/>
    <cellStyle name="Normal 51 5" xfId="1761"/>
    <cellStyle name="Normal 51 5 2" xfId="1762"/>
    <cellStyle name="Normal 51 6" xfId="1763"/>
    <cellStyle name="Normal 52" xfId="1764"/>
    <cellStyle name="Normal 52 2" xfId="1765"/>
    <cellStyle name="Normal 52 2 2" xfId="1766"/>
    <cellStyle name="Normal 52 2 2 2" xfId="1767"/>
    <cellStyle name="Normal 52 2 3" xfId="1768"/>
    <cellStyle name="Normal 52 2 3 2" xfId="1769"/>
    <cellStyle name="Normal 52 2 4" xfId="1770"/>
    <cellStyle name="Normal 52 3" xfId="1771"/>
    <cellStyle name="Normal 52 3 2" xfId="1772"/>
    <cellStyle name="Normal 52 4" xfId="1773"/>
    <cellStyle name="Normal 52 4 2" xfId="1774"/>
    <cellStyle name="Normal 52 5" xfId="1775"/>
    <cellStyle name="Normal 52 5 2" xfId="1776"/>
    <cellStyle name="Normal 52 6" xfId="1777"/>
    <cellStyle name="Normal 53" xfId="1778"/>
    <cellStyle name="Normal 54" xfId="1779"/>
    <cellStyle name="Normal 54 2" xfId="1780"/>
    <cellStyle name="Normal 54 2 2" xfId="1781"/>
    <cellStyle name="Normal 54 3" xfId="1782"/>
    <cellStyle name="Normal 55" xfId="1783"/>
    <cellStyle name="Normal 56" xfId="1784"/>
    <cellStyle name="Normal 57" xfId="1785"/>
    <cellStyle name="Normal 58" xfId="1786"/>
    <cellStyle name="Normal 59" xfId="1787"/>
    <cellStyle name="Normal 6" xfId="1788"/>
    <cellStyle name="Normal 6 2" xfId="1789"/>
    <cellStyle name="Normal 6 2 2" xfId="1790"/>
    <cellStyle name="Normal 6 2 3" xfId="1791"/>
    <cellStyle name="Normal 6 3" xfId="1792"/>
    <cellStyle name="Normal 6 4" xfId="1793"/>
    <cellStyle name="Normal 60" xfId="1794"/>
    <cellStyle name="Normal 61" xfId="1795"/>
    <cellStyle name="Normal 62" xfId="1796"/>
    <cellStyle name="Normal 63" xfId="1797"/>
    <cellStyle name="Normal 64" xfId="1798"/>
    <cellStyle name="Normal 65" xfId="1799"/>
    <cellStyle name="Normal 66" xfId="1800"/>
    <cellStyle name="Normal 67" xfId="1801"/>
    <cellStyle name="Normal 7" xfId="1802"/>
    <cellStyle name="Normal 7 2" xfId="1803"/>
    <cellStyle name="Normal 7 2 2" xfId="1804"/>
    <cellStyle name="Normal 7 2 3" xfId="1805"/>
    <cellStyle name="Normal 7 3" xfId="1806"/>
    <cellStyle name="Normal 7 4" xfId="1807"/>
    <cellStyle name="Normal 8" xfId="1808"/>
    <cellStyle name="Normal 8 2" xfId="1809"/>
    <cellStyle name="Normal 8 2 2" xfId="1810"/>
    <cellStyle name="Normal 8 2 3" xfId="1811"/>
    <cellStyle name="Normal 8 3" xfId="1812"/>
    <cellStyle name="Normal 8 4" xfId="1813"/>
    <cellStyle name="Normal 9" xfId="1814"/>
    <cellStyle name="Normal 9 2" xfId="1815"/>
    <cellStyle name="Normal 9 2 2" xfId="1816"/>
    <cellStyle name="Normal 9 2 3" xfId="1817"/>
    <cellStyle name="Normal 9 3" xfId="1818"/>
    <cellStyle name="Normal 9 4" xfId="1819"/>
    <cellStyle name="Nota 2" xfId="1820"/>
    <cellStyle name="Nota 2 2" xfId="1821"/>
    <cellStyle name="Nota 3" xfId="1822"/>
    <cellStyle name="Nota 4" xfId="1823"/>
    <cellStyle name="Note" xfId="1824"/>
    <cellStyle name="Note 2" xfId="1825"/>
    <cellStyle name="Note 3" xfId="1826"/>
    <cellStyle name="Oficio" xfId="1827"/>
    <cellStyle name="Output" xfId="1828"/>
    <cellStyle name="Output 2" xfId="1829"/>
    <cellStyle name="Page Number" xfId="1830"/>
    <cellStyle name="Percent [0]" xfId="1831"/>
    <cellStyle name="Percent [0] 2" xfId="1832"/>
    <cellStyle name="Percent [00]" xfId="1833"/>
    <cellStyle name="Percent [2]" xfId="1834"/>
    <cellStyle name="Percent [2] 2" xfId="1835"/>
    <cellStyle name="Percent 10" xfId="1836"/>
    <cellStyle name="Percent 10 2" xfId="1837"/>
    <cellStyle name="Percent 10 3" xfId="1838"/>
    <cellStyle name="Percent 11" xfId="1839"/>
    <cellStyle name="Percent 11 2" xfId="1840"/>
    <cellStyle name="Percent 11 3" xfId="1841"/>
    <cellStyle name="Percent 12" xfId="1842"/>
    <cellStyle name="Percent 12 2" xfId="1843"/>
    <cellStyle name="Percent 13" xfId="1844"/>
    <cellStyle name="Percent 14" xfId="1845"/>
    <cellStyle name="Percent 14 2" xfId="1846"/>
    <cellStyle name="Percent 14 3" xfId="1847"/>
    <cellStyle name="Percent 15" xfId="1848"/>
    <cellStyle name="Percent 16" xfId="1849"/>
    <cellStyle name="Percent 17" xfId="1850"/>
    <cellStyle name="Percent 18" xfId="1851"/>
    <cellStyle name="Percent 19" xfId="1852"/>
    <cellStyle name="Percent 2" xfId="1853"/>
    <cellStyle name="Percent 2 2" xfId="1854"/>
    <cellStyle name="Percent 2 2 2" xfId="1855"/>
    <cellStyle name="Percent 2 3" xfId="1856"/>
    <cellStyle name="Percent 3" xfId="1857"/>
    <cellStyle name="Percent 3 2" xfId="1858"/>
    <cellStyle name="Percent 3 2 2" xfId="1859"/>
    <cellStyle name="Percent 3 3" xfId="1860"/>
    <cellStyle name="Percent 3 3 2" xfId="1861"/>
    <cellStyle name="Percent 3 4" xfId="1862"/>
    <cellStyle name="Percent 3 4 2" xfId="1863"/>
    <cellStyle name="Percent 3 5" xfId="1864"/>
    <cellStyle name="Percent 3 6" xfId="1865"/>
    <cellStyle name="Percent 3 7" xfId="1866"/>
    <cellStyle name="Percent 4" xfId="1867"/>
    <cellStyle name="Percent 5" xfId="1868"/>
    <cellStyle name="Percent 6" xfId="1869"/>
    <cellStyle name="Percent 7" xfId="1870"/>
    <cellStyle name="Percent 8" xfId="1871"/>
    <cellStyle name="Percent 9" xfId="1872"/>
    <cellStyle name="Porcentagem 10" xfId="1873"/>
    <cellStyle name="Porcentagem 10 2" xfId="1874"/>
    <cellStyle name="Porcentagem 11" xfId="1875"/>
    <cellStyle name="Porcentagem 11 2" xfId="1876"/>
    <cellStyle name="Porcentagem 12" xfId="1877"/>
    <cellStyle name="Porcentagem 12 2" xfId="1878"/>
    <cellStyle name="Porcentagem 13" xfId="1879"/>
    <cellStyle name="Porcentagem 13 2" xfId="1880"/>
    <cellStyle name="Porcentagem 14" xfId="1881"/>
    <cellStyle name="Porcentagem 14 2" xfId="1882"/>
    <cellStyle name="Porcentagem 15" xfId="1883"/>
    <cellStyle name="Porcentagem 15 2" xfId="1884"/>
    <cellStyle name="Porcentagem 16" xfId="1885"/>
    <cellStyle name="Porcentagem 16 2" xfId="1886"/>
    <cellStyle name="Porcentagem 17" xfId="1887"/>
    <cellStyle name="Porcentagem 17 2" xfId="1888"/>
    <cellStyle name="Porcentagem 18" xfId="1889"/>
    <cellStyle name="Porcentagem 18 2" xfId="1890"/>
    <cellStyle name="Porcentagem 19" xfId="1891"/>
    <cellStyle name="Porcentagem 19 2" xfId="1892"/>
    <cellStyle name="Porcentagem 2" xfId="3"/>
    <cellStyle name="Porcentagem 2 10" xfId="1893"/>
    <cellStyle name="Porcentagem 2 10 2" xfId="1894"/>
    <cellStyle name="Porcentagem 2 10 2 2" xfId="1895"/>
    <cellStyle name="Porcentagem 2 10 3" xfId="1896"/>
    <cellStyle name="Porcentagem 2 11" xfId="1897"/>
    <cellStyle name="Porcentagem 2 11 2" xfId="1898"/>
    <cellStyle name="Porcentagem 2 11 3" xfId="1899"/>
    <cellStyle name="Porcentagem 2 12" xfId="1900"/>
    <cellStyle name="Porcentagem 2 12 2" xfId="1901"/>
    <cellStyle name="Porcentagem 2 12 3" xfId="1902"/>
    <cellStyle name="Porcentagem 2 13" xfId="1903"/>
    <cellStyle name="Porcentagem 2 13 2" xfId="1904"/>
    <cellStyle name="Porcentagem 2 13 3" xfId="1905"/>
    <cellStyle name="Porcentagem 2 14" xfId="1906"/>
    <cellStyle name="Porcentagem 2 14 2" xfId="1907"/>
    <cellStyle name="Porcentagem 2 14 3" xfId="1908"/>
    <cellStyle name="Porcentagem 2 15" xfId="1909"/>
    <cellStyle name="Porcentagem 2 15 2" xfId="1910"/>
    <cellStyle name="Porcentagem 2 15 3" xfId="1911"/>
    <cellStyle name="Porcentagem 2 16" xfId="1912"/>
    <cellStyle name="Porcentagem 2 16 2" xfId="1913"/>
    <cellStyle name="Porcentagem 2 16 3" xfId="1914"/>
    <cellStyle name="Porcentagem 2 17" xfId="1915"/>
    <cellStyle name="Porcentagem 2 17 2" xfId="1916"/>
    <cellStyle name="Porcentagem 2 17 3" xfId="1917"/>
    <cellStyle name="Porcentagem 2 18" xfId="1918"/>
    <cellStyle name="Porcentagem 2 18 2" xfId="1919"/>
    <cellStyle name="Porcentagem 2 18 3" xfId="1920"/>
    <cellStyle name="Porcentagem 2 19" xfId="1921"/>
    <cellStyle name="Porcentagem 2 19 2" xfId="1922"/>
    <cellStyle name="Porcentagem 2 19 3" xfId="1923"/>
    <cellStyle name="Porcentagem 2 2" xfId="1924"/>
    <cellStyle name="Porcentagem 2 2 2" xfId="1925"/>
    <cellStyle name="Porcentagem 2 2 3" xfId="1926"/>
    <cellStyle name="Porcentagem 2 20" xfId="1927"/>
    <cellStyle name="Porcentagem 2 20 2" xfId="1928"/>
    <cellStyle name="Porcentagem 2 20 3" xfId="1929"/>
    <cellStyle name="Porcentagem 2 21" xfId="1930"/>
    <cellStyle name="Porcentagem 2 21 2" xfId="1931"/>
    <cellStyle name="Porcentagem 2 21 3" xfId="1932"/>
    <cellStyle name="Porcentagem 2 22" xfId="1933"/>
    <cellStyle name="Porcentagem 2 22 2" xfId="1934"/>
    <cellStyle name="Porcentagem 2 22 3" xfId="1935"/>
    <cellStyle name="Porcentagem 2 23" xfId="1936"/>
    <cellStyle name="Porcentagem 2 23 2" xfId="1937"/>
    <cellStyle name="Porcentagem 2 23 3" xfId="1938"/>
    <cellStyle name="Porcentagem 2 24" xfId="1939"/>
    <cellStyle name="Porcentagem 2 24 2" xfId="1940"/>
    <cellStyle name="Porcentagem 2 24 3" xfId="1941"/>
    <cellStyle name="Porcentagem 2 25" xfId="1942"/>
    <cellStyle name="Porcentagem 2 25 2" xfId="1943"/>
    <cellStyle name="Porcentagem 2 25 3" xfId="1944"/>
    <cellStyle name="Porcentagem 2 26" xfId="1945"/>
    <cellStyle name="Porcentagem 2 26 2" xfId="1946"/>
    <cellStyle name="Porcentagem 2 26 3" xfId="1947"/>
    <cellStyle name="Porcentagem 2 27" xfId="1948"/>
    <cellStyle name="Porcentagem 2 27 2" xfId="1949"/>
    <cellStyle name="Porcentagem 2 27 3" xfId="1950"/>
    <cellStyle name="Porcentagem 2 28" xfId="1951"/>
    <cellStyle name="Porcentagem 2 28 2" xfId="1952"/>
    <cellStyle name="Porcentagem 2 28 3" xfId="1953"/>
    <cellStyle name="Porcentagem 2 29" xfId="1954"/>
    <cellStyle name="Porcentagem 2 29 2" xfId="1955"/>
    <cellStyle name="Porcentagem 2 29 3" xfId="1956"/>
    <cellStyle name="Porcentagem 2 3" xfId="1957"/>
    <cellStyle name="Porcentagem 2 3 2" xfId="1958"/>
    <cellStyle name="Porcentagem 2 3 3" xfId="1959"/>
    <cellStyle name="Porcentagem 2 30" xfId="1960"/>
    <cellStyle name="Porcentagem 2 30 2" xfId="1961"/>
    <cellStyle name="Porcentagem 2 30 3" xfId="1962"/>
    <cellStyle name="Porcentagem 2 31" xfId="1963"/>
    <cellStyle name="Porcentagem 2 31 2" xfId="1964"/>
    <cellStyle name="Porcentagem 2 31 3" xfId="1965"/>
    <cellStyle name="Porcentagem 2 32" xfId="1966"/>
    <cellStyle name="Porcentagem 2 32 2" xfId="1967"/>
    <cellStyle name="Porcentagem 2 32 3" xfId="1968"/>
    <cellStyle name="Porcentagem 2 33" xfId="1969"/>
    <cellStyle name="Porcentagem 2 33 2" xfId="1970"/>
    <cellStyle name="Porcentagem 2 33 3" xfId="1971"/>
    <cellStyle name="Porcentagem 2 34" xfId="1972"/>
    <cellStyle name="Porcentagem 2 34 2" xfId="1973"/>
    <cellStyle name="Porcentagem 2 34 3" xfId="1974"/>
    <cellStyle name="Porcentagem 2 35" xfId="1975"/>
    <cellStyle name="Porcentagem 2 35 2" xfId="1976"/>
    <cellStyle name="Porcentagem 2 35 3" xfId="1977"/>
    <cellStyle name="Porcentagem 2 36" xfId="1978"/>
    <cellStyle name="Porcentagem 2 36 2" xfId="1979"/>
    <cellStyle name="Porcentagem 2 36 3" xfId="1980"/>
    <cellStyle name="Porcentagem 2 37" xfId="1981"/>
    <cellStyle name="Porcentagem 2 37 2" xfId="1982"/>
    <cellStyle name="Porcentagem 2 37 3" xfId="1983"/>
    <cellStyle name="Porcentagem 2 38" xfId="1984"/>
    <cellStyle name="Porcentagem 2 39" xfId="1985"/>
    <cellStyle name="Porcentagem 2 4" xfId="1986"/>
    <cellStyle name="Porcentagem 2 4 2" xfId="1987"/>
    <cellStyle name="Porcentagem 2 4 3" xfId="1988"/>
    <cellStyle name="Porcentagem 2 40" xfId="1989"/>
    <cellStyle name="Porcentagem 2 5" xfId="1990"/>
    <cellStyle name="Porcentagem 2 5 2" xfId="1991"/>
    <cellStyle name="Porcentagem 2 5 3" xfId="1992"/>
    <cellStyle name="Porcentagem 2 6" xfId="1993"/>
    <cellStyle name="Porcentagem 2 6 2" xfId="1994"/>
    <cellStyle name="Porcentagem 2 6 3" xfId="1995"/>
    <cellStyle name="Porcentagem 2 7" xfId="1996"/>
    <cellStyle name="Porcentagem 2 7 2" xfId="1997"/>
    <cellStyle name="Porcentagem 2 7 3" xfId="1998"/>
    <cellStyle name="Porcentagem 2 8" xfId="1999"/>
    <cellStyle name="Porcentagem 2 8 2" xfId="2000"/>
    <cellStyle name="Porcentagem 2 8 3" xfId="2001"/>
    <cellStyle name="Porcentagem 2 9" xfId="2002"/>
    <cellStyle name="Porcentagem 2 9 2" xfId="2003"/>
    <cellStyle name="Porcentagem 2 9 3" xfId="2004"/>
    <cellStyle name="Porcentagem 20" xfId="2005"/>
    <cellStyle name="Porcentagem 20 2" xfId="2006"/>
    <cellStyle name="Porcentagem 21" xfId="2007"/>
    <cellStyle name="Porcentagem 21 2" xfId="2008"/>
    <cellStyle name="Porcentagem 22" xfId="2009"/>
    <cellStyle name="Porcentagem 22 2" xfId="2010"/>
    <cellStyle name="Porcentagem 23" xfId="2011"/>
    <cellStyle name="Porcentagem 23 2" xfId="2012"/>
    <cellStyle name="Porcentagem 24" xfId="2013"/>
    <cellStyle name="Porcentagem 24 2" xfId="2014"/>
    <cellStyle name="Porcentagem 25" xfId="2015"/>
    <cellStyle name="Porcentagem 25 2" xfId="2016"/>
    <cellStyle name="Porcentagem 26" xfId="2017"/>
    <cellStyle name="Porcentagem 26 2" xfId="2018"/>
    <cellStyle name="Porcentagem 27" xfId="2019"/>
    <cellStyle name="Porcentagem 27 2" xfId="2020"/>
    <cellStyle name="Porcentagem 28" xfId="2021"/>
    <cellStyle name="Porcentagem 28 2" xfId="2022"/>
    <cellStyle name="Porcentagem 29" xfId="2023"/>
    <cellStyle name="Porcentagem 29 2" xfId="2024"/>
    <cellStyle name="Porcentagem 3" xfId="2025"/>
    <cellStyle name="Porcentagem 3 2" xfId="2026"/>
    <cellStyle name="Porcentagem 3 3" xfId="2027"/>
    <cellStyle name="Porcentagem 3 4" xfId="2028"/>
    <cellStyle name="Porcentagem 30" xfId="2029"/>
    <cellStyle name="Porcentagem 30 2" xfId="2030"/>
    <cellStyle name="Porcentagem 31" xfId="2031"/>
    <cellStyle name="Porcentagem 31 2" xfId="2032"/>
    <cellStyle name="Porcentagem 32" xfId="2033"/>
    <cellStyle name="Porcentagem 32 2" xfId="2034"/>
    <cellStyle name="Porcentagem 33" xfId="2035"/>
    <cellStyle name="Porcentagem 33 2" xfId="2036"/>
    <cellStyle name="Porcentagem 34" xfId="2037"/>
    <cellStyle name="Porcentagem 34 2" xfId="2038"/>
    <cellStyle name="Porcentagem 35" xfId="2039"/>
    <cellStyle name="Porcentagem 35 2" xfId="2040"/>
    <cellStyle name="Porcentagem 36" xfId="2041"/>
    <cellStyle name="Porcentagem 36 2" xfId="2042"/>
    <cellStyle name="Porcentagem 37" xfId="2043"/>
    <cellStyle name="Porcentagem 37 2" xfId="2044"/>
    <cellStyle name="Porcentagem 38" xfId="2045"/>
    <cellStyle name="Porcentagem 38 2" xfId="2046"/>
    <cellStyle name="Porcentagem 38 3" xfId="2047"/>
    <cellStyle name="Porcentagem 39" xfId="2048"/>
    <cellStyle name="Porcentagem 39 10" xfId="2049"/>
    <cellStyle name="Porcentagem 39 10 2" xfId="2050"/>
    <cellStyle name="Porcentagem 39 11" xfId="2051"/>
    <cellStyle name="Porcentagem 39 2" xfId="2052"/>
    <cellStyle name="Porcentagem 39 2 2" xfId="2053"/>
    <cellStyle name="Porcentagem 39 2 2 2" xfId="2054"/>
    <cellStyle name="Porcentagem 39 2 2 2 2" xfId="2055"/>
    <cellStyle name="Porcentagem 39 2 2 3" xfId="2056"/>
    <cellStyle name="Porcentagem 39 2 2 3 2" xfId="2057"/>
    <cellStyle name="Porcentagem 39 2 2 4" xfId="2058"/>
    <cellStyle name="Porcentagem 39 2 3" xfId="2059"/>
    <cellStyle name="Porcentagem 39 2 3 2" xfId="2060"/>
    <cellStyle name="Porcentagem 39 2 4" xfId="2061"/>
    <cellStyle name="Porcentagem 39 2 4 2" xfId="2062"/>
    <cellStyle name="Porcentagem 39 2 5" xfId="2063"/>
    <cellStyle name="Porcentagem 39 2 5 2" xfId="2064"/>
    <cellStyle name="Porcentagem 39 2 6" xfId="2065"/>
    <cellStyle name="Porcentagem 39 3" xfId="2066"/>
    <cellStyle name="Porcentagem 39 3 2" xfId="2067"/>
    <cellStyle name="Porcentagem 39 3 2 2" xfId="2068"/>
    <cellStyle name="Porcentagem 39 3 2 2 2" xfId="2069"/>
    <cellStyle name="Porcentagem 39 3 2 3" xfId="2070"/>
    <cellStyle name="Porcentagem 39 3 2 3 2" xfId="2071"/>
    <cellStyle name="Porcentagem 39 3 2 4" xfId="2072"/>
    <cellStyle name="Porcentagem 39 3 3" xfId="2073"/>
    <cellStyle name="Porcentagem 39 3 3 2" xfId="2074"/>
    <cellStyle name="Porcentagem 39 3 4" xfId="2075"/>
    <cellStyle name="Porcentagem 39 3 4 2" xfId="2076"/>
    <cellStyle name="Porcentagem 39 3 5" xfId="2077"/>
    <cellStyle name="Porcentagem 39 3 5 2" xfId="2078"/>
    <cellStyle name="Porcentagem 39 3 6" xfId="2079"/>
    <cellStyle name="Porcentagem 39 4" xfId="2080"/>
    <cellStyle name="Porcentagem 39 4 2" xfId="2081"/>
    <cellStyle name="Porcentagem 39 4 2 2" xfId="2082"/>
    <cellStyle name="Porcentagem 39 4 2 2 2" xfId="2083"/>
    <cellStyle name="Porcentagem 39 4 2 3" xfId="2084"/>
    <cellStyle name="Porcentagem 39 4 2 3 2" xfId="2085"/>
    <cellStyle name="Porcentagem 39 4 2 4" xfId="2086"/>
    <cellStyle name="Porcentagem 39 4 3" xfId="2087"/>
    <cellStyle name="Porcentagem 39 4 3 2" xfId="2088"/>
    <cellStyle name="Porcentagem 39 4 4" xfId="2089"/>
    <cellStyle name="Porcentagem 39 4 4 2" xfId="2090"/>
    <cellStyle name="Porcentagem 39 4 5" xfId="2091"/>
    <cellStyle name="Porcentagem 39 4 5 2" xfId="2092"/>
    <cellStyle name="Porcentagem 39 4 6" xfId="2093"/>
    <cellStyle name="Porcentagem 39 5" xfId="2094"/>
    <cellStyle name="Porcentagem 39 5 2" xfId="2095"/>
    <cellStyle name="Porcentagem 39 5 2 2" xfId="2096"/>
    <cellStyle name="Porcentagem 39 5 2 2 2" xfId="2097"/>
    <cellStyle name="Porcentagem 39 5 2 3" xfId="2098"/>
    <cellStyle name="Porcentagem 39 5 2 3 2" xfId="2099"/>
    <cellStyle name="Porcentagem 39 5 2 4" xfId="2100"/>
    <cellStyle name="Porcentagem 39 5 3" xfId="2101"/>
    <cellStyle name="Porcentagem 39 5 3 2" xfId="2102"/>
    <cellStyle name="Porcentagem 39 5 4" xfId="2103"/>
    <cellStyle name="Porcentagem 39 5 4 2" xfId="2104"/>
    <cellStyle name="Porcentagem 39 5 5" xfId="2105"/>
    <cellStyle name="Porcentagem 39 5 5 2" xfId="2106"/>
    <cellStyle name="Porcentagem 39 5 6" xfId="2107"/>
    <cellStyle name="Porcentagem 39 6" xfId="2108"/>
    <cellStyle name="Porcentagem 39 6 2" xfId="2109"/>
    <cellStyle name="Porcentagem 39 6 2 2" xfId="2110"/>
    <cellStyle name="Porcentagem 39 6 3" xfId="2111"/>
    <cellStyle name="Porcentagem 39 6 3 2" xfId="2112"/>
    <cellStyle name="Porcentagem 39 6 4" xfId="2113"/>
    <cellStyle name="Porcentagem 39 6 4 2" xfId="2114"/>
    <cellStyle name="Porcentagem 39 6 5" xfId="2115"/>
    <cellStyle name="Porcentagem 39 7" xfId="2116"/>
    <cellStyle name="Porcentagem 39 7 2" xfId="2117"/>
    <cellStyle name="Porcentagem 39 7 2 2" xfId="2118"/>
    <cellStyle name="Porcentagem 39 7 3" xfId="2119"/>
    <cellStyle name="Porcentagem 39 7 3 2" xfId="2120"/>
    <cellStyle name="Porcentagem 39 7 4" xfId="2121"/>
    <cellStyle name="Porcentagem 39 8" xfId="2122"/>
    <cellStyle name="Porcentagem 39 8 2" xfId="2123"/>
    <cellStyle name="Porcentagem 39 9" xfId="2124"/>
    <cellStyle name="Porcentagem 39 9 2" xfId="2125"/>
    <cellStyle name="Porcentagem 4" xfId="2126"/>
    <cellStyle name="Porcentagem 4 2" xfId="2127"/>
    <cellStyle name="Porcentagem 40" xfId="2128"/>
    <cellStyle name="Porcentagem 40 2" xfId="2129"/>
    <cellStyle name="Porcentagem 40 3" xfId="2130"/>
    <cellStyle name="Porcentagem 40 3 2" xfId="2131"/>
    <cellStyle name="Porcentagem 40 3 2 2" xfId="2132"/>
    <cellStyle name="Porcentagem 40 3 3" xfId="2133"/>
    <cellStyle name="Porcentagem 40 3 3 2" xfId="2134"/>
    <cellStyle name="Porcentagem 40 3 4" xfId="2135"/>
    <cellStyle name="Porcentagem 40 3 4 2" xfId="2136"/>
    <cellStyle name="Porcentagem 40 3 5" xfId="2137"/>
    <cellStyle name="Porcentagem 40 4" xfId="2138"/>
    <cellStyle name="Porcentagem 40 4 2" xfId="2139"/>
    <cellStyle name="Porcentagem 40 5" xfId="2140"/>
    <cellStyle name="Porcentagem 40 5 2" xfId="2141"/>
    <cellStyle name="Porcentagem 40 6" xfId="2142"/>
    <cellStyle name="Porcentagem 41" xfId="2143"/>
    <cellStyle name="Porcentagem 41 2" xfId="2144"/>
    <cellStyle name="Porcentagem 41 2 2" xfId="2145"/>
    <cellStyle name="Porcentagem 41 2 2 2" xfId="2146"/>
    <cellStyle name="Porcentagem 41 2 3" xfId="2147"/>
    <cellStyle name="Porcentagem 41 2 3 2" xfId="2148"/>
    <cellStyle name="Porcentagem 41 2 4" xfId="2149"/>
    <cellStyle name="Porcentagem 41 3" xfId="2150"/>
    <cellStyle name="Porcentagem 41 3 2" xfId="2151"/>
    <cellStyle name="Porcentagem 41 4" xfId="2152"/>
    <cellStyle name="Porcentagem 41 4 2" xfId="2153"/>
    <cellStyle name="Porcentagem 41 5" xfId="2154"/>
    <cellStyle name="Porcentagem 41 5 2" xfId="2155"/>
    <cellStyle name="Porcentagem 41 6" xfId="2156"/>
    <cellStyle name="Porcentagem 42" xfId="2157"/>
    <cellStyle name="Porcentagem 42 2" xfId="2158"/>
    <cellStyle name="Porcentagem 42 2 2" xfId="2159"/>
    <cellStyle name="Porcentagem 42 3" xfId="2160"/>
    <cellStyle name="Porcentagem 43" xfId="2161"/>
    <cellStyle name="Porcentagem 44" xfId="2162"/>
    <cellStyle name="Porcentagem 5" xfId="2163"/>
    <cellStyle name="Porcentagem 5 2" xfId="2164"/>
    <cellStyle name="Porcentagem 5 3" xfId="2165"/>
    <cellStyle name="Porcentagem 6" xfId="2166"/>
    <cellStyle name="Porcentagem 6 2" xfId="2167"/>
    <cellStyle name="Porcentagem 7" xfId="2168"/>
    <cellStyle name="Porcentagem 7 2" xfId="2169"/>
    <cellStyle name="Porcentagem 8" xfId="2170"/>
    <cellStyle name="Porcentagem 8 2" xfId="2171"/>
    <cellStyle name="Porcentagem 9" xfId="2172"/>
    <cellStyle name="Porcentagem 9 2" xfId="2173"/>
    <cellStyle name="PrePop Currency (0)" xfId="2174"/>
    <cellStyle name="PrePop Currency (0) 2" xfId="2175"/>
    <cellStyle name="PrePop Currency (2)" xfId="2176"/>
    <cellStyle name="PrePop Currency (2) 2" xfId="2177"/>
    <cellStyle name="PrePop Units (0)" xfId="2178"/>
    <cellStyle name="PrePop Units (0) 2" xfId="2179"/>
    <cellStyle name="PrePop Units (1)" xfId="2180"/>
    <cellStyle name="PrePop Units (1) 2" xfId="2181"/>
    <cellStyle name="PrePop Units (2)" xfId="2182"/>
    <cellStyle name="PrePop Units (2) 2" xfId="2183"/>
    <cellStyle name="Prozent_Mappe1 Diagramm 13" xfId="2184"/>
    <cellStyle name="PSChar" xfId="2185"/>
    <cellStyle name="PSDate" xfId="2186"/>
    <cellStyle name="PSDec" xfId="2187"/>
    <cellStyle name="PSHeading" xfId="2188"/>
    <cellStyle name="PSInt" xfId="2189"/>
    <cellStyle name="PSSpacer" xfId="2190"/>
    <cellStyle name="RevList" xfId="2191"/>
    <cellStyle name="Saída 2" xfId="2192"/>
    <cellStyle name="Saída 3" xfId="2193"/>
    <cellStyle name="Saída 3 2" xfId="2194"/>
    <cellStyle name="Separador de milhares 10" xfId="2195"/>
    <cellStyle name="Separador de milhares 10 10" xfId="2196"/>
    <cellStyle name="Separador de milhares 10 11" xfId="2197"/>
    <cellStyle name="Separador de milhares 10 2" xfId="2198"/>
    <cellStyle name="Separador de milhares 10 2 10" xfId="2199"/>
    <cellStyle name="Separador de milhares 10 2 2" xfId="2200"/>
    <cellStyle name="Separador de milhares 10 2 2 2" xfId="2201"/>
    <cellStyle name="Separador de milhares 10 2 2 2 2" xfId="2202"/>
    <cellStyle name="Separador de milhares 10 2 2 3" xfId="2203"/>
    <cellStyle name="Separador de milhares 10 2 3" xfId="2204"/>
    <cellStyle name="Separador de milhares 10 2 3 2" xfId="2205"/>
    <cellStyle name="Separador de milhares 10 2 3 2 2" xfId="2206"/>
    <cellStyle name="Separador de milhares 10 2 3 3" xfId="2207"/>
    <cellStyle name="Separador de milhares 10 2 4" xfId="2208"/>
    <cellStyle name="Separador de milhares 10 2 4 2" xfId="2209"/>
    <cellStyle name="Separador de milhares 10 2 4 2 2" xfId="2210"/>
    <cellStyle name="Separador de milhares 10 2 4 3" xfId="2211"/>
    <cellStyle name="Separador de milhares 10 2 5" xfId="2212"/>
    <cellStyle name="Separador de milhares 10 2 5 2" xfId="2213"/>
    <cellStyle name="Separador de milhares 10 2 5 2 2" xfId="2214"/>
    <cellStyle name="Separador de milhares 10 2 5 3" xfId="2215"/>
    <cellStyle name="Separador de milhares 10 2 6" xfId="2216"/>
    <cellStyle name="Separador de milhares 10 2 6 2" xfId="2217"/>
    <cellStyle name="Separador de milhares 10 2 7" xfId="2218"/>
    <cellStyle name="Separador de milhares 10 2 7 2" xfId="2219"/>
    <cellStyle name="Separador de milhares 10 2 8" xfId="2220"/>
    <cellStyle name="Separador de milhares 10 2 9" xfId="2221"/>
    <cellStyle name="Separador de milhares 10 3" xfId="2222"/>
    <cellStyle name="Separador de milhares 10 3 2" xfId="2223"/>
    <cellStyle name="Separador de milhares 10 3 2 2" xfId="2224"/>
    <cellStyle name="Separador de milhares 10 3 3" xfId="2225"/>
    <cellStyle name="Separador de milhares 10 4" xfId="2226"/>
    <cellStyle name="Separador de milhares 10 4 2" xfId="2227"/>
    <cellStyle name="Separador de milhares 10 4 2 2" xfId="2228"/>
    <cellStyle name="Separador de milhares 10 4 3" xfId="2229"/>
    <cellStyle name="Separador de milhares 10 5" xfId="2230"/>
    <cellStyle name="Separador de milhares 10 5 2" xfId="2231"/>
    <cellStyle name="Separador de milhares 10 5 2 2" xfId="2232"/>
    <cellStyle name="Separador de milhares 10 5 3" xfId="2233"/>
    <cellStyle name="Separador de milhares 10 6" xfId="2234"/>
    <cellStyle name="Separador de milhares 10 6 2" xfId="2235"/>
    <cellStyle name="Separador de milhares 10 6 2 2" xfId="2236"/>
    <cellStyle name="Separador de milhares 10 6 3" xfId="2237"/>
    <cellStyle name="Separador de milhares 10 7" xfId="2238"/>
    <cellStyle name="Separador de milhares 10 7 2" xfId="2239"/>
    <cellStyle name="Separador de milhares 10 8" xfId="2240"/>
    <cellStyle name="Separador de milhares 10 8 2" xfId="2241"/>
    <cellStyle name="Separador de milhares 10 9" xfId="2242"/>
    <cellStyle name="Separador de milhares 11" xfId="2243"/>
    <cellStyle name="Separador de milhares 11 10" xfId="2244"/>
    <cellStyle name="Separador de milhares 11 11" xfId="2245"/>
    <cellStyle name="Separador de milhares 11 2" xfId="2246"/>
    <cellStyle name="Separador de milhares 11 2 10" xfId="2247"/>
    <cellStyle name="Separador de milhares 11 2 2" xfId="2248"/>
    <cellStyle name="Separador de milhares 11 2 2 2" xfId="2249"/>
    <cellStyle name="Separador de milhares 11 2 2 2 2" xfId="2250"/>
    <cellStyle name="Separador de milhares 11 2 2 3" xfId="2251"/>
    <cellStyle name="Separador de milhares 11 2 3" xfId="2252"/>
    <cellStyle name="Separador de milhares 11 2 3 2" xfId="2253"/>
    <cellStyle name="Separador de milhares 11 2 3 2 2" xfId="2254"/>
    <cellStyle name="Separador de milhares 11 2 3 3" xfId="2255"/>
    <cellStyle name="Separador de milhares 11 2 4" xfId="2256"/>
    <cellStyle name="Separador de milhares 11 2 4 2" xfId="2257"/>
    <cellStyle name="Separador de milhares 11 2 4 2 2" xfId="2258"/>
    <cellStyle name="Separador de milhares 11 2 4 3" xfId="2259"/>
    <cellStyle name="Separador de milhares 11 2 5" xfId="2260"/>
    <cellStyle name="Separador de milhares 11 2 5 2" xfId="2261"/>
    <cellStyle name="Separador de milhares 11 2 5 2 2" xfId="2262"/>
    <cellStyle name="Separador de milhares 11 2 5 3" xfId="2263"/>
    <cellStyle name="Separador de milhares 11 2 6" xfId="2264"/>
    <cellStyle name="Separador de milhares 11 2 6 2" xfId="2265"/>
    <cellStyle name="Separador de milhares 11 2 7" xfId="2266"/>
    <cellStyle name="Separador de milhares 11 2 7 2" xfId="2267"/>
    <cellStyle name="Separador de milhares 11 2 8" xfId="2268"/>
    <cellStyle name="Separador de milhares 11 2 9" xfId="2269"/>
    <cellStyle name="Separador de milhares 11 3" xfId="2270"/>
    <cellStyle name="Separador de milhares 11 3 2" xfId="2271"/>
    <cellStyle name="Separador de milhares 11 3 2 2" xfId="2272"/>
    <cellStyle name="Separador de milhares 11 3 3" xfId="2273"/>
    <cellStyle name="Separador de milhares 11 4" xfId="2274"/>
    <cellStyle name="Separador de milhares 11 4 2" xfId="2275"/>
    <cellStyle name="Separador de milhares 11 4 2 2" xfId="2276"/>
    <cellStyle name="Separador de milhares 11 4 3" xfId="2277"/>
    <cellStyle name="Separador de milhares 11 5" xfId="2278"/>
    <cellStyle name="Separador de milhares 11 5 2" xfId="2279"/>
    <cellStyle name="Separador de milhares 11 5 2 2" xfId="2280"/>
    <cellStyle name="Separador de milhares 11 5 3" xfId="2281"/>
    <cellStyle name="Separador de milhares 11 6" xfId="2282"/>
    <cellStyle name="Separador de milhares 11 6 2" xfId="2283"/>
    <cellStyle name="Separador de milhares 11 6 2 2" xfId="2284"/>
    <cellStyle name="Separador de milhares 11 6 3" xfId="2285"/>
    <cellStyle name="Separador de milhares 11 7" xfId="2286"/>
    <cellStyle name="Separador de milhares 11 7 2" xfId="2287"/>
    <cellStyle name="Separador de milhares 11 8" xfId="2288"/>
    <cellStyle name="Separador de milhares 11 8 2" xfId="2289"/>
    <cellStyle name="Separador de milhares 11 9" xfId="2290"/>
    <cellStyle name="Separador de milhares 12" xfId="2291"/>
    <cellStyle name="Separador de milhares 12 10" xfId="2292"/>
    <cellStyle name="Separador de milhares 12 11" xfId="2293"/>
    <cellStyle name="Separador de milhares 12 2" xfId="2294"/>
    <cellStyle name="Separador de milhares 12 2 10" xfId="2295"/>
    <cellStyle name="Separador de milhares 12 2 2" xfId="2296"/>
    <cellStyle name="Separador de milhares 12 2 2 2" xfId="2297"/>
    <cellStyle name="Separador de milhares 12 2 2 2 2" xfId="2298"/>
    <cellStyle name="Separador de milhares 12 2 2 3" xfId="2299"/>
    <cellStyle name="Separador de milhares 12 2 3" xfId="2300"/>
    <cellStyle name="Separador de milhares 12 2 3 2" xfId="2301"/>
    <cellStyle name="Separador de milhares 12 2 3 2 2" xfId="2302"/>
    <cellStyle name="Separador de milhares 12 2 3 3" xfId="2303"/>
    <cellStyle name="Separador de milhares 12 2 4" xfId="2304"/>
    <cellStyle name="Separador de milhares 12 2 4 2" xfId="2305"/>
    <cellStyle name="Separador de milhares 12 2 4 2 2" xfId="2306"/>
    <cellStyle name="Separador de milhares 12 2 4 3" xfId="2307"/>
    <cellStyle name="Separador de milhares 12 2 5" xfId="2308"/>
    <cellStyle name="Separador de milhares 12 2 5 2" xfId="2309"/>
    <cellStyle name="Separador de milhares 12 2 5 2 2" xfId="2310"/>
    <cellStyle name="Separador de milhares 12 2 5 3" xfId="2311"/>
    <cellStyle name="Separador de milhares 12 2 6" xfId="2312"/>
    <cellStyle name="Separador de milhares 12 2 6 2" xfId="2313"/>
    <cellStyle name="Separador de milhares 12 2 7" xfId="2314"/>
    <cellStyle name="Separador de milhares 12 2 7 2" xfId="2315"/>
    <cellStyle name="Separador de milhares 12 2 8" xfId="2316"/>
    <cellStyle name="Separador de milhares 12 2 9" xfId="2317"/>
    <cellStyle name="Separador de milhares 12 3" xfId="2318"/>
    <cellStyle name="Separador de milhares 12 3 2" xfId="2319"/>
    <cellStyle name="Separador de milhares 12 3 2 2" xfId="2320"/>
    <cellStyle name="Separador de milhares 12 3 3" xfId="2321"/>
    <cellStyle name="Separador de milhares 12 4" xfId="2322"/>
    <cellStyle name="Separador de milhares 12 4 2" xfId="2323"/>
    <cellStyle name="Separador de milhares 12 4 2 2" xfId="2324"/>
    <cellStyle name="Separador de milhares 12 4 3" xfId="2325"/>
    <cellStyle name="Separador de milhares 12 5" xfId="2326"/>
    <cellStyle name="Separador de milhares 12 5 2" xfId="2327"/>
    <cellStyle name="Separador de milhares 12 5 2 2" xfId="2328"/>
    <cellStyle name="Separador de milhares 12 5 3" xfId="2329"/>
    <cellStyle name="Separador de milhares 12 6" xfId="2330"/>
    <cellStyle name="Separador de milhares 12 6 2" xfId="2331"/>
    <cellStyle name="Separador de milhares 12 6 2 2" xfId="2332"/>
    <cellStyle name="Separador de milhares 12 6 3" xfId="2333"/>
    <cellStyle name="Separador de milhares 12 7" xfId="2334"/>
    <cellStyle name="Separador de milhares 12 7 2" xfId="2335"/>
    <cellStyle name="Separador de milhares 12 8" xfId="2336"/>
    <cellStyle name="Separador de milhares 12 8 2" xfId="2337"/>
    <cellStyle name="Separador de milhares 12 9" xfId="2338"/>
    <cellStyle name="Separador de milhares 13" xfId="2339"/>
    <cellStyle name="Separador de milhares 13 10" xfId="2340"/>
    <cellStyle name="Separador de milhares 13 11" xfId="2341"/>
    <cellStyle name="Separador de milhares 13 2" xfId="2342"/>
    <cellStyle name="Separador de milhares 13 2 10" xfId="2343"/>
    <cellStyle name="Separador de milhares 13 2 2" xfId="2344"/>
    <cellStyle name="Separador de milhares 13 2 2 2" xfId="2345"/>
    <cellStyle name="Separador de milhares 13 2 2 2 2" xfId="2346"/>
    <cellStyle name="Separador de milhares 13 2 2 3" xfId="2347"/>
    <cellStyle name="Separador de milhares 13 2 3" xfId="2348"/>
    <cellStyle name="Separador de milhares 13 2 3 2" xfId="2349"/>
    <cellStyle name="Separador de milhares 13 2 3 2 2" xfId="2350"/>
    <cellStyle name="Separador de milhares 13 2 3 3" xfId="2351"/>
    <cellStyle name="Separador de milhares 13 2 4" xfId="2352"/>
    <cellStyle name="Separador de milhares 13 2 4 2" xfId="2353"/>
    <cellStyle name="Separador de milhares 13 2 4 2 2" xfId="2354"/>
    <cellStyle name="Separador de milhares 13 2 4 3" xfId="2355"/>
    <cellStyle name="Separador de milhares 13 2 5" xfId="2356"/>
    <cellStyle name="Separador de milhares 13 2 5 2" xfId="2357"/>
    <cellStyle name="Separador de milhares 13 2 5 2 2" xfId="2358"/>
    <cellStyle name="Separador de milhares 13 2 5 3" xfId="2359"/>
    <cellStyle name="Separador de milhares 13 2 6" xfId="2360"/>
    <cellStyle name="Separador de milhares 13 2 6 2" xfId="2361"/>
    <cellStyle name="Separador de milhares 13 2 7" xfId="2362"/>
    <cellStyle name="Separador de milhares 13 2 7 2" xfId="2363"/>
    <cellStyle name="Separador de milhares 13 2 8" xfId="2364"/>
    <cellStyle name="Separador de milhares 13 2 9" xfId="2365"/>
    <cellStyle name="Separador de milhares 13 3" xfId="2366"/>
    <cellStyle name="Separador de milhares 13 3 2" xfId="2367"/>
    <cellStyle name="Separador de milhares 13 3 2 2" xfId="2368"/>
    <cellStyle name="Separador de milhares 13 3 3" xfId="2369"/>
    <cellStyle name="Separador de milhares 13 4" xfId="2370"/>
    <cellStyle name="Separador de milhares 13 4 2" xfId="2371"/>
    <cellStyle name="Separador de milhares 13 4 2 2" xfId="2372"/>
    <cellStyle name="Separador de milhares 13 4 3" xfId="2373"/>
    <cellStyle name="Separador de milhares 13 5" xfId="2374"/>
    <cellStyle name="Separador de milhares 13 5 2" xfId="2375"/>
    <cellStyle name="Separador de milhares 13 5 2 2" xfId="2376"/>
    <cellStyle name="Separador de milhares 13 5 3" xfId="2377"/>
    <cellStyle name="Separador de milhares 13 6" xfId="2378"/>
    <cellStyle name="Separador de milhares 13 6 2" xfId="2379"/>
    <cellStyle name="Separador de milhares 13 6 2 2" xfId="2380"/>
    <cellStyle name="Separador de milhares 13 6 3" xfId="2381"/>
    <cellStyle name="Separador de milhares 13 7" xfId="2382"/>
    <cellStyle name="Separador de milhares 13 7 2" xfId="2383"/>
    <cellStyle name="Separador de milhares 13 8" xfId="2384"/>
    <cellStyle name="Separador de milhares 13 8 2" xfId="2385"/>
    <cellStyle name="Separador de milhares 13 9" xfId="2386"/>
    <cellStyle name="Separador de milhares 14" xfId="2387"/>
    <cellStyle name="Separador de milhares 14 10" xfId="2388"/>
    <cellStyle name="Separador de milhares 14 11" xfId="2389"/>
    <cellStyle name="Separador de milhares 14 2" xfId="2390"/>
    <cellStyle name="Separador de milhares 14 2 10" xfId="2391"/>
    <cellStyle name="Separador de milhares 14 2 2" xfId="2392"/>
    <cellStyle name="Separador de milhares 14 2 2 2" xfId="2393"/>
    <cellStyle name="Separador de milhares 14 2 2 2 2" xfId="2394"/>
    <cellStyle name="Separador de milhares 14 2 2 3" xfId="2395"/>
    <cellStyle name="Separador de milhares 14 2 3" xfId="2396"/>
    <cellStyle name="Separador de milhares 14 2 3 2" xfId="2397"/>
    <cellStyle name="Separador de milhares 14 2 3 2 2" xfId="2398"/>
    <cellStyle name="Separador de milhares 14 2 3 3" xfId="2399"/>
    <cellStyle name="Separador de milhares 14 2 4" xfId="2400"/>
    <cellStyle name="Separador de milhares 14 2 4 2" xfId="2401"/>
    <cellStyle name="Separador de milhares 14 2 4 2 2" xfId="2402"/>
    <cellStyle name="Separador de milhares 14 2 4 3" xfId="2403"/>
    <cellStyle name="Separador de milhares 14 2 5" xfId="2404"/>
    <cellStyle name="Separador de milhares 14 2 5 2" xfId="2405"/>
    <cellStyle name="Separador de milhares 14 2 5 2 2" xfId="2406"/>
    <cellStyle name="Separador de milhares 14 2 5 3" xfId="2407"/>
    <cellStyle name="Separador de milhares 14 2 6" xfId="2408"/>
    <cellStyle name="Separador de milhares 14 2 6 2" xfId="2409"/>
    <cellStyle name="Separador de milhares 14 2 7" xfId="2410"/>
    <cellStyle name="Separador de milhares 14 2 7 2" xfId="2411"/>
    <cellStyle name="Separador de milhares 14 2 8" xfId="2412"/>
    <cellStyle name="Separador de milhares 14 2 9" xfId="2413"/>
    <cellStyle name="Separador de milhares 14 3" xfId="2414"/>
    <cellStyle name="Separador de milhares 14 3 2" xfId="2415"/>
    <cellStyle name="Separador de milhares 14 3 2 2" xfId="2416"/>
    <cellStyle name="Separador de milhares 14 3 3" xfId="2417"/>
    <cellStyle name="Separador de milhares 14 4" xfId="2418"/>
    <cellStyle name="Separador de milhares 14 4 2" xfId="2419"/>
    <cellStyle name="Separador de milhares 14 4 2 2" xfId="2420"/>
    <cellStyle name="Separador de milhares 14 4 3" xfId="2421"/>
    <cellStyle name="Separador de milhares 14 5" xfId="2422"/>
    <cellStyle name="Separador de milhares 14 5 2" xfId="2423"/>
    <cellStyle name="Separador de milhares 14 5 2 2" xfId="2424"/>
    <cellStyle name="Separador de milhares 14 5 3" xfId="2425"/>
    <cellStyle name="Separador de milhares 14 6" xfId="2426"/>
    <cellStyle name="Separador de milhares 14 6 2" xfId="2427"/>
    <cellStyle name="Separador de milhares 14 6 2 2" xfId="2428"/>
    <cellStyle name="Separador de milhares 14 6 3" xfId="2429"/>
    <cellStyle name="Separador de milhares 14 7" xfId="2430"/>
    <cellStyle name="Separador de milhares 14 7 2" xfId="2431"/>
    <cellStyle name="Separador de milhares 14 8" xfId="2432"/>
    <cellStyle name="Separador de milhares 14 8 2" xfId="2433"/>
    <cellStyle name="Separador de milhares 14 9" xfId="2434"/>
    <cellStyle name="Separador de milhares 15" xfId="2435"/>
    <cellStyle name="Separador de milhares 15 10" xfId="2436"/>
    <cellStyle name="Separador de milhares 15 11" xfId="2437"/>
    <cellStyle name="Separador de milhares 15 2" xfId="2438"/>
    <cellStyle name="Separador de milhares 15 2 10" xfId="2439"/>
    <cellStyle name="Separador de milhares 15 2 2" xfId="2440"/>
    <cellStyle name="Separador de milhares 15 2 2 2" xfId="2441"/>
    <cellStyle name="Separador de milhares 15 2 2 2 2" xfId="2442"/>
    <cellStyle name="Separador de milhares 15 2 2 3" xfId="2443"/>
    <cellStyle name="Separador de milhares 15 2 3" xfId="2444"/>
    <cellStyle name="Separador de milhares 15 2 3 2" xfId="2445"/>
    <cellStyle name="Separador de milhares 15 2 3 2 2" xfId="2446"/>
    <cellStyle name="Separador de milhares 15 2 3 3" xfId="2447"/>
    <cellStyle name="Separador de milhares 15 2 4" xfId="2448"/>
    <cellStyle name="Separador de milhares 15 2 4 2" xfId="2449"/>
    <cellStyle name="Separador de milhares 15 2 4 2 2" xfId="2450"/>
    <cellStyle name="Separador de milhares 15 2 4 3" xfId="2451"/>
    <cellStyle name="Separador de milhares 15 2 5" xfId="2452"/>
    <cellStyle name="Separador de milhares 15 2 5 2" xfId="2453"/>
    <cellStyle name="Separador de milhares 15 2 5 2 2" xfId="2454"/>
    <cellStyle name="Separador de milhares 15 2 5 3" xfId="2455"/>
    <cellStyle name="Separador de milhares 15 2 6" xfId="2456"/>
    <cellStyle name="Separador de milhares 15 2 6 2" xfId="2457"/>
    <cellStyle name="Separador de milhares 15 2 7" xfId="2458"/>
    <cellStyle name="Separador de milhares 15 2 7 2" xfId="2459"/>
    <cellStyle name="Separador de milhares 15 2 8" xfId="2460"/>
    <cellStyle name="Separador de milhares 15 2 9" xfId="2461"/>
    <cellStyle name="Separador de milhares 15 3" xfId="2462"/>
    <cellStyle name="Separador de milhares 15 3 2" xfId="2463"/>
    <cellStyle name="Separador de milhares 15 3 2 2" xfId="2464"/>
    <cellStyle name="Separador de milhares 15 3 3" xfId="2465"/>
    <cellStyle name="Separador de milhares 15 4" xfId="2466"/>
    <cellStyle name="Separador de milhares 15 4 2" xfId="2467"/>
    <cellStyle name="Separador de milhares 15 4 2 2" xfId="2468"/>
    <cellStyle name="Separador de milhares 15 4 3" xfId="2469"/>
    <cellStyle name="Separador de milhares 15 5" xfId="2470"/>
    <cellStyle name="Separador de milhares 15 5 2" xfId="2471"/>
    <cellStyle name="Separador de milhares 15 5 2 2" xfId="2472"/>
    <cellStyle name="Separador de milhares 15 5 3" xfId="2473"/>
    <cellStyle name="Separador de milhares 15 6" xfId="2474"/>
    <cellStyle name="Separador de milhares 15 6 2" xfId="2475"/>
    <cellStyle name="Separador de milhares 15 6 2 2" xfId="2476"/>
    <cellStyle name="Separador de milhares 15 6 3" xfId="2477"/>
    <cellStyle name="Separador de milhares 15 7" xfId="2478"/>
    <cellStyle name="Separador de milhares 15 7 2" xfId="2479"/>
    <cellStyle name="Separador de milhares 15 8" xfId="2480"/>
    <cellStyle name="Separador de milhares 15 8 2" xfId="2481"/>
    <cellStyle name="Separador de milhares 15 9" xfId="2482"/>
    <cellStyle name="Separador de milhares 16" xfId="2483"/>
    <cellStyle name="Separador de milhares 16 10" xfId="2484"/>
    <cellStyle name="Separador de milhares 16 11" xfId="2485"/>
    <cellStyle name="Separador de milhares 16 2" xfId="2486"/>
    <cellStyle name="Separador de milhares 16 2 10" xfId="2487"/>
    <cellStyle name="Separador de milhares 16 2 2" xfId="2488"/>
    <cellStyle name="Separador de milhares 16 2 2 2" xfId="2489"/>
    <cellStyle name="Separador de milhares 16 2 2 2 2" xfId="2490"/>
    <cellStyle name="Separador de milhares 16 2 2 3" xfId="2491"/>
    <cellStyle name="Separador de milhares 16 2 3" xfId="2492"/>
    <cellStyle name="Separador de milhares 16 2 3 2" xfId="2493"/>
    <cellStyle name="Separador de milhares 16 2 3 2 2" xfId="2494"/>
    <cellStyle name="Separador de milhares 16 2 3 3" xfId="2495"/>
    <cellStyle name="Separador de milhares 16 2 4" xfId="2496"/>
    <cellStyle name="Separador de milhares 16 2 4 2" xfId="2497"/>
    <cellStyle name="Separador de milhares 16 2 4 2 2" xfId="2498"/>
    <cellStyle name="Separador de milhares 16 2 4 3" xfId="2499"/>
    <cellStyle name="Separador de milhares 16 2 5" xfId="2500"/>
    <cellStyle name="Separador de milhares 16 2 5 2" xfId="2501"/>
    <cellStyle name="Separador de milhares 16 2 5 2 2" xfId="2502"/>
    <cellStyle name="Separador de milhares 16 2 5 3" xfId="2503"/>
    <cellStyle name="Separador de milhares 16 2 6" xfId="2504"/>
    <cellStyle name="Separador de milhares 16 2 6 2" xfId="2505"/>
    <cellStyle name="Separador de milhares 16 2 7" xfId="2506"/>
    <cellStyle name="Separador de milhares 16 2 7 2" xfId="2507"/>
    <cellStyle name="Separador de milhares 16 2 8" xfId="2508"/>
    <cellStyle name="Separador de milhares 16 2 9" xfId="2509"/>
    <cellStyle name="Separador de milhares 16 3" xfId="2510"/>
    <cellStyle name="Separador de milhares 16 3 2" xfId="2511"/>
    <cellStyle name="Separador de milhares 16 3 2 2" xfId="2512"/>
    <cellStyle name="Separador de milhares 16 3 3" xfId="2513"/>
    <cellStyle name="Separador de milhares 16 4" xfId="2514"/>
    <cellStyle name="Separador de milhares 16 4 2" xfId="2515"/>
    <cellStyle name="Separador de milhares 16 4 2 2" xfId="2516"/>
    <cellStyle name="Separador de milhares 16 4 3" xfId="2517"/>
    <cellStyle name="Separador de milhares 16 5" xfId="2518"/>
    <cellStyle name="Separador de milhares 16 5 2" xfId="2519"/>
    <cellStyle name="Separador de milhares 16 5 2 2" xfId="2520"/>
    <cellStyle name="Separador de milhares 16 5 3" xfId="2521"/>
    <cellStyle name="Separador de milhares 16 6" xfId="2522"/>
    <cellStyle name="Separador de milhares 16 6 2" xfId="2523"/>
    <cellStyle name="Separador de milhares 16 6 2 2" xfId="2524"/>
    <cellStyle name="Separador de milhares 16 6 3" xfId="2525"/>
    <cellStyle name="Separador de milhares 16 7" xfId="2526"/>
    <cellStyle name="Separador de milhares 16 7 2" xfId="2527"/>
    <cellStyle name="Separador de milhares 16 8" xfId="2528"/>
    <cellStyle name="Separador de milhares 16 8 2" xfId="2529"/>
    <cellStyle name="Separador de milhares 16 9" xfId="2530"/>
    <cellStyle name="Separador de milhares 17" xfId="2531"/>
    <cellStyle name="Separador de milhares 17 10" xfId="2532"/>
    <cellStyle name="Separador de milhares 17 11" xfId="2533"/>
    <cellStyle name="Separador de milhares 17 2" xfId="2534"/>
    <cellStyle name="Separador de milhares 17 2 10" xfId="2535"/>
    <cellStyle name="Separador de milhares 17 2 2" xfId="2536"/>
    <cellStyle name="Separador de milhares 17 2 2 2" xfId="2537"/>
    <cellStyle name="Separador de milhares 17 2 2 2 2" xfId="2538"/>
    <cellStyle name="Separador de milhares 17 2 2 3" xfId="2539"/>
    <cellStyle name="Separador de milhares 17 2 3" xfId="2540"/>
    <cellStyle name="Separador de milhares 17 2 3 2" xfId="2541"/>
    <cellStyle name="Separador de milhares 17 2 3 2 2" xfId="2542"/>
    <cellStyle name="Separador de milhares 17 2 3 3" xfId="2543"/>
    <cellStyle name="Separador de milhares 17 2 4" xfId="2544"/>
    <cellStyle name="Separador de milhares 17 2 4 2" xfId="2545"/>
    <cellStyle name="Separador de milhares 17 2 4 2 2" xfId="2546"/>
    <cellStyle name="Separador de milhares 17 2 4 3" xfId="2547"/>
    <cellStyle name="Separador de milhares 17 2 5" xfId="2548"/>
    <cellStyle name="Separador de milhares 17 2 5 2" xfId="2549"/>
    <cellStyle name="Separador de milhares 17 2 5 2 2" xfId="2550"/>
    <cellStyle name="Separador de milhares 17 2 5 3" xfId="2551"/>
    <cellStyle name="Separador de milhares 17 2 6" xfId="2552"/>
    <cellStyle name="Separador de milhares 17 2 6 2" xfId="2553"/>
    <cellStyle name="Separador de milhares 17 2 7" xfId="2554"/>
    <cellStyle name="Separador de milhares 17 2 7 2" xfId="2555"/>
    <cellStyle name="Separador de milhares 17 2 8" xfId="2556"/>
    <cellStyle name="Separador de milhares 17 2 9" xfId="2557"/>
    <cellStyle name="Separador de milhares 17 3" xfId="2558"/>
    <cellStyle name="Separador de milhares 17 3 2" xfId="2559"/>
    <cellStyle name="Separador de milhares 17 3 2 2" xfId="2560"/>
    <cellStyle name="Separador de milhares 17 3 3" xfId="2561"/>
    <cellStyle name="Separador de milhares 17 4" xfId="2562"/>
    <cellStyle name="Separador de milhares 17 4 2" xfId="2563"/>
    <cellStyle name="Separador de milhares 17 4 2 2" xfId="2564"/>
    <cellStyle name="Separador de milhares 17 4 3" xfId="2565"/>
    <cellStyle name="Separador de milhares 17 5" xfId="2566"/>
    <cellStyle name="Separador de milhares 17 5 2" xfId="2567"/>
    <cellStyle name="Separador de milhares 17 5 2 2" xfId="2568"/>
    <cellStyle name="Separador de milhares 17 5 3" xfId="2569"/>
    <cellStyle name="Separador de milhares 17 6" xfId="2570"/>
    <cellStyle name="Separador de milhares 17 6 2" xfId="2571"/>
    <cellStyle name="Separador de milhares 17 6 2 2" xfId="2572"/>
    <cellStyle name="Separador de milhares 17 6 3" xfId="2573"/>
    <cellStyle name="Separador de milhares 17 7" xfId="2574"/>
    <cellStyle name="Separador de milhares 17 7 2" xfId="2575"/>
    <cellStyle name="Separador de milhares 17 8" xfId="2576"/>
    <cellStyle name="Separador de milhares 17 8 2" xfId="2577"/>
    <cellStyle name="Separador de milhares 17 9" xfId="2578"/>
    <cellStyle name="Separador de milhares 18" xfId="2579"/>
    <cellStyle name="Separador de milhares 18 10" xfId="2580"/>
    <cellStyle name="Separador de milhares 18 11" xfId="2581"/>
    <cellStyle name="Separador de milhares 18 2" xfId="2582"/>
    <cellStyle name="Separador de milhares 18 2 10" xfId="2583"/>
    <cellStyle name="Separador de milhares 18 2 2" xfId="2584"/>
    <cellStyle name="Separador de milhares 18 2 2 2" xfId="2585"/>
    <cellStyle name="Separador de milhares 18 2 2 2 2" xfId="2586"/>
    <cellStyle name="Separador de milhares 18 2 2 3" xfId="2587"/>
    <cellStyle name="Separador de milhares 18 2 3" xfId="2588"/>
    <cellStyle name="Separador de milhares 18 2 3 2" xfId="2589"/>
    <cellStyle name="Separador de milhares 18 2 3 2 2" xfId="2590"/>
    <cellStyle name="Separador de milhares 18 2 3 3" xfId="2591"/>
    <cellStyle name="Separador de milhares 18 2 4" xfId="2592"/>
    <cellStyle name="Separador de milhares 18 2 4 2" xfId="2593"/>
    <cellStyle name="Separador de milhares 18 2 4 2 2" xfId="2594"/>
    <cellStyle name="Separador de milhares 18 2 4 3" xfId="2595"/>
    <cellStyle name="Separador de milhares 18 2 5" xfId="2596"/>
    <cellStyle name="Separador de milhares 18 2 5 2" xfId="2597"/>
    <cellStyle name="Separador de milhares 18 2 5 2 2" xfId="2598"/>
    <cellStyle name="Separador de milhares 18 2 5 3" xfId="2599"/>
    <cellStyle name="Separador de milhares 18 2 6" xfId="2600"/>
    <cellStyle name="Separador de milhares 18 2 6 2" xfId="2601"/>
    <cellStyle name="Separador de milhares 18 2 7" xfId="2602"/>
    <cellStyle name="Separador de milhares 18 2 7 2" xfId="2603"/>
    <cellStyle name="Separador de milhares 18 2 8" xfId="2604"/>
    <cellStyle name="Separador de milhares 18 2 9" xfId="2605"/>
    <cellStyle name="Separador de milhares 18 3" xfId="2606"/>
    <cellStyle name="Separador de milhares 18 3 2" xfId="2607"/>
    <cellStyle name="Separador de milhares 18 3 2 2" xfId="2608"/>
    <cellStyle name="Separador de milhares 18 3 3" xfId="2609"/>
    <cellStyle name="Separador de milhares 18 4" xfId="2610"/>
    <cellStyle name="Separador de milhares 18 4 2" xfId="2611"/>
    <cellStyle name="Separador de milhares 18 4 2 2" xfId="2612"/>
    <cellStyle name="Separador de milhares 18 4 3" xfId="2613"/>
    <cellStyle name="Separador de milhares 18 5" xfId="2614"/>
    <cellStyle name="Separador de milhares 18 5 2" xfId="2615"/>
    <cellStyle name="Separador de milhares 18 5 2 2" xfId="2616"/>
    <cellStyle name="Separador de milhares 18 5 3" xfId="2617"/>
    <cellStyle name="Separador de milhares 18 6" xfId="2618"/>
    <cellStyle name="Separador de milhares 18 6 2" xfId="2619"/>
    <cellStyle name="Separador de milhares 18 6 2 2" xfId="2620"/>
    <cellStyle name="Separador de milhares 18 6 3" xfId="2621"/>
    <cellStyle name="Separador de milhares 18 7" xfId="2622"/>
    <cellStyle name="Separador de milhares 18 7 2" xfId="2623"/>
    <cellStyle name="Separador de milhares 18 8" xfId="2624"/>
    <cellStyle name="Separador de milhares 18 8 2" xfId="2625"/>
    <cellStyle name="Separador de milhares 18 9" xfId="2626"/>
    <cellStyle name="Separador de milhares 19" xfId="2627"/>
    <cellStyle name="Separador de milhares 19 10" xfId="2628"/>
    <cellStyle name="Separador de milhares 19 11" xfId="2629"/>
    <cellStyle name="Separador de milhares 19 2" xfId="2630"/>
    <cellStyle name="Separador de milhares 19 2 10" xfId="2631"/>
    <cellStyle name="Separador de milhares 19 2 2" xfId="2632"/>
    <cellStyle name="Separador de milhares 19 2 2 2" xfId="2633"/>
    <cellStyle name="Separador de milhares 19 2 2 2 2" xfId="2634"/>
    <cellStyle name="Separador de milhares 19 2 2 3" xfId="2635"/>
    <cellStyle name="Separador de milhares 19 2 3" xfId="2636"/>
    <cellStyle name="Separador de milhares 19 2 3 2" xfId="2637"/>
    <cellStyle name="Separador de milhares 19 2 3 2 2" xfId="2638"/>
    <cellStyle name="Separador de milhares 19 2 3 3" xfId="2639"/>
    <cellStyle name="Separador de milhares 19 2 4" xfId="2640"/>
    <cellStyle name="Separador de milhares 19 2 4 2" xfId="2641"/>
    <cellStyle name="Separador de milhares 19 2 4 2 2" xfId="2642"/>
    <cellStyle name="Separador de milhares 19 2 4 3" xfId="2643"/>
    <cellStyle name="Separador de milhares 19 2 5" xfId="2644"/>
    <cellStyle name="Separador de milhares 19 2 5 2" xfId="2645"/>
    <cellStyle name="Separador de milhares 19 2 5 2 2" xfId="2646"/>
    <cellStyle name="Separador de milhares 19 2 5 3" xfId="2647"/>
    <cellStyle name="Separador de milhares 19 2 6" xfId="2648"/>
    <cellStyle name="Separador de milhares 19 2 6 2" xfId="2649"/>
    <cellStyle name="Separador de milhares 19 2 7" xfId="2650"/>
    <cellStyle name="Separador de milhares 19 2 7 2" xfId="2651"/>
    <cellStyle name="Separador de milhares 19 2 8" xfId="2652"/>
    <cellStyle name="Separador de milhares 19 2 9" xfId="2653"/>
    <cellStyle name="Separador de milhares 19 3" xfId="2654"/>
    <cellStyle name="Separador de milhares 19 3 2" xfId="2655"/>
    <cellStyle name="Separador de milhares 19 3 2 2" xfId="2656"/>
    <cellStyle name="Separador de milhares 19 3 3" xfId="2657"/>
    <cellStyle name="Separador de milhares 19 4" xfId="2658"/>
    <cellStyle name="Separador de milhares 19 4 2" xfId="2659"/>
    <cellStyle name="Separador de milhares 19 4 2 2" xfId="2660"/>
    <cellStyle name="Separador de milhares 19 4 3" xfId="2661"/>
    <cellStyle name="Separador de milhares 19 5" xfId="2662"/>
    <cellStyle name="Separador de milhares 19 5 2" xfId="2663"/>
    <cellStyle name="Separador de milhares 19 5 2 2" xfId="2664"/>
    <cellStyle name="Separador de milhares 19 5 3" xfId="2665"/>
    <cellStyle name="Separador de milhares 19 6" xfId="2666"/>
    <cellStyle name="Separador de milhares 19 6 2" xfId="2667"/>
    <cellStyle name="Separador de milhares 19 6 2 2" xfId="2668"/>
    <cellStyle name="Separador de milhares 19 6 3" xfId="2669"/>
    <cellStyle name="Separador de milhares 19 7" xfId="2670"/>
    <cellStyle name="Separador de milhares 19 7 2" xfId="2671"/>
    <cellStyle name="Separador de milhares 19 8" xfId="2672"/>
    <cellStyle name="Separador de milhares 19 8 2" xfId="2673"/>
    <cellStyle name="Separador de milhares 19 9" xfId="2674"/>
    <cellStyle name="Separador de milhares 2" xfId="2675"/>
    <cellStyle name="Separador de milhares 2 10" xfId="2676"/>
    <cellStyle name="Separador de milhares 2 10 10" xfId="2677"/>
    <cellStyle name="Separador de milhares 2 10 11" xfId="2678"/>
    <cellStyle name="Separador de milhares 2 10 2" xfId="2679"/>
    <cellStyle name="Separador de milhares 2 10 2 10" xfId="2680"/>
    <cellStyle name="Separador de milhares 2 10 2 2" xfId="2681"/>
    <cellStyle name="Separador de milhares 2 10 2 2 2" xfId="2682"/>
    <cellStyle name="Separador de milhares 2 10 2 2 2 2" xfId="2683"/>
    <cellStyle name="Separador de milhares 2 10 2 2 3" xfId="2684"/>
    <cellStyle name="Separador de milhares 2 10 2 3" xfId="2685"/>
    <cellStyle name="Separador de milhares 2 10 2 3 2" xfId="2686"/>
    <cellStyle name="Separador de milhares 2 10 2 3 2 2" xfId="2687"/>
    <cellStyle name="Separador de milhares 2 10 2 3 3" xfId="2688"/>
    <cellStyle name="Separador de milhares 2 10 2 4" xfId="2689"/>
    <cellStyle name="Separador de milhares 2 10 2 4 2" xfId="2690"/>
    <cellStyle name="Separador de milhares 2 10 2 4 2 2" xfId="2691"/>
    <cellStyle name="Separador de milhares 2 10 2 4 3" xfId="2692"/>
    <cellStyle name="Separador de milhares 2 10 2 5" xfId="2693"/>
    <cellStyle name="Separador de milhares 2 10 2 5 2" xfId="2694"/>
    <cellStyle name="Separador de milhares 2 10 2 5 2 2" xfId="2695"/>
    <cellStyle name="Separador de milhares 2 10 2 5 3" xfId="2696"/>
    <cellStyle name="Separador de milhares 2 10 2 6" xfId="2697"/>
    <cellStyle name="Separador de milhares 2 10 2 6 2" xfId="2698"/>
    <cellStyle name="Separador de milhares 2 10 2 7" xfId="2699"/>
    <cellStyle name="Separador de milhares 2 10 2 7 2" xfId="2700"/>
    <cellStyle name="Separador de milhares 2 10 2 8" xfId="2701"/>
    <cellStyle name="Separador de milhares 2 10 2 9" xfId="2702"/>
    <cellStyle name="Separador de milhares 2 10 3" xfId="2703"/>
    <cellStyle name="Separador de milhares 2 10 3 2" xfId="2704"/>
    <cellStyle name="Separador de milhares 2 10 3 2 2" xfId="2705"/>
    <cellStyle name="Separador de milhares 2 10 3 3" xfId="2706"/>
    <cellStyle name="Separador de milhares 2 10 3 4" xfId="2707"/>
    <cellStyle name="Separador de milhares 2 10 3 5" xfId="2708"/>
    <cellStyle name="Separador de milhares 2 10 4" xfId="2709"/>
    <cellStyle name="Separador de milhares 2 10 4 2" xfId="2710"/>
    <cellStyle name="Separador de milhares 2 10 4 2 2" xfId="2711"/>
    <cellStyle name="Separador de milhares 2 10 4 3" xfId="2712"/>
    <cellStyle name="Separador de milhares 2 10 5" xfId="2713"/>
    <cellStyle name="Separador de milhares 2 10 5 2" xfId="2714"/>
    <cellStyle name="Separador de milhares 2 10 5 2 2" xfId="2715"/>
    <cellStyle name="Separador de milhares 2 10 5 3" xfId="2716"/>
    <cellStyle name="Separador de milhares 2 10 6" xfId="2717"/>
    <cellStyle name="Separador de milhares 2 10 6 2" xfId="2718"/>
    <cellStyle name="Separador de milhares 2 10 6 2 2" xfId="2719"/>
    <cellStyle name="Separador de milhares 2 10 6 3" xfId="2720"/>
    <cellStyle name="Separador de milhares 2 10 7" xfId="2721"/>
    <cellStyle name="Separador de milhares 2 10 7 2" xfId="2722"/>
    <cellStyle name="Separador de milhares 2 10 8" xfId="2723"/>
    <cellStyle name="Separador de milhares 2 10 8 2" xfId="2724"/>
    <cellStyle name="Separador de milhares 2 10 9" xfId="2725"/>
    <cellStyle name="Separador de milhares 2 11" xfId="2726"/>
    <cellStyle name="Separador de milhares 2 11 10" xfId="2727"/>
    <cellStyle name="Separador de milhares 2 11 11" xfId="2728"/>
    <cellStyle name="Separador de milhares 2 11 2" xfId="2729"/>
    <cellStyle name="Separador de milhares 2 11 2 10" xfId="2730"/>
    <cellStyle name="Separador de milhares 2 11 2 2" xfId="2731"/>
    <cellStyle name="Separador de milhares 2 11 2 2 2" xfId="2732"/>
    <cellStyle name="Separador de milhares 2 11 2 2 2 2" xfId="2733"/>
    <cellStyle name="Separador de milhares 2 11 2 2 3" xfId="2734"/>
    <cellStyle name="Separador de milhares 2 11 2 3" xfId="2735"/>
    <cellStyle name="Separador de milhares 2 11 2 3 2" xfId="2736"/>
    <cellStyle name="Separador de milhares 2 11 2 3 2 2" xfId="2737"/>
    <cellStyle name="Separador de milhares 2 11 2 3 3" xfId="2738"/>
    <cellStyle name="Separador de milhares 2 11 2 4" xfId="2739"/>
    <cellStyle name="Separador de milhares 2 11 2 4 2" xfId="2740"/>
    <cellStyle name="Separador de milhares 2 11 2 4 2 2" xfId="2741"/>
    <cellStyle name="Separador de milhares 2 11 2 4 3" xfId="2742"/>
    <cellStyle name="Separador de milhares 2 11 2 5" xfId="2743"/>
    <cellStyle name="Separador de milhares 2 11 2 5 2" xfId="2744"/>
    <cellStyle name="Separador de milhares 2 11 2 5 2 2" xfId="2745"/>
    <cellStyle name="Separador de milhares 2 11 2 5 3" xfId="2746"/>
    <cellStyle name="Separador de milhares 2 11 2 6" xfId="2747"/>
    <cellStyle name="Separador de milhares 2 11 2 6 2" xfId="2748"/>
    <cellStyle name="Separador de milhares 2 11 2 7" xfId="2749"/>
    <cellStyle name="Separador de milhares 2 11 2 7 2" xfId="2750"/>
    <cellStyle name="Separador de milhares 2 11 2 8" xfId="2751"/>
    <cellStyle name="Separador de milhares 2 11 2 9" xfId="2752"/>
    <cellStyle name="Separador de milhares 2 11 3" xfId="2753"/>
    <cellStyle name="Separador de milhares 2 11 3 2" xfId="2754"/>
    <cellStyle name="Separador de milhares 2 11 3 2 2" xfId="2755"/>
    <cellStyle name="Separador de milhares 2 11 3 3" xfId="2756"/>
    <cellStyle name="Separador de milhares 2 11 3 4" xfId="2757"/>
    <cellStyle name="Separador de milhares 2 11 3 5" xfId="2758"/>
    <cellStyle name="Separador de milhares 2 11 4" xfId="2759"/>
    <cellStyle name="Separador de milhares 2 11 4 2" xfId="2760"/>
    <cellStyle name="Separador de milhares 2 11 4 2 2" xfId="2761"/>
    <cellStyle name="Separador de milhares 2 11 4 3" xfId="2762"/>
    <cellStyle name="Separador de milhares 2 11 5" xfId="2763"/>
    <cellStyle name="Separador de milhares 2 11 5 2" xfId="2764"/>
    <cellStyle name="Separador de milhares 2 11 5 2 2" xfId="2765"/>
    <cellStyle name="Separador de milhares 2 11 5 3" xfId="2766"/>
    <cellStyle name="Separador de milhares 2 11 6" xfId="2767"/>
    <cellStyle name="Separador de milhares 2 11 6 2" xfId="2768"/>
    <cellStyle name="Separador de milhares 2 11 6 2 2" xfId="2769"/>
    <cellStyle name="Separador de milhares 2 11 6 3" xfId="2770"/>
    <cellStyle name="Separador de milhares 2 11 7" xfId="2771"/>
    <cellStyle name="Separador de milhares 2 11 7 2" xfId="2772"/>
    <cellStyle name="Separador de milhares 2 11 8" xfId="2773"/>
    <cellStyle name="Separador de milhares 2 11 8 2" xfId="2774"/>
    <cellStyle name="Separador de milhares 2 11 9" xfId="2775"/>
    <cellStyle name="Separador de milhares 2 12" xfId="2776"/>
    <cellStyle name="Separador de milhares 2 12 10" xfId="2777"/>
    <cellStyle name="Separador de milhares 2 12 11" xfId="2778"/>
    <cellStyle name="Separador de milhares 2 12 2" xfId="2779"/>
    <cellStyle name="Separador de milhares 2 12 2 10" xfId="2780"/>
    <cellStyle name="Separador de milhares 2 12 2 2" xfId="2781"/>
    <cellStyle name="Separador de milhares 2 12 2 2 2" xfId="2782"/>
    <cellStyle name="Separador de milhares 2 12 2 2 2 2" xfId="2783"/>
    <cellStyle name="Separador de milhares 2 12 2 2 3" xfId="2784"/>
    <cellStyle name="Separador de milhares 2 12 2 3" xfId="2785"/>
    <cellStyle name="Separador de milhares 2 12 2 3 2" xfId="2786"/>
    <cellStyle name="Separador de milhares 2 12 2 3 2 2" xfId="2787"/>
    <cellStyle name="Separador de milhares 2 12 2 3 3" xfId="2788"/>
    <cellStyle name="Separador de milhares 2 12 2 4" xfId="2789"/>
    <cellStyle name="Separador de milhares 2 12 2 4 2" xfId="2790"/>
    <cellStyle name="Separador de milhares 2 12 2 4 2 2" xfId="2791"/>
    <cellStyle name="Separador de milhares 2 12 2 4 3" xfId="2792"/>
    <cellStyle name="Separador de milhares 2 12 2 5" xfId="2793"/>
    <cellStyle name="Separador de milhares 2 12 2 5 2" xfId="2794"/>
    <cellStyle name="Separador de milhares 2 12 2 5 2 2" xfId="2795"/>
    <cellStyle name="Separador de milhares 2 12 2 5 3" xfId="2796"/>
    <cellStyle name="Separador de milhares 2 12 2 6" xfId="2797"/>
    <cellStyle name="Separador de milhares 2 12 2 6 2" xfId="2798"/>
    <cellStyle name="Separador de milhares 2 12 2 7" xfId="2799"/>
    <cellStyle name="Separador de milhares 2 12 2 7 2" xfId="2800"/>
    <cellStyle name="Separador de milhares 2 12 2 8" xfId="2801"/>
    <cellStyle name="Separador de milhares 2 12 2 9" xfId="2802"/>
    <cellStyle name="Separador de milhares 2 12 3" xfId="2803"/>
    <cellStyle name="Separador de milhares 2 12 3 2" xfId="2804"/>
    <cellStyle name="Separador de milhares 2 12 3 2 2" xfId="2805"/>
    <cellStyle name="Separador de milhares 2 12 3 3" xfId="2806"/>
    <cellStyle name="Separador de milhares 2 12 3 4" xfId="2807"/>
    <cellStyle name="Separador de milhares 2 12 3 5" xfId="2808"/>
    <cellStyle name="Separador de milhares 2 12 4" xfId="2809"/>
    <cellStyle name="Separador de milhares 2 12 4 2" xfId="2810"/>
    <cellStyle name="Separador de milhares 2 12 4 2 2" xfId="2811"/>
    <cellStyle name="Separador de milhares 2 12 4 3" xfId="2812"/>
    <cellStyle name="Separador de milhares 2 12 5" xfId="2813"/>
    <cellStyle name="Separador de milhares 2 12 5 2" xfId="2814"/>
    <cellStyle name="Separador de milhares 2 12 5 2 2" xfId="2815"/>
    <cellStyle name="Separador de milhares 2 12 5 3" xfId="2816"/>
    <cellStyle name="Separador de milhares 2 12 6" xfId="2817"/>
    <cellStyle name="Separador de milhares 2 12 6 2" xfId="2818"/>
    <cellStyle name="Separador de milhares 2 12 6 2 2" xfId="2819"/>
    <cellStyle name="Separador de milhares 2 12 6 3" xfId="2820"/>
    <cellStyle name="Separador de milhares 2 12 7" xfId="2821"/>
    <cellStyle name="Separador de milhares 2 12 7 2" xfId="2822"/>
    <cellStyle name="Separador de milhares 2 12 8" xfId="2823"/>
    <cellStyle name="Separador de milhares 2 12 8 2" xfId="2824"/>
    <cellStyle name="Separador de milhares 2 12 9" xfId="2825"/>
    <cellStyle name="Separador de milhares 2 13" xfId="2826"/>
    <cellStyle name="Separador de milhares 2 13 10" xfId="2827"/>
    <cellStyle name="Separador de milhares 2 13 11" xfId="2828"/>
    <cellStyle name="Separador de milhares 2 13 2" xfId="2829"/>
    <cellStyle name="Separador de milhares 2 13 2 10" xfId="2830"/>
    <cellStyle name="Separador de milhares 2 13 2 2" xfId="2831"/>
    <cellStyle name="Separador de milhares 2 13 2 2 2" xfId="2832"/>
    <cellStyle name="Separador de milhares 2 13 2 2 2 2" xfId="2833"/>
    <cellStyle name="Separador de milhares 2 13 2 2 3" xfId="2834"/>
    <cellStyle name="Separador de milhares 2 13 2 3" xfId="2835"/>
    <cellStyle name="Separador de milhares 2 13 2 3 2" xfId="2836"/>
    <cellStyle name="Separador de milhares 2 13 2 3 2 2" xfId="2837"/>
    <cellStyle name="Separador de milhares 2 13 2 3 3" xfId="2838"/>
    <cellStyle name="Separador de milhares 2 13 2 4" xfId="2839"/>
    <cellStyle name="Separador de milhares 2 13 2 4 2" xfId="2840"/>
    <cellStyle name="Separador de milhares 2 13 2 4 2 2" xfId="2841"/>
    <cellStyle name="Separador de milhares 2 13 2 4 3" xfId="2842"/>
    <cellStyle name="Separador de milhares 2 13 2 5" xfId="2843"/>
    <cellStyle name="Separador de milhares 2 13 2 5 2" xfId="2844"/>
    <cellStyle name="Separador de milhares 2 13 2 5 2 2" xfId="2845"/>
    <cellStyle name="Separador de milhares 2 13 2 5 3" xfId="2846"/>
    <cellStyle name="Separador de milhares 2 13 2 6" xfId="2847"/>
    <cellStyle name="Separador de milhares 2 13 2 6 2" xfId="2848"/>
    <cellStyle name="Separador de milhares 2 13 2 7" xfId="2849"/>
    <cellStyle name="Separador de milhares 2 13 2 7 2" xfId="2850"/>
    <cellStyle name="Separador de milhares 2 13 2 8" xfId="2851"/>
    <cellStyle name="Separador de milhares 2 13 2 9" xfId="2852"/>
    <cellStyle name="Separador de milhares 2 13 3" xfId="2853"/>
    <cellStyle name="Separador de milhares 2 13 3 2" xfId="2854"/>
    <cellStyle name="Separador de milhares 2 13 3 2 2" xfId="2855"/>
    <cellStyle name="Separador de milhares 2 13 3 3" xfId="2856"/>
    <cellStyle name="Separador de milhares 2 13 3 4" xfId="2857"/>
    <cellStyle name="Separador de milhares 2 13 3 5" xfId="2858"/>
    <cellStyle name="Separador de milhares 2 13 4" xfId="2859"/>
    <cellStyle name="Separador de milhares 2 13 4 2" xfId="2860"/>
    <cellStyle name="Separador de milhares 2 13 4 2 2" xfId="2861"/>
    <cellStyle name="Separador de milhares 2 13 4 3" xfId="2862"/>
    <cellStyle name="Separador de milhares 2 13 5" xfId="2863"/>
    <cellStyle name="Separador de milhares 2 13 5 2" xfId="2864"/>
    <cellStyle name="Separador de milhares 2 13 5 2 2" xfId="2865"/>
    <cellStyle name="Separador de milhares 2 13 5 3" xfId="2866"/>
    <cellStyle name="Separador de milhares 2 13 6" xfId="2867"/>
    <cellStyle name="Separador de milhares 2 13 6 2" xfId="2868"/>
    <cellStyle name="Separador de milhares 2 13 6 2 2" xfId="2869"/>
    <cellStyle name="Separador de milhares 2 13 6 3" xfId="2870"/>
    <cellStyle name="Separador de milhares 2 13 7" xfId="2871"/>
    <cellStyle name="Separador de milhares 2 13 7 2" xfId="2872"/>
    <cellStyle name="Separador de milhares 2 13 8" xfId="2873"/>
    <cellStyle name="Separador de milhares 2 13 8 2" xfId="2874"/>
    <cellStyle name="Separador de milhares 2 13 9" xfId="2875"/>
    <cellStyle name="Separador de milhares 2 14" xfId="2876"/>
    <cellStyle name="Separador de milhares 2 14 10" xfId="2877"/>
    <cellStyle name="Separador de milhares 2 14 11" xfId="2878"/>
    <cellStyle name="Separador de milhares 2 14 2" xfId="2879"/>
    <cellStyle name="Separador de milhares 2 14 2 10" xfId="2880"/>
    <cellStyle name="Separador de milhares 2 14 2 2" xfId="2881"/>
    <cellStyle name="Separador de milhares 2 14 2 2 2" xfId="2882"/>
    <cellStyle name="Separador de milhares 2 14 2 2 2 2" xfId="2883"/>
    <cellStyle name="Separador de milhares 2 14 2 2 3" xfId="2884"/>
    <cellStyle name="Separador de milhares 2 14 2 3" xfId="2885"/>
    <cellStyle name="Separador de milhares 2 14 2 3 2" xfId="2886"/>
    <cellStyle name="Separador de milhares 2 14 2 3 2 2" xfId="2887"/>
    <cellStyle name="Separador de milhares 2 14 2 3 3" xfId="2888"/>
    <cellStyle name="Separador de milhares 2 14 2 4" xfId="2889"/>
    <cellStyle name="Separador de milhares 2 14 2 4 2" xfId="2890"/>
    <cellStyle name="Separador de milhares 2 14 2 4 2 2" xfId="2891"/>
    <cellStyle name="Separador de milhares 2 14 2 4 3" xfId="2892"/>
    <cellStyle name="Separador de milhares 2 14 2 5" xfId="2893"/>
    <cellStyle name="Separador de milhares 2 14 2 5 2" xfId="2894"/>
    <cellStyle name="Separador de milhares 2 14 2 5 2 2" xfId="2895"/>
    <cellStyle name="Separador de milhares 2 14 2 5 3" xfId="2896"/>
    <cellStyle name="Separador de milhares 2 14 2 6" xfId="2897"/>
    <cellStyle name="Separador de milhares 2 14 2 6 2" xfId="2898"/>
    <cellStyle name="Separador de milhares 2 14 2 7" xfId="2899"/>
    <cellStyle name="Separador de milhares 2 14 2 7 2" xfId="2900"/>
    <cellStyle name="Separador de milhares 2 14 2 8" xfId="2901"/>
    <cellStyle name="Separador de milhares 2 14 2 9" xfId="2902"/>
    <cellStyle name="Separador de milhares 2 14 3" xfId="2903"/>
    <cellStyle name="Separador de milhares 2 14 3 2" xfId="2904"/>
    <cellStyle name="Separador de milhares 2 14 3 2 2" xfId="2905"/>
    <cellStyle name="Separador de milhares 2 14 3 3" xfId="2906"/>
    <cellStyle name="Separador de milhares 2 14 3 4" xfId="2907"/>
    <cellStyle name="Separador de milhares 2 14 3 5" xfId="2908"/>
    <cellStyle name="Separador de milhares 2 14 4" xfId="2909"/>
    <cellStyle name="Separador de milhares 2 14 4 2" xfId="2910"/>
    <cellStyle name="Separador de milhares 2 14 4 2 2" xfId="2911"/>
    <cellStyle name="Separador de milhares 2 14 4 3" xfId="2912"/>
    <cellStyle name="Separador de milhares 2 14 5" xfId="2913"/>
    <cellStyle name="Separador de milhares 2 14 5 2" xfId="2914"/>
    <cellStyle name="Separador de milhares 2 14 5 2 2" xfId="2915"/>
    <cellStyle name="Separador de milhares 2 14 5 3" xfId="2916"/>
    <cellStyle name="Separador de milhares 2 14 6" xfId="2917"/>
    <cellStyle name="Separador de milhares 2 14 6 2" xfId="2918"/>
    <cellStyle name="Separador de milhares 2 14 6 2 2" xfId="2919"/>
    <cellStyle name="Separador de milhares 2 14 6 3" xfId="2920"/>
    <cellStyle name="Separador de milhares 2 14 7" xfId="2921"/>
    <cellStyle name="Separador de milhares 2 14 7 2" xfId="2922"/>
    <cellStyle name="Separador de milhares 2 14 8" xfId="2923"/>
    <cellStyle name="Separador de milhares 2 14 8 2" xfId="2924"/>
    <cellStyle name="Separador de milhares 2 14 9" xfId="2925"/>
    <cellStyle name="Separador de milhares 2 15" xfId="2926"/>
    <cellStyle name="Separador de milhares 2 15 10" xfId="2927"/>
    <cellStyle name="Separador de milhares 2 15 11" xfId="2928"/>
    <cellStyle name="Separador de milhares 2 15 2" xfId="2929"/>
    <cellStyle name="Separador de milhares 2 15 2 10" xfId="2930"/>
    <cellStyle name="Separador de milhares 2 15 2 2" xfId="2931"/>
    <cellStyle name="Separador de milhares 2 15 2 2 2" xfId="2932"/>
    <cellStyle name="Separador de milhares 2 15 2 2 2 2" xfId="2933"/>
    <cellStyle name="Separador de milhares 2 15 2 2 3" xfId="2934"/>
    <cellStyle name="Separador de milhares 2 15 2 3" xfId="2935"/>
    <cellStyle name="Separador de milhares 2 15 2 3 2" xfId="2936"/>
    <cellStyle name="Separador de milhares 2 15 2 3 2 2" xfId="2937"/>
    <cellStyle name="Separador de milhares 2 15 2 3 3" xfId="2938"/>
    <cellStyle name="Separador de milhares 2 15 2 4" xfId="2939"/>
    <cellStyle name="Separador de milhares 2 15 2 4 2" xfId="2940"/>
    <cellStyle name="Separador de milhares 2 15 2 4 2 2" xfId="2941"/>
    <cellStyle name="Separador de milhares 2 15 2 4 3" xfId="2942"/>
    <cellStyle name="Separador de milhares 2 15 2 5" xfId="2943"/>
    <cellStyle name="Separador de milhares 2 15 2 5 2" xfId="2944"/>
    <cellStyle name="Separador de milhares 2 15 2 5 2 2" xfId="2945"/>
    <cellStyle name="Separador de milhares 2 15 2 5 3" xfId="2946"/>
    <cellStyle name="Separador de milhares 2 15 2 6" xfId="2947"/>
    <cellStyle name="Separador de milhares 2 15 2 6 2" xfId="2948"/>
    <cellStyle name="Separador de milhares 2 15 2 7" xfId="2949"/>
    <cellStyle name="Separador de milhares 2 15 2 7 2" xfId="2950"/>
    <cellStyle name="Separador de milhares 2 15 2 8" xfId="2951"/>
    <cellStyle name="Separador de milhares 2 15 2 9" xfId="2952"/>
    <cellStyle name="Separador de milhares 2 15 3" xfId="2953"/>
    <cellStyle name="Separador de milhares 2 15 3 2" xfId="2954"/>
    <cellStyle name="Separador de milhares 2 15 3 2 2" xfId="2955"/>
    <cellStyle name="Separador de milhares 2 15 3 3" xfId="2956"/>
    <cellStyle name="Separador de milhares 2 15 3 4" xfId="2957"/>
    <cellStyle name="Separador de milhares 2 15 3 5" xfId="2958"/>
    <cellStyle name="Separador de milhares 2 15 4" xfId="2959"/>
    <cellStyle name="Separador de milhares 2 15 4 2" xfId="2960"/>
    <cellStyle name="Separador de milhares 2 15 4 2 2" xfId="2961"/>
    <cellStyle name="Separador de milhares 2 15 4 3" xfId="2962"/>
    <cellStyle name="Separador de milhares 2 15 5" xfId="2963"/>
    <cellStyle name="Separador de milhares 2 15 5 2" xfId="2964"/>
    <cellStyle name="Separador de milhares 2 15 5 2 2" xfId="2965"/>
    <cellStyle name="Separador de milhares 2 15 5 3" xfId="2966"/>
    <cellStyle name="Separador de milhares 2 15 6" xfId="2967"/>
    <cellStyle name="Separador de milhares 2 15 6 2" xfId="2968"/>
    <cellStyle name="Separador de milhares 2 15 6 2 2" xfId="2969"/>
    <cellStyle name="Separador de milhares 2 15 6 3" xfId="2970"/>
    <cellStyle name="Separador de milhares 2 15 7" xfId="2971"/>
    <cellStyle name="Separador de milhares 2 15 7 2" xfId="2972"/>
    <cellStyle name="Separador de milhares 2 15 8" xfId="2973"/>
    <cellStyle name="Separador de milhares 2 15 8 2" xfId="2974"/>
    <cellStyle name="Separador de milhares 2 15 9" xfId="2975"/>
    <cellStyle name="Separador de milhares 2 16" xfId="2976"/>
    <cellStyle name="Separador de milhares 2 16 10" xfId="2977"/>
    <cellStyle name="Separador de milhares 2 16 11" xfId="2978"/>
    <cellStyle name="Separador de milhares 2 16 2" xfId="2979"/>
    <cellStyle name="Separador de milhares 2 16 2 10" xfId="2980"/>
    <cellStyle name="Separador de milhares 2 16 2 2" xfId="2981"/>
    <cellStyle name="Separador de milhares 2 16 2 2 2" xfId="2982"/>
    <cellStyle name="Separador de milhares 2 16 2 2 2 2" xfId="2983"/>
    <cellStyle name="Separador de milhares 2 16 2 2 3" xfId="2984"/>
    <cellStyle name="Separador de milhares 2 16 2 3" xfId="2985"/>
    <cellStyle name="Separador de milhares 2 16 2 3 2" xfId="2986"/>
    <cellStyle name="Separador de milhares 2 16 2 3 2 2" xfId="2987"/>
    <cellStyle name="Separador de milhares 2 16 2 3 3" xfId="2988"/>
    <cellStyle name="Separador de milhares 2 16 2 4" xfId="2989"/>
    <cellStyle name="Separador de milhares 2 16 2 4 2" xfId="2990"/>
    <cellStyle name="Separador de milhares 2 16 2 4 2 2" xfId="2991"/>
    <cellStyle name="Separador de milhares 2 16 2 4 3" xfId="2992"/>
    <cellStyle name="Separador de milhares 2 16 2 5" xfId="2993"/>
    <cellStyle name="Separador de milhares 2 16 2 5 2" xfId="2994"/>
    <cellStyle name="Separador de milhares 2 16 2 5 2 2" xfId="2995"/>
    <cellStyle name="Separador de milhares 2 16 2 5 3" xfId="2996"/>
    <cellStyle name="Separador de milhares 2 16 2 6" xfId="2997"/>
    <cellStyle name="Separador de milhares 2 16 2 6 2" xfId="2998"/>
    <cellStyle name="Separador de milhares 2 16 2 7" xfId="2999"/>
    <cellStyle name="Separador de milhares 2 16 2 7 2" xfId="3000"/>
    <cellStyle name="Separador de milhares 2 16 2 8" xfId="3001"/>
    <cellStyle name="Separador de milhares 2 16 2 9" xfId="3002"/>
    <cellStyle name="Separador de milhares 2 16 3" xfId="3003"/>
    <cellStyle name="Separador de milhares 2 16 3 2" xfId="3004"/>
    <cellStyle name="Separador de milhares 2 16 3 2 2" xfId="3005"/>
    <cellStyle name="Separador de milhares 2 16 3 3" xfId="3006"/>
    <cellStyle name="Separador de milhares 2 16 3 4" xfId="3007"/>
    <cellStyle name="Separador de milhares 2 16 3 5" xfId="3008"/>
    <cellStyle name="Separador de milhares 2 16 4" xfId="3009"/>
    <cellStyle name="Separador de milhares 2 16 4 2" xfId="3010"/>
    <cellStyle name="Separador de milhares 2 16 4 2 2" xfId="3011"/>
    <cellStyle name="Separador de milhares 2 16 4 3" xfId="3012"/>
    <cellStyle name="Separador de milhares 2 16 5" xfId="3013"/>
    <cellStyle name="Separador de milhares 2 16 5 2" xfId="3014"/>
    <cellStyle name="Separador de milhares 2 16 5 2 2" xfId="3015"/>
    <cellStyle name="Separador de milhares 2 16 5 3" xfId="3016"/>
    <cellStyle name="Separador de milhares 2 16 6" xfId="3017"/>
    <cellStyle name="Separador de milhares 2 16 6 2" xfId="3018"/>
    <cellStyle name="Separador de milhares 2 16 6 2 2" xfId="3019"/>
    <cellStyle name="Separador de milhares 2 16 6 3" xfId="3020"/>
    <cellStyle name="Separador de milhares 2 16 7" xfId="3021"/>
    <cellStyle name="Separador de milhares 2 16 7 2" xfId="3022"/>
    <cellStyle name="Separador de milhares 2 16 8" xfId="3023"/>
    <cellStyle name="Separador de milhares 2 16 8 2" xfId="3024"/>
    <cellStyle name="Separador de milhares 2 16 9" xfId="3025"/>
    <cellStyle name="Separador de milhares 2 17" xfId="3026"/>
    <cellStyle name="Separador de milhares 2 17 10" xfId="3027"/>
    <cellStyle name="Separador de milhares 2 17 11" xfId="3028"/>
    <cellStyle name="Separador de milhares 2 17 2" xfId="3029"/>
    <cellStyle name="Separador de milhares 2 17 2 10" xfId="3030"/>
    <cellStyle name="Separador de milhares 2 17 2 2" xfId="3031"/>
    <cellStyle name="Separador de milhares 2 17 2 2 2" xfId="3032"/>
    <cellStyle name="Separador de milhares 2 17 2 2 2 2" xfId="3033"/>
    <cellStyle name="Separador de milhares 2 17 2 2 3" xfId="3034"/>
    <cellStyle name="Separador de milhares 2 17 2 3" xfId="3035"/>
    <cellStyle name="Separador de milhares 2 17 2 3 2" xfId="3036"/>
    <cellStyle name="Separador de milhares 2 17 2 3 2 2" xfId="3037"/>
    <cellStyle name="Separador de milhares 2 17 2 3 3" xfId="3038"/>
    <cellStyle name="Separador de milhares 2 17 2 4" xfId="3039"/>
    <cellStyle name="Separador de milhares 2 17 2 4 2" xfId="3040"/>
    <cellStyle name="Separador de milhares 2 17 2 4 2 2" xfId="3041"/>
    <cellStyle name="Separador de milhares 2 17 2 4 3" xfId="3042"/>
    <cellStyle name="Separador de milhares 2 17 2 5" xfId="3043"/>
    <cellStyle name="Separador de milhares 2 17 2 5 2" xfId="3044"/>
    <cellStyle name="Separador de milhares 2 17 2 5 2 2" xfId="3045"/>
    <cellStyle name="Separador de milhares 2 17 2 5 3" xfId="3046"/>
    <cellStyle name="Separador de milhares 2 17 2 6" xfId="3047"/>
    <cellStyle name="Separador de milhares 2 17 2 6 2" xfId="3048"/>
    <cellStyle name="Separador de milhares 2 17 2 7" xfId="3049"/>
    <cellStyle name="Separador de milhares 2 17 2 7 2" xfId="3050"/>
    <cellStyle name="Separador de milhares 2 17 2 8" xfId="3051"/>
    <cellStyle name="Separador de milhares 2 17 2 9" xfId="3052"/>
    <cellStyle name="Separador de milhares 2 17 3" xfId="3053"/>
    <cellStyle name="Separador de milhares 2 17 3 2" xfId="3054"/>
    <cellStyle name="Separador de milhares 2 17 3 2 2" xfId="3055"/>
    <cellStyle name="Separador de milhares 2 17 3 3" xfId="3056"/>
    <cellStyle name="Separador de milhares 2 17 3 4" xfId="3057"/>
    <cellStyle name="Separador de milhares 2 17 3 5" xfId="3058"/>
    <cellStyle name="Separador de milhares 2 17 4" xfId="3059"/>
    <cellStyle name="Separador de milhares 2 17 4 2" xfId="3060"/>
    <cellStyle name="Separador de milhares 2 17 4 2 2" xfId="3061"/>
    <cellStyle name="Separador de milhares 2 17 4 3" xfId="3062"/>
    <cellStyle name="Separador de milhares 2 17 5" xfId="3063"/>
    <cellStyle name="Separador de milhares 2 17 5 2" xfId="3064"/>
    <cellStyle name="Separador de milhares 2 17 5 2 2" xfId="3065"/>
    <cellStyle name="Separador de milhares 2 17 5 3" xfId="3066"/>
    <cellStyle name="Separador de milhares 2 17 6" xfId="3067"/>
    <cellStyle name="Separador de milhares 2 17 6 2" xfId="3068"/>
    <cellStyle name="Separador de milhares 2 17 6 2 2" xfId="3069"/>
    <cellStyle name="Separador de milhares 2 17 6 3" xfId="3070"/>
    <cellStyle name="Separador de milhares 2 17 7" xfId="3071"/>
    <cellStyle name="Separador de milhares 2 17 7 2" xfId="3072"/>
    <cellStyle name="Separador de milhares 2 17 8" xfId="3073"/>
    <cellStyle name="Separador de milhares 2 17 8 2" xfId="3074"/>
    <cellStyle name="Separador de milhares 2 17 9" xfId="3075"/>
    <cellStyle name="Separador de milhares 2 18" xfId="3076"/>
    <cellStyle name="Separador de milhares 2 18 10" xfId="3077"/>
    <cellStyle name="Separador de milhares 2 18 11" xfId="3078"/>
    <cellStyle name="Separador de milhares 2 18 2" xfId="3079"/>
    <cellStyle name="Separador de milhares 2 18 2 10" xfId="3080"/>
    <cellStyle name="Separador de milhares 2 18 2 2" xfId="3081"/>
    <cellStyle name="Separador de milhares 2 18 2 2 2" xfId="3082"/>
    <cellStyle name="Separador de milhares 2 18 2 2 2 2" xfId="3083"/>
    <cellStyle name="Separador de milhares 2 18 2 2 3" xfId="3084"/>
    <cellStyle name="Separador de milhares 2 18 2 3" xfId="3085"/>
    <cellStyle name="Separador de milhares 2 18 2 3 2" xfId="3086"/>
    <cellStyle name="Separador de milhares 2 18 2 3 2 2" xfId="3087"/>
    <cellStyle name="Separador de milhares 2 18 2 3 3" xfId="3088"/>
    <cellStyle name="Separador de milhares 2 18 2 4" xfId="3089"/>
    <cellStyle name="Separador de milhares 2 18 2 4 2" xfId="3090"/>
    <cellStyle name="Separador de milhares 2 18 2 4 2 2" xfId="3091"/>
    <cellStyle name="Separador de milhares 2 18 2 4 3" xfId="3092"/>
    <cellStyle name="Separador de milhares 2 18 2 5" xfId="3093"/>
    <cellStyle name="Separador de milhares 2 18 2 5 2" xfId="3094"/>
    <cellStyle name="Separador de milhares 2 18 2 5 2 2" xfId="3095"/>
    <cellStyle name="Separador de milhares 2 18 2 5 3" xfId="3096"/>
    <cellStyle name="Separador de milhares 2 18 2 6" xfId="3097"/>
    <cellStyle name="Separador de milhares 2 18 2 6 2" xfId="3098"/>
    <cellStyle name="Separador de milhares 2 18 2 7" xfId="3099"/>
    <cellStyle name="Separador de milhares 2 18 2 7 2" xfId="3100"/>
    <cellStyle name="Separador de milhares 2 18 2 8" xfId="3101"/>
    <cellStyle name="Separador de milhares 2 18 2 9" xfId="3102"/>
    <cellStyle name="Separador de milhares 2 18 3" xfId="3103"/>
    <cellStyle name="Separador de milhares 2 18 3 2" xfId="3104"/>
    <cellStyle name="Separador de milhares 2 18 3 2 2" xfId="3105"/>
    <cellStyle name="Separador de milhares 2 18 3 3" xfId="3106"/>
    <cellStyle name="Separador de milhares 2 18 3 4" xfId="3107"/>
    <cellStyle name="Separador de milhares 2 18 3 5" xfId="3108"/>
    <cellStyle name="Separador de milhares 2 18 4" xfId="3109"/>
    <cellStyle name="Separador de milhares 2 18 4 2" xfId="3110"/>
    <cellStyle name="Separador de milhares 2 18 4 2 2" xfId="3111"/>
    <cellStyle name="Separador de milhares 2 18 4 3" xfId="3112"/>
    <cellStyle name="Separador de milhares 2 18 5" xfId="3113"/>
    <cellStyle name="Separador de milhares 2 18 5 2" xfId="3114"/>
    <cellStyle name="Separador de milhares 2 18 5 2 2" xfId="3115"/>
    <cellStyle name="Separador de milhares 2 18 5 3" xfId="3116"/>
    <cellStyle name="Separador de milhares 2 18 6" xfId="3117"/>
    <cellStyle name="Separador de milhares 2 18 6 2" xfId="3118"/>
    <cellStyle name="Separador de milhares 2 18 6 2 2" xfId="3119"/>
    <cellStyle name="Separador de milhares 2 18 6 3" xfId="3120"/>
    <cellStyle name="Separador de milhares 2 18 7" xfId="3121"/>
    <cellStyle name="Separador de milhares 2 18 7 2" xfId="3122"/>
    <cellStyle name="Separador de milhares 2 18 8" xfId="3123"/>
    <cellStyle name="Separador de milhares 2 18 8 2" xfId="3124"/>
    <cellStyle name="Separador de milhares 2 18 9" xfId="3125"/>
    <cellStyle name="Separador de milhares 2 19" xfId="3126"/>
    <cellStyle name="Separador de milhares 2 19 10" xfId="3127"/>
    <cellStyle name="Separador de milhares 2 19 11" xfId="3128"/>
    <cellStyle name="Separador de milhares 2 19 2" xfId="3129"/>
    <cellStyle name="Separador de milhares 2 19 2 10" xfId="3130"/>
    <cellStyle name="Separador de milhares 2 19 2 2" xfId="3131"/>
    <cellStyle name="Separador de milhares 2 19 2 2 2" xfId="3132"/>
    <cellStyle name="Separador de milhares 2 19 2 2 2 2" xfId="3133"/>
    <cellStyle name="Separador de milhares 2 19 2 2 3" xfId="3134"/>
    <cellStyle name="Separador de milhares 2 19 2 3" xfId="3135"/>
    <cellStyle name="Separador de milhares 2 19 2 3 2" xfId="3136"/>
    <cellStyle name="Separador de milhares 2 19 2 3 2 2" xfId="3137"/>
    <cellStyle name="Separador de milhares 2 19 2 3 3" xfId="3138"/>
    <cellStyle name="Separador de milhares 2 19 2 4" xfId="3139"/>
    <cellStyle name="Separador de milhares 2 19 2 4 2" xfId="3140"/>
    <cellStyle name="Separador de milhares 2 19 2 4 2 2" xfId="3141"/>
    <cellStyle name="Separador de milhares 2 19 2 4 3" xfId="3142"/>
    <cellStyle name="Separador de milhares 2 19 2 5" xfId="3143"/>
    <cellStyle name="Separador de milhares 2 19 2 5 2" xfId="3144"/>
    <cellStyle name="Separador de milhares 2 19 2 5 2 2" xfId="3145"/>
    <cellStyle name="Separador de milhares 2 19 2 5 3" xfId="3146"/>
    <cellStyle name="Separador de milhares 2 19 2 6" xfId="3147"/>
    <cellStyle name="Separador de milhares 2 19 2 6 2" xfId="3148"/>
    <cellStyle name="Separador de milhares 2 19 2 7" xfId="3149"/>
    <cellStyle name="Separador de milhares 2 19 2 7 2" xfId="3150"/>
    <cellStyle name="Separador de milhares 2 19 2 8" xfId="3151"/>
    <cellStyle name="Separador de milhares 2 19 2 9" xfId="3152"/>
    <cellStyle name="Separador de milhares 2 19 3" xfId="3153"/>
    <cellStyle name="Separador de milhares 2 19 3 2" xfId="3154"/>
    <cellStyle name="Separador de milhares 2 19 3 2 2" xfId="3155"/>
    <cellStyle name="Separador de milhares 2 19 3 3" xfId="3156"/>
    <cellStyle name="Separador de milhares 2 19 3 4" xfId="3157"/>
    <cellStyle name="Separador de milhares 2 19 3 5" xfId="3158"/>
    <cellStyle name="Separador de milhares 2 19 4" xfId="3159"/>
    <cellStyle name="Separador de milhares 2 19 4 2" xfId="3160"/>
    <cellStyle name="Separador de milhares 2 19 4 2 2" xfId="3161"/>
    <cellStyle name="Separador de milhares 2 19 4 3" xfId="3162"/>
    <cellStyle name="Separador de milhares 2 19 5" xfId="3163"/>
    <cellStyle name="Separador de milhares 2 19 5 2" xfId="3164"/>
    <cellStyle name="Separador de milhares 2 19 5 2 2" xfId="3165"/>
    <cellStyle name="Separador de milhares 2 19 5 3" xfId="3166"/>
    <cellStyle name="Separador de milhares 2 19 6" xfId="3167"/>
    <cellStyle name="Separador de milhares 2 19 6 2" xfId="3168"/>
    <cellStyle name="Separador de milhares 2 19 6 2 2" xfId="3169"/>
    <cellStyle name="Separador de milhares 2 19 6 3" xfId="3170"/>
    <cellStyle name="Separador de milhares 2 19 7" xfId="3171"/>
    <cellStyle name="Separador de milhares 2 19 7 2" xfId="3172"/>
    <cellStyle name="Separador de milhares 2 19 8" xfId="3173"/>
    <cellStyle name="Separador de milhares 2 19 8 2" xfId="3174"/>
    <cellStyle name="Separador de milhares 2 19 9" xfId="3175"/>
    <cellStyle name="Separador de milhares 2 2" xfId="3176"/>
    <cellStyle name="Separador de milhares 2 2 10" xfId="3177"/>
    <cellStyle name="Separador de milhares 2 2 11" xfId="3178"/>
    <cellStyle name="Separador de milhares 2 2 2" xfId="3179"/>
    <cellStyle name="Separador de milhares 2 2 2 10" xfId="3180"/>
    <cellStyle name="Separador de milhares 2 2 2 2" xfId="3181"/>
    <cellStyle name="Separador de milhares 2 2 2 2 2" xfId="3182"/>
    <cellStyle name="Separador de milhares 2 2 2 2 2 2" xfId="3183"/>
    <cellStyle name="Separador de milhares 2 2 2 2 3" xfId="3184"/>
    <cellStyle name="Separador de milhares 2 2 2 3" xfId="3185"/>
    <cellStyle name="Separador de milhares 2 2 2 3 2" xfId="3186"/>
    <cellStyle name="Separador de milhares 2 2 2 3 2 2" xfId="3187"/>
    <cellStyle name="Separador de milhares 2 2 2 3 3" xfId="3188"/>
    <cellStyle name="Separador de milhares 2 2 2 4" xfId="3189"/>
    <cellStyle name="Separador de milhares 2 2 2 4 2" xfId="3190"/>
    <cellStyle name="Separador de milhares 2 2 2 4 2 2" xfId="3191"/>
    <cellStyle name="Separador de milhares 2 2 2 4 3" xfId="3192"/>
    <cellStyle name="Separador de milhares 2 2 2 5" xfId="3193"/>
    <cellStyle name="Separador de milhares 2 2 2 5 2" xfId="3194"/>
    <cellStyle name="Separador de milhares 2 2 2 5 2 2" xfId="3195"/>
    <cellStyle name="Separador de milhares 2 2 2 5 3" xfId="3196"/>
    <cellStyle name="Separador de milhares 2 2 2 6" xfId="3197"/>
    <cellStyle name="Separador de milhares 2 2 2 6 2" xfId="3198"/>
    <cellStyle name="Separador de milhares 2 2 2 7" xfId="3199"/>
    <cellStyle name="Separador de milhares 2 2 2 7 2" xfId="3200"/>
    <cellStyle name="Separador de milhares 2 2 2 8" xfId="3201"/>
    <cellStyle name="Separador de milhares 2 2 2 9" xfId="3202"/>
    <cellStyle name="Separador de milhares 2 2 3" xfId="3203"/>
    <cellStyle name="Separador de milhares 2 2 3 2" xfId="3204"/>
    <cellStyle name="Separador de milhares 2 2 3 2 2" xfId="3205"/>
    <cellStyle name="Separador de milhares 2 2 3 3" xfId="3206"/>
    <cellStyle name="Separador de milhares 2 2 3 4" xfId="3207"/>
    <cellStyle name="Separador de milhares 2 2 3 5" xfId="3208"/>
    <cellStyle name="Separador de milhares 2 2 4" xfId="3209"/>
    <cellStyle name="Separador de milhares 2 2 4 2" xfId="3210"/>
    <cellStyle name="Separador de milhares 2 2 4 2 2" xfId="3211"/>
    <cellStyle name="Separador de milhares 2 2 4 3" xfId="3212"/>
    <cellStyle name="Separador de milhares 2 2 5" xfId="3213"/>
    <cellStyle name="Separador de milhares 2 2 5 2" xfId="3214"/>
    <cellStyle name="Separador de milhares 2 2 5 2 2" xfId="3215"/>
    <cellStyle name="Separador de milhares 2 2 5 3" xfId="3216"/>
    <cellStyle name="Separador de milhares 2 2 6" xfId="3217"/>
    <cellStyle name="Separador de milhares 2 2 6 2" xfId="3218"/>
    <cellStyle name="Separador de milhares 2 2 6 2 2" xfId="3219"/>
    <cellStyle name="Separador de milhares 2 2 6 3" xfId="3220"/>
    <cellStyle name="Separador de milhares 2 2 7" xfId="3221"/>
    <cellStyle name="Separador de milhares 2 2 7 2" xfId="3222"/>
    <cellStyle name="Separador de milhares 2 2 8" xfId="3223"/>
    <cellStyle name="Separador de milhares 2 2 8 2" xfId="3224"/>
    <cellStyle name="Separador de milhares 2 2 9" xfId="3225"/>
    <cellStyle name="Separador de milhares 2 20" xfId="3226"/>
    <cellStyle name="Separador de milhares 2 20 10" xfId="3227"/>
    <cellStyle name="Separador de milhares 2 20 11" xfId="3228"/>
    <cellStyle name="Separador de milhares 2 20 2" xfId="3229"/>
    <cellStyle name="Separador de milhares 2 20 2 10" xfId="3230"/>
    <cellStyle name="Separador de milhares 2 20 2 2" xfId="3231"/>
    <cellStyle name="Separador de milhares 2 20 2 2 2" xfId="3232"/>
    <cellStyle name="Separador de milhares 2 20 2 2 2 2" xfId="3233"/>
    <cellStyle name="Separador de milhares 2 20 2 2 3" xfId="3234"/>
    <cellStyle name="Separador de milhares 2 20 2 3" xfId="3235"/>
    <cellStyle name="Separador de milhares 2 20 2 3 2" xfId="3236"/>
    <cellStyle name="Separador de milhares 2 20 2 3 2 2" xfId="3237"/>
    <cellStyle name="Separador de milhares 2 20 2 3 3" xfId="3238"/>
    <cellStyle name="Separador de milhares 2 20 2 4" xfId="3239"/>
    <cellStyle name="Separador de milhares 2 20 2 4 2" xfId="3240"/>
    <cellStyle name="Separador de milhares 2 20 2 4 2 2" xfId="3241"/>
    <cellStyle name="Separador de milhares 2 20 2 4 3" xfId="3242"/>
    <cellStyle name="Separador de milhares 2 20 2 5" xfId="3243"/>
    <cellStyle name="Separador de milhares 2 20 2 5 2" xfId="3244"/>
    <cellStyle name="Separador de milhares 2 20 2 5 2 2" xfId="3245"/>
    <cellStyle name="Separador de milhares 2 20 2 5 3" xfId="3246"/>
    <cellStyle name="Separador de milhares 2 20 2 6" xfId="3247"/>
    <cellStyle name="Separador de milhares 2 20 2 6 2" xfId="3248"/>
    <cellStyle name="Separador de milhares 2 20 2 7" xfId="3249"/>
    <cellStyle name="Separador de milhares 2 20 2 7 2" xfId="3250"/>
    <cellStyle name="Separador de milhares 2 20 2 8" xfId="3251"/>
    <cellStyle name="Separador de milhares 2 20 2 9" xfId="3252"/>
    <cellStyle name="Separador de milhares 2 20 3" xfId="3253"/>
    <cellStyle name="Separador de milhares 2 20 3 2" xfId="3254"/>
    <cellStyle name="Separador de milhares 2 20 3 2 2" xfId="3255"/>
    <cellStyle name="Separador de milhares 2 20 3 3" xfId="3256"/>
    <cellStyle name="Separador de milhares 2 20 3 4" xfId="3257"/>
    <cellStyle name="Separador de milhares 2 20 3 5" xfId="3258"/>
    <cellStyle name="Separador de milhares 2 20 4" xfId="3259"/>
    <cellStyle name="Separador de milhares 2 20 4 2" xfId="3260"/>
    <cellStyle name="Separador de milhares 2 20 4 2 2" xfId="3261"/>
    <cellStyle name="Separador de milhares 2 20 4 3" xfId="3262"/>
    <cellStyle name="Separador de milhares 2 20 5" xfId="3263"/>
    <cellStyle name="Separador de milhares 2 20 5 2" xfId="3264"/>
    <cellStyle name="Separador de milhares 2 20 5 2 2" xfId="3265"/>
    <cellStyle name="Separador de milhares 2 20 5 3" xfId="3266"/>
    <cellStyle name="Separador de milhares 2 20 6" xfId="3267"/>
    <cellStyle name="Separador de milhares 2 20 6 2" xfId="3268"/>
    <cellStyle name="Separador de milhares 2 20 6 2 2" xfId="3269"/>
    <cellStyle name="Separador de milhares 2 20 6 3" xfId="3270"/>
    <cellStyle name="Separador de milhares 2 20 7" xfId="3271"/>
    <cellStyle name="Separador de milhares 2 20 7 2" xfId="3272"/>
    <cellStyle name="Separador de milhares 2 20 8" xfId="3273"/>
    <cellStyle name="Separador de milhares 2 20 8 2" xfId="3274"/>
    <cellStyle name="Separador de milhares 2 20 9" xfId="3275"/>
    <cellStyle name="Separador de milhares 2 21" xfId="3276"/>
    <cellStyle name="Separador de milhares 2 21 10" xfId="3277"/>
    <cellStyle name="Separador de milhares 2 21 11" xfId="3278"/>
    <cellStyle name="Separador de milhares 2 21 2" xfId="3279"/>
    <cellStyle name="Separador de milhares 2 21 2 10" xfId="3280"/>
    <cellStyle name="Separador de milhares 2 21 2 2" xfId="3281"/>
    <cellStyle name="Separador de milhares 2 21 2 2 2" xfId="3282"/>
    <cellStyle name="Separador de milhares 2 21 2 2 2 2" xfId="3283"/>
    <cellStyle name="Separador de milhares 2 21 2 2 3" xfId="3284"/>
    <cellStyle name="Separador de milhares 2 21 2 3" xfId="3285"/>
    <cellStyle name="Separador de milhares 2 21 2 3 2" xfId="3286"/>
    <cellStyle name="Separador de milhares 2 21 2 3 2 2" xfId="3287"/>
    <cellStyle name="Separador de milhares 2 21 2 3 3" xfId="3288"/>
    <cellStyle name="Separador de milhares 2 21 2 4" xfId="3289"/>
    <cellStyle name="Separador de milhares 2 21 2 4 2" xfId="3290"/>
    <cellStyle name="Separador de milhares 2 21 2 4 2 2" xfId="3291"/>
    <cellStyle name="Separador de milhares 2 21 2 4 3" xfId="3292"/>
    <cellStyle name="Separador de milhares 2 21 2 5" xfId="3293"/>
    <cellStyle name="Separador de milhares 2 21 2 5 2" xfId="3294"/>
    <cellStyle name="Separador de milhares 2 21 2 5 2 2" xfId="3295"/>
    <cellStyle name="Separador de milhares 2 21 2 5 3" xfId="3296"/>
    <cellStyle name="Separador de milhares 2 21 2 6" xfId="3297"/>
    <cellStyle name="Separador de milhares 2 21 2 6 2" xfId="3298"/>
    <cellStyle name="Separador de milhares 2 21 2 7" xfId="3299"/>
    <cellStyle name="Separador de milhares 2 21 2 7 2" xfId="3300"/>
    <cellStyle name="Separador de milhares 2 21 2 8" xfId="3301"/>
    <cellStyle name="Separador de milhares 2 21 2 9" xfId="3302"/>
    <cellStyle name="Separador de milhares 2 21 3" xfId="3303"/>
    <cellStyle name="Separador de milhares 2 21 3 2" xfId="3304"/>
    <cellStyle name="Separador de milhares 2 21 3 2 2" xfId="3305"/>
    <cellStyle name="Separador de milhares 2 21 3 3" xfId="3306"/>
    <cellStyle name="Separador de milhares 2 21 3 4" xfId="3307"/>
    <cellStyle name="Separador de milhares 2 21 3 5" xfId="3308"/>
    <cellStyle name="Separador de milhares 2 21 4" xfId="3309"/>
    <cellStyle name="Separador de milhares 2 21 4 2" xfId="3310"/>
    <cellStyle name="Separador de milhares 2 21 4 2 2" xfId="3311"/>
    <cellStyle name="Separador de milhares 2 21 4 3" xfId="3312"/>
    <cellStyle name="Separador de milhares 2 21 5" xfId="3313"/>
    <cellStyle name="Separador de milhares 2 21 5 2" xfId="3314"/>
    <cellStyle name="Separador de milhares 2 21 5 2 2" xfId="3315"/>
    <cellStyle name="Separador de milhares 2 21 5 3" xfId="3316"/>
    <cellStyle name="Separador de milhares 2 21 6" xfId="3317"/>
    <cellStyle name="Separador de milhares 2 21 6 2" xfId="3318"/>
    <cellStyle name="Separador de milhares 2 21 6 2 2" xfId="3319"/>
    <cellStyle name="Separador de milhares 2 21 6 3" xfId="3320"/>
    <cellStyle name="Separador de milhares 2 21 7" xfId="3321"/>
    <cellStyle name="Separador de milhares 2 21 7 2" xfId="3322"/>
    <cellStyle name="Separador de milhares 2 21 8" xfId="3323"/>
    <cellStyle name="Separador de milhares 2 21 8 2" xfId="3324"/>
    <cellStyle name="Separador de milhares 2 21 9" xfId="3325"/>
    <cellStyle name="Separador de milhares 2 22" xfId="3326"/>
    <cellStyle name="Separador de milhares 2 22 10" xfId="3327"/>
    <cellStyle name="Separador de milhares 2 22 11" xfId="3328"/>
    <cellStyle name="Separador de milhares 2 22 2" xfId="3329"/>
    <cellStyle name="Separador de milhares 2 22 2 10" xfId="3330"/>
    <cellStyle name="Separador de milhares 2 22 2 2" xfId="3331"/>
    <cellStyle name="Separador de milhares 2 22 2 2 2" xfId="3332"/>
    <cellStyle name="Separador de milhares 2 22 2 2 2 2" xfId="3333"/>
    <cellStyle name="Separador de milhares 2 22 2 2 3" xfId="3334"/>
    <cellStyle name="Separador de milhares 2 22 2 3" xfId="3335"/>
    <cellStyle name="Separador de milhares 2 22 2 3 2" xfId="3336"/>
    <cellStyle name="Separador de milhares 2 22 2 3 2 2" xfId="3337"/>
    <cellStyle name="Separador de milhares 2 22 2 3 3" xfId="3338"/>
    <cellStyle name="Separador de milhares 2 22 2 4" xfId="3339"/>
    <cellStyle name="Separador de milhares 2 22 2 4 2" xfId="3340"/>
    <cellStyle name="Separador de milhares 2 22 2 4 2 2" xfId="3341"/>
    <cellStyle name="Separador de milhares 2 22 2 4 3" xfId="3342"/>
    <cellStyle name="Separador de milhares 2 22 2 5" xfId="3343"/>
    <cellStyle name="Separador de milhares 2 22 2 5 2" xfId="3344"/>
    <cellStyle name="Separador de milhares 2 22 2 5 2 2" xfId="3345"/>
    <cellStyle name="Separador de milhares 2 22 2 5 3" xfId="3346"/>
    <cellStyle name="Separador de milhares 2 22 2 6" xfId="3347"/>
    <cellStyle name="Separador de milhares 2 22 2 6 2" xfId="3348"/>
    <cellStyle name="Separador de milhares 2 22 2 7" xfId="3349"/>
    <cellStyle name="Separador de milhares 2 22 2 7 2" xfId="3350"/>
    <cellStyle name="Separador de milhares 2 22 2 8" xfId="3351"/>
    <cellStyle name="Separador de milhares 2 22 2 9" xfId="3352"/>
    <cellStyle name="Separador de milhares 2 22 3" xfId="3353"/>
    <cellStyle name="Separador de milhares 2 22 3 2" xfId="3354"/>
    <cellStyle name="Separador de milhares 2 22 3 2 2" xfId="3355"/>
    <cellStyle name="Separador de milhares 2 22 3 3" xfId="3356"/>
    <cellStyle name="Separador de milhares 2 22 3 4" xfId="3357"/>
    <cellStyle name="Separador de milhares 2 22 3 5" xfId="3358"/>
    <cellStyle name="Separador de milhares 2 22 4" xfId="3359"/>
    <cellStyle name="Separador de milhares 2 22 4 2" xfId="3360"/>
    <cellStyle name="Separador de milhares 2 22 4 2 2" xfId="3361"/>
    <cellStyle name="Separador de milhares 2 22 4 3" xfId="3362"/>
    <cellStyle name="Separador de milhares 2 22 5" xfId="3363"/>
    <cellStyle name="Separador de milhares 2 22 5 2" xfId="3364"/>
    <cellStyle name="Separador de milhares 2 22 5 2 2" xfId="3365"/>
    <cellStyle name="Separador de milhares 2 22 5 3" xfId="3366"/>
    <cellStyle name="Separador de milhares 2 22 6" xfId="3367"/>
    <cellStyle name="Separador de milhares 2 22 6 2" xfId="3368"/>
    <cellStyle name="Separador de milhares 2 22 6 2 2" xfId="3369"/>
    <cellStyle name="Separador de milhares 2 22 6 3" xfId="3370"/>
    <cellStyle name="Separador de milhares 2 22 7" xfId="3371"/>
    <cellStyle name="Separador de milhares 2 22 7 2" xfId="3372"/>
    <cellStyle name="Separador de milhares 2 22 8" xfId="3373"/>
    <cellStyle name="Separador de milhares 2 22 8 2" xfId="3374"/>
    <cellStyle name="Separador de milhares 2 22 9" xfId="3375"/>
    <cellStyle name="Separador de milhares 2 23" xfId="3376"/>
    <cellStyle name="Separador de milhares 2 23 10" xfId="3377"/>
    <cellStyle name="Separador de milhares 2 23 11" xfId="3378"/>
    <cellStyle name="Separador de milhares 2 23 2" xfId="3379"/>
    <cellStyle name="Separador de milhares 2 23 2 10" xfId="3380"/>
    <cellStyle name="Separador de milhares 2 23 2 2" xfId="3381"/>
    <cellStyle name="Separador de milhares 2 23 2 2 2" xfId="3382"/>
    <cellStyle name="Separador de milhares 2 23 2 2 2 2" xfId="3383"/>
    <cellStyle name="Separador de milhares 2 23 2 2 3" xfId="3384"/>
    <cellStyle name="Separador de milhares 2 23 2 3" xfId="3385"/>
    <cellStyle name="Separador de milhares 2 23 2 3 2" xfId="3386"/>
    <cellStyle name="Separador de milhares 2 23 2 3 2 2" xfId="3387"/>
    <cellStyle name="Separador de milhares 2 23 2 3 3" xfId="3388"/>
    <cellStyle name="Separador de milhares 2 23 2 4" xfId="3389"/>
    <cellStyle name="Separador de milhares 2 23 2 4 2" xfId="3390"/>
    <cellStyle name="Separador de milhares 2 23 2 4 2 2" xfId="3391"/>
    <cellStyle name="Separador de milhares 2 23 2 4 3" xfId="3392"/>
    <cellStyle name="Separador de milhares 2 23 2 5" xfId="3393"/>
    <cellStyle name="Separador de milhares 2 23 2 5 2" xfId="3394"/>
    <cellStyle name="Separador de milhares 2 23 2 5 2 2" xfId="3395"/>
    <cellStyle name="Separador de milhares 2 23 2 5 3" xfId="3396"/>
    <cellStyle name="Separador de milhares 2 23 2 6" xfId="3397"/>
    <cellStyle name="Separador de milhares 2 23 2 6 2" xfId="3398"/>
    <cellStyle name="Separador de milhares 2 23 2 7" xfId="3399"/>
    <cellStyle name="Separador de milhares 2 23 2 7 2" xfId="3400"/>
    <cellStyle name="Separador de milhares 2 23 2 8" xfId="3401"/>
    <cellStyle name="Separador de milhares 2 23 2 9" xfId="3402"/>
    <cellStyle name="Separador de milhares 2 23 3" xfId="3403"/>
    <cellStyle name="Separador de milhares 2 23 3 2" xfId="3404"/>
    <cellStyle name="Separador de milhares 2 23 3 2 2" xfId="3405"/>
    <cellStyle name="Separador de milhares 2 23 3 3" xfId="3406"/>
    <cellStyle name="Separador de milhares 2 23 3 4" xfId="3407"/>
    <cellStyle name="Separador de milhares 2 23 3 5" xfId="3408"/>
    <cellStyle name="Separador de milhares 2 23 4" xfId="3409"/>
    <cellStyle name="Separador de milhares 2 23 4 2" xfId="3410"/>
    <cellStyle name="Separador de milhares 2 23 4 2 2" xfId="3411"/>
    <cellStyle name="Separador de milhares 2 23 4 3" xfId="3412"/>
    <cellStyle name="Separador de milhares 2 23 5" xfId="3413"/>
    <cellStyle name="Separador de milhares 2 23 5 2" xfId="3414"/>
    <cellStyle name="Separador de milhares 2 23 5 2 2" xfId="3415"/>
    <cellStyle name="Separador de milhares 2 23 5 3" xfId="3416"/>
    <cellStyle name="Separador de milhares 2 23 6" xfId="3417"/>
    <cellStyle name="Separador de milhares 2 23 6 2" xfId="3418"/>
    <cellStyle name="Separador de milhares 2 23 6 2 2" xfId="3419"/>
    <cellStyle name="Separador de milhares 2 23 6 3" xfId="3420"/>
    <cellStyle name="Separador de milhares 2 23 7" xfId="3421"/>
    <cellStyle name="Separador de milhares 2 23 7 2" xfId="3422"/>
    <cellStyle name="Separador de milhares 2 23 8" xfId="3423"/>
    <cellStyle name="Separador de milhares 2 23 8 2" xfId="3424"/>
    <cellStyle name="Separador de milhares 2 23 9" xfId="3425"/>
    <cellStyle name="Separador de milhares 2 24" xfId="3426"/>
    <cellStyle name="Separador de milhares 2 24 10" xfId="3427"/>
    <cellStyle name="Separador de milhares 2 24 11" xfId="3428"/>
    <cellStyle name="Separador de milhares 2 24 2" xfId="3429"/>
    <cellStyle name="Separador de milhares 2 24 2 10" xfId="3430"/>
    <cellStyle name="Separador de milhares 2 24 2 2" xfId="3431"/>
    <cellStyle name="Separador de milhares 2 24 2 2 2" xfId="3432"/>
    <cellStyle name="Separador de milhares 2 24 2 2 2 2" xfId="3433"/>
    <cellStyle name="Separador de milhares 2 24 2 2 3" xfId="3434"/>
    <cellStyle name="Separador de milhares 2 24 2 3" xfId="3435"/>
    <cellStyle name="Separador de milhares 2 24 2 3 2" xfId="3436"/>
    <cellStyle name="Separador de milhares 2 24 2 3 2 2" xfId="3437"/>
    <cellStyle name="Separador de milhares 2 24 2 3 3" xfId="3438"/>
    <cellStyle name="Separador de milhares 2 24 2 4" xfId="3439"/>
    <cellStyle name="Separador de milhares 2 24 2 4 2" xfId="3440"/>
    <cellStyle name="Separador de milhares 2 24 2 4 2 2" xfId="3441"/>
    <cellStyle name="Separador de milhares 2 24 2 4 3" xfId="3442"/>
    <cellStyle name="Separador de milhares 2 24 2 5" xfId="3443"/>
    <cellStyle name="Separador de milhares 2 24 2 5 2" xfId="3444"/>
    <cellStyle name="Separador de milhares 2 24 2 5 2 2" xfId="3445"/>
    <cellStyle name="Separador de milhares 2 24 2 5 3" xfId="3446"/>
    <cellStyle name="Separador de milhares 2 24 2 6" xfId="3447"/>
    <cellStyle name="Separador de milhares 2 24 2 6 2" xfId="3448"/>
    <cellStyle name="Separador de milhares 2 24 2 7" xfId="3449"/>
    <cellStyle name="Separador de milhares 2 24 2 7 2" xfId="3450"/>
    <cellStyle name="Separador de milhares 2 24 2 8" xfId="3451"/>
    <cellStyle name="Separador de milhares 2 24 2 9" xfId="3452"/>
    <cellStyle name="Separador de milhares 2 24 3" xfId="3453"/>
    <cellStyle name="Separador de milhares 2 24 3 2" xfId="3454"/>
    <cellStyle name="Separador de milhares 2 24 3 2 2" xfId="3455"/>
    <cellStyle name="Separador de milhares 2 24 3 3" xfId="3456"/>
    <cellStyle name="Separador de milhares 2 24 3 4" xfId="3457"/>
    <cellStyle name="Separador de milhares 2 24 3 5" xfId="3458"/>
    <cellStyle name="Separador de milhares 2 24 4" xfId="3459"/>
    <cellStyle name="Separador de milhares 2 24 4 2" xfId="3460"/>
    <cellStyle name="Separador de milhares 2 24 4 2 2" xfId="3461"/>
    <cellStyle name="Separador de milhares 2 24 4 3" xfId="3462"/>
    <cellStyle name="Separador de milhares 2 24 5" xfId="3463"/>
    <cellStyle name="Separador de milhares 2 24 5 2" xfId="3464"/>
    <cellStyle name="Separador de milhares 2 24 5 2 2" xfId="3465"/>
    <cellStyle name="Separador de milhares 2 24 5 3" xfId="3466"/>
    <cellStyle name="Separador de milhares 2 24 6" xfId="3467"/>
    <cellStyle name="Separador de milhares 2 24 6 2" xfId="3468"/>
    <cellStyle name="Separador de milhares 2 24 6 2 2" xfId="3469"/>
    <cellStyle name="Separador de milhares 2 24 6 3" xfId="3470"/>
    <cellStyle name="Separador de milhares 2 24 7" xfId="3471"/>
    <cellStyle name="Separador de milhares 2 24 7 2" xfId="3472"/>
    <cellStyle name="Separador de milhares 2 24 8" xfId="3473"/>
    <cellStyle name="Separador de milhares 2 24 8 2" xfId="3474"/>
    <cellStyle name="Separador de milhares 2 24 9" xfId="3475"/>
    <cellStyle name="Separador de milhares 2 25" xfId="3476"/>
    <cellStyle name="Separador de milhares 2 25 10" xfId="3477"/>
    <cellStyle name="Separador de milhares 2 25 11" xfId="3478"/>
    <cellStyle name="Separador de milhares 2 25 2" xfId="3479"/>
    <cellStyle name="Separador de milhares 2 25 2 10" xfId="3480"/>
    <cellStyle name="Separador de milhares 2 25 2 2" xfId="3481"/>
    <cellStyle name="Separador de milhares 2 25 2 2 2" xfId="3482"/>
    <cellStyle name="Separador de milhares 2 25 2 2 2 2" xfId="3483"/>
    <cellStyle name="Separador de milhares 2 25 2 2 3" xfId="3484"/>
    <cellStyle name="Separador de milhares 2 25 2 3" xfId="3485"/>
    <cellStyle name="Separador de milhares 2 25 2 3 2" xfId="3486"/>
    <cellStyle name="Separador de milhares 2 25 2 3 2 2" xfId="3487"/>
    <cellStyle name="Separador de milhares 2 25 2 3 3" xfId="3488"/>
    <cellStyle name="Separador de milhares 2 25 2 4" xfId="3489"/>
    <cellStyle name="Separador de milhares 2 25 2 4 2" xfId="3490"/>
    <cellStyle name="Separador de milhares 2 25 2 4 2 2" xfId="3491"/>
    <cellStyle name="Separador de milhares 2 25 2 4 3" xfId="3492"/>
    <cellStyle name="Separador de milhares 2 25 2 5" xfId="3493"/>
    <cellStyle name="Separador de milhares 2 25 2 5 2" xfId="3494"/>
    <cellStyle name="Separador de milhares 2 25 2 5 2 2" xfId="3495"/>
    <cellStyle name="Separador de milhares 2 25 2 5 3" xfId="3496"/>
    <cellStyle name="Separador de milhares 2 25 2 6" xfId="3497"/>
    <cellStyle name="Separador de milhares 2 25 2 6 2" xfId="3498"/>
    <cellStyle name="Separador de milhares 2 25 2 7" xfId="3499"/>
    <cellStyle name="Separador de milhares 2 25 2 7 2" xfId="3500"/>
    <cellStyle name="Separador de milhares 2 25 2 8" xfId="3501"/>
    <cellStyle name="Separador de milhares 2 25 2 9" xfId="3502"/>
    <cellStyle name="Separador de milhares 2 25 3" xfId="3503"/>
    <cellStyle name="Separador de milhares 2 25 3 2" xfId="3504"/>
    <cellStyle name="Separador de milhares 2 25 3 2 2" xfId="3505"/>
    <cellStyle name="Separador de milhares 2 25 3 3" xfId="3506"/>
    <cellStyle name="Separador de milhares 2 25 3 4" xfId="3507"/>
    <cellStyle name="Separador de milhares 2 25 3 5" xfId="3508"/>
    <cellStyle name="Separador de milhares 2 25 4" xfId="3509"/>
    <cellStyle name="Separador de milhares 2 25 4 2" xfId="3510"/>
    <cellStyle name="Separador de milhares 2 25 4 2 2" xfId="3511"/>
    <cellStyle name="Separador de milhares 2 25 4 3" xfId="3512"/>
    <cellStyle name="Separador de milhares 2 25 5" xfId="3513"/>
    <cellStyle name="Separador de milhares 2 25 5 2" xfId="3514"/>
    <cellStyle name="Separador de milhares 2 25 5 2 2" xfId="3515"/>
    <cellStyle name="Separador de milhares 2 25 5 3" xfId="3516"/>
    <cellStyle name="Separador de milhares 2 25 6" xfId="3517"/>
    <cellStyle name="Separador de milhares 2 25 6 2" xfId="3518"/>
    <cellStyle name="Separador de milhares 2 25 6 2 2" xfId="3519"/>
    <cellStyle name="Separador de milhares 2 25 6 3" xfId="3520"/>
    <cellStyle name="Separador de milhares 2 25 7" xfId="3521"/>
    <cellStyle name="Separador de milhares 2 25 7 2" xfId="3522"/>
    <cellStyle name="Separador de milhares 2 25 8" xfId="3523"/>
    <cellStyle name="Separador de milhares 2 25 8 2" xfId="3524"/>
    <cellStyle name="Separador de milhares 2 25 9" xfId="3525"/>
    <cellStyle name="Separador de milhares 2 26" xfId="3526"/>
    <cellStyle name="Separador de milhares 2 26 10" xfId="3527"/>
    <cellStyle name="Separador de milhares 2 26 11" xfId="3528"/>
    <cellStyle name="Separador de milhares 2 26 2" xfId="3529"/>
    <cellStyle name="Separador de milhares 2 26 2 10" xfId="3530"/>
    <cellStyle name="Separador de milhares 2 26 2 2" xfId="3531"/>
    <cellStyle name="Separador de milhares 2 26 2 2 2" xfId="3532"/>
    <cellStyle name="Separador de milhares 2 26 2 2 2 2" xfId="3533"/>
    <cellStyle name="Separador de milhares 2 26 2 2 3" xfId="3534"/>
    <cellStyle name="Separador de milhares 2 26 2 3" xfId="3535"/>
    <cellStyle name="Separador de milhares 2 26 2 3 2" xfId="3536"/>
    <cellStyle name="Separador de milhares 2 26 2 3 2 2" xfId="3537"/>
    <cellStyle name="Separador de milhares 2 26 2 3 3" xfId="3538"/>
    <cellStyle name="Separador de milhares 2 26 2 4" xfId="3539"/>
    <cellStyle name="Separador de milhares 2 26 2 4 2" xfId="3540"/>
    <cellStyle name="Separador de milhares 2 26 2 4 2 2" xfId="3541"/>
    <cellStyle name="Separador de milhares 2 26 2 4 3" xfId="3542"/>
    <cellStyle name="Separador de milhares 2 26 2 5" xfId="3543"/>
    <cellStyle name="Separador de milhares 2 26 2 5 2" xfId="3544"/>
    <cellStyle name="Separador de milhares 2 26 2 5 2 2" xfId="3545"/>
    <cellStyle name="Separador de milhares 2 26 2 5 3" xfId="3546"/>
    <cellStyle name="Separador de milhares 2 26 2 6" xfId="3547"/>
    <cellStyle name="Separador de milhares 2 26 2 6 2" xfId="3548"/>
    <cellStyle name="Separador de milhares 2 26 2 7" xfId="3549"/>
    <cellStyle name="Separador de milhares 2 26 2 7 2" xfId="3550"/>
    <cellStyle name="Separador de milhares 2 26 2 8" xfId="3551"/>
    <cellStyle name="Separador de milhares 2 26 2 9" xfId="3552"/>
    <cellStyle name="Separador de milhares 2 26 3" xfId="3553"/>
    <cellStyle name="Separador de milhares 2 26 3 2" xfId="3554"/>
    <cellStyle name="Separador de milhares 2 26 3 2 2" xfId="3555"/>
    <cellStyle name="Separador de milhares 2 26 3 3" xfId="3556"/>
    <cellStyle name="Separador de milhares 2 26 3 4" xfId="3557"/>
    <cellStyle name="Separador de milhares 2 26 3 5" xfId="3558"/>
    <cellStyle name="Separador de milhares 2 26 4" xfId="3559"/>
    <cellStyle name="Separador de milhares 2 26 4 2" xfId="3560"/>
    <cellStyle name="Separador de milhares 2 26 4 2 2" xfId="3561"/>
    <cellStyle name="Separador de milhares 2 26 4 3" xfId="3562"/>
    <cellStyle name="Separador de milhares 2 26 5" xfId="3563"/>
    <cellStyle name="Separador de milhares 2 26 5 2" xfId="3564"/>
    <cellStyle name="Separador de milhares 2 26 5 2 2" xfId="3565"/>
    <cellStyle name="Separador de milhares 2 26 5 3" xfId="3566"/>
    <cellStyle name="Separador de milhares 2 26 6" xfId="3567"/>
    <cellStyle name="Separador de milhares 2 26 6 2" xfId="3568"/>
    <cellStyle name="Separador de milhares 2 26 6 2 2" xfId="3569"/>
    <cellStyle name="Separador de milhares 2 26 6 3" xfId="3570"/>
    <cellStyle name="Separador de milhares 2 26 7" xfId="3571"/>
    <cellStyle name="Separador de milhares 2 26 7 2" xfId="3572"/>
    <cellStyle name="Separador de milhares 2 26 8" xfId="3573"/>
    <cellStyle name="Separador de milhares 2 26 8 2" xfId="3574"/>
    <cellStyle name="Separador de milhares 2 26 9" xfId="3575"/>
    <cellStyle name="Separador de milhares 2 27" xfId="3576"/>
    <cellStyle name="Separador de milhares 2 27 10" xfId="3577"/>
    <cellStyle name="Separador de milhares 2 27 11" xfId="3578"/>
    <cellStyle name="Separador de milhares 2 27 2" xfId="3579"/>
    <cellStyle name="Separador de milhares 2 27 2 10" xfId="3580"/>
    <cellStyle name="Separador de milhares 2 27 2 2" xfId="3581"/>
    <cellStyle name="Separador de milhares 2 27 2 2 2" xfId="3582"/>
    <cellStyle name="Separador de milhares 2 27 2 2 2 2" xfId="3583"/>
    <cellStyle name="Separador de milhares 2 27 2 2 3" xfId="3584"/>
    <cellStyle name="Separador de milhares 2 27 2 3" xfId="3585"/>
    <cellStyle name="Separador de milhares 2 27 2 3 2" xfId="3586"/>
    <cellStyle name="Separador de milhares 2 27 2 3 2 2" xfId="3587"/>
    <cellStyle name="Separador de milhares 2 27 2 3 3" xfId="3588"/>
    <cellStyle name="Separador de milhares 2 27 2 4" xfId="3589"/>
    <cellStyle name="Separador de milhares 2 27 2 4 2" xfId="3590"/>
    <cellStyle name="Separador de milhares 2 27 2 4 2 2" xfId="3591"/>
    <cellStyle name="Separador de milhares 2 27 2 4 3" xfId="3592"/>
    <cellStyle name="Separador de milhares 2 27 2 5" xfId="3593"/>
    <cellStyle name="Separador de milhares 2 27 2 5 2" xfId="3594"/>
    <cellStyle name="Separador de milhares 2 27 2 5 2 2" xfId="3595"/>
    <cellStyle name="Separador de milhares 2 27 2 5 3" xfId="3596"/>
    <cellStyle name="Separador de milhares 2 27 2 6" xfId="3597"/>
    <cellStyle name="Separador de milhares 2 27 2 6 2" xfId="3598"/>
    <cellStyle name="Separador de milhares 2 27 2 7" xfId="3599"/>
    <cellStyle name="Separador de milhares 2 27 2 7 2" xfId="3600"/>
    <cellStyle name="Separador de milhares 2 27 2 8" xfId="3601"/>
    <cellStyle name="Separador de milhares 2 27 2 9" xfId="3602"/>
    <cellStyle name="Separador de milhares 2 27 3" xfId="3603"/>
    <cellStyle name="Separador de milhares 2 27 3 2" xfId="3604"/>
    <cellStyle name="Separador de milhares 2 27 3 2 2" xfId="3605"/>
    <cellStyle name="Separador de milhares 2 27 3 3" xfId="3606"/>
    <cellStyle name="Separador de milhares 2 27 3 4" xfId="3607"/>
    <cellStyle name="Separador de milhares 2 27 3 5" xfId="3608"/>
    <cellStyle name="Separador de milhares 2 27 4" xfId="3609"/>
    <cellStyle name="Separador de milhares 2 27 4 2" xfId="3610"/>
    <cellStyle name="Separador de milhares 2 27 4 2 2" xfId="3611"/>
    <cellStyle name="Separador de milhares 2 27 4 3" xfId="3612"/>
    <cellStyle name="Separador de milhares 2 27 5" xfId="3613"/>
    <cellStyle name="Separador de milhares 2 27 5 2" xfId="3614"/>
    <cellStyle name="Separador de milhares 2 27 5 2 2" xfId="3615"/>
    <cellStyle name="Separador de milhares 2 27 5 3" xfId="3616"/>
    <cellStyle name="Separador de milhares 2 27 6" xfId="3617"/>
    <cellStyle name="Separador de milhares 2 27 6 2" xfId="3618"/>
    <cellStyle name="Separador de milhares 2 27 6 2 2" xfId="3619"/>
    <cellStyle name="Separador de milhares 2 27 6 3" xfId="3620"/>
    <cellStyle name="Separador de milhares 2 27 7" xfId="3621"/>
    <cellStyle name="Separador de milhares 2 27 7 2" xfId="3622"/>
    <cellStyle name="Separador de milhares 2 27 8" xfId="3623"/>
    <cellStyle name="Separador de milhares 2 27 8 2" xfId="3624"/>
    <cellStyle name="Separador de milhares 2 27 9" xfId="3625"/>
    <cellStyle name="Separador de milhares 2 28" xfId="3626"/>
    <cellStyle name="Separador de milhares 2 28 10" xfId="3627"/>
    <cellStyle name="Separador de milhares 2 28 11" xfId="3628"/>
    <cellStyle name="Separador de milhares 2 28 2" xfId="3629"/>
    <cellStyle name="Separador de milhares 2 28 2 10" xfId="3630"/>
    <cellStyle name="Separador de milhares 2 28 2 2" xfId="3631"/>
    <cellStyle name="Separador de milhares 2 28 2 2 2" xfId="3632"/>
    <cellStyle name="Separador de milhares 2 28 2 2 2 2" xfId="3633"/>
    <cellStyle name="Separador de milhares 2 28 2 2 3" xfId="3634"/>
    <cellStyle name="Separador de milhares 2 28 2 3" xfId="3635"/>
    <cellStyle name="Separador de milhares 2 28 2 3 2" xfId="3636"/>
    <cellStyle name="Separador de milhares 2 28 2 3 2 2" xfId="3637"/>
    <cellStyle name="Separador de milhares 2 28 2 3 3" xfId="3638"/>
    <cellStyle name="Separador de milhares 2 28 2 4" xfId="3639"/>
    <cellStyle name="Separador de milhares 2 28 2 4 2" xfId="3640"/>
    <cellStyle name="Separador de milhares 2 28 2 4 2 2" xfId="3641"/>
    <cellStyle name="Separador de milhares 2 28 2 4 3" xfId="3642"/>
    <cellStyle name="Separador de milhares 2 28 2 5" xfId="3643"/>
    <cellStyle name="Separador de milhares 2 28 2 5 2" xfId="3644"/>
    <cellStyle name="Separador de milhares 2 28 2 5 2 2" xfId="3645"/>
    <cellStyle name="Separador de milhares 2 28 2 5 3" xfId="3646"/>
    <cellStyle name="Separador de milhares 2 28 2 6" xfId="3647"/>
    <cellStyle name="Separador de milhares 2 28 2 6 2" xfId="3648"/>
    <cellStyle name="Separador de milhares 2 28 2 7" xfId="3649"/>
    <cellStyle name="Separador de milhares 2 28 2 7 2" xfId="3650"/>
    <cellStyle name="Separador de milhares 2 28 2 8" xfId="3651"/>
    <cellStyle name="Separador de milhares 2 28 2 9" xfId="3652"/>
    <cellStyle name="Separador de milhares 2 28 3" xfId="3653"/>
    <cellStyle name="Separador de milhares 2 28 3 2" xfId="3654"/>
    <cellStyle name="Separador de milhares 2 28 3 2 2" xfId="3655"/>
    <cellStyle name="Separador de milhares 2 28 3 3" xfId="3656"/>
    <cellStyle name="Separador de milhares 2 28 3 4" xfId="3657"/>
    <cellStyle name="Separador de milhares 2 28 3 5" xfId="3658"/>
    <cellStyle name="Separador de milhares 2 28 4" xfId="3659"/>
    <cellStyle name="Separador de milhares 2 28 4 2" xfId="3660"/>
    <cellStyle name="Separador de milhares 2 28 4 2 2" xfId="3661"/>
    <cellStyle name="Separador de milhares 2 28 4 3" xfId="3662"/>
    <cellStyle name="Separador de milhares 2 28 5" xfId="3663"/>
    <cellStyle name="Separador de milhares 2 28 5 2" xfId="3664"/>
    <cellStyle name="Separador de milhares 2 28 5 2 2" xfId="3665"/>
    <cellStyle name="Separador de milhares 2 28 5 3" xfId="3666"/>
    <cellStyle name="Separador de milhares 2 28 6" xfId="3667"/>
    <cellStyle name="Separador de milhares 2 28 6 2" xfId="3668"/>
    <cellStyle name="Separador de milhares 2 28 6 2 2" xfId="3669"/>
    <cellStyle name="Separador de milhares 2 28 6 3" xfId="3670"/>
    <cellStyle name="Separador de milhares 2 28 7" xfId="3671"/>
    <cellStyle name="Separador de milhares 2 28 7 2" xfId="3672"/>
    <cellStyle name="Separador de milhares 2 28 8" xfId="3673"/>
    <cellStyle name="Separador de milhares 2 28 8 2" xfId="3674"/>
    <cellStyle name="Separador de milhares 2 28 9" xfId="3675"/>
    <cellStyle name="Separador de milhares 2 29" xfId="3676"/>
    <cellStyle name="Separador de milhares 2 29 10" xfId="3677"/>
    <cellStyle name="Separador de milhares 2 29 11" xfId="3678"/>
    <cellStyle name="Separador de milhares 2 29 2" xfId="3679"/>
    <cellStyle name="Separador de milhares 2 29 2 10" xfId="3680"/>
    <cellStyle name="Separador de milhares 2 29 2 2" xfId="3681"/>
    <cellStyle name="Separador de milhares 2 29 2 2 2" xfId="3682"/>
    <cellStyle name="Separador de milhares 2 29 2 2 2 2" xfId="3683"/>
    <cellStyle name="Separador de milhares 2 29 2 2 3" xfId="3684"/>
    <cellStyle name="Separador de milhares 2 29 2 3" xfId="3685"/>
    <cellStyle name="Separador de milhares 2 29 2 3 2" xfId="3686"/>
    <cellStyle name="Separador de milhares 2 29 2 3 2 2" xfId="3687"/>
    <cellStyle name="Separador de milhares 2 29 2 3 3" xfId="3688"/>
    <cellStyle name="Separador de milhares 2 29 2 4" xfId="3689"/>
    <cellStyle name="Separador de milhares 2 29 2 4 2" xfId="3690"/>
    <cellStyle name="Separador de milhares 2 29 2 4 2 2" xfId="3691"/>
    <cellStyle name="Separador de milhares 2 29 2 4 3" xfId="3692"/>
    <cellStyle name="Separador de milhares 2 29 2 5" xfId="3693"/>
    <cellStyle name="Separador de milhares 2 29 2 5 2" xfId="3694"/>
    <cellStyle name="Separador de milhares 2 29 2 5 2 2" xfId="3695"/>
    <cellStyle name="Separador de milhares 2 29 2 5 3" xfId="3696"/>
    <cellStyle name="Separador de milhares 2 29 2 6" xfId="3697"/>
    <cellStyle name="Separador de milhares 2 29 2 6 2" xfId="3698"/>
    <cellStyle name="Separador de milhares 2 29 2 7" xfId="3699"/>
    <cellStyle name="Separador de milhares 2 29 2 7 2" xfId="3700"/>
    <cellStyle name="Separador de milhares 2 29 2 8" xfId="3701"/>
    <cellStyle name="Separador de milhares 2 29 2 9" xfId="3702"/>
    <cellStyle name="Separador de milhares 2 29 3" xfId="3703"/>
    <cellStyle name="Separador de milhares 2 29 3 2" xfId="3704"/>
    <cellStyle name="Separador de milhares 2 29 3 2 2" xfId="3705"/>
    <cellStyle name="Separador de milhares 2 29 3 3" xfId="3706"/>
    <cellStyle name="Separador de milhares 2 29 3 4" xfId="3707"/>
    <cellStyle name="Separador de milhares 2 29 3 5" xfId="3708"/>
    <cellStyle name="Separador de milhares 2 29 4" xfId="3709"/>
    <cellStyle name="Separador de milhares 2 29 4 2" xfId="3710"/>
    <cellStyle name="Separador de milhares 2 29 4 2 2" xfId="3711"/>
    <cellStyle name="Separador de milhares 2 29 4 3" xfId="3712"/>
    <cellStyle name="Separador de milhares 2 29 5" xfId="3713"/>
    <cellStyle name="Separador de milhares 2 29 5 2" xfId="3714"/>
    <cellStyle name="Separador de milhares 2 29 5 2 2" xfId="3715"/>
    <cellStyle name="Separador de milhares 2 29 5 3" xfId="3716"/>
    <cellStyle name="Separador de milhares 2 29 6" xfId="3717"/>
    <cellStyle name="Separador de milhares 2 29 6 2" xfId="3718"/>
    <cellStyle name="Separador de milhares 2 29 6 2 2" xfId="3719"/>
    <cellStyle name="Separador de milhares 2 29 6 3" xfId="3720"/>
    <cellStyle name="Separador de milhares 2 29 7" xfId="3721"/>
    <cellStyle name="Separador de milhares 2 29 7 2" xfId="3722"/>
    <cellStyle name="Separador de milhares 2 29 8" xfId="3723"/>
    <cellStyle name="Separador de milhares 2 29 8 2" xfId="3724"/>
    <cellStyle name="Separador de milhares 2 29 9" xfId="3725"/>
    <cellStyle name="Separador de milhares 2 3" xfId="3726"/>
    <cellStyle name="Separador de milhares 2 3 10" xfId="3727"/>
    <cellStyle name="Separador de milhares 2 3 11" xfId="3728"/>
    <cellStyle name="Separador de milhares 2 3 2" xfId="3729"/>
    <cellStyle name="Separador de milhares 2 3 2 10" xfId="3730"/>
    <cellStyle name="Separador de milhares 2 3 2 2" xfId="3731"/>
    <cellStyle name="Separador de milhares 2 3 2 2 2" xfId="3732"/>
    <cellStyle name="Separador de milhares 2 3 2 2 2 2" xfId="3733"/>
    <cellStyle name="Separador de milhares 2 3 2 2 3" xfId="3734"/>
    <cellStyle name="Separador de milhares 2 3 2 3" xfId="3735"/>
    <cellStyle name="Separador de milhares 2 3 2 3 2" xfId="3736"/>
    <cellStyle name="Separador de milhares 2 3 2 3 2 2" xfId="3737"/>
    <cellStyle name="Separador de milhares 2 3 2 3 3" xfId="3738"/>
    <cellStyle name="Separador de milhares 2 3 2 4" xfId="3739"/>
    <cellStyle name="Separador de milhares 2 3 2 4 2" xfId="3740"/>
    <cellStyle name="Separador de milhares 2 3 2 4 2 2" xfId="3741"/>
    <cellStyle name="Separador de milhares 2 3 2 4 3" xfId="3742"/>
    <cellStyle name="Separador de milhares 2 3 2 5" xfId="3743"/>
    <cellStyle name="Separador de milhares 2 3 2 5 2" xfId="3744"/>
    <cellStyle name="Separador de milhares 2 3 2 5 2 2" xfId="3745"/>
    <cellStyle name="Separador de milhares 2 3 2 5 3" xfId="3746"/>
    <cellStyle name="Separador de milhares 2 3 2 6" xfId="3747"/>
    <cellStyle name="Separador de milhares 2 3 2 6 2" xfId="3748"/>
    <cellStyle name="Separador de milhares 2 3 2 7" xfId="3749"/>
    <cellStyle name="Separador de milhares 2 3 2 7 2" xfId="3750"/>
    <cellStyle name="Separador de milhares 2 3 2 8" xfId="3751"/>
    <cellStyle name="Separador de milhares 2 3 2 9" xfId="3752"/>
    <cellStyle name="Separador de milhares 2 3 3" xfId="3753"/>
    <cellStyle name="Separador de milhares 2 3 3 2" xfId="3754"/>
    <cellStyle name="Separador de milhares 2 3 3 2 2" xfId="3755"/>
    <cellStyle name="Separador de milhares 2 3 3 3" xfId="3756"/>
    <cellStyle name="Separador de milhares 2 3 3 4" xfId="3757"/>
    <cellStyle name="Separador de milhares 2 3 3 5" xfId="3758"/>
    <cellStyle name="Separador de milhares 2 3 4" xfId="3759"/>
    <cellStyle name="Separador de milhares 2 3 4 2" xfId="3760"/>
    <cellStyle name="Separador de milhares 2 3 4 2 2" xfId="3761"/>
    <cellStyle name="Separador de milhares 2 3 4 3" xfId="3762"/>
    <cellStyle name="Separador de milhares 2 3 5" xfId="3763"/>
    <cellStyle name="Separador de milhares 2 3 5 2" xfId="3764"/>
    <cellStyle name="Separador de milhares 2 3 5 2 2" xfId="3765"/>
    <cellStyle name="Separador de milhares 2 3 5 3" xfId="3766"/>
    <cellStyle name="Separador de milhares 2 3 6" xfId="3767"/>
    <cellStyle name="Separador de milhares 2 3 6 2" xfId="3768"/>
    <cellStyle name="Separador de milhares 2 3 6 2 2" xfId="3769"/>
    <cellStyle name="Separador de milhares 2 3 6 3" xfId="3770"/>
    <cellStyle name="Separador de milhares 2 3 7" xfId="3771"/>
    <cellStyle name="Separador de milhares 2 3 7 2" xfId="3772"/>
    <cellStyle name="Separador de milhares 2 3 8" xfId="3773"/>
    <cellStyle name="Separador de milhares 2 3 8 2" xfId="3774"/>
    <cellStyle name="Separador de milhares 2 3 9" xfId="3775"/>
    <cellStyle name="Separador de milhares 2 30" xfId="3776"/>
    <cellStyle name="Separador de milhares 2 30 10" xfId="3777"/>
    <cellStyle name="Separador de milhares 2 30 11" xfId="3778"/>
    <cellStyle name="Separador de milhares 2 30 2" xfId="3779"/>
    <cellStyle name="Separador de milhares 2 30 2 10" xfId="3780"/>
    <cellStyle name="Separador de milhares 2 30 2 2" xfId="3781"/>
    <cellStyle name="Separador de milhares 2 30 2 2 2" xfId="3782"/>
    <cellStyle name="Separador de milhares 2 30 2 2 2 2" xfId="3783"/>
    <cellStyle name="Separador de milhares 2 30 2 2 3" xfId="3784"/>
    <cellStyle name="Separador de milhares 2 30 2 3" xfId="3785"/>
    <cellStyle name="Separador de milhares 2 30 2 3 2" xfId="3786"/>
    <cellStyle name="Separador de milhares 2 30 2 3 2 2" xfId="3787"/>
    <cellStyle name="Separador de milhares 2 30 2 3 3" xfId="3788"/>
    <cellStyle name="Separador de milhares 2 30 2 4" xfId="3789"/>
    <cellStyle name="Separador de milhares 2 30 2 4 2" xfId="3790"/>
    <cellStyle name="Separador de milhares 2 30 2 4 2 2" xfId="3791"/>
    <cellStyle name="Separador de milhares 2 30 2 4 3" xfId="3792"/>
    <cellStyle name="Separador de milhares 2 30 2 5" xfId="3793"/>
    <cellStyle name="Separador de milhares 2 30 2 5 2" xfId="3794"/>
    <cellStyle name="Separador de milhares 2 30 2 5 2 2" xfId="3795"/>
    <cellStyle name="Separador de milhares 2 30 2 5 3" xfId="3796"/>
    <cellStyle name="Separador de milhares 2 30 2 6" xfId="3797"/>
    <cellStyle name="Separador de milhares 2 30 2 6 2" xfId="3798"/>
    <cellStyle name="Separador de milhares 2 30 2 7" xfId="3799"/>
    <cellStyle name="Separador de milhares 2 30 2 7 2" xfId="3800"/>
    <cellStyle name="Separador de milhares 2 30 2 8" xfId="3801"/>
    <cellStyle name="Separador de milhares 2 30 2 9" xfId="3802"/>
    <cellStyle name="Separador de milhares 2 30 3" xfId="3803"/>
    <cellStyle name="Separador de milhares 2 30 3 2" xfId="3804"/>
    <cellStyle name="Separador de milhares 2 30 3 2 2" xfId="3805"/>
    <cellStyle name="Separador de milhares 2 30 3 3" xfId="3806"/>
    <cellStyle name="Separador de milhares 2 30 3 4" xfId="3807"/>
    <cellStyle name="Separador de milhares 2 30 3 5" xfId="3808"/>
    <cellStyle name="Separador de milhares 2 30 4" xfId="3809"/>
    <cellStyle name="Separador de milhares 2 30 4 2" xfId="3810"/>
    <cellStyle name="Separador de milhares 2 30 4 2 2" xfId="3811"/>
    <cellStyle name="Separador de milhares 2 30 4 3" xfId="3812"/>
    <cellStyle name="Separador de milhares 2 30 5" xfId="3813"/>
    <cellStyle name="Separador de milhares 2 30 5 2" xfId="3814"/>
    <cellStyle name="Separador de milhares 2 30 5 2 2" xfId="3815"/>
    <cellStyle name="Separador de milhares 2 30 5 3" xfId="3816"/>
    <cellStyle name="Separador de milhares 2 30 6" xfId="3817"/>
    <cellStyle name="Separador de milhares 2 30 6 2" xfId="3818"/>
    <cellStyle name="Separador de milhares 2 30 6 2 2" xfId="3819"/>
    <cellStyle name="Separador de milhares 2 30 6 3" xfId="3820"/>
    <cellStyle name="Separador de milhares 2 30 7" xfId="3821"/>
    <cellStyle name="Separador de milhares 2 30 7 2" xfId="3822"/>
    <cellStyle name="Separador de milhares 2 30 8" xfId="3823"/>
    <cellStyle name="Separador de milhares 2 30 8 2" xfId="3824"/>
    <cellStyle name="Separador de milhares 2 30 9" xfId="3825"/>
    <cellStyle name="Separador de milhares 2 31" xfId="3826"/>
    <cellStyle name="Separador de milhares 2 31 10" xfId="3827"/>
    <cellStyle name="Separador de milhares 2 31 11" xfId="3828"/>
    <cellStyle name="Separador de milhares 2 31 2" xfId="3829"/>
    <cellStyle name="Separador de milhares 2 31 2 10" xfId="3830"/>
    <cellStyle name="Separador de milhares 2 31 2 2" xfId="3831"/>
    <cellStyle name="Separador de milhares 2 31 2 2 2" xfId="3832"/>
    <cellStyle name="Separador de milhares 2 31 2 2 2 2" xfId="3833"/>
    <cellStyle name="Separador de milhares 2 31 2 2 3" xfId="3834"/>
    <cellStyle name="Separador de milhares 2 31 2 3" xfId="3835"/>
    <cellStyle name="Separador de milhares 2 31 2 3 2" xfId="3836"/>
    <cellStyle name="Separador de milhares 2 31 2 3 2 2" xfId="3837"/>
    <cellStyle name="Separador de milhares 2 31 2 3 3" xfId="3838"/>
    <cellStyle name="Separador de milhares 2 31 2 4" xfId="3839"/>
    <cellStyle name="Separador de milhares 2 31 2 4 2" xfId="3840"/>
    <cellStyle name="Separador de milhares 2 31 2 4 2 2" xfId="3841"/>
    <cellStyle name="Separador de milhares 2 31 2 4 3" xfId="3842"/>
    <cellStyle name="Separador de milhares 2 31 2 5" xfId="3843"/>
    <cellStyle name="Separador de milhares 2 31 2 5 2" xfId="3844"/>
    <cellStyle name="Separador de milhares 2 31 2 5 2 2" xfId="3845"/>
    <cellStyle name="Separador de milhares 2 31 2 5 3" xfId="3846"/>
    <cellStyle name="Separador de milhares 2 31 2 6" xfId="3847"/>
    <cellStyle name="Separador de milhares 2 31 2 6 2" xfId="3848"/>
    <cellStyle name="Separador de milhares 2 31 2 7" xfId="3849"/>
    <cellStyle name="Separador de milhares 2 31 2 7 2" xfId="3850"/>
    <cellStyle name="Separador de milhares 2 31 2 8" xfId="3851"/>
    <cellStyle name="Separador de milhares 2 31 2 9" xfId="3852"/>
    <cellStyle name="Separador de milhares 2 31 3" xfId="3853"/>
    <cellStyle name="Separador de milhares 2 31 3 2" xfId="3854"/>
    <cellStyle name="Separador de milhares 2 31 3 2 2" xfId="3855"/>
    <cellStyle name="Separador de milhares 2 31 3 3" xfId="3856"/>
    <cellStyle name="Separador de milhares 2 31 3 4" xfId="3857"/>
    <cellStyle name="Separador de milhares 2 31 3 5" xfId="3858"/>
    <cellStyle name="Separador de milhares 2 31 4" xfId="3859"/>
    <cellStyle name="Separador de milhares 2 31 4 2" xfId="3860"/>
    <cellStyle name="Separador de milhares 2 31 4 2 2" xfId="3861"/>
    <cellStyle name="Separador de milhares 2 31 4 3" xfId="3862"/>
    <cellStyle name="Separador de milhares 2 31 5" xfId="3863"/>
    <cellStyle name="Separador de milhares 2 31 5 2" xfId="3864"/>
    <cellStyle name="Separador de milhares 2 31 5 2 2" xfId="3865"/>
    <cellStyle name="Separador de milhares 2 31 5 3" xfId="3866"/>
    <cellStyle name="Separador de milhares 2 31 6" xfId="3867"/>
    <cellStyle name="Separador de milhares 2 31 6 2" xfId="3868"/>
    <cellStyle name="Separador de milhares 2 31 6 2 2" xfId="3869"/>
    <cellStyle name="Separador de milhares 2 31 6 3" xfId="3870"/>
    <cellStyle name="Separador de milhares 2 31 7" xfId="3871"/>
    <cellStyle name="Separador de milhares 2 31 7 2" xfId="3872"/>
    <cellStyle name="Separador de milhares 2 31 8" xfId="3873"/>
    <cellStyle name="Separador de milhares 2 31 8 2" xfId="3874"/>
    <cellStyle name="Separador de milhares 2 31 9" xfId="3875"/>
    <cellStyle name="Separador de milhares 2 32" xfId="3876"/>
    <cellStyle name="Separador de milhares 2 32 10" xfId="3877"/>
    <cellStyle name="Separador de milhares 2 32 11" xfId="3878"/>
    <cellStyle name="Separador de milhares 2 32 2" xfId="3879"/>
    <cellStyle name="Separador de milhares 2 32 2 10" xfId="3880"/>
    <cellStyle name="Separador de milhares 2 32 2 2" xfId="3881"/>
    <cellStyle name="Separador de milhares 2 32 2 2 2" xfId="3882"/>
    <cellStyle name="Separador de milhares 2 32 2 2 2 2" xfId="3883"/>
    <cellStyle name="Separador de milhares 2 32 2 2 3" xfId="3884"/>
    <cellStyle name="Separador de milhares 2 32 2 3" xfId="3885"/>
    <cellStyle name="Separador de milhares 2 32 2 3 2" xfId="3886"/>
    <cellStyle name="Separador de milhares 2 32 2 3 2 2" xfId="3887"/>
    <cellStyle name="Separador de milhares 2 32 2 3 3" xfId="3888"/>
    <cellStyle name="Separador de milhares 2 32 2 4" xfId="3889"/>
    <cellStyle name="Separador de milhares 2 32 2 4 2" xfId="3890"/>
    <cellStyle name="Separador de milhares 2 32 2 4 2 2" xfId="3891"/>
    <cellStyle name="Separador de milhares 2 32 2 4 3" xfId="3892"/>
    <cellStyle name="Separador de milhares 2 32 2 5" xfId="3893"/>
    <cellStyle name="Separador de milhares 2 32 2 5 2" xfId="3894"/>
    <cellStyle name="Separador de milhares 2 32 2 5 2 2" xfId="3895"/>
    <cellStyle name="Separador de milhares 2 32 2 5 3" xfId="3896"/>
    <cellStyle name="Separador de milhares 2 32 2 6" xfId="3897"/>
    <cellStyle name="Separador de milhares 2 32 2 6 2" xfId="3898"/>
    <cellStyle name="Separador de milhares 2 32 2 7" xfId="3899"/>
    <cellStyle name="Separador de milhares 2 32 2 7 2" xfId="3900"/>
    <cellStyle name="Separador de milhares 2 32 2 8" xfId="3901"/>
    <cellStyle name="Separador de milhares 2 32 2 9" xfId="3902"/>
    <cellStyle name="Separador de milhares 2 32 3" xfId="3903"/>
    <cellStyle name="Separador de milhares 2 32 3 2" xfId="3904"/>
    <cellStyle name="Separador de milhares 2 32 3 2 2" xfId="3905"/>
    <cellStyle name="Separador de milhares 2 32 3 3" xfId="3906"/>
    <cellStyle name="Separador de milhares 2 32 3 4" xfId="3907"/>
    <cellStyle name="Separador de milhares 2 32 3 5" xfId="3908"/>
    <cellStyle name="Separador de milhares 2 32 4" xfId="3909"/>
    <cellStyle name="Separador de milhares 2 32 4 2" xfId="3910"/>
    <cellStyle name="Separador de milhares 2 32 4 2 2" xfId="3911"/>
    <cellStyle name="Separador de milhares 2 32 4 3" xfId="3912"/>
    <cellStyle name="Separador de milhares 2 32 5" xfId="3913"/>
    <cellStyle name="Separador de milhares 2 32 5 2" xfId="3914"/>
    <cellStyle name="Separador de milhares 2 32 5 2 2" xfId="3915"/>
    <cellStyle name="Separador de milhares 2 32 5 3" xfId="3916"/>
    <cellStyle name="Separador de milhares 2 32 6" xfId="3917"/>
    <cellStyle name="Separador de milhares 2 32 6 2" xfId="3918"/>
    <cellStyle name="Separador de milhares 2 32 6 2 2" xfId="3919"/>
    <cellStyle name="Separador de milhares 2 32 6 3" xfId="3920"/>
    <cellStyle name="Separador de milhares 2 32 7" xfId="3921"/>
    <cellStyle name="Separador de milhares 2 32 7 2" xfId="3922"/>
    <cellStyle name="Separador de milhares 2 32 8" xfId="3923"/>
    <cellStyle name="Separador de milhares 2 32 8 2" xfId="3924"/>
    <cellStyle name="Separador de milhares 2 32 9" xfId="3925"/>
    <cellStyle name="Separador de milhares 2 33" xfId="3926"/>
    <cellStyle name="Separador de milhares 2 33 10" xfId="3927"/>
    <cellStyle name="Separador de milhares 2 33 11" xfId="3928"/>
    <cellStyle name="Separador de milhares 2 33 2" xfId="3929"/>
    <cellStyle name="Separador de milhares 2 33 2 10" xfId="3930"/>
    <cellStyle name="Separador de milhares 2 33 2 2" xfId="3931"/>
    <cellStyle name="Separador de milhares 2 33 2 2 2" xfId="3932"/>
    <cellStyle name="Separador de milhares 2 33 2 2 2 2" xfId="3933"/>
    <cellStyle name="Separador de milhares 2 33 2 2 3" xfId="3934"/>
    <cellStyle name="Separador de milhares 2 33 2 3" xfId="3935"/>
    <cellStyle name="Separador de milhares 2 33 2 3 2" xfId="3936"/>
    <cellStyle name="Separador de milhares 2 33 2 3 2 2" xfId="3937"/>
    <cellStyle name="Separador de milhares 2 33 2 3 3" xfId="3938"/>
    <cellStyle name="Separador de milhares 2 33 2 4" xfId="3939"/>
    <cellStyle name="Separador de milhares 2 33 2 4 2" xfId="3940"/>
    <cellStyle name="Separador de milhares 2 33 2 4 2 2" xfId="3941"/>
    <cellStyle name="Separador de milhares 2 33 2 4 3" xfId="3942"/>
    <cellStyle name="Separador de milhares 2 33 2 5" xfId="3943"/>
    <cellStyle name="Separador de milhares 2 33 2 5 2" xfId="3944"/>
    <cellStyle name="Separador de milhares 2 33 2 5 2 2" xfId="3945"/>
    <cellStyle name="Separador de milhares 2 33 2 5 3" xfId="3946"/>
    <cellStyle name="Separador de milhares 2 33 2 6" xfId="3947"/>
    <cellStyle name="Separador de milhares 2 33 2 6 2" xfId="3948"/>
    <cellStyle name="Separador de milhares 2 33 2 7" xfId="3949"/>
    <cellStyle name="Separador de milhares 2 33 2 7 2" xfId="3950"/>
    <cellStyle name="Separador de milhares 2 33 2 8" xfId="3951"/>
    <cellStyle name="Separador de milhares 2 33 2 9" xfId="3952"/>
    <cellStyle name="Separador de milhares 2 33 3" xfId="3953"/>
    <cellStyle name="Separador de milhares 2 33 3 2" xfId="3954"/>
    <cellStyle name="Separador de milhares 2 33 3 2 2" xfId="3955"/>
    <cellStyle name="Separador de milhares 2 33 3 3" xfId="3956"/>
    <cellStyle name="Separador de milhares 2 33 3 4" xfId="3957"/>
    <cellStyle name="Separador de milhares 2 33 3 5" xfId="3958"/>
    <cellStyle name="Separador de milhares 2 33 4" xfId="3959"/>
    <cellStyle name="Separador de milhares 2 33 4 2" xfId="3960"/>
    <cellStyle name="Separador de milhares 2 33 4 2 2" xfId="3961"/>
    <cellStyle name="Separador de milhares 2 33 4 3" xfId="3962"/>
    <cellStyle name="Separador de milhares 2 33 5" xfId="3963"/>
    <cellStyle name="Separador de milhares 2 33 5 2" xfId="3964"/>
    <cellStyle name="Separador de milhares 2 33 5 2 2" xfId="3965"/>
    <cellStyle name="Separador de milhares 2 33 5 3" xfId="3966"/>
    <cellStyle name="Separador de milhares 2 33 6" xfId="3967"/>
    <cellStyle name="Separador de milhares 2 33 6 2" xfId="3968"/>
    <cellStyle name="Separador de milhares 2 33 6 2 2" xfId="3969"/>
    <cellStyle name="Separador de milhares 2 33 6 3" xfId="3970"/>
    <cellStyle name="Separador de milhares 2 33 7" xfId="3971"/>
    <cellStyle name="Separador de milhares 2 33 7 2" xfId="3972"/>
    <cellStyle name="Separador de milhares 2 33 8" xfId="3973"/>
    <cellStyle name="Separador de milhares 2 33 8 2" xfId="3974"/>
    <cellStyle name="Separador de milhares 2 33 9" xfId="3975"/>
    <cellStyle name="Separador de milhares 2 34" xfId="3976"/>
    <cellStyle name="Separador de milhares 2 34 10" xfId="3977"/>
    <cellStyle name="Separador de milhares 2 34 11" xfId="3978"/>
    <cellStyle name="Separador de milhares 2 34 2" xfId="3979"/>
    <cellStyle name="Separador de milhares 2 34 2 10" xfId="3980"/>
    <cellStyle name="Separador de milhares 2 34 2 2" xfId="3981"/>
    <cellStyle name="Separador de milhares 2 34 2 2 2" xfId="3982"/>
    <cellStyle name="Separador de milhares 2 34 2 2 2 2" xfId="3983"/>
    <cellStyle name="Separador de milhares 2 34 2 2 3" xfId="3984"/>
    <cellStyle name="Separador de milhares 2 34 2 3" xfId="3985"/>
    <cellStyle name="Separador de milhares 2 34 2 3 2" xfId="3986"/>
    <cellStyle name="Separador de milhares 2 34 2 3 2 2" xfId="3987"/>
    <cellStyle name="Separador de milhares 2 34 2 3 3" xfId="3988"/>
    <cellStyle name="Separador de milhares 2 34 2 4" xfId="3989"/>
    <cellStyle name="Separador de milhares 2 34 2 4 2" xfId="3990"/>
    <cellStyle name="Separador de milhares 2 34 2 4 2 2" xfId="3991"/>
    <cellStyle name="Separador de milhares 2 34 2 4 3" xfId="3992"/>
    <cellStyle name="Separador de milhares 2 34 2 5" xfId="3993"/>
    <cellStyle name="Separador de milhares 2 34 2 5 2" xfId="3994"/>
    <cellStyle name="Separador de milhares 2 34 2 5 2 2" xfId="3995"/>
    <cellStyle name="Separador de milhares 2 34 2 5 3" xfId="3996"/>
    <cellStyle name="Separador de milhares 2 34 2 6" xfId="3997"/>
    <cellStyle name="Separador de milhares 2 34 2 6 2" xfId="3998"/>
    <cellStyle name="Separador de milhares 2 34 2 7" xfId="3999"/>
    <cellStyle name="Separador de milhares 2 34 2 7 2" xfId="4000"/>
    <cellStyle name="Separador de milhares 2 34 2 8" xfId="4001"/>
    <cellStyle name="Separador de milhares 2 34 2 9" xfId="4002"/>
    <cellStyle name="Separador de milhares 2 34 3" xfId="4003"/>
    <cellStyle name="Separador de milhares 2 34 3 2" xfId="4004"/>
    <cellStyle name="Separador de milhares 2 34 3 2 2" xfId="4005"/>
    <cellStyle name="Separador de milhares 2 34 3 3" xfId="4006"/>
    <cellStyle name="Separador de milhares 2 34 3 4" xfId="4007"/>
    <cellStyle name="Separador de milhares 2 34 3 5" xfId="4008"/>
    <cellStyle name="Separador de milhares 2 34 4" xfId="4009"/>
    <cellStyle name="Separador de milhares 2 34 4 2" xfId="4010"/>
    <cellStyle name="Separador de milhares 2 34 4 2 2" xfId="4011"/>
    <cellStyle name="Separador de milhares 2 34 4 3" xfId="4012"/>
    <cellStyle name="Separador de milhares 2 34 5" xfId="4013"/>
    <cellStyle name="Separador de milhares 2 34 5 2" xfId="4014"/>
    <cellStyle name="Separador de milhares 2 34 5 2 2" xfId="4015"/>
    <cellStyle name="Separador de milhares 2 34 5 3" xfId="4016"/>
    <cellStyle name="Separador de milhares 2 34 6" xfId="4017"/>
    <cellStyle name="Separador de milhares 2 34 6 2" xfId="4018"/>
    <cellStyle name="Separador de milhares 2 34 6 2 2" xfId="4019"/>
    <cellStyle name="Separador de milhares 2 34 6 3" xfId="4020"/>
    <cellStyle name="Separador de milhares 2 34 7" xfId="4021"/>
    <cellStyle name="Separador de milhares 2 34 7 2" xfId="4022"/>
    <cellStyle name="Separador de milhares 2 34 8" xfId="4023"/>
    <cellStyle name="Separador de milhares 2 34 8 2" xfId="4024"/>
    <cellStyle name="Separador de milhares 2 34 9" xfId="4025"/>
    <cellStyle name="Separador de milhares 2 35" xfId="4026"/>
    <cellStyle name="Separador de milhares 2 35 10" xfId="4027"/>
    <cellStyle name="Separador de milhares 2 35 11" xfId="4028"/>
    <cellStyle name="Separador de milhares 2 35 2" xfId="4029"/>
    <cellStyle name="Separador de milhares 2 35 2 10" xfId="4030"/>
    <cellStyle name="Separador de milhares 2 35 2 2" xfId="4031"/>
    <cellStyle name="Separador de milhares 2 35 2 2 2" xfId="4032"/>
    <cellStyle name="Separador de milhares 2 35 2 2 2 2" xfId="4033"/>
    <cellStyle name="Separador de milhares 2 35 2 2 3" xfId="4034"/>
    <cellStyle name="Separador de milhares 2 35 2 3" xfId="4035"/>
    <cellStyle name="Separador de milhares 2 35 2 3 2" xfId="4036"/>
    <cellStyle name="Separador de milhares 2 35 2 3 2 2" xfId="4037"/>
    <cellStyle name="Separador de milhares 2 35 2 3 3" xfId="4038"/>
    <cellStyle name="Separador de milhares 2 35 2 4" xfId="4039"/>
    <cellStyle name="Separador de milhares 2 35 2 4 2" xfId="4040"/>
    <cellStyle name="Separador de milhares 2 35 2 4 2 2" xfId="4041"/>
    <cellStyle name="Separador de milhares 2 35 2 4 3" xfId="4042"/>
    <cellStyle name="Separador de milhares 2 35 2 5" xfId="4043"/>
    <cellStyle name="Separador de milhares 2 35 2 5 2" xfId="4044"/>
    <cellStyle name="Separador de milhares 2 35 2 5 2 2" xfId="4045"/>
    <cellStyle name="Separador de milhares 2 35 2 5 3" xfId="4046"/>
    <cellStyle name="Separador de milhares 2 35 2 6" xfId="4047"/>
    <cellStyle name="Separador de milhares 2 35 2 6 2" xfId="4048"/>
    <cellStyle name="Separador de milhares 2 35 2 7" xfId="4049"/>
    <cellStyle name="Separador de milhares 2 35 2 7 2" xfId="4050"/>
    <cellStyle name="Separador de milhares 2 35 2 8" xfId="4051"/>
    <cellStyle name="Separador de milhares 2 35 2 9" xfId="4052"/>
    <cellStyle name="Separador de milhares 2 35 3" xfId="4053"/>
    <cellStyle name="Separador de milhares 2 35 3 2" xfId="4054"/>
    <cellStyle name="Separador de milhares 2 35 3 2 2" xfId="4055"/>
    <cellStyle name="Separador de milhares 2 35 3 3" xfId="4056"/>
    <cellStyle name="Separador de milhares 2 35 3 4" xfId="4057"/>
    <cellStyle name="Separador de milhares 2 35 3 5" xfId="4058"/>
    <cellStyle name="Separador de milhares 2 35 4" xfId="4059"/>
    <cellStyle name="Separador de milhares 2 35 4 2" xfId="4060"/>
    <cellStyle name="Separador de milhares 2 35 4 2 2" xfId="4061"/>
    <cellStyle name="Separador de milhares 2 35 4 3" xfId="4062"/>
    <cellStyle name="Separador de milhares 2 35 5" xfId="4063"/>
    <cellStyle name="Separador de milhares 2 35 5 2" xfId="4064"/>
    <cellStyle name="Separador de milhares 2 35 5 2 2" xfId="4065"/>
    <cellStyle name="Separador de milhares 2 35 5 3" xfId="4066"/>
    <cellStyle name="Separador de milhares 2 35 6" xfId="4067"/>
    <cellStyle name="Separador de milhares 2 35 6 2" xfId="4068"/>
    <cellStyle name="Separador de milhares 2 35 6 2 2" xfId="4069"/>
    <cellStyle name="Separador de milhares 2 35 6 3" xfId="4070"/>
    <cellStyle name="Separador de milhares 2 35 7" xfId="4071"/>
    <cellStyle name="Separador de milhares 2 35 7 2" xfId="4072"/>
    <cellStyle name="Separador de milhares 2 35 8" xfId="4073"/>
    <cellStyle name="Separador de milhares 2 35 8 2" xfId="4074"/>
    <cellStyle name="Separador de milhares 2 35 9" xfId="4075"/>
    <cellStyle name="Separador de milhares 2 36" xfId="4076"/>
    <cellStyle name="Separador de milhares 2 36 10" xfId="4077"/>
    <cellStyle name="Separador de milhares 2 36 11" xfId="4078"/>
    <cellStyle name="Separador de milhares 2 36 2" xfId="4079"/>
    <cellStyle name="Separador de milhares 2 36 2 10" xfId="4080"/>
    <cellStyle name="Separador de milhares 2 36 2 2" xfId="4081"/>
    <cellStyle name="Separador de milhares 2 36 2 2 2" xfId="4082"/>
    <cellStyle name="Separador de milhares 2 36 2 2 2 2" xfId="4083"/>
    <cellStyle name="Separador de milhares 2 36 2 2 3" xfId="4084"/>
    <cellStyle name="Separador de milhares 2 36 2 3" xfId="4085"/>
    <cellStyle name="Separador de milhares 2 36 2 3 2" xfId="4086"/>
    <cellStyle name="Separador de milhares 2 36 2 3 2 2" xfId="4087"/>
    <cellStyle name="Separador de milhares 2 36 2 3 3" xfId="4088"/>
    <cellStyle name="Separador de milhares 2 36 2 4" xfId="4089"/>
    <cellStyle name="Separador de milhares 2 36 2 4 2" xfId="4090"/>
    <cellStyle name="Separador de milhares 2 36 2 4 2 2" xfId="4091"/>
    <cellStyle name="Separador de milhares 2 36 2 4 3" xfId="4092"/>
    <cellStyle name="Separador de milhares 2 36 2 5" xfId="4093"/>
    <cellStyle name="Separador de milhares 2 36 2 5 2" xfId="4094"/>
    <cellStyle name="Separador de milhares 2 36 2 5 2 2" xfId="4095"/>
    <cellStyle name="Separador de milhares 2 36 2 5 3" xfId="4096"/>
    <cellStyle name="Separador de milhares 2 36 2 6" xfId="4097"/>
    <cellStyle name="Separador de milhares 2 36 2 6 2" xfId="4098"/>
    <cellStyle name="Separador de milhares 2 36 2 7" xfId="4099"/>
    <cellStyle name="Separador de milhares 2 36 2 7 2" xfId="4100"/>
    <cellStyle name="Separador de milhares 2 36 2 8" xfId="4101"/>
    <cellStyle name="Separador de milhares 2 36 2 9" xfId="4102"/>
    <cellStyle name="Separador de milhares 2 36 3" xfId="4103"/>
    <cellStyle name="Separador de milhares 2 36 3 2" xfId="4104"/>
    <cellStyle name="Separador de milhares 2 36 3 2 2" xfId="4105"/>
    <cellStyle name="Separador de milhares 2 36 3 3" xfId="4106"/>
    <cellStyle name="Separador de milhares 2 36 3 4" xfId="4107"/>
    <cellStyle name="Separador de milhares 2 36 3 5" xfId="4108"/>
    <cellStyle name="Separador de milhares 2 36 4" xfId="4109"/>
    <cellStyle name="Separador de milhares 2 36 4 2" xfId="4110"/>
    <cellStyle name="Separador de milhares 2 36 4 2 2" xfId="4111"/>
    <cellStyle name="Separador de milhares 2 36 4 3" xfId="4112"/>
    <cellStyle name="Separador de milhares 2 36 5" xfId="4113"/>
    <cellStyle name="Separador de milhares 2 36 5 2" xfId="4114"/>
    <cellStyle name="Separador de milhares 2 36 5 2 2" xfId="4115"/>
    <cellStyle name="Separador de milhares 2 36 5 3" xfId="4116"/>
    <cellStyle name="Separador de milhares 2 36 6" xfId="4117"/>
    <cellStyle name="Separador de milhares 2 36 6 2" xfId="4118"/>
    <cellStyle name="Separador de milhares 2 36 6 2 2" xfId="4119"/>
    <cellStyle name="Separador de milhares 2 36 6 3" xfId="4120"/>
    <cellStyle name="Separador de milhares 2 36 7" xfId="4121"/>
    <cellStyle name="Separador de milhares 2 36 7 2" xfId="4122"/>
    <cellStyle name="Separador de milhares 2 36 8" xfId="4123"/>
    <cellStyle name="Separador de milhares 2 36 8 2" xfId="4124"/>
    <cellStyle name="Separador de milhares 2 36 9" xfId="4125"/>
    <cellStyle name="Separador de milhares 2 37" xfId="4126"/>
    <cellStyle name="Separador de milhares 2 37 10" xfId="4127"/>
    <cellStyle name="Separador de milhares 2 37 11" xfId="4128"/>
    <cellStyle name="Separador de milhares 2 37 2" xfId="4129"/>
    <cellStyle name="Separador de milhares 2 37 2 10" xfId="4130"/>
    <cellStyle name="Separador de milhares 2 37 2 2" xfId="4131"/>
    <cellStyle name="Separador de milhares 2 37 2 2 2" xfId="4132"/>
    <cellStyle name="Separador de milhares 2 37 2 2 2 2" xfId="4133"/>
    <cellStyle name="Separador de milhares 2 37 2 2 3" xfId="4134"/>
    <cellStyle name="Separador de milhares 2 37 2 3" xfId="4135"/>
    <cellStyle name="Separador de milhares 2 37 2 3 2" xfId="4136"/>
    <cellStyle name="Separador de milhares 2 37 2 3 2 2" xfId="4137"/>
    <cellStyle name="Separador de milhares 2 37 2 3 3" xfId="4138"/>
    <cellStyle name="Separador de milhares 2 37 2 4" xfId="4139"/>
    <cellStyle name="Separador de milhares 2 37 2 4 2" xfId="4140"/>
    <cellStyle name="Separador de milhares 2 37 2 4 2 2" xfId="4141"/>
    <cellStyle name="Separador de milhares 2 37 2 4 3" xfId="4142"/>
    <cellStyle name="Separador de milhares 2 37 2 5" xfId="4143"/>
    <cellStyle name="Separador de milhares 2 37 2 5 2" xfId="4144"/>
    <cellStyle name="Separador de milhares 2 37 2 5 2 2" xfId="4145"/>
    <cellStyle name="Separador de milhares 2 37 2 5 3" xfId="4146"/>
    <cellStyle name="Separador de milhares 2 37 2 6" xfId="4147"/>
    <cellStyle name="Separador de milhares 2 37 2 6 2" xfId="4148"/>
    <cellStyle name="Separador de milhares 2 37 2 7" xfId="4149"/>
    <cellStyle name="Separador de milhares 2 37 2 7 2" xfId="4150"/>
    <cellStyle name="Separador de milhares 2 37 2 8" xfId="4151"/>
    <cellStyle name="Separador de milhares 2 37 2 9" xfId="4152"/>
    <cellStyle name="Separador de milhares 2 37 3" xfId="4153"/>
    <cellStyle name="Separador de milhares 2 37 3 2" xfId="4154"/>
    <cellStyle name="Separador de milhares 2 37 3 2 2" xfId="4155"/>
    <cellStyle name="Separador de milhares 2 37 3 3" xfId="4156"/>
    <cellStyle name="Separador de milhares 2 37 3 4" xfId="4157"/>
    <cellStyle name="Separador de milhares 2 37 3 5" xfId="4158"/>
    <cellStyle name="Separador de milhares 2 37 4" xfId="4159"/>
    <cellStyle name="Separador de milhares 2 37 4 2" xfId="4160"/>
    <cellStyle name="Separador de milhares 2 37 4 2 2" xfId="4161"/>
    <cellStyle name="Separador de milhares 2 37 4 3" xfId="4162"/>
    <cellStyle name="Separador de milhares 2 37 5" xfId="4163"/>
    <cellStyle name="Separador de milhares 2 37 5 2" xfId="4164"/>
    <cellStyle name="Separador de milhares 2 37 5 2 2" xfId="4165"/>
    <cellStyle name="Separador de milhares 2 37 5 3" xfId="4166"/>
    <cellStyle name="Separador de milhares 2 37 6" xfId="4167"/>
    <cellStyle name="Separador de milhares 2 37 6 2" xfId="4168"/>
    <cellStyle name="Separador de milhares 2 37 6 2 2" xfId="4169"/>
    <cellStyle name="Separador de milhares 2 37 6 3" xfId="4170"/>
    <cellStyle name="Separador de milhares 2 37 7" xfId="4171"/>
    <cellStyle name="Separador de milhares 2 37 7 2" xfId="4172"/>
    <cellStyle name="Separador de milhares 2 37 8" xfId="4173"/>
    <cellStyle name="Separador de milhares 2 37 8 2" xfId="4174"/>
    <cellStyle name="Separador de milhares 2 37 9" xfId="4175"/>
    <cellStyle name="Separador de milhares 2 38" xfId="4176"/>
    <cellStyle name="Separador de milhares 2 38 10" xfId="4177"/>
    <cellStyle name="Separador de milhares 2 38 2" xfId="4178"/>
    <cellStyle name="Separador de milhares 2 38 2 2" xfId="4179"/>
    <cellStyle name="Separador de milhares 2 38 2 2 2" xfId="4180"/>
    <cellStyle name="Separador de milhares 2 38 2 3" xfId="4181"/>
    <cellStyle name="Separador de milhares 2 38 3" xfId="4182"/>
    <cellStyle name="Separador de milhares 2 38 3 2" xfId="4183"/>
    <cellStyle name="Separador de milhares 2 38 3 2 2" xfId="4184"/>
    <cellStyle name="Separador de milhares 2 38 3 3" xfId="4185"/>
    <cellStyle name="Separador de milhares 2 38 4" xfId="4186"/>
    <cellStyle name="Separador de milhares 2 38 4 2" xfId="4187"/>
    <cellStyle name="Separador de milhares 2 38 4 2 2" xfId="4188"/>
    <cellStyle name="Separador de milhares 2 38 4 3" xfId="4189"/>
    <cellStyle name="Separador de milhares 2 38 5" xfId="4190"/>
    <cellStyle name="Separador de milhares 2 38 5 2" xfId="4191"/>
    <cellStyle name="Separador de milhares 2 38 5 2 2" xfId="4192"/>
    <cellStyle name="Separador de milhares 2 38 5 3" xfId="4193"/>
    <cellStyle name="Separador de milhares 2 38 6" xfId="4194"/>
    <cellStyle name="Separador de milhares 2 38 6 2" xfId="4195"/>
    <cellStyle name="Separador de milhares 2 38 7" xfId="4196"/>
    <cellStyle name="Separador de milhares 2 38 7 2" xfId="4197"/>
    <cellStyle name="Separador de milhares 2 38 8" xfId="4198"/>
    <cellStyle name="Separador de milhares 2 38 9" xfId="4199"/>
    <cellStyle name="Separador de milhares 2 39" xfId="4200"/>
    <cellStyle name="Separador de milhares 2 39 2" xfId="4201"/>
    <cellStyle name="Separador de milhares 2 39 2 2" xfId="4202"/>
    <cellStyle name="Separador de milhares 2 39 3" xfId="4203"/>
    <cellStyle name="Separador de milhares 2 4" xfId="4204"/>
    <cellStyle name="Separador de milhares 2 4 10" xfId="4205"/>
    <cellStyle name="Separador de milhares 2 4 11" xfId="4206"/>
    <cellStyle name="Separador de milhares 2 4 2" xfId="4207"/>
    <cellStyle name="Separador de milhares 2 4 2 10" xfId="4208"/>
    <cellStyle name="Separador de milhares 2 4 2 2" xfId="4209"/>
    <cellStyle name="Separador de milhares 2 4 2 2 2" xfId="4210"/>
    <cellStyle name="Separador de milhares 2 4 2 2 2 2" xfId="4211"/>
    <cellStyle name="Separador de milhares 2 4 2 2 3" xfId="4212"/>
    <cellStyle name="Separador de milhares 2 4 2 3" xfId="4213"/>
    <cellStyle name="Separador de milhares 2 4 2 3 2" xfId="4214"/>
    <cellStyle name="Separador de milhares 2 4 2 3 2 2" xfId="4215"/>
    <cellStyle name="Separador de milhares 2 4 2 3 3" xfId="4216"/>
    <cellStyle name="Separador de milhares 2 4 2 4" xfId="4217"/>
    <cellStyle name="Separador de milhares 2 4 2 4 2" xfId="4218"/>
    <cellStyle name="Separador de milhares 2 4 2 4 2 2" xfId="4219"/>
    <cellStyle name="Separador de milhares 2 4 2 4 3" xfId="4220"/>
    <cellStyle name="Separador de milhares 2 4 2 5" xfId="4221"/>
    <cellStyle name="Separador de milhares 2 4 2 5 2" xfId="4222"/>
    <cellStyle name="Separador de milhares 2 4 2 5 2 2" xfId="4223"/>
    <cellStyle name="Separador de milhares 2 4 2 5 3" xfId="4224"/>
    <cellStyle name="Separador de milhares 2 4 2 6" xfId="4225"/>
    <cellStyle name="Separador de milhares 2 4 2 6 2" xfId="4226"/>
    <cellStyle name="Separador de milhares 2 4 2 7" xfId="4227"/>
    <cellStyle name="Separador de milhares 2 4 2 7 2" xfId="4228"/>
    <cellStyle name="Separador de milhares 2 4 2 8" xfId="4229"/>
    <cellStyle name="Separador de milhares 2 4 2 9" xfId="4230"/>
    <cellStyle name="Separador de milhares 2 4 3" xfId="4231"/>
    <cellStyle name="Separador de milhares 2 4 3 2" xfId="4232"/>
    <cellStyle name="Separador de milhares 2 4 3 2 2" xfId="4233"/>
    <cellStyle name="Separador de milhares 2 4 3 3" xfId="4234"/>
    <cellStyle name="Separador de milhares 2 4 3 4" xfId="4235"/>
    <cellStyle name="Separador de milhares 2 4 3 5" xfId="4236"/>
    <cellStyle name="Separador de milhares 2 4 4" xfId="4237"/>
    <cellStyle name="Separador de milhares 2 4 4 2" xfId="4238"/>
    <cellStyle name="Separador de milhares 2 4 4 2 2" xfId="4239"/>
    <cellStyle name="Separador de milhares 2 4 4 3" xfId="4240"/>
    <cellStyle name="Separador de milhares 2 4 5" xfId="4241"/>
    <cellStyle name="Separador de milhares 2 4 5 2" xfId="4242"/>
    <cellStyle name="Separador de milhares 2 4 5 2 2" xfId="4243"/>
    <cellStyle name="Separador de milhares 2 4 5 3" xfId="4244"/>
    <cellStyle name="Separador de milhares 2 4 6" xfId="4245"/>
    <cellStyle name="Separador de milhares 2 4 6 2" xfId="4246"/>
    <cellStyle name="Separador de milhares 2 4 6 2 2" xfId="4247"/>
    <cellStyle name="Separador de milhares 2 4 6 3" xfId="4248"/>
    <cellStyle name="Separador de milhares 2 4 7" xfId="4249"/>
    <cellStyle name="Separador de milhares 2 4 7 2" xfId="4250"/>
    <cellStyle name="Separador de milhares 2 4 8" xfId="4251"/>
    <cellStyle name="Separador de milhares 2 4 8 2" xfId="4252"/>
    <cellStyle name="Separador de milhares 2 4 9" xfId="4253"/>
    <cellStyle name="Separador de milhares 2 40" xfId="4254"/>
    <cellStyle name="Separador de milhares 2 40 2" xfId="4255"/>
    <cellStyle name="Separador de milhares 2 40 2 2" xfId="4256"/>
    <cellStyle name="Separador de milhares 2 40 3" xfId="4257"/>
    <cellStyle name="Separador de milhares 2 41" xfId="4258"/>
    <cellStyle name="Separador de milhares 2 41 2" xfId="4259"/>
    <cellStyle name="Separador de milhares 2 41 2 2" xfId="4260"/>
    <cellStyle name="Separador de milhares 2 41 3" xfId="4261"/>
    <cellStyle name="Separador de milhares 2 42" xfId="4262"/>
    <cellStyle name="Separador de milhares 2 42 2" xfId="4263"/>
    <cellStyle name="Separador de milhares 2 42 2 2" xfId="4264"/>
    <cellStyle name="Separador de milhares 2 42 3" xfId="4265"/>
    <cellStyle name="Separador de milhares 2 43" xfId="4266"/>
    <cellStyle name="Separador de milhares 2 43 2" xfId="4267"/>
    <cellStyle name="Separador de milhares 2 44" xfId="4268"/>
    <cellStyle name="Separador de milhares 2 44 2" xfId="4269"/>
    <cellStyle name="Separador de milhares 2 45" xfId="4270"/>
    <cellStyle name="Separador de milhares 2 46" xfId="4271"/>
    <cellStyle name="Separador de milhares 2 47" xfId="4272"/>
    <cellStyle name="Separador de milhares 2 5" xfId="4273"/>
    <cellStyle name="Separador de milhares 2 5 10" xfId="4274"/>
    <cellStyle name="Separador de milhares 2 5 11" xfId="4275"/>
    <cellStyle name="Separador de milhares 2 5 2" xfId="4276"/>
    <cellStyle name="Separador de milhares 2 5 2 10" xfId="4277"/>
    <cellStyle name="Separador de milhares 2 5 2 2" xfId="4278"/>
    <cellStyle name="Separador de milhares 2 5 2 2 2" xfId="4279"/>
    <cellStyle name="Separador de milhares 2 5 2 2 2 2" xfId="4280"/>
    <cellStyle name="Separador de milhares 2 5 2 2 3" xfId="4281"/>
    <cellStyle name="Separador de milhares 2 5 2 3" xfId="4282"/>
    <cellStyle name="Separador de milhares 2 5 2 3 2" xfId="4283"/>
    <cellStyle name="Separador de milhares 2 5 2 3 2 2" xfId="4284"/>
    <cellStyle name="Separador de milhares 2 5 2 3 3" xfId="4285"/>
    <cellStyle name="Separador de milhares 2 5 2 4" xfId="4286"/>
    <cellStyle name="Separador de milhares 2 5 2 4 2" xfId="4287"/>
    <cellStyle name="Separador de milhares 2 5 2 4 2 2" xfId="4288"/>
    <cellStyle name="Separador de milhares 2 5 2 4 3" xfId="4289"/>
    <cellStyle name="Separador de milhares 2 5 2 5" xfId="4290"/>
    <cellStyle name="Separador de milhares 2 5 2 5 2" xfId="4291"/>
    <cellStyle name="Separador de milhares 2 5 2 5 2 2" xfId="4292"/>
    <cellStyle name="Separador de milhares 2 5 2 5 3" xfId="4293"/>
    <cellStyle name="Separador de milhares 2 5 2 6" xfId="4294"/>
    <cellStyle name="Separador de milhares 2 5 2 6 2" xfId="4295"/>
    <cellStyle name="Separador de milhares 2 5 2 7" xfId="4296"/>
    <cellStyle name="Separador de milhares 2 5 2 7 2" xfId="4297"/>
    <cellStyle name="Separador de milhares 2 5 2 8" xfId="4298"/>
    <cellStyle name="Separador de milhares 2 5 2 9" xfId="4299"/>
    <cellStyle name="Separador de milhares 2 5 3" xfId="4300"/>
    <cellStyle name="Separador de milhares 2 5 3 2" xfId="4301"/>
    <cellStyle name="Separador de milhares 2 5 3 2 2" xfId="4302"/>
    <cellStyle name="Separador de milhares 2 5 3 3" xfId="4303"/>
    <cellStyle name="Separador de milhares 2 5 3 4" xfId="4304"/>
    <cellStyle name="Separador de milhares 2 5 3 5" xfId="4305"/>
    <cellStyle name="Separador de milhares 2 5 4" xfId="4306"/>
    <cellStyle name="Separador de milhares 2 5 4 2" xfId="4307"/>
    <cellStyle name="Separador de milhares 2 5 4 2 2" xfId="4308"/>
    <cellStyle name="Separador de milhares 2 5 4 3" xfId="4309"/>
    <cellStyle name="Separador de milhares 2 5 5" xfId="4310"/>
    <cellStyle name="Separador de milhares 2 5 5 2" xfId="4311"/>
    <cellStyle name="Separador de milhares 2 5 5 2 2" xfId="4312"/>
    <cellStyle name="Separador de milhares 2 5 5 3" xfId="4313"/>
    <cellStyle name="Separador de milhares 2 5 6" xfId="4314"/>
    <cellStyle name="Separador de milhares 2 5 6 2" xfId="4315"/>
    <cellStyle name="Separador de milhares 2 5 6 2 2" xfId="4316"/>
    <cellStyle name="Separador de milhares 2 5 6 3" xfId="4317"/>
    <cellStyle name="Separador de milhares 2 5 7" xfId="4318"/>
    <cellStyle name="Separador de milhares 2 5 7 2" xfId="4319"/>
    <cellStyle name="Separador de milhares 2 5 8" xfId="4320"/>
    <cellStyle name="Separador de milhares 2 5 8 2" xfId="4321"/>
    <cellStyle name="Separador de milhares 2 5 9" xfId="4322"/>
    <cellStyle name="Separador de milhares 2 6" xfId="4323"/>
    <cellStyle name="Separador de milhares 2 6 10" xfId="4324"/>
    <cellStyle name="Separador de milhares 2 6 11" xfId="4325"/>
    <cellStyle name="Separador de milhares 2 6 2" xfId="4326"/>
    <cellStyle name="Separador de milhares 2 6 2 10" xfId="4327"/>
    <cellStyle name="Separador de milhares 2 6 2 2" xfId="4328"/>
    <cellStyle name="Separador de milhares 2 6 2 2 2" xfId="4329"/>
    <cellStyle name="Separador de milhares 2 6 2 2 2 2" xfId="4330"/>
    <cellStyle name="Separador de milhares 2 6 2 2 3" xfId="4331"/>
    <cellStyle name="Separador de milhares 2 6 2 3" xfId="4332"/>
    <cellStyle name="Separador de milhares 2 6 2 3 2" xfId="4333"/>
    <cellStyle name="Separador de milhares 2 6 2 3 2 2" xfId="4334"/>
    <cellStyle name="Separador de milhares 2 6 2 3 3" xfId="4335"/>
    <cellStyle name="Separador de milhares 2 6 2 4" xfId="4336"/>
    <cellStyle name="Separador de milhares 2 6 2 4 2" xfId="4337"/>
    <cellStyle name="Separador de milhares 2 6 2 4 2 2" xfId="4338"/>
    <cellStyle name="Separador de milhares 2 6 2 4 3" xfId="4339"/>
    <cellStyle name="Separador de milhares 2 6 2 5" xfId="4340"/>
    <cellStyle name="Separador de milhares 2 6 2 5 2" xfId="4341"/>
    <cellStyle name="Separador de milhares 2 6 2 5 2 2" xfId="4342"/>
    <cellStyle name="Separador de milhares 2 6 2 5 3" xfId="4343"/>
    <cellStyle name="Separador de milhares 2 6 2 6" xfId="4344"/>
    <cellStyle name="Separador de milhares 2 6 2 6 2" xfId="4345"/>
    <cellStyle name="Separador de milhares 2 6 2 7" xfId="4346"/>
    <cellStyle name="Separador de milhares 2 6 2 7 2" xfId="4347"/>
    <cellStyle name="Separador de milhares 2 6 2 8" xfId="4348"/>
    <cellStyle name="Separador de milhares 2 6 2 9" xfId="4349"/>
    <cellStyle name="Separador de milhares 2 6 3" xfId="4350"/>
    <cellStyle name="Separador de milhares 2 6 3 2" xfId="4351"/>
    <cellStyle name="Separador de milhares 2 6 3 2 2" xfId="4352"/>
    <cellStyle name="Separador de milhares 2 6 3 3" xfId="4353"/>
    <cellStyle name="Separador de milhares 2 6 3 4" xfId="4354"/>
    <cellStyle name="Separador de milhares 2 6 3 5" xfId="4355"/>
    <cellStyle name="Separador de milhares 2 6 4" xfId="4356"/>
    <cellStyle name="Separador de milhares 2 6 4 2" xfId="4357"/>
    <cellStyle name="Separador de milhares 2 6 4 2 2" xfId="4358"/>
    <cellStyle name="Separador de milhares 2 6 4 3" xfId="4359"/>
    <cellStyle name="Separador de milhares 2 6 5" xfId="4360"/>
    <cellStyle name="Separador de milhares 2 6 5 2" xfId="4361"/>
    <cellStyle name="Separador de milhares 2 6 5 2 2" xfId="4362"/>
    <cellStyle name="Separador de milhares 2 6 5 3" xfId="4363"/>
    <cellStyle name="Separador de milhares 2 6 6" xfId="4364"/>
    <cellStyle name="Separador de milhares 2 6 6 2" xfId="4365"/>
    <cellStyle name="Separador de milhares 2 6 6 2 2" xfId="4366"/>
    <cellStyle name="Separador de milhares 2 6 6 3" xfId="4367"/>
    <cellStyle name="Separador de milhares 2 6 7" xfId="4368"/>
    <cellStyle name="Separador de milhares 2 6 7 2" xfId="4369"/>
    <cellStyle name="Separador de milhares 2 6 8" xfId="4370"/>
    <cellStyle name="Separador de milhares 2 6 8 2" xfId="4371"/>
    <cellStyle name="Separador de milhares 2 6 9" xfId="4372"/>
    <cellStyle name="Separador de milhares 2 7" xfId="4373"/>
    <cellStyle name="Separador de milhares 2 7 10" xfId="4374"/>
    <cellStyle name="Separador de milhares 2 7 11" xfId="4375"/>
    <cellStyle name="Separador de milhares 2 7 2" xfId="4376"/>
    <cellStyle name="Separador de milhares 2 7 2 10" xfId="4377"/>
    <cellStyle name="Separador de milhares 2 7 2 2" xfId="4378"/>
    <cellStyle name="Separador de milhares 2 7 2 2 2" xfId="4379"/>
    <cellStyle name="Separador de milhares 2 7 2 2 2 2" xfId="4380"/>
    <cellStyle name="Separador de milhares 2 7 2 2 3" xfId="4381"/>
    <cellStyle name="Separador de milhares 2 7 2 3" xfId="4382"/>
    <cellStyle name="Separador de milhares 2 7 2 3 2" xfId="4383"/>
    <cellStyle name="Separador de milhares 2 7 2 3 2 2" xfId="4384"/>
    <cellStyle name="Separador de milhares 2 7 2 3 3" xfId="4385"/>
    <cellStyle name="Separador de milhares 2 7 2 4" xfId="4386"/>
    <cellStyle name="Separador de milhares 2 7 2 4 2" xfId="4387"/>
    <cellStyle name="Separador de milhares 2 7 2 4 2 2" xfId="4388"/>
    <cellStyle name="Separador de milhares 2 7 2 4 3" xfId="4389"/>
    <cellStyle name="Separador de milhares 2 7 2 5" xfId="4390"/>
    <cellStyle name="Separador de milhares 2 7 2 5 2" xfId="4391"/>
    <cellStyle name="Separador de milhares 2 7 2 5 2 2" xfId="4392"/>
    <cellStyle name="Separador de milhares 2 7 2 5 3" xfId="4393"/>
    <cellStyle name="Separador de milhares 2 7 2 6" xfId="4394"/>
    <cellStyle name="Separador de milhares 2 7 2 6 2" xfId="4395"/>
    <cellStyle name="Separador de milhares 2 7 2 7" xfId="4396"/>
    <cellStyle name="Separador de milhares 2 7 2 7 2" xfId="4397"/>
    <cellStyle name="Separador de milhares 2 7 2 8" xfId="4398"/>
    <cellStyle name="Separador de milhares 2 7 2 9" xfId="4399"/>
    <cellStyle name="Separador de milhares 2 7 3" xfId="4400"/>
    <cellStyle name="Separador de milhares 2 7 3 2" xfId="4401"/>
    <cellStyle name="Separador de milhares 2 7 3 2 2" xfId="4402"/>
    <cellStyle name="Separador de milhares 2 7 3 3" xfId="4403"/>
    <cellStyle name="Separador de milhares 2 7 3 4" xfId="4404"/>
    <cellStyle name="Separador de milhares 2 7 3 5" xfId="4405"/>
    <cellStyle name="Separador de milhares 2 7 4" xfId="4406"/>
    <cellStyle name="Separador de milhares 2 7 4 2" xfId="4407"/>
    <cellStyle name="Separador de milhares 2 7 4 2 2" xfId="4408"/>
    <cellStyle name="Separador de milhares 2 7 4 3" xfId="4409"/>
    <cellStyle name="Separador de milhares 2 7 5" xfId="4410"/>
    <cellStyle name="Separador de milhares 2 7 5 2" xfId="4411"/>
    <cellStyle name="Separador de milhares 2 7 5 2 2" xfId="4412"/>
    <cellStyle name="Separador de milhares 2 7 5 3" xfId="4413"/>
    <cellStyle name="Separador de milhares 2 7 6" xfId="4414"/>
    <cellStyle name="Separador de milhares 2 7 6 2" xfId="4415"/>
    <cellStyle name="Separador de milhares 2 7 6 2 2" xfId="4416"/>
    <cellStyle name="Separador de milhares 2 7 6 3" xfId="4417"/>
    <cellStyle name="Separador de milhares 2 7 7" xfId="4418"/>
    <cellStyle name="Separador de milhares 2 7 7 2" xfId="4419"/>
    <cellStyle name="Separador de milhares 2 7 8" xfId="4420"/>
    <cellStyle name="Separador de milhares 2 7 8 2" xfId="4421"/>
    <cellStyle name="Separador de milhares 2 7 9" xfId="4422"/>
    <cellStyle name="Separador de milhares 2 8" xfId="4423"/>
    <cellStyle name="Separador de milhares 2 8 10" xfId="4424"/>
    <cellStyle name="Separador de milhares 2 8 11" xfId="4425"/>
    <cellStyle name="Separador de milhares 2 8 2" xfId="4426"/>
    <cellStyle name="Separador de milhares 2 8 2 10" xfId="4427"/>
    <cellStyle name="Separador de milhares 2 8 2 2" xfId="4428"/>
    <cellStyle name="Separador de milhares 2 8 2 2 2" xfId="4429"/>
    <cellStyle name="Separador de milhares 2 8 2 2 2 2" xfId="4430"/>
    <cellStyle name="Separador de milhares 2 8 2 2 3" xfId="4431"/>
    <cellStyle name="Separador de milhares 2 8 2 3" xfId="4432"/>
    <cellStyle name="Separador de milhares 2 8 2 3 2" xfId="4433"/>
    <cellStyle name="Separador de milhares 2 8 2 3 2 2" xfId="4434"/>
    <cellStyle name="Separador de milhares 2 8 2 3 3" xfId="4435"/>
    <cellStyle name="Separador de milhares 2 8 2 4" xfId="4436"/>
    <cellStyle name="Separador de milhares 2 8 2 4 2" xfId="4437"/>
    <cellStyle name="Separador de milhares 2 8 2 4 2 2" xfId="4438"/>
    <cellStyle name="Separador de milhares 2 8 2 4 3" xfId="4439"/>
    <cellStyle name="Separador de milhares 2 8 2 5" xfId="4440"/>
    <cellStyle name="Separador de milhares 2 8 2 5 2" xfId="4441"/>
    <cellStyle name="Separador de milhares 2 8 2 5 2 2" xfId="4442"/>
    <cellStyle name="Separador de milhares 2 8 2 5 3" xfId="4443"/>
    <cellStyle name="Separador de milhares 2 8 2 6" xfId="4444"/>
    <cellStyle name="Separador de milhares 2 8 2 6 2" xfId="4445"/>
    <cellStyle name="Separador de milhares 2 8 2 7" xfId="4446"/>
    <cellStyle name="Separador de milhares 2 8 2 7 2" xfId="4447"/>
    <cellStyle name="Separador de milhares 2 8 2 8" xfId="4448"/>
    <cellStyle name="Separador de milhares 2 8 2 9" xfId="4449"/>
    <cellStyle name="Separador de milhares 2 8 3" xfId="4450"/>
    <cellStyle name="Separador de milhares 2 8 3 2" xfId="4451"/>
    <cellStyle name="Separador de milhares 2 8 3 2 2" xfId="4452"/>
    <cellStyle name="Separador de milhares 2 8 3 3" xfId="4453"/>
    <cellStyle name="Separador de milhares 2 8 3 4" xfId="4454"/>
    <cellStyle name="Separador de milhares 2 8 3 5" xfId="4455"/>
    <cellStyle name="Separador de milhares 2 8 4" xfId="4456"/>
    <cellStyle name="Separador de milhares 2 8 4 2" xfId="4457"/>
    <cellStyle name="Separador de milhares 2 8 4 2 2" xfId="4458"/>
    <cellStyle name="Separador de milhares 2 8 4 3" xfId="4459"/>
    <cellStyle name="Separador de milhares 2 8 5" xfId="4460"/>
    <cellStyle name="Separador de milhares 2 8 5 2" xfId="4461"/>
    <cellStyle name="Separador de milhares 2 8 5 2 2" xfId="4462"/>
    <cellStyle name="Separador de milhares 2 8 5 3" xfId="4463"/>
    <cellStyle name="Separador de milhares 2 8 6" xfId="4464"/>
    <cellStyle name="Separador de milhares 2 8 6 2" xfId="4465"/>
    <cellStyle name="Separador de milhares 2 8 6 2 2" xfId="4466"/>
    <cellStyle name="Separador de milhares 2 8 6 3" xfId="4467"/>
    <cellStyle name="Separador de milhares 2 8 7" xfId="4468"/>
    <cellStyle name="Separador de milhares 2 8 7 2" xfId="4469"/>
    <cellStyle name="Separador de milhares 2 8 8" xfId="4470"/>
    <cellStyle name="Separador de milhares 2 8 8 2" xfId="4471"/>
    <cellStyle name="Separador de milhares 2 8 9" xfId="4472"/>
    <cellStyle name="Separador de milhares 2 9" xfId="4473"/>
    <cellStyle name="Separador de milhares 2 9 10" xfId="4474"/>
    <cellStyle name="Separador de milhares 2 9 11" xfId="4475"/>
    <cellStyle name="Separador de milhares 2 9 2" xfId="4476"/>
    <cellStyle name="Separador de milhares 2 9 2 10" xfId="4477"/>
    <cellStyle name="Separador de milhares 2 9 2 2" xfId="4478"/>
    <cellStyle name="Separador de milhares 2 9 2 2 2" xfId="4479"/>
    <cellStyle name="Separador de milhares 2 9 2 2 2 2" xfId="4480"/>
    <cellStyle name="Separador de milhares 2 9 2 2 3" xfId="4481"/>
    <cellStyle name="Separador de milhares 2 9 2 3" xfId="4482"/>
    <cellStyle name="Separador de milhares 2 9 2 3 2" xfId="4483"/>
    <cellStyle name="Separador de milhares 2 9 2 3 2 2" xfId="4484"/>
    <cellStyle name="Separador de milhares 2 9 2 3 3" xfId="4485"/>
    <cellStyle name="Separador de milhares 2 9 2 4" xfId="4486"/>
    <cellStyle name="Separador de milhares 2 9 2 4 2" xfId="4487"/>
    <cellStyle name="Separador de milhares 2 9 2 4 2 2" xfId="4488"/>
    <cellStyle name="Separador de milhares 2 9 2 4 3" xfId="4489"/>
    <cellStyle name="Separador de milhares 2 9 2 5" xfId="4490"/>
    <cellStyle name="Separador de milhares 2 9 2 5 2" xfId="4491"/>
    <cellStyle name="Separador de milhares 2 9 2 5 2 2" xfId="4492"/>
    <cellStyle name="Separador de milhares 2 9 2 5 3" xfId="4493"/>
    <cellStyle name="Separador de milhares 2 9 2 6" xfId="4494"/>
    <cellStyle name="Separador de milhares 2 9 2 6 2" xfId="4495"/>
    <cellStyle name="Separador de milhares 2 9 2 7" xfId="4496"/>
    <cellStyle name="Separador de milhares 2 9 2 7 2" xfId="4497"/>
    <cellStyle name="Separador de milhares 2 9 2 8" xfId="4498"/>
    <cellStyle name="Separador de milhares 2 9 2 9" xfId="4499"/>
    <cellStyle name="Separador de milhares 2 9 3" xfId="4500"/>
    <cellStyle name="Separador de milhares 2 9 3 2" xfId="4501"/>
    <cellStyle name="Separador de milhares 2 9 3 2 2" xfId="4502"/>
    <cellStyle name="Separador de milhares 2 9 3 3" xfId="4503"/>
    <cellStyle name="Separador de milhares 2 9 3 4" xfId="4504"/>
    <cellStyle name="Separador de milhares 2 9 3 5" xfId="4505"/>
    <cellStyle name="Separador de milhares 2 9 4" xfId="4506"/>
    <cellStyle name="Separador de milhares 2 9 4 2" xfId="4507"/>
    <cellStyle name="Separador de milhares 2 9 4 2 2" xfId="4508"/>
    <cellStyle name="Separador de milhares 2 9 4 3" xfId="4509"/>
    <cellStyle name="Separador de milhares 2 9 5" xfId="4510"/>
    <cellStyle name="Separador de milhares 2 9 5 2" xfId="4511"/>
    <cellStyle name="Separador de milhares 2 9 5 2 2" xfId="4512"/>
    <cellStyle name="Separador de milhares 2 9 5 3" xfId="4513"/>
    <cellStyle name="Separador de milhares 2 9 6" xfId="4514"/>
    <cellStyle name="Separador de milhares 2 9 6 2" xfId="4515"/>
    <cellStyle name="Separador de milhares 2 9 6 2 2" xfId="4516"/>
    <cellStyle name="Separador de milhares 2 9 6 3" xfId="4517"/>
    <cellStyle name="Separador de milhares 2 9 7" xfId="4518"/>
    <cellStyle name="Separador de milhares 2 9 7 2" xfId="4519"/>
    <cellStyle name="Separador de milhares 2 9 8" xfId="4520"/>
    <cellStyle name="Separador de milhares 2 9 8 2" xfId="4521"/>
    <cellStyle name="Separador de milhares 2 9 9" xfId="4522"/>
    <cellStyle name="Separador de milhares 20" xfId="4523"/>
    <cellStyle name="Separador de milhares 20 10" xfId="4524"/>
    <cellStyle name="Separador de milhares 20 11" xfId="4525"/>
    <cellStyle name="Separador de milhares 20 2" xfId="4526"/>
    <cellStyle name="Separador de milhares 20 2 10" xfId="4527"/>
    <cellStyle name="Separador de milhares 20 2 2" xfId="4528"/>
    <cellStyle name="Separador de milhares 20 2 2 2" xfId="4529"/>
    <cellStyle name="Separador de milhares 20 2 2 2 2" xfId="4530"/>
    <cellStyle name="Separador de milhares 20 2 2 3" xfId="4531"/>
    <cellStyle name="Separador de milhares 20 2 3" xfId="4532"/>
    <cellStyle name="Separador de milhares 20 2 3 2" xfId="4533"/>
    <cellStyle name="Separador de milhares 20 2 3 2 2" xfId="4534"/>
    <cellStyle name="Separador de milhares 20 2 3 3" xfId="4535"/>
    <cellStyle name="Separador de milhares 20 2 4" xfId="4536"/>
    <cellStyle name="Separador de milhares 20 2 4 2" xfId="4537"/>
    <cellStyle name="Separador de milhares 20 2 4 2 2" xfId="4538"/>
    <cellStyle name="Separador de milhares 20 2 4 3" xfId="4539"/>
    <cellStyle name="Separador de milhares 20 2 5" xfId="4540"/>
    <cellStyle name="Separador de milhares 20 2 5 2" xfId="4541"/>
    <cellStyle name="Separador de milhares 20 2 5 2 2" xfId="4542"/>
    <cellStyle name="Separador de milhares 20 2 5 3" xfId="4543"/>
    <cellStyle name="Separador de milhares 20 2 6" xfId="4544"/>
    <cellStyle name="Separador de milhares 20 2 6 2" xfId="4545"/>
    <cellStyle name="Separador de milhares 20 2 7" xfId="4546"/>
    <cellStyle name="Separador de milhares 20 2 7 2" xfId="4547"/>
    <cellStyle name="Separador de milhares 20 2 8" xfId="4548"/>
    <cellStyle name="Separador de milhares 20 2 9" xfId="4549"/>
    <cellStyle name="Separador de milhares 20 3" xfId="4550"/>
    <cellStyle name="Separador de milhares 20 3 2" xfId="4551"/>
    <cellStyle name="Separador de milhares 20 3 2 2" xfId="4552"/>
    <cellStyle name="Separador de milhares 20 3 3" xfId="4553"/>
    <cellStyle name="Separador de milhares 20 4" xfId="4554"/>
    <cellStyle name="Separador de milhares 20 4 2" xfId="4555"/>
    <cellStyle name="Separador de milhares 20 4 2 2" xfId="4556"/>
    <cellStyle name="Separador de milhares 20 4 3" xfId="4557"/>
    <cellStyle name="Separador de milhares 20 5" xfId="4558"/>
    <cellStyle name="Separador de milhares 20 5 2" xfId="4559"/>
    <cellStyle name="Separador de milhares 20 5 2 2" xfId="4560"/>
    <cellStyle name="Separador de milhares 20 5 3" xfId="4561"/>
    <cellStyle name="Separador de milhares 20 6" xfId="4562"/>
    <cellStyle name="Separador de milhares 20 6 2" xfId="4563"/>
    <cellStyle name="Separador de milhares 20 6 2 2" xfId="4564"/>
    <cellStyle name="Separador de milhares 20 6 3" xfId="4565"/>
    <cellStyle name="Separador de milhares 20 7" xfId="4566"/>
    <cellStyle name="Separador de milhares 20 7 2" xfId="4567"/>
    <cellStyle name="Separador de milhares 20 8" xfId="4568"/>
    <cellStyle name="Separador de milhares 20 8 2" xfId="4569"/>
    <cellStyle name="Separador de milhares 20 9" xfId="4570"/>
    <cellStyle name="Separador de milhares 21" xfId="4571"/>
    <cellStyle name="Separador de milhares 21 10" xfId="4572"/>
    <cellStyle name="Separador de milhares 21 11" xfId="4573"/>
    <cellStyle name="Separador de milhares 21 2" xfId="4574"/>
    <cellStyle name="Separador de milhares 21 2 10" xfId="4575"/>
    <cellStyle name="Separador de milhares 21 2 2" xfId="4576"/>
    <cellStyle name="Separador de milhares 21 2 2 2" xfId="4577"/>
    <cellStyle name="Separador de milhares 21 2 2 2 2" xfId="4578"/>
    <cellStyle name="Separador de milhares 21 2 2 3" xfId="4579"/>
    <cellStyle name="Separador de milhares 21 2 3" xfId="4580"/>
    <cellStyle name="Separador de milhares 21 2 3 2" xfId="4581"/>
    <cellStyle name="Separador de milhares 21 2 3 2 2" xfId="4582"/>
    <cellStyle name="Separador de milhares 21 2 3 3" xfId="4583"/>
    <cellStyle name="Separador de milhares 21 2 4" xfId="4584"/>
    <cellStyle name="Separador de milhares 21 2 4 2" xfId="4585"/>
    <cellStyle name="Separador de milhares 21 2 4 2 2" xfId="4586"/>
    <cellStyle name="Separador de milhares 21 2 4 3" xfId="4587"/>
    <cellStyle name="Separador de milhares 21 2 5" xfId="4588"/>
    <cellStyle name="Separador de milhares 21 2 5 2" xfId="4589"/>
    <cellStyle name="Separador de milhares 21 2 5 2 2" xfId="4590"/>
    <cellStyle name="Separador de milhares 21 2 5 3" xfId="4591"/>
    <cellStyle name="Separador de milhares 21 2 6" xfId="4592"/>
    <cellStyle name="Separador de milhares 21 2 6 2" xfId="4593"/>
    <cellStyle name="Separador de milhares 21 2 7" xfId="4594"/>
    <cellStyle name="Separador de milhares 21 2 7 2" xfId="4595"/>
    <cellStyle name="Separador de milhares 21 2 8" xfId="4596"/>
    <cellStyle name="Separador de milhares 21 2 9" xfId="4597"/>
    <cellStyle name="Separador de milhares 21 3" xfId="4598"/>
    <cellStyle name="Separador de milhares 21 3 2" xfId="4599"/>
    <cellStyle name="Separador de milhares 21 3 2 2" xfId="4600"/>
    <cellStyle name="Separador de milhares 21 3 3" xfId="4601"/>
    <cellStyle name="Separador de milhares 21 4" xfId="4602"/>
    <cellStyle name="Separador de milhares 21 4 2" xfId="4603"/>
    <cellStyle name="Separador de milhares 21 4 2 2" xfId="4604"/>
    <cellStyle name="Separador de milhares 21 4 3" xfId="4605"/>
    <cellStyle name="Separador de milhares 21 5" xfId="4606"/>
    <cellStyle name="Separador de milhares 21 5 2" xfId="4607"/>
    <cellStyle name="Separador de milhares 21 5 2 2" xfId="4608"/>
    <cellStyle name="Separador de milhares 21 5 3" xfId="4609"/>
    <cellStyle name="Separador de milhares 21 6" xfId="4610"/>
    <cellStyle name="Separador de milhares 21 6 2" xfId="4611"/>
    <cellStyle name="Separador de milhares 21 6 2 2" xfId="4612"/>
    <cellStyle name="Separador de milhares 21 6 3" xfId="4613"/>
    <cellStyle name="Separador de milhares 21 7" xfId="4614"/>
    <cellStyle name="Separador de milhares 21 7 2" xfId="4615"/>
    <cellStyle name="Separador de milhares 21 8" xfId="4616"/>
    <cellStyle name="Separador de milhares 21 8 2" xfId="4617"/>
    <cellStyle name="Separador de milhares 21 9" xfId="4618"/>
    <cellStyle name="Separador de milhares 22" xfId="4619"/>
    <cellStyle name="Separador de milhares 22 10" xfId="4620"/>
    <cellStyle name="Separador de milhares 22 11" xfId="4621"/>
    <cellStyle name="Separador de milhares 22 2" xfId="4622"/>
    <cellStyle name="Separador de milhares 22 2 10" xfId="4623"/>
    <cellStyle name="Separador de milhares 22 2 2" xfId="4624"/>
    <cellStyle name="Separador de milhares 22 2 2 2" xfId="4625"/>
    <cellStyle name="Separador de milhares 22 2 2 2 2" xfId="4626"/>
    <cellStyle name="Separador de milhares 22 2 2 3" xfId="4627"/>
    <cellStyle name="Separador de milhares 22 2 3" xfId="4628"/>
    <cellStyle name="Separador de milhares 22 2 3 2" xfId="4629"/>
    <cellStyle name="Separador de milhares 22 2 3 2 2" xfId="4630"/>
    <cellStyle name="Separador de milhares 22 2 3 3" xfId="4631"/>
    <cellStyle name="Separador de milhares 22 2 4" xfId="4632"/>
    <cellStyle name="Separador de milhares 22 2 4 2" xfId="4633"/>
    <cellStyle name="Separador de milhares 22 2 4 2 2" xfId="4634"/>
    <cellStyle name="Separador de milhares 22 2 4 3" xfId="4635"/>
    <cellStyle name="Separador de milhares 22 2 5" xfId="4636"/>
    <cellStyle name="Separador de milhares 22 2 5 2" xfId="4637"/>
    <cellStyle name="Separador de milhares 22 2 5 2 2" xfId="4638"/>
    <cellStyle name="Separador de milhares 22 2 5 3" xfId="4639"/>
    <cellStyle name="Separador de milhares 22 2 6" xfId="4640"/>
    <cellStyle name="Separador de milhares 22 2 6 2" xfId="4641"/>
    <cellStyle name="Separador de milhares 22 2 7" xfId="4642"/>
    <cellStyle name="Separador de milhares 22 2 7 2" xfId="4643"/>
    <cellStyle name="Separador de milhares 22 2 8" xfId="4644"/>
    <cellStyle name="Separador de milhares 22 2 9" xfId="4645"/>
    <cellStyle name="Separador de milhares 22 3" xfId="4646"/>
    <cellStyle name="Separador de milhares 22 3 2" xfId="4647"/>
    <cellStyle name="Separador de milhares 22 3 2 2" xfId="4648"/>
    <cellStyle name="Separador de milhares 22 3 3" xfId="4649"/>
    <cellStyle name="Separador de milhares 22 4" xfId="4650"/>
    <cellStyle name="Separador de milhares 22 4 2" xfId="4651"/>
    <cellStyle name="Separador de milhares 22 4 2 2" xfId="4652"/>
    <cellStyle name="Separador de milhares 22 4 3" xfId="4653"/>
    <cellStyle name="Separador de milhares 22 5" xfId="4654"/>
    <cellStyle name="Separador de milhares 22 5 2" xfId="4655"/>
    <cellStyle name="Separador de milhares 22 5 2 2" xfId="4656"/>
    <cellStyle name="Separador de milhares 22 5 3" xfId="4657"/>
    <cellStyle name="Separador de milhares 22 6" xfId="4658"/>
    <cellStyle name="Separador de milhares 22 6 2" xfId="4659"/>
    <cellStyle name="Separador de milhares 22 6 2 2" xfId="4660"/>
    <cellStyle name="Separador de milhares 22 6 3" xfId="4661"/>
    <cellStyle name="Separador de milhares 22 7" xfId="4662"/>
    <cellStyle name="Separador de milhares 22 7 2" xfId="4663"/>
    <cellStyle name="Separador de milhares 22 8" xfId="4664"/>
    <cellStyle name="Separador de milhares 22 8 2" xfId="4665"/>
    <cellStyle name="Separador de milhares 22 9" xfId="4666"/>
    <cellStyle name="Separador de milhares 23" xfId="4667"/>
    <cellStyle name="Separador de milhares 23 10" xfId="4668"/>
    <cellStyle name="Separador de milhares 23 11" xfId="4669"/>
    <cellStyle name="Separador de milhares 23 2" xfId="4670"/>
    <cellStyle name="Separador de milhares 23 2 10" xfId="4671"/>
    <cellStyle name="Separador de milhares 23 2 2" xfId="4672"/>
    <cellStyle name="Separador de milhares 23 2 2 2" xfId="4673"/>
    <cellStyle name="Separador de milhares 23 2 2 2 2" xfId="4674"/>
    <cellStyle name="Separador de milhares 23 2 2 3" xfId="4675"/>
    <cellStyle name="Separador de milhares 23 2 3" xfId="4676"/>
    <cellStyle name="Separador de milhares 23 2 3 2" xfId="4677"/>
    <cellStyle name="Separador de milhares 23 2 3 2 2" xfId="4678"/>
    <cellStyle name="Separador de milhares 23 2 3 3" xfId="4679"/>
    <cellStyle name="Separador de milhares 23 2 4" xfId="4680"/>
    <cellStyle name="Separador de milhares 23 2 4 2" xfId="4681"/>
    <cellStyle name="Separador de milhares 23 2 4 2 2" xfId="4682"/>
    <cellStyle name="Separador de milhares 23 2 4 3" xfId="4683"/>
    <cellStyle name="Separador de milhares 23 2 5" xfId="4684"/>
    <cellStyle name="Separador de milhares 23 2 5 2" xfId="4685"/>
    <cellStyle name="Separador de milhares 23 2 5 2 2" xfId="4686"/>
    <cellStyle name="Separador de milhares 23 2 5 3" xfId="4687"/>
    <cellStyle name="Separador de milhares 23 2 6" xfId="4688"/>
    <cellStyle name="Separador de milhares 23 2 6 2" xfId="4689"/>
    <cellStyle name="Separador de milhares 23 2 7" xfId="4690"/>
    <cellStyle name="Separador de milhares 23 2 7 2" xfId="4691"/>
    <cellStyle name="Separador de milhares 23 2 8" xfId="4692"/>
    <cellStyle name="Separador de milhares 23 2 9" xfId="4693"/>
    <cellStyle name="Separador de milhares 23 3" xfId="4694"/>
    <cellStyle name="Separador de milhares 23 3 2" xfId="4695"/>
    <cellStyle name="Separador de milhares 23 3 2 2" xfId="4696"/>
    <cellStyle name="Separador de milhares 23 3 3" xfId="4697"/>
    <cellStyle name="Separador de milhares 23 4" xfId="4698"/>
    <cellStyle name="Separador de milhares 23 4 2" xfId="4699"/>
    <cellStyle name="Separador de milhares 23 4 2 2" xfId="4700"/>
    <cellStyle name="Separador de milhares 23 4 3" xfId="4701"/>
    <cellStyle name="Separador de milhares 23 5" xfId="4702"/>
    <cellStyle name="Separador de milhares 23 5 2" xfId="4703"/>
    <cellStyle name="Separador de milhares 23 5 2 2" xfId="4704"/>
    <cellStyle name="Separador de milhares 23 5 3" xfId="4705"/>
    <cellStyle name="Separador de milhares 23 6" xfId="4706"/>
    <cellStyle name="Separador de milhares 23 6 2" xfId="4707"/>
    <cellStyle name="Separador de milhares 23 6 2 2" xfId="4708"/>
    <cellStyle name="Separador de milhares 23 6 3" xfId="4709"/>
    <cellStyle name="Separador de milhares 23 7" xfId="4710"/>
    <cellStyle name="Separador de milhares 23 7 2" xfId="4711"/>
    <cellStyle name="Separador de milhares 23 8" xfId="4712"/>
    <cellStyle name="Separador de milhares 23 8 2" xfId="4713"/>
    <cellStyle name="Separador de milhares 23 9" xfId="4714"/>
    <cellStyle name="Separador de milhares 24" xfId="4715"/>
    <cellStyle name="Separador de milhares 24 10" xfId="4716"/>
    <cellStyle name="Separador de milhares 24 11" xfId="4717"/>
    <cellStyle name="Separador de milhares 24 2" xfId="4718"/>
    <cellStyle name="Separador de milhares 24 2 10" xfId="4719"/>
    <cellStyle name="Separador de milhares 24 2 2" xfId="4720"/>
    <cellStyle name="Separador de milhares 24 2 2 2" xfId="4721"/>
    <cellStyle name="Separador de milhares 24 2 2 2 2" xfId="4722"/>
    <cellStyle name="Separador de milhares 24 2 2 3" xfId="4723"/>
    <cellStyle name="Separador de milhares 24 2 3" xfId="4724"/>
    <cellStyle name="Separador de milhares 24 2 3 2" xfId="4725"/>
    <cellStyle name="Separador de milhares 24 2 3 2 2" xfId="4726"/>
    <cellStyle name="Separador de milhares 24 2 3 3" xfId="4727"/>
    <cellStyle name="Separador de milhares 24 2 4" xfId="4728"/>
    <cellStyle name="Separador de milhares 24 2 4 2" xfId="4729"/>
    <cellStyle name="Separador de milhares 24 2 4 2 2" xfId="4730"/>
    <cellStyle name="Separador de milhares 24 2 4 3" xfId="4731"/>
    <cellStyle name="Separador de milhares 24 2 5" xfId="4732"/>
    <cellStyle name="Separador de milhares 24 2 5 2" xfId="4733"/>
    <cellStyle name="Separador de milhares 24 2 5 2 2" xfId="4734"/>
    <cellStyle name="Separador de milhares 24 2 5 3" xfId="4735"/>
    <cellStyle name="Separador de milhares 24 2 6" xfId="4736"/>
    <cellStyle name="Separador de milhares 24 2 6 2" xfId="4737"/>
    <cellStyle name="Separador de milhares 24 2 7" xfId="4738"/>
    <cellStyle name="Separador de milhares 24 2 7 2" xfId="4739"/>
    <cellStyle name="Separador de milhares 24 2 8" xfId="4740"/>
    <cellStyle name="Separador de milhares 24 2 9" xfId="4741"/>
    <cellStyle name="Separador de milhares 24 3" xfId="4742"/>
    <cellStyle name="Separador de milhares 24 3 2" xfId="4743"/>
    <cellStyle name="Separador de milhares 24 3 2 2" xfId="4744"/>
    <cellStyle name="Separador de milhares 24 3 3" xfId="4745"/>
    <cellStyle name="Separador de milhares 24 4" xfId="4746"/>
    <cellStyle name="Separador de milhares 24 4 2" xfId="4747"/>
    <cellStyle name="Separador de milhares 24 4 2 2" xfId="4748"/>
    <cellStyle name="Separador de milhares 24 4 3" xfId="4749"/>
    <cellStyle name="Separador de milhares 24 5" xfId="4750"/>
    <cellStyle name="Separador de milhares 24 5 2" xfId="4751"/>
    <cellStyle name="Separador de milhares 24 5 2 2" xfId="4752"/>
    <cellStyle name="Separador de milhares 24 5 3" xfId="4753"/>
    <cellStyle name="Separador de milhares 24 6" xfId="4754"/>
    <cellStyle name="Separador de milhares 24 6 2" xfId="4755"/>
    <cellStyle name="Separador de milhares 24 6 2 2" xfId="4756"/>
    <cellStyle name="Separador de milhares 24 6 3" xfId="4757"/>
    <cellStyle name="Separador de milhares 24 7" xfId="4758"/>
    <cellStyle name="Separador de milhares 24 7 2" xfId="4759"/>
    <cellStyle name="Separador de milhares 24 8" xfId="4760"/>
    <cellStyle name="Separador de milhares 24 8 2" xfId="4761"/>
    <cellStyle name="Separador de milhares 24 9" xfId="4762"/>
    <cellStyle name="Separador de milhares 25" xfId="4763"/>
    <cellStyle name="Separador de milhares 25 10" xfId="4764"/>
    <cellStyle name="Separador de milhares 25 11" xfId="4765"/>
    <cellStyle name="Separador de milhares 25 2" xfId="4766"/>
    <cellStyle name="Separador de milhares 25 2 10" xfId="4767"/>
    <cellStyle name="Separador de milhares 25 2 2" xfId="4768"/>
    <cellStyle name="Separador de milhares 25 2 2 2" xfId="4769"/>
    <cellStyle name="Separador de milhares 25 2 2 2 2" xfId="4770"/>
    <cellStyle name="Separador de milhares 25 2 2 3" xfId="4771"/>
    <cellStyle name="Separador de milhares 25 2 3" xfId="4772"/>
    <cellStyle name="Separador de milhares 25 2 3 2" xfId="4773"/>
    <cellStyle name="Separador de milhares 25 2 3 2 2" xfId="4774"/>
    <cellStyle name="Separador de milhares 25 2 3 3" xfId="4775"/>
    <cellStyle name="Separador de milhares 25 2 4" xfId="4776"/>
    <cellStyle name="Separador de milhares 25 2 4 2" xfId="4777"/>
    <cellStyle name="Separador de milhares 25 2 4 2 2" xfId="4778"/>
    <cellStyle name="Separador de milhares 25 2 4 3" xfId="4779"/>
    <cellStyle name="Separador de milhares 25 2 5" xfId="4780"/>
    <cellStyle name="Separador de milhares 25 2 5 2" xfId="4781"/>
    <cellStyle name="Separador de milhares 25 2 5 2 2" xfId="4782"/>
    <cellStyle name="Separador de milhares 25 2 5 3" xfId="4783"/>
    <cellStyle name="Separador de milhares 25 2 6" xfId="4784"/>
    <cellStyle name="Separador de milhares 25 2 6 2" xfId="4785"/>
    <cellStyle name="Separador de milhares 25 2 7" xfId="4786"/>
    <cellStyle name="Separador de milhares 25 2 7 2" xfId="4787"/>
    <cellStyle name="Separador de milhares 25 2 8" xfId="4788"/>
    <cellStyle name="Separador de milhares 25 2 9" xfId="4789"/>
    <cellStyle name="Separador de milhares 25 3" xfId="4790"/>
    <cellStyle name="Separador de milhares 25 3 2" xfId="4791"/>
    <cellStyle name="Separador de milhares 25 3 2 2" xfId="4792"/>
    <cellStyle name="Separador de milhares 25 3 3" xfId="4793"/>
    <cellStyle name="Separador de milhares 25 4" xfId="4794"/>
    <cellStyle name="Separador de milhares 25 4 2" xfId="4795"/>
    <cellStyle name="Separador de milhares 25 4 2 2" xfId="4796"/>
    <cellStyle name="Separador de milhares 25 4 3" xfId="4797"/>
    <cellStyle name="Separador de milhares 25 5" xfId="4798"/>
    <cellStyle name="Separador de milhares 25 5 2" xfId="4799"/>
    <cellStyle name="Separador de milhares 25 5 2 2" xfId="4800"/>
    <cellStyle name="Separador de milhares 25 5 3" xfId="4801"/>
    <cellStyle name="Separador de milhares 25 6" xfId="4802"/>
    <cellStyle name="Separador de milhares 25 6 2" xfId="4803"/>
    <cellStyle name="Separador de milhares 25 6 2 2" xfId="4804"/>
    <cellStyle name="Separador de milhares 25 6 3" xfId="4805"/>
    <cellStyle name="Separador de milhares 25 7" xfId="4806"/>
    <cellStyle name="Separador de milhares 25 7 2" xfId="4807"/>
    <cellStyle name="Separador de milhares 25 8" xfId="4808"/>
    <cellStyle name="Separador de milhares 25 8 2" xfId="4809"/>
    <cellStyle name="Separador de milhares 25 9" xfId="4810"/>
    <cellStyle name="Separador de milhares 26" xfId="4811"/>
    <cellStyle name="Separador de milhares 26 10" xfId="4812"/>
    <cellStyle name="Separador de milhares 26 11" xfId="4813"/>
    <cellStyle name="Separador de milhares 26 2" xfId="4814"/>
    <cellStyle name="Separador de milhares 26 2 10" xfId="4815"/>
    <cellStyle name="Separador de milhares 26 2 2" xfId="4816"/>
    <cellStyle name="Separador de milhares 26 2 2 2" xfId="4817"/>
    <cellStyle name="Separador de milhares 26 2 2 2 2" xfId="4818"/>
    <cellStyle name="Separador de milhares 26 2 2 3" xfId="4819"/>
    <cellStyle name="Separador de milhares 26 2 3" xfId="4820"/>
    <cellStyle name="Separador de milhares 26 2 3 2" xfId="4821"/>
    <cellStyle name="Separador de milhares 26 2 3 2 2" xfId="4822"/>
    <cellStyle name="Separador de milhares 26 2 3 3" xfId="4823"/>
    <cellStyle name="Separador de milhares 26 2 4" xfId="4824"/>
    <cellStyle name="Separador de milhares 26 2 4 2" xfId="4825"/>
    <cellStyle name="Separador de milhares 26 2 4 2 2" xfId="4826"/>
    <cellStyle name="Separador de milhares 26 2 4 3" xfId="4827"/>
    <cellStyle name="Separador de milhares 26 2 5" xfId="4828"/>
    <cellStyle name="Separador de milhares 26 2 5 2" xfId="4829"/>
    <cellStyle name="Separador de milhares 26 2 5 2 2" xfId="4830"/>
    <cellStyle name="Separador de milhares 26 2 5 3" xfId="4831"/>
    <cellStyle name="Separador de milhares 26 2 6" xfId="4832"/>
    <cellStyle name="Separador de milhares 26 2 6 2" xfId="4833"/>
    <cellStyle name="Separador de milhares 26 2 7" xfId="4834"/>
    <cellStyle name="Separador de milhares 26 2 7 2" xfId="4835"/>
    <cellStyle name="Separador de milhares 26 2 8" xfId="4836"/>
    <cellStyle name="Separador de milhares 26 2 9" xfId="4837"/>
    <cellStyle name="Separador de milhares 26 3" xfId="4838"/>
    <cellStyle name="Separador de milhares 26 3 2" xfId="4839"/>
    <cellStyle name="Separador de milhares 26 3 2 2" xfId="4840"/>
    <cellStyle name="Separador de milhares 26 3 3" xfId="4841"/>
    <cellStyle name="Separador de milhares 26 4" xfId="4842"/>
    <cellStyle name="Separador de milhares 26 4 2" xfId="4843"/>
    <cellStyle name="Separador de milhares 26 4 2 2" xfId="4844"/>
    <cellStyle name="Separador de milhares 26 4 3" xfId="4845"/>
    <cellStyle name="Separador de milhares 26 5" xfId="4846"/>
    <cellStyle name="Separador de milhares 26 5 2" xfId="4847"/>
    <cellStyle name="Separador de milhares 26 5 2 2" xfId="4848"/>
    <cellStyle name="Separador de milhares 26 5 3" xfId="4849"/>
    <cellStyle name="Separador de milhares 26 6" xfId="4850"/>
    <cellStyle name="Separador de milhares 26 6 2" xfId="4851"/>
    <cellStyle name="Separador de milhares 26 6 2 2" xfId="4852"/>
    <cellStyle name="Separador de milhares 26 6 3" xfId="4853"/>
    <cellStyle name="Separador de milhares 26 7" xfId="4854"/>
    <cellStyle name="Separador de milhares 26 7 2" xfId="4855"/>
    <cellStyle name="Separador de milhares 26 8" xfId="4856"/>
    <cellStyle name="Separador de milhares 26 8 2" xfId="4857"/>
    <cellStyle name="Separador de milhares 26 9" xfId="4858"/>
    <cellStyle name="Separador de milhares 27" xfId="4859"/>
    <cellStyle name="Separador de milhares 27 10" xfId="4860"/>
    <cellStyle name="Separador de milhares 27 11" xfId="4861"/>
    <cellStyle name="Separador de milhares 27 2" xfId="4862"/>
    <cellStyle name="Separador de milhares 27 2 10" xfId="4863"/>
    <cellStyle name="Separador de milhares 27 2 2" xfId="4864"/>
    <cellStyle name="Separador de milhares 27 2 2 2" xfId="4865"/>
    <cellStyle name="Separador de milhares 27 2 2 2 2" xfId="4866"/>
    <cellStyle name="Separador de milhares 27 2 2 3" xfId="4867"/>
    <cellStyle name="Separador de milhares 27 2 3" xfId="4868"/>
    <cellStyle name="Separador de milhares 27 2 3 2" xfId="4869"/>
    <cellStyle name="Separador de milhares 27 2 3 2 2" xfId="4870"/>
    <cellStyle name="Separador de milhares 27 2 3 3" xfId="4871"/>
    <cellStyle name="Separador de milhares 27 2 4" xfId="4872"/>
    <cellStyle name="Separador de milhares 27 2 4 2" xfId="4873"/>
    <cellStyle name="Separador de milhares 27 2 4 2 2" xfId="4874"/>
    <cellStyle name="Separador de milhares 27 2 4 3" xfId="4875"/>
    <cellStyle name="Separador de milhares 27 2 5" xfId="4876"/>
    <cellStyle name="Separador de milhares 27 2 5 2" xfId="4877"/>
    <cellStyle name="Separador de milhares 27 2 5 2 2" xfId="4878"/>
    <cellStyle name="Separador de milhares 27 2 5 3" xfId="4879"/>
    <cellStyle name="Separador de milhares 27 2 6" xfId="4880"/>
    <cellStyle name="Separador de milhares 27 2 6 2" xfId="4881"/>
    <cellStyle name="Separador de milhares 27 2 7" xfId="4882"/>
    <cellStyle name="Separador de milhares 27 2 7 2" xfId="4883"/>
    <cellStyle name="Separador de milhares 27 2 8" xfId="4884"/>
    <cellStyle name="Separador de milhares 27 2 9" xfId="4885"/>
    <cellStyle name="Separador de milhares 27 3" xfId="4886"/>
    <cellStyle name="Separador de milhares 27 3 2" xfId="4887"/>
    <cellStyle name="Separador de milhares 27 3 2 2" xfId="4888"/>
    <cellStyle name="Separador de milhares 27 3 3" xfId="4889"/>
    <cellStyle name="Separador de milhares 27 4" xfId="4890"/>
    <cellStyle name="Separador de milhares 27 4 2" xfId="4891"/>
    <cellStyle name="Separador de milhares 27 4 2 2" xfId="4892"/>
    <cellStyle name="Separador de milhares 27 4 3" xfId="4893"/>
    <cellStyle name="Separador de milhares 27 5" xfId="4894"/>
    <cellStyle name="Separador de milhares 27 5 2" xfId="4895"/>
    <cellStyle name="Separador de milhares 27 5 2 2" xfId="4896"/>
    <cellStyle name="Separador de milhares 27 5 3" xfId="4897"/>
    <cellStyle name="Separador de milhares 27 6" xfId="4898"/>
    <cellStyle name="Separador de milhares 27 6 2" xfId="4899"/>
    <cellStyle name="Separador de milhares 27 6 2 2" xfId="4900"/>
    <cellStyle name="Separador de milhares 27 6 3" xfId="4901"/>
    <cellStyle name="Separador de milhares 27 7" xfId="4902"/>
    <cellStyle name="Separador de milhares 27 7 2" xfId="4903"/>
    <cellStyle name="Separador de milhares 27 8" xfId="4904"/>
    <cellStyle name="Separador de milhares 27 8 2" xfId="4905"/>
    <cellStyle name="Separador de milhares 27 9" xfId="4906"/>
    <cellStyle name="Separador de milhares 28" xfId="4907"/>
    <cellStyle name="Separador de milhares 28 10" xfId="4908"/>
    <cellStyle name="Separador de milhares 28 11" xfId="4909"/>
    <cellStyle name="Separador de milhares 28 2" xfId="4910"/>
    <cellStyle name="Separador de milhares 28 2 10" xfId="4911"/>
    <cellStyle name="Separador de milhares 28 2 2" xfId="4912"/>
    <cellStyle name="Separador de milhares 28 2 2 2" xfId="4913"/>
    <cellStyle name="Separador de milhares 28 2 2 2 2" xfId="4914"/>
    <cellStyle name="Separador de milhares 28 2 2 3" xfId="4915"/>
    <cellStyle name="Separador de milhares 28 2 3" xfId="4916"/>
    <cellStyle name="Separador de milhares 28 2 3 2" xfId="4917"/>
    <cellStyle name="Separador de milhares 28 2 3 2 2" xfId="4918"/>
    <cellStyle name="Separador de milhares 28 2 3 3" xfId="4919"/>
    <cellStyle name="Separador de milhares 28 2 4" xfId="4920"/>
    <cellStyle name="Separador de milhares 28 2 4 2" xfId="4921"/>
    <cellStyle name="Separador de milhares 28 2 4 2 2" xfId="4922"/>
    <cellStyle name="Separador de milhares 28 2 4 3" xfId="4923"/>
    <cellStyle name="Separador de milhares 28 2 5" xfId="4924"/>
    <cellStyle name="Separador de milhares 28 2 5 2" xfId="4925"/>
    <cellStyle name="Separador de milhares 28 2 5 2 2" xfId="4926"/>
    <cellStyle name="Separador de milhares 28 2 5 3" xfId="4927"/>
    <cellStyle name="Separador de milhares 28 2 6" xfId="4928"/>
    <cellStyle name="Separador de milhares 28 2 6 2" xfId="4929"/>
    <cellStyle name="Separador de milhares 28 2 7" xfId="4930"/>
    <cellStyle name="Separador de milhares 28 2 7 2" xfId="4931"/>
    <cellStyle name="Separador de milhares 28 2 8" xfId="4932"/>
    <cellStyle name="Separador de milhares 28 2 9" xfId="4933"/>
    <cellStyle name="Separador de milhares 28 3" xfId="4934"/>
    <cellStyle name="Separador de milhares 28 3 2" xfId="4935"/>
    <cellStyle name="Separador de milhares 28 3 2 2" xfId="4936"/>
    <cellStyle name="Separador de milhares 28 3 3" xfId="4937"/>
    <cellStyle name="Separador de milhares 28 4" xfId="4938"/>
    <cellStyle name="Separador de milhares 28 4 2" xfId="4939"/>
    <cellStyle name="Separador de milhares 28 4 2 2" xfId="4940"/>
    <cellStyle name="Separador de milhares 28 4 3" xfId="4941"/>
    <cellStyle name="Separador de milhares 28 5" xfId="4942"/>
    <cellStyle name="Separador de milhares 28 5 2" xfId="4943"/>
    <cellStyle name="Separador de milhares 28 5 2 2" xfId="4944"/>
    <cellStyle name="Separador de milhares 28 5 3" xfId="4945"/>
    <cellStyle name="Separador de milhares 28 6" xfId="4946"/>
    <cellStyle name="Separador de milhares 28 6 2" xfId="4947"/>
    <cellStyle name="Separador de milhares 28 6 2 2" xfId="4948"/>
    <cellStyle name="Separador de milhares 28 6 3" xfId="4949"/>
    <cellStyle name="Separador de milhares 28 7" xfId="4950"/>
    <cellStyle name="Separador de milhares 28 7 2" xfId="4951"/>
    <cellStyle name="Separador de milhares 28 8" xfId="4952"/>
    <cellStyle name="Separador de milhares 28 8 2" xfId="4953"/>
    <cellStyle name="Separador de milhares 28 9" xfId="4954"/>
    <cellStyle name="Separador de milhares 29" xfId="4955"/>
    <cellStyle name="Separador de milhares 29 10" xfId="4956"/>
    <cellStyle name="Separador de milhares 29 11" xfId="4957"/>
    <cellStyle name="Separador de milhares 29 2" xfId="4958"/>
    <cellStyle name="Separador de milhares 29 2 10" xfId="4959"/>
    <cellStyle name="Separador de milhares 29 2 2" xfId="4960"/>
    <cellStyle name="Separador de milhares 29 2 2 2" xfId="4961"/>
    <cellStyle name="Separador de milhares 29 2 2 2 2" xfId="4962"/>
    <cellStyle name="Separador de milhares 29 2 2 3" xfId="4963"/>
    <cellStyle name="Separador de milhares 29 2 3" xfId="4964"/>
    <cellStyle name="Separador de milhares 29 2 3 2" xfId="4965"/>
    <cellStyle name="Separador de milhares 29 2 3 2 2" xfId="4966"/>
    <cellStyle name="Separador de milhares 29 2 3 3" xfId="4967"/>
    <cellStyle name="Separador de milhares 29 2 4" xfId="4968"/>
    <cellStyle name="Separador de milhares 29 2 4 2" xfId="4969"/>
    <cellStyle name="Separador de milhares 29 2 4 2 2" xfId="4970"/>
    <cellStyle name="Separador de milhares 29 2 4 3" xfId="4971"/>
    <cellStyle name="Separador de milhares 29 2 5" xfId="4972"/>
    <cellStyle name="Separador de milhares 29 2 5 2" xfId="4973"/>
    <cellStyle name="Separador de milhares 29 2 5 2 2" xfId="4974"/>
    <cellStyle name="Separador de milhares 29 2 5 3" xfId="4975"/>
    <cellStyle name="Separador de milhares 29 2 6" xfId="4976"/>
    <cellStyle name="Separador de milhares 29 2 6 2" xfId="4977"/>
    <cellStyle name="Separador de milhares 29 2 7" xfId="4978"/>
    <cellStyle name="Separador de milhares 29 2 7 2" xfId="4979"/>
    <cellStyle name="Separador de milhares 29 2 8" xfId="4980"/>
    <cellStyle name="Separador de milhares 29 2 9" xfId="4981"/>
    <cellStyle name="Separador de milhares 29 3" xfId="4982"/>
    <cellStyle name="Separador de milhares 29 3 2" xfId="4983"/>
    <cellStyle name="Separador de milhares 29 3 2 2" xfId="4984"/>
    <cellStyle name="Separador de milhares 29 3 3" xfId="4985"/>
    <cellStyle name="Separador de milhares 29 4" xfId="4986"/>
    <cellStyle name="Separador de milhares 29 4 2" xfId="4987"/>
    <cellStyle name="Separador de milhares 29 4 2 2" xfId="4988"/>
    <cellStyle name="Separador de milhares 29 4 3" xfId="4989"/>
    <cellStyle name="Separador de milhares 29 5" xfId="4990"/>
    <cellStyle name="Separador de milhares 29 5 2" xfId="4991"/>
    <cellStyle name="Separador de milhares 29 5 2 2" xfId="4992"/>
    <cellStyle name="Separador de milhares 29 5 3" xfId="4993"/>
    <cellStyle name="Separador de milhares 29 6" xfId="4994"/>
    <cellStyle name="Separador de milhares 29 6 2" xfId="4995"/>
    <cellStyle name="Separador de milhares 29 6 2 2" xfId="4996"/>
    <cellStyle name="Separador de milhares 29 6 3" xfId="4997"/>
    <cellStyle name="Separador de milhares 29 7" xfId="4998"/>
    <cellStyle name="Separador de milhares 29 7 2" xfId="4999"/>
    <cellStyle name="Separador de milhares 29 8" xfId="5000"/>
    <cellStyle name="Separador de milhares 29 8 2" xfId="5001"/>
    <cellStyle name="Separador de milhares 29 9" xfId="5002"/>
    <cellStyle name="Separador de milhares 3" xfId="5003"/>
    <cellStyle name="Separador de milhares 3 10" xfId="5004"/>
    <cellStyle name="Separador de milhares 3 11" xfId="5005"/>
    <cellStyle name="Separador de milhares 3 2" xfId="5006"/>
    <cellStyle name="Separador de milhares 3 2 10" xfId="5007"/>
    <cellStyle name="Separador de milhares 3 2 2" xfId="5008"/>
    <cellStyle name="Separador de milhares 3 2 2 2" xfId="5009"/>
    <cellStyle name="Separador de milhares 3 2 2 2 2" xfId="5010"/>
    <cellStyle name="Separador de milhares 3 2 2 3" xfId="5011"/>
    <cellStyle name="Separador de milhares 3 2 3" xfId="5012"/>
    <cellStyle name="Separador de milhares 3 2 3 2" xfId="5013"/>
    <cellStyle name="Separador de milhares 3 2 3 2 2" xfId="5014"/>
    <cellStyle name="Separador de milhares 3 2 3 3" xfId="5015"/>
    <cellStyle name="Separador de milhares 3 2 4" xfId="5016"/>
    <cellStyle name="Separador de milhares 3 2 4 2" xfId="5017"/>
    <cellStyle name="Separador de milhares 3 2 4 2 2" xfId="5018"/>
    <cellStyle name="Separador de milhares 3 2 4 3" xfId="5019"/>
    <cellStyle name="Separador de milhares 3 2 5" xfId="5020"/>
    <cellStyle name="Separador de milhares 3 2 5 2" xfId="5021"/>
    <cellStyle name="Separador de milhares 3 2 5 2 2" xfId="5022"/>
    <cellStyle name="Separador de milhares 3 2 5 3" xfId="5023"/>
    <cellStyle name="Separador de milhares 3 2 6" xfId="5024"/>
    <cellStyle name="Separador de milhares 3 2 6 2" xfId="5025"/>
    <cellStyle name="Separador de milhares 3 2 7" xfId="5026"/>
    <cellStyle name="Separador de milhares 3 2 7 2" xfId="5027"/>
    <cellStyle name="Separador de milhares 3 2 8" xfId="5028"/>
    <cellStyle name="Separador de milhares 3 2 9" xfId="5029"/>
    <cellStyle name="Separador de milhares 3 3" xfId="5030"/>
    <cellStyle name="Separador de milhares 3 3 2" xfId="5031"/>
    <cellStyle name="Separador de milhares 3 3 2 2" xfId="5032"/>
    <cellStyle name="Separador de milhares 3 3 3" xfId="5033"/>
    <cellStyle name="Separador de milhares 3 3 4" xfId="5034"/>
    <cellStyle name="Separador de milhares 3 3 5" xfId="5035"/>
    <cellStyle name="Separador de milhares 3 4" xfId="5036"/>
    <cellStyle name="Separador de milhares 3 4 2" xfId="5037"/>
    <cellStyle name="Separador de milhares 3 4 2 2" xfId="5038"/>
    <cellStyle name="Separador de milhares 3 4 3" xfId="5039"/>
    <cellStyle name="Separador de milhares 3 5" xfId="5040"/>
    <cellStyle name="Separador de milhares 3 5 2" xfId="5041"/>
    <cellStyle name="Separador de milhares 3 5 2 2" xfId="5042"/>
    <cellStyle name="Separador de milhares 3 5 3" xfId="5043"/>
    <cellStyle name="Separador de milhares 3 6" xfId="5044"/>
    <cellStyle name="Separador de milhares 3 6 2" xfId="5045"/>
    <cellStyle name="Separador de milhares 3 6 2 2" xfId="5046"/>
    <cellStyle name="Separador de milhares 3 6 3" xfId="5047"/>
    <cellStyle name="Separador de milhares 3 7" xfId="5048"/>
    <cellStyle name="Separador de milhares 3 7 2" xfId="5049"/>
    <cellStyle name="Separador de milhares 3 8" xfId="5050"/>
    <cellStyle name="Separador de milhares 3 8 2" xfId="5051"/>
    <cellStyle name="Separador de milhares 3 9" xfId="5052"/>
    <cellStyle name="Separador de milhares 30" xfId="5053"/>
    <cellStyle name="Separador de milhares 30 10" xfId="5054"/>
    <cellStyle name="Separador de milhares 30 11" xfId="5055"/>
    <cellStyle name="Separador de milhares 30 2" xfId="5056"/>
    <cellStyle name="Separador de milhares 30 2 10" xfId="5057"/>
    <cellStyle name="Separador de milhares 30 2 2" xfId="5058"/>
    <cellStyle name="Separador de milhares 30 2 2 2" xfId="5059"/>
    <cellStyle name="Separador de milhares 30 2 2 2 2" xfId="5060"/>
    <cellStyle name="Separador de milhares 30 2 2 3" xfId="5061"/>
    <cellStyle name="Separador de milhares 30 2 3" xfId="5062"/>
    <cellStyle name="Separador de milhares 30 2 3 2" xfId="5063"/>
    <cellStyle name="Separador de milhares 30 2 3 2 2" xfId="5064"/>
    <cellStyle name="Separador de milhares 30 2 3 3" xfId="5065"/>
    <cellStyle name="Separador de milhares 30 2 4" xfId="5066"/>
    <cellStyle name="Separador de milhares 30 2 4 2" xfId="5067"/>
    <cellStyle name="Separador de milhares 30 2 4 2 2" xfId="5068"/>
    <cellStyle name="Separador de milhares 30 2 4 3" xfId="5069"/>
    <cellStyle name="Separador de milhares 30 2 5" xfId="5070"/>
    <cellStyle name="Separador de milhares 30 2 5 2" xfId="5071"/>
    <cellStyle name="Separador de milhares 30 2 5 2 2" xfId="5072"/>
    <cellStyle name="Separador de milhares 30 2 5 3" xfId="5073"/>
    <cellStyle name="Separador de milhares 30 2 6" xfId="5074"/>
    <cellStyle name="Separador de milhares 30 2 6 2" xfId="5075"/>
    <cellStyle name="Separador de milhares 30 2 7" xfId="5076"/>
    <cellStyle name="Separador de milhares 30 2 7 2" xfId="5077"/>
    <cellStyle name="Separador de milhares 30 2 8" xfId="5078"/>
    <cellStyle name="Separador de milhares 30 2 9" xfId="5079"/>
    <cellStyle name="Separador de milhares 30 3" xfId="5080"/>
    <cellStyle name="Separador de milhares 30 3 2" xfId="5081"/>
    <cellStyle name="Separador de milhares 30 3 2 2" xfId="5082"/>
    <cellStyle name="Separador de milhares 30 3 3" xfId="5083"/>
    <cellStyle name="Separador de milhares 30 4" xfId="5084"/>
    <cellStyle name="Separador de milhares 30 4 2" xfId="5085"/>
    <cellStyle name="Separador de milhares 30 4 2 2" xfId="5086"/>
    <cellStyle name="Separador de milhares 30 4 3" xfId="5087"/>
    <cellStyle name="Separador de milhares 30 5" xfId="5088"/>
    <cellStyle name="Separador de milhares 30 5 2" xfId="5089"/>
    <cellStyle name="Separador de milhares 30 5 2 2" xfId="5090"/>
    <cellStyle name="Separador de milhares 30 5 3" xfId="5091"/>
    <cellStyle name="Separador de milhares 30 6" xfId="5092"/>
    <cellStyle name="Separador de milhares 30 6 2" xfId="5093"/>
    <cellStyle name="Separador de milhares 30 6 2 2" xfId="5094"/>
    <cellStyle name="Separador de milhares 30 6 3" xfId="5095"/>
    <cellStyle name="Separador de milhares 30 7" xfId="5096"/>
    <cellStyle name="Separador de milhares 30 7 2" xfId="5097"/>
    <cellStyle name="Separador de milhares 30 8" xfId="5098"/>
    <cellStyle name="Separador de milhares 30 8 2" xfId="5099"/>
    <cellStyle name="Separador de milhares 30 9" xfId="5100"/>
    <cellStyle name="Separador de milhares 31" xfId="5101"/>
    <cellStyle name="Separador de milhares 31 10" xfId="5102"/>
    <cellStyle name="Separador de milhares 31 11" xfId="5103"/>
    <cellStyle name="Separador de milhares 31 2" xfId="5104"/>
    <cellStyle name="Separador de milhares 31 2 10" xfId="5105"/>
    <cellStyle name="Separador de milhares 31 2 2" xfId="5106"/>
    <cellStyle name="Separador de milhares 31 2 2 2" xfId="5107"/>
    <cellStyle name="Separador de milhares 31 2 2 2 2" xfId="5108"/>
    <cellStyle name="Separador de milhares 31 2 2 3" xfId="5109"/>
    <cellStyle name="Separador de milhares 31 2 3" xfId="5110"/>
    <cellStyle name="Separador de milhares 31 2 3 2" xfId="5111"/>
    <cellStyle name="Separador de milhares 31 2 3 2 2" xfId="5112"/>
    <cellStyle name="Separador de milhares 31 2 3 3" xfId="5113"/>
    <cellStyle name="Separador de milhares 31 2 4" xfId="5114"/>
    <cellStyle name="Separador de milhares 31 2 4 2" xfId="5115"/>
    <cellStyle name="Separador de milhares 31 2 4 2 2" xfId="5116"/>
    <cellStyle name="Separador de milhares 31 2 4 3" xfId="5117"/>
    <cellStyle name="Separador de milhares 31 2 5" xfId="5118"/>
    <cellStyle name="Separador de milhares 31 2 5 2" xfId="5119"/>
    <cellStyle name="Separador de milhares 31 2 5 2 2" xfId="5120"/>
    <cellStyle name="Separador de milhares 31 2 5 3" xfId="5121"/>
    <cellStyle name="Separador de milhares 31 2 6" xfId="5122"/>
    <cellStyle name="Separador de milhares 31 2 6 2" xfId="5123"/>
    <cellStyle name="Separador de milhares 31 2 7" xfId="5124"/>
    <cellStyle name="Separador de milhares 31 2 7 2" xfId="5125"/>
    <cellStyle name="Separador de milhares 31 2 8" xfId="5126"/>
    <cellStyle name="Separador de milhares 31 2 9" xfId="5127"/>
    <cellStyle name="Separador de milhares 31 3" xfId="5128"/>
    <cellStyle name="Separador de milhares 31 3 2" xfId="5129"/>
    <cellStyle name="Separador de milhares 31 3 2 2" xfId="5130"/>
    <cellStyle name="Separador de milhares 31 3 3" xfId="5131"/>
    <cellStyle name="Separador de milhares 31 4" xfId="5132"/>
    <cellStyle name="Separador de milhares 31 4 2" xfId="5133"/>
    <cellStyle name="Separador de milhares 31 4 2 2" xfId="5134"/>
    <cellStyle name="Separador de milhares 31 4 3" xfId="5135"/>
    <cellStyle name="Separador de milhares 31 5" xfId="5136"/>
    <cellStyle name="Separador de milhares 31 5 2" xfId="5137"/>
    <cellStyle name="Separador de milhares 31 5 2 2" xfId="5138"/>
    <cellStyle name="Separador de milhares 31 5 3" xfId="5139"/>
    <cellStyle name="Separador de milhares 31 6" xfId="5140"/>
    <cellStyle name="Separador de milhares 31 6 2" xfId="5141"/>
    <cellStyle name="Separador de milhares 31 6 2 2" xfId="5142"/>
    <cellStyle name="Separador de milhares 31 6 3" xfId="5143"/>
    <cellStyle name="Separador de milhares 31 7" xfId="5144"/>
    <cellStyle name="Separador de milhares 31 7 2" xfId="5145"/>
    <cellStyle name="Separador de milhares 31 8" xfId="5146"/>
    <cellStyle name="Separador de milhares 31 8 2" xfId="5147"/>
    <cellStyle name="Separador de milhares 31 9" xfId="5148"/>
    <cellStyle name="Separador de milhares 32" xfId="5149"/>
    <cellStyle name="Separador de milhares 32 10" xfId="5150"/>
    <cellStyle name="Separador de milhares 32 11" xfId="5151"/>
    <cellStyle name="Separador de milhares 32 2" xfId="5152"/>
    <cellStyle name="Separador de milhares 32 2 10" xfId="5153"/>
    <cellStyle name="Separador de milhares 32 2 2" xfId="5154"/>
    <cellStyle name="Separador de milhares 32 2 2 2" xfId="5155"/>
    <cellStyle name="Separador de milhares 32 2 2 2 2" xfId="5156"/>
    <cellStyle name="Separador de milhares 32 2 2 3" xfId="5157"/>
    <cellStyle name="Separador de milhares 32 2 3" xfId="5158"/>
    <cellStyle name="Separador de milhares 32 2 3 2" xfId="5159"/>
    <cellStyle name="Separador de milhares 32 2 3 2 2" xfId="5160"/>
    <cellStyle name="Separador de milhares 32 2 3 3" xfId="5161"/>
    <cellStyle name="Separador de milhares 32 2 4" xfId="5162"/>
    <cellStyle name="Separador de milhares 32 2 4 2" xfId="5163"/>
    <cellStyle name="Separador de milhares 32 2 4 2 2" xfId="5164"/>
    <cellStyle name="Separador de milhares 32 2 4 3" xfId="5165"/>
    <cellStyle name="Separador de milhares 32 2 5" xfId="5166"/>
    <cellStyle name="Separador de milhares 32 2 5 2" xfId="5167"/>
    <cellStyle name="Separador de milhares 32 2 5 2 2" xfId="5168"/>
    <cellStyle name="Separador de milhares 32 2 5 3" xfId="5169"/>
    <cellStyle name="Separador de milhares 32 2 6" xfId="5170"/>
    <cellStyle name="Separador de milhares 32 2 6 2" xfId="5171"/>
    <cellStyle name="Separador de milhares 32 2 7" xfId="5172"/>
    <cellStyle name="Separador de milhares 32 2 7 2" xfId="5173"/>
    <cellStyle name="Separador de milhares 32 2 8" xfId="5174"/>
    <cellStyle name="Separador de milhares 32 2 9" xfId="5175"/>
    <cellStyle name="Separador de milhares 32 3" xfId="5176"/>
    <cellStyle name="Separador de milhares 32 3 2" xfId="5177"/>
    <cellStyle name="Separador de milhares 32 3 2 2" xfId="5178"/>
    <cellStyle name="Separador de milhares 32 3 3" xfId="5179"/>
    <cellStyle name="Separador de milhares 32 4" xfId="5180"/>
    <cellStyle name="Separador de milhares 32 4 2" xfId="5181"/>
    <cellStyle name="Separador de milhares 32 4 2 2" xfId="5182"/>
    <cellStyle name="Separador de milhares 32 4 3" xfId="5183"/>
    <cellStyle name="Separador de milhares 32 5" xfId="5184"/>
    <cellStyle name="Separador de milhares 32 5 2" xfId="5185"/>
    <cellStyle name="Separador de milhares 32 5 2 2" xfId="5186"/>
    <cellStyle name="Separador de milhares 32 5 3" xfId="5187"/>
    <cellStyle name="Separador de milhares 32 6" xfId="5188"/>
    <cellStyle name="Separador de milhares 32 6 2" xfId="5189"/>
    <cellStyle name="Separador de milhares 32 6 2 2" xfId="5190"/>
    <cellStyle name="Separador de milhares 32 6 3" xfId="5191"/>
    <cellStyle name="Separador de milhares 32 7" xfId="5192"/>
    <cellStyle name="Separador de milhares 32 7 2" xfId="5193"/>
    <cellStyle name="Separador de milhares 32 8" xfId="5194"/>
    <cellStyle name="Separador de milhares 32 8 2" xfId="5195"/>
    <cellStyle name="Separador de milhares 32 9" xfId="5196"/>
    <cellStyle name="Separador de milhares 33" xfId="5197"/>
    <cellStyle name="Separador de milhares 33 10" xfId="5198"/>
    <cellStyle name="Separador de milhares 33 11" xfId="5199"/>
    <cellStyle name="Separador de milhares 33 2" xfId="5200"/>
    <cellStyle name="Separador de milhares 33 2 10" xfId="5201"/>
    <cellStyle name="Separador de milhares 33 2 2" xfId="5202"/>
    <cellStyle name="Separador de milhares 33 2 2 2" xfId="5203"/>
    <cellStyle name="Separador de milhares 33 2 2 2 2" xfId="5204"/>
    <cellStyle name="Separador de milhares 33 2 2 3" xfId="5205"/>
    <cellStyle name="Separador de milhares 33 2 3" xfId="5206"/>
    <cellStyle name="Separador de milhares 33 2 3 2" xfId="5207"/>
    <cellStyle name="Separador de milhares 33 2 3 2 2" xfId="5208"/>
    <cellStyle name="Separador de milhares 33 2 3 3" xfId="5209"/>
    <cellStyle name="Separador de milhares 33 2 4" xfId="5210"/>
    <cellStyle name="Separador de milhares 33 2 4 2" xfId="5211"/>
    <cellStyle name="Separador de milhares 33 2 4 2 2" xfId="5212"/>
    <cellStyle name="Separador de milhares 33 2 4 3" xfId="5213"/>
    <cellStyle name="Separador de milhares 33 2 5" xfId="5214"/>
    <cellStyle name="Separador de milhares 33 2 5 2" xfId="5215"/>
    <cellStyle name="Separador de milhares 33 2 5 2 2" xfId="5216"/>
    <cellStyle name="Separador de milhares 33 2 5 3" xfId="5217"/>
    <cellStyle name="Separador de milhares 33 2 6" xfId="5218"/>
    <cellStyle name="Separador de milhares 33 2 6 2" xfId="5219"/>
    <cellStyle name="Separador de milhares 33 2 7" xfId="5220"/>
    <cellStyle name="Separador de milhares 33 2 7 2" xfId="5221"/>
    <cellStyle name="Separador de milhares 33 2 8" xfId="5222"/>
    <cellStyle name="Separador de milhares 33 2 9" xfId="5223"/>
    <cellStyle name="Separador de milhares 33 3" xfId="5224"/>
    <cellStyle name="Separador de milhares 33 3 2" xfId="5225"/>
    <cellStyle name="Separador de milhares 33 3 2 2" xfId="5226"/>
    <cellStyle name="Separador de milhares 33 3 3" xfId="5227"/>
    <cellStyle name="Separador de milhares 33 4" xfId="5228"/>
    <cellStyle name="Separador de milhares 33 4 2" xfId="5229"/>
    <cellStyle name="Separador de milhares 33 4 2 2" xfId="5230"/>
    <cellStyle name="Separador de milhares 33 4 3" xfId="5231"/>
    <cellStyle name="Separador de milhares 33 5" xfId="5232"/>
    <cellStyle name="Separador de milhares 33 5 2" xfId="5233"/>
    <cellStyle name="Separador de milhares 33 5 2 2" xfId="5234"/>
    <cellStyle name="Separador de milhares 33 5 3" xfId="5235"/>
    <cellStyle name="Separador de milhares 33 6" xfId="5236"/>
    <cellStyle name="Separador de milhares 33 6 2" xfId="5237"/>
    <cellStyle name="Separador de milhares 33 6 2 2" xfId="5238"/>
    <cellStyle name="Separador de milhares 33 6 3" xfId="5239"/>
    <cellStyle name="Separador de milhares 33 7" xfId="5240"/>
    <cellStyle name="Separador de milhares 33 7 2" xfId="5241"/>
    <cellStyle name="Separador de milhares 33 8" xfId="5242"/>
    <cellStyle name="Separador de milhares 33 8 2" xfId="5243"/>
    <cellStyle name="Separador de milhares 33 9" xfId="5244"/>
    <cellStyle name="Separador de milhares 34" xfId="5245"/>
    <cellStyle name="Separador de milhares 34 10" xfId="5246"/>
    <cellStyle name="Separador de milhares 34 11" xfId="5247"/>
    <cellStyle name="Separador de milhares 34 2" xfId="5248"/>
    <cellStyle name="Separador de milhares 34 2 10" xfId="5249"/>
    <cellStyle name="Separador de milhares 34 2 2" xfId="5250"/>
    <cellStyle name="Separador de milhares 34 2 2 2" xfId="5251"/>
    <cellStyle name="Separador de milhares 34 2 2 2 2" xfId="5252"/>
    <cellStyle name="Separador de milhares 34 2 2 3" xfId="5253"/>
    <cellStyle name="Separador de milhares 34 2 3" xfId="5254"/>
    <cellStyle name="Separador de milhares 34 2 3 2" xfId="5255"/>
    <cellStyle name="Separador de milhares 34 2 3 2 2" xfId="5256"/>
    <cellStyle name="Separador de milhares 34 2 3 3" xfId="5257"/>
    <cellStyle name="Separador de milhares 34 2 4" xfId="5258"/>
    <cellStyle name="Separador de milhares 34 2 4 2" xfId="5259"/>
    <cellStyle name="Separador de milhares 34 2 4 2 2" xfId="5260"/>
    <cellStyle name="Separador de milhares 34 2 4 3" xfId="5261"/>
    <cellStyle name="Separador de milhares 34 2 5" xfId="5262"/>
    <cellStyle name="Separador de milhares 34 2 5 2" xfId="5263"/>
    <cellStyle name="Separador de milhares 34 2 5 2 2" xfId="5264"/>
    <cellStyle name="Separador de milhares 34 2 5 3" xfId="5265"/>
    <cellStyle name="Separador de milhares 34 2 6" xfId="5266"/>
    <cellStyle name="Separador de milhares 34 2 6 2" xfId="5267"/>
    <cellStyle name="Separador de milhares 34 2 7" xfId="5268"/>
    <cellStyle name="Separador de milhares 34 2 7 2" xfId="5269"/>
    <cellStyle name="Separador de milhares 34 2 8" xfId="5270"/>
    <cellStyle name="Separador de milhares 34 2 9" xfId="5271"/>
    <cellStyle name="Separador de milhares 34 3" xfId="5272"/>
    <cellStyle name="Separador de milhares 34 3 2" xfId="5273"/>
    <cellStyle name="Separador de milhares 34 3 2 2" xfId="5274"/>
    <cellStyle name="Separador de milhares 34 3 3" xfId="5275"/>
    <cellStyle name="Separador de milhares 34 4" xfId="5276"/>
    <cellStyle name="Separador de milhares 34 4 2" xfId="5277"/>
    <cellStyle name="Separador de milhares 34 4 2 2" xfId="5278"/>
    <cellStyle name="Separador de milhares 34 4 3" xfId="5279"/>
    <cellStyle name="Separador de milhares 34 5" xfId="5280"/>
    <cellStyle name="Separador de milhares 34 5 2" xfId="5281"/>
    <cellStyle name="Separador de milhares 34 5 2 2" xfId="5282"/>
    <cellStyle name="Separador de milhares 34 5 3" xfId="5283"/>
    <cellStyle name="Separador de milhares 34 6" xfId="5284"/>
    <cellStyle name="Separador de milhares 34 6 2" xfId="5285"/>
    <cellStyle name="Separador de milhares 34 6 2 2" xfId="5286"/>
    <cellStyle name="Separador de milhares 34 6 3" xfId="5287"/>
    <cellStyle name="Separador de milhares 34 7" xfId="5288"/>
    <cellStyle name="Separador de milhares 34 7 2" xfId="5289"/>
    <cellStyle name="Separador de milhares 34 8" xfId="5290"/>
    <cellStyle name="Separador de milhares 34 8 2" xfId="5291"/>
    <cellStyle name="Separador de milhares 34 9" xfId="5292"/>
    <cellStyle name="Separador de milhares 35" xfId="5293"/>
    <cellStyle name="Separador de milhares 35 10" xfId="5294"/>
    <cellStyle name="Separador de milhares 35 11" xfId="5295"/>
    <cellStyle name="Separador de milhares 35 2" xfId="5296"/>
    <cellStyle name="Separador de milhares 35 2 10" xfId="5297"/>
    <cellStyle name="Separador de milhares 35 2 2" xfId="5298"/>
    <cellStyle name="Separador de milhares 35 2 2 2" xfId="5299"/>
    <cellStyle name="Separador de milhares 35 2 2 2 2" xfId="5300"/>
    <cellStyle name="Separador de milhares 35 2 2 3" xfId="5301"/>
    <cellStyle name="Separador de milhares 35 2 3" xfId="5302"/>
    <cellStyle name="Separador de milhares 35 2 3 2" xfId="5303"/>
    <cellStyle name="Separador de milhares 35 2 3 2 2" xfId="5304"/>
    <cellStyle name="Separador de milhares 35 2 3 3" xfId="5305"/>
    <cellStyle name="Separador de milhares 35 2 4" xfId="5306"/>
    <cellStyle name="Separador de milhares 35 2 4 2" xfId="5307"/>
    <cellStyle name="Separador de milhares 35 2 4 2 2" xfId="5308"/>
    <cellStyle name="Separador de milhares 35 2 4 3" xfId="5309"/>
    <cellStyle name="Separador de milhares 35 2 5" xfId="5310"/>
    <cellStyle name="Separador de milhares 35 2 5 2" xfId="5311"/>
    <cellStyle name="Separador de milhares 35 2 5 2 2" xfId="5312"/>
    <cellStyle name="Separador de milhares 35 2 5 3" xfId="5313"/>
    <cellStyle name="Separador de milhares 35 2 6" xfId="5314"/>
    <cellStyle name="Separador de milhares 35 2 6 2" xfId="5315"/>
    <cellStyle name="Separador de milhares 35 2 7" xfId="5316"/>
    <cellStyle name="Separador de milhares 35 2 7 2" xfId="5317"/>
    <cellStyle name="Separador de milhares 35 2 8" xfId="5318"/>
    <cellStyle name="Separador de milhares 35 2 9" xfId="5319"/>
    <cellStyle name="Separador de milhares 35 3" xfId="5320"/>
    <cellStyle name="Separador de milhares 35 3 2" xfId="5321"/>
    <cellStyle name="Separador de milhares 35 3 2 2" xfId="5322"/>
    <cellStyle name="Separador de milhares 35 3 3" xfId="5323"/>
    <cellStyle name="Separador de milhares 35 4" xfId="5324"/>
    <cellStyle name="Separador de milhares 35 4 2" xfId="5325"/>
    <cellStyle name="Separador de milhares 35 4 2 2" xfId="5326"/>
    <cellStyle name="Separador de milhares 35 4 3" xfId="5327"/>
    <cellStyle name="Separador de milhares 35 5" xfId="5328"/>
    <cellStyle name="Separador de milhares 35 5 2" xfId="5329"/>
    <cellStyle name="Separador de milhares 35 5 2 2" xfId="5330"/>
    <cellStyle name="Separador de milhares 35 5 3" xfId="5331"/>
    <cellStyle name="Separador de milhares 35 6" xfId="5332"/>
    <cellStyle name="Separador de milhares 35 6 2" xfId="5333"/>
    <cellStyle name="Separador de milhares 35 6 2 2" xfId="5334"/>
    <cellStyle name="Separador de milhares 35 6 3" xfId="5335"/>
    <cellStyle name="Separador de milhares 35 7" xfId="5336"/>
    <cellStyle name="Separador de milhares 35 7 2" xfId="5337"/>
    <cellStyle name="Separador de milhares 35 8" xfId="5338"/>
    <cellStyle name="Separador de milhares 35 8 2" xfId="5339"/>
    <cellStyle name="Separador de milhares 35 9" xfId="5340"/>
    <cellStyle name="Separador de milhares 36" xfId="5341"/>
    <cellStyle name="Separador de milhares 36 10" xfId="5342"/>
    <cellStyle name="Separador de milhares 36 11" xfId="5343"/>
    <cellStyle name="Separador de milhares 36 2" xfId="5344"/>
    <cellStyle name="Separador de milhares 36 2 10" xfId="5345"/>
    <cellStyle name="Separador de milhares 36 2 2" xfId="5346"/>
    <cellStyle name="Separador de milhares 36 2 2 2" xfId="5347"/>
    <cellStyle name="Separador de milhares 36 2 2 2 2" xfId="5348"/>
    <cellStyle name="Separador de milhares 36 2 2 3" xfId="5349"/>
    <cellStyle name="Separador de milhares 36 2 3" xfId="5350"/>
    <cellStyle name="Separador de milhares 36 2 3 2" xfId="5351"/>
    <cellStyle name="Separador de milhares 36 2 3 2 2" xfId="5352"/>
    <cellStyle name="Separador de milhares 36 2 3 3" xfId="5353"/>
    <cellStyle name="Separador de milhares 36 2 4" xfId="5354"/>
    <cellStyle name="Separador de milhares 36 2 4 2" xfId="5355"/>
    <cellStyle name="Separador de milhares 36 2 4 2 2" xfId="5356"/>
    <cellStyle name="Separador de milhares 36 2 4 3" xfId="5357"/>
    <cellStyle name="Separador de milhares 36 2 5" xfId="5358"/>
    <cellStyle name="Separador de milhares 36 2 5 2" xfId="5359"/>
    <cellStyle name="Separador de milhares 36 2 5 2 2" xfId="5360"/>
    <cellStyle name="Separador de milhares 36 2 5 3" xfId="5361"/>
    <cellStyle name="Separador de milhares 36 2 6" xfId="5362"/>
    <cellStyle name="Separador de milhares 36 2 6 2" xfId="5363"/>
    <cellStyle name="Separador de milhares 36 2 7" xfId="5364"/>
    <cellStyle name="Separador de milhares 36 2 7 2" xfId="5365"/>
    <cellStyle name="Separador de milhares 36 2 8" xfId="5366"/>
    <cellStyle name="Separador de milhares 36 2 9" xfId="5367"/>
    <cellStyle name="Separador de milhares 36 3" xfId="5368"/>
    <cellStyle name="Separador de milhares 36 3 2" xfId="5369"/>
    <cellStyle name="Separador de milhares 36 3 2 2" xfId="5370"/>
    <cellStyle name="Separador de milhares 36 3 3" xfId="5371"/>
    <cellStyle name="Separador de milhares 36 4" xfId="5372"/>
    <cellStyle name="Separador de milhares 36 4 2" xfId="5373"/>
    <cellStyle name="Separador de milhares 36 4 2 2" xfId="5374"/>
    <cellStyle name="Separador de milhares 36 4 3" xfId="5375"/>
    <cellStyle name="Separador de milhares 36 5" xfId="5376"/>
    <cellStyle name="Separador de milhares 36 5 2" xfId="5377"/>
    <cellStyle name="Separador de milhares 36 5 2 2" xfId="5378"/>
    <cellStyle name="Separador de milhares 36 5 3" xfId="5379"/>
    <cellStyle name="Separador de milhares 36 6" xfId="5380"/>
    <cellStyle name="Separador de milhares 36 6 2" xfId="5381"/>
    <cellStyle name="Separador de milhares 36 6 2 2" xfId="5382"/>
    <cellStyle name="Separador de milhares 36 6 3" xfId="5383"/>
    <cellStyle name="Separador de milhares 36 7" xfId="5384"/>
    <cellStyle name="Separador de milhares 36 7 2" xfId="5385"/>
    <cellStyle name="Separador de milhares 36 8" xfId="5386"/>
    <cellStyle name="Separador de milhares 36 8 2" xfId="5387"/>
    <cellStyle name="Separador de milhares 36 9" xfId="5388"/>
    <cellStyle name="Separador de milhares 37" xfId="5389"/>
    <cellStyle name="Separador de milhares 37 10" xfId="5390"/>
    <cellStyle name="Separador de milhares 37 11" xfId="5391"/>
    <cellStyle name="Separador de milhares 37 2" xfId="5392"/>
    <cellStyle name="Separador de milhares 37 2 10" xfId="5393"/>
    <cellStyle name="Separador de milhares 37 2 2" xfId="5394"/>
    <cellStyle name="Separador de milhares 37 2 2 2" xfId="5395"/>
    <cellStyle name="Separador de milhares 37 2 2 2 2" xfId="5396"/>
    <cellStyle name="Separador de milhares 37 2 2 3" xfId="5397"/>
    <cellStyle name="Separador de milhares 37 2 3" xfId="5398"/>
    <cellStyle name="Separador de milhares 37 2 3 2" xfId="5399"/>
    <cellStyle name="Separador de milhares 37 2 3 2 2" xfId="5400"/>
    <cellStyle name="Separador de milhares 37 2 3 3" xfId="5401"/>
    <cellStyle name="Separador de milhares 37 2 4" xfId="5402"/>
    <cellStyle name="Separador de milhares 37 2 4 2" xfId="5403"/>
    <cellStyle name="Separador de milhares 37 2 4 2 2" xfId="5404"/>
    <cellStyle name="Separador de milhares 37 2 4 3" xfId="5405"/>
    <cellStyle name="Separador de milhares 37 2 5" xfId="5406"/>
    <cellStyle name="Separador de milhares 37 2 5 2" xfId="5407"/>
    <cellStyle name="Separador de milhares 37 2 5 2 2" xfId="5408"/>
    <cellStyle name="Separador de milhares 37 2 5 3" xfId="5409"/>
    <cellStyle name="Separador de milhares 37 2 6" xfId="5410"/>
    <cellStyle name="Separador de milhares 37 2 6 2" xfId="5411"/>
    <cellStyle name="Separador de milhares 37 2 7" xfId="5412"/>
    <cellStyle name="Separador de milhares 37 2 7 2" xfId="5413"/>
    <cellStyle name="Separador de milhares 37 2 8" xfId="5414"/>
    <cellStyle name="Separador de milhares 37 2 9" xfId="5415"/>
    <cellStyle name="Separador de milhares 37 3" xfId="5416"/>
    <cellStyle name="Separador de milhares 37 3 2" xfId="5417"/>
    <cellStyle name="Separador de milhares 37 3 2 2" xfId="5418"/>
    <cellStyle name="Separador de milhares 37 3 3" xfId="5419"/>
    <cellStyle name="Separador de milhares 37 4" xfId="5420"/>
    <cellStyle name="Separador de milhares 37 4 2" xfId="5421"/>
    <cellStyle name="Separador de milhares 37 4 2 2" xfId="5422"/>
    <cellStyle name="Separador de milhares 37 4 3" xfId="5423"/>
    <cellStyle name="Separador de milhares 37 5" xfId="5424"/>
    <cellStyle name="Separador de milhares 37 5 2" xfId="5425"/>
    <cellStyle name="Separador de milhares 37 5 2 2" xfId="5426"/>
    <cellStyle name="Separador de milhares 37 5 3" xfId="5427"/>
    <cellStyle name="Separador de milhares 37 6" xfId="5428"/>
    <cellStyle name="Separador de milhares 37 6 2" xfId="5429"/>
    <cellStyle name="Separador de milhares 37 6 2 2" xfId="5430"/>
    <cellStyle name="Separador de milhares 37 6 3" xfId="5431"/>
    <cellStyle name="Separador de milhares 37 7" xfId="5432"/>
    <cellStyle name="Separador de milhares 37 7 2" xfId="5433"/>
    <cellStyle name="Separador de milhares 37 8" xfId="5434"/>
    <cellStyle name="Separador de milhares 37 8 2" xfId="5435"/>
    <cellStyle name="Separador de milhares 37 9" xfId="5436"/>
    <cellStyle name="Separador de milhares 38" xfId="5437"/>
    <cellStyle name="Separador de milhares 38 10" xfId="5438"/>
    <cellStyle name="Separador de milhares 38 10 2" xfId="5439"/>
    <cellStyle name="Separador de milhares 38 11" xfId="5440"/>
    <cellStyle name="Separador de milhares 38 11 2" xfId="5441"/>
    <cellStyle name="Separador de milhares 38 12" xfId="5442"/>
    <cellStyle name="Separador de milhares 38 12 2" xfId="5443"/>
    <cellStyle name="Separador de milhares 38 13" xfId="5444"/>
    <cellStyle name="Separador de milhares 38 14" xfId="5445"/>
    <cellStyle name="Separador de milhares 38 15" xfId="5446"/>
    <cellStyle name="Separador de milhares 38 2" xfId="5447"/>
    <cellStyle name="Separador de milhares 38 2 10" xfId="5448"/>
    <cellStyle name="Separador de milhares 38 2 10 2" xfId="5449"/>
    <cellStyle name="Separador de milhares 38 2 11" xfId="5450"/>
    <cellStyle name="Separador de milhares 38 2 11 2" xfId="5451"/>
    <cellStyle name="Separador de milhares 38 2 12" xfId="5452"/>
    <cellStyle name="Separador de milhares 38 2 13" xfId="5453"/>
    <cellStyle name="Separador de milhares 38 2 2" xfId="5454"/>
    <cellStyle name="Separador de milhares 38 2 2 2" xfId="5455"/>
    <cellStyle name="Separador de milhares 38 2 2 2 2" xfId="5456"/>
    <cellStyle name="Separador de milhares 38 2 2 2 2 2" xfId="5457"/>
    <cellStyle name="Separador de milhares 38 2 2 2 3" xfId="5458"/>
    <cellStyle name="Separador de milhares 38 2 2 2 3 2" xfId="5459"/>
    <cellStyle name="Separador de milhares 38 2 2 2 4" xfId="5460"/>
    <cellStyle name="Separador de milhares 38 2 2 3" xfId="5461"/>
    <cellStyle name="Separador de milhares 38 2 2 3 2" xfId="5462"/>
    <cellStyle name="Separador de milhares 38 2 2 4" xfId="5463"/>
    <cellStyle name="Separador de milhares 38 2 2 4 2" xfId="5464"/>
    <cellStyle name="Separador de milhares 38 2 2 5" xfId="5465"/>
    <cellStyle name="Separador de milhares 38 2 2 5 2" xfId="5466"/>
    <cellStyle name="Separador de milhares 38 2 2 6" xfId="5467"/>
    <cellStyle name="Separador de milhares 38 2 3" xfId="5468"/>
    <cellStyle name="Separador de milhares 38 2 3 2" xfId="5469"/>
    <cellStyle name="Separador de milhares 38 2 3 2 2" xfId="5470"/>
    <cellStyle name="Separador de milhares 38 2 3 2 2 2" xfId="5471"/>
    <cellStyle name="Separador de milhares 38 2 3 2 3" xfId="5472"/>
    <cellStyle name="Separador de milhares 38 2 3 2 3 2" xfId="5473"/>
    <cellStyle name="Separador de milhares 38 2 3 2 4" xfId="5474"/>
    <cellStyle name="Separador de milhares 38 2 3 3" xfId="5475"/>
    <cellStyle name="Separador de milhares 38 2 3 3 2" xfId="5476"/>
    <cellStyle name="Separador de milhares 38 2 3 4" xfId="5477"/>
    <cellStyle name="Separador de milhares 38 2 3 4 2" xfId="5478"/>
    <cellStyle name="Separador de milhares 38 2 3 5" xfId="5479"/>
    <cellStyle name="Separador de milhares 38 2 3 5 2" xfId="5480"/>
    <cellStyle name="Separador de milhares 38 2 3 6" xfId="5481"/>
    <cellStyle name="Separador de milhares 38 2 4" xfId="5482"/>
    <cellStyle name="Separador de milhares 38 2 4 2" xfId="5483"/>
    <cellStyle name="Separador de milhares 38 2 4 2 2" xfId="5484"/>
    <cellStyle name="Separador de milhares 38 2 4 2 2 2" xfId="5485"/>
    <cellStyle name="Separador de milhares 38 2 4 2 3" xfId="5486"/>
    <cellStyle name="Separador de milhares 38 2 4 2 3 2" xfId="5487"/>
    <cellStyle name="Separador de milhares 38 2 4 2 4" xfId="5488"/>
    <cellStyle name="Separador de milhares 38 2 4 3" xfId="5489"/>
    <cellStyle name="Separador de milhares 38 2 4 3 2" xfId="5490"/>
    <cellStyle name="Separador de milhares 38 2 4 4" xfId="5491"/>
    <cellStyle name="Separador de milhares 38 2 4 4 2" xfId="5492"/>
    <cellStyle name="Separador de milhares 38 2 4 5" xfId="5493"/>
    <cellStyle name="Separador de milhares 38 2 4 5 2" xfId="5494"/>
    <cellStyle name="Separador de milhares 38 2 4 6" xfId="5495"/>
    <cellStyle name="Separador de milhares 38 2 5" xfId="5496"/>
    <cellStyle name="Separador de milhares 38 2 5 2" xfId="5497"/>
    <cellStyle name="Separador de milhares 38 2 5 2 2" xfId="5498"/>
    <cellStyle name="Separador de milhares 38 2 5 2 2 2" xfId="5499"/>
    <cellStyle name="Separador de milhares 38 2 5 2 3" xfId="5500"/>
    <cellStyle name="Separador de milhares 38 2 5 2 3 2" xfId="5501"/>
    <cellStyle name="Separador de milhares 38 2 5 2 4" xfId="5502"/>
    <cellStyle name="Separador de milhares 38 2 5 3" xfId="5503"/>
    <cellStyle name="Separador de milhares 38 2 5 3 2" xfId="5504"/>
    <cellStyle name="Separador de milhares 38 2 5 4" xfId="5505"/>
    <cellStyle name="Separador de milhares 38 2 5 4 2" xfId="5506"/>
    <cellStyle name="Separador de milhares 38 2 5 5" xfId="5507"/>
    <cellStyle name="Separador de milhares 38 2 5 5 2" xfId="5508"/>
    <cellStyle name="Separador de milhares 38 2 5 6" xfId="5509"/>
    <cellStyle name="Separador de milhares 38 2 6" xfId="5510"/>
    <cellStyle name="Separador de milhares 38 2 6 2" xfId="5511"/>
    <cellStyle name="Separador de milhares 38 2 6 2 2" xfId="5512"/>
    <cellStyle name="Separador de milhares 38 2 6 3" xfId="5513"/>
    <cellStyle name="Separador de milhares 38 2 6 3 2" xfId="5514"/>
    <cellStyle name="Separador de milhares 38 2 6 4" xfId="5515"/>
    <cellStyle name="Separador de milhares 38 2 6 4 2" xfId="5516"/>
    <cellStyle name="Separador de milhares 38 2 6 5" xfId="5517"/>
    <cellStyle name="Separador de milhares 38 2 7" xfId="5518"/>
    <cellStyle name="Separador de milhares 38 2 7 2" xfId="5519"/>
    <cellStyle name="Separador de milhares 38 2 7 2 2" xfId="5520"/>
    <cellStyle name="Separador de milhares 38 2 7 3" xfId="5521"/>
    <cellStyle name="Separador de milhares 38 2 7 3 2" xfId="5522"/>
    <cellStyle name="Separador de milhares 38 2 7 4" xfId="5523"/>
    <cellStyle name="Separador de milhares 38 2 7 4 2" xfId="5524"/>
    <cellStyle name="Separador de milhares 38 2 7 5" xfId="5525"/>
    <cellStyle name="Separador de milhares 38 2 8" xfId="5526"/>
    <cellStyle name="Separador de milhares 38 2 8 2" xfId="5527"/>
    <cellStyle name="Separador de milhares 38 2 8 2 2" xfId="5528"/>
    <cellStyle name="Separador de milhares 38 2 8 3" xfId="5529"/>
    <cellStyle name="Separador de milhares 38 2 8 3 2" xfId="5530"/>
    <cellStyle name="Separador de milhares 38 2 8 4" xfId="5531"/>
    <cellStyle name="Separador de milhares 38 2 9" xfId="5532"/>
    <cellStyle name="Separador de milhares 38 2 9 2" xfId="5533"/>
    <cellStyle name="Separador de milhares 38 3" xfId="5534"/>
    <cellStyle name="Separador de milhares 38 3 2" xfId="5535"/>
    <cellStyle name="Separador de milhares 38 3 2 2" xfId="5536"/>
    <cellStyle name="Separador de milhares 38 3 2 2 2" xfId="5537"/>
    <cellStyle name="Separador de milhares 38 3 2 3" xfId="5538"/>
    <cellStyle name="Separador de milhares 38 3 2 3 2" xfId="5539"/>
    <cellStyle name="Separador de milhares 38 3 2 4" xfId="5540"/>
    <cellStyle name="Separador de milhares 38 3 3" xfId="5541"/>
    <cellStyle name="Separador de milhares 38 3 3 2" xfId="5542"/>
    <cellStyle name="Separador de milhares 38 3 4" xfId="5543"/>
    <cellStyle name="Separador de milhares 38 3 4 2" xfId="5544"/>
    <cellStyle name="Separador de milhares 38 3 5" xfId="5545"/>
    <cellStyle name="Separador de milhares 38 3 5 2" xfId="5546"/>
    <cellStyle name="Separador de milhares 38 3 6" xfId="5547"/>
    <cellStyle name="Separador de milhares 38 4" xfId="5548"/>
    <cellStyle name="Separador de milhares 38 4 2" xfId="5549"/>
    <cellStyle name="Separador de milhares 38 4 2 2" xfId="5550"/>
    <cellStyle name="Separador de milhares 38 4 2 2 2" xfId="5551"/>
    <cellStyle name="Separador de milhares 38 4 2 3" xfId="5552"/>
    <cellStyle name="Separador de milhares 38 4 2 3 2" xfId="5553"/>
    <cellStyle name="Separador de milhares 38 4 2 4" xfId="5554"/>
    <cellStyle name="Separador de milhares 38 4 3" xfId="5555"/>
    <cellStyle name="Separador de milhares 38 4 3 2" xfId="5556"/>
    <cellStyle name="Separador de milhares 38 4 4" xfId="5557"/>
    <cellStyle name="Separador de milhares 38 4 4 2" xfId="5558"/>
    <cellStyle name="Separador de milhares 38 4 5" xfId="5559"/>
    <cellStyle name="Separador de milhares 38 4 5 2" xfId="5560"/>
    <cellStyle name="Separador de milhares 38 4 6" xfId="5561"/>
    <cellStyle name="Separador de milhares 38 5" xfId="5562"/>
    <cellStyle name="Separador de milhares 38 5 2" xfId="5563"/>
    <cellStyle name="Separador de milhares 38 5 2 2" xfId="5564"/>
    <cellStyle name="Separador de milhares 38 5 2 2 2" xfId="5565"/>
    <cellStyle name="Separador de milhares 38 5 2 3" xfId="5566"/>
    <cellStyle name="Separador de milhares 38 5 2 3 2" xfId="5567"/>
    <cellStyle name="Separador de milhares 38 5 2 4" xfId="5568"/>
    <cellStyle name="Separador de milhares 38 5 3" xfId="5569"/>
    <cellStyle name="Separador de milhares 38 5 3 2" xfId="5570"/>
    <cellStyle name="Separador de milhares 38 5 4" xfId="5571"/>
    <cellStyle name="Separador de milhares 38 5 4 2" xfId="5572"/>
    <cellStyle name="Separador de milhares 38 5 5" xfId="5573"/>
    <cellStyle name="Separador de milhares 38 5 5 2" xfId="5574"/>
    <cellStyle name="Separador de milhares 38 5 6" xfId="5575"/>
    <cellStyle name="Separador de milhares 38 6" xfId="5576"/>
    <cellStyle name="Separador de milhares 38 6 2" xfId="5577"/>
    <cellStyle name="Separador de milhares 38 6 2 2" xfId="5578"/>
    <cellStyle name="Separador de milhares 38 6 2 2 2" xfId="5579"/>
    <cellStyle name="Separador de milhares 38 6 2 3" xfId="5580"/>
    <cellStyle name="Separador de milhares 38 6 2 3 2" xfId="5581"/>
    <cellStyle name="Separador de milhares 38 6 2 4" xfId="5582"/>
    <cellStyle name="Separador de milhares 38 6 3" xfId="5583"/>
    <cellStyle name="Separador de milhares 38 6 3 2" xfId="5584"/>
    <cellStyle name="Separador de milhares 38 6 4" xfId="5585"/>
    <cellStyle name="Separador de milhares 38 6 4 2" xfId="5586"/>
    <cellStyle name="Separador de milhares 38 6 5" xfId="5587"/>
    <cellStyle name="Separador de milhares 38 6 5 2" xfId="5588"/>
    <cellStyle name="Separador de milhares 38 6 6" xfId="5589"/>
    <cellStyle name="Separador de milhares 38 7" xfId="5590"/>
    <cellStyle name="Separador de milhares 38 7 2" xfId="5591"/>
    <cellStyle name="Separador de milhares 38 7 2 2" xfId="5592"/>
    <cellStyle name="Separador de milhares 38 7 3" xfId="5593"/>
    <cellStyle name="Separador de milhares 38 7 3 2" xfId="5594"/>
    <cellStyle name="Separador de milhares 38 7 4" xfId="5595"/>
    <cellStyle name="Separador de milhares 38 7 4 2" xfId="5596"/>
    <cellStyle name="Separador de milhares 38 7 5" xfId="5597"/>
    <cellStyle name="Separador de milhares 38 8" xfId="5598"/>
    <cellStyle name="Separador de milhares 38 8 2" xfId="5599"/>
    <cellStyle name="Separador de milhares 38 8 2 2" xfId="5600"/>
    <cellStyle name="Separador de milhares 38 8 3" xfId="5601"/>
    <cellStyle name="Separador de milhares 38 8 3 2" xfId="5602"/>
    <cellStyle name="Separador de milhares 38 8 4" xfId="5603"/>
    <cellStyle name="Separador de milhares 38 8 4 2" xfId="5604"/>
    <cellStyle name="Separador de milhares 38 8 5" xfId="5605"/>
    <cellStyle name="Separador de milhares 38 9" xfId="5606"/>
    <cellStyle name="Separador de milhares 38 9 2" xfId="5607"/>
    <cellStyle name="Separador de milhares 38 9 2 2" xfId="5608"/>
    <cellStyle name="Separador de milhares 38 9 3" xfId="5609"/>
    <cellStyle name="Separador de milhares 38 9 3 2" xfId="5610"/>
    <cellStyle name="Separador de milhares 38 9 4" xfId="5611"/>
    <cellStyle name="Separador de milhares 39" xfId="5612"/>
    <cellStyle name="Separador de milhares 39 10" xfId="5613"/>
    <cellStyle name="Separador de milhares 39 11" xfId="5614"/>
    <cellStyle name="Separador de milhares 39 12" xfId="5615"/>
    <cellStyle name="Separador de milhares 39 2" xfId="5616"/>
    <cellStyle name="Separador de milhares 39 2 2" xfId="5617"/>
    <cellStyle name="Separador de milhares 39 2 2 2" xfId="5618"/>
    <cellStyle name="Separador de milhares 39 2 2 2 2" xfId="5619"/>
    <cellStyle name="Separador de milhares 39 2 2 3" xfId="5620"/>
    <cellStyle name="Separador de milhares 39 2 3" xfId="5621"/>
    <cellStyle name="Separador de milhares 39 2 3 2" xfId="5622"/>
    <cellStyle name="Separador de milhares 39 2 3 2 2" xfId="5623"/>
    <cellStyle name="Separador de milhares 39 2 3 3" xfId="5624"/>
    <cellStyle name="Separador de milhares 39 2 4" xfId="5625"/>
    <cellStyle name="Separador de milhares 39 2 4 2" xfId="5626"/>
    <cellStyle name="Separador de milhares 39 2 4 2 2" xfId="5627"/>
    <cellStyle name="Separador de milhares 39 2 4 3" xfId="5628"/>
    <cellStyle name="Separador de milhares 39 2 5" xfId="5629"/>
    <cellStyle name="Separador de milhares 39 2 5 2" xfId="5630"/>
    <cellStyle name="Separador de milhares 39 2 5 2 2" xfId="5631"/>
    <cellStyle name="Separador de milhares 39 2 5 3" xfId="5632"/>
    <cellStyle name="Separador de milhares 39 2 6" xfId="5633"/>
    <cellStyle name="Separador de milhares 39 2 6 2" xfId="5634"/>
    <cellStyle name="Separador de milhares 39 2 7" xfId="5635"/>
    <cellStyle name="Separador de milhares 39 2 7 2" xfId="5636"/>
    <cellStyle name="Separador de milhares 39 2 8" xfId="5637"/>
    <cellStyle name="Separador de milhares 39 3" xfId="5638"/>
    <cellStyle name="Separador de milhares 39 3 2" xfId="5639"/>
    <cellStyle name="Separador de milhares 39 3 2 2" xfId="5640"/>
    <cellStyle name="Separador de milhares 39 3 2 2 2" xfId="5641"/>
    <cellStyle name="Separador de milhares 39 3 2 3" xfId="5642"/>
    <cellStyle name="Separador de milhares 39 3 3" xfId="5643"/>
    <cellStyle name="Separador de milhares 39 3 3 2" xfId="5644"/>
    <cellStyle name="Separador de milhares 39 3 3 2 2" xfId="5645"/>
    <cellStyle name="Separador de milhares 39 3 3 3" xfId="5646"/>
    <cellStyle name="Separador de milhares 39 3 4" xfId="5647"/>
    <cellStyle name="Separador de milhares 39 3 4 2" xfId="5648"/>
    <cellStyle name="Separador de milhares 39 3 4 2 2" xfId="5649"/>
    <cellStyle name="Separador de milhares 39 3 4 3" xfId="5650"/>
    <cellStyle name="Separador de milhares 39 3 5" xfId="5651"/>
    <cellStyle name="Separador de milhares 39 3 5 2" xfId="5652"/>
    <cellStyle name="Separador de milhares 39 3 5 2 2" xfId="5653"/>
    <cellStyle name="Separador de milhares 39 3 5 3" xfId="5654"/>
    <cellStyle name="Separador de milhares 39 3 6" xfId="5655"/>
    <cellStyle name="Separador de milhares 39 3 6 2" xfId="5656"/>
    <cellStyle name="Separador de milhares 39 3 7" xfId="5657"/>
    <cellStyle name="Separador de milhares 39 3 7 2" xfId="5658"/>
    <cellStyle name="Separador de milhares 39 3 8" xfId="5659"/>
    <cellStyle name="Separador de milhares 39 4" xfId="5660"/>
    <cellStyle name="Separador de milhares 39 4 2" xfId="5661"/>
    <cellStyle name="Separador de milhares 39 4 2 2" xfId="5662"/>
    <cellStyle name="Separador de milhares 39 4 3" xfId="5663"/>
    <cellStyle name="Separador de milhares 39 5" xfId="5664"/>
    <cellStyle name="Separador de milhares 39 5 2" xfId="5665"/>
    <cellStyle name="Separador de milhares 39 5 2 2" xfId="5666"/>
    <cellStyle name="Separador de milhares 39 5 3" xfId="5667"/>
    <cellStyle name="Separador de milhares 39 6" xfId="5668"/>
    <cellStyle name="Separador de milhares 39 6 2" xfId="5669"/>
    <cellStyle name="Separador de milhares 39 6 2 2" xfId="5670"/>
    <cellStyle name="Separador de milhares 39 6 3" xfId="5671"/>
    <cellStyle name="Separador de milhares 39 7" xfId="5672"/>
    <cellStyle name="Separador de milhares 39 7 2" xfId="5673"/>
    <cellStyle name="Separador de milhares 39 7 2 2" xfId="5674"/>
    <cellStyle name="Separador de milhares 39 7 3" xfId="5675"/>
    <cellStyle name="Separador de milhares 39 8" xfId="5676"/>
    <cellStyle name="Separador de milhares 39 8 2" xfId="5677"/>
    <cellStyle name="Separador de milhares 39 9" xfId="5678"/>
    <cellStyle name="Separador de milhares 39 9 2" xfId="5679"/>
    <cellStyle name="Separador de milhares 4" xfId="5680"/>
    <cellStyle name="Separador de milhares 4 10" xfId="5681"/>
    <cellStyle name="Separador de milhares 4 11" xfId="5682"/>
    <cellStyle name="Separador de milhares 4 2" xfId="5683"/>
    <cellStyle name="Separador de milhares 4 2 10" xfId="5684"/>
    <cellStyle name="Separador de milhares 4 2 2" xfId="5685"/>
    <cellStyle name="Separador de milhares 4 2 2 2" xfId="5686"/>
    <cellStyle name="Separador de milhares 4 2 2 2 2" xfId="5687"/>
    <cellStyle name="Separador de milhares 4 2 2 3" xfId="5688"/>
    <cellStyle name="Separador de milhares 4 2 3" xfId="5689"/>
    <cellStyle name="Separador de milhares 4 2 3 2" xfId="5690"/>
    <cellStyle name="Separador de milhares 4 2 3 2 2" xfId="5691"/>
    <cellStyle name="Separador de milhares 4 2 3 3" xfId="5692"/>
    <cellStyle name="Separador de milhares 4 2 4" xfId="5693"/>
    <cellStyle name="Separador de milhares 4 2 4 2" xfId="5694"/>
    <cellStyle name="Separador de milhares 4 2 4 2 2" xfId="5695"/>
    <cellStyle name="Separador de milhares 4 2 4 3" xfId="5696"/>
    <cellStyle name="Separador de milhares 4 2 5" xfId="5697"/>
    <cellStyle name="Separador de milhares 4 2 5 2" xfId="5698"/>
    <cellStyle name="Separador de milhares 4 2 5 2 2" xfId="5699"/>
    <cellStyle name="Separador de milhares 4 2 5 3" xfId="5700"/>
    <cellStyle name="Separador de milhares 4 2 6" xfId="5701"/>
    <cellStyle name="Separador de milhares 4 2 6 2" xfId="5702"/>
    <cellStyle name="Separador de milhares 4 2 7" xfId="5703"/>
    <cellStyle name="Separador de milhares 4 2 7 2" xfId="5704"/>
    <cellStyle name="Separador de milhares 4 2 8" xfId="5705"/>
    <cellStyle name="Separador de milhares 4 2 9" xfId="5706"/>
    <cellStyle name="Separador de milhares 4 3" xfId="5707"/>
    <cellStyle name="Separador de milhares 4 3 2" xfId="5708"/>
    <cellStyle name="Separador de milhares 4 3 2 2" xfId="5709"/>
    <cellStyle name="Separador de milhares 4 3 3" xfId="5710"/>
    <cellStyle name="Separador de milhares 4 4" xfId="5711"/>
    <cellStyle name="Separador de milhares 4 4 2" xfId="5712"/>
    <cellStyle name="Separador de milhares 4 4 2 2" xfId="5713"/>
    <cellStyle name="Separador de milhares 4 4 3" xfId="5714"/>
    <cellStyle name="Separador de milhares 4 5" xfId="5715"/>
    <cellStyle name="Separador de milhares 4 5 2" xfId="5716"/>
    <cellStyle name="Separador de milhares 4 5 2 2" xfId="5717"/>
    <cellStyle name="Separador de milhares 4 5 3" xfId="5718"/>
    <cellStyle name="Separador de milhares 4 6" xfId="5719"/>
    <cellStyle name="Separador de milhares 4 6 2" xfId="5720"/>
    <cellStyle name="Separador de milhares 4 6 2 2" xfId="5721"/>
    <cellStyle name="Separador de milhares 4 6 3" xfId="5722"/>
    <cellStyle name="Separador de milhares 4 7" xfId="5723"/>
    <cellStyle name="Separador de milhares 4 7 2" xfId="5724"/>
    <cellStyle name="Separador de milhares 4 8" xfId="5725"/>
    <cellStyle name="Separador de milhares 4 8 2" xfId="5726"/>
    <cellStyle name="Separador de milhares 4 9" xfId="5727"/>
    <cellStyle name="Separador de milhares 40" xfId="5728"/>
    <cellStyle name="Separador de milhares 40 10" xfId="5729"/>
    <cellStyle name="Separador de milhares 40 11" xfId="5730"/>
    <cellStyle name="Separador de milhares 40 2" xfId="5731"/>
    <cellStyle name="Separador de milhares 40 2 2" xfId="5732"/>
    <cellStyle name="Separador de milhares 40 2 2 2" xfId="5733"/>
    <cellStyle name="Separador de milhares 40 2 2 2 2" xfId="5734"/>
    <cellStyle name="Separador de milhares 40 2 2 3" xfId="5735"/>
    <cellStyle name="Separador de milhares 40 2 3" xfId="5736"/>
    <cellStyle name="Separador de milhares 40 2 3 2" xfId="5737"/>
    <cellStyle name="Separador de milhares 40 2 3 2 2" xfId="5738"/>
    <cellStyle name="Separador de milhares 40 2 3 3" xfId="5739"/>
    <cellStyle name="Separador de milhares 40 2 4" xfId="5740"/>
    <cellStyle name="Separador de milhares 40 2 4 2" xfId="5741"/>
    <cellStyle name="Separador de milhares 40 2 4 2 2" xfId="5742"/>
    <cellStyle name="Separador de milhares 40 2 4 3" xfId="5743"/>
    <cellStyle name="Separador de milhares 40 2 5" xfId="5744"/>
    <cellStyle name="Separador de milhares 40 2 5 2" xfId="5745"/>
    <cellStyle name="Separador de milhares 40 2 5 2 2" xfId="5746"/>
    <cellStyle name="Separador de milhares 40 2 5 3" xfId="5747"/>
    <cellStyle name="Separador de milhares 40 2 6" xfId="5748"/>
    <cellStyle name="Separador de milhares 40 2 6 2" xfId="5749"/>
    <cellStyle name="Separador de milhares 40 2 7" xfId="5750"/>
    <cellStyle name="Separador de milhares 40 2 7 2" xfId="5751"/>
    <cellStyle name="Separador de milhares 40 2 8" xfId="5752"/>
    <cellStyle name="Separador de milhares 40 3" xfId="5753"/>
    <cellStyle name="Separador de milhares 40 3 2" xfId="5754"/>
    <cellStyle name="Separador de milhares 40 3 2 2" xfId="5755"/>
    <cellStyle name="Separador de milhares 40 3 3" xfId="5756"/>
    <cellStyle name="Separador de milhares 40 4" xfId="5757"/>
    <cellStyle name="Separador de milhares 40 4 2" xfId="5758"/>
    <cellStyle name="Separador de milhares 40 4 2 2" xfId="5759"/>
    <cellStyle name="Separador de milhares 40 4 3" xfId="5760"/>
    <cellStyle name="Separador de milhares 40 5" xfId="5761"/>
    <cellStyle name="Separador de milhares 40 5 2" xfId="5762"/>
    <cellStyle name="Separador de milhares 40 5 2 2" xfId="5763"/>
    <cellStyle name="Separador de milhares 40 5 3" xfId="5764"/>
    <cellStyle name="Separador de milhares 40 6" xfId="5765"/>
    <cellStyle name="Separador de milhares 40 6 2" xfId="5766"/>
    <cellStyle name="Separador de milhares 40 6 2 2" xfId="5767"/>
    <cellStyle name="Separador de milhares 40 6 3" xfId="5768"/>
    <cellStyle name="Separador de milhares 40 7" xfId="5769"/>
    <cellStyle name="Separador de milhares 40 7 2" xfId="5770"/>
    <cellStyle name="Separador de milhares 40 8" xfId="5771"/>
    <cellStyle name="Separador de milhares 40 8 2" xfId="5772"/>
    <cellStyle name="Separador de milhares 40 9" xfId="5773"/>
    <cellStyle name="Separador de milhares 41" xfId="5774"/>
    <cellStyle name="Separador de milhares 41 10" xfId="5775"/>
    <cellStyle name="Separador de milhares 41 10 2" xfId="5776"/>
    <cellStyle name="Separador de milhares 41 11" xfId="5777"/>
    <cellStyle name="Separador de milhares 41 11 2" xfId="5778"/>
    <cellStyle name="Separador de milhares 41 12" xfId="5779"/>
    <cellStyle name="Separador de milhares 41 13" xfId="5780"/>
    <cellStyle name="Separador de milhares 41 2" xfId="5781"/>
    <cellStyle name="Separador de milhares 41 2 2" xfId="5782"/>
    <cellStyle name="Separador de milhares 41 2 2 2" xfId="5783"/>
    <cellStyle name="Separador de milhares 41 2 2 2 2" xfId="5784"/>
    <cellStyle name="Separador de milhares 41 2 2 3" xfId="5785"/>
    <cellStyle name="Separador de milhares 41 2 2 3 2" xfId="5786"/>
    <cellStyle name="Separador de milhares 41 2 2 4" xfId="5787"/>
    <cellStyle name="Separador de milhares 41 2 3" xfId="5788"/>
    <cellStyle name="Separador de milhares 41 2 3 2" xfId="5789"/>
    <cellStyle name="Separador de milhares 41 2 4" xfId="5790"/>
    <cellStyle name="Separador de milhares 41 2 4 2" xfId="5791"/>
    <cellStyle name="Separador de milhares 41 2 5" xfId="5792"/>
    <cellStyle name="Separador de milhares 41 2 5 2" xfId="5793"/>
    <cellStyle name="Separador de milhares 41 2 6" xfId="5794"/>
    <cellStyle name="Separador de milhares 41 3" xfId="5795"/>
    <cellStyle name="Separador de milhares 41 3 2" xfId="5796"/>
    <cellStyle name="Separador de milhares 41 3 2 2" xfId="5797"/>
    <cellStyle name="Separador de milhares 41 3 2 2 2" xfId="5798"/>
    <cellStyle name="Separador de milhares 41 3 2 3" xfId="5799"/>
    <cellStyle name="Separador de milhares 41 3 2 3 2" xfId="5800"/>
    <cellStyle name="Separador de milhares 41 3 2 4" xfId="5801"/>
    <cellStyle name="Separador de milhares 41 3 3" xfId="5802"/>
    <cellStyle name="Separador de milhares 41 3 3 2" xfId="5803"/>
    <cellStyle name="Separador de milhares 41 3 4" xfId="5804"/>
    <cellStyle name="Separador de milhares 41 3 4 2" xfId="5805"/>
    <cellStyle name="Separador de milhares 41 3 5" xfId="5806"/>
    <cellStyle name="Separador de milhares 41 3 5 2" xfId="5807"/>
    <cellStyle name="Separador de milhares 41 3 6" xfId="5808"/>
    <cellStyle name="Separador de milhares 41 4" xfId="5809"/>
    <cellStyle name="Separador de milhares 41 4 2" xfId="5810"/>
    <cellStyle name="Separador de milhares 41 4 2 2" xfId="5811"/>
    <cellStyle name="Separador de milhares 41 4 2 2 2" xfId="5812"/>
    <cellStyle name="Separador de milhares 41 4 2 3" xfId="5813"/>
    <cellStyle name="Separador de milhares 41 4 2 3 2" xfId="5814"/>
    <cellStyle name="Separador de milhares 41 4 2 4" xfId="5815"/>
    <cellStyle name="Separador de milhares 41 4 3" xfId="5816"/>
    <cellStyle name="Separador de milhares 41 4 3 2" xfId="5817"/>
    <cellStyle name="Separador de milhares 41 4 4" xfId="5818"/>
    <cellStyle name="Separador de milhares 41 4 4 2" xfId="5819"/>
    <cellStyle name="Separador de milhares 41 4 5" xfId="5820"/>
    <cellStyle name="Separador de milhares 41 4 5 2" xfId="5821"/>
    <cellStyle name="Separador de milhares 41 4 6" xfId="5822"/>
    <cellStyle name="Separador de milhares 41 5" xfId="5823"/>
    <cellStyle name="Separador de milhares 41 5 2" xfId="5824"/>
    <cellStyle name="Separador de milhares 41 5 2 2" xfId="5825"/>
    <cellStyle name="Separador de milhares 41 5 2 2 2" xfId="5826"/>
    <cellStyle name="Separador de milhares 41 5 2 3" xfId="5827"/>
    <cellStyle name="Separador de milhares 41 5 2 3 2" xfId="5828"/>
    <cellStyle name="Separador de milhares 41 5 2 4" xfId="5829"/>
    <cellStyle name="Separador de milhares 41 5 3" xfId="5830"/>
    <cellStyle name="Separador de milhares 41 5 3 2" xfId="5831"/>
    <cellStyle name="Separador de milhares 41 5 4" xfId="5832"/>
    <cellStyle name="Separador de milhares 41 5 4 2" xfId="5833"/>
    <cellStyle name="Separador de milhares 41 5 5" xfId="5834"/>
    <cellStyle name="Separador de milhares 41 5 5 2" xfId="5835"/>
    <cellStyle name="Separador de milhares 41 5 6" xfId="5836"/>
    <cellStyle name="Separador de milhares 41 6" xfId="5837"/>
    <cellStyle name="Separador de milhares 41 6 2" xfId="5838"/>
    <cellStyle name="Separador de milhares 41 6 2 2" xfId="5839"/>
    <cellStyle name="Separador de milhares 41 6 3" xfId="5840"/>
    <cellStyle name="Separador de milhares 41 6 3 2" xfId="5841"/>
    <cellStyle name="Separador de milhares 41 6 4" xfId="5842"/>
    <cellStyle name="Separador de milhares 41 6 4 2" xfId="5843"/>
    <cellStyle name="Separador de milhares 41 6 5" xfId="5844"/>
    <cellStyle name="Separador de milhares 41 7" xfId="5845"/>
    <cellStyle name="Separador de milhares 41 7 2" xfId="5846"/>
    <cellStyle name="Separador de milhares 41 7 2 2" xfId="5847"/>
    <cellStyle name="Separador de milhares 41 7 3" xfId="5848"/>
    <cellStyle name="Separador de milhares 41 7 3 2" xfId="5849"/>
    <cellStyle name="Separador de milhares 41 7 4" xfId="5850"/>
    <cellStyle name="Separador de milhares 41 7 4 2" xfId="5851"/>
    <cellStyle name="Separador de milhares 41 7 5" xfId="5852"/>
    <cellStyle name="Separador de milhares 41 8" xfId="5853"/>
    <cellStyle name="Separador de milhares 41 8 2" xfId="5854"/>
    <cellStyle name="Separador de milhares 41 8 2 2" xfId="5855"/>
    <cellStyle name="Separador de milhares 41 8 3" xfId="5856"/>
    <cellStyle name="Separador de milhares 41 8 3 2" xfId="5857"/>
    <cellStyle name="Separador de milhares 41 8 4" xfId="5858"/>
    <cellStyle name="Separador de milhares 41 9" xfId="5859"/>
    <cellStyle name="Separador de milhares 41 9 2" xfId="5860"/>
    <cellStyle name="Separador de milhares 5" xfId="5861"/>
    <cellStyle name="Separador de milhares 5 10" xfId="5862"/>
    <cellStyle name="Separador de milhares 5 11" xfId="5863"/>
    <cellStyle name="Separador de milhares 5 2" xfId="5864"/>
    <cellStyle name="Separador de milhares 5 2 10" xfId="5865"/>
    <cellStyle name="Separador de milhares 5 2 2" xfId="5866"/>
    <cellStyle name="Separador de milhares 5 2 2 2" xfId="5867"/>
    <cellStyle name="Separador de milhares 5 2 2 2 2" xfId="5868"/>
    <cellStyle name="Separador de milhares 5 2 2 3" xfId="5869"/>
    <cellStyle name="Separador de milhares 5 2 3" xfId="5870"/>
    <cellStyle name="Separador de milhares 5 2 3 2" xfId="5871"/>
    <cellStyle name="Separador de milhares 5 2 3 2 2" xfId="5872"/>
    <cellStyle name="Separador de milhares 5 2 3 3" xfId="5873"/>
    <cellStyle name="Separador de milhares 5 2 4" xfId="5874"/>
    <cellStyle name="Separador de milhares 5 2 4 2" xfId="5875"/>
    <cellStyle name="Separador de milhares 5 2 4 2 2" xfId="5876"/>
    <cellStyle name="Separador de milhares 5 2 4 3" xfId="5877"/>
    <cellStyle name="Separador de milhares 5 2 5" xfId="5878"/>
    <cellStyle name="Separador de milhares 5 2 5 2" xfId="5879"/>
    <cellStyle name="Separador de milhares 5 2 5 2 2" xfId="5880"/>
    <cellStyle name="Separador de milhares 5 2 5 3" xfId="5881"/>
    <cellStyle name="Separador de milhares 5 2 6" xfId="5882"/>
    <cellStyle name="Separador de milhares 5 2 6 2" xfId="5883"/>
    <cellStyle name="Separador de milhares 5 2 7" xfId="5884"/>
    <cellStyle name="Separador de milhares 5 2 7 2" xfId="5885"/>
    <cellStyle name="Separador de milhares 5 2 8" xfId="5886"/>
    <cellStyle name="Separador de milhares 5 2 9" xfId="5887"/>
    <cellStyle name="Separador de milhares 5 3" xfId="5888"/>
    <cellStyle name="Separador de milhares 5 3 2" xfId="5889"/>
    <cellStyle name="Separador de milhares 5 3 2 2" xfId="5890"/>
    <cellStyle name="Separador de milhares 5 3 3" xfId="5891"/>
    <cellStyle name="Separador de milhares 5 4" xfId="5892"/>
    <cellStyle name="Separador de milhares 5 4 2" xfId="5893"/>
    <cellStyle name="Separador de milhares 5 4 2 2" xfId="5894"/>
    <cellStyle name="Separador de milhares 5 4 3" xfId="5895"/>
    <cellStyle name="Separador de milhares 5 5" xfId="5896"/>
    <cellStyle name="Separador de milhares 5 5 2" xfId="5897"/>
    <cellStyle name="Separador de milhares 5 5 2 2" xfId="5898"/>
    <cellStyle name="Separador de milhares 5 5 3" xfId="5899"/>
    <cellStyle name="Separador de milhares 5 6" xfId="5900"/>
    <cellStyle name="Separador de milhares 5 6 2" xfId="5901"/>
    <cellStyle name="Separador de milhares 5 6 2 2" xfId="5902"/>
    <cellStyle name="Separador de milhares 5 6 3" xfId="5903"/>
    <cellStyle name="Separador de milhares 5 7" xfId="5904"/>
    <cellStyle name="Separador de milhares 5 7 2" xfId="5905"/>
    <cellStyle name="Separador de milhares 5 8" xfId="5906"/>
    <cellStyle name="Separador de milhares 5 8 2" xfId="5907"/>
    <cellStyle name="Separador de milhares 5 9" xfId="5908"/>
    <cellStyle name="Separador de milhares 6" xfId="5909"/>
    <cellStyle name="Separador de milhares 6 10" xfId="5910"/>
    <cellStyle name="Separador de milhares 6 11" xfId="5911"/>
    <cellStyle name="Separador de milhares 6 2" xfId="5912"/>
    <cellStyle name="Separador de milhares 6 2 10" xfId="5913"/>
    <cellStyle name="Separador de milhares 6 2 2" xfId="5914"/>
    <cellStyle name="Separador de milhares 6 2 2 2" xfId="5915"/>
    <cellStyle name="Separador de milhares 6 2 2 2 2" xfId="5916"/>
    <cellStyle name="Separador de milhares 6 2 2 3" xfId="5917"/>
    <cellStyle name="Separador de milhares 6 2 3" xfId="5918"/>
    <cellStyle name="Separador de milhares 6 2 3 2" xfId="5919"/>
    <cellStyle name="Separador de milhares 6 2 3 2 2" xfId="5920"/>
    <cellStyle name="Separador de milhares 6 2 3 3" xfId="5921"/>
    <cellStyle name="Separador de milhares 6 2 4" xfId="5922"/>
    <cellStyle name="Separador de milhares 6 2 4 2" xfId="5923"/>
    <cellStyle name="Separador de milhares 6 2 4 2 2" xfId="5924"/>
    <cellStyle name="Separador de milhares 6 2 4 3" xfId="5925"/>
    <cellStyle name="Separador de milhares 6 2 5" xfId="5926"/>
    <cellStyle name="Separador de milhares 6 2 5 2" xfId="5927"/>
    <cellStyle name="Separador de milhares 6 2 5 2 2" xfId="5928"/>
    <cellStyle name="Separador de milhares 6 2 5 3" xfId="5929"/>
    <cellStyle name="Separador de milhares 6 2 6" xfId="5930"/>
    <cellStyle name="Separador de milhares 6 2 6 2" xfId="5931"/>
    <cellStyle name="Separador de milhares 6 2 7" xfId="5932"/>
    <cellStyle name="Separador de milhares 6 2 7 2" xfId="5933"/>
    <cellStyle name="Separador de milhares 6 2 8" xfId="5934"/>
    <cellStyle name="Separador de milhares 6 2 9" xfId="5935"/>
    <cellStyle name="Separador de milhares 6 3" xfId="5936"/>
    <cellStyle name="Separador de milhares 6 3 2" xfId="5937"/>
    <cellStyle name="Separador de milhares 6 3 2 2" xfId="5938"/>
    <cellStyle name="Separador de milhares 6 3 3" xfId="5939"/>
    <cellStyle name="Separador de milhares 6 4" xfId="5940"/>
    <cellStyle name="Separador de milhares 6 4 2" xfId="5941"/>
    <cellStyle name="Separador de milhares 6 4 2 2" xfId="5942"/>
    <cellStyle name="Separador de milhares 6 4 3" xfId="5943"/>
    <cellStyle name="Separador de milhares 6 5" xfId="5944"/>
    <cellStyle name="Separador de milhares 6 5 2" xfId="5945"/>
    <cellStyle name="Separador de milhares 6 5 2 2" xfId="5946"/>
    <cellStyle name="Separador de milhares 6 5 3" xfId="5947"/>
    <cellStyle name="Separador de milhares 6 6" xfId="5948"/>
    <cellStyle name="Separador de milhares 6 6 2" xfId="5949"/>
    <cellStyle name="Separador de milhares 6 6 2 2" xfId="5950"/>
    <cellStyle name="Separador de milhares 6 6 3" xfId="5951"/>
    <cellStyle name="Separador de milhares 6 7" xfId="5952"/>
    <cellStyle name="Separador de milhares 6 7 2" xfId="5953"/>
    <cellStyle name="Separador de milhares 6 8" xfId="5954"/>
    <cellStyle name="Separador de milhares 6 8 2" xfId="5955"/>
    <cellStyle name="Separador de milhares 6 9" xfId="5956"/>
    <cellStyle name="Separador de milhares 7" xfId="5957"/>
    <cellStyle name="Separador de milhares 7 10" xfId="5958"/>
    <cellStyle name="Separador de milhares 7 11" xfId="5959"/>
    <cellStyle name="Separador de milhares 7 2" xfId="5960"/>
    <cellStyle name="Separador de milhares 7 2 10" xfId="5961"/>
    <cellStyle name="Separador de milhares 7 2 2" xfId="5962"/>
    <cellStyle name="Separador de milhares 7 2 2 2" xfId="5963"/>
    <cellStyle name="Separador de milhares 7 2 2 2 2" xfId="5964"/>
    <cellStyle name="Separador de milhares 7 2 2 3" xfId="5965"/>
    <cellStyle name="Separador de milhares 7 2 3" xfId="5966"/>
    <cellStyle name="Separador de milhares 7 2 3 2" xfId="5967"/>
    <cellStyle name="Separador de milhares 7 2 3 2 2" xfId="5968"/>
    <cellStyle name="Separador de milhares 7 2 3 3" xfId="5969"/>
    <cellStyle name="Separador de milhares 7 2 4" xfId="5970"/>
    <cellStyle name="Separador de milhares 7 2 4 2" xfId="5971"/>
    <cellStyle name="Separador de milhares 7 2 4 2 2" xfId="5972"/>
    <cellStyle name="Separador de milhares 7 2 4 3" xfId="5973"/>
    <cellStyle name="Separador de milhares 7 2 5" xfId="5974"/>
    <cellStyle name="Separador de milhares 7 2 5 2" xfId="5975"/>
    <cellStyle name="Separador de milhares 7 2 5 2 2" xfId="5976"/>
    <cellStyle name="Separador de milhares 7 2 5 3" xfId="5977"/>
    <cellStyle name="Separador de milhares 7 2 6" xfId="5978"/>
    <cellStyle name="Separador de milhares 7 2 6 2" xfId="5979"/>
    <cellStyle name="Separador de milhares 7 2 7" xfId="5980"/>
    <cellStyle name="Separador de milhares 7 2 7 2" xfId="5981"/>
    <cellStyle name="Separador de milhares 7 2 8" xfId="5982"/>
    <cellStyle name="Separador de milhares 7 2 9" xfId="5983"/>
    <cellStyle name="Separador de milhares 7 3" xfId="5984"/>
    <cellStyle name="Separador de milhares 7 3 2" xfId="5985"/>
    <cellStyle name="Separador de milhares 7 3 2 2" xfId="5986"/>
    <cellStyle name="Separador de milhares 7 3 3" xfId="5987"/>
    <cellStyle name="Separador de milhares 7 4" xfId="5988"/>
    <cellStyle name="Separador de milhares 7 4 2" xfId="5989"/>
    <cellStyle name="Separador de milhares 7 4 2 2" xfId="5990"/>
    <cellStyle name="Separador de milhares 7 4 3" xfId="5991"/>
    <cellStyle name="Separador de milhares 7 5" xfId="5992"/>
    <cellStyle name="Separador de milhares 7 5 2" xfId="5993"/>
    <cellStyle name="Separador de milhares 7 5 2 2" xfId="5994"/>
    <cellStyle name="Separador de milhares 7 5 3" xfId="5995"/>
    <cellStyle name="Separador de milhares 7 6" xfId="5996"/>
    <cellStyle name="Separador de milhares 7 6 2" xfId="5997"/>
    <cellStyle name="Separador de milhares 7 6 2 2" xfId="5998"/>
    <cellStyle name="Separador de milhares 7 6 3" xfId="5999"/>
    <cellStyle name="Separador de milhares 7 7" xfId="6000"/>
    <cellStyle name="Separador de milhares 7 7 2" xfId="6001"/>
    <cellStyle name="Separador de milhares 7 8" xfId="6002"/>
    <cellStyle name="Separador de milhares 7 8 2" xfId="6003"/>
    <cellStyle name="Separador de milhares 7 9" xfId="6004"/>
    <cellStyle name="Separador de milhares 8" xfId="6005"/>
    <cellStyle name="Separador de milhares 8 10" xfId="6006"/>
    <cellStyle name="Separador de milhares 8 11" xfId="6007"/>
    <cellStyle name="Separador de milhares 8 2" xfId="6008"/>
    <cellStyle name="Separador de milhares 8 2 10" xfId="6009"/>
    <cellStyle name="Separador de milhares 8 2 2" xfId="6010"/>
    <cellStyle name="Separador de milhares 8 2 2 2" xfId="6011"/>
    <cellStyle name="Separador de milhares 8 2 2 2 2" xfId="6012"/>
    <cellStyle name="Separador de milhares 8 2 2 3" xfId="6013"/>
    <cellStyle name="Separador de milhares 8 2 3" xfId="6014"/>
    <cellStyle name="Separador de milhares 8 2 3 2" xfId="6015"/>
    <cellStyle name="Separador de milhares 8 2 3 2 2" xfId="6016"/>
    <cellStyle name="Separador de milhares 8 2 3 3" xfId="6017"/>
    <cellStyle name="Separador de milhares 8 2 4" xfId="6018"/>
    <cellStyle name="Separador de milhares 8 2 4 2" xfId="6019"/>
    <cellStyle name="Separador de milhares 8 2 4 2 2" xfId="6020"/>
    <cellStyle name="Separador de milhares 8 2 4 3" xfId="6021"/>
    <cellStyle name="Separador de milhares 8 2 5" xfId="6022"/>
    <cellStyle name="Separador de milhares 8 2 5 2" xfId="6023"/>
    <cellStyle name="Separador de milhares 8 2 5 2 2" xfId="6024"/>
    <cellStyle name="Separador de milhares 8 2 5 3" xfId="6025"/>
    <cellStyle name="Separador de milhares 8 2 6" xfId="6026"/>
    <cellStyle name="Separador de milhares 8 2 6 2" xfId="6027"/>
    <cellStyle name="Separador de milhares 8 2 7" xfId="6028"/>
    <cellStyle name="Separador de milhares 8 2 7 2" xfId="6029"/>
    <cellStyle name="Separador de milhares 8 2 8" xfId="6030"/>
    <cellStyle name="Separador de milhares 8 2 9" xfId="6031"/>
    <cellStyle name="Separador de milhares 8 3" xfId="6032"/>
    <cellStyle name="Separador de milhares 8 3 2" xfId="6033"/>
    <cellStyle name="Separador de milhares 8 3 2 2" xfId="6034"/>
    <cellStyle name="Separador de milhares 8 3 3" xfId="6035"/>
    <cellStyle name="Separador de milhares 8 4" xfId="6036"/>
    <cellStyle name="Separador de milhares 8 4 2" xfId="6037"/>
    <cellStyle name="Separador de milhares 8 4 2 2" xfId="6038"/>
    <cellStyle name="Separador de milhares 8 4 3" xfId="6039"/>
    <cellStyle name="Separador de milhares 8 5" xfId="6040"/>
    <cellStyle name="Separador de milhares 8 5 2" xfId="6041"/>
    <cellStyle name="Separador de milhares 8 5 2 2" xfId="6042"/>
    <cellStyle name="Separador de milhares 8 5 3" xfId="6043"/>
    <cellStyle name="Separador de milhares 8 6" xfId="6044"/>
    <cellStyle name="Separador de milhares 8 6 2" xfId="6045"/>
    <cellStyle name="Separador de milhares 8 6 2 2" xfId="6046"/>
    <cellStyle name="Separador de milhares 8 6 3" xfId="6047"/>
    <cellStyle name="Separador de milhares 8 7" xfId="6048"/>
    <cellStyle name="Separador de milhares 8 7 2" xfId="6049"/>
    <cellStyle name="Separador de milhares 8 8" xfId="6050"/>
    <cellStyle name="Separador de milhares 8 8 2" xfId="6051"/>
    <cellStyle name="Separador de milhares 8 9" xfId="6052"/>
    <cellStyle name="Separador de milhares 9" xfId="6053"/>
    <cellStyle name="Separador de milhares 9 10" xfId="6054"/>
    <cellStyle name="Separador de milhares 9 11" xfId="6055"/>
    <cellStyle name="Separador de milhares 9 2" xfId="6056"/>
    <cellStyle name="Separador de milhares 9 2 10" xfId="6057"/>
    <cellStyle name="Separador de milhares 9 2 2" xfId="6058"/>
    <cellStyle name="Separador de milhares 9 2 2 2" xfId="6059"/>
    <cellStyle name="Separador de milhares 9 2 2 2 2" xfId="6060"/>
    <cellStyle name="Separador de milhares 9 2 2 3" xfId="6061"/>
    <cellStyle name="Separador de milhares 9 2 3" xfId="6062"/>
    <cellStyle name="Separador de milhares 9 2 3 2" xfId="6063"/>
    <cellStyle name="Separador de milhares 9 2 3 2 2" xfId="6064"/>
    <cellStyle name="Separador de milhares 9 2 3 3" xfId="6065"/>
    <cellStyle name="Separador de milhares 9 2 4" xfId="6066"/>
    <cellStyle name="Separador de milhares 9 2 4 2" xfId="6067"/>
    <cellStyle name="Separador de milhares 9 2 4 2 2" xfId="6068"/>
    <cellStyle name="Separador de milhares 9 2 4 3" xfId="6069"/>
    <cellStyle name="Separador de milhares 9 2 5" xfId="6070"/>
    <cellStyle name="Separador de milhares 9 2 5 2" xfId="6071"/>
    <cellStyle name="Separador de milhares 9 2 5 2 2" xfId="6072"/>
    <cellStyle name="Separador de milhares 9 2 5 3" xfId="6073"/>
    <cellStyle name="Separador de milhares 9 2 6" xfId="6074"/>
    <cellStyle name="Separador de milhares 9 2 6 2" xfId="6075"/>
    <cellStyle name="Separador de milhares 9 2 7" xfId="6076"/>
    <cellStyle name="Separador de milhares 9 2 7 2" xfId="6077"/>
    <cellStyle name="Separador de milhares 9 2 8" xfId="6078"/>
    <cellStyle name="Separador de milhares 9 2 9" xfId="6079"/>
    <cellStyle name="Separador de milhares 9 3" xfId="6080"/>
    <cellStyle name="Separador de milhares 9 3 2" xfId="6081"/>
    <cellStyle name="Separador de milhares 9 3 2 2" xfId="6082"/>
    <cellStyle name="Separador de milhares 9 3 3" xfId="6083"/>
    <cellStyle name="Separador de milhares 9 4" xfId="6084"/>
    <cellStyle name="Separador de milhares 9 4 2" xfId="6085"/>
    <cellStyle name="Separador de milhares 9 4 2 2" xfId="6086"/>
    <cellStyle name="Separador de milhares 9 4 3" xfId="6087"/>
    <cellStyle name="Separador de milhares 9 5" xfId="6088"/>
    <cellStyle name="Separador de milhares 9 5 2" xfId="6089"/>
    <cellStyle name="Separador de milhares 9 5 2 2" xfId="6090"/>
    <cellStyle name="Separador de milhares 9 5 3" xfId="6091"/>
    <cellStyle name="Separador de milhares 9 6" xfId="6092"/>
    <cellStyle name="Separador de milhares 9 6 2" xfId="6093"/>
    <cellStyle name="Separador de milhares 9 6 2 2" xfId="6094"/>
    <cellStyle name="Separador de milhares 9 6 3" xfId="6095"/>
    <cellStyle name="Separador de milhares 9 7" xfId="6096"/>
    <cellStyle name="Separador de milhares 9 7 2" xfId="6097"/>
    <cellStyle name="Separador de milhares 9 8" xfId="6098"/>
    <cellStyle name="Separador de milhares 9 8 2" xfId="6099"/>
    <cellStyle name="Separador de milhares 9 9" xfId="6100"/>
    <cellStyle name="Short $" xfId="6101"/>
    <cellStyle name="SOMBRA" xfId="6102"/>
    <cellStyle name="SOMBRA CLARA" xfId="6103"/>
    <cellStyle name="Standard_Mappe1 Diagramm 13" xfId="6104"/>
    <cellStyle name="static" xfId="6105"/>
    <cellStyle name="Style 1" xfId="6106"/>
    <cellStyle name="Style 1 2" xfId="6107"/>
    <cellStyle name="Style 1 2 2" xfId="6108"/>
    <cellStyle name="Style 1 3" xfId="6109"/>
    <cellStyle name="Style 10" xfId="6110"/>
    <cellStyle name="Style 10 2" xfId="6111"/>
    <cellStyle name="Style 11" xfId="6112"/>
    <cellStyle name="Style 11 2" xfId="6113"/>
    <cellStyle name="Style 12" xfId="6114"/>
    <cellStyle name="Style 12 2" xfId="6115"/>
    <cellStyle name="Style 13" xfId="6116"/>
    <cellStyle name="Style 13 2" xfId="6117"/>
    <cellStyle name="Style 14" xfId="6118"/>
    <cellStyle name="Style 14 2" xfId="6119"/>
    <cellStyle name="Style 15" xfId="6120"/>
    <cellStyle name="Style 15 2" xfId="6121"/>
    <cellStyle name="Style 16" xfId="6122"/>
    <cellStyle name="Style 16 2" xfId="6123"/>
    <cellStyle name="Style 17" xfId="6124"/>
    <cellStyle name="Style 17 2" xfId="6125"/>
    <cellStyle name="Style 18" xfId="6126"/>
    <cellStyle name="Style 18 2" xfId="6127"/>
    <cellStyle name="Style 19" xfId="6128"/>
    <cellStyle name="Style 19 2" xfId="6129"/>
    <cellStyle name="Style 2" xfId="6130"/>
    <cellStyle name="Style 2 2" xfId="6131"/>
    <cellStyle name="Style 20" xfId="6132"/>
    <cellStyle name="Style 20 2" xfId="6133"/>
    <cellStyle name="Style 21" xfId="6134"/>
    <cellStyle name="Style 21 2" xfId="6135"/>
    <cellStyle name="Style 22" xfId="6136"/>
    <cellStyle name="Style 22 2" xfId="6137"/>
    <cellStyle name="Style 23" xfId="6138"/>
    <cellStyle name="Style 23 2" xfId="6139"/>
    <cellStyle name="Style 24" xfId="6140"/>
    <cellStyle name="Style 24 2" xfId="6141"/>
    <cellStyle name="Style 25" xfId="6142"/>
    <cellStyle name="Style 25 2" xfId="6143"/>
    <cellStyle name="Style 26" xfId="6144"/>
    <cellStyle name="Style 26 2" xfId="6145"/>
    <cellStyle name="Style 27" xfId="6146"/>
    <cellStyle name="Style 27 2" xfId="6147"/>
    <cellStyle name="Style 28" xfId="6148"/>
    <cellStyle name="Style 28 2" xfId="6149"/>
    <cellStyle name="Style 29" xfId="6150"/>
    <cellStyle name="Style 29 2" xfId="6151"/>
    <cellStyle name="Style 3" xfId="6152"/>
    <cellStyle name="Style 30" xfId="6153"/>
    <cellStyle name="Style 30 2" xfId="6154"/>
    <cellStyle name="Style 31" xfId="6155"/>
    <cellStyle name="Style 31 2" xfId="6156"/>
    <cellStyle name="Style 32" xfId="6157"/>
    <cellStyle name="Style 32 2" xfId="6158"/>
    <cellStyle name="Style 33" xfId="6159"/>
    <cellStyle name="Style 33 2" xfId="6160"/>
    <cellStyle name="Style 34" xfId="6161"/>
    <cellStyle name="Style 34 2" xfId="6162"/>
    <cellStyle name="Style 35" xfId="6163"/>
    <cellStyle name="Style 35 2" xfId="6164"/>
    <cellStyle name="Style 36" xfId="6165"/>
    <cellStyle name="Style 36 2" xfId="6166"/>
    <cellStyle name="Style 37" xfId="6167"/>
    <cellStyle name="Style 37 2" xfId="6168"/>
    <cellStyle name="Style 38" xfId="6169"/>
    <cellStyle name="Style 38 2" xfId="6170"/>
    <cellStyle name="Style 39" xfId="6171"/>
    <cellStyle name="Style 39 2" xfId="6172"/>
    <cellStyle name="Style 4" xfId="6173"/>
    <cellStyle name="Style 4 2" xfId="6174"/>
    <cellStyle name="Style 40" xfId="6175"/>
    <cellStyle name="Style 40 2" xfId="6176"/>
    <cellStyle name="Style 41" xfId="6177"/>
    <cellStyle name="Style 41 2" xfId="6178"/>
    <cellStyle name="Style 42" xfId="6179"/>
    <cellStyle name="Style 42 2" xfId="6180"/>
    <cellStyle name="Style 43" xfId="6181"/>
    <cellStyle name="Style 43 2" xfId="6182"/>
    <cellStyle name="Style 44" xfId="6183"/>
    <cellStyle name="Style 44 2" xfId="6184"/>
    <cellStyle name="Style 45" xfId="6185"/>
    <cellStyle name="Style 45 2" xfId="6186"/>
    <cellStyle name="Style 46" xfId="6187"/>
    <cellStyle name="Style 46 2" xfId="6188"/>
    <cellStyle name="Style 47" xfId="6189"/>
    <cellStyle name="Style 47 2" xfId="6190"/>
    <cellStyle name="Style 48" xfId="6191"/>
    <cellStyle name="Style 48 2" xfId="6192"/>
    <cellStyle name="Style 49" xfId="6193"/>
    <cellStyle name="Style 49 2" xfId="6194"/>
    <cellStyle name="Style 5" xfId="6195"/>
    <cellStyle name="Style 5 2" xfId="6196"/>
    <cellStyle name="Style 50" xfId="6197"/>
    <cellStyle name="Style 50 2" xfId="6198"/>
    <cellStyle name="Style 51" xfId="6199"/>
    <cellStyle name="Style 51 2" xfId="6200"/>
    <cellStyle name="Style 52" xfId="6201"/>
    <cellStyle name="Style 52 2" xfId="6202"/>
    <cellStyle name="Style 53" xfId="6203"/>
    <cellStyle name="Style 53 2" xfId="6204"/>
    <cellStyle name="Style 54" xfId="6205"/>
    <cellStyle name="Style 54 2" xfId="6206"/>
    <cellStyle name="Style 55" xfId="6207"/>
    <cellStyle name="Style 55 2" xfId="6208"/>
    <cellStyle name="Style 56" xfId="6209"/>
    <cellStyle name="Style 56 2" xfId="6210"/>
    <cellStyle name="Style 57" xfId="6211"/>
    <cellStyle name="Style 57 2" xfId="6212"/>
    <cellStyle name="Style 58" xfId="6213"/>
    <cellStyle name="Style 58 2" xfId="6214"/>
    <cellStyle name="Style 59" xfId="6215"/>
    <cellStyle name="Style 59 2" xfId="6216"/>
    <cellStyle name="Style 6" xfId="6217"/>
    <cellStyle name="Style 6 2" xfId="6218"/>
    <cellStyle name="Style 60" xfId="6219"/>
    <cellStyle name="Style 60 2" xfId="6220"/>
    <cellStyle name="Style 61" xfId="6221"/>
    <cellStyle name="Style 61 2" xfId="6222"/>
    <cellStyle name="Style 62" xfId="6223"/>
    <cellStyle name="Style 62 2" xfId="6224"/>
    <cellStyle name="Style 63" xfId="6225"/>
    <cellStyle name="Style 63 2" xfId="6226"/>
    <cellStyle name="Style 64" xfId="6227"/>
    <cellStyle name="Style 64 2" xfId="6228"/>
    <cellStyle name="Style 65" xfId="6229"/>
    <cellStyle name="Style 65 2" xfId="6230"/>
    <cellStyle name="Style 66" xfId="6231"/>
    <cellStyle name="Style 66 2" xfId="6232"/>
    <cellStyle name="Style 67" xfId="6233"/>
    <cellStyle name="Style 67 2" xfId="6234"/>
    <cellStyle name="Style 68" xfId="6235"/>
    <cellStyle name="Style 68 2" xfId="6236"/>
    <cellStyle name="Style 69" xfId="6237"/>
    <cellStyle name="Style 69 2" xfId="6238"/>
    <cellStyle name="Style 7" xfId="6239"/>
    <cellStyle name="Style 7 2" xfId="6240"/>
    <cellStyle name="Style 70" xfId="6241"/>
    <cellStyle name="Style 70 2" xfId="6242"/>
    <cellStyle name="Style 71" xfId="6243"/>
    <cellStyle name="Style 71 2" xfId="6244"/>
    <cellStyle name="Style 72" xfId="6245"/>
    <cellStyle name="Style 72 2" xfId="6246"/>
    <cellStyle name="Style 73" xfId="6247"/>
    <cellStyle name="Style 73 2" xfId="6248"/>
    <cellStyle name="Style 74" xfId="6249"/>
    <cellStyle name="Style 74 2" xfId="6250"/>
    <cellStyle name="Style 75" xfId="6251"/>
    <cellStyle name="Style 75 2" xfId="6252"/>
    <cellStyle name="Style 76" xfId="6253"/>
    <cellStyle name="Style 76 2" xfId="6254"/>
    <cellStyle name="Style 8" xfId="6255"/>
    <cellStyle name="Style 9" xfId="6256"/>
    <cellStyle name="Style 9 2" xfId="6257"/>
    <cellStyle name="Subtotal" xfId="6258"/>
    <cellStyle name="Table Head" xfId="6259"/>
    <cellStyle name="Table Head Aligned" xfId="6260"/>
    <cellStyle name="Table Head Blue" xfId="6261"/>
    <cellStyle name="Table Head Green" xfId="6262"/>
    <cellStyle name="Table Heading" xfId="6263"/>
    <cellStyle name="Table Title" xfId="6264"/>
    <cellStyle name="Table Units" xfId="6265"/>
    <cellStyle name="Table Units 2" xfId="6266"/>
    <cellStyle name="Text Indent A" xfId="6267"/>
    <cellStyle name="Text Indent A 2" xfId="6268"/>
    <cellStyle name="Text Indent B" xfId="6269"/>
    <cellStyle name="Text Indent B 2" xfId="6270"/>
    <cellStyle name="Text Indent C" xfId="6271"/>
    <cellStyle name="Text Indent C 2" xfId="6272"/>
    <cellStyle name="Texto de Aviso 2" xfId="6273"/>
    <cellStyle name="Texto de Aviso 3" xfId="6274"/>
    <cellStyle name="Texto Explicativo 2" xfId="6275"/>
    <cellStyle name="Texto Explicativo 3" xfId="6276"/>
    <cellStyle name="Title" xfId="6277"/>
    <cellStyle name="Title 2" xfId="6278"/>
    <cellStyle name="Título 1 2" xfId="6279"/>
    <cellStyle name="Título 1 3" xfId="6280"/>
    <cellStyle name="Título 1 3 2" xfId="6281"/>
    <cellStyle name="Título 2 2" xfId="6282"/>
    <cellStyle name="Título 2 3" xfId="6283"/>
    <cellStyle name="Título 2 3 2" xfId="6284"/>
    <cellStyle name="Título 3 2" xfId="6285"/>
    <cellStyle name="Título 3 3" xfId="6286"/>
    <cellStyle name="Título 3 3 2" xfId="6287"/>
    <cellStyle name="Título 4 2" xfId="6288"/>
    <cellStyle name="Título 4 3" xfId="6289"/>
    <cellStyle name="Título 4 3 2" xfId="6290"/>
    <cellStyle name="Título 5" xfId="6291"/>
    <cellStyle name="Título 6" xfId="6292"/>
    <cellStyle name="Título 6 2" xfId="6293"/>
    <cellStyle name="Total 2" xfId="6294"/>
    <cellStyle name="Total 3" xfId="6295"/>
    <cellStyle name="Total 3 2" xfId="6296"/>
    <cellStyle name="UsD" xfId="6297"/>
    <cellStyle name="UsD [0]" xfId="6298"/>
    <cellStyle name="UsD [0] 2" xfId="6299"/>
    <cellStyle name="UsD [M]" xfId="6300"/>
    <cellStyle name="UsD [M] 2" xfId="6301"/>
    <cellStyle name="UsD [MM]" xfId="6302"/>
    <cellStyle name="UsD [MM] 2" xfId="6303"/>
    <cellStyle name="UsD 2" xfId="6304"/>
    <cellStyle name="UsD 3" xfId="6305"/>
    <cellStyle name="UsD 4" xfId="6306"/>
    <cellStyle name="UsD 5" xfId="6307"/>
    <cellStyle name="vaca" xfId="6308"/>
    <cellStyle name="Valuta (0)_GEVA amortizing swap" xfId="6309"/>
    <cellStyle name="Valuta_GEVA amortizing swap" xfId="6310"/>
    <cellStyle name="Vírgula" xfId="1" builtinId="3"/>
    <cellStyle name="Vírgula 10" xfId="6311"/>
    <cellStyle name="Vírgula 11" xfId="6312"/>
    <cellStyle name="Vírgula 2" xfId="6313"/>
    <cellStyle name="Vírgula 2 10" xfId="6314"/>
    <cellStyle name="Vírgula 2 11" xfId="6315"/>
    <cellStyle name="Vírgula 2 2" xfId="6316"/>
    <cellStyle name="Vírgula 2 2 10" xfId="6317"/>
    <cellStyle name="Vírgula 2 2 2" xfId="6318"/>
    <cellStyle name="Vírgula 2 2 2 2" xfId="6319"/>
    <cellStyle name="Vírgula 2 2 2 2 2" xfId="6320"/>
    <cellStyle name="Vírgula 2 2 2 3" xfId="6321"/>
    <cellStyle name="Vírgula 2 2 3" xfId="6322"/>
    <cellStyle name="Vírgula 2 2 3 2" xfId="6323"/>
    <cellStyle name="Vírgula 2 2 3 2 2" xfId="6324"/>
    <cellStyle name="Vírgula 2 2 3 3" xfId="6325"/>
    <cellStyle name="Vírgula 2 2 4" xfId="6326"/>
    <cellStyle name="Vírgula 2 2 4 2" xfId="6327"/>
    <cellStyle name="Vírgula 2 2 4 2 2" xfId="6328"/>
    <cellStyle name="Vírgula 2 2 4 3" xfId="6329"/>
    <cellStyle name="Vírgula 2 2 5" xfId="6330"/>
    <cellStyle name="Vírgula 2 2 5 2" xfId="6331"/>
    <cellStyle name="Vírgula 2 2 5 2 2" xfId="6332"/>
    <cellStyle name="Vírgula 2 2 5 3" xfId="6333"/>
    <cellStyle name="Vírgula 2 2 6" xfId="6334"/>
    <cellStyle name="Vírgula 2 2 6 2" xfId="6335"/>
    <cellStyle name="Vírgula 2 2 7" xfId="6336"/>
    <cellStyle name="Vírgula 2 2 7 2" xfId="6337"/>
    <cellStyle name="Vírgula 2 2 8" xfId="6338"/>
    <cellStyle name="Vírgula 2 2 9" xfId="6339"/>
    <cellStyle name="Vírgula 2 3" xfId="6340"/>
    <cellStyle name="Vírgula 2 3 2" xfId="6341"/>
    <cellStyle name="Vírgula 2 3 2 2" xfId="6342"/>
    <cellStyle name="Vírgula 2 3 3" xfId="6343"/>
    <cellStyle name="Vírgula 2 4" xfId="6344"/>
    <cellStyle name="Vírgula 2 4 2" xfId="6345"/>
    <cellStyle name="Vírgula 2 4 2 2" xfId="6346"/>
    <cellStyle name="Vírgula 2 4 3" xfId="6347"/>
    <cellStyle name="Vírgula 2 5" xfId="6348"/>
    <cellStyle name="Vírgula 2 5 2" xfId="6349"/>
    <cellStyle name="Vírgula 2 5 2 2" xfId="6350"/>
    <cellStyle name="Vírgula 2 5 3" xfId="6351"/>
    <cellStyle name="Vírgula 2 6" xfId="6352"/>
    <cellStyle name="Vírgula 2 6 2" xfId="6353"/>
    <cellStyle name="Vírgula 2 6 2 2" xfId="6354"/>
    <cellStyle name="Vírgula 2 6 3" xfId="6355"/>
    <cellStyle name="Vírgula 2 7" xfId="6356"/>
    <cellStyle name="Vírgula 2 7 2" xfId="6357"/>
    <cellStyle name="Vírgula 2 8" xfId="6358"/>
    <cellStyle name="Vírgula 2 8 2" xfId="6359"/>
    <cellStyle name="Vírgula 2 9" xfId="6360"/>
    <cellStyle name="Vírgula 3" xfId="6361"/>
    <cellStyle name="Vírgula 3 10" xfId="6362"/>
    <cellStyle name="Vírgula 3 10 2" xfId="6363"/>
    <cellStyle name="Vírgula 3 11" xfId="6364"/>
    <cellStyle name="Vírgula 3 11 2" xfId="6365"/>
    <cellStyle name="Vírgula 3 12" xfId="6366"/>
    <cellStyle name="Vírgula 3 13" xfId="6367"/>
    <cellStyle name="Vírgula 3 2" xfId="6368"/>
    <cellStyle name="Vírgula 3 2 2" xfId="6369"/>
    <cellStyle name="Vírgula 3 2 2 2" xfId="6370"/>
    <cellStyle name="Vírgula 3 2 2 2 2" xfId="6371"/>
    <cellStyle name="Vírgula 3 2 2 3" xfId="6372"/>
    <cellStyle name="Vírgula 3 2 2 3 2" xfId="6373"/>
    <cellStyle name="Vírgula 3 2 2 4" xfId="6374"/>
    <cellStyle name="Vírgula 3 2 3" xfId="6375"/>
    <cellStyle name="Vírgula 3 2 3 2" xfId="6376"/>
    <cellStyle name="Vírgula 3 2 4" xfId="6377"/>
    <cellStyle name="Vírgula 3 2 4 2" xfId="6378"/>
    <cellStyle name="Vírgula 3 2 5" xfId="6379"/>
    <cellStyle name="Vírgula 3 2 5 2" xfId="6380"/>
    <cellStyle name="Vírgula 3 2 6" xfId="6381"/>
    <cellStyle name="Vírgula 3 3" xfId="6382"/>
    <cellStyle name="Vírgula 3 3 2" xfId="6383"/>
    <cellStyle name="Vírgula 3 3 2 2" xfId="6384"/>
    <cellStyle name="Vírgula 3 3 2 2 2" xfId="6385"/>
    <cellStyle name="Vírgula 3 3 2 3" xfId="6386"/>
    <cellStyle name="Vírgula 3 3 2 3 2" xfId="6387"/>
    <cellStyle name="Vírgula 3 3 2 4" xfId="6388"/>
    <cellStyle name="Vírgula 3 3 3" xfId="6389"/>
    <cellStyle name="Vírgula 3 3 3 2" xfId="6390"/>
    <cellStyle name="Vírgula 3 3 4" xfId="6391"/>
    <cellStyle name="Vírgula 3 3 4 2" xfId="6392"/>
    <cellStyle name="Vírgula 3 3 5" xfId="6393"/>
    <cellStyle name="Vírgula 3 3 5 2" xfId="6394"/>
    <cellStyle name="Vírgula 3 3 6" xfId="6395"/>
    <cellStyle name="Vírgula 3 4" xfId="6396"/>
    <cellStyle name="Vírgula 3 4 2" xfId="6397"/>
    <cellStyle name="Vírgula 3 4 2 2" xfId="6398"/>
    <cellStyle name="Vírgula 3 4 2 2 2" xfId="6399"/>
    <cellStyle name="Vírgula 3 4 2 3" xfId="6400"/>
    <cellStyle name="Vírgula 3 4 2 3 2" xfId="6401"/>
    <cellStyle name="Vírgula 3 4 2 4" xfId="6402"/>
    <cellStyle name="Vírgula 3 4 3" xfId="6403"/>
    <cellStyle name="Vírgula 3 4 3 2" xfId="6404"/>
    <cellStyle name="Vírgula 3 4 4" xfId="6405"/>
    <cellStyle name="Vírgula 3 4 4 2" xfId="6406"/>
    <cellStyle name="Vírgula 3 4 5" xfId="6407"/>
    <cellStyle name="Vírgula 3 4 5 2" xfId="6408"/>
    <cellStyle name="Vírgula 3 4 6" xfId="6409"/>
    <cellStyle name="Vírgula 3 5" xfId="6410"/>
    <cellStyle name="Vírgula 3 5 2" xfId="6411"/>
    <cellStyle name="Vírgula 3 5 2 2" xfId="6412"/>
    <cellStyle name="Vírgula 3 5 2 2 2" xfId="6413"/>
    <cellStyle name="Vírgula 3 5 2 3" xfId="6414"/>
    <cellStyle name="Vírgula 3 5 2 3 2" xfId="6415"/>
    <cellStyle name="Vírgula 3 5 2 4" xfId="6416"/>
    <cellStyle name="Vírgula 3 5 3" xfId="6417"/>
    <cellStyle name="Vírgula 3 5 3 2" xfId="6418"/>
    <cellStyle name="Vírgula 3 5 4" xfId="6419"/>
    <cellStyle name="Vírgula 3 5 4 2" xfId="6420"/>
    <cellStyle name="Vírgula 3 5 5" xfId="6421"/>
    <cellStyle name="Vírgula 3 5 5 2" xfId="6422"/>
    <cellStyle name="Vírgula 3 5 6" xfId="6423"/>
    <cellStyle name="Vírgula 3 6" xfId="6424"/>
    <cellStyle name="Vírgula 3 6 2" xfId="6425"/>
    <cellStyle name="Vírgula 3 6 2 2" xfId="6426"/>
    <cellStyle name="Vírgula 3 6 3" xfId="6427"/>
    <cellStyle name="Vírgula 3 6 3 2" xfId="6428"/>
    <cellStyle name="Vírgula 3 6 4" xfId="6429"/>
    <cellStyle name="Vírgula 3 6 4 2" xfId="6430"/>
    <cellStyle name="Vírgula 3 6 5" xfId="6431"/>
    <cellStyle name="Vírgula 3 7" xfId="6432"/>
    <cellStyle name="Vírgula 3 7 2" xfId="6433"/>
    <cellStyle name="Vírgula 3 7 2 2" xfId="6434"/>
    <cellStyle name="Vírgula 3 7 3" xfId="6435"/>
    <cellStyle name="Vírgula 3 7 3 2" xfId="6436"/>
    <cellStyle name="Vírgula 3 7 4" xfId="6437"/>
    <cellStyle name="Vírgula 3 7 4 2" xfId="6438"/>
    <cellStyle name="Vírgula 3 7 5" xfId="6439"/>
    <cellStyle name="Vírgula 3 8" xfId="6440"/>
    <cellStyle name="Vírgula 3 8 2" xfId="6441"/>
    <cellStyle name="Vírgula 3 8 2 2" xfId="6442"/>
    <cellStyle name="Vírgula 3 8 3" xfId="6443"/>
    <cellStyle name="Vírgula 3 8 3 2" xfId="6444"/>
    <cellStyle name="Vírgula 3 8 4" xfId="6445"/>
    <cellStyle name="Vírgula 3 9" xfId="6446"/>
    <cellStyle name="Vírgula 3 9 2" xfId="6447"/>
    <cellStyle name="Vírgula 4" xfId="6448"/>
    <cellStyle name="Vírgula 4 10" xfId="6449"/>
    <cellStyle name="Vírgula 4 11" xfId="6450"/>
    <cellStyle name="Vírgula 4 12" xfId="6451"/>
    <cellStyle name="Vírgula 4 2" xfId="6452"/>
    <cellStyle name="Vírgula 4 2 2" xfId="6453"/>
    <cellStyle name="Vírgula 4 2 2 2" xfId="6454"/>
    <cellStyle name="Vírgula 4 2 3" xfId="6455"/>
    <cellStyle name="Vírgula 4 3" xfId="6456"/>
    <cellStyle name="Vírgula 4 3 2" xfId="6457"/>
    <cellStyle name="Vírgula 4 3 2 2" xfId="6458"/>
    <cellStyle name="Vírgula 4 3 3" xfId="6459"/>
    <cellStyle name="Vírgula 4 4" xfId="6460"/>
    <cellStyle name="Vírgula 4 4 2" xfId="6461"/>
    <cellStyle name="Vírgula 4 4 2 2" xfId="6462"/>
    <cellStyle name="Vírgula 4 4 3" xfId="6463"/>
    <cellStyle name="Vírgula 4 5" xfId="6464"/>
    <cellStyle name="Vírgula 4 5 2" xfId="6465"/>
    <cellStyle name="Vírgula 4 5 2 2" xfId="6466"/>
    <cellStyle name="Vírgula 4 5 3" xfId="6467"/>
    <cellStyle name="Vírgula 4 6" xfId="6468"/>
    <cellStyle name="Vírgula 4 6 2" xfId="6469"/>
    <cellStyle name="Vírgula 4 6 2 2" xfId="6470"/>
    <cellStyle name="Vírgula 4 6 3" xfId="6471"/>
    <cellStyle name="Vírgula 4 6 3 2" xfId="6472"/>
    <cellStyle name="Vírgula 4 6 4" xfId="6473"/>
    <cellStyle name="Vírgula 4 6 4 2" xfId="6474"/>
    <cellStyle name="Vírgula 4 6 5" xfId="6475"/>
    <cellStyle name="Vírgula 4 7" xfId="6476"/>
    <cellStyle name="Vírgula 4 7 2" xfId="6477"/>
    <cellStyle name="Vírgula 4 8" xfId="6478"/>
    <cellStyle name="Vírgula 4 8 2" xfId="6479"/>
    <cellStyle name="Vírgula 4 9" xfId="6480"/>
    <cellStyle name="Vírgula 4 9 2" xfId="6481"/>
    <cellStyle name="Vírgula 5" xfId="6482"/>
    <cellStyle name="Vírgula 5 2" xfId="6483"/>
    <cellStyle name="Vírgula 5 2 2" xfId="6484"/>
    <cellStyle name="Vírgula 5 2 2 2" xfId="6485"/>
    <cellStyle name="Vírgula 5 2 3" xfId="6486"/>
    <cellStyle name="Vírgula 5 2 3 2" xfId="6487"/>
    <cellStyle name="Vírgula 5 2 4" xfId="6488"/>
    <cellStyle name="Vírgula 5 3" xfId="6489"/>
    <cellStyle name="Vírgula 5 3 2" xfId="6490"/>
    <cellStyle name="Vírgula 5 4" xfId="6491"/>
    <cellStyle name="Vírgula 5 4 2" xfId="6492"/>
    <cellStyle name="Vírgula 5 5" xfId="6493"/>
    <cellStyle name="Vírgula 5 5 2" xfId="6494"/>
    <cellStyle name="Vírgula 5 6" xfId="6495"/>
    <cellStyle name="Vírgula 6" xfId="6496"/>
    <cellStyle name="Vírgula 6 2" xfId="6497"/>
    <cellStyle name="Vírgula 6 2 2" xfId="6498"/>
    <cellStyle name="Vírgula 6 2 2 2" xfId="6499"/>
    <cellStyle name="Vírgula 6 2 3" xfId="6500"/>
    <cellStyle name="Vírgula 6 2 3 2" xfId="6501"/>
    <cellStyle name="Vírgula 6 2 4" xfId="6502"/>
    <cellStyle name="Vírgula 6 3" xfId="6503"/>
    <cellStyle name="Vírgula 6 3 2" xfId="6504"/>
    <cellStyle name="Vírgula 6 4" xfId="6505"/>
    <cellStyle name="Vírgula 6 4 2" xfId="6506"/>
    <cellStyle name="Vírgula 6 5" xfId="6507"/>
    <cellStyle name="Vírgula 6 5 2" xfId="6508"/>
    <cellStyle name="Vírgula 6 6" xfId="6509"/>
    <cellStyle name="Vírgula 7" xfId="6510"/>
    <cellStyle name="Vírgula 7 2" xfId="6511"/>
    <cellStyle name="Vírgula 8" xfId="6512"/>
    <cellStyle name="Vírgula 9" xfId="6513"/>
    <cellStyle name="Währung [0]_Spalten" xfId="6514"/>
    <cellStyle name="Währung_Mappe1 Diagramm 13" xfId="6515"/>
    <cellStyle name="Warning Text" xfId="6516"/>
    <cellStyle name="yen" xfId="6517"/>
    <cellStyle name="yen [0]" xfId="6518"/>
    <cellStyle name="yen [0] 2" xfId="6519"/>
    <cellStyle name="yen [M]" xfId="6520"/>
    <cellStyle name="yen [M] 2" xfId="6521"/>
    <cellStyle name="yen [MM]" xfId="6522"/>
    <cellStyle name="yen [MM] 2" xfId="6523"/>
    <cellStyle name="yen 2" xfId="6524"/>
    <cellStyle name="yen 3" xfId="6525"/>
    <cellStyle name="yen 4" xfId="6526"/>
    <cellStyle name="yen 5" xfId="6527"/>
    <cellStyle name="ハイパーリンク" xfId="6528"/>
    <cellStyle name="標準_0123" xfId="6529"/>
    <cellStyle name="表示済みのハイパーリンク" xfId="653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#N/A Invalid Security</v>
        <stp/>
        <stp>##V3_BDHV12</stp>
        <stp/>
        <stp>PX_LAST_x0002_VOLUME</stp>
        <stp>20/09/2017</stp>
        <stp>20/09/2017</stp>
        <stp>[HistoricoDV01.xlsm]HISTORICO!R189C17</stp>
        <stp>Dir=V</stp>
        <stp>Dts=S</stp>
        <stp>Sort=A</stp>
        <stp>Quote=C</stp>
        <stp>QtTyp=Y</stp>
        <stp>Days=T</stp>
        <stp>Per=cd</stp>
        <stp>DtFmt=D</stp>
        <stp>UseDPDF=Y</stp>
        <tr r="Q189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[HistoricoDV01.xlsm]HISTORICO!R139C17</stp>
        <stp>Dir=V</stp>
        <stp>Dts=S</stp>
        <stp>Sort=A</stp>
        <stp>Quote=C</stp>
        <stp>QtTyp=Y</stp>
        <stp>Days=T</stp>
        <stp>Per=cd</stp>
        <stp>DtFmt=D</stp>
        <stp>UseDPDF=Y</stp>
        <tr r="Q139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[HistoricoDV01.xlsm]HISTORICO!R129C17</stp>
        <stp>Dir=V</stp>
        <stp>Dts=S</stp>
        <stp>Sort=A</stp>
        <stp>Quote=C</stp>
        <stp>QtTyp=Y</stp>
        <stp>Days=T</stp>
        <stp>Per=cd</stp>
        <stp>DtFmt=D</stp>
        <stp>UseDPDF=Y</stp>
        <tr r="Q129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[HistoricoDV01.xlsm]HISTORICO!R119C17</stp>
        <stp>Dir=V</stp>
        <stp>Dts=S</stp>
        <stp>Sort=A</stp>
        <stp>Quote=C</stp>
        <stp>QtTyp=Y</stp>
        <stp>Days=T</stp>
        <stp>Per=cd</stp>
        <stp>DtFmt=D</stp>
        <stp>UseDPDF=Y</stp>
        <tr r="Q119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[HistoricoDV01.xlsm]HISTORICO!R109C17</stp>
        <stp>Dir=V</stp>
        <stp>Dts=S</stp>
        <stp>Sort=A</stp>
        <stp>Quote=C</stp>
        <stp>QtTyp=Y</stp>
        <stp>Days=T</stp>
        <stp>Per=cd</stp>
        <stp>DtFmt=D</stp>
        <stp>UseDPDF=Y</stp>
        <tr r="Q109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[HistoricoDV01.xlsm]HISTORICO!R179C17</stp>
        <stp>Dir=V</stp>
        <stp>Dts=S</stp>
        <stp>Sort=A</stp>
        <stp>Quote=C</stp>
        <stp>QtTyp=Y</stp>
        <stp>Days=T</stp>
        <stp>Per=cd</stp>
        <stp>DtFmt=D</stp>
        <stp>UseDPDF=Y</stp>
        <tr r="Q179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[HistoricoDV01.xlsm]HISTORICO!R169C17</stp>
        <stp>Dir=V</stp>
        <stp>Dts=S</stp>
        <stp>Sort=A</stp>
        <stp>Quote=C</stp>
        <stp>QtTyp=Y</stp>
        <stp>Days=T</stp>
        <stp>Per=cd</stp>
        <stp>DtFmt=D</stp>
        <stp>UseDPDF=Y</stp>
        <tr r="Q169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[HistoricoDV01.xlsm]HISTORICO!R159C17</stp>
        <stp>Dir=V</stp>
        <stp>Dts=S</stp>
        <stp>Sort=A</stp>
        <stp>Quote=C</stp>
        <stp>QtTyp=Y</stp>
        <stp>Days=T</stp>
        <stp>Per=cd</stp>
        <stp>DtFmt=D</stp>
        <stp>UseDPDF=Y</stp>
        <tr r="Q159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[HistoricoDV01.xlsm]HISTORICO!R149C17</stp>
        <stp>Dir=V</stp>
        <stp>Dts=S</stp>
        <stp>Sort=A</stp>
        <stp>Quote=C</stp>
        <stp>QtTyp=Y</stp>
        <stp>Days=T</stp>
        <stp>Per=cd</stp>
        <stp>DtFmt=D</stp>
        <stp>UseDPDF=Y</stp>
        <tr r="Q149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[HistoricoDV01.xlsm]HISTORICO!R189C22</stp>
        <stp>Dir=V</stp>
        <stp>Dts=S</stp>
        <stp>Sort=A</stp>
        <stp>Quote=C</stp>
        <stp>QtTyp=Y</stp>
        <stp>Days=T</stp>
        <stp>Per=cd</stp>
        <stp>DtFmt=D</stp>
        <stp>UseDPDF=Y</stp>
        <tr r="V189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[HistoricoDV01.xlsm]HISTORICO!R169C22</stp>
        <stp>Dir=V</stp>
        <stp>Dts=S</stp>
        <stp>Sort=A</stp>
        <stp>Quote=C</stp>
        <stp>QtTyp=Y</stp>
        <stp>Days=T</stp>
        <stp>Per=cd</stp>
        <stp>DtFmt=D</stp>
        <stp>UseDPDF=Y</stp>
        <tr r="V169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[HistoricoDV01.xlsm]HISTORICO!R179C22</stp>
        <stp>Dir=V</stp>
        <stp>Dts=S</stp>
        <stp>Sort=A</stp>
        <stp>Quote=C</stp>
        <stp>QtTyp=Y</stp>
        <stp>Days=T</stp>
        <stp>Per=cd</stp>
        <stp>DtFmt=D</stp>
        <stp>UseDPDF=Y</stp>
        <tr r="V179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[HistoricoDV01.xlsm]HISTORICO!R149C22</stp>
        <stp>Dir=V</stp>
        <stp>Dts=S</stp>
        <stp>Sort=A</stp>
        <stp>Quote=C</stp>
        <stp>QtTyp=Y</stp>
        <stp>Days=T</stp>
        <stp>Per=cd</stp>
        <stp>DtFmt=D</stp>
        <stp>UseDPDF=Y</stp>
        <tr r="V149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[HistoricoDV01.xlsm]HISTORICO!R159C22</stp>
        <stp>Dir=V</stp>
        <stp>Dts=S</stp>
        <stp>Sort=A</stp>
        <stp>Quote=C</stp>
        <stp>QtTyp=Y</stp>
        <stp>Days=T</stp>
        <stp>Per=cd</stp>
        <stp>DtFmt=D</stp>
        <stp>UseDPDF=Y</stp>
        <tr r="V159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[HistoricoDV01.xlsm]HISTORICO!R129C22</stp>
        <stp>Dir=V</stp>
        <stp>Dts=S</stp>
        <stp>Sort=A</stp>
        <stp>Quote=C</stp>
        <stp>QtTyp=Y</stp>
        <stp>Days=T</stp>
        <stp>Per=cd</stp>
        <stp>DtFmt=D</stp>
        <stp>UseDPDF=Y</stp>
        <tr r="V129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[HistoricoDV01.xlsm]HISTORICO!R139C22</stp>
        <stp>Dir=V</stp>
        <stp>Dts=S</stp>
        <stp>Sort=A</stp>
        <stp>Quote=C</stp>
        <stp>QtTyp=Y</stp>
        <stp>Days=T</stp>
        <stp>Per=cd</stp>
        <stp>DtFmt=D</stp>
        <stp>UseDPDF=Y</stp>
        <tr r="V139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[HistoricoDV01.xlsm]HISTORICO!R109C22</stp>
        <stp>Dir=V</stp>
        <stp>Dts=S</stp>
        <stp>Sort=A</stp>
        <stp>Quote=C</stp>
        <stp>QtTyp=Y</stp>
        <stp>Days=T</stp>
        <stp>Per=cd</stp>
        <stp>DtFmt=D</stp>
        <stp>UseDPDF=Y</stp>
        <tr r="V109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[HistoricoDV01.xlsm]HISTORICO!R119C22</stp>
        <stp>Dir=V</stp>
        <stp>Dts=S</stp>
        <stp>Sort=A</stp>
        <stp>Quote=C</stp>
        <stp>QtTyp=Y</stp>
        <stp>Days=T</stp>
        <stp>Per=cd</stp>
        <stp>DtFmt=D</stp>
        <stp>UseDPDF=Y</stp>
        <tr r="V119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[HistoricoDV01.xlsm]HISTORICO!R88C17</stp>
        <stp>Dir=V</stp>
        <stp>Dts=S</stp>
        <stp>Sort=A</stp>
        <stp>Quote=C</stp>
        <stp>QtTyp=Y</stp>
        <stp>Days=T</stp>
        <stp>Per=cd</stp>
        <stp>DtFmt=D</stp>
        <stp>UseDPDF=Y</stp>
        <tr r="Q88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[HistoricoDV01.xlsm]HISTORICO!R98C17</stp>
        <stp>Dir=V</stp>
        <stp>Dts=S</stp>
        <stp>Sort=A</stp>
        <stp>Quote=C</stp>
        <stp>QtTyp=Y</stp>
        <stp>Days=T</stp>
        <stp>Per=cd</stp>
        <stp>DtFmt=D</stp>
        <stp>UseDPDF=Y</stp>
        <tr r="Q98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[HistoricoDV01.xlsm]HISTORICO!R68C17</stp>
        <stp>Dir=V</stp>
        <stp>Dts=S</stp>
        <stp>Sort=A</stp>
        <stp>Quote=C</stp>
        <stp>QtTyp=Y</stp>
        <stp>Days=T</stp>
        <stp>Per=cd</stp>
        <stp>DtFmt=D</stp>
        <stp>UseDPDF=Y</stp>
        <tr r="Q68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[HistoricoDV01.xlsm]HISTORICO!R78C17</stp>
        <stp>Dir=V</stp>
        <stp>Dts=S</stp>
        <stp>Sort=A</stp>
        <stp>Quote=C</stp>
        <stp>QtTyp=Y</stp>
        <stp>Days=T</stp>
        <stp>Per=cd</stp>
        <stp>DtFmt=D</stp>
        <stp>UseDPDF=Y</stp>
        <tr r="Q78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[HistoricoDV01.xlsm]HISTORICO!R98C22</stp>
        <stp>Dir=V</stp>
        <stp>Dts=S</stp>
        <stp>Sort=A</stp>
        <stp>Quote=C</stp>
        <stp>QtTyp=Y</stp>
        <stp>Days=T</stp>
        <stp>Per=cd</stp>
        <stp>DtFmt=D</stp>
        <stp>UseDPDF=Y</stp>
        <tr r="V98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[HistoricoDV01.xlsm]HISTORICO!R88C22</stp>
        <stp>Dir=V</stp>
        <stp>Dts=S</stp>
        <stp>Sort=A</stp>
        <stp>Quote=C</stp>
        <stp>QtTyp=Y</stp>
        <stp>Days=T</stp>
        <stp>Per=cd</stp>
        <stp>DtFmt=D</stp>
        <stp>UseDPDF=Y</stp>
        <tr r="V88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[HistoricoDV01.xlsm]HISTORICO!R198C17</stp>
        <stp>Dir=V</stp>
        <stp>Dts=S</stp>
        <stp>Sort=A</stp>
        <stp>Quote=C</stp>
        <stp>QtTyp=Y</stp>
        <stp>Days=T</stp>
        <stp>Per=cd</stp>
        <stp>DtFmt=D</stp>
        <stp>UseDPDF=Y</stp>
        <tr r="Q198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[HistoricoDV01.xlsm]HISTORICO!R188C17</stp>
        <stp>Dir=V</stp>
        <stp>Dts=S</stp>
        <stp>Sort=A</stp>
        <stp>Quote=C</stp>
        <stp>QtTyp=Y</stp>
        <stp>Days=T</stp>
        <stp>Per=cd</stp>
        <stp>DtFmt=D</stp>
        <stp>UseDPDF=Y</stp>
        <tr r="Q188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[HistoricoDV01.xlsm]HISTORICO!R138C17</stp>
        <stp>Dir=V</stp>
        <stp>Dts=S</stp>
        <stp>Sort=A</stp>
        <stp>Quote=C</stp>
        <stp>QtTyp=Y</stp>
        <stp>Days=T</stp>
        <stp>Per=cd</stp>
        <stp>DtFmt=D</stp>
        <stp>UseDPDF=Y</stp>
        <tr r="Q138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[HistoricoDV01.xlsm]HISTORICO!R128C17</stp>
        <stp>Dir=V</stp>
        <stp>Dts=S</stp>
        <stp>Sort=A</stp>
        <stp>Quote=C</stp>
        <stp>QtTyp=Y</stp>
        <stp>Days=T</stp>
        <stp>Per=cd</stp>
        <stp>DtFmt=D</stp>
        <stp>UseDPDF=Y</stp>
        <tr r="Q128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[HistoricoDV01.xlsm]HISTORICO!R118C17</stp>
        <stp>Dir=V</stp>
        <stp>Dts=S</stp>
        <stp>Sort=A</stp>
        <stp>Quote=C</stp>
        <stp>QtTyp=Y</stp>
        <stp>Days=T</stp>
        <stp>Per=cd</stp>
        <stp>DtFmt=D</stp>
        <stp>UseDPDF=Y</stp>
        <tr r="Q118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[HistoricoDV01.xlsm]HISTORICO!R108C17</stp>
        <stp>Dir=V</stp>
        <stp>Dts=S</stp>
        <stp>Sort=A</stp>
        <stp>Quote=C</stp>
        <stp>QtTyp=Y</stp>
        <stp>Days=T</stp>
        <stp>Per=cd</stp>
        <stp>DtFmt=D</stp>
        <stp>UseDPDF=Y</stp>
        <tr r="Q108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[HistoricoDV01.xlsm]HISTORICO!R178C17</stp>
        <stp>Dir=V</stp>
        <stp>Dts=S</stp>
        <stp>Sort=A</stp>
        <stp>Quote=C</stp>
        <stp>QtTyp=Y</stp>
        <stp>Days=T</stp>
        <stp>Per=cd</stp>
        <stp>DtFmt=D</stp>
        <stp>UseDPDF=Y</stp>
        <tr r="Q178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[HistoricoDV01.xlsm]HISTORICO!R168C17</stp>
        <stp>Dir=V</stp>
        <stp>Dts=S</stp>
        <stp>Sort=A</stp>
        <stp>Quote=C</stp>
        <stp>QtTyp=Y</stp>
        <stp>Days=T</stp>
        <stp>Per=cd</stp>
        <stp>DtFmt=D</stp>
        <stp>UseDPDF=Y</stp>
        <tr r="Q168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[HistoricoDV01.xlsm]HISTORICO!R158C17</stp>
        <stp>Dir=V</stp>
        <stp>Dts=S</stp>
        <stp>Sort=A</stp>
        <stp>Quote=C</stp>
        <stp>QtTyp=Y</stp>
        <stp>Days=T</stp>
        <stp>Per=cd</stp>
        <stp>DtFmt=D</stp>
        <stp>UseDPDF=Y</stp>
        <tr r="Q158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[HistoricoDV01.xlsm]HISTORICO!R148C17</stp>
        <stp>Dir=V</stp>
        <stp>Dts=S</stp>
        <stp>Sort=A</stp>
        <stp>Quote=C</stp>
        <stp>QtTyp=Y</stp>
        <stp>Days=T</stp>
        <stp>Per=cd</stp>
        <stp>DtFmt=D</stp>
        <stp>UseDPDF=Y</stp>
        <tr r="Q148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[HistoricoDV01.xlsm]HISTORICO!R188C22</stp>
        <stp>Dir=V</stp>
        <stp>Dts=S</stp>
        <stp>Sort=A</stp>
        <stp>Quote=C</stp>
        <stp>QtTyp=Y</stp>
        <stp>Days=T</stp>
        <stp>Per=cd</stp>
        <stp>DtFmt=D</stp>
        <stp>UseDPDF=Y</stp>
        <tr r="V188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[HistoricoDV01.xlsm]HISTORICO!R198C22</stp>
        <stp>Dir=V</stp>
        <stp>Dts=S</stp>
        <stp>Sort=A</stp>
        <stp>Quote=C</stp>
        <stp>QtTyp=Y</stp>
        <stp>Days=T</stp>
        <stp>Per=cd</stp>
        <stp>DtFmt=D</stp>
        <stp>UseDPDF=Y</stp>
        <tr r="V198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[HistoricoDV01.xlsm]HISTORICO!R168C22</stp>
        <stp>Dir=V</stp>
        <stp>Dts=S</stp>
        <stp>Sort=A</stp>
        <stp>Quote=C</stp>
        <stp>QtTyp=Y</stp>
        <stp>Days=T</stp>
        <stp>Per=cd</stp>
        <stp>DtFmt=D</stp>
        <stp>UseDPDF=Y</stp>
        <tr r="V168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[HistoricoDV01.xlsm]HISTORICO!R178C22</stp>
        <stp>Dir=V</stp>
        <stp>Dts=S</stp>
        <stp>Sort=A</stp>
        <stp>Quote=C</stp>
        <stp>QtTyp=Y</stp>
        <stp>Days=T</stp>
        <stp>Per=cd</stp>
        <stp>DtFmt=D</stp>
        <stp>UseDPDF=Y</stp>
        <tr r="V178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[HistoricoDV01.xlsm]HISTORICO!R148C22</stp>
        <stp>Dir=V</stp>
        <stp>Dts=S</stp>
        <stp>Sort=A</stp>
        <stp>Quote=C</stp>
        <stp>QtTyp=Y</stp>
        <stp>Days=T</stp>
        <stp>Per=cd</stp>
        <stp>DtFmt=D</stp>
        <stp>UseDPDF=Y</stp>
        <tr r="V148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[HistoricoDV01.xlsm]HISTORICO!R158C22</stp>
        <stp>Dir=V</stp>
        <stp>Dts=S</stp>
        <stp>Sort=A</stp>
        <stp>Quote=C</stp>
        <stp>QtTyp=Y</stp>
        <stp>Days=T</stp>
        <stp>Per=cd</stp>
        <stp>DtFmt=D</stp>
        <stp>UseDPDF=Y</stp>
        <tr r="V158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[HistoricoDV01.xlsm]HISTORICO!R128C22</stp>
        <stp>Dir=V</stp>
        <stp>Dts=S</stp>
        <stp>Sort=A</stp>
        <stp>Quote=C</stp>
        <stp>QtTyp=Y</stp>
        <stp>Days=T</stp>
        <stp>Per=cd</stp>
        <stp>DtFmt=D</stp>
        <stp>UseDPDF=Y</stp>
        <tr r="V128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[HistoricoDV01.xlsm]HISTORICO!R138C22</stp>
        <stp>Dir=V</stp>
        <stp>Dts=S</stp>
        <stp>Sort=A</stp>
        <stp>Quote=C</stp>
        <stp>QtTyp=Y</stp>
        <stp>Days=T</stp>
        <stp>Per=cd</stp>
        <stp>DtFmt=D</stp>
        <stp>UseDPDF=Y</stp>
        <tr r="V138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[HistoricoDV01.xlsm]HISTORICO!R108C22</stp>
        <stp>Dir=V</stp>
        <stp>Dts=S</stp>
        <stp>Sort=A</stp>
        <stp>Quote=C</stp>
        <stp>QtTyp=Y</stp>
        <stp>Days=T</stp>
        <stp>Per=cd</stp>
        <stp>DtFmt=D</stp>
        <stp>UseDPDF=Y</stp>
        <tr r="V108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[HistoricoDV01.xlsm]HISTORICO!R118C22</stp>
        <stp>Dir=V</stp>
        <stp>Dts=S</stp>
        <stp>Sort=A</stp>
        <stp>Quote=C</stp>
        <stp>QtTyp=Y</stp>
        <stp>Days=T</stp>
        <stp>Per=cd</stp>
        <stp>DtFmt=D</stp>
        <stp>UseDPDF=Y</stp>
        <tr r="V118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[HistoricoDV01.xlsm]HISTORICO!R89C17</stp>
        <stp>Dir=V</stp>
        <stp>Dts=S</stp>
        <stp>Sort=A</stp>
        <stp>Quote=C</stp>
        <stp>QtTyp=Y</stp>
        <stp>Days=T</stp>
        <stp>Per=cd</stp>
        <stp>DtFmt=D</stp>
        <stp>UseDPDF=Y</stp>
        <tr r="Q89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[HistoricoDV01.xlsm]HISTORICO!R99C17</stp>
        <stp>Dir=V</stp>
        <stp>Dts=S</stp>
        <stp>Sort=A</stp>
        <stp>Quote=C</stp>
        <stp>QtTyp=Y</stp>
        <stp>Days=T</stp>
        <stp>Per=cd</stp>
        <stp>DtFmt=D</stp>
        <stp>UseDPDF=Y</stp>
        <tr r="Q99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[HistoricoDV01.xlsm]HISTORICO!R69C17</stp>
        <stp>Dir=V</stp>
        <stp>Dts=S</stp>
        <stp>Sort=A</stp>
        <stp>Quote=C</stp>
        <stp>QtTyp=Y</stp>
        <stp>Days=T</stp>
        <stp>Per=cd</stp>
        <stp>DtFmt=D</stp>
        <stp>UseDPDF=Y</stp>
        <tr r="Q69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[HistoricoDV01.xlsm]HISTORICO!R79C17</stp>
        <stp>Dir=V</stp>
        <stp>Dts=S</stp>
        <stp>Sort=A</stp>
        <stp>Quote=C</stp>
        <stp>QtTyp=Y</stp>
        <stp>Days=T</stp>
        <stp>Per=cd</stp>
        <stp>DtFmt=D</stp>
        <stp>UseDPDF=Y</stp>
        <tr r="Q79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[HistoricoDV01.xlsm]HISTORICO!R99C22</stp>
        <stp>Dir=V</stp>
        <stp>Dts=S</stp>
        <stp>Sort=A</stp>
        <stp>Quote=C</stp>
        <stp>QtTyp=Y</stp>
        <stp>Days=T</stp>
        <stp>Per=cd</stp>
        <stp>DtFmt=D</stp>
        <stp>UseDPDF=Y</stp>
        <tr r="V99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[HistoricoDV01.xlsm]HISTORICO!R89C22</stp>
        <stp>Dir=V</stp>
        <stp>Dts=S</stp>
        <stp>Sort=A</stp>
        <stp>Quote=C</stp>
        <stp>QtTyp=Y</stp>
        <stp>Days=T</stp>
        <stp>Per=cd</stp>
        <stp>DtFmt=D</stp>
        <stp>UseDPDF=Y</stp>
        <tr r="V89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[HistoricoDV01.xlsm]HISTORICO!R195C17</stp>
        <stp>Dir=V</stp>
        <stp>Dts=S</stp>
        <stp>Sort=A</stp>
        <stp>Quote=C</stp>
        <stp>QtTyp=Y</stp>
        <stp>Days=T</stp>
        <stp>Per=cd</stp>
        <stp>DtFmt=D</stp>
        <stp>UseDPDF=Y</stp>
        <tr r="Q195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[HistoricoDV01.xlsm]HISTORICO!R185C17</stp>
        <stp>Dir=V</stp>
        <stp>Dts=S</stp>
        <stp>Sort=A</stp>
        <stp>Quote=C</stp>
        <stp>QtTyp=Y</stp>
        <stp>Days=T</stp>
        <stp>Per=cd</stp>
        <stp>DtFmt=D</stp>
        <stp>UseDPDF=Y</stp>
        <tr r="Q185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[HistoricoDV01.xlsm]HISTORICO!R135C17</stp>
        <stp>Dir=V</stp>
        <stp>Dts=S</stp>
        <stp>Sort=A</stp>
        <stp>Quote=C</stp>
        <stp>QtTyp=Y</stp>
        <stp>Days=T</stp>
        <stp>Per=cd</stp>
        <stp>DtFmt=D</stp>
        <stp>UseDPDF=Y</stp>
        <tr r="Q135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[HistoricoDV01.xlsm]HISTORICO!R125C17</stp>
        <stp>Dir=V</stp>
        <stp>Dts=S</stp>
        <stp>Sort=A</stp>
        <stp>Quote=C</stp>
        <stp>QtTyp=Y</stp>
        <stp>Days=T</stp>
        <stp>Per=cd</stp>
        <stp>DtFmt=D</stp>
        <stp>UseDPDF=Y</stp>
        <tr r="Q125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[HistoricoDV01.xlsm]HISTORICO!R115C17</stp>
        <stp>Dir=V</stp>
        <stp>Dts=S</stp>
        <stp>Sort=A</stp>
        <stp>Quote=C</stp>
        <stp>QtTyp=Y</stp>
        <stp>Days=T</stp>
        <stp>Per=cd</stp>
        <stp>DtFmt=D</stp>
        <stp>UseDPDF=Y</stp>
        <tr r="Q115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[HistoricoDV01.xlsm]HISTORICO!R105C17</stp>
        <stp>Dir=V</stp>
        <stp>Dts=S</stp>
        <stp>Sort=A</stp>
        <stp>Quote=C</stp>
        <stp>QtTyp=Y</stp>
        <stp>Days=T</stp>
        <stp>Per=cd</stp>
        <stp>DtFmt=D</stp>
        <stp>UseDPDF=Y</stp>
        <tr r="Q105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[HistoricoDV01.xlsm]HISTORICO!R175C17</stp>
        <stp>Dir=V</stp>
        <stp>Dts=S</stp>
        <stp>Sort=A</stp>
        <stp>Quote=C</stp>
        <stp>QtTyp=Y</stp>
        <stp>Days=T</stp>
        <stp>Per=cd</stp>
        <stp>DtFmt=D</stp>
        <stp>UseDPDF=Y</stp>
        <tr r="Q175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[HistoricoDV01.xlsm]HISTORICO!R165C17</stp>
        <stp>Dir=V</stp>
        <stp>Dts=S</stp>
        <stp>Sort=A</stp>
        <stp>Quote=C</stp>
        <stp>QtTyp=Y</stp>
        <stp>Days=T</stp>
        <stp>Per=cd</stp>
        <stp>DtFmt=D</stp>
        <stp>UseDPDF=Y</stp>
        <tr r="Q165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[HistoricoDV01.xlsm]HISTORICO!R155C17</stp>
        <stp>Dir=V</stp>
        <stp>Dts=S</stp>
        <stp>Sort=A</stp>
        <stp>Quote=C</stp>
        <stp>QtTyp=Y</stp>
        <stp>Days=T</stp>
        <stp>Per=cd</stp>
        <stp>DtFmt=D</stp>
        <stp>UseDPDF=Y</stp>
        <tr r="Q155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[HistoricoDV01.xlsm]HISTORICO!R145C17</stp>
        <stp>Dir=V</stp>
        <stp>Dts=S</stp>
        <stp>Sort=A</stp>
        <stp>Quote=C</stp>
        <stp>QtTyp=Y</stp>
        <stp>Days=T</stp>
        <stp>Per=cd</stp>
        <stp>DtFmt=D</stp>
        <stp>UseDPDF=Y</stp>
        <tr r="Q145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[HistoricoDV01.xlsm]HISTORICO!R185C22</stp>
        <stp>Dir=V</stp>
        <stp>Dts=S</stp>
        <stp>Sort=A</stp>
        <stp>Quote=C</stp>
        <stp>QtTyp=Y</stp>
        <stp>Days=T</stp>
        <stp>Per=cd</stp>
        <stp>DtFmt=D</stp>
        <stp>UseDPDF=Y</stp>
        <tr r="V185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[HistoricoDV01.xlsm]HISTORICO!R195C22</stp>
        <stp>Dir=V</stp>
        <stp>Dts=S</stp>
        <stp>Sort=A</stp>
        <stp>Quote=C</stp>
        <stp>QtTyp=Y</stp>
        <stp>Days=T</stp>
        <stp>Per=cd</stp>
        <stp>DtFmt=D</stp>
        <stp>UseDPDF=Y</stp>
        <tr r="V195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[HistoricoDV01.xlsm]HISTORICO!R165C22</stp>
        <stp>Dir=V</stp>
        <stp>Dts=S</stp>
        <stp>Sort=A</stp>
        <stp>Quote=C</stp>
        <stp>QtTyp=Y</stp>
        <stp>Days=T</stp>
        <stp>Per=cd</stp>
        <stp>DtFmt=D</stp>
        <stp>UseDPDF=Y</stp>
        <tr r="V165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[HistoricoDV01.xlsm]HISTORICO!R175C22</stp>
        <stp>Dir=V</stp>
        <stp>Dts=S</stp>
        <stp>Sort=A</stp>
        <stp>Quote=C</stp>
        <stp>QtTyp=Y</stp>
        <stp>Days=T</stp>
        <stp>Per=cd</stp>
        <stp>DtFmt=D</stp>
        <stp>UseDPDF=Y</stp>
        <tr r="V175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[HistoricoDV01.xlsm]HISTORICO!R145C22</stp>
        <stp>Dir=V</stp>
        <stp>Dts=S</stp>
        <stp>Sort=A</stp>
        <stp>Quote=C</stp>
        <stp>QtTyp=Y</stp>
        <stp>Days=T</stp>
        <stp>Per=cd</stp>
        <stp>DtFmt=D</stp>
        <stp>UseDPDF=Y</stp>
        <tr r="V145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[HistoricoDV01.xlsm]HISTORICO!R155C22</stp>
        <stp>Dir=V</stp>
        <stp>Dts=S</stp>
        <stp>Sort=A</stp>
        <stp>Quote=C</stp>
        <stp>QtTyp=Y</stp>
        <stp>Days=T</stp>
        <stp>Per=cd</stp>
        <stp>DtFmt=D</stp>
        <stp>UseDPDF=Y</stp>
        <tr r="V155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[HistoricoDV01.xlsm]HISTORICO!R125C22</stp>
        <stp>Dir=V</stp>
        <stp>Dts=S</stp>
        <stp>Sort=A</stp>
        <stp>Quote=C</stp>
        <stp>QtTyp=Y</stp>
        <stp>Days=T</stp>
        <stp>Per=cd</stp>
        <stp>DtFmt=D</stp>
        <stp>UseDPDF=Y</stp>
        <tr r="V125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[HistoricoDV01.xlsm]HISTORICO!R135C22</stp>
        <stp>Dir=V</stp>
        <stp>Dts=S</stp>
        <stp>Sort=A</stp>
        <stp>Quote=C</stp>
        <stp>QtTyp=Y</stp>
        <stp>Days=T</stp>
        <stp>Per=cd</stp>
        <stp>DtFmt=D</stp>
        <stp>UseDPDF=Y</stp>
        <tr r="V135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[HistoricoDV01.xlsm]HISTORICO!R105C22</stp>
        <stp>Dir=V</stp>
        <stp>Dts=S</stp>
        <stp>Sort=A</stp>
        <stp>Quote=C</stp>
        <stp>QtTyp=Y</stp>
        <stp>Days=T</stp>
        <stp>Per=cd</stp>
        <stp>DtFmt=D</stp>
        <stp>UseDPDF=Y</stp>
        <tr r="V105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[HistoricoDV01.xlsm]HISTORICO!R115C22</stp>
        <stp>Dir=V</stp>
        <stp>Dts=S</stp>
        <stp>Sort=A</stp>
        <stp>Quote=C</stp>
        <stp>QtTyp=Y</stp>
        <stp>Days=T</stp>
        <stp>Per=cd</stp>
        <stp>DtFmt=D</stp>
        <stp>UseDPDF=Y</stp>
        <tr r="V115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[HistoricoDV01.xlsm]HISTORICO!R84C17</stp>
        <stp>Dir=V</stp>
        <stp>Dts=S</stp>
        <stp>Sort=A</stp>
        <stp>Quote=C</stp>
        <stp>QtTyp=Y</stp>
        <stp>Days=T</stp>
        <stp>Per=cd</stp>
        <stp>DtFmt=D</stp>
        <stp>UseDPDF=Y</stp>
        <tr r="Q84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[HistoricoDV01.xlsm]HISTORICO!R94C17</stp>
        <stp>Dir=V</stp>
        <stp>Dts=S</stp>
        <stp>Sort=A</stp>
        <stp>Quote=C</stp>
        <stp>QtTyp=Y</stp>
        <stp>Days=T</stp>
        <stp>Per=cd</stp>
        <stp>DtFmt=D</stp>
        <stp>UseDPDF=Y</stp>
        <tr r="Q94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[HistoricoDV01.xlsm]HISTORICO!R64C17</stp>
        <stp>Dir=V</stp>
        <stp>Dts=S</stp>
        <stp>Sort=A</stp>
        <stp>Quote=C</stp>
        <stp>QtTyp=Y</stp>
        <stp>Days=T</stp>
        <stp>Per=cd</stp>
        <stp>DtFmt=D</stp>
        <stp>UseDPDF=Y</stp>
        <tr r="Q64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[HistoricoDV01.xlsm]HISTORICO!R74C17</stp>
        <stp>Dir=V</stp>
        <stp>Dts=S</stp>
        <stp>Sort=A</stp>
        <stp>Quote=C</stp>
        <stp>QtTyp=Y</stp>
        <stp>Days=T</stp>
        <stp>Per=cd</stp>
        <stp>DtFmt=D</stp>
        <stp>UseDPDF=Y</stp>
        <tr r="Q74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[HistoricoDV01.xlsm]HISTORICO!R94C22</stp>
        <stp>Dir=V</stp>
        <stp>Dts=S</stp>
        <stp>Sort=A</stp>
        <stp>Quote=C</stp>
        <stp>QtTyp=Y</stp>
        <stp>Days=T</stp>
        <stp>Per=cd</stp>
        <stp>DtFmt=D</stp>
        <stp>UseDPDF=Y</stp>
        <tr r="V94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[HistoricoDV01.xlsm]HISTORICO!R194C17</stp>
        <stp>Dir=V</stp>
        <stp>Dts=S</stp>
        <stp>Sort=A</stp>
        <stp>Quote=C</stp>
        <stp>QtTyp=Y</stp>
        <stp>Days=T</stp>
        <stp>Per=cd</stp>
        <stp>DtFmt=D</stp>
        <stp>UseDPDF=Y</stp>
        <tr r="Q194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[HistoricoDV01.xlsm]HISTORICO!R184C17</stp>
        <stp>Dir=V</stp>
        <stp>Dts=S</stp>
        <stp>Sort=A</stp>
        <stp>Quote=C</stp>
        <stp>QtTyp=Y</stp>
        <stp>Days=T</stp>
        <stp>Per=cd</stp>
        <stp>DtFmt=D</stp>
        <stp>UseDPDF=Y</stp>
        <tr r="Q184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[HistoricoDV01.xlsm]HISTORICO!R134C17</stp>
        <stp>Dir=V</stp>
        <stp>Dts=S</stp>
        <stp>Sort=A</stp>
        <stp>Quote=C</stp>
        <stp>QtTyp=Y</stp>
        <stp>Days=T</stp>
        <stp>Per=cd</stp>
        <stp>DtFmt=D</stp>
        <stp>UseDPDF=Y</stp>
        <tr r="Q134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[HistoricoDV01.xlsm]HISTORICO!R124C17</stp>
        <stp>Dir=V</stp>
        <stp>Dts=S</stp>
        <stp>Sort=A</stp>
        <stp>Quote=C</stp>
        <stp>QtTyp=Y</stp>
        <stp>Days=T</stp>
        <stp>Per=cd</stp>
        <stp>DtFmt=D</stp>
        <stp>UseDPDF=Y</stp>
        <tr r="Q124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[HistoricoDV01.xlsm]HISTORICO!R114C17</stp>
        <stp>Dir=V</stp>
        <stp>Dts=S</stp>
        <stp>Sort=A</stp>
        <stp>Quote=C</stp>
        <stp>QtTyp=Y</stp>
        <stp>Days=T</stp>
        <stp>Per=cd</stp>
        <stp>DtFmt=D</stp>
        <stp>UseDPDF=Y</stp>
        <tr r="Q114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[HistoricoDV01.xlsm]HISTORICO!R104C17</stp>
        <stp>Dir=V</stp>
        <stp>Dts=S</stp>
        <stp>Sort=A</stp>
        <stp>Quote=C</stp>
        <stp>QtTyp=Y</stp>
        <stp>Days=T</stp>
        <stp>Per=cd</stp>
        <stp>DtFmt=D</stp>
        <stp>UseDPDF=Y</stp>
        <tr r="Q104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[HistoricoDV01.xlsm]HISTORICO!R174C17</stp>
        <stp>Dir=V</stp>
        <stp>Dts=S</stp>
        <stp>Sort=A</stp>
        <stp>Quote=C</stp>
        <stp>QtTyp=Y</stp>
        <stp>Days=T</stp>
        <stp>Per=cd</stp>
        <stp>DtFmt=D</stp>
        <stp>UseDPDF=Y</stp>
        <tr r="Q174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[HistoricoDV01.xlsm]HISTORICO!R164C17</stp>
        <stp>Dir=V</stp>
        <stp>Dts=S</stp>
        <stp>Sort=A</stp>
        <stp>Quote=C</stp>
        <stp>QtTyp=Y</stp>
        <stp>Days=T</stp>
        <stp>Per=cd</stp>
        <stp>DtFmt=D</stp>
        <stp>UseDPDF=Y</stp>
        <tr r="Q164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[HistoricoDV01.xlsm]HISTORICO!R154C17</stp>
        <stp>Dir=V</stp>
        <stp>Dts=S</stp>
        <stp>Sort=A</stp>
        <stp>Quote=C</stp>
        <stp>QtTyp=Y</stp>
        <stp>Days=T</stp>
        <stp>Per=cd</stp>
        <stp>DtFmt=D</stp>
        <stp>UseDPDF=Y</stp>
        <tr r="Q154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[HistoricoDV01.xlsm]HISTORICO!R144C17</stp>
        <stp>Dir=V</stp>
        <stp>Dts=S</stp>
        <stp>Sort=A</stp>
        <stp>Quote=C</stp>
        <stp>QtTyp=Y</stp>
        <stp>Days=T</stp>
        <stp>Per=cd</stp>
        <stp>DtFmt=D</stp>
        <stp>UseDPDF=Y</stp>
        <tr r="Q144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[HistoricoDV01.xlsm]HISTORICO!R184C22</stp>
        <stp>Dir=V</stp>
        <stp>Dts=S</stp>
        <stp>Sort=A</stp>
        <stp>Quote=C</stp>
        <stp>QtTyp=Y</stp>
        <stp>Days=T</stp>
        <stp>Per=cd</stp>
        <stp>DtFmt=D</stp>
        <stp>UseDPDF=Y</stp>
        <tr r="V184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[HistoricoDV01.xlsm]HISTORICO!R194C22</stp>
        <stp>Dir=V</stp>
        <stp>Dts=S</stp>
        <stp>Sort=A</stp>
        <stp>Quote=C</stp>
        <stp>QtTyp=Y</stp>
        <stp>Days=T</stp>
        <stp>Per=cd</stp>
        <stp>DtFmt=D</stp>
        <stp>UseDPDF=Y</stp>
        <tr r="V194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[HistoricoDV01.xlsm]HISTORICO!R164C22</stp>
        <stp>Dir=V</stp>
        <stp>Dts=S</stp>
        <stp>Sort=A</stp>
        <stp>Quote=C</stp>
        <stp>QtTyp=Y</stp>
        <stp>Days=T</stp>
        <stp>Per=cd</stp>
        <stp>DtFmt=D</stp>
        <stp>UseDPDF=Y</stp>
        <tr r="V164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[HistoricoDV01.xlsm]HISTORICO!R174C22</stp>
        <stp>Dir=V</stp>
        <stp>Dts=S</stp>
        <stp>Sort=A</stp>
        <stp>Quote=C</stp>
        <stp>QtTyp=Y</stp>
        <stp>Days=T</stp>
        <stp>Per=cd</stp>
        <stp>DtFmt=D</stp>
        <stp>UseDPDF=Y</stp>
        <tr r="V174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[HistoricoDV01.xlsm]HISTORICO!R144C22</stp>
        <stp>Dir=V</stp>
        <stp>Dts=S</stp>
        <stp>Sort=A</stp>
        <stp>Quote=C</stp>
        <stp>QtTyp=Y</stp>
        <stp>Days=T</stp>
        <stp>Per=cd</stp>
        <stp>DtFmt=D</stp>
        <stp>UseDPDF=Y</stp>
        <tr r="V144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[HistoricoDV01.xlsm]HISTORICO!R154C22</stp>
        <stp>Dir=V</stp>
        <stp>Dts=S</stp>
        <stp>Sort=A</stp>
        <stp>Quote=C</stp>
        <stp>QtTyp=Y</stp>
        <stp>Days=T</stp>
        <stp>Per=cd</stp>
        <stp>DtFmt=D</stp>
        <stp>UseDPDF=Y</stp>
        <tr r="V154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[HistoricoDV01.xlsm]HISTORICO!R124C22</stp>
        <stp>Dir=V</stp>
        <stp>Dts=S</stp>
        <stp>Sort=A</stp>
        <stp>Quote=C</stp>
        <stp>QtTyp=Y</stp>
        <stp>Days=T</stp>
        <stp>Per=cd</stp>
        <stp>DtFmt=D</stp>
        <stp>UseDPDF=Y</stp>
        <tr r="V124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[HistoricoDV01.xlsm]HISTORICO!R134C22</stp>
        <stp>Dir=V</stp>
        <stp>Dts=S</stp>
        <stp>Sort=A</stp>
        <stp>Quote=C</stp>
        <stp>QtTyp=Y</stp>
        <stp>Days=T</stp>
        <stp>Per=cd</stp>
        <stp>DtFmt=D</stp>
        <stp>UseDPDF=Y</stp>
        <tr r="V134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[HistoricoDV01.xlsm]HISTORICO!R104C22</stp>
        <stp>Dir=V</stp>
        <stp>Dts=S</stp>
        <stp>Sort=A</stp>
        <stp>Quote=C</stp>
        <stp>QtTyp=Y</stp>
        <stp>Days=T</stp>
        <stp>Per=cd</stp>
        <stp>DtFmt=D</stp>
        <stp>UseDPDF=Y</stp>
        <tr r="V104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[HistoricoDV01.xlsm]HISTORICO!R114C22</stp>
        <stp>Dir=V</stp>
        <stp>Dts=S</stp>
        <stp>Sort=A</stp>
        <stp>Quote=C</stp>
        <stp>QtTyp=Y</stp>
        <stp>Days=T</stp>
        <stp>Per=cd</stp>
        <stp>DtFmt=D</stp>
        <stp>UseDPDF=Y</stp>
        <tr r="V114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[HistoricoDV01.xlsm]HISTORICO!R85C17</stp>
        <stp>Dir=V</stp>
        <stp>Dts=S</stp>
        <stp>Sort=A</stp>
        <stp>Quote=C</stp>
        <stp>QtTyp=Y</stp>
        <stp>Days=T</stp>
        <stp>Per=cd</stp>
        <stp>DtFmt=D</stp>
        <stp>UseDPDF=Y</stp>
        <tr r="Q85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[HistoricoDV01.xlsm]HISTORICO!R95C17</stp>
        <stp>Dir=V</stp>
        <stp>Dts=S</stp>
        <stp>Sort=A</stp>
        <stp>Quote=C</stp>
        <stp>QtTyp=Y</stp>
        <stp>Days=T</stp>
        <stp>Per=cd</stp>
        <stp>DtFmt=D</stp>
        <stp>UseDPDF=Y</stp>
        <tr r="Q95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[HistoricoDV01.xlsm]HISTORICO!R65C17</stp>
        <stp>Dir=V</stp>
        <stp>Dts=S</stp>
        <stp>Sort=A</stp>
        <stp>Quote=C</stp>
        <stp>QtTyp=Y</stp>
        <stp>Days=T</stp>
        <stp>Per=cd</stp>
        <stp>DtFmt=D</stp>
        <stp>UseDPDF=Y</stp>
        <tr r="Q65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[HistoricoDV01.xlsm]HISTORICO!R75C17</stp>
        <stp>Dir=V</stp>
        <stp>Dts=S</stp>
        <stp>Sort=A</stp>
        <stp>Quote=C</stp>
        <stp>QtTyp=Y</stp>
        <stp>Days=T</stp>
        <stp>Per=cd</stp>
        <stp>DtFmt=D</stp>
        <stp>UseDPDF=Y</stp>
        <tr r="Q75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[HistoricoDV01.xlsm]HISTORICO!R95C22</stp>
        <stp>Dir=V</stp>
        <stp>Dts=S</stp>
        <stp>Sort=A</stp>
        <stp>Quote=C</stp>
        <stp>QtTyp=Y</stp>
        <stp>Days=T</stp>
        <stp>Per=cd</stp>
        <stp>DtFmt=D</stp>
        <stp>UseDPDF=Y</stp>
        <tr r="V95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[HistoricoDV01.xlsm]HISTORICO!R197C17</stp>
        <stp>Dir=V</stp>
        <stp>Dts=S</stp>
        <stp>Sort=A</stp>
        <stp>Quote=C</stp>
        <stp>QtTyp=Y</stp>
        <stp>Days=T</stp>
        <stp>Per=cd</stp>
        <stp>DtFmt=D</stp>
        <stp>UseDPDF=Y</stp>
        <tr r="Q197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[HistoricoDV01.xlsm]HISTORICO!R187C17</stp>
        <stp>Dir=V</stp>
        <stp>Dts=S</stp>
        <stp>Sort=A</stp>
        <stp>Quote=C</stp>
        <stp>QtTyp=Y</stp>
        <stp>Days=T</stp>
        <stp>Per=cd</stp>
        <stp>DtFmt=D</stp>
        <stp>UseDPDF=Y</stp>
        <tr r="Q187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[HistoricoDV01.xlsm]HISTORICO!R137C17</stp>
        <stp>Dir=V</stp>
        <stp>Dts=S</stp>
        <stp>Sort=A</stp>
        <stp>Quote=C</stp>
        <stp>QtTyp=Y</stp>
        <stp>Days=T</stp>
        <stp>Per=cd</stp>
        <stp>DtFmt=D</stp>
        <stp>UseDPDF=Y</stp>
        <tr r="Q137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[HistoricoDV01.xlsm]HISTORICO!R127C17</stp>
        <stp>Dir=V</stp>
        <stp>Dts=S</stp>
        <stp>Sort=A</stp>
        <stp>Quote=C</stp>
        <stp>QtTyp=Y</stp>
        <stp>Days=T</stp>
        <stp>Per=cd</stp>
        <stp>DtFmt=D</stp>
        <stp>UseDPDF=Y</stp>
        <tr r="Q127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[HistoricoDV01.xlsm]HISTORICO!R117C17</stp>
        <stp>Dir=V</stp>
        <stp>Dts=S</stp>
        <stp>Sort=A</stp>
        <stp>Quote=C</stp>
        <stp>QtTyp=Y</stp>
        <stp>Days=T</stp>
        <stp>Per=cd</stp>
        <stp>DtFmt=D</stp>
        <stp>UseDPDF=Y</stp>
        <tr r="Q117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[HistoricoDV01.xlsm]HISTORICO!R107C17</stp>
        <stp>Dir=V</stp>
        <stp>Dts=S</stp>
        <stp>Sort=A</stp>
        <stp>Quote=C</stp>
        <stp>QtTyp=Y</stp>
        <stp>Days=T</stp>
        <stp>Per=cd</stp>
        <stp>DtFmt=D</stp>
        <stp>UseDPDF=Y</stp>
        <tr r="Q107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[HistoricoDV01.xlsm]HISTORICO!R177C17</stp>
        <stp>Dir=V</stp>
        <stp>Dts=S</stp>
        <stp>Sort=A</stp>
        <stp>Quote=C</stp>
        <stp>QtTyp=Y</stp>
        <stp>Days=T</stp>
        <stp>Per=cd</stp>
        <stp>DtFmt=D</stp>
        <stp>UseDPDF=Y</stp>
        <tr r="Q177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[HistoricoDV01.xlsm]HISTORICO!R167C17</stp>
        <stp>Dir=V</stp>
        <stp>Dts=S</stp>
        <stp>Sort=A</stp>
        <stp>Quote=C</stp>
        <stp>QtTyp=Y</stp>
        <stp>Days=T</stp>
        <stp>Per=cd</stp>
        <stp>DtFmt=D</stp>
        <stp>UseDPDF=Y</stp>
        <tr r="Q167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[HistoricoDV01.xlsm]HISTORICO!R157C17</stp>
        <stp>Dir=V</stp>
        <stp>Dts=S</stp>
        <stp>Sort=A</stp>
        <stp>Quote=C</stp>
        <stp>QtTyp=Y</stp>
        <stp>Days=T</stp>
        <stp>Per=cd</stp>
        <stp>DtFmt=D</stp>
        <stp>UseDPDF=Y</stp>
        <tr r="Q157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[HistoricoDV01.xlsm]HISTORICO!R147C17</stp>
        <stp>Dir=V</stp>
        <stp>Dts=S</stp>
        <stp>Sort=A</stp>
        <stp>Quote=C</stp>
        <stp>QtTyp=Y</stp>
        <stp>Days=T</stp>
        <stp>Per=cd</stp>
        <stp>DtFmt=D</stp>
        <stp>UseDPDF=Y</stp>
        <tr r="Q147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[HistoricoDV01.xlsm]HISTORICO!R187C22</stp>
        <stp>Dir=V</stp>
        <stp>Dts=S</stp>
        <stp>Sort=A</stp>
        <stp>Quote=C</stp>
        <stp>QtTyp=Y</stp>
        <stp>Days=T</stp>
        <stp>Per=cd</stp>
        <stp>DtFmt=D</stp>
        <stp>UseDPDF=Y</stp>
        <tr r="V187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[HistoricoDV01.xlsm]HISTORICO!R197C22</stp>
        <stp>Dir=V</stp>
        <stp>Dts=S</stp>
        <stp>Sort=A</stp>
        <stp>Quote=C</stp>
        <stp>QtTyp=Y</stp>
        <stp>Days=T</stp>
        <stp>Per=cd</stp>
        <stp>DtFmt=D</stp>
        <stp>UseDPDF=Y</stp>
        <tr r="V197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[HistoricoDV01.xlsm]HISTORICO!R167C22</stp>
        <stp>Dir=V</stp>
        <stp>Dts=S</stp>
        <stp>Sort=A</stp>
        <stp>Quote=C</stp>
        <stp>QtTyp=Y</stp>
        <stp>Days=T</stp>
        <stp>Per=cd</stp>
        <stp>DtFmt=D</stp>
        <stp>UseDPDF=Y</stp>
        <tr r="V167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[HistoricoDV01.xlsm]HISTORICO!R177C22</stp>
        <stp>Dir=V</stp>
        <stp>Dts=S</stp>
        <stp>Sort=A</stp>
        <stp>Quote=C</stp>
        <stp>QtTyp=Y</stp>
        <stp>Days=T</stp>
        <stp>Per=cd</stp>
        <stp>DtFmt=D</stp>
        <stp>UseDPDF=Y</stp>
        <tr r="V177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[HistoricoDV01.xlsm]HISTORICO!R147C22</stp>
        <stp>Dir=V</stp>
        <stp>Dts=S</stp>
        <stp>Sort=A</stp>
        <stp>Quote=C</stp>
        <stp>QtTyp=Y</stp>
        <stp>Days=T</stp>
        <stp>Per=cd</stp>
        <stp>DtFmt=D</stp>
        <stp>UseDPDF=Y</stp>
        <tr r="V147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[HistoricoDV01.xlsm]HISTORICO!R157C22</stp>
        <stp>Dir=V</stp>
        <stp>Dts=S</stp>
        <stp>Sort=A</stp>
        <stp>Quote=C</stp>
        <stp>QtTyp=Y</stp>
        <stp>Days=T</stp>
        <stp>Per=cd</stp>
        <stp>DtFmt=D</stp>
        <stp>UseDPDF=Y</stp>
        <tr r="V157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[HistoricoDV01.xlsm]HISTORICO!R127C22</stp>
        <stp>Dir=V</stp>
        <stp>Dts=S</stp>
        <stp>Sort=A</stp>
        <stp>Quote=C</stp>
        <stp>QtTyp=Y</stp>
        <stp>Days=T</stp>
        <stp>Per=cd</stp>
        <stp>DtFmt=D</stp>
        <stp>UseDPDF=Y</stp>
        <tr r="V127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[HistoricoDV01.xlsm]HISTORICO!R137C22</stp>
        <stp>Dir=V</stp>
        <stp>Dts=S</stp>
        <stp>Sort=A</stp>
        <stp>Quote=C</stp>
        <stp>QtTyp=Y</stp>
        <stp>Days=T</stp>
        <stp>Per=cd</stp>
        <stp>DtFmt=D</stp>
        <stp>UseDPDF=Y</stp>
        <tr r="V137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[HistoricoDV01.xlsm]HISTORICO!R107C22</stp>
        <stp>Dir=V</stp>
        <stp>Dts=S</stp>
        <stp>Sort=A</stp>
        <stp>Quote=C</stp>
        <stp>QtTyp=Y</stp>
        <stp>Days=T</stp>
        <stp>Per=cd</stp>
        <stp>DtFmt=D</stp>
        <stp>UseDPDF=Y</stp>
        <tr r="V107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[HistoricoDV01.xlsm]HISTORICO!R117C22</stp>
        <stp>Dir=V</stp>
        <stp>Dts=S</stp>
        <stp>Sort=A</stp>
        <stp>Quote=C</stp>
        <stp>QtTyp=Y</stp>
        <stp>Days=T</stp>
        <stp>Per=cd</stp>
        <stp>DtFmt=D</stp>
        <stp>UseDPDF=Y</stp>
        <tr r="V117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[HistoricoDV01.xlsm]HISTORICO!R86C17</stp>
        <stp>Dir=V</stp>
        <stp>Dts=S</stp>
        <stp>Sort=A</stp>
        <stp>Quote=C</stp>
        <stp>QtTyp=Y</stp>
        <stp>Days=T</stp>
        <stp>Per=cd</stp>
        <stp>DtFmt=D</stp>
        <stp>UseDPDF=Y</stp>
        <tr r="Q86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[HistoricoDV01.xlsm]HISTORICO!R96C17</stp>
        <stp>Dir=V</stp>
        <stp>Dts=S</stp>
        <stp>Sort=A</stp>
        <stp>Quote=C</stp>
        <stp>QtTyp=Y</stp>
        <stp>Days=T</stp>
        <stp>Per=cd</stp>
        <stp>DtFmt=D</stp>
        <stp>UseDPDF=Y</stp>
        <tr r="Q96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[HistoricoDV01.xlsm]HISTORICO!R66C17</stp>
        <stp>Dir=V</stp>
        <stp>Dts=S</stp>
        <stp>Sort=A</stp>
        <stp>Quote=C</stp>
        <stp>QtTyp=Y</stp>
        <stp>Days=T</stp>
        <stp>Per=cd</stp>
        <stp>DtFmt=D</stp>
        <stp>UseDPDF=Y</stp>
        <tr r="Q66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[HistoricoDV01.xlsm]HISTORICO!R76C17</stp>
        <stp>Dir=V</stp>
        <stp>Dts=S</stp>
        <stp>Sort=A</stp>
        <stp>Quote=C</stp>
        <stp>QtTyp=Y</stp>
        <stp>Days=T</stp>
        <stp>Per=cd</stp>
        <stp>DtFmt=D</stp>
        <stp>UseDPDF=Y</stp>
        <tr r="Q76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[HistoricoDV01.xlsm]HISTORICO!R96C22</stp>
        <stp>Dir=V</stp>
        <stp>Dts=S</stp>
        <stp>Sort=A</stp>
        <stp>Quote=C</stp>
        <stp>QtTyp=Y</stp>
        <stp>Days=T</stp>
        <stp>Per=cd</stp>
        <stp>DtFmt=D</stp>
        <stp>UseDPDF=Y</stp>
        <tr r="V96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[HistoricoDV01.xlsm]HISTORICO!R196C17</stp>
        <stp>Dir=V</stp>
        <stp>Dts=S</stp>
        <stp>Sort=A</stp>
        <stp>Quote=C</stp>
        <stp>QtTyp=Y</stp>
        <stp>Days=T</stp>
        <stp>Per=cd</stp>
        <stp>DtFmt=D</stp>
        <stp>UseDPDF=Y</stp>
        <tr r="Q196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[HistoricoDV01.xlsm]HISTORICO!R186C17</stp>
        <stp>Dir=V</stp>
        <stp>Dts=S</stp>
        <stp>Sort=A</stp>
        <stp>Quote=C</stp>
        <stp>QtTyp=Y</stp>
        <stp>Days=T</stp>
        <stp>Per=cd</stp>
        <stp>DtFmt=D</stp>
        <stp>UseDPDF=Y</stp>
        <tr r="Q186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[HistoricoDV01.xlsm]HISTORICO!R136C17</stp>
        <stp>Dir=V</stp>
        <stp>Dts=S</stp>
        <stp>Sort=A</stp>
        <stp>Quote=C</stp>
        <stp>QtTyp=Y</stp>
        <stp>Days=T</stp>
        <stp>Per=cd</stp>
        <stp>DtFmt=D</stp>
        <stp>UseDPDF=Y</stp>
        <tr r="Q136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[HistoricoDV01.xlsm]HISTORICO!R126C17</stp>
        <stp>Dir=V</stp>
        <stp>Dts=S</stp>
        <stp>Sort=A</stp>
        <stp>Quote=C</stp>
        <stp>QtTyp=Y</stp>
        <stp>Days=T</stp>
        <stp>Per=cd</stp>
        <stp>DtFmt=D</stp>
        <stp>UseDPDF=Y</stp>
        <tr r="Q126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[HistoricoDV01.xlsm]HISTORICO!R116C17</stp>
        <stp>Dir=V</stp>
        <stp>Dts=S</stp>
        <stp>Sort=A</stp>
        <stp>Quote=C</stp>
        <stp>QtTyp=Y</stp>
        <stp>Days=T</stp>
        <stp>Per=cd</stp>
        <stp>DtFmt=D</stp>
        <stp>UseDPDF=Y</stp>
        <tr r="Q116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[HistoricoDV01.xlsm]HISTORICO!R106C17</stp>
        <stp>Dir=V</stp>
        <stp>Dts=S</stp>
        <stp>Sort=A</stp>
        <stp>Quote=C</stp>
        <stp>QtTyp=Y</stp>
        <stp>Days=T</stp>
        <stp>Per=cd</stp>
        <stp>DtFmt=D</stp>
        <stp>UseDPDF=Y</stp>
        <tr r="Q106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[HistoricoDV01.xlsm]HISTORICO!R176C17</stp>
        <stp>Dir=V</stp>
        <stp>Dts=S</stp>
        <stp>Sort=A</stp>
        <stp>Quote=C</stp>
        <stp>QtTyp=Y</stp>
        <stp>Days=T</stp>
        <stp>Per=cd</stp>
        <stp>DtFmt=D</stp>
        <stp>UseDPDF=Y</stp>
        <tr r="Q176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[HistoricoDV01.xlsm]HISTORICO!R166C17</stp>
        <stp>Dir=V</stp>
        <stp>Dts=S</stp>
        <stp>Sort=A</stp>
        <stp>Quote=C</stp>
        <stp>QtTyp=Y</stp>
        <stp>Days=T</stp>
        <stp>Per=cd</stp>
        <stp>DtFmt=D</stp>
        <stp>UseDPDF=Y</stp>
        <tr r="Q166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[HistoricoDV01.xlsm]HISTORICO!R156C17</stp>
        <stp>Dir=V</stp>
        <stp>Dts=S</stp>
        <stp>Sort=A</stp>
        <stp>Quote=C</stp>
        <stp>QtTyp=Y</stp>
        <stp>Days=T</stp>
        <stp>Per=cd</stp>
        <stp>DtFmt=D</stp>
        <stp>UseDPDF=Y</stp>
        <tr r="Q156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[HistoricoDV01.xlsm]HISTORICO!R146C17</stp>
        <stp>Dir=V</stp>
        <stp>Dts=S</stp>
        <stp>Sort=A</stp>
        <stp>Quote=C</stp>
        <stp>QtTyp=Y</stp>
        <stp>Days=T</stp>
        <stp>Per=cd</stp>
        <stp>DtFmt=D</stp>
        <stp>UseDPDF=Y</stp>
        <tr r="Q146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[HistoricoDV01.xlsm]HISTORICO!R186C22</stp>
        <stp>Dir=V</stp>
        <stp>Dts=S</stp>
        <stp>Sort=A</stp>
        <stp>Quote=C</stp>
        <stp>QtTyp=Y</stp>
        <stp>Days=T</stp>
        <stp>Per=cd</stp>
        <stp>DtFmt=D</stp>
        <stp>UseDPDF=Y</stp>
        <tr r="V186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[HistoricoDV01.xlsm]HISTORICO!R196C22</stp>
        <stp>Dir=V</stp>
        <stp>Dts=S</stp>
        <stp>Sort=A</stp>
        <stp>Quote=C</stp>
        <stp>QtTyp=Y</stp>
        <stp>Days=T</stp>
        <stp>Per=cd</stp>
        <stp>DtFmt=D</stp>
        <stp>UseDPDF=Y</stp>
        <tr r="V196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[HistoricoDV01.xlsm]HISTORICO!R166C22</stp>
        <stp>Dir=V</stp>
        <stp>Dts=S</stp>
        <stp>Sort=A</stp>
        <stp>Quote=C</stp>
        <stp>QtTyp=Y</stp>
        <stp>Days=T</stp>
        <stp>Per=cd</stp>
        <stp>DtFmt=D</stp>
        <stp>UseDPDF=Y</stp>
        <tr r="V166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[HistoricoDV01.xlsm]HISTORICO!R176C22</stp>
        <stp>Dir=V</stp>
        <stp>Dts=S</stp>
        <stp>Sort=A</stp>
        <stp>Quote=C</stp>
        <stp>QtTyp=Y</stp>
        <stp>Days=T</stp>
        <stp>Per=cd</stp>
        <stp>DtFmt=D</stp>
        <stp>UseDPDF=Y</stp>
        <tr r="V176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[HistoricoDV01.xlsm]HISTORICO!R146C22</stp>
        <stp>Dir=V</stp>
        <stp>Dts=S</stp>
        <stp>Sort=A</stp>
        <stp>Quote=C</stp>
        <stp>QtTyp=Y</stp>
        <stp>Days=T</stp>
        <stp>Per=cd</stp>
        <stp>DtFmt=D</stp>
        <stp>UseDPDF=Y</stp>
        <tr r="V146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[HistoricoDV01.xlsm]HISTORICO!R156C22</stp>
        <stp>Dir=V</stp>
        <stp>Dts=S</stp>
        <stp>Sort=A</stp>
        <stp>Quote=C</stp>
        <stp>QtTyp=Y</stp>
        <stp>Days=T</stp>
        <stp>Per=cd</stp>
        <stp>DtFmt=D</stp>
        <stp>UseDPDF=Y</stp>
        <tr r="V156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[HistoricoDV01.xlsm]HISTORICO!R126C22</stp>
        <stp>Dir=V</stp>
        <stp>Dts=S</stp>
        <stp>Sort=A</stp>
        <stp>Quote=C</stp>
        <stp>QtTyp=Y</stp>
        <stp>Days=T</stp>
        <stp>Per=cd</stp>
        <stp>DtFmt=D</stp>
        <stp>UseDPDF=Y</stp>
        <tr r="V126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[HistoricoDV01.xlsm]HISTORICO!R136C22</stp>
        <stp>Dir=V</stp>
        <stp>Dts=S</stp>
        <stp>Sort=A</stp>
        <stp>Quote=C</stp>
        <stp>QtTyp=Y</stp>
        <stp>Days=T</stp>
        <stp>Per=cd</stp>
        <stp>DtFmt=D</stp>
        <stp>UseDPDF=Y</stp>
        <tr r="V136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[HistoricoDV01.xlsm]HISTORICO!R106C22</stp>
        <stp>Dir=V</stp>
        <stp>Dts=S</stp>
        <stp>Sort=A</stp>
        <stp>Quote=C</stp>
        <stp>QtTyp=Y</stp>
        <stp>Days=T</stp>
        <stp>Per=cd</stp>
        <stp>DtFmt=D</stp>
        <stp>UseDPDF=Y</stp>
        <tr r="V106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[HistoricoDV01.xlsm]HISTORICO!R116C22</stp>
        <stp>Dir=V</stp>
        <stp>Dts=S</stp>
        <stp>Sort=A</stp>
        <stp>Quote=C</stp>
        <stp>QtTyp=Y</stp>
        <stp>Days=T</stp>
        <stp>Per=cd</stp>
        <stp>DtFmt=D</stp>
        <stp>UseDPDF=Y</stp>
        <tr r="V116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[HistoricoDV01.xlsm]HISTORICO!R87C17</stp>
        <stp>Dir=V</stp>
        <stp>Dts=S</stp>
        <stp>Sort=A</stp>
        <stp>Quote=C</stp>
        <stp>QtTyp=Y</stp>
        <stp>Days=T</stp>
        <stp>Per=cd</stp>
        <stp>DtFmt=D</stp>
        <stp>UseDPDF=Y</stp>
        <tr r="Q87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[HistoricoDV01.xlsm]HISTORICO!R97C17</stp>
        <stp>Dir=V</stp>
        <stp>Dts=S</stp>
        <stp>Sort=A</stp>
        <stp>Quote=C</stp>
        <stp>QtTyp=Y</stp>
        <stp>Days=T</stp>
        <stp>Per=cd</stp>
        <stp>DtFmt=D</stp>
        <stp>UseDPDF=Y</stp>
        <tr r="Q97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[HistoricoDV01.xlsm]HISTORICO!R47C17</stp>
        <stp>Dir=V</stp>
        <stp>Dts=S</stp>
        <stp>Sort=A</stp>
        <stp>Quote=C</stp>
        <stp>QtTyp=Y</stp>
        <stp>Days=T</stp>
        <stp>Per=cd</stp>
        <stp>DtFmt=D</stp>
        <stp>UseDPDF=Y</stp>
        <tr r="Q47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[HistoricoDV01.xlsm]HISTORICO!R67C17</stp>
        <stp>Dir=V</stp>
        <stp>Dts=S</stp>
        <stp>Sort=A</stp>
        <stp>Quote=C</stp>
        <stp>QtTyp=Y</stp>
        <stp>Days=T</stp>
        <stp>Per=cd</stp>
        <stp>DtFmt=D</stp>
        <stp>UseDPDF=Y</stp>
        <tr r="Q67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[HistoricoDV01.xlsm]HISTORICO!R77C17</stp>
        <stp>Dir=V</stp>
        <stp>Dts=S</stp>
        <stp>Sort=A</stp>
        <stp>Quote=C</stp>
        <stp>QtTyp=Y</stp>
        <stp>Days=T</stp>
        <stp>Per=cd</stp>
        <stp>DtFmt=D</stp>
        <stp>UseDPDF=Y</stp>
        <tr r="Q77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[HistoricoDV01.xlsm]HISTORICO!R97C22</stp>
        <stp>Dir=V</stp>
        <stp>Dts=S</stp>
        <stp>Sort=A</stp>
        <stp>Quote=C</stp>
        <stp>QtTyp=Y</stp>
        <stp>Days=T</stp>
        <stp>Per=cd</stp>
        <stp>DtFmt=D</stp>
        <stp>UseDPDF=Y</stp>
        <tr r="V97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[HistoricoDV01.xlsm]HISTORICO!R87C22</stp>
        <stp>Dir=V</stp>
        <stp>Dts=S</stp>
        <stp>Sort=A</stp>
        <stp>Quote=C</stp>
        <stp>QtTyp=Y</stp>
        <stp>Days=T</stp>
        <stp>Per=cd</stp>
        <stp>DtFmt=D</stp>
        <stp>UseDPDF=Y</stp>
        <tr r="V87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[HistoricoDV01.xlsm]HISTORICO!R47C22</stp>
        <stp>Dir=V</stp>
        <stp>Dts=S</stp>
        <stp>Sort=A</stp>
        <stp>Quote=C</stp>
        <stp>QtTyp=Y</stp>
        <stp>Days=T</stp>
        <stp>Per=cd</stp>
        <stp>DtFmt=D</stp>
        <stp>UseDPDF=Y</stp>
        <tr r="V47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[HistoricoDV01.xlsm]HISTORICO!R191C17</stp>
        <stp>Dir=V</stp>
        <stp>Dts=S</stp>
        <stp>Sort=A</stp>
        <stp>Quote=C</stp>
        <stp>QtTyp=Y</stp>
        <stp>Days=T</stp>
        <stp>Per=cd</stp>
        <stp>DtFmt=D</stp>
        <stp>UseDPDF=Y</stp>
        <tr r="Q191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[HistoricoDV01.xlsm]HISTORICO!R181C17</stp>
        <stp>Dir=V</stp>
        <stp>Dts=S</stp>
        <stp>Sort=A</stp>
        <stp>Quote=C</stp>
        <stp>QtTyp=Y</stp>
        <stp>Days=T</stp>
        <stp>Per=cd</stp>
        <stp>DtFmt=D</stp>
        <stp>UseDPDF=Y</stp>
        <tr r="Q181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[HistoricoDV01.xlsm]HISTORICO!R131C17</stp>
        <stp>Dir=V</stp>
        <stp>Dts=S</stp>
        <stp>Sort=A</stp>
        <stp>Quote=C</stp>
        <stp>QtTyp=Y</stp>
        <stp>Days=T</stp>
        <stp>Per=cd</stp>
        <stp>DtFmt=D</stp>
        <stp>UseDPDF=Y</stp>
        <tr r="Q131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[HistoricoDV01.xlsm]HISTORICO!R121C17</stp>
        <stp>Dir=V</stp>
        <stp>Dts=S</stp>
        <stp>Sort=A</stp>
        <stp>Quote=C</stp>
        <stp>QtTyp=Y</stp>
        <stp>Days=T</stp>
        <stp>Per=cd</stp>
        <stp>DtFmt=D</stp>
        <stp>UseDPDF=Y</stp>
        <tr r="Q121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[HistoricoDV01.xlsm]HISTORICO!R111C17</stp>
        <stp>Dir=V</stp>
        <stp>Dts=S</stp>
        <stp>Sort=A</stp>
        <stp>Quote=C</stp>
        <stp>QtTyp=Y</stp>
        <stp>Days=T</stp>
        <stp>Per=cd</stp>
        <stp>DtFmt=D</stp>
        <stp>UseDPDF=Y</stp>
        <tr r="Q111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[HistoricoDV01.xlsm]HISTORICO!R101C17</stp>
        <stp>Dir=V</stp>
        <stp>Dts=S</stp>
        <stp>Sort=A</stp>
        <stp>Quote=C</stp>
        <stp>QtTyp=Y</stp>
        <stp>Days=T</stp>
        <stp>Per=cd</stp>
        <stp>DtFmt=D</stp>
        <stp>UseDPDF=Y</stp>
        <tr r="Q101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[HistoricoDV01.xlsm]HISTORICO!R171C17</stp>
        <stp>Dir=V</stp>
        <stp>Dts=S</stp>
        <stp>Sort=A</stp>
        <stp>Quote=C</stp>
        <stp>QtTyp=Y</stp>
        <stp>Days=T</stp>
        <stp>Per=cd</stp>
        <stp>DtFmt=D</stp>
        <stp>UseDPDF=Y</stp>
        <tr r="Q171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[HistoricoDV01.xlsm]HISTORICO!R161C17</stp>
        <stp>Dir=V</stp>
        <stp>Dts=S</stp>
        <stp>Sort=A</stp>
        <stp>Quote=C</stp>
        <stp>QtTyp=Y</stp>
        <stp>Days=T</stp>
        <stp>Per=cd</stp>
        <stp>DtFmt=D</stp>
        <stp>UseDPDF=Y</stp>
        <tr r="Q161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[HistoricoDV01.xlsm]HISTORICO!R151C17</stp>
        <stp>Dir=V</stp>
        <stp>Dts=S</stp>
        <stp>Sort=A</stp>
        <stp>Quote=C</stp>
        <stp>QtTyp=Y</stp>
        <stp>Days=T</stp>
        <stp>Per=cd</stp>
        <stp>DtFmt=D</stp>
        <stp>UseDPDF=Y</stp>
        <tr r="Q151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[HistoricoDV01.xlsm]HISTORICO!R141C17</stp>
        <stp>Dir=V</stp>
        <stp>Dts=S</stp>
        <stp>Sort=A</stp>
        <stp>Quote=C</stp>
        <stp>QtTyp=Y</stp>
        <stp>Days=T</stp>
        <stp>Per=cd</stp>
        <stp>DtFmt=D</stp>
        <stp>UseDPDF=Y</stp>
        <tr r="Q141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[HistoricoDV01.xlsm]HISTORICO!R181C22</stp>
        <stp>Dir=V</stp>
        <stp>Dts=S</stp>
        <stp>Sort=A</stp>
        <stp>Quote=C</stp>
        <stp>QtTyp=Y</stp>
        <stp>Days=T</stp>
        <stp>Per=cd</stp>
        <stp>DtFmt=D</stp>
        <stp>UseDPDF=Y</stp>
        <tr r="V181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[HistoricoDV01.xlsm]HISTORICO!R191C22</stp>
        <stp>Dir=V</stp>
        <stp>Dts=S</stp>
        <stp>Sort=A</stp>
        <stp>Quote=C</stp>
        <stp>QtTyp=Y</stp>
        <stp>Days=T</stp>
        <stp>Per=cd</stp>
        <stp>DtFmt=D</stp>
        <stp>UseDPDF=Y</stp>
        <tr r="V191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[HistoricoDV01.xlsm]HISTORICO!R161C22</stp>
        <stp>Dir=V</stp>
        <stp>Dts=S</stp>
        <stp>Sort=A</stp>
        <stp>Quote=C</stp>
        <stp>QtTyp=Y</stp>
        <stp>Days=T</stp>
        <stp>Per=cd</stp>
        <stp>DtFmt=D</stp>
        <stp>UseDPDF=Y</stp>
        <tr r="V161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[HistoricoDV01.xlsm]HISTORICO!R171C22</stp>
        <stp>Dir=V</stp>
        <stp>Dts=S</stp>
        <stp>Sort=A</stp>
        <stp>Quote=C</stp>
        <stp>QtTyp=Y</stp>
        <stp>Days=T</stp>
        <stp>Per=cd</stp>
        <stp>DtFmt=D</stp>
        <stp>UseDPDF=Y</stp>
        <tr r="V171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[HistoricoDV01.xlsm]HISTORICO!R141C22</stp>
        <stp>Dir=V</stp>
        <stp>Dts=S</stp>
        <stp>Sort=A</stp>
        <stp>Quote=C</stp>
        <stp>QtTyp=Y</stp>
        <stp>Days=T</stp>
        <stp>Per=cd</stp>
        <stp>DtFmt=D</stp>
        <stp>UseDPDF=Y</stp>
        <tr r="V141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[HistoricoDV01.xlsm]HISTORICO!R151C22</stp>
        <stp>Dir=V</stp>
        <stp>Dts=S</stp>
        <stp>Sort=A</stp>
        <stp>Quote=C</stp>
        <stp>QtTyp=Y</stp>
        <stp>Days=T</stp>
        <stp>Per=cd</stp>
        <stp>DtFmt=D</stp>
        <stp>UseDPDF=Y</stp>
        <tr r="V151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[HistoricoDV01.xlsm]HISTORICO!R121C22</stp>
        <stp>Dir=V</stp>
        <stp>Dts=S</stp>
        <stp>Sort=A</stp>
        <stp>Quote=C</stp>
        <stp>QtTyp=Y</stp>
        <stp>Days=T</stp>
        <stp>Per=cd</stp>
        <stp>DtFmt=D</stp>
        <stp>UseDPDF=Y</stp>
        <tr r="V121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[HistoricoDV01.xlsm]HISTORICO!R131C22</stp>
        <stp>Dir=V</stp>
        <stp>Dts=S</stp>
        <stp>Sort=A</stp>
        <stp>Quote=C</stp>
        <stp>QtTyp=Y</stp>
        <stp>Days=T</stp>
        <stp>Per=cd</stp>
        <stp>DtFmt=D</stp>
        <stp>UseDPDF=Y</stp>
        <tr r="V131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[HistoricoDV01.xlsm]HISTORICO!R101C22</stp>
        <stp>Dir=V</stp>
        <stp>Dts=S</stp>
        <stp>Sort=A</stp>
        <stp>Quote=C</stp>
        <stp>QtTyp=Y</stp>
        <stp>Days=T</stp>
        <stp>Per=cd</stp>
        <stp>DtFmt=D</stp>
        <stp>UseDPDF=Y</stp>
        <tr r="V101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[HistoricoDV01.xlsm]HISTORICO!R111C22</stp>
        <stp>Dir=V</stp>
        <stp>Dts=S</stp>
        <stp>Sort=A</stp>
        <stp>Quote=C</stp>
        <stp>QtTyp=Y</stp>
        <stp>Days=T</stp>
        <stp>Per=cd</stp>
        <stp>DtFmt=D</stp>
        <stp>UseDPDF=Y</stp>
        <tr r="V111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[HistoricoDV01.xlsm]HISTORICO!R80C17</stp>
        <stp>Dir=V</stp>
        <stp>Dts=S</stp>
        <stp>Sort=A</stp>
        <stp>Quote=C</stp>
        <stp>QtTyp=Y</stp>
        <stp>Days=T</stp>
        <stp>Per=cd</stp>
        <stp>DtFmt=D</stp>
        <stp>UseDPDF=Y</stp>
        <tr r="Q80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[HistoricoDV01.xlsm]HISTORICO!R90C17</stp>
        <stp>Dir=V</stp>
        <stp>Dts=S</stp>
        <stp>Sort=A</stp>
        <stp>Quote=C</stp>
        <stp>QtTyp=Y</stp>
        <stp>Days=T</stp>
        <stp>Per=cd</stp>
        <stp>DtFmt=D</stp>
        <stp>UseDPDF=Y</stp>
        <tr r="Q90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[HistoricoDV01.xlsm]HISTORICO!R70C17</stp>
        <stp>Dir=V</stp>
        <stp>Dts=S</stp>
        <stp>Sort=A</stp>
        <stp>Quote=C</stp>
        <stp>QtTyp=Y</stp>
        <stp>Days=T</stp>
        <stp>Per=cd</stp>
        <stp>DtFmt=D</stp>
        <stp>UseDPDF=Y</stp>
        <tr r="Q70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[HistoricoDV01.xlsm]HISTORICO!R90C22</stp>
        <stp>Dir=V</stp>
        <stp>Dts=S</stp>
        <stp>Sort=A</stp>
        <stp>Quote=C</stp>
        <stp>QtTyp=Y</stp>
        <stp>Days=T</stp>
        <stp>Per=cd</stp>
        <stp>DtFmt=D</stp>
        <stp>UseDPDF=Y</stp>
        <tr r="V90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[HistoricoDV01.xlsm]HISTORICO!R190C17</stp>
        <stp>Dir=V</stp>
        <stp>Dts=S</stp>
        <stp>Sort=A</stp>
        <stp>Quote=C</stp>
        <stp>QtTyp=Y</stp>
        <stp>Days=T</stp>
        <stp>Per=cd</stp>
        <stp>DtFmt=D</stp>
        <stp>UseDPDF=Y</stp>
        <tr r="Q190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[HistoricoDV01.xlsm]HISTORICO!R180C17</stp>
        <stp>Dir=V</stp>
        <stp>Dts=S</stp>
        <stp>Sort=A</stp>
        <stp>Quote=C</stp>
        <stp>QtTyp=Y</stp>
        <stp>Days=T</stp>
        <stp>Per=cd</stp>
        <stp>DtFmt=D</stp>
        <stp>UseDPDF=Y</stp>
        <tr r="Q180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[HistoricoDV01.xlsm]HISTORICO!R130C17</stp>
        <stp>Dir=V</stp>
        <stp>Dts=S</stp>
        <stp>Sort=A</stp>
        <stp>Quote=C</stp>
        <stp>QtTyp=Y</stp>
        <stp>Days=T</stp>
        <stp>Per=cd</stp>
        <stp>DtFmt=D</stp>
        <stp>UseDPDF=Y</stp>
        <tr r="Q130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[HistoricoDV01.xlsm]HISTORICO!R120C17</stp>
        <stp>Dir=V</stp>
        <stp>Dts=S</stp>
        <stp>Sort=A</stp>
        <stp>Quote=C</stp>
        <stp>QtTyp=Y</stp>
        <stp>Days=T</stp>
        <stp>Per=cd</stp>
        <stp>DtFmt=D</stp>
        <stp>UseDPDF=Y</stp>
        <tr r="Q120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[HistoricoDV01.xlsm]HISTORICO!R110C17</stp>
        <stp>Dir=V</stp>
        <stp>Dts=S</stp>
        <stp>Sort=A</stp>
        <stp>Quote=C</stp>
        <stp>QtTyp=Y</stp>
        <stp>Days=T</stp>
        <stp>Per=cd</stp>
        <stp>DtFmt=D</stp>
        <stp>UseDPDF=Y</stp>
        <tr r="Q110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[HistoricoDV01.xlsm]HISTORICO!R100C17</stp>
        <stp>Dir=V</stp>
        <stp>Dts=S</stp>
        <stp>Sort=A</stp>
        <stp>Quote=C</stp>
        <stp>QtTyp=Y</stp>
        <stp>Days=T</stp>
        <stp>Per=cd</stp>
        <stp>DtFmt=D</stp>
        <stp>UseDPDF=Y</stp>
        <tr r="Q100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[HistoricoDV01.xlsm]HISTORICO!R170C17</stp>
        <stp>Dir=V</stp>
        <stp>Dts=S</stp>
        <stp>Sort=A</stp>
        <stp>Quote=C</stp>
        <stp>QtTyp=Y</stp>
        <stp>Days=T</stp>
        <stp>Per=cd</stp>
        <stp>DtFmt=D</stp>
        <stp>UseDPDF=Y</stp>
        <tr r="Q170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[HistoricoDV01.xlsm]HISTORICO!R160C17</stp>
        <stp>Dir=V</stp>
        <stp>Dts=S</stp>
        <stp>Sort=A</stp>
        <stp>Quote=C</stp>
        <stp>QtTyp=Y</stp>
        <stp>Days=T</stp>
        <stp>Per=cd</stp>
        <stp>DtFmt=D</stp>
        <stp>UseDPDF=Y</stp>
        <tr r="Q160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[HistoricoDV01.xlsm]HISTORICO!R150C17</stp>
        <stp>Dir=V</stp>
        <stp>Dts=S</stp>
        <stp>Sort=A</stp>
        <stp>Quote=C</stp>
        <stp>QtTyp=Y</stp>
        <stp>Days=T</stp>
        <stp>Per=cd</stp>
        <stp>DtFmt=D</stp>
        <stp>UseDPDF=Y</stp>
        <tr r="Q150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[HistoricoDV01.xlsm]HISTORICO!R140C17</stp>
        <stp>Dir=V</stp>
        <stp>Dts=S</stp>
        <stp>Sort=A</stp>
        <stp>Quote=C</stp>
        <stp>QtTyp=Y</stp>
        <stp>Days=T</stp>
        <stp>Per=cd</stp>
        <stp>DtFmt=D</stp>
        <stp>UseDPDF=Y</stp>
        <tr r="Q140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[HistoricoDV01.xlsm]HISTORICO!R180C22</stp>
        <stp>Dir=V</stp>
        <stp>Dts=S</stp>
        <stp>Sort=A</stp>
        <stp>Quote=C</stp>
        <stp>QtTyp=Y</stp>
        <stp>Days=T</stp>
        <stp>Per=cd</stp>
        <stp>DtFmt=D</stp>
        <stp>UseDPDF=Y</stp>
        <tr r="V180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[HistoricoDV01.xlsm]HISTORICO!R190C22</stp>
        <stp>Dir=V</stp>
        <stp>Dts=S</stp>
        <stp>Sort=A</stp>
        <stp>Quote=C</stp>
        <stp>QtTyp=Y</stp>
        <stp>Days=T</stp>
        <stp>Per=cd</stp>
        <stp>DtFmt=D</stp>
        <stp>UseDPDF=Y</stp>
        <tr r="V190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[HistoricoDV01.xlsm]HISTORICO!R160C22</stp>
        <stp>Dir=V</stp>
        <stp>Dts=S</stp>
        <stp>Sort=A</stp>
        <stp>Quote=C</stp>
        <stp>QtTyp=Y</stp>
        <stp>Days=T</stp>
        <stp>Per=cd</stp>
        <stp>DtFmt=D</stp>
        <stp>UseDPDF=Y</stp>
        <tr r="V160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[HistoricoDV01.xlsm]HISTORICO!R170C22</stp>
        <stp>Dir=V</stp>
        <stp>Dts=S</stp>
        <stp>Sort=A</stp>
        <stp>Quote=C</stp>
        <stp>QtTyp=Y</stp>
        <stp>Days=T</stp>
        <stp>Per=cd</stp>
        <stp>DtFmt=D</stp>
        <stp>UseDPDF=Y</stp>
        <tr r="V170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[HistoricoDV01.xlsm]HISTORICO!R140C22</stp>
        <stp>Dir=V</stp>
        <stp>Dts=S</stp>
        <stp>Sort=A</stp>
        <stp>Quote=C</stp>
        <stp>QtTyp=Y</stp>
        <stp>Days=T</stp>
        <stp>Per=cd</stp>
        <stp>DtFmt=D</stp>
        <stp>UseDPDF=Y</stp>
        <tr r="V140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[HistoricoDV01.xlsm]HISTORICO!R150C22</stp>
        <stp>Dir=V</stp>
        <stp>Dts=S</stp>
        <stp>Sort=A</stp>
        <stp>Quote=C</stp>
        <stp>QtTyp=Y</stp>
        <stp>Days=T</stp>
        <stp>Per=cd</stp>
        <stp>DtFmt=D</stp>
        <stp>UseDPDF=Y</stp>
        <tr r="V150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[HistoricoDV01.xlsm]HISTORICO!R120C22</stp>
        <stp>Dir=V</stp>
        <stp>Dts=S</stp>
        <stp>Sort=A</stp>
        <stp>Quote=C</stp>
        <stp>QtTyp=Y</stp>
        <stp>Days=T</stp>
        <stp>Per=cd</stp>
        <stp>DtFmt=D</stp>
        <stp>UseDPDF=Y</stp>
        <tr r="V120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[HistoricoDV01.xlsm]HISTORICO!R130C22</stp>
        <stp>Dir=V</stp>
        <stp>Dts=S</stp>
        <stp>Sort=A</stp>
        <stp>Quote=C</stp>
        <stp>QtTyp=Y</stp>
        <stp>Days=T</stp>
        <stp>Per=cd</stp>
        <stp>DtFmt=D</stp>
        <stp>UseDPDF=Y</stp>
        <tr r="V130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[HistoricoDV01.xlsm]HISTORICO!R100C22</stp>
        <stp>Dir=V</stp>
        <stp>Dts=S</stp>
        <stp>Sort=A</stp>
        <stp>Quote=C</stp>
        <stp>QtTyp=Y</stp>
        <stp>Days=T</stp>
        <stp>Per=cd</stp>
        <stp>DtFmt=D</stp>
        <stp>UseDPDF=Y</stp>
        <tr r="V100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[HistoricoDV01.xlsm]HISTORICO!R110C22</stp>
        <stp>Dir=V</stp>
        <stp>Dts=S</stp>
        <stp>Sort=A</stp>
        <stp>Quote=C</stp>
        <stp>QtTyp=Y</stp>
        <stp>Days=T</stp>
        <stp>Per=cd</stp>
        <stp>DtFmt=D</stp>
        <stp>UseDPDF=Y</stp>
        <tr r="V110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[HistoricoDV01.xlsm]HISTORICO!R81C17</stp>
        <stp>Dir=V</stp>
        <stp>Dts=S</stp>
        <stp>Sort=A</stp>
        <stp>Quote=C</stp>
        <stp>QtTyp=Y</stp>
        <stp>Days=T</stp>
        <stp>Per=cd</stp>
        <stp>DtFmt=D</stp>
        <stp>UseDPDF=Y</stp>
        <tr r="Q81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[HistoricoDV01.xlsm]HISTORICO!R91C17</stp>
        <stp>Dir=V</stp>
        <stp>Dts=S</stp>
        <stp>Sort=A</stp>
        <stp>Quote=C</stp>
        <stp>QtTyp=Y</stp>
        <stp>Days=T</stp>
        <stp>Per=cd</stp>
        <stp>DtFmt=D</stp>
        <stp>UseDPDF=Y</stp>
        <tr r="Q91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[HistoricoDV01.xlsm]HISTORICO!R71C17</stp>
        <stp>Dir=V</stp>
        <stp>Dts=S</stp>
        <stp>Sort=A</stp>
        <stp>Quote=C</stp>
        <stp>QtTyp=Y</stp>
        <stp>Days=T</stp>
        <stp>Per=cd</stp>
        <stp>DtFmt=D</stp>
        <stp>UseDPDF=Y</stp>
        <tr r="Q71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[HistoricoDV01.xlsm]HISTORICO!R91C22</stp>
        <stp>Dir=V</stp>
        <stp>Dts=S</stp>
        <stp>Sort=A</stp>
        <stp>Quote=C</stp>
        <stp>QtTyp=Y</stp>
        <stp>Days=T</stp>
        <stp>Per=cd</stp>
        <stp>DtFmt=D</stp>
        <stp>UseDPDF=Y</stp>
        <tr r="V91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[HistoricoDV01.xlsm]HISTORICO!R193C17</stp>
        <stp>Dir=V</stp>
        <stp>Dts=S</stp>
        <stp>Sort=A</stp>
        <stp>Quote=C</stp>
        <stp>QtTyp=Y</stp>
        <stp>Days=T</stp>
        <stp>Per=cd</stp>
        <stp>DtFmt=D</stp>
        <stp>UseDPDF=Y</stp>
        <tr r="Q193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[HistoricoDV01.xlsm]HISTORICO!R183C17</stp>
        <stp>Dir=V</stp>
        <stp>Dts=S</stp>
        <stp>Sort=A</stp>
        <stp>Quote=C</stp>
        <stp>QtTyp=Y</stp>
        <stp>Days=T</stp>
        <stp>Per=cd</stp>
        <stp>DtFmt=D</stp>
        <stp>UseDPDF=Y</stp>
        <tr r="Q183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[HistoricoDV01.xlsm]HISTORICO!R133C17</stp>
        <stp>Dir=V</stp>
        <stp>Dts=S</stp>
        <stp>Sort=A</stp>
        <stp>Quote=C</stp>
        <stp>QtTyp=Y</stp>
        <stp>Days=T</stp>
        <stp>Per=cd</stp>
        <stp>DtFmt=D</stp>
        <stp>UseDPDF=Y</stp>
        <tr r="Q133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[HistoricoDV01.xlsm]HISTORICO!R123C17</stp>
        <stp>Dir=V</stp>
        <stp>Dts=S</stp>
        <stp>Sort=A</stp>
        <stp>Quote=C</stp>
        <stp>QtTyp=Y</stp>
        <stp>Days=T</stp>
        <stp>Per=cd</stp>
        <stp>DtFmt=D</stp>
        <stp>UseDPDF=Y</stp>
        <tr r="Q123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[HistoricoDV01.xlsm]HISTORICO!R113C17</stp>
        <stp>Dir=V</stp>
        <stp>Dts=S</stp>
        <stp>Sort=A</stp>
        <stp>Quote=C</stp>
        <stp>QtTyp=Y</stp>
        <stp>Days=T</stp>
        <stp>Per=cd</stp>
        <stp>DtFmt=D</stp>
        <stp>UseDPDF=Y</stp>
        <tr r="Q113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[HistoricoDV01.xlsm]HISTORICO!R103C17</stp>
        <stp>Dir=V</stp>
        <stp>Dts=S</stp>
        <stp>Sort=A</stp>
        <stp>Quote=C</stp>
        <stp>QtTyp=Y</stp>
        <stp>Days=T</stp>
        <stp>Per=cd</stp>
        <stp>DtFmt=D</stp>
        <stp>UseDPDF=Y</stp>
        <tr r="Q103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[HistoricoDV01.xlsm]HISTORICO!R173C17</stp>
        <stp>Dir=V</stp>
        <stp>Dts=S</stp>
        <stp>Sort=A</stp>
        <stp>Quote=C</stp>
        <stp>QtTyp=Y</stp>
        <stp>Days=T</stp>
        <stp>Per=cd</stp>
        <stp>DtFmt=D</stp>
        <stp>UseDPDF=Y</stp>
        <tr r="Q173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[HistoricoDV01.xlsm]HISTORICO!R163C17</stp>
        <stp>Dir=V</stp>
        <stp>Dts=S</stp>
        <stp>Sort=A</stp>
        <stp>Quote=C</stp>
        <stp>QtTyp=Y</stp>
        <stp>Days=T</stp>
        <stp>Per=cd</stp>
        <stp>DtFmt=D</stp>
        <stp>UseDPDF=Y</stp>
        <tr r="Q163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[HistoricoDV01.xlsm]HISTORICO!R153C17</stp>
        <stp>Dir=V</stp>
        <stp>Dts=S</stp>
        <stp>Sort=A</stp>
        <stp>Quote=C</stp>
        <stp>QtTyp=Y</stp>
        <stp>Days=T</stp>
        <stp>Per=cd</stp>
        <stp>DtFmt=D</stp>
        <stp>UseDPDF=Y</stp>
        <tr r="Q153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[HistoricoDV01.xlsm]HISTORICO!R143C17</stp>
        <stp>Dir=V</stp>
        <stp>Dts=S</stp>
        <stp>Sort=A</stp>
        <stp>Quote=C</stp>
        <stp>QtTyp=Y</stp>
        <stp>Days=T</stp>
        <stp>Per=cd</stp>
        <stp>DtFmt=D</stp>
        <stp>UseDPDF=Y</stp>
        <tr r="Q143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[HistoricoDV01.xlsm]HISTORICO!R183C22</stp>
        <stp>Dir=V</stp>
        <stp>Dts=S</stp>
        <stp>Sort=A</stp>
        <stp>Quote=C</stp>
        <stp>QtTyp=Y</stp>
        <stp>Days=T</stp>
        <stp>Per=cd</stp>
        <stp>DtFmt=D</stp>
        <stp>UseDPDF=Y</stp>
        <tr r="V183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[HistoricoDV01.xlsm]HISTORICO!R193C22</stp>
        <stp>Dir=V</stp>
        <stp>Dts=S</stp>
        <stp>Sort=A</stp>
        <stp>Quote=C</stp>
        <stp>QtTyp=Y</stp>
        <stp>Days=T</stp>
        <stp>Per=cd</stp>
        <stp>DtFmt=D</stp>
        <stp>UseDPDF=Y</stp>
        <tr r="V193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[HistoricoDV01.xlsm]HISTORICO!R163C22</stp>
        <stp>Dir=V</stp>
        <stp>Dts=S</stp>
        <stp>Sort=A</stp>
        <stp>Quote=C</stp>
        <stp>QtTyp=Y</stp>
        <stp>Days=T</stp>
        <stp>Per=cd</stp>
        <stp>DtFmt=D</stp>
        <stp>UseDPDF=Y</stp>
        <tr r="V163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[HistoricoDV01.xlsm]HISTORICO!R173C22</stp>
        <stp>Dir=V</stp>
        <stp>Dts=S</stp>
        <stp>Sort=A</stp>
        <stp>Quote=C</stp>
        <stp>QtTyp=Y</stp>
        <stp>Days=T</stp>
        <stp>Per=cd</stp>
        <stp>DtFmt=D</stp>
        <stp>UseDPDF=Y</stp>
        <tr r="V173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[HistoricoDV01.xlsm]HISTORICO!R143C22</stp>
        <stp>Dir=V</stp>
        <stp>Dts=S</stp>
        <stp>Sort=A</stp>
        <stp>Quote=C</stp>
        <stp>QtTyp=Y</stp>
        <stp>Days=T</stp>
        <stp>Per=cd</stp>
        <stp>DtFmt=D</stp>
        <stp>UseDPDF=Y</stp>
        <tr r="V143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[HistoricoDV01.xlsm]HISTORICO!R153C22</stp>
        <stp>Dir=V</stp>
        <stp>Dts=S</stp>
        <stp>Sort=A</stp>
        <stp>Quote=C</stp>
        <stp>QtTyp=Y</stp>
        <stp>Days=T</stp>
        <stp>Per=cd</stp>
        <stp>DtFmt=D</stp>
        <stp>UseDPDF=Y</stp>
        <tr r="V153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[HistoricoDV01.xlsm]HISTORICO!R123C22</stp>
        <stp>Dir=V</stp>
        <stp>Dts=S</stp>
        <stp>Sort=A</stp>
        <stp>Quote=C</stp>
        <stp>QtTyp=Y</stp>
        <stp>Days=T</stp>
        <stp>Per=cd</stp>
        <stp>DtFmt=D</stp>
        <stp>UseDPDF=Y</stp>
        <tr r="V123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[HistoricoDV01.xlsm]HISTORICO!R133C22</stp>
        <stp>Dir=V</stp>
        <stp>Dts=S</stp>
        <stp>Sort=A</stp>
        <stp>Quote=C</stp>
        <stp>QtTyp=Y</stp>
        <stp>Days=T</stp>
        <stp>Per=cd</stp>
        <stp>DtFmt=D</stp>
        <stp>UseDPDF=Y</stp>
        <tr r="V133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[HistoricoDV01.xlsm]HISTORICO!R103C22</stp>
        <stp>Dir=V</stp>
        <stp>Dts=S</stp>
        <stp>Sort=A</stp>
        <stp>Quote=C</stp>
        <stp>QtTyp=Y</stp>
        <stp>Days=T</stp>
        <stp>Per=cd</stp>
        <stp>DtFmt=D</stp>
        <stp>UseDPDF=Y</stp>
        <tr r="V103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[HistoricoDV01.xlsm]HISTORICO!R113C22</stp>
        <stp>Dir=V</stp>
        <stp>Dts=S</stp>
        <stp>Sort=A</stp>
        <stp>Quote=C</stp>
        <stp>QtTyp=Y</stp>
        <stp>Days=T</stp>
        <stp>Per=cd</stp>
        <stp>DtFmt=D</stp>
        <stp>UseDPDF=Y</stp>
        <tr r="V113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[HistoricoDV01.xlsm]HISTORICO!R82C17</stp>
        <stp>Dir=V</stp>
        <stp>Dts=S</stp>
        <stp>Sort=A</stp>
        <stp>Quote=C</stp>
        <stp>QtTyp=Y</stp>
        <stp>Days=T</stp>
        <stp>Per=cd</stp>
        <stp>DtFmt=D</stp>
        <stp>UseDPDF=Y</stp>
        <tr r="Q82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[HistoricoDV01.xlsm]HISTORICO!R92C17</stp>
        <stp>Dir=V</stp>
        <stp>Dts=S</stp>
        <stp>Sort=A</stp>
        <stp>Quote=C</stp>
        <stp>QtTyp=Y</stp>
        <stp>Days=T</stp>
        <stp>Per=cd</stp>
        <stp>DtFmt=D</stp>
        <stp>UseDPDF=Y</stp>
        <tr r="Q92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[HistoricoDV01.xlsm]HISTORICO!R72C17</stp>
        <stp>Dir=V</stp>
        <stp>Dts=S</stp>
        <stp>Sort=A</stp>
        <stp>Quote=C</stp>
        <stp>QtTyp=Y</stp>
        <stp>Days=T</stp>
        <stp>Per=cd</stp>
        <stp>DtFmt=D</stp>
        <stp>UseDPDF=Y</stp>
        <tr r="Q72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[HistoricoDV01.xlsm]HISTORICO!R92C22</stp>
        <stp>Dir=V</stp>
        <stp>Dts=S</stp>
        <stp>Sort=A</stp>
        <stp>Quote=C</stp>
        <stp>QtTyp=Y</stp>
        <stp>Days=T</stp>
        <stp>Per=cd</stp>
        <stp>DtFmt=D</stp>
        <stp>UseDPDF=Y</stp>
        <tr r="V92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[HistoricoDV01.xlsm]HISTORICO!R192C17</stp>
        <stp>Dir=V</stp>
        <stp>Dts=S</stp>
        <stp>Sort=A</stp>
        <stp>Quote=C</stp>
        <stp>QtTyp=Y</stp>
        <stp>Days=T</stp>
        <stp>Per=cd</stp>
        <stp>DtFmt=D</stp>
        <stp>UseDPDF=Y</stp>
        <tr r="Q192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[HistoricoDV01.xlsm]HISTORICO!R182C17</stp>
        <stp>Dir=V</stp>
        <stp>Dts=S</stp>
        <stp>Sort=A</stp>
        <stp>Quote=C</stp>
        <stp>QtTyp=Y</stp>
        <stp>Days=T</stp>
        <stp>Per=cd</stp>
        <stp>DtFmt=D</stp>
        <stp>UseDPDF=Y</stp>
        <tr r="Q182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[HistoricoDV01.xlsm]HISTORICO!R132C17</stp>
        <stp>Dir=V</stp>
        <stp>Dts=S</stp>
        <stp>Sort=A</stp>
        <stp>Quote=C</stp>
        <stp>QtTyp=Y</stp>
        <stp>Days=T</stp>
        <stp>Per=cd</stp>
        <stp>DtFmt=D</stp>
        <stp>UseDPDF=Y</stp>
        <tr r="Q132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[HistoricoDV01.xlsm]HISTORICO!R122C17</stp>
        <stp>Dir=V</stp>
        <stp>Dts=S</stp>
        <stp>Sort=A</stp>
        <stp>Quote=C</stp>
        <stp>QtTyp=Y</stp>
        <stp>Days=T</stp>
        <stp>Per=cd</stp>
        <stp>DtFmt=D</stp>
        <stp>UseDPDF=Y</stp>
        <tr r="Q122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[HistoricoDV01.xlsm]HISTORICO!R112C17</stp>
        <stp>Dir=V</stp>
        <stp>Dts=S</stp>
        <stp>Sort=A</stp>
        <stp>Quote=C</stp>
        <stp>QtTyp=Y</stp>
        <stp>Days=T</stp>
        <stp>Per=cd</stp>
        <stp>DtFmt=D</stp>
        <stp>UseDPDF=Y</stp>
        <tr r="Q112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[HistoricoDV01.xlsm]HISTORICO!R102C17</stp>
        <stp>Dir=V</stp>
        <stp>Dts=S</stp>
        <stp>Sort=A</stp>
        <stp>Quote=C</stp>
        <stp>QtTyp=Y</stp>
        <stp>Days=T</stp>
        <stp>Per=cd</stp>
        <stp>DtFmt=D</stp>
        <stp>UseDPDF=Y</stp>
        <tr r="Q102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[HistoricoDV01.xlsm]HISTORICO!R172C17</stp>
        <stp>Dir=V</stp>
        <stp>Dts=S</stp>
        <stp>Sort=A</stp>
        <stp>Quote=C</stp>
        <stp>QtTyp=Y</stp>
        <stp>Days=T</stp>
        <stp>Per=cd</stp>
        <stp>DtFmt=D</stp>
        <stp>UseDPDF=Y</stp>
        <tr r="Q172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[HistoricoDV01.xlsm]HISTORICO!R162C17</stp>
        <stp>Dir=V</stp>
        <stp>Dts=S</stp>
        <stp>Sort=A</stp>
        <stp>Quote=C</stp>
        <stp>QtTyp=Y</stp>
        <stp>Days=T</stp>
        <stp>Per=cd</stp>
        <stp>DtFmt=D</stp>
        <stp>UseDPDF=Y</stp>
        <tr r="Q162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[HistoricoDV01.xlsm]HISTORICO!R152C17</stp>
        <stp>Dir=V</stp>
        <stp>Dts=S</stp>
        <stp>Sort=A</stp>
        <stp>Quote=C</stp>
        <stp>QtTyp=Y</stp>
        <stp>Days=T</stp>
        <stp>Per=cd</stp>
        <stp>DtFmt=D</stp>
        <stp>UseDPDF=Y</stp>
        <tr r="Q152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[HistoricoDV01.xlsm]HISTORICO!R142C17</stp>
        <stp>Dir=V</stp>
        <stp>Dts=S</stp>
        <stp>Sort=A</stp>
        <stp>Quote=C</stp>
        <stp>QtTyp=Y</stp>
        <stp>Days=T</stp>
        <stp>Per=cd</stp>
        <stp>DtFmt=D</stp>
        <stp>UseDPDF=Y</stp>
        <tr r="Q142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[HistoricoDV01.xlsm]HISTORICO!R182C22</stp>
        <stp>Dir=V</stp>
        <stp>Dts=S</stp>
        <stp>Sort=A</stp>
        <stp>Quote=C</stp>
        <stp>QtTyp=Y</stp>
        <stp>Days=T</stp>
        <stp>Per=cd</stp>
        <stp>DtFmt=D</stp>
        <stp>UseDPDF=Y</stp>
        <tr r="V182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[HistoricoDV01.xlsm]HISTORICO!R192C22</stp>
        <stp>Dir=V</stp>
        <stp>Dts=S</stp>
        <stp>Sort=A</stp>
        <stp>Quote=C</stp>
        <stp>QtTyp=Y</stp>
        <stp>Days=T</stp>
        <stp>Per=cd</stp>
        <stp>DtFmt=D</stp>
        <stp>UseDPDF=Y</stp>
        <tr r="V192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[HistoricoDV01.xlsm]HISTORICO!R162C22</stp>
        <stp>Dir=V</stp>
        <stp>Dts=S</stp>
        <stp>Sort=A</stp>
        <stp>Quote=C</stp>
        <stp>QtTyp=Y</stp>
        <stp>Days=T</stp>
        <stp>Per=cd</stp>
        <stp>DtFmt=D</stp>
        <stp>UseDPDF=Y</stp>
        <tr r="V162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[HistoricoDV01.xlsm]HISTORICO!R172C22</stp>
        <stp>Dir=V</stp>
        <stp>Dts=S</stp>
        <stp>Sort=A</stp>
        <stp>Quote=C</stp>
        <stp>QtTyp=Y</stp>
        <stp>Days=T</stp>
        <stp>Per=cd</stp>
        <stp>DtFmt=D</stp>
        <stp>UseDPDF=Y</stp>
        <tr r="V172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[HistoricoDV01.xlsm]HISTORICO!R142C22</stp>
        <stp>Dir=V</stp>
        <stp>Dts=S</stp>
        <stp>Sort=A</stp>
        <stp>Quote=C</stp>
        <stp>QtTyp=Y</stp>
        <stp>Days=T</stp>
        <stp>Per=cd</stp>
        <stp>DtFmt=D</stp>
        <stp>UseDPDF=Y</stp>
        <tr r="V142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[HistoricoDV01.xlsm]HISTORICO!R152C22</stp>
        <stp>Dir=V</stp>
        <stp>Dts=S</stp>
        <stp>Sort=A</stp>
        <stp>Quote=C</stp>
        <stp>QtTyp=Y</stp>
        <stp>Days=T</stp>
        <stp>Per=cd</stp>
        <stp>DtFmt=D</stp>
        <stp>UseDPDF=Y</stp>
        <tr r="V152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[HistoricoDV01.xlsm]HISTORICO!R122C22</stp>
        <stp>Dir=V</stp>
        <stp>Dts=S</stp>
        <stp>Sort=A</stp>
        <stp>Quote=C</stp>
        <stp>QtTyp=Y</stp>
        <stp>Days=T</stp>
        <stp>Per=cd</stp>
        <stp>DtFmt=D</stp>
        <stp>UseDPDF=Y</stp>
        <tr r="V122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[HistoricoDV01.xlsm]HISTORICO!R132C22</stp>
        <stp>Dir=V</stp>
        <stp>Dts=S</stp>
        <stp>Sort=A</stp>
        <stp>Quote=C</stp>
        <stp>QtTyp=Y</stp>
        <stp>Days=T</stp>
        <stp>Per=cd</stp>
        <stp>DtFmt=D</stp>
        <stp>UseDPDF=Y</stp>
        <tr r="V132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[HistoricoDV01.xlsm]HISTORICO!R102C22</stp>
        <stp>Dir=V</stp>
        <stp>Dts=S</stp>
        <stp>Sort=A</stp>
        <stp>Quote=C</stp>
        <stp>QtTyp=Y</stp>
        <stp>Days=T</stp>
        <stp>Per=cd</stp>
        <stp>DtFmt=D</stp>
        <stp>UseDPDF=Y</stp>
        <tr r="V102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[HistoricoDV01.xlsm]HISTORICO!R112C22</stp>
        <stp>Dir=V</stp>
        <stp>Dts=S</stp>
        <stp>Sort=A</stp>
        <stp>Quote=C</stp>
        <stp>QtTyp=Y</stp>
        <stp>Days=T</stp>
        <stp>Per=cd</stp>
        <stp>DtFmt=D</stp>
        <stp>UseDPDF=Y</stp>
        <tr r="V112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[HistoricoDV01.xlsm]HISTORICO!R83C17</stp>
        <stp>Dir=V</stp>
        <stp>Dts=S</stp>
        <stp>Sort=A</stp>
        <stp>Quote=C</stp>
        <stp>QtTyp=Y</stp>
        <stp>Days=T</stp>
        <stp>Per=cd</stp>
        <stp>DtFmt=D</stp>
        <stp>UseDPDF=Y</stp>
        <tr r="Q83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[HistoricoDV01.xlsm]HISTORICO!R93C17</stp>
        <stp>Dir=V</stp>
        <stp>Dts=S</stp>
        <stp>Sort=A</stp>
        <stp>Quote=C</stp>
        <stp>QtTyp=Y</stp>
        <stp>Days=T</stp>
        <stp>Per=cd</stp>
        <stp>DtFmt=D</stp>
        <stp>UseDPDF=Y</stp>
        <tr r="Q93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[HistoricoDV01.xlsm]HISTORICO!R73C17</stp>
        <stp>Dir=V</stp>
        <stp>Dts=S</stp>
        <stp>Sort=A</stp>
        <stp>Quote=C</stp>
        <stp>QtTyp=Y</stp>
        <stp>Days=T</stp>
        <stp>Per=cd</stp>
        <stp>DtFmt=D</stp>
        <stp>UseDPDF=Y</stp>
        <tr r="Q73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[HistoricoDV01.xlsm]HISTORICO!R93C22</stp>
        <stp>Dir=V</stp>
        <stp>Dts=S</stp>
        <stp>Sort=A</stp>
        <stp>Quote=C</stp>
        <stp>QtTyp=Y</stp>
        <stp>Days=T</stp>
        <stp>Per=cd</stp>
        <stp>DtFmt=D</stp>
        <stp>UseDPDF=Y</stp>
        <tr r="V93" s="1"/>
      </tp>
      <tp t="s">
        <v>#N/A Invalid Security</v>
        <stp/>
        <stp>##V3_BDHV12</stp>
        <stp>ODF9 Comdty</stp>
        <stp>PX_LAST_x0002_VOLUME</stp>
        <stp>20/09/2017</stp>
        <stp>20/09/2017</stp>
        <stp>[HistoricoDV01.xlsm]HISTORICO!R23C22</stp>
        <stp>Dir=V</stp>
        <stp>Dts=S</stp>
        <stp>Sort=A</stp>
        <stp>Quote=C</stp>
        <stp>QtTyp=Y</stp>
        <stp>Days=T</stp>
        <stp>Per=cd</stp>
        <stp>DtFmt=D</stp>
        <stp>UseDPDF=Y</stp>
        <tr r="V23" s="1"/>
      </tp>
      <tp t="s">
        <v>#N/A N/A</v>
        <stp/>
        <stp>##V3_BDHV12</stp>
        <stp>ODF7 Comdty</stp>
        <stp>PX_LAST_x0002_VOLUME</stp>
        <stp>20/09/2017</stp>
        <stp>20/09/2017</stp>
        <stp>[HistoricoDV01.xlsm]HISTORICO!R43C22</stp>
        <stp>Dir=V</stp>
        <stp>Dts=S</stp>
        <stp>Sort=A</stp>
        <stp>Quote=C</stp>
        <stp>QtTyp=Y</stp>
        <stp>Days=T</stp>
        <stp>Per=cd</stp>
        <stp>DtFmt=D</stp>
        <stp>UseDPDF=Y</stp>
        <tr r="V43" s="1"/>
      </tp>
      <tp t="s">
        <v>#N/A Invalid Security</v>
        <stp/>
        <stp>##V3_BDHV12</stp>
        <stp>ODU7 Comdty</stp>
        <stp>PX_LAST_x0002_VOLUME</stp>
        <stp>20/09/2017</stp>
        <stp>20/09/2017</stp>
        <stp>[HistoricoDV01.xlsm]HISTORICO!R13C22</stp>
        <stp>Dir=V</stp>
        <stp>Dts=S</stp>
        <stp>Sort=A</stp>
        <stp>Quote=C</stp>
        <stp>QtTyp=Y</stp>
        <stp>Days=T</stp>
        <stp>Per=cd</stp>
        <stp>DtFmt=D</stp>
        <stp>UseDPDF=Y</stp>
        <tr r="V13" s="1"/>
      </tp>
    </main>
    <main first="bloomberg.rtd">
      <tp t="s">
        <v>#N/A Invalid Security</v>
        <stp/>
        <stp>##V3_BDHV12</stp>
        <stp>ODV6 Comdty</stp>
        <stp>PX_LAST_x0002_VOLUME</stp>
        <stp>20/09/2017</stp>
        <stp>20/09/2017</stp>
        <stp>[HistoricoDV01.xlsm]HISTORICO!R63C22</stp>
        <stp>Dir=V</stp>
        <stp>Dts=S</stp>
        <stp>Sort=A</stp>
        <stp>Quote=C</stp>
        <stp>QtTyp=Y</stp>
        <stp>Days=T</stp>
        <stp>Per=cd</stp>
        <stp>DtFmt=D</stp>
        <stp>UseDPDF=Y</stp>
        <tr r="V63" s="1"/>
      </tp>
      <tp t="s">
        <v>#N/A Invalid Security</v>
        <stp/>
        <stp>##V3_BDHV12</stp>
        <stp>ODZ5 Comdty</stp>
        <stp>PX_LAST_x0002_VOLUME</stp>
        <stp>20/09/2017</stp>
        <stp>20/09/2017</stp>
        <stp>[HistoricoDV01.xlsm]HISTORICO!R53C22</stp>
        <stp>Dir=V</stp>
        <stp>Dts=S</stp>
        <stp>Sort=A</stp>
        <stp>Quote=C</stp>
        <stp>QtTyp=Y</stp>
        <stp>Days=T</stp>
        <stp>Per=cd</stp>
        <stp>DtFmt=D</stp>
        <stp>UseDPDF=Y</stp>
        <tr r="V53" s="1"/>
      </tp>
      <tp t="s">
        <v>#N/A Invalid Security</v>
        <stp/>
        <stp>##V3_BDHV12</stp>
        <stp>OD*. Comdty</stp>
        <stp>PX_LAST_x0002_VOLUME</stp>
        <stp>20/09/2017</stp>
        <stp>20/09/2017</stp>
        <stp>[HistoricoDV01.xlsm]HISTORICO!R83C22</stp>
        <stp>Dir=V</stp>
        <stp>Dts=S</stp>
        <stp>Sort=A</stp>
        <stp>Quote=C</stp>
        <stp>QtTyp=Y</stp>
        <stp>Days=T</stp>
        <stp>Per=cd</stp>
        <stp>DtFmt=D</stp>
        <stp>UseDPDF=Y</stp>
        <tr r="V83" s="1"/>
      </tp>
      <tp t="s">
        <v>#N/A Invalid Security</v>
        <stp/>
        <stp>##V3_BDHV12</stp>
        <stp>ODF6 Comdty</stp>
        <stp>PX_LAST_x0002_VOLUME</stp>
        <stp>20/09/2017</stp>
        <stp>20/09/2017</stp>
        <stp>[HistoricoDV01.xlsm]HISTORICO!R42C22</stp>
        <stp>Dir=V</stp>
        <stp>Dts=S</stp>
        <stp>Sort=A</stp>
        <stp>Quote=C</stp>
        <stp>QtTyp=Y</stp>
        <stp>Days=T</stp>
        <stp>Per=cd</stp>
        <stp>DtFmt=D</stp>
        <stp>UseDPDF=Y</stp>
        <tr r="V42" s="1"/>
      </tp>
      <tp t="s">
        <v>#N/A Invalid Security</v>
        <stp/>
        <stp>##V3_BDHV12</stp>
        <stp>ODJ1 Comdty</stp>
        <stp>PX_LAST_x0002_VOLUME</stp>
        <stp>20/09/2017</stp>
        <stp>20/09/2017</stp>
        <stp>[HistoricoDV01.xlsm]HISTORICO!R32C22</stp>
        <stp>Dir=V</stp>
        <stp>Dts=S</stp>
        <stp>Sort=A</stp>
        <stp>Quote=C</stp>
        <stp>QtTyp=Y</stp>
        <stp>Days=T</stp>
        <stp>Per=cd</stp>
        <stp>DtFmt=D</stp>
        <stp>UseDPDF=Y</stp>
        <tr r="V32" s="1"/>
      </tp>
      <tp t="s">
        <v>#N/A Invalid Security</v>
        <stp/>
        <stp>##V3_BDHV12</stp>
        <stp>ODQ7 Comdty</stp>
        <stp>PX_LAST_x0002_VOLUME</stp>
        <stp>20/09/2017</stp>
        <stp>20/09/2017</stp>
        <stp>[HistoricoDV01.xlsm]HISTORICO!R12C22</stp>
        <stp>Dir=V</stp>
        <stp>Dts=S</stp>
        <stp>Sort=A</stp>
        <stp>Quote=C</stp>
        <stp>QtTyp=Y</stp>
        <stp>Days=T</stp>
        <stp>Per=cd</stp>
        <stp>DtFmt=D</stp>
        <stp>UseDPDF=Y</stp>
        <tr r="V12" s="1"/>
      </tp>
      <tp t="s">
        <v>#N/A Invalid Security</v>
        <stp/>
        <stp>##V3_BDHV12</stp>
        <stp>ODU6 Comdty</stp>
        <stp>PX_LAST_x0002_VOLUME</stp>
        <stp>20/09/2017</stp>
        <stp>20/09/2017</stp>
        <stp>[HistoricoDV01.xlsm]HISTORICO!R62C22</stp>
        <stp>Dir=V</stp>
        <stp>Dts=S</stp>
        <stp>Sort=A</stp>
        <stp>Quote=C</stp>
        <stp>QtTyp=Y</stp>
        <stp>Days=T</stp>
        <stp>Per=cd</stp>
        <stp>DtFmt=D</stp>
        <stp>UseDPDF=Y</stp>
        <tr r="V62" s="1"/>
      </tp>
      <tp t="s">
        <v>#N/A Invalid Security</v>
        <stp/>
        <stp>##V3_BDHV12</stp>
        <stp>ODX5 Comdty</stp>
        <stp>PX_LAST_x0002_VOLUME</stp>
        <stp>20/09/2017</stp>
        <stp>20/09/2017</stp>
        <stp>[HistoricoDV01.xlsm]HISTORICO!R52C22</stp>
        <stp>Dir=V</stp>
        <stp>Dts=S</stp>
        <stp>Sort=A</stp>
        <stp>Quote=C</stp>
        <stp>QtTyp=Y</stp>
        <stp>Days=T</stp>
        <stp>Per=cd</stp>
        <stp>DtFmt=D</stp>
        <stp>UseDPDF=Y</stp>
        <tr r="V52" s="1"/>
      </tp>
      <tp t="s">
        <v>#N/A Invalid Security</v>
        <stp/>
        <stp>##V3_BDHV12</stp>
        <stp>ODF5 Comdty</stp>
        <stp>PX_LAST_x0002_VOLUME</stp>
        <stp>20/09/2017</stp>
        <stp>20/09/2017</stp>
        <stp>[HistoricoDV01.xlsm]HISTORICO!R41C22</stp>
        <stp>Dir=V</stp>
        <stp>Dts=S</stp>
        <stp>Sort=A</stp>
        <stp>Quote=C</stp>
        <stp>QtTyp=Y</stp>
        <stp>Days=T</stp>
        <stp>Per=cd</stp>
        <stp>DtFmt=D</stp>
        <stp>UseDPDF=Y</stp>
        <tr r="V41" s="1"/>
      </tp>
      <tp t="s">
        <v>#N/A Invalid Security</v>
        <stp/>
        <stp>##V3_BDHV12</stp>
        <stp>ODF1 Comdty</stp>
        <stp>PX_LAST_x0002_VOLUME</stp>
        <stp>20/09/2017</stp>
        <stp>20/09/2017</stp>
        <stp>[HistoricoDV01.xlsm]HISTORICO!R31C22</stp>
        <stp>Dir=V</stp>
        <stp>Dts=S</stp>
        <stp>Sort=A</stp>
        <stp>Quote=C</stp>
        <stp>QtTyp=Y</stp>
        <stp>Days=T</stp>
        <stp>Per=cd</stp>
        <stp>DtFmt=D</stp>
        <stp>UseDPDF=Y</stp>
        <tr r="V31" s="1"/>
      </tp>
      <tp t="s">
        <v>#N/A Invalid Security</v>
        <stp/>
        <stp>##V3_BDHV12</stp>
        <stp>ODN7 Comdty</stp>
        <stp>PX_LAST_x0002_VOLUME</stp>
        <stp>20/09/2017</stp>
        <stp>20/09/2017</stp>
        <stp>[HistoricoDV01.xlsm]HISTORICO!R11C22</stp>
        <stp>Dir=V</stp>
        <stp>Dts=S</stp>
        <stp>Sort=A</stp>
        <stp>Quote=C</stp>
        <stp>QtTyp=Y</stp>
        <stp>Days=T</stp>
        <stp>Per=cd</stp>
        <stp>DtFmt=D</stp>
        <stp>UseDPDF=Y</stp>
        <tr r="V11" s="1"/>
      </tp>
      <tp t="s">
        <v>#N/A Invalid Security</v>
        <stp/>
        <stp>##V3_BDHV12</stp>
        <stp>ODQ6 Comdty</stp>
        <stp>PX_LAST_x0002_VOLUME</stp>
        <stp>20/09/2017</stp>
        <stp>20/09/2017</stp>
        <stp>[HistoricoDV01.xlsm]HISTORICO!R61C22</stp>
        <stp>Dir=V</stp>
        <stp>Dts=S</stp>
        <stp>Sort=A</stp>
        <stp>Quote=C</stp>
        <stp>QtTyp=Y</stp>
        <stp>Days=T</stp>
        <stp>Per=cd</stp>
        <stp>DtFmt=D</stp>
        <stp>UseDPDF=Y</stp>
        <tr r="V61" s="1"/>
      </tp>
      <tp t="s">
        <v>#N/A Invalid Security</v>
        <stp/>
        <stp>##V3_BDHV12</stp>
        <stp>ODU5 Comdty</stp>
        <stp>PX_LAST_x0002_VOLUME</stp>
        <stp>20/09/2017</stp>
        <stp>20/09/2017</stp>
        <stp>[HistoricoDV01.xlsm]HISTORICO!R51C22</stp>
        <stp>Dir=V</stp>
        <stp>Dts=S</stp>
        <stp>Sort=A</stp>
        <stp>Quote=C</stp>
        <stp>QtTyp=Y</stp>
        <stp>Days=T</stp>
        <stp>Per=cd</stp>
        <stp>DtFmt=D</stp>
        <stp>UseDPDF=Y</stp>
        <tr r="V51" s="1"/>
      </tp>
      <tp t="s">
        <v>#N/A Invalid Security</v>
        <stp/>
        <stp>##V3_BDHV12</stp>
        <stp>ODJ8 Comdty</stp>
        <stp>PX_LAST_x0002_VOLUME</stp>
        <stp>20/09/2017</stp>
        <stp>20/09/2017</stp>
        <stp>[HistoricoDV01.xlsm]HISTORICO!R20C22</stp>
        <stp>Dir=V</stp>
        <stp>Dts=S</stp>
        <stp>Sort=A</stp>
        <stp>Quote=C</stp>
        <stp>QtTyp=Y</stp>
        <stp>Days=T</stp>
        <stp>Per=cd</stp>
        <stp>DtFmt=D</stp>
        <stp>UseDPDF=Y</stp>
        <tr r="V20" s="1"/>
      </tp>
      <tp t="s">
        <v>#N/A N/A</v>
        <stp/>
        <stp>##V3_BDHV12</stp>
        <stp>ODM7 Comdty</stp>
        <stp>PX_LAST_x0002_VOLUME</stp>
        <stp>20/09/2017</stp>
        <stp>20/09/2017</stp>
        <stp>[HistoricoDV01.xlsm]HISTORICO!R10C22</stp>
        <stp>Dir=V</stp>
        <stp>Dts=S</stp>
        <stp>Sort=A</stp>
        <stp>Quote=C</stp>
        <stp>QtTyp=Y</stp>
        <stp>Days=T</stp>
        <stp>Per=cd</stp>
        <stp>DtFmt=D</stp>
        <stp>UseDPDF=Y</stp>
        <tr r="V10" s="1"/>
      </tp>
      <tp t="s">
        <v>#N/A Invalid Security</v>
        <stp/>
        <stp>##V3_BDHV12</stp>
        <stp>ODN6 Comdty</stp>
        <stp>PX_LAST_x0002_VOLUME</stp>
        <stp>20/09/2017</stp>
        <stp>20/09/2017</stp>
        <stp>[HistoricoDV01.xlsm]HISTORICO!R60C22</stp>
        <stp>Dir=V</stp>
        <stp>Dts=S</stp>
        <stp>Sort=A</stp>
        <stp>Quote=C</stp>
        <stp>QtTyp=Y</stp>
        <stp>Days=T</stp>
        <stp>Per=cd</stp>
        <stp>DtFmt=D</stp>
        <stp>UseDPDF=Y</stp>
        <tr r="V60" s="1"/>
      </tp>
      <tp t="s">
        <v>#N/A Invalid Security</v>
        <stp/>
        <stp>##V3_BDHV12</stp>
        <stp>ODN4 Comdty</stp>
        <stp>PX_LAST_x0002_VOLUME</stp>
        <stp>20/09/2017</stp>
        <stp>20/09/2017</stp>
        <stp>[HistoricoDV01.xlsm]HISTORICO!R40C22</stp>
        <stp>Dir=V</stp>
        <stp>Dts=S</stp>
        <stp>Sort=A</stp>
        <stp>Quote=C</stp>
        <stp>QtTyp=Y</stp>
        <stp>Days=T</stp>
        <stp>Per=cd</stp>
        <stp>DtFmt=D</stp>
        <stp>UseDPDF=Y</stp>
        <tr r="V40" s="1"/>
      </tp>
      <tp t="s">
        <v>#N/A Invalid Security</v>
        <stp/>
        <stp>##V3_BDHV12</stp>
        <stp>ODV5 Comdty</stp>
        <stp>PX_LAST_x0002_VOLUME</stp>
        <stp>20/09/2017</stp>
        <stp>20/09/2017</stp>
        <stp>[HistoricoDV01.xlsm]HISTORICO!R50C22</stp>
        <stp>Dir=V</stp>
        <stp>Dts=S</stp>
        <stp>Sort=A</stp>
        <stp>Quote=C</stp>
        <stp>QtTyp=Y</stp>
        <stp>Days=T</stp>
        <stp>Per=cd</stp>
        <stp>DtFmt=D</stp>
        <stp>UseDPDF=Y</stp>
        <tr r="V50" s="1"/>
      </tp>
      <tp t="s">
        <v>#N/A Invalid Security</v>
        <stp/>
        <stp>##V3_BDHV12</stp>
        <stp>ODV0 Comdty</stp>
        <stp>PX_LAST_x0002_VOLUME</stp>
        <stp>20/09/2017</stp>
        <stp>20/09/2017</stp>
        <stp>[HistoricoDV01.xlsm]HISTORICO!R30C22</stp>
        <stp>Dir=V</stp>
        <stp>Dts=S</stp>
        <stp>Sort=A</stp>
        <stp>Quote=C</stp>
        <stp>QtTyp=Y</stp>
        <stp>Days=T</stp>
        <stp>Per=cd</stp>
        <stp>DtFmt=D</stp>
        <stp>UseDPDF=Y</stp>
        <tr r="V30" s="1"/>
      </tp>
      <tp t="s">
        <v>#N/A Invalid Security</v>
        <stp/>
        <stp>##V3_BDHV12</stp>
        <stp>ODF8 Comdty</stp>
        <stp>PX_LAST_x0002_VOLUME</stp>
        <stp>20/09/2017</stp>
        <stp>20/09/2017</stp>
        <stp>[HistoricoDV01.xlsm]HISTORICO!R17C22</stp>
        <stp>Dir=V</stp>
        <stp>Dts=S</stp>
        <stp>Sort=A</stp>
        <stp>Quote=C</stp>
        <stp>QtTyp=Y</stp>
        <stp>Days=T</stp>
        <stp>Per=cd</stp>
        <stp>DtFmt=D</stp>
        <stp>UseDPDF=Y</stp>
        <tr r="V17" s="1"/>
      </tp>
      <tp t="s">
        <v>#N/A Invalid Security</v>
        <stp/>
        <stp>##V3_BDHV12</stp>
        <stp>ODF3 Comdty</stp>
        <stp>PX_LAST_x0002_VOLUME</stp>
        <stp>20/09/2017</stp>
        <stp>20/09/2017</stp>
        <stp>[HistoricoDV01.xlsm]HISTORICO!R37C22</stp>
        <stp>Dir=V</stp>
        <stp>Dts=S</stp>
        <stp>Sort=A</stp>
        <stp>Quote=C</stp>
        <stp>QtTyp=Y</stp>
        <stp>Days=T</stp>
        <stp>Per=cd</stp>
        <stp>DtFmt=D</stp>
        <stp>UseDPDF=Y</stp>
        <tr r="V37" s="1"/>
      </tp>
      <tp t="s">
        <v>#N/A Invalid Security</v>
        <stp/>
        <stp>##V3_BDHV12</stp>
        <stp>ODF0 Comdty</stp>
        <stp>PX_LAST_x0002_VOLUME</stp>
        <stp>20/09/2017</stp>
        <stp>20/09/2017</stp>
        <stp>[HistoricoDV01.xlsm]HISTORICO!R27C22</stp>
        <stp>Dir=V</stp>
        <stp>Dts=S</stp>
        <stp>Sort=A</stp>
        <stp>Quote=C</stp>
        <stp>QtTyp=Y</stp>
        <stp>Days=T</stp>
        <stp>Per=cd</stp>
        <stp>DtFmt=D</stp>
        <stp>UseDPDF=Y</stp>
        <tr r="V27" s="1"/>
      </tp>
      <tp t="s">
        <v>#N/A Invalid Security</v>
        <stp/>
        <stp>##V3_BDHV12</stp>
        <stp>ODJ6 Comdty</stp>
        <stp>PX_LAST_x0002_VOLUME</stp>
        <stp>20/09/2017</stp>
        <stp>20/09/2017</stp>
        <stp>[HistoricoDV01.xlsm]HISTORICO!R57C22</stp>
        <stp>Dir=V</stp>
        <stp>Dts=S</stp>
        <stp>Sort=A</stp>
        <stp>Quote=C</stp>
        <stp>QtTyp=Y</stp>
        <stp>Days=T</stp>
        <stp>Per=cd</stp>
        <stp>DtFmt=D</stp>
        <stp>UseDPDF=Y</stp>
        <tr r="V57" s="1"/>
      </tp>
      <tp t="s">
        <v>#N/A Invalid Security</v>
        <stp/>
        <stp>##V3_BDHV12</stp>
        <stp>ODF0 Comdty</stp>
        <stp>PX_LAST_x0002_VOLUME</stp>
        <stp>20/09/2017</stp>
        <stp>20/09/2017</stp>
        <stp>[HistoricoDV01.xlsm]HISTORICO!R46C22</stp>
        <stp>Dir=V</stp>
        <stp>Dts=S</stp>
        <stp>Sort=A</stp>
        <stp>Quote=C</stp>
        <stp>QtTyp=Y</stp>
        <stp>Days=T</stp>
        <stp>Per=cd</stp>
        <stp>DtFmt=D</stp>
        <stp>UseDPDF=Y</stp>
        <tr r="V46" s="1"/>
      </tp>
      <tp t="s">
        <v>#N/A Invalid Security</v>
        <stp/>
        <stp>##V3_BDHV12</stp>
        <stp>ODH6 Comdty</stp>
        <stp>PX_LAST_x0002_VOLUME</stp>
        <stp>20/09/2017</stp>
        <stp>20/09/2017</stp>
        <stp>[HistoricoDV01.xlsm]HISTORICO!R56C22</stp>
        <stp>Dir=V</stp>
        <stp>Dts=S</stp>
        <stp>Sort=A</stp>
        <stp>Quote=C</stp>
        <stp>QtTyp=Y</stp>
        <stp>Days=T</stp>
        <stp>Per=cd</stp>
        <stp>DtFmt=D</stp>
        <stp>UseDPDF=Y</stp>
        <tr r="V56" s="1"/>
      </tp>
      <tp t="s">
        <v>#N/A Invalid Security</v>
        <stp/>
        <stp>##V3_BDHV12</stp>
        <stp>ODN2 Comdty</stp>
        <stp>PX_LAST_x0002_VOLUME</stp>
        <stp>20/09/2017</stp>
        <stp>20/09/2017</stp>
        <stp>[HistoricoDV01.xlsm]HISTORICO!R36C22</stp>
        <stp>Dir=V</stp>
        <stp>Dts=S</stp>
        <stp>Sort=A</stp>
        <stp>Quote=C</stp>
        <stp>QtTyp=Y</stp>
        <stp>Days=T</stp>
        <stp>Per=cd</stp>
        <stp>DtFmt=D</stp>
        <stp>UseDPDF=Y</stp>
        <tr r="V36" s="1"/>
      </tp>
      <tp t="s">
        <v>#N/A Invalid Security</v>
        <stp/>
        <stp>##V3_BDHV12</stp>
        <stp>ODV9 Comdty</stp>
        <stp>PX_LAST_x0002_VOLUME</stp>
        <stp>20/09/2017</stp>
        <stp>20/09/2017</stp>
        <stp>[HistoricoDV01.xlsm]HISTORICO!R26C22</stp>
        <stp>Dir=V</stp>
        <stp>Dts=S</stp>
        <stp>Sort=A</stp>
        <stp>Quote=C</stp>
        <stp>QtTyp=Y</stp>
        <stp>Days=T</stp>
        <stp>Per=cd</stp>
        <stp>DtFmt=D</stp>
        <stp>UseDPDF=Y</stp>
        <tr r="V26" s="1"/>
      </tp>
      <tp t="s">
        <v>#N/A Invalid Security</v>
        <stp/>
        <stp>##V3_BDHV12</stp>
        <stp>ODZ7 Comdty</stp>
        <stp>PX_LAST_x0002_VOLUME</stp>
        <stp>20/09/2017</stp>
        <stp>20/09/2017</stp>
        <stp>[HistoricoDV01.xlsm]HISTORICO!R16C22</stp>
        <stp>Dir=V</stp>
        <stp>Dts=S</stp>
        <stp>Sort=A</stp>
        <stp>Quote=C</stp>
        <stp>QtTyp=Y</stp>
        <stp>Days=T</stp>
        <stp>Per=cd</stp>
        <stp>DtFmt=D</stp>
        <stp>UseDPDF=Y</stp>
        <tr r="V16" s="1"/>
      </tp>
      <tp t="s">
        <v>#N/A Invalid Security</v>
        <stp/>
        <stp>##V3_BDHV12</stp>
        <stp>ODG6 Comdty</stp>
        <stp>PX_LAST_x0002_VOLUME</stp>
        <stp>20/09/2017</stp>
        <stp>20/09/2017</stp>
        <stp>[HistoricoDV01.xlsm]HISTORICO!R55C22</stp>
        <stp>Dir=V</stp>
        <stp>Dts=S</stp>
        <stp>Sort=A</stp>
        <stp>Quote=C</stp>
        <stp>QtTyp=Y</stp>
        <stp>Days=T</stp>
        <stp>Per=cd</stp>
        <stp>DtFmt=D</stp>
        <stp>UseDPDF=Y</stp>
        <tr r="V55" s="1"/>
      </tp>
      <tp t="s">
        <v>#N/A Invalid Security</v>
        <stp/>
        <stp>##V3_BDHV12</stp>
        <stp>ODF9 Comdty</stp>
        <stp>PX_LAST_x0002_VOLUME</stp>
        <stp>20/09/2017</stp>
        <stp>20/09/2017</stp>
        <stp>[HistoricoDV01.xlsm]HISTORICO!R45C22</stp>
        <stp>Dir=V</stp>
        <stp>Dts=S</stp>
        <stp>Sort=A</stp>
        <stp>Quote=C</stp>
        <stp>QtTyp=Y</stp>
        <stp>Days=T</stp>
        <stp>Per=cd</stp>
        <stp>DtFmt=D</stp>
        <stp>UseDPDF=Y</stp>
        <tr r="V45" s="1"/>
      </tp>
      <tp t="s">
        <v>#N/A Invalid Security</v>
        <stp/>
        <stp>##V3_BDHV12</stp>
        <stp>ODF2 Comdty</stp>
        <stp>PX_LAST_x0002_VOLUME</stp>
        <stp>20/09/2017</stp>
        <stp>20/09/2017</stp>
        <stp>[HistoricoDV01.xlsm]HISTORICO!R35C22</stp>
        <stp>Dir=V</stp>
        <stp>Dts=S</stp>
        <stp>Sort=A</stp>
        <stp>Quote=C</stp>
        <stp>QtTyp=Y</stp>
        <stp>Days=T</stp>
        <stp>Per=cd</stp>
        <stp>DtFmt=D</stp>
        <stp>UseDPDF=Y</stp>
        <tr r="V35" s="1"/>
      </tp>
      <tp t="s">
        <v>#N/A Invalid Security</v>
        <stp/>
        <stp>##V3_BDHV12</stp>
        <stp>ODN9 Comdty</stp>
        <stp>PX_LAST_x0002_VOLUME</stp>
        <stp>20/09/2017</stp>
        <stp>20/09/2017</stp>
        <stp>[HistoricoDV01.xlsm]HISTORICO!R25C22</stp>
        <stp>Dir=V</stp>
        <stp>Dts=S</stp>
        <stp>Sort=A</stp>
        <stp>Quote=C</stp>
        <stp>QtTyp=Y</stp>
        <stp>Days=T</stp>
        <stp>Per=cd</stp>
        <stp>DtFmt=D</stp>
        <stp>UseDPDF=Y</stp>
        <tr r="V25" s="1"/>
      </tp>
      <tp t="s">
        <v>#N/A Invalid Security</v>
        <stp/>
        <stp>##V3_BDHV12</stp>
        <stp>ODX7 Comdty</stp>
        <stp>PX_LAST_x0002_VOLUME</stp>
        <stp>20/09/2017</stp>
        <stp>20/09/2017</stp>
        <stp>[HistoricoDV01.xlsm]HISTORICO!R15C22</stp>
        <stp>Dir=V</stp>
        <stp>Dts=S</stp>
        <stp>Sort=A</stp>
        <stp>Quote=C</stp>
        <stp>QtTyp=Y</stp>
        <stp>Days=T</stp>
        <stp>Per=cd</stp>
        <stp>DtFmt=D</stp>
        <stp>UseDPDF=Y</stp>
        <tr r="V15" s="1"/>
      </tp>
      <tp t="s">
        <v>#N/A Invalid Security</v>
        <stp/>
        <stp>##V3_BDHV12</stp>
        <stp>ODF8 Comdty</stp>
        <stp>PX_LAST_x0002_VOLUME</stp>
        <stp>20/09/2017</stp>
        <stp>20/09/2017</stp>
        <stp>[HistoricoDV01.xlsm]HISTORICO!R44C22</stp>
        <stp>Dir=V</stp>
        <stp>Dts=S</stp>
        <stp>Sort=A</stp>
        <stp>Quote=C</stp>
        <stp>QtTyp=Y</stp>
        <stp>Days=T</stp>
        <stp>Per=cd</stp>
        <stp>DtFmt=D</stp>
        <stp>UseDPDF=Y</stp>
        <tr r="V44" s="1"/>
      </tp>
      <tp t="s">
        <v>#N/A Invalid Security</v>
        <stp/>
        <stp>##V3_BDHV12</stp>
        <stp>ODF6 Comdty</stp>
        <stp>PX_LAST_x0002_VOLUME</stp>
        <stp>20/09/2017</stp>
        <stp>20/09/2017</stp>
        <stp>[HistoricoDV01.xlsm]HISTORICO!R54C22</stp>
        <stp>Dir=V</stp>
        <stp>Dts=S</stp>
        <stp>Sort=A</stp>
        <stp>Quote=C</stp>
        <stp>QtTyp=Y</stp>
        <stp>Days=T</stp>
        <stp>Per=cd</stp>
        <stp>DtFmt=D</stp>
        <stp>UseDPDF=Y</stp>
        <tr r="V54" s="1"/>
      </tp>
      <tp t="s">
        <v>#N/A Invalid Security</v>
        <stp/>
        <stp>##V3_BDHV12</stp>
        <stp>ODJ9 Comdty</stp>
        <stp>PX_LAST_x0002_VOLUME</stp>
        <stp>20/09/2017</stp>
        <stp>20/09/2017</stp>
        <stp>[HistoricoDV01.xlsm]HISTORICO!R24C22</stp>
        <stp>Dir=V</stp>
        <stp>Dts=S</stp>
        <stp>Sort=A</stp>
        <stp>Quote=C</stp>
        <stp>QtTyp=Y</stp>
        <stp>Days=T</stp>
        <stp>Per=cd</stp>
        <stp>DtFmt=D</stp>
        <stp>UseDPDF=Y</stp>
        <tr r="V24" s="1"/>
      </tp>
      <tp t="s">
        <v>#N/A Invalid Security</v>
        <stp/>
        <stp>##V3_BDHV12</stp>
        <stp>ODV1 Comdty</stp>
        <stp>PX_LAST_x0002_VOLUME</stp>
        <stp>20/09/2017</stp>
        <stp>20/09/2017</stp>
        <stp>[HistoricoDV01.xlsm]HISTORICO!R34C22</stp>
        <stp>Dir=V</stp>
        <stp>Dts=S</stp>
        <stp>Sort=A</stp>
        <stp>Quote=C</stp>
        <stp>QtTyp=Y</stp>
        <stp>Days=T</stp>
        <stp>Per=cd</stp>
        <stp>DtFmt=D</stp>
        <stp>UseDPDF=Y</stp>
        <tr r="V34" s="1"/>
      </tp>
      <tp t="s">
        <v>#N/A Invalid Security</v>
        <stp/>
        <stp>##V3_BDHV12</stp>
        <stp>ODF4 Comdty</stp>
        <stp>PX_LAST_x0002_VOLUME</stp>
        <stp>20/09/2017</stp>
        <stp>20/09/2017</stp>
        <stp>[HistoricoDV01.xlsm]HISTORICO!R39C22</stp>
        <stp>Dir=V</stp>
        <stp>Dts=S</stp>
        <stp>Sort=A</stp>
        <stp>Quote=C</stp>
        <stp>QtTyp=Y</stp>
        <stp>Days=T</stp>
        <stp>Per=cd</stp>
        <stp>DtFmt=D</stp>
        <stp>UseDPDF=Y</stp>
        <tr r="V39" s="1"/>
      </tp>
      <tp t="s">
        <v>#N/A Invalid Security</v>
        <stp/>
        <stp>##V3_BDHV12</stp>
        <stp>ODH8 Comdty</stp>
        <stp>PX_LAST_x0002_VOLUME</stp>
        <stp>20/09/2017</stp>
        <stp>20/09/2017</stp>
        <stp>[HistoricoDV01.xlsm]HISTORICO!R19C22</stp>
        <stp>Dir=V</stp>
        <stp>Dts=S</stp>
        <stp>Sort=A</stp>
        <stp>Quote=C</stp>
        <stp>QtTyp=Y</stp>
        <stp>Days=T</stp>
        <stp>Per=cd</stp>
        <stp>DtFmt=D</stp>
        <stp>UseDPDF=Y</stp>
        <tr r="V19" s="1"/>
      </tp>
      <tp t="s">
        <v>#N/A Invalid Security</v>
        <stp/>
        <stp>##V3_BDHV12</stp>
        <stp>ODM6 Comdty</stp>
        <stp>PX_LAST_x0002_VOLUME</stp>
        <stp>20/09/2017</stp>
        <stp>20/09/2017</stp>
        <stp>[HistoricoDV01.xlsm]HISTORICO!R59C22</stp>
        <stp>Dir=V</stp>
        <stp>Dts=S</stp>
        <stp>Sort=A</stp>
        <stp>Quote=C</stp>
        <stp>QtTyp=Y</stp>
        <stp>Days=T</stp>
        <stp>Per=cd</stp>
        <stp>DtFmt=D</stp>
        <stp>UseDPDF=Y</stp>
        <tr r="V59" s="1"/>
      </tp>
      <tp t="s">
        <v>#N/A Invalid Security</v>
        <stp/>
        <stp>##V3_BDHV12</stp>
        <stp>ODN0 Comdty</stp>
        <stp>PX_LAST_x0002_VOLUME</stp>
        <stp>20/09/2017</stp>
        <stp>20/09/2017</stp>
        <stp>[HistoricoDV01.xlsm]HISTORICO!R29C22</stp>
        <stp>Dir=V</stp>
        <stp>Dts=S</stp>
        <stp>Sort=A</stp>
        <stp>Quote=C</stp>
        <stp>QtTyp=Y</stp>
        <stp>Days=T</stp>
        <stp>Per=cd</stp>
        <stp>DtFmt=D</stp>
        <stp>UseDPDF=Y</stp>
        <tr r="V29" s="1"/>
      </tp>
      <tp t="s">
        <v>#N/A Invalid Security</v>
        <stp/>
        <stp>##V3_BDHV12</stp>
        <stp>ODQ5 Comdty</stp>
        <stp>PX_LAST_x0002_VOLUME</stp>
        <stp>20/09/2017</stp>
        <stp>20/09/2017</stp>
        <stp>[HistoricoDV01.xlsm]HISTORICO!R49C22</stp>
        <stp>Dir=V</stp>
        <stp>Dts=S</stp>
        <stp>Sort=A</stp>
        <stp>Quote=C</stp>
        <stp>QtTyp=Y</stp>
        <stp>Days=T</stp>
        <stp>Per=cd</stp>
        <stp>DtFmt=D</stp>
        <stp>UseDPDF=Y</stp>
        <tr r="V49" s="1"/>
      </tp>
      <tp t="s">
        <v>#N/A Invalid Security</v>
        <stp/>
        <stp>##V3_BDHV12</stp>
        <stp>ODG8 Comdty</stp>
        <stp>PX_LAST_x0002_VOLUME</stp>
        <stp>20/09/2017</stp>
        <stp>20/09/2017</stp>
        <stp>[HistoricoDV01.xlsm]HISTORICO!R18C22</stp>
        <stp>Dir=V</stp>
        <stp>Dts=S</stp>
        <stp>Sort=A</stp>
        <stp>Quote=C</stp>
        <stp>QtTyp=Y</stp>
        <stp>Days=T</stp>
        <stp>Per=cd</stp>
        <stp>DtFmt=D</stp>
        <stp>UseDPDF=Y</stp>
        <tr r="V18" s="1"/>
      </tp>
      <tp t="s">
        <v>#N/A Invalid Security</v>
        <stp/>
        <stp>##V3_BDHV12</stp>
        <stp>ODK6 Comdty</stp>
        <stp>PX_LAST_x0002_VOLUME</stp>
        <stp>20/09/2017</stp>
        <stp>20/09/2017</stp>
        <stp>[HistoricoDV01.xlsm]HISTORICO!R58C22</stp>
        <stp>Dir=V</stp>
        <stp>Dts=S</stp>
        <stp>Sort=A</stp>
        <stp>Quote=C</stp>
        <stp>QtTyp=Y</stp>
        <stp>Days=T</stp>
        <stp>Per=cd</stp>
        <stp>DtFmt=D</stp>
        <stp>UseDPDF=Y</stp>
        <tr r="V58" s="1"/>
      </tp>
      <tp t="s">
        <v>#N/A Invalid Security</v>
        <stp/>
        <stp>##V3_BDHV12</stp>
        <stp>ODJ0 Comdty</stp>
        <stp>PX_LAST_x0002_VOLUME</stp>
        <stp>20/09/2017</stp>
        <stp>20/09/2017</stp>
        <stp>[HistoricoDV01.xlsm]HISTORICO!R28C22</stp>
        <stp>Dir=V</stp>
        <stp>Dts=S</stp>
        <stp>Sort=A</stp>
        <stp>Quote=C</stp>
        <stp>QtTyp=Y</stp>
        <stp>Days=T</stp>
        <stp>Per=cd</stp>
        <stp>DtFmt=D</stp>
        <stp>UseDPDF=Y</stp>
        <tr r="V28" s="1"/>
      </tp>
      <tp t="s">
        <v>#N/A Invalid Security</v>
        <stp/>
        <stp>##V3_BDHV12</stp>
        <stp>ODN3 Comdty</stp>
        <stp>PX_LAST_x0002_VOLUME</stp>
        <stp>20/09/2017</stp>
        <stp>20/09/2017</stp>
        <stp>[HistoricoDV01.xlsm]HISTORICO!R38C22</stp>
        <stp>Dir=V</stp>
        <stp>Dts=S</stp>
        <stp>Sort=A</stp>
        <stp>Quote=C</stp>
        <stp>QtTyp=Y</stp>
        <stp>Days=T</stp>
        <stp>Per=cd</stp>
        <stp>DtFmt=D</stp>
        <stp>UseDPDF=Y</stp>
        <tr r="V38" s="1"/>
      </tp>
      <tp t="s">
        <v>#N/A Invalid Security</v>
        <stp/>
        <stp>##V3_BDHV12</stp>
        <stp>OD*. Comdty</stp>
        <stp>PX_LAST_x0002_VOLUME</stp>
        <stp>20/09/2017</stp>
        <stp>20/09/2017</stp>
        <stp>[HistoricoDV01.xlsm]HISTORICO!R48C22</stp>
        <stp>Dir=V</stp>
        <stp>Dts=S</stp>
        <stp>Sort=A</stp>
        <stp>Quote=C</stp>
        <stp>QtTyp=Y</stp>
        <stp>Days=T</stp>
        <stp>Per=cd</stp>
        <stp>DtFmt=D</stp>
        <stp>UseDPDF=Y</stp>
        <tr r="V48" s="1"/>
      </tp>
      <tp t="s">
        <v>#N/A N/A</v>
        <stp/>
        <stp>##V3_BDHV12</stp>
        <stp>OD Comdty</stp>
        <stp>PX_LAST_x0002_VOLUME</stp>
        <stp>20/09/2017</stp>
        <stp>20/09/2017</stp>
        <stp>[HistoricoDV01.xlsm]HISTORICO!R78C22</stp>
        <stp>Dir=V</stp>
        <stp>Dts=S</stp>
        <stp>Sort=A</stp>
        <stp>Quote=C</stp>
        <stp>QtTyp=Y</stp>
        <stp>Days=T</stp>
        <stp>Per=cd</stp>
        <stp>DtFmt=D</stp>
        <stp>UseDPDF=Y</stp>
        <tr r="V78" s="1"/>
      </tp>
      <tp t="s">
        <v>#N/A N/A</v>
        <stp/>
        <stp>##V3_BDHV12</stp>
        <stp>OD Comdty</stp>
        <stp>PX_LAST_x0002_VOLUME</stp>
        <stp>20/09/2017</stp>
        <stp>20/09/2017</stp>
        <stp>[HistoricoDV01.xlsm]HISTORICO!R68C22</stp>
        <stp>Dir=V</stp>
        <stp>Dts=S</stp>
        <stp>Sort=A</stp>
        <stp>Quote=C</stp>
        <stp>QtTyp=Y</stp>
        <stp>Days=T</stp>
        <stp>Per=cd</stp>
        <stp>DtFmt=D</stp>
        <stp>UseDPDF=Y</stp>
        <tr r="V68" s="1"/>
      </tp>
      <tp t="s">
        <v>#N/A N/A</v>
        <stp/>
        <stp>##V3_BDHV12</stp>
        <stp>OD Comdty</stp>
        <stp>PX_LAST_x0002_VOLUME</stp>
        <stp>20/09/2017</stp>
        <stp>20/09/2017</stp>
        <stp>[HistoricoDV01.xlsm]HISTORICO!R79C22</stp>
        <stp>Dir=V</stp>
        <stp>Dts=S</stp>
        <stp>Sort=A</stp>
        <stp>Quote=C</stp>
        <stp>QtTyp=Y</stp>
        <stp>Days=T</stp>
        <stp>Per=cd</stp>
        <stp>DtFmt=D</stp>
        <stp>UseDPDF=Y</stp>
        <tr r="V79" s="1"/>
      </tp>
      <tp t="s">
        <v>#N/A N/A</v>
        <stp/>
        <stp>##V3_BDHV12</stp>
        <stp>OD Comdty</stp>
        <stp>PX_LAST_x0002_VOLUME</stp>
        <stp>20/09/2017</stp>
        <stp>20/09/2017</stp>
        <stp>[HistoricoDV01.xlsm]HISTORICO!R69C22</stp>
        <stp>Dir=V</stp>
        <stp>Dts=S</stp>
        <stp>Sort=A</stp>
        <stp>Quote=C</stp>
        <stp>QtTyp=Y</stp>
        <stp>Days=T</stp>
        <stp>Per=cd</stp>
        <stp>DtFmt=D</stp>
        <stp>UseDPDF=Y</stp>
        <tr r="V69" s="1"/>
      </tp>
      <tp t="s">
        <v>#N/A N/A</v>
        <stp/>
        <stp>##V3_BDHV12</stp>
        <stp>OD Comdty</stp>
        <stp>PX_LAST_x0002_VOLUME</stp>
        <stp>20/09/2017</stp>
        <stp>20/09/2017</stp>
        <stp>[HistoricoDV01.xlsm]HISTORICO!R72C22</stp>
        <stp>Dir=V</stp>
        <stp>Dts=S</stp>
        <stp>Sort=A</stp>
        <stp>Quote=C</stp>
        <stp>QtTyp=Y</stp>
        <stp>Days=T</stp>
        <stp>Per=cd</stp>
        <stp>DtFmt=D</stp>
        <stp>UseDPDF=Y</stp>
        <tr r="V72" s="1"/>
      </tp>
      <tp t="s">
        <v>#N/A N/A</v>
        <stp/>
        <stp>##V3_BDHV12</stp>
        <stp>OD Comdty</stp>
        <stp>PX_LAST_x0002_VOLUME</stp>
        <stp>20/09/2017</stp>
        <stp>20/09/2017</stp>
        <stp>[HistoricoDV01.xlsm]HISTORICO!R82C22</stp>
        <stp>Dir=V</stp>
        <stp>Dts=S</stp>
        <stp>Sort=A</stp>
        <stp>Quote=C</stp>
        <stp>QtTyp=Y</stp>
        <stp>Days=T</stp>
        <stp>Per=cd</stp>
        <stp>DtFmt=D</stp>
        <stp>UseDPDF=Y</stp>
        <tr r="V82" s="1"/>
      </tp>
      <tp t="s">
        <v>#N/A N/A</v>
        <stp/>
        <stp>##V3_BDHV12</stp>
        <stp>OD Comdty</stp>
        <stp>PX_LAST_x0002_VOLUME</stp>
        <stp>20/09/2017</stp>
        <stp>20/09/2017</stp>
        <stp>[HistoricoDV01.xlsm]HISTORICO!R73C22</stp>
        <stp>Dir=V</stp>
        <stp>Dts=S</stp>
        <stp>Sort=A</stp>
        <stp>Quote=C</stp>
        <stp>QtTyp=Y</stp>
        <stp>Days=T</stp>
        <stp>Per=cd</stp>
        <stp>DtFmt=D</stp>
        <stp>UseDPDF=Y</stp>
        <tr r="V73" s="1"/>
      </tp>
      <tp t="s">
        <v>#N/A N/A</v>
        <stp/>
        <stp>##V3_BDHV12</stp>
        <stp>OD Comdty</stp>
        <stp>PX_LAST_x0002_VOLUME</stp>
        <stp>20/09/2017</stp>
        <stp>20/09/2017</stp>
        <stp>[HistoricoDV01.xlsm]HISTORICO!R70C22</stp>
        <stp>Dir=V</stp>
        <stp>Dts=S</stp>
        <stp>Sort=A</stp>
        <stp>Quote=C</stp>
        <stp>QtTyp=Y</stp>
        <stp>Days=T</stp>
        <stp>Per=cd</stp>
        <stp>DtFmt=D</stp>
        <stp>UseDPDF=Y</stp>
        <tr r="V70" s="1"/>
      </tp>
      <tp t="s">
        <v>#N/A N/A</v>
        <stp/>
        <stp>##V3_BDHV12</stp>
        <stp>OD Comdty</stp>
        <stp>PX_LAST_x0002_VOLUME</stp>
        <stp>20/09/2017</stp>
        <stp>20/09/2017</stp>
        <stp>[HistoricoDV01.xlsm]HISTORICO!R80C22</stp>
        <stp>Dir=V</stp>
        <stp>Dts=S</stp>
        <stp>Sort=A</stp>
        <stp>Quote=C</stp>
        <stp>QtTyp=Y</stp>
        <stp>Days=T</stp>
        <stp>Per=cd</stp>
        <stp>DtFmt=D</stp>
        <stp>UseDPDF=Y</stp>
        <tr r="V80" s="1"/>
      </tp>
      <tp t="s">
        <v>#N/A N/A</v>
        <stp/>
        <stp>##V3_BDHV12</stp>
        <stp>OD Comdty</stp>
        <stp>PX_LAST_x0002_VOLUME</stp>
        <stp>20/09/2017</stp>
        <stp>20/09/2017</stp>
        <stp>[HistoricoDV01.xlsm]HISTORICO!R71C22</stp>
        <stp>Dir=V</stp>
        <stp>Dts=S</stp>
        <stp>Sort=A</stp>
        <stp>Quote=C</stp>
        <stp>QtTyp=Y</stp>
        <stp>Days=T</stp>
        <stp>Per=cd</stp>
        <stp>DtFmt=D</stp>
        <stp>UseDPDF=Y</stp>
        <tr r="V71" s="1"/>
      </tp>
      <tp t="s">
        <v>#N/A N/A</v>
        <stp/>
        <stp>##V3_BDHV12</stp>
        <stp>OD Comdty</stp>
        <stp>PX_LAST_x0002_VOLUME</stp>
        <stp>20/09/2017</stp>
        <stp>20/09/2017</stp>
        <stp>[HistoricoDV01.xlsm]HISTORICO!R81C22</stp>
        <stp>Dir=V</stp>
        <stp>Dts=S</stp>
        <stp>Sort=A</stp>
        <stp>Quote=C</stp>
        <stp>QtTyp=Y</stp>
        <stp>Days=T</stp>
        <stp>Per=cd</stp>
        <stp>DtFmt=D</stp>
        <stp>UseDPDF=Y</stp>
        <tr r="V81" s="1"/>
      </tp>
      <tp t="s">
        <v>#N/A N/A</v>
        <stp/>
        <stp>##V3_BDHV12</stp>
        <stp>OD Comdty</stp>
        <stp>PX_LAST_x0002_VOLUME</stp>
        <stp>20/09/2017</stp>
        <stp>20/09/2017</stp>
        <stp>[HistoricoDV01.xlsm]HISTORICO!R76C22</stp>
        <stp>Dir=V</stp>
        <stp>Dts=S</stp>
        <stp>Sort=A</stp>
        <stp>Quote=C</stp>
        <stp>QtTyp=Y</stp>
        <stp>Days=T</stp>
        <stp>Per=cd</stp>
        <stp>DtFmt=D</stp>
        <stp>UseDPDF=Y</stp>
        <tr r="V76" s="1"/>
      </tp>
      <tp t="s">
        <v>#N/A N/A</v>
        <stp/>
        <stp>##V3_BDHV12</stp>
        <stp>OD Comdty</stp>
        <stp>PX_LAST_x0002_VOLUME</stp>
        <stp>20/09/2017</stp>
        <stp>20/09/2017</stp>
        <stp>[HistoricoDV01.xlsm]HISTORICO!R66C22</stp>
        <stp>Dir=V</stp>
        <stp>Dts=S</stp>
        <stp>Sort=A</stp>
        <stp>Quote=C</stp>
        <stp>QtTyp=Y</stp>
        <stp>Days=T</stp>
        <stp>Per=cd</stp>
        <stp>DtFmt=D</stp>
        <stp>UseDPDF=Y</stp>
        <tr r="V66" s="1"/>
      </tp>
      <tp t="s">
        <v>#N/A N/A</v>
        <stp/>
        <stp>##V3_BDHV12</stp>
        <stp>OD Comdty</stp>
        <stp>PX_LAST_x0002_VOLUME</stp>
        <stp>20/09/2017</stp>
        <stp>20/09/2017</stp>
        <stp>[HistoricoDV01.xlsm]HISTORICO!R86C22</stp>
        <stp>Dir=V</stp>
        <stp>Dts=S</stp>
        <stp>Sort=A</stp>
        <stp>Quote=C</stp>
        <stp>QtTyp=Y</stp>
        <stp>Days=T</stp>
        <stp>Per=cd</stp>
        <stp>DtFmt=D</stp>
        <stp>UseDPDF=Y</stp>
        <tr r="V86" s="1"/>
      </tp>
      <tp t="s">
        <v>#N/A N/A</v>
        <stp/>
        <stp>##V3_BDHV12</stp>
        <stp>OD Comdty</stp>
        <stp>PX_LAST_x0002_VOLUME</stp>
        <stp>20/09/2017</stp>
        <stp>20/09/2017</stp>
        <stp>[HistoricoDV01.xlsm]HISTORICO!R77C22</stp>
        <stp>Dir=V</stp>
        <stp>Dts=S</stp>
        <stp>Sort=A</stp>
        <stp>Quote=C</stp>
        <stp>QtTyp=Y</stp>
        <stp>Days=T</stp>
        <stp>Per=cd</stp>
        <stp>DtFmt=D</stp>
        <stp>UseDPDF=Y</stp>
        <tr r="V77" s="1"/>
      </tp>
      <tp t="s">
        <v>#N/A N/A</v>
        <stp/>
        <stp>##V3_BDHV12</stp>
        <stp>OD Comdty</stp>
        <stp>PX_LAST_x0002_VOLUME</stp>
        <stp>20/09/2017</stp>
        <stp>20/09/2017</stp>
        <stp>[HistoricoDV01.xlsm]HISTORICO!R67C22</stp>
        <stp>Dir=V</stp>
        <stp>Dts=S</stp>
        <stp>Sort=A</stp>
        <stp>Quote=C</stp>
        <stp>QtTyp=Y</stp>
        <stp>Days=T</stp>
        <stp>Per=cd</stp>
        <stp>DtFmt=D</stp>
        <stp>UseDPDF=Y</stp>
        <tr r="V67" s="1"/>
      </tp>
      <tp t="s">
        <v>#N/A N/A</v>
        <stp/>
        <stp>##V3_BDHV12</stp>
        <stp>OD Comdty</stp>
        <stp>PX_LAST_x0002_VOLUME</stp>
        <stp>20/09/2017</stp>
        <stp>20/09/2017</stp>
        <stp>[HistoricoDV01.xlsm]HISTORICO!R74C22</stp>
        <stp>Dir=V</stp>
        <stp>Dts=S</stp>
        <stp>Sort=A</stp>
        <stp>Quote=C</stp>
        <stp>QtTyp=Y</stp>
        <stp>Days=T</stp>
        <stp>Per=cd</stp>
        <stp>DtFmt=D</stp>
        <stp>UseDPDF=Y</stp>
        <tr r="V74" s="1"/>
      </tp>
      <tp t="s">
        <v>#N/A N/A</v>
        <stp/>
        <stp>##V3_BDHV12</stp>
        <stp>OD Comdty</stp>
        <stp>PX_LAST_x0002_VOLUME</stp>
        <stp>20/09/2017</stp>
        <stp>20/09/2017</stp>
        <stp>[HistoricoDV01.xlsm]HISTORICO!R64C22</stp>
        <stp>Dir=V</stp>
        <stp>Dts=S</stp>
        <stp>Sort=A</stp>
        <stp>Quote=C</stp>
        <stp>QtTyp=Y</stp>
        <stp>Days=T</stp>
        <stp>Per=cd</stp>
        <stp>DtFmt=D</stp>
        <stp>UseDPDF=Y</stp>
        <tr r="V64" s="1"/>
      </tp>
      <tp t="s">
        <v>#N/A N/A</v>
        <stp/>
        <stp>##V3_BDHV12</stp>
        <stp>OD Comdty</stp>
        <stp>PX_LAST_x0002_VOLUME</stp>
        <stp>20/09/2017</stp>
        <stp>20/09/2017</stp>
        <stp>[HistoricoDV01.xlsm]HISTORICO!R84C22</stp>
        <stp>Dir=V</stp>
        <stp>Dts=S</stp>
        <stp>Sort=A</stp>
        <stp>Quote=C</stp>
        <stp>QtTyp=Y</stp>
        <stp>Days=T</stp>
        <stp>Per=cd</stp>
        <stp>DtFmt=D</stp>
        <stp>UseDPDF=Y</stp>
        <tr r="V84" s="1"/>
      </tp>
      <tp t="s">
        <v>#N/A N/A</v>
        <stp/>
        <stp>##V3_BDHV12</stp>
        <stp>OD Comdty</stp>
        <stp>PX_LAST_x0002_VOLUME</stp>
        <stp>20/09/2017</stp>
        <stp>20/09/2017</stp>
        <stp>[HistoricoDV01.xlsm]HISTORICO!R75C22</stp>
        <stp>Dir=V</stp>
        <stp>Dts=S</stp>
        <stp>Sort=A</stp>
        <stp>Quote=C</stp>
        <stp>QtTyp=Y</stp>
        <stp>Days=T</stp>
        <stp>Per=cd</stp>
        <stp>DtFmt=D</stp>
        <stp>UseDPDF=Y</stp>
        <tr r="V75" s="1"/>
      </tp>
      <tp t="s">
        <v>#N/A N/A</v>
        <stp/>
        <stp>##V3_BDHV12</stp>
        <stp>OD Comdty</stp>
        <stp>PX_LAST_x0002_VOLUME</stp>
        <stp>20/09/2017</stp>
        <stp>20/09/2017</stp>
        <stp>[HistoricoDV01.xlsm]HISTORICO!R65C22</stp>
        <stp>Dir=V</stp>
        <stp>Dts=S</stp>
        <stp>Sort=A</stp>
        <stp>Quote=C</stp>
        <stp>QtTyp=Y</stp>
        <stp>Days=T</stp>
        <stp>Per=cd</stp>
        <stp>DtFmt=D</stp>
        <stp>UseDPDF=Y</stp>
        <tr r="V65" s="1"/>
      </tp>
      <tp t="s">
        <v>#N/A N/A</v>
        <stp/>
        <stp>##V3_BDHV12</stp>
        <stp>OD Comdty</stp>
        <stp>PX_LAST_x0002_VOLUME</stp>
        <stp>20/09/2017</stp>
        <stp>20/09/2017</stp>
        <stp>[HistoricoDV01.xlsm]HISTORICO!R85C22</stp>
        <stp>Dir=V</stp>
        <stp>Dts=S</stp>
        <stp>Sort=A</stp>
        <stp>Quote=C</stp>
        <stp>QtTyp=Y</stp>
        <stp>Days=T</stp>
        <stp>Per=cd</stp>
        <stp>DtFmt=D</stp>
        <stp>UseDPDF=Y</stp>
        <tr r="V85" s="1"/>
      </tp>
      <tp t="s">
        <v>#N/A N/A</v>
        <stp/>
        <stp>##V3_BDHV12</stp>
        <stp>ODX15 Comdty</stp>
        <stp>PX_LAST_x0002_VOLUME</stp>
        <stp>20/09/2017</stp>
        <stp>20/09/2017</stp>
        <stp>[HistoricoDV01.xlsm]HISTORICO!R52C17</stp>
        <stp>Dir=V</stp>
        <stp>Dts=S</stp>
        <stp>Sort=A</stp>
        <stp>Quote=C</stp>
        <stp>QtTyp=Y</stp>
        <stp>Days=T</stp>
        <stp>Per=cd</stp>
        <stp>DtFmt=D</stp>
        <stp>UseDPDF=Y</stp>
        <tr r="Q52" s="1"/>
      </tp>
      <tp>
        <v>42998</v>
        <stp/>
        <stp>##V3_BDHV12</stp>
        <stp>ODF28 Comdty</stp>
        <stp>PX_LAST_x0002_VOLUME</stp>
        <stp>20/09/2017</stp>
        <stp>20/09/2017</stp>
        <stp>[HistoricoDV01.xlsm]HISTORICO!R44C17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44" s="1"/>
      </tp>
      <tp>
        <v>42998</v>
        <stp/>
        <stp>##V3_BDHV12</stp>
        <stp>ODG18 Comdty</stp>
        <stp>PX_LAST_x0002_VOLUME</stp>
        <stp>20/09/2017</stp>
        <stp>20/09/2017</stp>
        <stp>[HistoricoDV01.xlsm]HISTORICO!R18C17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18" s="1"/>
      </tp>
      <tp>
        <v>42998</v>
        <stp/>
        <stp>##V3_BDHV12</stp>
        <stp>ODF18 Comdty</stp>
        <stp>PX_LAST_x0002_VOLUME</stp>
        <stp>20/09/2017</stp>
        <stp>20/09/2017</stp>
        <stp>[HistoricoDV01.xlsm]HISTORICO!R17C17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17" s="1"/>
      </tp>
      <tp>
        <v>42998</v>
        <stp/>
        <stp>##V3_BDHV12</stp>
        <stp>ODH18 Comdty</stp>
        <stp>PX_LAST_x0002_VOLUME</stp>
        <stp>20/09/2017</stp>
        <stp>20/09/2017</stp>
        <stp>[HistoricoDV01.xlsm]HISTORICO!R19C17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19" s="1"/>
      </tp>
      <tp>
        <v>42998</v>
        <stp/>
        <stp>##V3_BDHV12</stp>
        <stp>ODV18 Comdty</stp>
        <stp>PX_LAST_x0002_VOLUME</stp>
        <stp>20/09/2017</stp>
        <stp>20/09/2017</stp>
        <stp>[HistoricoDV01.xlsm]HISTORICO!R22C17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22" s="1"/>
      </tp>
      <tp>
        <v>42998</v>
        <stp/>
        <stp>##V3_BDHV12</stp>
        <stp>ODJ18 Comdty</stp>
        <stp>PX_LAST_x0002_VOLUME</stp>
        <stp>20/09/2017</stp>
        <stp>20/09/2017</stp>
        <stp>[HistoricoDV01.xlsm]HISTORICO!R20C17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20" s="1"/>
      </tp>
      <tp>
        <v>42998</v>
        <stp/>
        <stp>##V3_BDHV12</stp>
        <stp>ODN18 Comdty</stp>
        <stp>PX_LAST_x0002_VOLUME</stp>
        <stp>20/09/2017</stp>
        <stp>20/09/2017</stp>
        <stp>[HistoricoDV01.xlsm]HISTORICO!R21C17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21" s="1"/>
      </tp>
      <tp t="s">
        <v>#N/A N/A</v>
        <stp/>
        <stp>##V3_BDHV12</stp>
        <stp>ODZ15 Comdty</stp>
        <stp>PX_LAST_x0002_VOLUME</stp>
        <stp>20/09/2017</stp>
        <stp>20/09/2017</stp>
        <stp>[HistoricoDV01.xlsm]HISTORICO!R53C17</stp>
        <stp>Dir=V</stp>
        <stp>Dts=S</stp>
        <stp>Sort=A</stp>
        <stp>Quote=C</stp>
        <stp>QtTyp=Y</stp>
        <stp>Days=T</stp>
        <stp>Per=cd</stp>
        <stp>DtFmt=D</stp>
        <stp>UseDPDF=Y</stp>
        <tr r="Q53" s="1"/>
      </tp>
      <tp>
        <v>42998</v>
        <stp/>
        <stp>##V3_BDHV12</stp>
        <stp>ODF29 Comdty</stp>
        <stp>PX_LAST_x0002_VOLUME</stp>
        <stp>20/09/2017</stp>
        <stp>20/09/2017</stp>
        <stp>[HistoricoDV01.xlsm]HISTORICO!R45C17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45" s="1"/>
      </tp>
      <tp>
        <v>42998</v>
        <stp/>
        <stp>##V3_BDHV12</stp>
        <stp>ODV19 Comdty</stp>
        <stp>PX_LAST_x0002_VOLUME</stp>
        <stp>20/09/2017</stp>
        <stp>20/09/2017</stp>
        <stp>[HistoricoDV01.xlsm]HISTORICO!R26C17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26" s="1"/>
      </tp>
      <tp>
        <v>42998</v>
        <stp/>
        <stp>##V3_BDHV12</stp>
        <stp>ODN19 Comdty</stp>
        <stp>PX_LAST_x0002_VOLUME</stp>
        <stp>20/09/2017</stp>
        <stp>20/09/2017</stp>
        <stp>[HistoricoDV01.xlsm]HISTORICO!R25C17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25" s="1"/>
      </tp>
      <tp>
        <v>42998</v>
        <stp/>
        <stp>##V3_BDHV12</stp>
        <stp>ODJ19 Comdty</stp>
        <stp>PX_LAST_x0002_VOLUME</stp>
        <stp>20/09/2017</stp>
        <stp>20/09/2017</stp>
        <stp>[HistoricoDV01.xlsm]HISTORICO!R24C17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24" s="1"/>
      </tp>
      <tp>
        <v>42998</v>
        <stp/>
        <stp>##V3_BDHV12</stp>
        <stp>ODF19 Comdty</stp>
        <stp>PX_LAST_x0002_VOLUME</stp>
        <stp>20/09/2017</stp>
        <stp>20/09/2017</stp>
        <stp>[HistoricoDV01.xlsm]HISTORICO!R23C17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23" s="1"/>
      </tp>
      <tp>
        <v>42998</v>
        <stp/>
        <stp>##V3_BDHV12</stp>
        <stp>ODV8 Comdty</stp>
        <stp>PX_LAST_x0002_VOLUME</stp>
        <stp>20/09/2017</stp>
        <stp>20/09/2017</stp>
        <stp>[HistoricoDV01.xlsm]HISTORICO!R22C22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V22" s="1"/>
      </tp>
      <tp>
        <v>42998</v>
        <stp/>
        <stp>##V3_BDHV12</stp>
        <stp>ODN8 Comdty</stp>
        <stp>PX_LAST_x0002_VOLUME</stp>
        <stp>20/09/2017</stp>
        <stp>20/09/2017</stp>
        <stp>[HistoricoDV01.xlsm]HISTORICO!R21C22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V21" s="1"/>
      </tp>
      <tp t="s">
        <v>#N/A N/A</v>
        <stp/>
        <stp>##V3_BDHV12</stp>
        <stp>ODQ15 Comdty</stp>
        <stp>PX_LAST_x0002_VOLUME</stp>
        <stp>20/09/2017</stp>
        <stp>20/09/2017</stp>
        <stp>[HistoricoDV01.xlsm]HISTORICO!R49C17</stp>
        <stp>Dir=V</stp>
        <stp>Dts=S</stp>
        <stp>Sort=A</stp>
        <stp>Quote=C</stp>
        <stp>QtTyp=Y</stp>
        <stp>Days=T</stp>
        <stp>Per=cd</stp>
        <stp>DtFmt=D</stp>
        <stp>UseDPDF=Y</stp>
        <tr r="Q49" s="1"/>
      </tp>
      <tp>
        <v>42998</v>
        <stp/>
        <stp>##V3_BDHV12</stp>
        <stp>ODN22 Comdty</stp>
        <stp>PX_LAST_x0002_VOLUME</stp>
        <stp>20/09/2017</stp>
        <stp>20/09/2017</stp>
        <stp>[HistoricoDV01.xlsm]HISTORICO!R36C17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36" s="1"/>
      </tp>
      <tp>
        <v>42998</v>
        <stp/>
        <stp>##V3_BDHV12</stp>
        <stp>ODF22 Comdty</stp>
        <stp>PX_LAST_x0002_VOLUME</stp>
        <stp>20/09/2017</stp>
        <stp>20/09/2017</stp>
        <stp>[HistoricoDV01.xlsm]HISTORICO!R35C17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35" s="1"/>
      </tp>
      <tp t="s">
        <v>#N/A N/A</v>
        <stp/>
        <stp>##V3_BDHV12</stp>
        <stp>ODQ17 Comdty</stp>
        <stp>PX_LAST_x0002_VOLUME</stp>
        <stp>20/09/2017</stp>
        <stp>20/09/2017</stp>
        <stp>[HistoricoDV01.xlsm]HISTORICO!R12C17</stp>
        <stp>Dir=V</stp>
        <stp>Dts=S</stp>
        <stp>Sort=A</stp>
        <stp>Quote=C</stp>
        <stp>QtTyp=Y</stp>
        <stp>Days=T</stp>
        <stp>Per=cd</stp>
        <stp>DtFmt=D</stp>
        <stp>UseDPDF=Y</stp>
        <tr r="Q12" s="1"/>
      </tp>
      <tp>
        <v>42998</v>
        <stp/>
        <stp>##V3_BDHV12</stp>
        <stp>ODF23 Comdty</stp>
        <stp>PX_LAST_x0002_VOLUME</stp>
        <stp>20/09/2017</stp>
        <stp>20/09/2017</stp>
        <stp>[HistoricoDV01.xlsm]HISTORICO!R37C17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37" s="1"/>
      </tp>
      <tp>
        <v>42998</v>
        <stp/>
        <stp>##V3_BDHV12</stp>
        <stp>ODN23 Comdty</stp>
        <stp>PX_LAST_x0002_VOLUME</stp>
        <stp>20/09/2017</stp>
        <stp>20/09/2017</stp>
        <stp>[HistoricoDV01.xlsm]HISTORICO!R38C17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38" s="1"/>
      </tp>
      <tp>
        <v>42998</v>
        <stp/>
        <stp>##V3_BDHV12</stp>
        <stp>ODF30 Comdty</stp>
        <stp>PX_LAST_x0002_VOLUME</stp>
        <stp>20/09/2017</stp>
        <stp>20/09/2017</stp>
        <stp>[HistoricoDV01.xlsm]HISTORICO!R46C17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46" s="1"/>
      </tp>
      <tp>
        <v>42998</v>
        <stp/>
        <stp>##V3_BDHV12</stp>
        <stp>ODV20 Comdty</stp>
        <stp>PX_LAST_x0002_VOLUME</stp>
        <stp>20/09/2017</stp>
        <stp>20/09/2017</stp>
        <stp>[HistoricoDV01.xlsm]HISTORICO!R30C17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30" s="1"/>
      </tp>
      <tp>
        <v>42998</v>
        <stp/>
        <stp>##V3_BDHV12</stp>
        <stp>ODJ20 Comdty</stp>
        <stp>PX_LAST_x0002_VOLUME</stp>
        <stp>20/09/2017</stp>
        <stp>20/09/2017</stp>
        <stp>[HistoricoDV01.xlsm]HISTORICO!R28C17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28" s="1"/>
      </tp>
      <tp>
        <v>42998</v>
        <stp/>
        <stp>##V3_BDHV12</stp>
        <stp>ODF20 Comdty</stp>
        <stp>PX_LAST_x0002_VOLUME</stp>
        <stp>20/09/2017</stp>
        <stp>20/09/2017</stp>
        <stp>[HistoricoDV01.xlsm]HISTORICO!R27C17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27" s="1"/>
      </tp>
      <tp>
        <v>42998</v>
        <stp/>
        <stp>##V3_BDHV12</stp>
        <stp>ODN20 Comdty</stp>
        <stp>PX_LAST_x0002_VOLUME</stp>
        <stp>20/09/2017</stp>
        <stp>20/09/2017</stp>
        <stp>[HistoricoDV01.xlsm]HISTORICO!R29C17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29" s="1"/>
      </tp>
      <tp>
        <v>42998</v>
        <stp/>
        <stp>##V3_BDHV12</stp>
        <stp>ODN1 Comdty</stp>
        <stp>PX_LAST_x0002_VOLUME</stp>
        <stp>20/09/2017</stp>
        <stp>20/09/2017</stp>
        <stp>[HistoricoDV01.xlsm]HISTORICO!R33C22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V33" s="1"/>
      </tp>
      <tp>
        <v>42998</v>
        <stp/>
        <stp>##V3_BDHV12</stp>
        <stp>ODV21 Comdty</stp>
        <stp>PX_LAST_x0002_VOLUME</stp>
        <stp>20/09/2017</stp>
        <stp>20/09/2017</stp>
        <stp>[HistoricoDV01.xlsm]HISTORICO!R34C17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34" s="1"/>
      </tp>
      <tp>
        <v>42998</v>
        <stp/>
        <stp>##V3_BDHV12</stp>
        <stp>ODJ21 Comdty</stp>
        <stp>PX_LAST_x0002_VOLUME</stp>
        <stp>20/09/2017</stp>
        <stp>20/09/2017</stp>
        <stp>[HistoricoDV01.xlsm]HISTORICO!R32C17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32" s="1"/>
      </tp>
      <tp>
        <v>42998</v>
        <stp/>
        <stp>##V3_BDHV12</stp>
        <stp>ODN21 Comdty</stp>
        <stp>PX_LAST_x0002_VOLUME</stp>
        <stp>20/09/2017</stp>
        <stp>20/09/2017</stp>
        <stp>[HistoricoDV01.xlsm]HISTORICO!R33C17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33" s="1"/>
      </tp>
      <tp>
        <v>42998</v>
        <stp/>
        <stp>##V3_BDHV12</stp>
        <stp>ODF21 Comdty</stp>
        <stp>PX_LAST_x0002_VOLUME</stp>
        <stp>20/09/2017</stp>
        <stp>20/09/2017</stp>
        <stp>[HistoricoDV01.xlsm]HISTORICO!R31C17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31" s="1"/>
      </tp>
      <tp t="s">
        <v>#N/A N/A</v>
        <stp/>
        <stp>##V3_BDHV12</stp>
        <stp>ODQ16 Comdty</stp>
        <stp>PX_LAST_x0002_VOLUME</stp>
        <stp>20/09/2017</stp>
        <stp>20/09/2017</stp>
        <stp>[HistoricoDV01.xlsm]HISTORICO!R61C17</stp>
        <stp>Dir=V</stp>
        <stp>Dts=S</stp>
        <stp>Sort=A</stp>
        <stp>Quote=C</stp>
        <stp>QtTyp=Y</stp>
        <stp>Days=T</stp>
        <stp>Per=cd</stp>
        <stp>DtFmt=D</stp>
        <stp>UseDPDF=Y</stp>
        <tr r="Q61" s="1"/>
      </tp>
      <tp>
        <v>42998</v>
        <stp/>
        <stp>##V3_BDHV12</stp>
        <stp>ODF26 Comdty</stp>
        <stp>PX_LAST_x0002_VOLUME</stp>
        <stp>20/09/2017</stp>
        <stp>20/09/2017</stp>
        <stp>[HistoricoDV01.xlsm]HISTORICO!R42C17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42" s="1"/>
      </tp>
      <tp>
        <v>42998</v>
        <stp/>
        <stp>##V3_BDHV12</stp>
        <stp>ODV7 Comdty</stp>
        <stp>PX_LAST_x0002_VOLUME</stp>
        <stp>20/09/2017</stp>
        <stp>20/09/2017</stp>
        <stp>[HistoricoDV01.xlsm]HISTORICO!R14C22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V14" s="1"/>
      </tp>
      <tp t="s">
        <v>#N/A N/A</v>
        <stp/>
        <stp>##V3_BDHV12</stp>
        <stp>OD Comdty</stp>
        <stp>PX_LAST_x0002_VOLUME</stp>
        <stp>20/09/2017</stp>
        <stp>20/09/2017</stp>
        <stp>[HistoricoDV01.xlsm]HISTORICO!R8C22</stp>
        <stp>Dir=V</stp>
        <stp>Dts=S</stp>
        <stp>Sort=A</stp>
        <stp>Quote=C</stp>
        <stp>QtTyp=Y</stp>
        <stp>Days=T</stp>
        <stp>Per=cd</stp>
        <stp>DtFmt=D</stp>
        <stp>UseDPDF=Y</stp>
        <tr r="V8" s="1"/>
      </tp>
      <tp t="s">
        <v>#N/A N/A</v>
        <stp/>
        <stp>##V3_BDHV12</stp>
        <stp>ODK7 Comdty</stp>
        <stp>PX_LAST_x0002_VOLUME</stp>
        <stp>20/09/2017</stp>
        <stp>20/09/2017</stp>
        <stp>[HistoricoDV01.xlsm]HISTORICO!R9C22</stp>
        <stp>Dir=V</stp>
        <stp>Dts=S</stp>
        <stp>Sort=A</stp>
        <stp>Quote=C</stp>
        <stp>QtTyp=Y</stp>
        <stp>Days=T</stp>
        <stp>Per=cd</stp>
        <stp>DtFmt=D</stp>
        <stp>UseDPDF=Y</stp>
        <tr r="V9" s="1"/>
      </tp>
      <tp t="s">
        <v>#N/A N/A</v>
        <stp/>
        <stp>##V3_BDHV12</stp>
        <stp>ODU16 Comdty</stp>
        <stp>PX_LAST_x0002_VOLUME</stp>
        <stp>20/09/2017</stp>
        <stp>20/09/2017</stp>
        <stp>[HistoricoDV01.xlsm]HISTORICO!R62C17</stp>
        <stp>Dir=V</stp>
        <stp>Dts=S</stp>
        <stp>Sort=A</stp>
        <stp>Quote=C</stp>
        <stp>QtTyp=Y</stp>
        <stp>Days=T</stp>
        <stp>Per=cd</stp>
        <stp>DtFmt=D</stp>
        <stp>UseDPDF=Y</stp>
        <tr r="Q62" s="1"/>
      </tp>
      <tp>
        <v>42998</v>
        <stp/>
        <stp>##V3_BDHV12</stp>
        <stp>ODF27 Comdty</stp>
        <stp>PX_LAST_x0002_VOLUME</stp>
        <stp>20/09/2017</stp>
        <stp>20/09/2017</stp>
        <stp>[HistoricoDV01.xlsm]HISTORICO!R43C17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43" s="1"/>
      </tp>
      <tp>
        <v>42998</v>
        <stp/>
        <stp>##V3_BDHV12</stp>
        <stp>ODX17 Comdty</stp>
        <stp>PX_LAST_x0002_VOLUME</stp>
        <stp>20/09/2017</stp>
        <stp>20/09/2017</stp>
        <stp>[HistoricoDV01.xlsm]HISTORICO!R15C17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15" s="1"/>
      </tp>
      <tp>
        <v>42998</v>
        <stp/>
        <stp>##V3_BDHV12</stp>
        <stp>ODZ17 Comdty</stp>
        <stp>PX_LAST_x0002_VOLUME</stp>
        <stp>20/09/2017</stp>
        <stp>20/09/2017</stp>
        <stp>[HistoricoDV01.xlsm]HISTORICO!R16C17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16" s="1"/>
      </tp>
      <tp>
        <v>42998</v>
        <stp/>
        <stp>##V3_BDHV12</stp>
        <stp>ODV17 Comdty</stp>
        <stp>PX_LAST_x0002_VOLUME</stp>
        <stp>20/09/2017</stp>
        <stp>20/09/2017</stp>
        <stp>[HistoricoDV01.xlsm]HISTORICO!R14C17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14" s="1"/>
      </tp>
      <tp t="s">
        <v>#N/A N/A</v>
        <stp/>
        <stp>##V3_BDHV12</stp>
        <stp>ODU17 Comdty</stp>
        <stp>PX_LAST_x0002_VOLUME</stp>
        <stp>20/09/2017</stp>
        <stp>20/09/2017</stp>
        <stp>[HistoricoDV01.xlsm]HISTORICO!R13C17</stp>
        <stp>Dir=V</stp>
        <stp>Dts=S</stp>
        <stp>Sort=A</stp>
        <stp>Quote=C</stp>
        <stp>QtTyp=Y</stp>
        <stp>Days=T</stp>
        <stp>Per=cd</stp>
        <stp>DtFmt=D</stp>
        <stp>UseDPDF=Y</stp>
        <tr r="Q13" s="1"/>
      </tp>
      <tp t="s">
        <v>#N/A N/A</v>
        <stp/>
        <stp>##V3_BDHV12</stp>
        <stp>ODV15 Comdty</stp>
        <stp>PX_LAST_x0002_VOLUME</stp>
        <stp>20/09/2017</stp>
        <stp>20/09/2017</stp>
        <stp>[HistoricoDV01.xlsm]HISTORICO!R50C17</stp>
        <stp>Dir=V</stp>
        <stp>Dts=S</stp>
        <stp>Sort=A</stp>
        <stp>Quote=C</stp>
        <stp>QtTyp=Y</stp>
        <stp>Days=T</stp>
        <stp>Per=cd</stp>
        <stp>DtFmt=D</stp>
        <stp>UseDPDF=Y</stp>
        <tr r="Q50" s="1"/>
      </tp>
      <tp>
        <v>42998</v>
        <stp/>
        <stp>##V3_BDHV12</stp>
        <stp>ODN24 Comdty</stp>
        <stp>PX_LAST_x0002_VOLUME</stp>
        <stp>20/09/2017</stp>
        <stp>20/09/2017</stp>
        <stp>[HistoricoDV01.xlsm]HISTORICO!R40C17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40" s="1"/>
      </tp>
      <tp>
        <v>42998</v>
        <stp/>
        <stp>##V3_BDHV12</stp>
        <stp>ODF24 Comdty</stp>
        <stp>PX_LAST_x0002_VOLUME</stp>
        <stp>20/09/2017</stp>
        <stp>20/09/2017</stp>
        <stp>[HistoricoDV01.xlsm]HISTORICO!R39C17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39" s="1"/>
      </tp>
      <tp>
        <v>3.1349</v>
        <stp/>
        <stp>##V3_BDPV12</stp>
        <stp>BRL curncy</stp>
        <stp>LAST_PRICE</stp>
        <stp>[HistoricoDV01.xlsm]HISTORICO!R1C7</stp>
        <tr r="G1" s="1"/>
      </tp>
      <tp t="s">
        <v>#N/A N/A</v>
        <stp/>
        <stp>##V3_BDHV12</stp>
        <stp>ODV16 Comdty</stp>
        <stp>PX_LAST_x0002_VOLUME</stp>
        <stp>20/09/2017</stp>
        <stp>20/09/2017</stp>
        <stp>[HistoricoDV01.xlsm]HISTORICO!R63C17</stp>
        <stp>Dir=V</stp>
        <stp>Dts=S</stp>
        <stp>Sort=A</stp>
        <stp>Quote=C</stp>
        <stp>QtTyp=Y</stp>
        <stp>Days=T</stp>
        <stp>Per=cd</stp>
        <stp>DtFmt=D</stp>
        <stp>UseDPDF=Y</stp>
        <tr r="Q63" s="1"/>
      </tp>
      <tp>
        <v>42998</v>
        <stp/>
        <stp>##V3_BDHV12</stp>
        <stp>ODF25 Comdty</stp>
        <stp>PX_LAST_x0002_VOLUME</stp>
        <stp>20/09/2017</stp>
        <stp>20/09/2017</stp>
        <stp>[HistoricoDV01.xlsm]HISTORICO!R41C17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41" s="1"/>
      </tp>
      <tp t="s">
        <v>#N/A N/A</v>
        <stp/>
        <stp>##V3_BDHV12</stp>
        <stp>ODU15 Comdty</stp>
        <stp>PX_LAST_x0002_VOLUME</stp>
        <stp>20/09/2017</stp>
        <stp>20/09/2017</stp>
        <stp>[HistoricoDV01.xlsm]HISTORICO!R51C17</stp>
        <stp>Dir=V</stp>
        <stp>Dts=S</stp>
        <stp>Sort=A</stp>
        <stp>Quote=C</stp>
        <stp>QtTyp=Y</stp>
        <stp>Days=T</stp>
        <stp>Per=cd</stp>
        <stp>DtFmt=D</stp>
        <stp>UseDPDF=Y</stp>
        <tr r="Q51" s="1"/>
      </tp>
      <tp>
        <v>42006</v>
        <stp/>
        <stp>##V3_BDHV12</stp>
        <stp>ODF17 Comdty</stp>
        <stp>PX_LAST_x0002_VOLUME</stp>
        <stp>31/12/2014</stp>
        <stp>20/09/2017</stp>
        <stp>[HistoricoDV01.xlsm]HISTORICO!R8C32</stp>
        <stp>Dir=V</stp>
        <stp>Dts=S</stp>
        <stp>Sort=A</stp>
        <stp>Quote=C</stp>
        <stp>QtTyp=Y</stp>
        <stp>Days=T</stp>
        <stp>Per=cd</stp>
        <stp>DtFmt=D</stp>
        <stp>UseDPDF=Y</stp>
        <stp>cols=3;rows=496</stp>
        <tr r="AF8" s="1"/>
      </tp>
      <tp t="s">
        <v>#N/A Invalid Security</v>
        <stp/>
        <stp>##V3_BDHV12</stp>
        <stp/>
        <stp>PX_LAST_x0002_VOLUME</stp>
        <stp>20/09/2017</stp>
        <stp>20/09/2017</stp>
        <stp>[HistoricoDV01.xlsm]HISTORICO!R8C17</stp>
        <stp>Dir=V</stp>
        <stp>Dts=S</stp>
        <stp>Sort=A</stp>
        <stp>Quote=C</stp>
        <stp>QtTyp=Y</stp>
        <stp>Days=T</stp>
        <stp>Per=cd</stp>
        <stp>DtFmt=D</stp>
        <stp>UseDPDF=Y</stp>
        <tr r="Q8" s="1"/>
      </tp>
      <tp t="s">
        <v>#N/A N/A</v>
        <stp/>
        <stp>##V3_BDHV12</stp>
        <stp>ODN17 Comdty</stp>
        <stp>PX_LAST_x0002_VOLUME</stp>
        <stp>20/09/2017</stp>
        <stp>20/09/2017</stp>
        <stp>[HistoricoDV01.xlsm]HISTORICO!R11C17</stp>
        <stp>Dir=V</stp>
        <stp>Dts=S</stp>
        <stp>Sort=A</stp>
        <stp>Quote=C</stp>
        <stp>QtTyp=Y</stp>
        <stp>Days=T</stp>
        <stp>Per=cd</stp>
        <stp>DtFmt=D</stp>
        <stp>UseDPDF=Y</stp>
        <tr r="Q11" s="1"/>
      </tp>
      <tp t="s">
        <v>#N/A N/A</v>
        <stp/>
        <stp>##V3_BDHV12</stp>
        <stp>ODK17 Comdty</stp>
        <stp>PX_LAST_x0002_VOLUME</stp>
        <stp>20/09/2017</stp>
        <stp>20/09/2017</stp>
        <stp>[HistoricoDV01.xlsm]HISTORICO!R9C17</stp>
        <stp>Dir=V</stp>
        <stp>Dts=S</stp>
        <stp>Sort=A</stp>
        <stp>Quote=C</stp>
        <stp>QtTyp=Y</stp>
        <stp>Days=T</stp>
        <stp>Per=cd</stp>
        <stp>DtFmt=D</stp>
        <stp>UseDPDF=Y</stp>
        <tr r="Q9" s="1"/>
      </tp>
      <tp t="s">
        <v>#N/A N/A</v>
        <stp/>
        <stp>##V3_BDHV12</stp>
        <stp>ODH16 Comdty</stp>
        <stp>PX_LAST_x0002_VOLUME</stp>
        <stp>20/09/2017</stp>
        <stp>20/09/2017</stp>
        <stp>[HistoricoDV01.xlsm]HISTORICO!R56C17</stp>
        <stp>Dir=V</stp>
        <stp>Dts=S</stp>
        <stp>Sort=A</stp>
        <stp>Quote=C</stp>
        <stp>QtTyp=Y</stp>
        <stp>Days=T</stp>
        <stp>Per=cd</stp>
        <stp>DtFmt=D</stp>
        <stp>UseDPDF=Y</stp>
        <tr r="Q56" s="1"/>
      </tp>
      <tp t="s">
        <v>#N/A N/A</v>
        <stp/>
        <stp>##V3_BDHV12</stp>
        <stp>ODN16 Comdty</stp>
        <stp>PX_LAST_x0002_VOLUME</stp>
        <stp>20/09/2017</stp>
        <stp>20/09/2017</stp>
        <stp>[HistoricoDV01.xlsm]HISTORICO!R60C17</stp>
        <stp>Dir=V</stp>
        <stp>Dts=S</stp>
        <stp>Sort=A</stp>
        <stp>Quote=C</stp>
        <stp>QtTyp=Y</stp>
        <stp>Days=T</stp>
        <stp>Per=cd</stp>
        <stp>DtFmt=D</stp>
        <stp>UseDPDF=Y</stp>
        <tr r="Q60" s="1"/>
      </tp>
      <tp t="s">
        <v>#N/A N/A</v>
        <stp/>
        <stp>##V3_BDHV12</stp>
        <stp>ODJ16 Comdty</stp>
        <stp>PX_LAST_x0002_VOLUME</stp>
        <stp>20/09/2017</stp>
        <stp>20/09/2017</stp>
        <stp>[HistoricoDV01.xlsm]HISTORICO!R57C17</stp>
        <stp>Dir=V</stp>
        <stp>Dts=S</stp>
        <stp>Sort=A</stp>
        <stp>Quote=C</stp>
        <stp>QtTyp=Y</stp>
        <stp>Days=T</stp>
        <stp>Per=cd</stp>
        <stp>DtFmt=D</stp>
        <stp>UseDPDF=Y</stp>
        <tr r="Q57" s="1"/>
      </tp>
      <tp t="s">
        <v>#N/A N/A</v>
        <stp/>
        <stp>##V3_BDHV12</stp>
        <stp>ODM17 Comdty</stp>
        <stp>PX_LAST_x0002_VOLUME</stp>
        <stp>20/09/2017</stp>
        <stp>20/09/2017</stp>
        <stp>[HistoricoDV01.xlsm]HISTORICO!R10C17</stp>
        <stp>Dir=V</stp>
        <stp>Dts=S</stp>
        <stp>Sort=A</stp>
        <stp>Quote=C</stp>
        <stp>QtTyp=Y</stp>
        <stp>Days=T</stp>
        <stp>Per=cd</stp>
        <stp>DtFmt=D</stp>
        <stp>UseDPDF=Y</stp>
        <tr r="Q10" s="1"/>
      </tp>
      <tp t="s">
        <v>#N/A N/A</v>
        <stp/>
        <stp>##V3_BDHV12</stp>
        <stp>ODK16 Comdty</stp>
        <stp>PX_LAST_x0002_VOLUME</stp>
        <stp>20/09/2017</stp>
        <stp>20/09/2017</stp>
        <stp>[HistoricoDV01.xlsm]HISTORICO!R58C17</stp>
        <stp>Dir=V</stp>
        <stp>Dts=S</stp>
        <stp>Sort=A</stp>
        <stp>Quote=C</stp>
        <stp>QtTyp=Y</stp>
        <stp>Days=T</stp>
        <stp>Per=cd</stp>
        <stp>DtFmt=D</stp>
        <stp>UseDPDF=Y</stp>
        <tr r="Q58" s="1"/>
      </tp>
      <tp t="s">
        <v>#N/A N/A</v>
        <stp/>
        <stp>##V3_BDHV12</stp>
        <stp>ODF16 Comdty</stp>
        <stp>PX_LAST_x0002_VOLUME</stp>
        <stp>20/09/2017</stp>
        <stp>20/09/2017</stp>
        <stp>[HistoricoDV01.xlsm]HISTORICO!R54C17</stp>
        <stp>Dir=V</stp>
        <stp>Dts=S</stp>
        <stp>Sort=A</stp>
        <stp>Quote=C</stp>
        <stp>QtTyp=Y</stp>
        <stp>Days=T</stp>
        <stp>Per=cd</stp>
        <stp>DtFmt=D</stp>
        <stp>UseDPDF=Y</stp>
        <tr r="Q54" s="1"/>
      </tp>
      <tp t="s">
        <v>#N/A N/A</v>
        <stp/>
        <stp>##V3_BDHV12</stp>
        <stp>ODG16 Comdty</stp>
        <stp>PX_LAST_x0002_VOLUME</stp>
        <stp>20/09/2017</stp>
        <stp>20/09/2017</stp>
        <stp>[HistoricoDV01.xlsm]HISTORICO!R55C17</stp>
        <stp>Dir=V</stp>
        <stp>Dts=S</stp>
        <stp>Sort=A</stp>
        <stp>Quote=C</stp>
        <stp>QtTyp=Y</stp>
        <stp>Days=T</stp>
        <stp>Per=cd</stp>
        <stp>DtFmt=D</stp>
        <stp>UseDPDF=Y</stp>
        <tr r="Q55" s="1"/>
      </tp>
      <tp t="s">
        <v>#N/A N/A</v>
        <stp/>
        <stp>##V3_BDHV12</stp>
        <stp>ODN15 Comdty</stp>
        <stp>PX_LAST_x0002_VOLUME</stp>
        <stp>20/09/2017</stp>
        <stp>20/09/2017</stp>
        <stp>[HistoricoDV01.xlsm]HISTORICO!R48C17</stp>
        <stp>Dir=V</stp>
        <stp>Dts=S</stp>
        <stp>Sort=A</stp>
        <stp>Quote=C</stp>
        <stp>QtTyp=Y</stp>
        <stp>Days=T</stp>
        <stp>Per=cd</stp>
        <stp>DtFmt=D</stp>
        <stp>UseDPDF=Y</stp>
        <tr r="Q48" s="1"/>
      </tp>
      <tp t="s">
        <v>#N/A N/A</v>
        <stp/>
        <stp>##V3_BDHV12</stp>
        <stp>ODM16 Comdty</stp>
        <stp>PX_LAST_x0002_VOLUME</stp>
        <stp>20/09/2017</stp>
        <stp>20/09/2017</stp>
        <stp>[HistoricoDV01.xlsm]HISTORICO!R59C17</stp>
        <stp>Dir=V</stp>
        <stp>Dts=S</stp>
        <stp>Sort=A</stp>
        <stp>Quote=C</stp>
        <stp>QtTyp=Y</stp>
        <stp>Days=T</stp>
        <stp>Per=cd</stp>
        <stp>DtFmt=D</stp>
        <stp>UseDPDF=Y</stp>
        <tr r="Q59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externalLink" Target="externalLinks/externalLink8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externalLink" Target="externalLinks/externalLink2.xml"/><Relationship Id="rId12" Type="http://schemas.openxmlformats.org/officeDocument/2006/relationships/externalLink" Target="externalLinks/externalLink7.xml"/><Relationship Id="rId17" Type="http://schemas.openxmlformats.org/officeDocument/2006/relationships/externalLink" Target="externalLinks/externalLink1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0.xml"/><Relationship Id="rId23" Type="http://schemas.openxmlformats.org/officeDocument/2006/relationships/volatileDependencies" Target="volatileDependencies.xml"/><Relationship Id="rId10" Type="http://schemas.openxmlformats.org/officeDocument/2006/relationships/externalLink" Target="externalLinks/externalLink5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externalLink" Target="externalLinks/externalLink9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v>DV01</c:v>
          </c:tx>
          <c:invertIfNegative val="0"/>
          <c:cat>
            <c:numRef>
              <c:f>HISTORICO!$AS$9:$AS$458</c:f>
              <c:numCache>
                <c:formatCode>m/d/yyyy</c:formatCode>
                <c:ptCount val="450"/>
                <c:pt idx="0">
                  <c:v>42836</c:v>
                </c:pt>
                <c:pt idx="1">
                  <c:v>42836</c:v>
                </c:pt>
                <c:pt idx="2">
                  <c:v>42836</c:v>
                </c:pt>
                <c:pt idx="3">
                  <c:v>42835</c:v>
                </c:pt>
                <c:pt idx="4">
                  <c:v>42832</c:v>
                </c:pt>
                <c:pt idx="5">
                  <c:v>42831</c:v>
                </c:pt>
                <c:pt idx="6">
                  <c:v>42830</c:v>
                </c:pt>
                <c:pt idx="7">
                  <c:v>42829</c:v>
                </c:pt>
                <c:pt idx="8">
                  <c:v>42828</c:v>
                </c:pt>
                <c:pt idx="9">
                  <c:v>42825</c:v>
                </c:pt>
                <c:pt idx="10">
                  <c:v>42824</c:v>
                </c:pt>
                <c:pt idx="11">
                  <c:v>42823</c:v>
                </c:pt>
                <c:pt idx="12">
                  <c:v>42822</c:v>
                </c:pt>
                <c:pt idx="13">
                  <c:v>42821</c:v>
                </c:pt>
                <c:pt idx="14">
                  <c:v>42818</c:v>
                </c:pt>
                <c:pt idx="15">
                  <c:v>42817</c:v>
                </c:pt>
                <c:pt idx="16">
                  <c:v>42816</c:v>
                </c:pt>
                <c:pt idx="17">
                  <c:v>42815</c:v>
                </c:pt>
                <c:pt idx="18">
                  <c:v>42814</c:v>
                </c:pt>
                <c:pt idx="19">
                  <c:v>42811</c:v>
                </c:pt>
                <c:pt idx="20">
                  <c:v>42811</c:v>
                </c:pt>
                <c:pt idx="21">
                  <c:v>42810</c:v>
                </c:pt>
                <c:pt idx="22">
                  <c:v>42809</c:v>
                </c:pt>
                <c:pt idx="23">
                  <c:v>42808</c:v>
                </c:pt>
                <c:pt idx="24">
                  <c:v>42807</c:v>
                </c:pt>
                <c:pt idx="25">
                  <c:v>42804</c:v>
                </c:pt>
                <c:pt idx="26">
                  <c:v>42803</c:v>
                </c:pt>
                <c:pt idx="27">
                  <c:v>42802</c:v>
                </c:pt>
                <c:pt idx="28">
                  <c:v>42801</c:v>
                </c:pt>
                <c:pt idx="29">
                  <c:v>42800</c:v>
                </c:pt>
                <c:pt idx="30">
                  <c:v>42797</c:v>
                </c:pt>
                <c:pt idx="31">
                  <c:v>42796</c:v>
                </c:pt>
                <c:pt idx="32">
                  <c:v>42795</c:v>
                </c:pt>
                <c:pt idx="33">
                  <c:v>42790</c:v>
                </c:pt>
                <c:pt idx="34">
                  <c:v>42789</c:v>
                </c:pt>
                <c:pt idx="35">
                  <c:v>42788</c:v>
                </c:pt>
                <c:pt idx="36">
                  <c:v>42787</c:v>
                </c:pt>
                <c:pt idx="37">
                  <c:v>42786</c:v>
                </c:pt>
                <c:pt idx="38">
                  <c:v>42783</c:v>
                </c:pt>
                <c:pt idx="39">
                  <c:v>42782</c:v>
                </c:pt>
                <c:pt idx="40">
                  <c:v>42781</c:v>
                </c:pt>
                <c:pt idx="41">
                  <c:v>42780</c:v>
                </c:pt>
                <c:pt idx="42">
                  <c:v>42779</c:v>
                </c:pt>
                <c:pt idx="43">
                  <c:v>42776</c:v>
                </c:pt>
                <c:pt idx="44">
                  <c:v>42775</c:v>
                </c:pt>
                <c:pt idx="45">
                  <c:v>42774</c:v>
                </c:pt>
                <c:pt idx="46">
                  <c:v>42773</c:v>
                </c:pt>
                <c:pt idx="47">
                  <c:v>42772</c:v>
                </c:pt>
                <c:pt idx="48">
                  <c:v>42769</c:v>
                </c:pt>
                <c:pt idx="49">
                  <c:v>42768</c:v>
                </c:pt>
                <c:pt idx="50">
                  <c:v>42767</c:v>
                </c:pt>
                <c:pt idx="51">
                  <c:v>42766</c:v>
                </c:pt>
                <c:pt idx="52">
                  <c:v>42765</c:v>
                </c:pt>
                <c:pt idx="53">
                  <c:v>42762</c:v>
                </c:pt>
                <c:pt idx="54">
                  <c:v>42761</c:v>
                </c:pt>
                <c:pt idx="55">
                  <c:v>42759</c:v>
                </c:pt>
                <c:pt idx="56">
                  <c:v>42758</c:v>
                </c:pt>
                <c:pt idx="57">
                  <c:v>42755</c:v>
                </c:pt>
                <c:pt idx="58">
                  <c:v>42754</c:v>
                </c:pt>
                <c:pt idx="59">
                  <c:v>42753</c:v>
                </c:pt>
                <c:pt idx="60">
                  <c:v>42752</c:v>
                </c:pt>
                <c:pt idx="61">
                  <c:v>42751</c:v>
                </c:pt>
                <c:pt idx="62">
                  <c:v>42748</c:v>
                </c:pt>
                <c:pt idx="63">
                  <c:v>42747</c:v>
                </c:pt>
                <c:pt idx="64">
                  <c:v>42746</c:v>
                </c:pt>
                <c:pt idx="65">
                  <c:v>42745</c:v>
                </c:pt>
                <c:pt idx="66">
                  <c:v>42744</c:v>
                </c:pt>
                <c:pt idx="67">
                  <c:v>42741</c:v>
                </c:pt>
                <c:pt idx="68">
                  <c:v>42740</c:v>
                </c:pt>
                <c:pt idx="69">
                  <c:v>42739</c:v>
                </c:pt>
                <c:pt idx="70">
                  <c:v>42738</c:v>
                </c:pt>
                <c:pt idx="71">
                  <c:v>42737</c:v>
                </c:pt>
                <c:pt idx="72">
                  <c:v>42733</c:v>
                </c:pt>
                <c:pt idx="73">
                  <c:v>42732</c:v>
                </c:pt>
                <c:pt idx="74">
                  <c:v>42731</c:v>
                </c:pt>
                <c:pt idx="75">
                  <c:v>42730</c:v>
                </c:pt>
                <c:pt idx="76">
                  <c:v>42727</c:v>
                </c:pt>
                <c:pt idx="77">
                  <c:v>42726</c:v>
                </c:pt>
                <c:pt idx="78">
                  <c:v>42725</c:v>
                </c:pt>
                <c:pt idx="79">
                  <c:v>42724</c:v>
                </c:pt>
                <c:pt idx="80">
                  <c:v>42723</c:v>
                </c:pt>
                <c:pt idx="81">
                  <c:v>42720</c:v>
                </c:pt>
                <c:pt idx="82">
                  <c:v>42719</c:v>
                </c:pt>
                <c:pt idx="83">
                  <c:v>42718</c:v>
                </c:pt>
                <c:pt idx="84">
                  <c:v>42717</c:v>
                </c:pt>
                <c:pt idx="85">
                  <c:v>42716</c:v>
                </c:pt>
                <c:pt idx="86">
                  <c:v>42713</c:v>
                </c:pt>
                <c:pt idx="87">
                  <c:v>42712</c:v>
                </c:pt>
                <c:pt idx="88">
                  <c:v>42711</c:v>
                </c:pt>
                <c:pt idx="89">
                  <c:v>42710</c:v>
                </c:pt>
                <c:pt idx="90">
                  <c:v>42709</c:v>
                </c:pt>
                <c:pt idx="91">
                  <c:v>42706</c:v>
                </c:pt>
                <c:pt idx="92">
                  <c:v>42705</c:v>
                </c:pt>
                <c:pt idx="93">
                  <c:v>42704</c:v>
                </c:pt>
                <c:pt idx="94">
                  <c:v>42703</c:v>
                </c:pt>
                <c:pt idx="95">
                  <c:v>42702</c:v>
                </c:pt>
                <c:pt idx="96">
                  <c:v>42699</c:v>
                </c:pt>
                <c:pt idx="97">
                  <c:v>42698</c:v>
                </c:pt>
                <c:pt idx="98">
                  <c:v>42697</c:v>
                </c:pt>
                <c:pt idx="99">
                  <c:v>42696</c:v>
                </c:pt>
                <c:pt idx="100">
                  <c:v>42695</c:v>
                </c:pt>
                <c:pt idx="101">
                  <c:v>42692</c:v>
                </c:pt>
                <c:pt idx="102">
                  <c:v>42691</c:v>
                </c:pt>
                <c:pt idx="103">
                  <c:v>42690</c:v>
                </c:pt>
                <c:pt idx="104">
                  <c:v>42688</c:v>
                </c:pt>
                <c:pt idx="105">
                  <c:v>42685</c:v>
                </c:pt>
                <c:pt idx="106">
                  <c:v>42684</c:v>
                </c:pt>
                <c:pt idx="107">
                  <c:v>42683</c:v>
                </c:pt>
                <c:pt idx="108">
                  <c:v>42682</c:v>
                </c:pt>
                <c:pt idx="109">
                  <c:v>42681</c:v>
                </c:pt>
                <c:pt idx="110">
                  <c:v>42678</c:v>
                </c:pt>
                <c:pt idx="111">
                  <c:v>42677</c:v>
                </c:pt>
                <c:pt idx="112">
                  <c:v>42675</c:v>
                </c:pt>
                <c:pt idx="113">
                  <c:v>42674</c:v>
                </c:pt>
                <c:pt idx="114">
                  <c:v>42671</c:v>
                </c:pt>
                <c:pt idx="115">
                  <c:v>42670</c:v>
                </c:pt>
                <c:pt idx="116">
                  <c:v>42669</c:v>
                </c:pt>
                <c:pt idx="117">
                  <c:v>42668</c:v>
                </c:pt>
                <c:pt idx="118">
                  <c:v>42667</c:v>
                </c:pt>
                <c:pt idx="119">
                  <c:v>42664</c:v>
                </c:pt>
                <c:pt idx="120">
                  <c:v>42663</c:v>
                </c:pt>
                <c:pt idx="121">
                  <c:v>42662</c:v>
                </c:pt>
                <c:pt idx="122">
                  <c:v>42661</c:v>
                </c:pt>
                <c:pt idx="123">
                  <c:v>42660</c:v>
                </c:pt>
                <c:pt idx="124">
                  <c:v>42657</c:v>
                </c:pt>
                <c:pt idx="125">
                  <c:v>42656</c:v>
                </c:pt>
                <c:pt idx="126">
                  <c:v>42654</c:v>
                </c:pt>
                <c:pt idx="127">
                  <c:v>42653</c:v>
                </c:pt>
                <c:pt idx="128">
                  <c:v>42650</c:v>
                </c:pt>
                <c:pt idx="129">
                  <c:v>42649</c:v>
                </c:pt>
                <c:pt idx="130">
                  <c:v>42648</c:v>
                </c:pt>
                <c:pt idx="131">
                  <c:v>42647</c:v>
                </c:pt>
                <c:pt idx="132">
                  <c:v>42646</c:v>
                </c:pt>
                <c:pt idx="133">
                  <c:v>42643</c:v>
                </c:pt>
                <c:pt idx="134">
                  <c:v>42642</c:v>
                </c:pt>
                <c:pt idx="135">
                  <c:v>42641</c:v>
                </c:pt>
                <c:pt idx="136">
                  <c:v>42640</c:v>
                </c:pt>
                <c:pt idx="137">
                  <c:v>42639</c:v>
                </c:pt>
                <c:pt idx="138">
                  <c:v>42636</c:v>
                </c:pt>
                <c:pt idx="139">
                  <c:v>42635</c:v>
                </c:pt>
                <c:pt idx="140">
                  <c:v>42634</c:v>
                </c:pt>
                <c:pt idx="141">
                  <c:v>42633</c:v>
                </c:pt>
                <c:pt idx="142">
                  <c:v>42632</c:v>
                </c:pt>
                <c:pt idx="143">
                  <c:v>42629</c:v>
                </c:pt>
                <c:pt idx="144">
                  <c:v>42628</c:v>
                </c:pt>
                <c:pt idx="145">
                  <c:v>42627</c:v>
                </c:pt>
                <c:pt idx="146">
                  <c:v>42626</c:v>
                </c:pt>
                <c:pt idx="147">
                  <c:v>42625</c:v>
                </c:pt>
                <c:pt idx="148">
                  <c:v>42622</c:v>
                </c:pt>
                <c:pt idx="149">
                  <c:v>42621</c:v>
                </c:pt>
                <c:pt idx="150">
                  <c:v>42619</c:v>
                </c:pt>
                <c:pt idx="151">
                  <c:v>42618</c:v>
                </c:pt>
                <c:pt idx="152">
                  <c:v>42615</c:v>
                </c:pt>
                <c:pt idx="153">
                  <c:v>42614</c:v>
                </c:pt>
                <c:pt idx="154">
                  <c:v>42613</c:v>
                </c:pt>
                <c:pt idx="155">
                  <c:v>42612</c:v>
                </c:pt>
                <c:pt idx="156">
                  <c:v>42611</c:v>
                </c:pt>
                <c:pt idx="157">
                  <c:v>42608</c:v>
                </c:pt>
                <c:pt idx="158">
                  <c:v>42607</c:v>
                </c:pt>
                <c:pt idx="159">
                  <c:v>42606</c:v>
                </c:pt>
                <c:pt idx="160">
                  <c:v>42605</c:v>
                </c:pt>
                <c:pt idx="161">
                  <c:v>42604</c:v>
                </c:pt>
                <c:pt idx="162">
                  <c:v>42601</c:v>
                </c:pt>
                <c:pt idx="163">
                  <c:v>42569</c:v>
                </c:pt>
                <c:pt idx="164">
                  <c:v>42599</c:v>
                </c:pt>
                <c:pt idx="165">
                  <c:v>42598</c:v>
                </c:pt>
                <c:pt idx="166">
                  <c:v>42597</c:v>
                </c:pt>
                <c:pt idx="167">
                  <c:v>42594</c:v>
                </c:pt>
                <c:pt idx="168">
                  <c:v>42593</c:v>
                </c:pt>
                <c:pt idx="169">
                  <c:v>42592</c:v>
                </c:pt>
                <c:pt idx="170">
                  <c:v>42591</c:v>
                </c:pt>
                <c:pt idx="171">
                  <c:v>42590</c:v>
                </c:pt>
                <c:pt idx="172">
                  <c:v>42587</c:v>
                </c:pt>
                <c:pt idx="173">
                  <c:v>42586</c:v>
                </c:pt>
                <c:pt idx="174">
                  <c:v>42585</c:v>
                </c:pt>
                <c:pt idx="175">
                  <c:v>42584</c:v>
                </c:pt>
                <c:pt idx="176">
                  <c:v>42583</c:v>
                </c:pt>
                <c:pt idx="177">
                  <c:v>42580</c:v>
                </c:pt>
                <c:pt idx="178">
                  <c:v>42579</c:v>
                </c:pt>
                <c:pt idx="179">
                  <c:v>42578</c:v>
                </c:pt>
                <c:pt idx="180">
                  <c:v>42577</c:v>
                </c:pt>
                <c:pt idx="181">
                  <c:v>42576</c:v>
                </c:pt>
                <c:pt idx="182">
                  <c:v>42573</c:v>
                </c:pt>
                <c:pt idx="183">
                  <c:v>42572</c:v>
                </c:pt>
                <c:pt idx="184">
                  <c:v>42571</c:v>
                </c:pt>
                <c:pt idx="185">
                  <c:v>42570</c:v>
                </c:pt>
                <c:pt idx="186">
                  <c:v>42569</c:v>
                </c:pt>
                <c:pt idx="187">
                  <c:v>42566</c:v>
                </c:pt>
                <c:pt idx="188">
                  <c:v>42565</c:v>
                </c:pt>
                <c:pt idx="189">
                  <c:v>42564</c:v>
                </c:pt>
                <c:pt idx="190">
                  <c:v>42563</c:v>
                </c:pt>
                <c:pt idx="191">
                  <c:v>42562</c:v>
                </c:pt>
                <c:pt idx="192">
                  <c:v>42559</c:v>
                </c:pt>
                <c:pt idx="193">
                  <c:v>42558</c:v>
                </c:pt>
                <c:pt idx="194">
                  <c:v>42557</c:v>
                </c:pt>
                <c:pt idx="195">
                  <c:v>42556</c:v>
                </c:pt>
                <c:pt idx="196">
                  <c:v>42555</c:v>
                </c:pt>
                <c:pt idx="197">
                  <c:v>42552</c:v>
                </c:pt>
                <c:pt idx="198">
                  <c:v>42551</c:v>
                </c:pt>
                <c:pt idx="199">
                  <c:v>42550</c:v>
                </c:pt>
                <c:pt idx="200">
                  <c:v>42549</c:v>
                </c:pt>
                <c:pt idx="201">
                  <c:v>42548</c:v>
                </c:pt>
                <c:pt idx="202">
                  <c:v>42545</c:v>
                </c:pt>
                <c:pt idx="203">
                  <c:v>42544</c:v>
                </c:pt>
                <c:pt idx="204">
                  <c:v>42543</c:v>
                </c:pt>
                <c:pt idx="205">
                  <c:v>42542</c:v>
                </c:pt>
                <c:pt idx="206">
                  <c:v>42541</c:v>
                </c:pt>
                <c:pt idx="207">
                  <c:v>42538</c:v>
                </c:pt>
                <c:pt idx="208">
                  <c:v>42537</c:v>
                </c:pt>
                <c:pt idx="209">
                  <c:v>42536</c:v>
                </c:pt>
                <c:pt idx="210">
                  <c:v>42535</c:v>
                </c:pt>
                <c:pt idx="211">
                  <c:v>42534</c:v>
                </c:pt>
                <c:pt idx="212">
                  <c:v>42531</c:v>
                </c:pt>
                <c:pt idx="213">
                  <c:v>42530</c:v>
                </c:pt>
                <c:pt idx="214">
                  <c:v>42529</c:v>
                </c:pt>
                <c:pt idx="215">
                  <c:v>42528</c:v>
                </c:pt>
                <c:pt idx="216">
                  <c:v>42527</c:v>
                </c:pt>
                <c:pt idx="217">
                  <c:v>42524</c:v>
                </c:pt>
                <c:pt idx="218">
                  <c:v>42523</c:v>
                </c:pt>
                <c:pt idx="219">
                  <c:v>42522</c:v>
                </c:pt>
                <c:pt idx="220">
                  <c:v>42521</c:v>
                </c:pt>
                <c:pt idx="221">
                  <c:v>42520</c:v>
                </c:pt>
                <c:pt idx="222">
                  <c:v>42517</c:v>
                </c:pt>
                <c:pt idx="223">
                  <c:v>42515</c:v>
                </c:pt>
                <c:pt idx="224">
                  <c:v>42514</c:v>
                </c:pt>
                <c:pt idx="225">
                  <c:v>42513</c:v>
                </c:pt>
                <c:pt idx="226">
                  <c:v>42510</c:v>
                </c:pt>
                <c:pt idx="227">
                  <c:v>42509</c:v>
                </c:pt>
                <c:pt idx="228">
                  <c:v>42508</c:v>
                </c:pt>
                <c:pt idx="229">
                  <c:v>42507</c:v>
                </c:pt>
                <c:pt idx="230">
                  <c:v>42506</c:v>
                </c:pt>
                <c:pt idx="231">
                  <c:v>42503</c:v>
                </c:pt>
                <c:pt idx="232">
                  <c:v>42502</c:v>
                </c:pt>
                <c:pt idx="233">
                  <c:v>42501</c:v>
                </c:pt>
                <c:pt idx="234">
                  <c:v>42500</c:v>
                </c:pt>
                <c:pt idx="235">
                  <c:v>42499</c:v>
                </c:pt>
                <c:pt idx="236">
                  <c:v>42496</c:v>
                </c:pt>
                <c:pt idx="237">
                  <c:v>42495</c:v>
                </c:pt>
                <c:pt idx="238">
                  <c:v>42494</c:v>
                </c:pt>
                <c:pt idx="239">
                  <c:v>42493</c:v>
                </c:pt>
                <c:pt idx="240">
                  <c:v>42492</c:v>
                </c:pt>
                <c:pt idx="241">
                  <c:v>42489</c:v>
                </c:pt>
                <c:pt idx="242">
                  <c:v>42488</c:v>
                </c:pt>
                <c:pt idx="243">
                  <c:v>42487</c:v>
                </c:pt>
                <c:pt idx="244">
                  <c:v>42486</c:v>
                </c:pt>
                <c:pt idx="245">
                  <c:v>42485</c:v>
                </c:pt>
                <c:pt idx="246">
                  <c:v>42482</c:v>
                </c:pt>
                <c:pt idx="247">
                  <c:v>42480</c:v>
                </c:pt>
                <c:pt idx="248">
                  <c:v>42479</c:v>
                </c:pt>
                <c:pt idx="249">
                  <c:v>42478</c:v>
                </c:pt>
                <c:pt idx="250">
                  <c:v>42475</c:v>
                </c:pt>
                <c:pt idx="251">
                  <c:v>42474</c:v>
                </c:pt>
                <c:pt idx="252">
                  <c:v>42473</c:v>
                </c:pt>
                <c:pt idx="253">
                  <c:v>42472</c:v>
                </c:pt>
                <c:pt idx="254">
                  <c:v>42471</c:v>
                </c:pt>
                <c:pt idx="255">
                  <c:v>42468</c:v>
                </c:pt>
                <c:pt idx="256">
                  <c:v>42467</c:v>
                </c:pt>
                <c:pt idx="257">
                  <c:v>42466</c:v>
                </c:pt>
                <c:pt idx="258">
                  <c:v>42465</c:v>
                </c:pt>
                <c:pt idx="259">
                  <c:v>42464</c:v>
                </c:pt>
                <c:pt idx="260">
                  <c:v>42461</c:v>
                </c:pt>
                <c:pt idx="261">
                  <c:v>42460</c:v>
                </c:pt>
                <c:pt idx="262">
                  <c:v>42459</c:v>
                </c:pt>
                <c:pt idx="263">
                  <c:v>42458</c:v>
                </c:pt>
                <c:pt idx="264">
                  <c:v>42457</c:v>
                </c:pt>
                <c:pt idx="265">
                  <c:v>42453</c:v>
                </c:pt>
                <c:pt idx="266">
                  <c:v>42452</c:v>
                </c:pt>
                <c:pt idx="267">
                  <c:v>42451</c:v>
                </c:pt>
                <c:pt idx="268">
                  <c:v>42450</c:v>
                </c:pt>
                <c:pt idx="269">
                  <c:v>42447</c:v>
                </c:pt>
                <c:pt idx="270">
                  <c:v>42446</c:v>
                </c:pt>
                <c:pt idx="271">
                  <c:v>42445</c:v>
                </c:pt>
                <c:pt idx="272">
                  <c:v>42444</c:v>
                </c:pt>
                <c:pt idx="273">
                  <c:v>42443</c:v>
                </c:pt>
                <c:pt idx="274">
                  <c:v>42440</c:v>
                </c:pt>
                <c:pt idx="275">
                  <c:v>42439</c:v>
                </c:pt>
                <c:pt idx="276">
                  <c:v>42438</c:v>
                </c:pt>
                <c:pt idx="277">
                  <c:v>42437</c:v>
                </c:pt>
                <c:pt idx="278">
                  <c:v>42436</c:v>
                </c:pt>
                <c:pt idx="279">
                  <c:v>42433</c:v>
                </c:pt>
                <c:pt idx="280">
                  <c:v>42432</c:v>
                </c:pt>
                <c:pt idx="281">
                  <c:v>42431</c:v>
                </c:pt>
                <c:pt idx="282">
                  <c:v>42430</c:v>
                </c:pt>
                <c:pt idx="283">
                  <c:v>42429</c:v>
                </c:pt>
                <c:pt idx="284">
                  <c:v>42426</c:v>
                </c:pt>
                <c:pt idx="285">
                  <c:v>42425</c:v>
                </c:pt>
                <c:pt idx="286">
                  <c:v>42424</c:v>
                </c:pt>
                <c:pt idx="287">
                  <c:v>42423</c:v>
                </c:pt>
                <c:pt idx="288">
                  <c:v>42422</c:v>
                </c:pt>
                <c:pt idx="289">
                  <c:v>42419</c:v>
                </c:pt>
                <c:pt idx="290">
                  <c:v>42418</c:v>
                </c:pt>
                <c:pt idx="291">
                  <c:v>42417</c:v>
                </c:pt>
                <c:pt idx="292">
                  <c:v>42416</c:v>
                </c:pt>
                <c:pt idx="293">
                  <c:v>42415</c:v>
                </c:pt>
                <c:pt idx="294">
                  <c:v>42412</c:v>
                </c:pt>
                <c:pt idx="295">
                  <c:v>42411</c:v>
                </c:pt>
                <c:pt idx="296">
                  <c:v>42410</c:v>
                </c:pt>
                <c:pt idx="297">
                  <c:v>42405</c:v>
                </c:pt>
                <c:pt idx="298">
                  <c:v>42404</c:v>
                </c:pt>
                <c:pt idx="299">
                  <c:v>42403</c:v>
                </c:pt>
                <c:pt idx="300">
                  <c:v>42402</c:v>
                </c:pt>
                <c:pt idx="301">
                  <c:v>42401</c:v>
                </c:pt>
                <c:pt idx="302">
                  <c:v>42398</c:v>
                </c:pt>
                <c:pt idx="303">
                  <c:v>42397</c:v>
                </c:pt>
                <c:pt idx="304">
                  <c:v>42396</c:v>
                </c:pt>
                <c:pt idx="305">
                  <c:v>42395</c:v>
                </c:pt>
                <c:pt idx="306">
                  <c:v>42391</c:v>
                </c:pt>
                <c:pt idx="307">
                  <c:v>42390</c:v>
                </c:pt>
                <c:pt idx="308">
                  <c:v>42389</c:v>
                </c:pt>
                <c:pt idx="309">
                  <c:v>42388</c:v>
                </c:pt>
                <c:pt idx="310">
                  <c:v>42387</c:v>
                </c:pt>
                <c:pt idx="311">
                  <c:v>42384</c:v>
                </c:pt>
                <c:pt idx="312">
                  <c:v>42383</c:v>
                </c:pt>
                <c:pt idx="313">
                  <c:v>42382</c:v>
                </c:pt>
                <c:pt idx="314">
                  <c:v>42381</c:v>
                </c:pt>
                <c:pt idx="315">
                  <c:v>42380</c:v>
                </c:pt>
                <c:pt idx="316">
                  <c:v>42377</c:v>
                </c:pt>
                <c:pt idx="317">
                  <c:v>42376</c:v>
                </c:pt>
                <c:pt idx="318">
                  <c:v>42375</c:v>
                </c:pt>
                <c:pt idx="319">
                  <c:v>42374</c:v>
                </c:pt>
                <c:pt idx="320">
                  <c:v>42373</c:v>
                </c:pt>
                <c:pt idx="321">
                  <c:v>42368</c:v>
                </c:pt>
                <c:pt idx="322">
                  <c:v>42367</c:v>
                </c:pt>
                <c:pt idx="323">
                  <c:v>42366</c:v>
                </c:pt>
                <c:pt idx="324">
                  <c:v>42361</c:v>
                </c:pt>
                <c:pt idx="325">
                  <c:v>42360</c:v>
                </c:pt>
                <c:pt idx="326">
                  <c:v>42359</c:v>
                </c:pt>
                <c:pt idx="327">
                  <c:v>42356</c:v>
                </c:pt>
                <c:pt idx="328">
                  <c:v>42355</c:v>
                </c:pt>
                <c:pt idx="329">
                  <c:v>42354</c:v>
                </c:pt>
                <c:pt idx="330">
                  <c:v>42353</c:v>
                </c:pt>
                <c:pt idx="331">
                  <c:v>42352</c:v>
                </c:pt>
                <c:pt idx="332">
                  <c:v>42349</c:v>
                </c:pt>
                <c:pt idx="333">
                  <c:v>42348</c:v>
                </c:pt>
                <c:pt idx="334">
                  <c:v>42347</c:v>
                </c:pt>
                <c:pt idx="335">
                  <c:v>42346</c:v>
                </c:pt>
                <c:pt idx="336">
                  <c:v>42345</c:v>
                </c:pt>
                <c:pt idx="337">
                  <c:v>42342</c:v>
                </c:pt>
                <c:pt idx="338">
                  <c:v>42341</c:v>
                </c:pt>
                <c:pt idx="339">
                  <c:v>42340</c:v>
                </c:pt>
                <c:pt idx="340">
                  <c:v>42339</c:v>
                </c:pt>
                <c:pt idx="341">
                  <c:v>42338</c:v>
                </c:pt>
                <c:pt idx="342">
                  <c:v>42335</c:v>
                </c:pt>
                <c:pt idx="343">
                  <c:v>42334</c:v>
                </c:pt>
                <c:pt idx="344">
                  <c:v>42333</c:v>
                </c:pt>
                <c:pt idx="345">
                  <c:v>42332</c:v>
                </c:pt>
                <c:pt idx="346">
                  <c:v>42331</c:v>
                </c:pt>
                <c:pt idx="347">
                  <c:v>42327</c:v>
                </c:pt>
                <c:pt idx="348">
                  <c:v>42326</c:v>
                </c:pt>
                <c:pt idx="349">
                  <c:v>42325</c:v>
                </c:pt>
                <c:pt idx="350">
                  <c:v>42324</c:v>
                </c:pt>
                <c:pt idx="351">
                  <c:v>42321</c:v>
                </c:pt>
                <c:pt idx="352">
                  <c:v>42320</c:v>
                </c:pt>
                <c:pt idx="353">
                  <c:v>42319</c:v>
                </c:pt>
                <c:pt idx="354">
                  <c:v>42318</c:v>
                </c:pt>
                <c:pt idx="355">
                  <c:v>42317</c:v>
                </c:pt>
                <c:pt idx="356">
                  <c:v>42314</c:v>
                </c:pt>
                <c:pt idx="357">
                  <c:v>42313</c:v>
                </c:pt>
                <c:pt idx="358">
                  <c:v>42312</c:v>
                </c:pt>
                <c:pt idx="359">
                  <c:v>42311</c:v>
                </c:pt>
                <c:pt idx="360">
                  <c:v>42307</c:v>
                </c:pt>
                <c:pt idx="361">
                  <c:v>42306</c:v>
                </c:pt>
                <c:pt idx="362">
                  <c:v>42305</c:v>
                </c:pt>
                <c:pt idx="363">
                  <c:v>42304</c:v>
                </c:pt>
                <c:pt idx="364">
                  <c:v>42303</c:v>
                </c:pt>
                <c:pt idx="365">
                  <c:v>42300</c:v>
                </c:pt>
                <c:pt idx="366">
                  <c:v>42299</c:v>
                </c:pt>
                <c:pt idx="367">
                  <c:v>42298</c:v>
                </c:pt>
                <c:pt idx="368">
                  <c:v>42297</c:v>
                </c:pt>
                <c:pt idx="369">
                  <c:v>42296</c:v>
                </c:pt>
                <c:pt idx="370">
                  <c:v>42293</c:v>
                </c:pt>
                <c:pt idx="371">
                  <c:v>42292</c:v>
                </c:pt>
                <c:pt idx="372">
                  <c:v>42291</c:v>
                </c:pt>
                <c:pt idx="373">
                  <c:v>42290</c:v>
                </c:pt>
                <c:pt idx="374">
                  <c:v>42286</c:v>
                </c:pt>
                <c:pt idx="375">
                  <c:v>42285</c:v>
                </c:pt>
                <c:pt idx="376">
                  <c:v>42284</c:v>
                </c:pt>
                <c:pt idx="377">
                  <c:v>42283</c:v>
                </c:pt>
                <c:pt idx="378">
                  <c:v>42282</c:v>
                </c:pt>
                <c:pt idx="379">
                  <c:v>42279</c:v>
                </c:pt>
                <c:pt idx="380">
                  <c:v>42278</c:v>
                </c:pt>
                <c:pt idx="381">
                  <c:v>42277</c:v>
                </c:pt>
                <c:pt idx="382">
                  <c:v>42276</c:v>
                </c:pt>
                <c:pt idx="383">
                  <c:v>42275</c:v>
                </c:pt>
                <c:pt idx="384">
                  <c:v>42272</c:v>
                </c:pt>
                <c:pt idx="385">
                  <c:v>42271</c:v>
                </c:pt>
                <c:pt idx="386">
                  <c:v>42270</c:v>
                </c:pt>
                <c:pt idx="387">
                  <c:v>42269</c:v>
                </c:pt>
                <c:pt idx="388">
                  <c:v>42268</c:v>
                </c:pt>
                <c:pt idx="389">
                  <c:v>42265</c:v>
                </c:pt>
                <c:pt idx="390">
                  <c:v>42264</c:v>
                </c:pt>
                <c:pt idx="391">
                  <c:v>42263</c:v>
                </c:pt>
                <c:pt idx="392">
                  <c:v>42262</c:v>
                </c:pt>
                <c:pt idx="393">
                  <c:v>42261</c:v>
                </c:pt>
                <c:pt idx="394">
                  <c:v>42258</c:v>
                </c:pt>
                <c:pt idx="395">
                  <c:v>42257</c:v>
                </c:pt>
                <c:pt idx="396">
                  <c:v>42256</c:v>
                </c:pt>
                <c:pt idx="397">
                  <c:v>42255</c:v>
                </c:pt>
                <c:pt idx="398">
                  <c:v>42251</c:v>
                </c:pt>
                <c:pt idx="399">
                  <c:v>42250</c:v>
                </c:pt>
                <c:pt idx="400">
                  <c:v>42249</c:v>
                </c:pt>
                <c:pt idx="401">
                  <c:v>42248</c:v>
                </c:pt>
                <c:pt idx="402">
                  <c:v>42247</c:v>
                </c:pt>
                <c:pt idx="403">
                  <c:v>42244</c:v>
                </c:pt>
                <c:pt idx="404">
                  <c:v>42243</c:v>
                </c:pt>
                <c:pt idx="405">
                  <c:v>42242</c:v>
                </c:pt>
                <c:pt idx="406">
                  <c:v>42241</c:v>
                </c:pt>
                <c:pt idx="407">
                  <c:v>42240</c:v>
                </c:pt>
                <c:pt idx="408">
                  <c:v>42237</c:v>
                </c:pt>
                <c:pt idx="409">
                  <c:v>42236</c:v>
                </c:pt>
                <c:pt idx="410">
                  <c:v>42235</c:v>
                </c:pt>
                <c:pt idx="411">
                  <c:v>42234</c:v>
                </c:pt>
                <c:pt idx="412">
                  <c:v>42233</c:v>
                </c:pt>
                <c:pt idx="413">
                  <c:v>42230</c:v>
                </c:pt>
                <c:pt idx="414">
                  <c:v>42229</c:v>
                </c:pt>
                <c:pt idx="415">
                  <c:v>42228</c:v>
                </c:pt>
                <c:pt idx="416">
                  <c:v>42227</c:v>
                </c:pt>
                <c:pt idx="417">
                  <c:v>42226</c:v>
                </c:pt>
                <c:pt idx="418">
                  <c:v>42223</c:v>
                </c:pt>
                <c:pt idx="419">
                  <c:v>42222</c:v>
                </c:pt>
                <c:pt idx="420">
                  <c:v>42221</c:v>
                </c:pt>
                <c:pt idx="421">
                  <c:v>42220</c:v>
                </c:pt>
                <c:pt idx="422">
                  <c:v>42219</c:v>
                </c:pt>
                <c:pt idx="423">
                  <c:v>42216</c:v>
                </c:pt>
                <c:pt idx="424">
                  <c:v>42215</c:v>
                </c:pt>
                <c:pt idx="425">
                  <c:v>42214</c:v>
                </c:pt>
                <c:pt idx="426">
                  <c:v>42213</c:v>
                </c:pt>
                <c:pt idx="427">
                  <c:v>42212</c:v>
                </c:pt>
                <c:pt idx="428">
                  <c:v>42209</c:v>
                </c:pt>
                <c:pt idx="429">
                  <c:v>42208</c:v>
                </c:pt>
                <c:pt idx="430">
                  <c:v>42207</c:v>
                </c:pt>
                <c:pt idx="431">
                  <c:v>42206</c:v>
                </c:pt>
                <c:pt idx="432">
                  <c:v>42205</c:v>
                </c:pt>
                <c:pt idx="433">
                  <c:v>42202</c:v>
                </c:pt>
                <c:pt idx="434">
                  <c:v>42201</c:v>
                </c:pt>
                <c:pt idx="435">
                  <c:v>42200</c:v>
                </c:pt>
                <c:pt idx="436">
                  <c:v>42199</c:v>
                </c:pt>
                <c:pt idx="437">
                  <c:v>42198</c:v>
                </c:pt>
                <c:pt idx="438">
                  <c:v>42195</c:v>
                </c:pt>
                <c:pt idx="439">
                  <c:v>42193</c:v>
                </c:pt>
                <c:pt idx="440">
                  <c:v>42192</c:v>
                </c:pt>
                <c:pt idx="441">
                  <c:v>42191</c:v>
                </c:pt>
                <c:pt idx="442">
                  <c:v>42188</c:v>
                </c:pt>
                <c:pt idx="443">
                  <c:v>42187</c:v>
                </c:pt>
                <c:pt idx="444">
                  <c:v>42186</c:v>
                </c:pt>
                <c:pt idx="445">
                  <c:v>42185</c:v>
                </c:pt>
                <c:pt idx="446">
                  <c:v>42184</c:v>
                </c:pt>
                <c:pt idx="447">
                  <c:v>42181</c:v>
                </c:pt>
                <c:pt idx="448">
                  <c:v>42180</c:v>
                </c:pt>
                <c:pt idx="449">
                  <c:v>42179</c:v>
                </c:pt>
              </c:numCache>
            </c:numRef>
          </c:cat>
          <c:val>
            <c:numRef>
              <c:f>HISTORICO!$AT$9:$AT$458</c:f>
              <c:numCache>
                <c:formatCode>_-* #.##00_-;\-* #.##00_-;_-* "-"?_-;_-@_-</c:formatCode>
                <c:ptCount val="450"/>
                <c:pt idx="0">
                  <c:v>5048.8449463237639</c:v>
                </c:pt>
                <c:pt idx="1">
                  <c:v>5048.8449463237639</c:v>
                </c:pt>
                <c:pt idx="2">
                  <c:v>5048.8449463237639</c:v>
                </c:pt>
                <c:pt idx="3">
                  <c:v>3918.6165967783486</c:v>
                </c:pt>
                <c:pt idx="4">
                  <c:v>6365.0894572589104</c:v>
                </c:pt>
                <c:pt idx="5">
                  <c:v>7315.030485848275</c:v>
                </c:pt>
                <c:pt idx="6">
                  <c:v>4129.6545530088715</c:v>
                </c:pt>
                <c:pt idx="7">
                  <c:v>4727.1553644270707</c:v>
                </c:pt>
                <c:pt idx="8">
                  <c:v>3726.7407195296837</c:v>
                </c:pt>
                <c:pt idx="9">
                  <c:v>4816.7795086494443</c:v>
                </c:pt>
                <c:pt idx="10">
                  <c:v>7933.997420839396</c:v>
                </c:pt>
                <c:pt idx="11">
                  <c:v>5157.806900987619</c:v>
                </c:pt>
                <c:pt idx="12">
                  <c:v>5081.6905161767681</c:v>
                </c:pt>
                <c:pt idx="13">
                  <c:v>4149.4200578645805</c:v>
                </c:pt>
                <c:pt idx="14">
                  <c:v>8264.619667111132</c:v>
                </c:pt>
                <c:pt idx="15">
                  <c:v>7007.0613563129182</c:v>
                </c:pt>
                <c:pt idx="16">
                  <c:v>4563.4409158427834</c:v>
                </c:pt>
                <c:pt idx="17">
                  <c:v>5372.123744175813</c:v>
                </c:pt>
                <c:pt idx="18">
                  <c:v>2636.886999369844</c:v>
                </c:pt>
                <c:pt idx="19">
                  <c:v>4359.3532288689039</c:v>
                </c:pt>
                <c:pt idx="20">
                  <c:v>4359.3532288689039</c:v>
                </c:pt>
                <c:pt idx="21">
                  <c:v>5420.4638163979862</c:v>
                </c:pt>
                <c:pt idx="22">
                  <c:v>7297.0122506487933</c:v>
                </c:pt>
                <c:pt idx="23">
                  <c:v>6609.7516175085875</c:v>
                </c:pt>
                <c:pt idx="24">
                  <c:v>3799.6322562231348</c:v>
                </c:pt>
                <c:pt idx="25">
                  <c:v>7803.9107848193562</c:v>
                </c:pt>
                <c:pt idx="26">
                  <c:v>5277.4102222723141</c:v>
                </c:pt>
                <c:pt idx="27">
                  <c:v>4664.0371205117481</c:v>
                </c:pt>
                <c:pt idx="28">
                  <c:v>4535.1880307584315</c:v>
                </c:pt>
                <c:pt idx="29">
                  <c:v>3708.980173147605</c:v>
                </c:pt>
                <c:pt idx="30">
                  <c:v>6377.5970947212354</c:v>
                </c:pt>
                <c:pt idx="31">
                  <c:v>5224.544854349354</c:v>
                </c:pt>
                <c:pt idx="32">
                  <c:v>1859.2522312490514</c:v>
                </c:pt>
                <c:pt idx="33">
                  <c:v>5617.7188393971846</c:v>
                </c:pt>
                <c:pt idx="34">
                  <c:v>8928.3991239572497</c:v>
                </c:pt>
                <c:pt idx="35">
                  <c:v>4834.5311043486417</c:v>
                </c:pt>
                <c:pt idx="36">
                  <c:v>4889.6761959145433</c:v>
                </c:pt>
                <c:pt idx="37">
                  <c:v>1541.1069564322563</c:v>
                </c:pt>
                <c:pt idx="38">
                  <c:v>5351.5488397710469</c:v>
                </c:pt>
                <c:pt idx="39">
                  <c:v>6339.9397828225074</c:v>
                </c:pt>
                <c:pt idx="40">
                  <c:v>4401.9702724383033</c:v>
                </c:pt>
                <c:pt idx="41">
                  <c:v>5655.7893609240236</c:v>
                </c:pt>
                <c:pt idx="42">
                  <c:v>2867.5021589466528</c:v>
                </c:pt>
                <c:pt idx="43">
                  <c:v>4292.854152761015</c:v>
                </c:pt>
                <c:pt idx="44">
                  <c:v>4783.8171945961249</c:v>
                </c:pt>
                <c:pt idx="45">
                  <c:v>4738.9848955843536</c:v>
                </c:pt>
                <c:pt idx="46">
                  <c:v>4171.1207269683782</c:v>
                </c:pt>
                <c:pt idx="47">
                  <c:v>3097.0117282617971</c:v>
                </c:pt>
                <c:pt idx="48">
                  <c:v>4473.2948668657937</c:v>
                </c:pt>
                <c:pt idx="49">
                  <c:v>5186.1973490668142</c:v>
                </c:pt>
                <c:pt idx="50">
                  <c:v>5193.643086899463</c:v>
                </c:pt>
                <c:pt idx="51">
                  <c:v>3974.9848193886287</c:v>
                </c:pt>
                <c:pt idx="52">
                  <c:v>2517.5810901771874</c:v>
                </c:pt>
                <c:pt idx="53">
                  <c:v>3863.6178435444917</c:v>
                </c:pt>
                <c:pt idx="54">
                  <c:v>5116.8308059460423</c:v>
                </c:pt>
                <c:pt idx="55">
                  <c:v>3379.4533553358069</c:v>
                </c:pt>
                <c:pt idx="56">
                  <c:v>3313.1710824507745</c:v>
                </c:pt>
                <c:pt idx="57">
                  <c:v>3376.123973222906</c:v>
                </c:pt>
                <c:pt idx="58">
                  <c:v>6425.3432694237781</c:v>
                </c:pt>
                <c:pt idx="59">
                  <c:v>3322.9432741242522</c:v>
                </c:pt>
                <c:pt idx="60">
                  <c:v>4723.860514244222</c:v>
                </c:pt>
                <c:pt idx="61">
                  <c:v>1826.3159844180193</c:v>
                </c:pt>
                <c:pt idx="62">
                  <c:v>5687.0073045720692</c:v>
                </c:pt>
                <c:pt idx="63">
                  <c:v>7957.4217560060215</c:v>
                </c:pt>
                <c:pt idx="64">
                  <c:v>4846.7367824076437</c:v>
                </c:pt>
                <c:pt idx="65">
                  <c:v>3533.2718317109848</c:v>
                </c:pt>
                <c:pt idx="66">
                  <c:v>2279.6923092087554</c:v>
                </c:pt>
                <c:pt idx="67">
                  <c:v>3891.6422836902675</c:v>
                </c:pt>
                <c:pt idx="68">
                  <c:v>6784.7360523220595</c:v>
                </c:pt>
                <c:pt idx="69">
                  <c:v>4077.9272155031445</c:v>
                </c:pt>
                <c:pt idx="70">
                  <c:v>2998.7729258098088</c:v>
                </c:pt>
                <c:pt idx="71">
                  <c:v>2614.4097400770261</c:v>
                </c:pt>
                <c:pt idx="72">
                  <c:v>3367.6101902742539</c:v>
                </c:pt>
                <c:pt idx="73">
                  <c:v>1854.3443957300872</c:v>
                </c:pt>
                <c:pt idx="74">
                  <c:v>1321.45785396214</c:v>
                </c:pt>
                <c:pt idx="75">
                  <c:v>1084.7810054218378</c:v>
                </c:pt>
                <c:pt idx="76">
                  <c:v>1156.8681186241167</c:v>
                </c:pt>
                <c:pt idx="77">
                  <c:v>2805.6415385324403</c:v>
                </c:pt>
                <c:pt idx="78">
                  <c:v>6762.1652020248112</c:v>
                </c:pt>
                <c:pt idx="79">
                  <c:v>4267.6464387404685</c:v>
                </c:pt>
                <c:pt idx="80">
                  <c:v>3112.9172852742104</c:v>
                </c:pt>
                <c:pt idx="81">
                  <c:v>3258.2530354361888</c:v>
                </c:pt>
                <c:pt idx="82">
                  <c:v>6037.1453004840041</c:v>
                </c:pt>
                <c:pt idx="83">
                  <c:v>4416.6993616973323</c:v>
                </c:pt>
                <c:pt idx="84">
                  <c:v>4560.8086147756485</c:v>
                </c:pt>
                <c:pt idx="85">
                  <c:v>4910.0067211026108</c:v>
                </c:pt>
                <c:pt idx="86">
                  <c:v>4714.6990983411406</c:v>
                </c:pt>
                <c:pt idx="87">
                  <c:v>5303.4930747974959</c:v>
                </c:pt>
                <c:pt idx="88">
                  <c:v>6110.7151665005294</c:v>
                </c:pt>
                <c:pt idx="89">
                  <c:v>6952.6717222462539</c:v>
                </c:pt>
                <c:pt idx="90">
                  <c:v>5220.7330483716223</c:v>
                </c:pt>
                <c:pt idx="91">
                  <c:v>8532.3320751413721</c:v>
                </c:pt>
                <c:pt idx="92">
                  <c:v>9414.9397589586151</c:v>
                </c:pt>
                <c:pt idx="93">
                  <c:v>5079.5100962171964</c:v>
                </c:pt>
                <c:pt idx="94">
                  <c:v>4370.9576775822125</c:v>
                </c:pt>
                <c:pt idx="95">
                  <c:v>3012.7766237042729</c:v>
                </c:pt>
                <c:pt idx="96">
                  <c:v>5128.6159347811717</c:v>
                </c:pt>
                <c:pt idx="97">
                  <c:v>2523.3415492350678</c:v>
                </c:pt>
                <c:pt idx="98">
                  <c:v>5988.4948569893531</c:v>
                </c:pt>
                <c:pt idx="99">
                  <c:v>5896.7368276195093</c:v>
                </c:pt>
                <c:pt idx="100">
                  <c:v>5253.1115583291339</c:v>
                </c:pt>
                <c:pt idx="101">
                  <c:v>4796.3304984448287</c:v>
                </c:pt>
                <c:pt idx="102">
                  <c:v>6514.2794364715355</c:v>
                </c:pt>
                <c:pt idx="103">
                  <c:v>6376.831820519511</c:v>
                </c:pt>
                <c:pt idx="104">
                  <c:v>6841.4665663110172</c:v>
                </c:pt>
                <c:pt idx="105">
                  <c:v>10022.096597244525</c:v>
                </c:pt>
                <c:pt idx="106">
                  <c:v>13893.852301494553</c:v>
                </c:pt>
                <c:pt idx="107">
                  <c:v>7119.2517544653483</c:v>
                </c:pt>
                <c:pt idx="108">
                  <c:v>3120.2080555429143</c:v>
                </c:pt>
                <c:pt idx="109">
                  <c:v>3460.4862050816664</c:v>
                </c:pt>
                <c:pt idx="110">
                  <c:v>4177.9525736677488</c:v>
                </c:pt>
                <c:pt idx="111">
                  <c:v>5101.3366597383856</c:v>
                </c:pt>
                <c:pt idx="112">
                  <c:v>5381.3370486856011</c:v>
                </c:pt>
                <c:pt idx="113">
                  <c:v>3034.2533347411663</c:v>
                </c:pt>
                <c:pt idx="114">
                  <c:v>4833.0679888779023</c:v>
                </c:pt>
                <c:pt idx="115">
                  <c:v>5369.0717286300023</c:v>
                </c:pt>
                <c:pt idx="116">
                  <c:v>4255.26932654139</c:v>
                </c:pt>
                <c:pt idx="117">
                  <c:v>5847.6738203205923</c:v>
                </c:pt>
                <c:pt idx="118">
                  <c:v>4983.2899816829386</c:v>
                </c:pt>
                <c:pt idx="119">
                  <c:v>6415.2893546147725</c:v>
                </c:pt>
                <c:pt idx="120">
                  <c:v>10173.658504156248</c:v>
                </c:pt>
                <c:pt idx="121">
                  <c:v>6710.546313622388</c:v>
                </c:pt>
                <c:pt idx="122">
                  <c:v>3225.1747895013959</c:v>
                </c:pt>
                <c:pt idx="123">
                  <c:v>3553.9467008749039</c:v>
                </c:pt>
                <c:pt idx="124">
                  <c:v>5159.5915041022499</c:v>
                </c:pt>
                <c:pt idx="125">
                  <c:v>3692.4081100330282</c:v>
                </c:pt>
                <c:pt idx="126">
                  <c:v>4287.5384912821437</c:v>
                </c:pt>
                <c:pt idx="127">
                  <c:v>2980.0223389547268</c:v>
                </c:pt>
                <c:pt idx="128">
                  <c:v>5112.6841123772183</c:v>
                </c:pt>
                <c:pt idx="129">
                  <c:v>4811.347457543724</c:v>
                </c:pt>
                <c:pt idx="130">
                  <c:v>5388.4689438542773</c:v>
                </c:pt>
                <c:pt idx="131">
                  <c:v>5060.5947666614302</c:v>
                </c:pt>
                <c:pt idx="132">
                  <c:v>5332.1278029517644</c:v>
                </c:pt>
                <c:pt idx="133">
                  <c:v>4032.8503777068559</c:v>
                </c:pt>
                <c:pt idx="134">
                  <c:v>8159.4300314750135</c:v>
                </c:pt>
                <c:pt idx="135">
                  <c:v>6020.924460821203</c:v>
                </c:pt>
                <c:pt idx="136">
                  <c:v>5059.2794696029378</c:v>
                </c:pt>
                <c:pt idx="137">
                  <c:v>3420.9695758689136</c:v>
                </c:pt>
                <c:pt idx="138">
                  <c:v>4043.5195867855446</c:v>
                </c:pt>
                <c:pt idx="139">
                  <c:v>5994.1144428359739</c:v>
                </c:pt>
                <c:pt idx="140">
                  <c:v>6584.3649821772451</c:v>
                </c:pt>
                <c:pt idx="141">
                  <c:v>9951.2253832884799</c:v>
                </c:pt>
                <c:pt idx="142">
                  <c:v>2478.308996779866</c:v>
                </c:pt>
                <c:pt idx="143">
                  <c:v>4475.901371830264</c:v>
                </c:pt>
                <c:pt idx="144">
                  <c:v>6467.6462481194067</c:v>
                </c:pt>
                <c:pt idx="145">
                  <c:v>6162.071594449917</c:v>
                </c:pt>
                <c:pt idx="146">
                  <c:v>7259.1280114576157</c:v>
                </c:pt>
                <c:pt idx="147">
                  <c:v>6480.7440766229356</c:v>
                </c:pt>
                <c:pt idx="148">
                  <c:v>4484.9945832641142</c:v>
                </c:pt>
                <c:pt idx="149">
                  <c:v>4912.0068428690229</c:v>
                </c:pt>
                <c:pt idx="150">
                  <c:v>4088.0968611598773</c:v>
                </c:pt>
                <c:pt idx="151">
                  <c:v>1494.9120259401668</c:v>
                </c:pt>
                <c:pt idx="152">
                  <c:v>6170.2940259201823</c:v>
                </c:pt>
                <c:pt idx="153">
                  <c:v>7298.4550693447018</c:v>
                </c:pt>
                <c:pt idx="154">
                  <c:v>4394.2898992551882</c:v>
                </c:pt>
                <c:pt idx="155">
                  <c:v>3828.2058093743572</c:v>
                </c:pt>
                <c:pt idx="156">
                  <c:v>2506.380297943243</c:v>
                </c:pt>
                <c:pt idx="157">
                  <c:v>5063.586608870276</c:v>
                </c:pt>
                <c:pt idx="158">
                  <c:v>3611.860537670545</c:v>
                </c:pt>
                <c:pt idx="159">
                  <c:v>2741.964003103627</c:v>
                </c:pt>
                <c:pt idx="160">
                  <c:v>2691.4767429060121</c:v>
                </c:pt>
                <c:pt idx="161">
                  <c:v>1535.7610844293383</c:v>
                </c:pt>
                <c:pt idx="162">
                  <c:v>2433.8246540345713</c:v>
                </c:pt>
                <c:pt idx="163">
                  <c:v>1908.2144640694562</c:v>
                </c:pt>
                <c:pt idx="164">
                  <c:v>2640.7072278812088</c:v>
                </c:pt>
                <c:pt idx="165">
                  <c:v>3342.5059514123036</c:v>
                </c:pt>
                <c:pt idx="166">
                  <c:v>1567.9862629102222</c:v>
                </c:pt>
                <c:pt idx="167">
                  <c:v>2925.3540081814713</c:v>
                </c:pt>
                <c:pt idx="168">
                  <c:v>3258.6105402877561</c:v>
                </c:pt>
                <c:pt idx="169">
                  <c:v>2883.2367880324223</c:v>
                </c:pt>
                <c:pt idx="170">
                  <c:v>3315.9150964173009</c:v>
                </c:pt>
                <c:pt idx="171">
                  <c:v>2411.5708893584433</c:v>
                </c:pt>
                <c:pt idx="172">
                  <c:v>3506.0433690539658</c:v>
                </c:pt>
                <c:pt idx="173">
                  <c:v>2568.704974482021</c:v>
                </c:pt>
                <c:pt idx="174">
                  <c:v>3502.1657455293616</c:v>
                </c:pt>
                <c:pt idx="175">
                  <c:v>3203.5712508958263</c:v>
                </c:pt>
                <c:pt idx="176">
                  <c:v>2089.5632996313398</c:v>
                </c:pt>
                <c:pt idx="177">
                  <c:v>2656.3637623420741</c:v>
                </c:pt>
                <c:pt idx="178">
                  <c:v>2922.8154280376975</c:v>
                </c:pt>
                <c:pt idx="179">
                  <c:v>3670.1556073094416</c:v>
                </c:pt>
                <c:pt idx="180">
                  <c:v>2894.7516009893052</c:v>
                </c:pt>
                <c:pt idx="181">
                  <c:v>2004.0967413859357</c:v>
                </c:pt>
                <c:pt idx="182">
                  <c:v>3303.7820959775922</c:v>
                </c:pt>
                <c:pt idx="183">
                  <c:v>4864.4259518003319</c:v>
                </c:pt>
                <c:pt idx="184">
                  <c:v>3653.8679860308439</c:v>
                </c:pt>
                <c:pt idx="185">
                  <c:v>2313.0403291380221</c:v>
                </c:pt>
                <c:pt idx="186">
                  <c:v>1902.7849384616147</c:v>
                </c:pt>
                <c:pt idx="187">
                  <c:v>2762.0754806987688</c:v>
                </c:pt>
                <c:pt idx="188">
                  <c:v>4002.6164434199632</c:v>
                </c:pt>
                <c:pt idx="189">
                  <c:v>3497.2495936961946</c:v>
                </c:pt>
                <c:pt idx="190">
                  <c:v>4158.0511599878037</c:v>
                </c:pt>
                <c:pt idx="191">
                  <c:v>2585.0848198879125</c:v>
                </c:pt>
                <c:pt idx="192">
                  <c:v>4079.9407712401494</c:v>
                </c:pt>
                <c:pt idx="193">
                  <c:v>3669.3862104253212</c:v>
                </c:pt>
                <c:pt idx="194">
                  <c:v>3467.6755394271536</c:v>
                </c:pt>
                <c:pt idx="195">
                  <c:v>3139.9857290857585</c:v>
                </c:pt>
                <c:pt idx="196">
                  <c:v>2183.4148378832538</c:v>
                </c:pt>
                <c:pt idx="197">
                  <c:v>5399.6874821966549</c:v>
                </c:pt>
                <c:pt idx="198">
                  <c:v>8610.8051227858959</c:v>
                </c:pt>
                <c:pt idx="199">
                  <c:v>6936.4862707177208</c:v>
                </c:pt>
                <c:pt idx="200">
                  <c:v>7955.5825796222134</c:v>
                </c:pt>
                <c:pt idx="201">
                  <c:v>4437.4211055734149</c:v>
                </c:pt>
                <c:pt idx="202">
                  <c:v>4734.2953250368882</c:v>
                </c:pt>
                <c:pt idx="203">
                  <c:v>4359.4384919006252</c:v>
                </c:pt>
                <c:pt idx="204">
                  <c:v>3580.0860727457575</c:v>
                </c:pt>
                <c:pt idx="205">
                  <c:v>3633.4075254015684</c:v>
                </c:pt>
                <c:pt idx="206">
                  <c:v>2481.4653660550553</c:v>
                </c:pt>
                <c:pt idx="207">
                  <c:v>3619.9720559906486</c:v>
                </c:pt>
                <c:pt idx="208">
                  <c:v>4170.9605743879902</c:v>
                </c:pt>
                <c:pt idx="209">
                  <c:v>4319.4742944821819</c:v>
                </c:pt>
                <c:pt idx="210">
                  <c:v>3426.9937454715118</c:v>
                </c:pt>
                <c:pt idx="211">
                  <c:v>3580.4220223661932</c:v>
                </c:pt>
                <c:pt idx="212">
                  <c:v>3472.6134044538539</c:v>
                </c:pt>
                <c:pt idx="213">
                  <c:v>3625.9552218395265</c:v>
                </c:pt>
                <c:pt idx="214">
                  <c:v>4431.5399816500712</c:v>
                </c:pt>
                <c:pt idx="215">
                  <c:v>4024.8895739903055</c:v>
                </c:pt>
                <c:pt idx="216">
                  <c:v>2908.5119389071997</c:v>
                </c:pt>
                <c:pt idx="217">
                  <c:v>4833.4521596373006</c:v>
                </c:pt>
                <c:pt idx="218">
                  <c:v>4359.0424197872144</c:v>
                </c:pt>
                <c:pt idx="219">
                  <c:v>2918.5302940183292</c:v>
                </c:pt>
                <c:pt idx="220">
                  <c:v>3456.8937639249207</c:v>
                </c:pt>
                <c:pt idx="221">
                  <c:v>1337.4426231700966</c:v>
                </c:pt>
                <c:pt idx="222">
                  <c:v>1660.9267837932266</c:v>
                </c:pt>
                <c:pt idx="223">
                  <c:v>4425.3062512061088</c:v>
                </c:pt>
                <c:pt idx="224">
                  <c:v>3104.8572594543575</c:v>
                </c:pt>
                <c:pt idx="225">
                  <c:v>3010.0275494924299</c:v>
                </c:pt>
                <c:pt idx="226">
                  <c:v>3391.919164300647</c:v>
                </c:pt>
                <c:pt idx="227">
                  <c:v>3797.1519002765031</c:v>
                </c:pt>
                <c:pt idx="228">
                  <c:v>4068.5760076708725</c:v>
                </c:pt>
                <c:pt idx="229">
                  <c:v>3651.8496932472694</c:v>
                </c:pt>
                <c:pt idx="230">
                  <c:v>1857.4360092979086</c:v>
                </c:pt>
                <c:pt idx="231">
                  <c:v>3734.7515548581032</c:v>
                </c:pt>
                <c:pt idx="232">
                  <c:v>5857.238766967429</c:v>
                </c:pt>
                <c:pt idx="233">
                  <c:v>4238.2644850837587</c:v>
                </c:pt>
                <c:pt idx="234">
                  <c:v>3424.9131178448229</c:v>
                </c:pt>
                <c:pt idx="235">
                  <c:v>5604.2365754276589</c:v>
                </c:pt>
                <c:pt idx="236">
                  <c:v>3541.2155318249652</c:v>
                </c:pt>
                <c:pt idx="237">
                  <c:v>3909.4812540820099</c:v>
                </c:pt>
                <c:pt idx="238">
                  <c:v>3023.3131157091498</c:v>
                </c:pt>
                <c:pt idx="239">
                  <c:v>2908.2192800749272</c:v>
                </c:pt>
                <c:pt idx="240">
                  <c:v>2408.0559413574852</c:v>
                </c:pt>
                <c:pt idx="241">
                  <c:v>5019.9594412760252</c:v>
                </c:pt>
                <c:pt idx="242">
                  <c:v>5355.7388291802126</c:v>
                </c:pt>
                <c:pt idx="243">
                  <c:v>4626.7794272828778</c:v>
                </c:pt>
                <c:pt idx="244">
                  <c:v>4283.166914247995</c:v>
                </c:pt>
                <c:pt idx="245">
                  <c:v>2729.4244884791797</c:v>
                </c:pt>
                <c:pt idx="246">
                  <c:v>1570.436190860343</c:v>
                </c:pt>
                <c:pt idx="247">
                  <c:v>3929.0621063817498</c:v>
                </c:pt>
                <c:pt idx="248">
                  <c:v>3954.1473825998714</c:v>
                </c:pt>
                <c:pt idx="249">
                  <c:v>4270.30813533124</c:v>
                </c:pt>
                <c:pt idx="250">
                  <c:v>4657.8066305436914</c:v>
                </c:pt>
                <c:pt idx="251">
                  <c:v>4981.0330763758093</c:v>
                </c:pt>
                <c:pt idx="252">
                  <c:v>4648.9865311275462</c:v>
                </c:pt>
                <c:pt idx="253">
                  <c:v>4053.0278599454332</c:v>
                </c:pt>
                <c:pt idx="254">
                  <c:v>2522.6595641526651</c:v>
                </c:pt>
                <c:pt idx="255">
                  <c:v>3289.8218080324336</c:v>
                </c:pt>
                <c:pt idx="256">
                  <c:v>3248.5175710105673</c:v>
                </c:pt>
                <c:pt idx="257">
                  <c:v>2823.3385392247196</c:v>
                </c:pt>
                <c:pt idx="258">
                  <c:v>2804.349360024114</c:v>
                </c:pt>
                <c:pt idx="259">
                  <c:v>2202.9629088483557</c:v>
                </c:pt>
                <c:pt idx="260">
                  <c:v>3557.724879911304</c:v>
                </c:pt>
                <c:pt idx="261">
                  <c:v>5277.0101431023722</c:v>
                </c:pt>
                <c:pt idx="262">
                  <c:v>3673.5636143056245</c:v>
                </c:pt>
                <c:pt idx="263">
                  <c:v>3973.4465789073724</c:v>
                </c:pt>
                <c:pt idx="264">
                  <c:v>2467.3733881954699</c:v>
                </c:pt>
                <c:pt idx="265">
                  <c:v>2731.2027893329273</c:v>
                </c:pt>
                <c:pt idx="266">
                  <c:v>4339.8619448926738</c:v>
                </c:pt>
                <c:pt idx="267">
                  <c:v>4485.4345374232726</c:v>
                </c:pt>
                <c:pt idx="268">
                  <c:v>2399.6293587844684</c:v>
                </c:pt>
                <c:pt idx="269">
                  <c:v>3635.5738674027662</c:v>
                </c:pt>
                <c:pt idx="270">
                  <c:v>5135.6075739712078</c:v>
                </c:pt>
                <c:pt idx="271">
                  <c:v>5638.0533514828121</c:v>
                </c:pt>
                <c:pt idx="272">
                  <c:v>4371.6355315086294</c:v>
                </c:pt>
                <c:pt idx="273">
                  <c:v>3811.9349654336252</c:v>
                </c:pt>
                <c:pt idx="274">
                  <c:v>4543.6712132062103</c:v>
                </c:pt>
                <c:pt idx="275">
                  <c:v>5315.7115252787553</c:v>
                </c:pt>
                <c:pt idx="276">
                  <c:v>5049.0211199391533</c:v>
                </c:pt>
                <c:pt idx="277">
                  <c:v>3562.1697850867172</c:v>
                </c:pt>
                <c:pt idx="278">
                  <c:v>3263.4198385622162</c:v>
                </c:pt>
                <c:pt idx="279">
                  <c:v>6273.7908861636588</c:v>
                </c:pt>
                <c:pt idx="280">
                  <c:v>5557.7846380791771</c:v>
                </c:pt>
                <c:pt idx="281">
                  <c:v>4119.8358431624874</c:v>
                </c:pt>
                <c:pt idx="282">
                  <c:v>3718.0973316144573</c:v>
                </c:pt>
                <c:pt idx="283">
                  <c:v>2709.6969110825607</c:v>
                </c:pt>
                <c:pt idx="284">
                  <c:v>3031.8929318796404</c:v>
                </c:pt>
                <c:pt idx="285">
                  <c:v>2907.9737491582268</c:v>
                </c:pt>
                <c:pt idx="286">
                  <c:v>3447.9458465088587</c:v>
                </c:pt>
                <c:pt idx="287">
                  <c:v>2479.4640548929333</c:v>
                </c:pt>
                <c:pt idx="288">
                  <c:v>2816.1055323432793</c:v>
                </c:pt>
                <c:pt idx="289">
                  <c:v>2762.5895262477711</c:v>
                </c:pt>
                <c:pt idx="290">
                  <c:v>2750.6966820182033</c:v>
                </c:pt>
                <c:pt idx="291">
                  <c:v>3181.6959911588615</c:v>
                </c:pt>
                <c:pt idx="292">
                  <c:v>3229.0287253223501</c:v>
                </c:pt>
                <c:pt idx="293">
                  <c:v>1198.0490337815088</c:v>
                </c:pt>
                <c:pt idx="294">
                  <c:v>1769.0439807294049</c:v>
                </c:pt>
                <c:pt idx="295">
                  <c:v>2722.4411893517849</c:v>
                </c:pt>
                <c:pt idx="296">
                  <c:v>980.81737942050859</c:v>
                </c:pt>
                <c:pt idx="297">
                  <c:v>2314.9591928001405</c:v>
                </c:pt>
                <c:pt idx="298">
                  <c:v>3151.2088614448762</c:v>
                </c:pt>
                <c:pt idx="299">
                  <c:v>4010.4206056410835</c:v>
                </c:pt>
                <c:pt idx="300">
                  <c:v>2870.846233792076</c:v>
                </c:pt>
                <c:pt idx="301">
                  <c:v>3480.5328344470263</c:v>
                </c:pt>
                <c:pt idx="302">
                  <c:v>3928.0742380689567</c:v>
                </c:pt>
                <c:pt idx="303">
                  <c:v>4400.1938742107332</c:v>
                </c:pt>
                <c:pt idx="304">
                  <c:v>3226.6261322144255</c:v>
                </c:pt>
                <c:pt idx="305">
                  <c:v>2836.1620094885698</c:v>
                </c:pt>
                <c:pt idx="306">
                  <c:v>3203.3843333053101</c:v>
                </c:pt>
                <c:pt idx="307">
                  <c:v>4620.33651823941</c:v>
                </c:pt>
                <c:pt idx="308">
                  <c:v>4423.0844535203996</c:v>
                </c:pt>
                <c:pt idx="309">
                  <c:v>5020.1491638276138</c:v>
                </c:pt>
                <c:pt idx="310">
                  <c:v>919.9602242165214</c:v>
                </c:pt>
                <c:pt idx="311">
                  <c:v>1925.7949994305559</c:v>
                </c:pt>
                <c:pt idx="312">
                  <c:v>2443.2356479077544</c:v>
                </c:pt>
                <c:pt idx="313">
                  <c:v>2274.263329331272</c:v>
                </c:pt>
                <c:pt idx="314">
                  <c:v>1990.2868941115328</c:v>
                </c:pt>
                <c:pt idx="315">
                  <c:v>1599.5897827081612</c:v>
                </c:pt>
                <c:pt idx="316">
                  <c:v>1858.7512705041393</c:v>
                </c:pt>
                <c:pt idx="317">
                  <c:v>2154.32201621073</c:v>
                </c:pt>
                <c:pt idx="318">
                  <c:v>1920.3945159026669</c:v>
                </c:pt>
                <c:pt idx="319">
                  <c:v>2152.0149684690577</c:v>
                </c:pt>
                <c:pt idx="320">
                  <c:v>1415.4493687789047</c:v>
                </c:pt>
                <c:pt idx="321">
                  <c:v>1633.3326580233538</c:v>
                </c:pt>
                <c:pt idx="322">
                  <c:v>1116.0047575259671</c:v>
                </c:pt>
                <c:pt idx="323">
                  <c:v>942.3211450886057</c:v>
                </c:pt>
                <c:pt idx="324">
                  <c:v>1450.0557489356038</c:v>
                </c:pt>
                <c:pt idx="325">
                  <c:v>2070.5789745739949</c:v>
                </c:pt>
                <c:pt idx="326">
                  <c:v>1682.9592291646177</c:v>
                </c:pt>
                <c:pt idx="327">
                  <c:v>2710.2104575969911</c:v>
                </c:pt>
                <c:pt idx="328">
                  <c:v>2430.3936189283845</c:v>
                </c:pt>
                <c:pt idx="329">
                  <c:v>3976.3560376348273</c:v>
                </c:pt>
                <c:pt idx="330">
                  <c:v>2084.0506479171227</c:v>
                </c:pt>
                <c:pt idx="331">
                  <c:v>1528.1770920551487</c:v>
                </c:pt>
                <c:pt idx="332">
                  <c:v>2403.3942133256182</c:v>
                </c:pt>
                <c:pt idx="333">
                  <c:v>2982.2043669701134</c:v>
                </c:pt>
                <c:pt idx="334">
                  <c:v>2479.3806348375383</c:v>
                </c:pt>
                <c:pt idx="335">
                  <c:v>1952.8913728765615</c:v>
                </c:pt>
                <c:pt idx="336">
                  <c:v>1117.0327494324754</c:v>
                </c:pt>
                <c:pt idx="337">
                  <c:v>1914.7122990099401</c:v>
                </c:pt>
                <c:pt idx="338">
                  <c:v>2512.0586285003383</c:v>
                </c:pt>
                <c:pt idx="339">
                  <c:v>1930.5561381643292</c:v>
                </c:pt>
                <c:pt idx="340">
                  <c:v>2644.124702469247</c:v>
                </c:pt>
                <c:pt idx="341">
                  <c:v>2664.2252541225507</c:v>
                </c:pt>
                <c:pt idx="342">
                  <c:v>1782.8968663558373</c:v>
                </c:pt>
                <c:pt idx="343">
                  <c:v>2447.2955687020321</c:v>
                </c:pt>
                <c:pt idx="344">
                  <c:v>2627.1451617108664</c:v>
                </c:pt>
                <c:pt idx="345">
                  <c:v>2436.1549184817095</c:v>
                </c:pt>
                <c:pt idx="346">
                  <c:v>1887.0568399092488</c:v>
                </c:pt>
                <c:pt idx="347">
                  <c:v>2445.0214487830194</c:v>
                </c:pt>
                <c:pt idx="348">
                  <c:v>3024.810222818759</c:v>
                </c:pt>
                <c:pt idx="349">
                  <c:v>2382.3334983602099</c:v>
                </c:pt>
                <c:pt idx="350">
                  <c:v>1319.1109391866432</c:v>
                </c:pt>
                <c:pt idx="351">
                  <c:v>2130.39382273089</c:v>
                </c:pt>
                <c:pt idx="352">
                  <c:v>2666.7632472970208</c:v>
                </c:pt>
                <c:pt idx="353">
                  <c:v>1728.9476586276749</c:v>
                </c:pt>
                <c:pt idx="354">
                  <c:v>2565.3818787107029</c:v>
                </c:pt>
                <c:pt idx="355">
                  <c:v>1704.6109670830826</c:v>
                </c:pt>
                <c:pt idx="356">
                  <c:v>2336.399820702602</c:v>
                </c:pt>
                <c:pt idx="357">
                  <c:v>1771.2257079843043</c:v>
                </c:pt>
                <c:pt idx="358">
                  <c:v>2602.8845801501016</c:v>
                </c:pt>
                <c:pt idx="359">
                  <c:v>1782.1707049511531</c:v>
                </c:pt>
                <c:pt idx="360">
                  <c:v>2096.8360823504659</c:v>
                </c:pt>
                <c:pt idx="361">
                  <c:v>2540.5115689772965</c:v>
                </c:pt>
                <c:pt idx="362">
                  <c:v>1854.4894614596926</c:v>
                </c:pt>
                <c:pt idx="363">
                  <c:v>2038.4263697296544</c:v>
                </c:pt>
                <c:pt idx="364">
                  <c:v>1453.9325759417645</c:v>
                </c:pt>
                <c:pt idx="365">
                  <c:v>2701.3933580950788</c:v>
                </c:pt>
                <c:pt idx="366">
                  <c:v>2613.9899510807918</c:v>
                </c:pt>
                <c:pt idx="367">
                  <c:v>2232.8085260394446</c:v>
                </c:pt>
                <c:pt idx="368">
                  <c:v>1747.8872023948429</c:v>
                </c:pt>
                <c:pt idx="369">
                  <c:v>1195.030058029299</c:v>
                </c:pt>
                <c:pt idx="370">
                  <c:v>2945.6296719336251</c:v>
                </c:pt>
                <c:pt idx="371">
                  <c:v>3295.7449712551174</c:v>
                </c:pt>
                <c:pt idx="372">
                  <c:v>2886.1681724171917</c:v>
                </c:pt>
                <c:pt idx="373">
                  <c:v>1786.4277056982883</c:v>
                </c:pt>
                <c:pt idx="374">
                  <c:v>2189.831221952742</c:v>
                </c:pt>
                <c:pt idx="375">
                  <c:v>2724.4911413933714</c:v>
                </c:pt>
                <c:pt idx="376">
                  <c:v>3285.5498648223306</c:v>
                </c:pt>
                <c:pt idx="377">
                  <c:v>2298.2232630624771</c:v>
                </c:pt>
                <c:pt idx="378">
                  <c:v>1512.0555936994137</c:v>
                </c:pt>
                <c:pt idx="379">
                  <c:v>3285.0128628226516</c:v>
                </c:pt>
                <c:pt idx="380">
                  <c:v>3232.5828430326592</c:v>
                </c:pt>
                <c:pt idx="381">
                  <c:v>2951.2831597446689</c:v>
                </c:pt>
                <c:pt idx="382">
                  <c:v>3575.1485309347354</c:v>
                </c:pt>
                <c:pt idx="383">
                  <c:v>2452.2407165906016</c:v>
                </c:pt>
                <c:pt idx="384">
                  <c:v>3956.2079400323669</c:v>
                </c:pt>
                <c:pt idx="385">
                  <c:v>4804.0645772429552</c:v>
                </c:pt>
                <c:pt idx="386">
                  <c:v>5293.6549024984943</c:v>
                </c:pt>
                <c:pt idx="387">
                  <c:v>3194.7555754058762</c:v>
                </c:pt>
                <c:pt idx="388">
                  <c:v>4222.5554287596251</c:v>
                </c:pt>
                <c:pt idx="389">
                  <c:v>4252.7488244899878</c:v>
                </c:pt>
                <c:pt idx="390">
                  <c:v>4415.2406864763261</c:v>
                </c:pt>
                <c:pt idx="391">
                  <c:v>2566.4106018480984</c:v>
                </c:pt>
                <c:pt idx="392">
                  <c:v>2090.2863616831437</c:v>
                </c:pt>
                <c:pt idx="393">
                  <c:v>2388.3553292770985</c:v>
                </c:pt>
                <c:pt idx="394">
                  <c:v>3311.5943948836239</c:v>
                </c:pt>
                <c:pt idx="395">
                  <c:v>5188.6589754106317</c:v>
                </c:pt>
                <c:pt idx="396">
                  <c:v>3158.9336293977776</c:v>
                </c:pt>
                <c:pt idx="397">
                  <c:v>3119.2357452361007</c:v>
                </c:pt>
                <c:pt idx="398">
                  <c:v>5003.4558669557491</c:v>
                </c:pt>
                <c:pt idx="399">
                  <c:v>7825.9761526986194</c:v>
                </c:pt>
                <c:pt idx="400">
                  <c:v>8223.668799703195</c:v>
                </c:pt>
                <c:pt idx="401">
                  <c:v>4776.3972240576932</c:v>
                </c:pt>
                <c:pt idx="402">
                  <c:v>4802.2067381624793</c:v>
                </c:pt>
                <c:pt idx="403">
                  <c:v>4244.0096158957185</c:v>
                </c:pt>
                <c:pt idx="404">
                  <c:v>3501.5063821684489</c:v>
                </c:pt>
                <c:pt idx="405">
                  <c:v>4261.6827664769517</c:v>
                </c:pt>
                <c:pt idx="406">
                  <c:v>3943.000276389304</c:v>
                </c:pt>
                <c:pt idx="407">
                  <c:v>7019.6303712054987</c:v>
                </c:pt>
                <c:pt idx="408">
                  <c:v>4498.258085499443</c:v>
                </c:pt>
                <c:pt idx="409">
                  <c:v>4555.5769753781015</c:v>
                </c:pt>
                <c:pt idx="410">
                  <c:v>4471.46827371976</c:v>
                </c:pt>
                <c:pt idx="411">
                  <c:v>2379.0833313359781</c:v>
                </c:pt>
                <c:pt idx="412">
                  <c:v>2169.109218792476</c:v>
                </c:pt>
                <c:pt idx="413">
                  <c:v>3927.7277844306018</c:v>
                </c:pt>
                <c:pt idx="414">
                  <c:v>4118.8922258440543</c:v>
                </c:pt>
                <c:pt idx="415">
                  <c:v>4241.9855276714743</c:v>
                </c:pt>
                <c:pt idx="416">
                  <c:v>5820.0886808875584</c:v>
                </c:pt>
                <c:pt idx="417">
                  <c:v>3926.6499810338082</c:v>
                </c:pt>
                <c:pt idx="418">
                  <c:v>8249.7466799747726</c:v>
                </c:pt>
                <c:pt idx="419">
                  <c:v>9976.2914036810034</c:v>
                </c:pt>
                <c:pt idx="420">
                  <c:v>5368.1215391892783</c:v>
                </c:pt>
                <c:pt idx="421">
                  <c:v>4170.0350736405926</c:v>
                </c:pt>
                <c:pt idx="422">
                  <c:v>3294.4610703845319</c:v>
                </c:pt>
                <c:pt idx="423">
                  <c:v>5138.417055397731</c:v>
                </c:pt>
                <c:pt idx="424">
                  <c:v>9082.395085274542</c:v>
                </c:pt>
                <c:pt idx="425">
                  <c:v>4551.3560474424003</c:v>
                </c:pt>
                <c:pt idx="426">
                  <c:v>6162.8956886295382</c:v>
                </c:pt>
                <c:pt idx="427">
                  <c:v>3235.8008774461596</c:v>
                </c:pt>
                <c:pt idx="428">
                  <c:v>8349.8438752367365</c:v>
                </c:pt>
                <c:pt idx="429">
                  <c:v>8762.1447938394704</c:v>
                </c:pt>
                <c:pt idx="430">
                  <c:v>6888.6826893594998</c:v>
                </c:pt>
                <c:pt idx="431">
                  <c:v>4298.557797243544</c:v>
                </c:pt>
                <c:pt idx="432">
                  <c:v>4626.2597018463248</c:v>
                </c:pt>
                <c:pt idx="433">
                  <c:v>4197.3052638430036</c:v>
                </c:pt>
                <c:pt idx="434">
                  <c:v>3754.4349333719379</c:v>
                </c:pt>
                <c:pt idx="435">
                  <c:v>3584.8558079461227</c:v>
                </c:pt>
                <c:pt idx="436">
                  <c:v>2570.308483782364</c:v>
                </c:pt>
                <c:pt idx="437">
                  <c:v>1630.3320416565666</c:v>
                </c:pt>
                <c:pt idx="438">
                  <c:v>4457.5559377059053</c:v>
                </c:pt>
                <c:pt idx="439">
                  <c:v>5964.3635719338772</c:v>
                </c:pt>
                <c:pt idx="440">
                  <c:v>4372.8188245934343</c:v>
                </c:pt>
                <c:pt idx="441">
                  <c:v>2652.9415598054534</c:v>
                </c:pt>
                <c:pt idx="442">
                  <c:v>3038.6412746296191</c:v>
                </c:pt>
                <c:pt idx="443">
                  <c:v>5845.2738186460874</c:v>
                </c:pt>
                <c:pt idx="444">
                  <c:v>3359.9061141784086</c:v>
                </c:pt>
                <c:pt idx="445">
                  <c:v>4086.7848074388494</c:v>
                </c:pt>
                <c:pt idx="446">
                  <c:v>3543.3788727726387</c:v>
                </c:pt>
                <c:pt idx="447">
                  <c:v>3233.2662007509548</c:v>
                </c:pt>
                <c:pt idx="448">
                  <c:v>5597.2995748274598</c:v>
                </c:pt>
                <c:pt idx="449">
                  <c:v>4123.1606539958711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292-4A1C-A415-8DB3DFBA82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160512"/>
        <c:axId val="108162432"/>
      </c:barChart>
      <c:lineChart>
        <c:grouping val="standard"/>
        <c:varyColors val="0"/>
        <c:ser>
          <c:idx val="1"/>
          <c:order val="0"/>
          <c:tx>
            <c:v>jan/21</c:v>
          </c:tx>
          <c:marker>
            <c:symbol val="none"/>
          </c:marker>
          <c:cat>
            <c:numRef>
              <c:f>HISTORICO!$AS$9:$AS$458</c:f>
              <c:numCache>
                <c:formatCode>m/d/yyyy</c:formatCode>
                <c:ptCount val="450"/>
                <c:pt idx="0">
                  <c:v>42836</c:v>
                </c:pt>
                <c:pt idx="1">
                  <c:v>42836</c:v>
                </c:pt>
                <c:pt idx="2">
                  <c:v>42836</c:v>
                </c:pt>
                <c:pt idx="3">
                  <c:v>42835</c:v>
                </c:pt>
                <c:pt idx="4">
                  <c:v>42832</c:v>
                </c:pt>
                <c:pt idx="5">
                  <c:v>42831</c:v>
                </c:pt>
                <c:pt idx="6">
                  <c:v>42830</c:v>
                </c:pt>
                <c:pt idx="7">
                  <c:v>42829</c:v>
                </c:pt>
                <c:pt idx="8">
                  <c:v>42828</c:v>
                </c:pt>
                <c:pt idx="9">
                  <c:v>42825</c:v>
                </c:pt>
                <c:pt idx="10">
                  <c:v>42824</c:v>
                </c:pt>
                <c:pt idx="11">
                  <c:v>42823</c:v>
                </c:pt>
                <c:pt idx="12">
                  <c:v>42822</c:v>
                </c:pt>
                <c:pt idx="13">
                  <c:v>42821</c:v>
                </c:pt>
                <c:pt idx="14">
                  <c:v>42818</c:v>
                </c:pt>
                <c:pt idx="15">
                  <c:v>42817</c:v>
                </c:pt>
                <c:pt idx="16">
                  <c:v>42816</c:v>
                </c:pt>
                <c:pt idx="17">
                  <c:v>42815</c:v>
                </c:pt>
                <c:pt idx="18">
                  <c:v>42814</c:v>
                </c:pt>
                <c:pt idx="19">
                  <c:v>42811</c:v>
                </c:pt>
                <c:pt idx="20">
                  <c:v>42811</c:v>
                </c:pt>
                <c:pt idx="21">
                  <c:v>42810</c:v>
                </c:pt>
                <c:pt idx="22">
                  <c:v>42809</c:v>
                </c:pt>
                <c:pt idx="23">
                  <c:v>42808</c:v>
                </c:pt>
                <c:pt idx="24">
                  <c:v>42807</c:v>
                </c:pt>
                <c:pt idx="25">
                  <c:v>42804</c:v>
                </c:pt>
                <c:pt idx="26">
                  <c:v>42803</c:v>
                </c:pt>
                <c:pt idx="27">
                  <c:v>42802</c:v>
                </c:pt>
                <c:pt idx="28">
                  <c:v>42801</c:v>
                </c:pt>
                <c:pt idx="29">
                  <c:v>42800</c:v>
                </c:pt>
                <c:pt idx="30">
                  <c:v>42797</c:v>
                </c:pt>
                <c:pt idx="31">
                  <c:v>42796</c:v>
                </c:pt>
                <c:pt idx="32">
                  <c:v>42795</c:v>
                </c:pt>
                <c:pt idx="33">
                  <c:v>42790</c:v>
                </c:pt>
                <c:pt idx="34">
                  <c:v>42789</c:v>
                </c:pt>
                <c:pt idx="35">
                  <c:v>42788</c:v>
                </c:pt>
                <c:pt idx="36">
                  <c:v>42787</c:v>
                </c:pt>
                <c:pt idx="37">
                  <c:v>42786</c:v>
                </c:pt>
                <c:pt idx="38">
                  <c:v>42783</c:v>
                </c:pt>
                <c:pt idx="39">
                  <c:v>42782</c:v>
                </c:pt>
                <c:pt idx="40">
                  <c:v>42781</c:v>
                </c:pt>
                <c:pt idx="41">
                  <c:v>42780</c:v>
                </c:pt>
                <c:pt idx="42">
                  <c:v>42779</c:v>
                </c:pt>
                <c:pt idx="43">
                  <c:v>42776</c:v>
                </c:pt>
                <c:pt idx="44">
                  <c:v>42775</c:v>
                </c:pt>
                <c:pt idx="45">
                  <c:v>42774</c:v>
                </c:pt>
                <c:pt idx="46">
                  <c:v>42773</c:v>
                </c:pt>
                <c:pt idx="47">
                  <c:v>42772</c:v>
                </c:pt>
                <c:pt idx="48">
                  <c:v>42769</c:v>
                </c:pt>
                <c:pt idx="49">
                  <c:v>42768</c:v>
                </c:pt>
                <c:pt idx="50">
                  <c:v>42767</c:v>
                </c:pt>
                <c:pt idx="51">
                  <c:v>42766</c:v>
                </c:pt>
                <c:pt idx="52">
                  <c:v>42765</c:v>
                </c:pt>
                <c:pt idx="53">
                  <c:v>42762</c:v>
                </c:pt>
                <c:pt idx="54">
                  <c:v>42761</c:v>
                </c:pt>
                <c:pt idx="55">
                  <c:v>42759</c:v>
                </c:pt>
                <c:pt idx="56">
                  <c:v>42758</c:v>
                </c:pt>
                <c:pt idx="57">
                  <c:v>42755</c:v>
                </c:pt>
                <c:pt idx="58">
                  <c:v>42754</c:v>
                </c:pt>
                <c:pt idx="59">
                  <c:v>42753</c:v>
                </c:pt>
                <c:pt idx="60">
                  <c:v>42752</c:v>
                </c:pt>
                <c:pt idx="61">
                  <c:v>42751</c:v>
                </c:pt>
                <c:pt idx="62">
                  <c:v>42748</c:v>
                </c:pt>
                <c:pt idx="63">
                  <c:v>42747</c:v>
                </c:pt>
                <c:pt idx="64">
                  <c:v>42746</c:v>
                </c:pt>
                <c:pt idx="65">
                  <c:v>42745</c:v>
                </c:pt>
                <c:pt idx="66">
                  <c:v>42744</c:v>
                </c:pt>
                <c:pt idx="67">
                  <c:v>42741</c:v>
                </c:pt>
                <c:pt idx="68">
                  <c:v>42740</c:v>
                </c:pt>
                <c:pt idx="69">
                  <c:v>42739</c:v>
                </c:pt>
                <c:pt idx="70">
                  <c:v>42738</c:v>
                </c:pt>
                <c:pt idx="71">
                  <c:v>42737</c:v>
                </c:pt>
                <c:pt idx="72">
                  <c:v>42733</c:v>
                </c:pt>
                <c:pt idx="73">
                  <c:v>42732</c:v>
                </c:pt>
                <c:pt idx="74">
                  <c:v>42731</c:v>
                </c:pt>
                <c:pt idx="75">
                  <c:v>42730</c:v>
                </c:pt>
                <c:pt idx="76">
                  <c:v>42727</c:v>
                </c:pt>
                <c:pt idx="77">
                  <c:v>42726</c:v>
                </c:pt>
                <c:pt idx="78">
                  <c:v>42725</c:v>
                </c:pt>
                <c:pt idx="79">
                  <c:v>42724</c:v>
                </c:pt>
                <c:pt idx="80">
                  <c:v>42723</c:v>
                </c:pt>
                <c:pt idx="81">
                  <c:v>42720</c:v>
                </c:pt>
                <c:pt idx="82">
                  <c:v>42719</c:v>
                </c:pt>
                <c:pt idx="83">
                  <c:v>42718</c:v>
                </c:pt>
                <c:pt idx="84">
                  <c:v>42717</c:v>
                </c:pt>
                <c:pt idx="85">
                  <c:v>42716</c:v>
                </c:pt>
                <c:pt idx="86">
                  <c:v>42713</c:v>
                </c:pt>
                <c:pt idx="87">
                  <c:v>42712</c:v>
                </c:pt>
                <c:pt idx="88">
                  <c:v>42711</c:v>
                </c:pt>
                <c:pt idx="89">
                  <c:v>42710</c:v>
                </c:pt>
                <c:pt idx="90">
                  <c:v>42709</c:v>
                </c:pt>
                <c:pt idx="91">
                  <c:v>42706</c:v>
                </c:pt>
                <c:pt idx="92">
                  <c:v>42705</c:v>
                </c:pt>
                <c:pt idx="93">
                  <c:v>42704</c:v>
                </c:pt>
                <c:pt idx="94">
                  <c:v>42703</c:v>
                </c:pt>
                <c:pt idx="95">
                  <c:v>42702</c:v>
                </c:pt>
                <c:pt idx="96">
                  <c:v>42699</c:v>
                </c:pt>
                <c:pt idx="97">
                  <c:v>42698</c:v>
                </c:pt>
                <c:pt idx="98">
                  <c:v>42697</c:v>
                </c:pt>
                <c:pt idx="99">
                  <c:v>42696</c:v>
                </c:pt>
                <c:pt idx="100">
                  <c:v>42695</c:v>
                </c:pt>
                <c:pt idx="101">
                  <c:v>42692</c:v>
                </c:pt>
                <c:pt idx="102">
                  <c:v>42691</c:v>
                </c:pt>
                <c:pt idx="103">
                  <c:v>42690</c:v>
                </c:pt>
                <c:pt idx="104">
                  <c:v>42688</c:v>
                </c:pt>
                <c:pt idx="105">
                  <c:v>42685</c:v>
                </c:pt>
                <c:pt idx="106">
                  <c:v>42684</c:v>
                </c:pt>
                <c:pt idx="107">
                  <c:v>42683</c:v>
                </c:pt>
                <c:pt idx="108">
                  <c:v>42682</c:v>
                </c:pt>
                <c:pt idx="109">
                  <c:v>42681</c:v>
                </c:pt>
                <c:pt idx="110">
                  <c:v>42678</c:v>
                </c:pt>
                <c:pt idx="111">
                  <c:v>42677</c:v>
                </c:pt>
                <c:pt idx="112">
                  <c:v>42675</c:v>
                </c:pt>
                <c:pt idx="113">
                  <c:v>42674</c:v>
                </c:pt>
                <c:pt idx="114">
                  <c:v>42671</c:v>
                </c:pt>
                <c:pt idx="115">
                  <c:v>42670</c:v>
                </c:pt>
                <c:pt idx="116">
                  <c:v>42669</c:v>
                </c:pt>
                <c:pt idx="117">
                  <c:v>42668</c:v>
                </c:pt>
                <c:pt idx="118">
                  <c:v>42667</c:v>
                </c:pt>
                <c:pt idx="119">
                  <c:v>42664</c:v>
                </c:pt>
                <c:pt idx="120">
                  <c:v>42663</c:v>
                </c:pt>
                <c:pt idx="121">
                  <c:v>42662</c:v>
                </c:pt>
                <c:pt idx="122">
                  <c:v>42661</c:v>
                </c:pt>
                <c:pt idx="123">
                  <c:v>42660</c:v>
                </c:pt>
                <c:pt idx="124">
                  <c:v>42657</c:v>
                </c:pt>
                <c:pt idx="125">
                  <c:v>42656</c:v>
                </c:pt>
                <c:pt idx="126">
                  <c:v>42654</c:v>
                </c:pt>
                <c:pt idx="127">
                  <c:v>42653</c:v>
                </c:pt>
                <c:pt idx="128">
                  <c:v>42650</c:v>
                </c:pt>
                <c:pt idx="129">
                  <c:v>42649</c:v>
                </c:pt>
                <c:pt idx="130">
                  <c:v>42648</c:v>
                </c:pt>
                <c:pt idx="131">
                  <c:v>42647</c:v>
                </c:pt>
                <c:pt idx="132">
                  <c:v>42646</c:v>
                </c:pt>
                <c:pt idx="133">
                  <c:v>42643</c:v>
                </c:pt>
                <c:pt idx="134">
                  <c:v>42642</c:v>
                </c:pt>
                <c:pt idx="135">
                  <c:v>42641</c:v>
                </c:pt>
                <c:pt idx="136">
                  <c:v>42640</c:v>
                </c:pt>
                <c:pt idx="137">
                  <c:v>42639</c:v>
                </c:pt>
                <c:pt idx="138">
                  <c:v>42636</c:v>
                </c:pt>
                <c:pt idx="139">
                  <c:v>42635</c:v>
                </c:pt>
                <c:pt idx="140">
                  <c:v>42634</c:v>
                </c:pt>
                <c:pt idx="141">
                  <c:v>42633</c:v>
                </c:pt>
                <c:pt idx="142">
                  <c:v>42632</c:v>
                </c:pt>
                <c:pt idx="143">
                  <c:v>42629</c:v>
                </c:pt>
                <c:pt idx="144">
                  <c:v>42628</c:v>
                </c:pt>
                <c:pt idx="145">
                  <c:v>42627</c:v>
                </c:pt>
                <c:pt idx="146">
                  <c:v>42626</c:v>
                </c:pt>
                <c:pt idx="147">
                  <c:v>42625</c:v>
                </c:pt>
                <c:pt idx="148">
                  <c:v>42622</c:v>
                </c:pt>
                <c:pt idx="149">
                  <c:v>42621</c:v>
                </c:pt>
                <c:pt idx="150">
                  <c:v>42619</c:v>
                </c:pt>
                <c:pt idx="151">
                  <c:v>42618</c:v>
                </c:pt>
                <c:pt idx="152">
                  <c:v>42615</c:v>
                </c:pt>
                <c:pt idx="153">
                  <c:v>42614</c:v>
                </c:pt>
                <c:pt idx="154">
                  <c:v>42613</c:v>
                </c:pt>
                <c:pt idx="155">
                  <c:v>42612</c:v>
                </c:pt>
                <c:pt idx="156">
                  <c:v>42611</c:v>
                </c:pt>
                <c:pt idx="157">
                  <c:v>42608</c:v>
                </c:pt>
                <c:pt idx="158">
                  <c:v>42607</c:v>
                </c:pt>
                <c:pt idx="159">
                  <c:v>42606</c:v>
                </c:pt>
                <c:pt idx="160">
                  <c:v>42605</c:v>
                </c:pt>
                <c:pt idx="161">
                  <c:v>42604</c:v>
                </c:pt>
                <c:pt idx="162">
                  <c:v>42601</c:v>
                </c:pt>
                <c:pt idx="163">
                  <c:v>42569</c:v>
                </c:pt>
                <c:pt idx="164">
                  <c:v>42599</c:v>
                </c:pt>
                <c:pt idx="165">
                  <c:v>42598</c:v>
                </c:pt>
                <c:pt idx="166">
                  <c:v>42597</c:v>
                </c:pt>
                <c:pt idx="167">
                  <c:v>42594</c:v>
                </c:pt>
                <c:pt idx="168">
                  <c:v>42593</c:v>
                </c:pt>
                <c:pt idx="169">
                  <c:v>42592</c:v>
                </c:pt>
                <c:pt idx="170">
                  <c:v>42591</c:v>
                </c:pt>
                <c:pt idx="171">
                  <c:v>42590</c:v>
                </c:pt>
                <c:pt idx="172">
                  <c:v>42587</c:v>
                </c:pt>
                <c:pt idx="173">
                  <c:v>42586</c:v>
                </c:pt>
                <c:pt idx="174">
                  <c:v>42585</c:v>
                </c:pt>
                <c:pt idx="175">
                  <c:v>42584</c:v>
                </c:pt>
                <c:pt idx="176">
                  <c:v>42583</c:v>
                </c:pt>
                <c:pt idx="177">
                  <c:v>42580</c:v>
                </c:pt>
                <c:pt idx="178">
                  <c:v>42579</c:v>
                </c:pt>
                <c:pt idx="179">
                  <c:v>42578</c:v>
                </c:pt>
                <c:pt idx="180">
                  <c:v>42577</c:v>
                </c:pt>
                <c:pt idx="181">
                  <c:v>42576</c:v>
                </c:pt>
                <c:pt idx="182">
                  <c:v>42573</c:v>
                </c:pt>
                <c:pt idx="183">
                  <c:v>42572</c:v>
                </c:pt>
                <c:pt idx="184">
                  <c:v>42571</c:v>
                </c:pt>
                <c:pt idx="185">
                  <c:v>42570</c:v>
                </c:pt>
                <c:pt idx="186">
                  <c:v>42569</c:v>
                </c:pt>
                <c:pt idx="187">
                  <c:v>42566</c:v>
                </c:pt>
                <c:pt idx="188">
                  <c:v>42565</c:v>
                </c:pt>
                <c:pt idx="189">
                  <c:v>42564</c:v>
                </c:pt>
                <c:pt idx="190">
                  <c:v>42563</c:v>
                </c:pt>
                <c:pt idx="191">
                  <c:v>42562</c:v>
                </c:pt>
                <c:pt idx="192">
                  <c:v>42559</c:v>
                </c:pt>
                <c:pt idx="193">
                  <c:v>42558</c:v>
                </c:pt>
                <c:pt idx="194">
                  <c:v>42557</c:v>
                </c:pt>
                <c:pt idx="195">
                  <c:v>42556</c:v>
                </c:pt>
                <c:pt idx="196">
                  <c:v>42555</c:v>
                </c:pt>
                <c:pt idx="197">
                  <c:v>42552</c:v>
                </c:pt>
                <c:pt idx="198">
                  <c:v>42551</c:v>
                </c:pt>
                <c:pt idx="199">
                  <c:v>42550</c:v>
                </c:pt>
                <c:pt idx="200">
                  <c:v>42549</c:v>
                </c:pt>
                <c:pt idx="201">
                  <c:v>42548</c:v>
                </c:pt>
                <c:pt idx="202">
                  <c:v>42545</c:v>
                </c:pt>
                <c:pt idx="203">
                  <c:v>42544</c:v>
                </c:pt>
                <c:pt idx="204">
                  <c:v>42543</c:v>
                </c:pt>
                <c:pt idx="205">
                  <c:v>42542</c:v>
                </c:pt>
                <c:pt idx="206">
                  <c:v>42541</c:v>
                </c:pt>
                <c:pt idx="207">
                  <c:v>42538</c:v>
                </c:pt>
                <c:pt idx="208">
                  <c:v>42537</c:v>
                </c:pt>
                <c:pt idx="209">
                  <c:v>42536</c:v>
                </c:pt>
                <c:pt idx="210">
                  <c:v>42535</c:v>
                </c:pt>
                <c:pt idx="211">
                  <c:v>42534</c:v>
                </c:pt>
                <c:pt idx="212">
                  <c:v>42531</c:v>
                </c:pt>
                <c:pt idx="213">
                  <c:v>42530</c:v>
                </c:pt>
                <c:pt idx="214">
                  <c:v>42529</c:v>
                </c:pt>
                <c:pt idx="215">
                  <c:v>42528</c:v>
                </c:pt>
                <c:pt idx="216">
                  <c:v>42527</c:v>
                </c:pt>
                <c:pt idx="217">
                  <c:v>42524</c:v>
                </c:pt>
                <c:pt idx="218">
                  <c:v>42523</c:v>
                </c:pt>
                <c:pt idx="219">
                  <c:v>42522</c:v>
                </c:pt>
                <c:pt idx="220">
                  <c:v>42521</c:v>
                </c:pt>
                <c:pt idx="221">
                  <c:v>42520</c:v>
                </c:pt>
                <c:pt idx="222">
                  <c:v>42517</c:v>
                </c:pt>
                <c:pt idx="223">
                  <c:v>42515</c:v>
                </c:pt>
                <c:pt idx="224">
                  <c:v>42514</c:v>
                </c:pt>
                <c:pt idx="225">
                  <c:v>42513</c:v>
                </c:pt>
                <c:pt idx="226">
                  <c:v>42510</c:v>
                </c:pt>
                <c:pt idx="227">
                  <c:v>42509</c:v>
                </c:pt>
                <c:pt idx="228">
                  <c:v>42508</c:v>
                </c:pt>
                <c:pt idx="229">
                  <c:v>42507</c:v>
                </c:pt>
                <c:pt idx="230">
                  <c:v>42506</c:v>
                </c:pt>
                <c:pt idx="231">
                  <c:v>42503</c:v>
                </c:pt>
                <c:pt idx="232">
                  <c:v>42502</c:v>
                </c:pt>
                <c:pt idx="233">
                  <c:v>42501</c:v>
                </c:pt>
                <c:pt idx="234">
                  <c:v>42500</c:v>
                </c:pt>
                <c:pt idx="235">
                  <c:v>42499</c:v>
                </c:pt>
                <c:pt idx="236">
                  <c:v>42496</c:v>
                </c:pt>
                <c:pt idx="237">
                  <c:v>42495</c:v>
                </c:pt>
                <c:pt idx="238">
                  <c:v>42494</c:v>
                </c:pt>
                <c:pt idx="239">
                  <c:v>42493</c:v>
                </c:pt>
                <c:pt idx="240">
                  <c:v>42492</c:v>
                </c:pt>
                <c:pt idx="241">
                  <c:v>42489</c:v>
                </c:pt>
                <c:pt idx="242">
                  <c:v>42488</c:v>
                </c:pt>
                <c:pt idx="243">
                  <c:v>42487</c:v>
                </c:pt>
                <c:pt idx="244">
                  <c:v>42486</c:v>
                </c:pt>
                <c:pt idx="245">
                  <c:v>42485</c:v>
                </c:pt>
                <c:pt idx="246">
                  <c:v>42482</c:v>
                </c:pt>
                <c:pt idx="247">
                  <c:v>42480</c:v>
                </c:pt>
                <c:pt idx="248">
                  <c:v>42479</c:v>
                </c:pt>
                <c:pt idx="249">
                  <c:v>42478</c:v>
                </c:pt>
                <c:pt idx="250">
                  <c:v>42475</c:v>
                </c:pt>
                <c:pt idx="251">
                  <c:v>42474</c:v>
                </c:pt>
                <c:pt idx="252">
                  <c:v>42473</c:v>
                </c:pt>
                <c:pt idx="253">
                  <c:v>42472</c:v>
                </c:pt>
                <c:pt idx="254">
                  <c:v>42471</c:v>
                </c:pt>
                <c:pt idx="255">
                  <c:v>42468</c:v>
                </c:pt>
                <c:pt idx="256">
                  <c:v>42467</c:v>
                </c:pt>
                <c:pt idx="257">
                  <c:v>42466</c:v>
                </c:pt>
                <c:pt idx="258">
                  <c:v>42465</c:v>
                </c:pt>
                <c:pt idx="259">
                  <c:v>42464</c:v>
                </c:pt>
                <c:pt idx="260">
                  <c:v>42461</c:v>
                </c:pt>
                <c:pt idx="261">
                  <c:v>42460</c:v>
                </c:pt>
                <c:pt idx="262">
                  <c:v>42459</c:v>
                </c:pt>
                <c:pt idx="263">
                  <c:v>42458</c:v>
                </c:pt>
                <c:pt idx="264">
                  <c:v>42457</c:v>
                </c:pt>
                <c:pt idx="265">
                  <c:v>42453</c:v>
                </c:pt>
                <c:pt idx="266">
                  <c:v>42452</c:v>
                </c:pt>
                <c:pt idx="267">
                  <c:v>42451</c:v>
                </c:pt>
                <c:pt idx="268">
                  <c:v>42450</c:v>
                </c:pt>
                <c:pt idx="269">
                  <c:v>42447</c:v>
                </c:pt>
                <c:pt idx="270">
                  <c:v>42446</c:v>
                </c:pt>
                <c:pt idx="271">
                  <c:v>42445</c:v>
                </c:pt>
                <c:pt idx="272">
                  <c:v>42444</c:v>
                </c:pt>
                <c:pt idx="273">
                  <c:v>42443</c:v>
                </c:pt>
                <c:pt idx="274">
                  <c:v>42440</c:v>
                </c:pt>
                <c:pt idx="275">
                  <c:v>42439</c:v>
                </c:pt>
                <c:pt idx="276">
                  <c:v>42438</c:v>
                </c:pt>
                <c:pt idx="277">
                  <c:v>42437</c:v>
                </c:pt>
                <c:pt idx="278">
                  <c:v>42436</c:v>
                </c:pt>
                <c:pt idx="279">
                  <c:v>42433</c:v>
                </c:pt>
                <c:pt idx="280">
                  <c:v>42432</c:v>
                </c:pt>
                <c:pt idx="281">
                  <c:v>42431</c:v>
                </c:pt>
                <c:pt idx="282">
                  <c:v>42430</c:v>
                </c:pt>
                <c:pt idx="283">
                  <c:v>42429</c:v>
                </c:pt>
                <c:pt idx="284">
                  <c:v>42426</c:v>
                </c:pt>
                <c:pt idx="285">
                  <c:v>42425</c:v>
                </c:pt>
                <c:pt idx="286">
                  <c:v>42424</c:v>
                </c:pt>
                <c:pt idx="287">
                  <c:v>42423</c:v>
                </c:pt>
                <c:pt idx="288">
                  <c:v>42422</c:v>
                </c:pt>
                <c:pt idx="289">
                  <c:v>42419</c:v>
                </c:pt>
                <c:pt idx="290">
                  <c:v>42418</c:v>
                </c:pt>
                <c:pt idx="291">
                  <c:v>42417</c:v>
                </c:pt>
                <c:pt idx="292">
                  <c:v>42416</c:v>
                </c:pt>
                <c:pt idx="293">
                  <c:v>42415</c:v>
                </c:pt>
                <c:pt idx="294">
                  <c:v>42412</c:v>
                </c:pt>
                <c:pt idx="295">
                  <c:v>42411</c:v>
                </c:pt>
                <c:pt idx="296">
                  <c:v>42410</c:v>
                </c:pt>
                <c:pt idx="297">
                  <c:v>42405</c:v>
                </c:pt>
                <c:pt idx="298">
                  <c:v>42404</c:v>
                </c:pt>
                <c:pt idx="299">
                  <c:v>42403</c:v>
                </c:pt>
                <c:pt idx="300">
                  <c:v>42402</c:v>
                </c:pt>
                <c:pt idx="301">
                  <c:v>42401</c:v>
                </c:pt>
                <c:pt idx="302">
                  <c:v>42398</c:v>
                </c:pt>
                <c:pt idx="303">
                  <c:v>42397</c:v>
                </c:pt>
                <c:pt idx="304">
                  <c:v>42396</c:v>
                </c:pt>
                <c:pt idx="305">
                  <c:v>42395</c:v>
                </c:pt>
                <c:pt idx="306">
                  <c:v>42391</c:v>
                </c:pt>
                <c:pt idx="307">
                  <c:v>42390</c:v>
                </c:pt>
                <c:pt idx="308">
                  <c:v>42389</c:v>
                </c:pt>
                <c:pt idx="309">
                  <c:v>42388</c:v>
                </c:pt>
                <c:pt idx="310">
                  <c:v>42387</c:v>
                </c:pt>
                <c:pt idx="311">
                  <c:v>42384</c:v>
                </c:pt>
                <c:pt idx="312">
                  <c:v>42383</c:v>
                </c:pt>
                <c:pt idx="313">
                  <c:v>42382</c:v>
                </c:pt>
                <c:pt idx="314">
                  <c:v>42381</c:v>
                </c:pt>
                <c:pt idx="315">
                  <c:v>42380</c:v>
                </c:pt>
                <c:pt idx="316">
                  <c:v>42377</c:v>
                </c:pt>
                <c:pt idx="317">
                  <c:v>42376</c:v>
                </c:pt>
                <c:pt idx="318">
                  <c:v>42375</c:v>
                </c:pt>
                <c:pt idx="319">
                  <c:v>42374</c:v>
                </c:pt>
                <c:pt idx="320">
                  <c:v>42373</c:v>
                </c:pt>
                <c:pt idx="321">
                  <c:v>42368</c:v>
                </c:pt>
                <c:pt idx="322">
                  <c:v>42367</c:v>
                </c:pt>
                <c:pt idx="323">
                  <c:v>42366</c:v>
                </c:pt>
                <c:pt idx="324">
                  <c:v>42361</c:v>
                </c:pt>
                <c:pt idx="325">
                  <c:v>42360</c:v>
                </c:pt>
                <c:pt idx="326">
                  <c:v>42359</c:v>
                </c:pt>
                <c:pt idx="327">
                  <c:v>42356</c:v>
                </c:pt>
                <c:pt idx="328">
                  <c:v>42355</c:v>
                </c:pt>
                <c:pt idx="329">
                  <c:v>42354</c:v>
                </c:pt>
                <c:pt idx="330">
                  <c:v>42353</c:v>
                </c:pt>
                <c:pt idx="331">
                  <c:v>42352</c:v>
                </c:pt>
                <c:pt idx="332">
                  <c:v>42349</c:v>
                </c:pt>
                <c:pt idx="333">
                  <c:v>42348</c:v>
                </c:pt>
                <c:pt idx="334">
                  <c:v>42347</c:v>
                </c:pt>
                <c:pt idx="335">
                  <c:v>42346</c:v>
                </c:pt>
                <c:pt idx="336">
                  <c:v>42345</c:v>
                </c:pt>
                <c:pt idx="337">
                  <c:v>42342</c:v>
                </c:pt>
                <c:pt idx="338">
                  <c:v>42341</c:v>
                </c:pt>
                <c:pt idx="339">
                  <c:v>42340</c:v>
                </c:pt>
                <c:pt idx="340">
                  <c:v>42339</c:v>
                </c:pt>
                <c:pt idx="341">
                  <c:v>42338</c:v>
                </c:pt>
                <c:pt idx="342">
                  <c:v>42335</c:v>
                </c:pt>
                <c:pt idx="343">
                  <c:v>42334</c:v>
                </c:pt>
                <c:pt idx="344">
                  <c:v>42333</c:v>
                </c:pt>
                <c:pt idx="345">
                  <c:v>42332</c:v>
                </c:pt>
                <c:pt idx="346">
                  <c:v>42331</c:v>
                </c:pt>
                <c:pt idx="347">
                  <c:v>42327</c:v>
                </c:pt>
                <c:pt idx="348">
                  <c:v>42326</c:v>
                </c:pt>
                <c:pt idx="349">
                  <c:v>42325</c:v>
                </c:pt>
                <c:pt idx="350">
                  <c:v>42324</c:v>
                </c:pt>
                <c:pt idx="351">
                  <c:v>42321</c:v>
                </c:pt>
                <c:pt idx="352">
                  <c:v>42320</c:v>
                </c:pt>
                <c:pt idx="353">
                  <c:v>42319</c:v>
                </c:pt>
                <c:pt idx="354">
                  <c:v>42318</c:v>
                </c:pt>
                <c:pt idx="355">
                  <c:v>42317</c:v>
                </c:pt>
                <c:pt idx="356">
                  <c:v>42314</c:v>
                </c:pt>
                <c:pt idx="357">
                  <c:v>42313</c:v>
                </c:pt>
                <c:pt idx="358">
                  <c:v>42312</c:v>
                </c:pt>
                <c:pt idx="359">
                  <c:v>42311</c:v>
                </c:pt>
                <c:pt idx="360">
                  <c:v>42307</c:v>
                </c:pt>
                <c:pt idx="361">
                  <c:v>42306</c:v>
                </c:pt>
                <c:pt idx="362">
                  <c:v>42305</c:v>
                </c:pt>
                <c:pt idx="363">
                  <c:v>42304</c:v>
                </c:pt>
                <c:pt idx="364">
                  <c:v>42303</c:v>
                </c:pt>
                <c:pt idx="365">
                  <c:v>42300</c:v>
                </c:pt>
                <c:pt idx="366">
                  <c:v>42299</c:v>
                </c:pt>
                <c:pt idx="367">
                  <c:v>42298</c:v>
                </c:pt>
                <c:pt idx="368">
                  <c:v>42297</c:v>
                </c:pt>
                <c:pt idx="369">
                  <c:v>42296</c:v>
                </c:pt>
                <c:pt idx="370">
                  <c:v>42293</c:v>
                </c:pt>
                <c:pt idx="371">
                  <c:v>42292</c:v>
                </c:pt>
                <c:pt idx="372">
                  <c:v>42291</c:v>
                </c:pt>
                <c:pt idx="373">
                  <c:v>42290</c:v>
                </c:pt>
                <c:pt idx="374">
                  <c:v>42286</c:v>
                </c:pt>
                <c:pt idx="375">
                  <c:v>42285</c:v>
                </c:pt>
                <c:pt idx="376">
                  <c:v>42284</c:v>
                </c:pt>
                <c:pt idx="377">
                  <c:v>42283</c:v>
                </c:pt>
                <c:pt idx="378">
                  <c:v>42282</c:v>
                </c:pt>
                <c:pt idx="379">
                  <c:v>42279</c:v>
                </c:pt>
                <c:pt idx="380">
                  <c:v>42278</c:v>
                </c:pt>
                <c:pt idx="381">
                  <c:v>42277</c:v>
                </c:pt>
                <c:pt idx="382">
                  <c:v>42276</c:v>
                </c:pt>
                <c:pt idx="383">
                  <c:v>42275</c:v>
                </c:pt>
                <c:pt idx="384">
                  <c:v>42272</c:v>
                </c:pt>
                <c:pt idx="385">
                  <c:v>42271</c:v>
                </c:pt>
                <c:pt idx="386">
                  <c:v>42270</c:v>
                </c:pt>
                <c:pt idx="387">
                  <c:v>42269</c:v>
                </c:pt>
                <c:pt idx="388">
                  <c:v>42268</c:v>
                </c:pt>
                <c:pt idx="389">
                  <c:v>42265</c:v>
                </c:pt>
                <c:pt idx="390">
                  <c:v>42264</c:v>
                </c:pt>
                <c:pt idx="391">
                  <c:v>42263</c:v>
                </c:pt>
                <c:pt idx="392">
                  <c:v>42262</c:v>
                </c:pt>
                <c:pt idx="393">
                  <c:v>42261</c:v>
                </c:pt>
                <c:pt idx="394">
                  <c:v>42258</c:v>
                </c:pt>
                <c:pt idx="395">
                  <c:v>42257</c:v>
                </c:pt>
                <c:pt idx="396">
                  <c:v>42256</c:v>
                </c:pt>
                <c:pt idx="397">
                  <c:v>42255</c:v>
                </c:pt>
                <c:pt idx="398">
                  <c:v>42251</c:v>
                </c:pt>
                <c:pt idx="399">
                  <c:v>42250</c:v>
                </c:pt>
                <c:pt idx="400">
                  <c:v>42249</c:v>
                </c:pt>
                <c:pt idx="401">
                  <c:v>42248</c:v>
                </c:pt>
                <c:pt idx="402">
                  <c:v>42247</c:v>
                </c:pt>
                <c:pt idx="403">
                  <c:v>42244</c:v>
                </c:pt>
                <c:pt idx="404">
                  <c:v>42243</c:v>
                </c:pt>
                <c:pt idx="405">
                  <c:v>42242</c:v>
                </c:pt>
                <c:pt idx="406">
                  <c:v>42241</c:v>
                </c:pt>
                <c:pt idx="407">
                  <c:v>42240</c:v>
                </c:pt>
                <c:pt idx="408">
                  <c:v>42237</c:v>
                </c:pt>
                <c:pt idx="409">
                  <c:v>42236</c:v>
                </c:pt>
                <c:pt idx="410">
                  <c:v>42235</c:v>
                </c:pt>
                <c:pt idx="411">
                  <c:v>42234</c:v>
                </c:pt>
                <c:pt idx="412">
                  <c:v>42233</c:v>
                </c:pt>
                <c:pt idx="413">
                  <c:v>42230</c:v>
                </c:pt>
                <c:pt idx="414">
                  <c:v>42229</c:v>
                </c:pt>
                <c:pt idx="415">
                  <c:v>42228</c:v>
                </c:pt>
                <c:pt idx="416">
                  <c:v>42227</c:v>
                </c:pt>
                <c:pt idx="417">
                  <c:v>42226</c:v>
                </c:pt>
                <c:pt idx="418">
                  <c:v>42223</c:v>
                </c:pt>
                <c:pt idx="419">
                  <c:v>42222</c:v>
                </c:pt>
                <c:pt idx="420">
                  <c:v>42221</c:v>
                </c:pt>
                <c:pt idx="421">
                  <c:v>42220</c:v>
                </c:pt>
                <c:pt idx="422">
                  <c:v>42219</c:v>
                </c:pt>
                <c:pt idx="423">
                  <c:v>42216</c:v>
                </c:pt>
                <c:pt idx="424">
                  <c:v>42215</c:v>
                </c:pt>
                <c:pt idx="425">
                  <c:v>42214</c:v>
                </c:pt>
                <c:pt idx="426">
                  <c:v>42213</c:v>
                </c:pt>
                <c:pt idx="427">
                  <c:v>42212</c:v>
                </c:pt>
                <c:pt idx="428">
                  <c:v>42209</c:v>
                </c:pt>
                <c:pt idx="429">
                  <c:v>42208</c:v>
                </c:pt>
                <c:pt idx="430">
                  <c:v>42207</c:v>
                </c:pt>
                <c:pt idx="431">
                  <c:v>42206</c:v>
                </c:pt>
                <c:pt idx="432">
                  <c:v>42205</c:v>
                </c:pt>
                <c:pt idx="433">
                  <c:v>42202</c:v>
                </c:pt>
                <c:pt idx="434">
                  <c:v>42201</c:v>
                </c:pt>
                <c:pt idx="435">
                  <c:v>42200</c:v>
                </c:pt>
                <c:pt idx="436">
                  <c:v>42199</c:v>
                </c:pt>
                <c:pt idx="437">
                  <c:v>42198</c:v>
                </c:pt>
                <c:pt idx="438">
                  <c:v>42195</c:v>
                </c:pt>
                <c:pt idx="439">
                  <c:v>42193</c:v>
                </c:pt>
                <c:pt idx="440">
                  <c:v>42192</c:v>
                </c:pt>
                <c:pt idx="441">
                  <c:v>42191</c:v>
                </c:pt>
                <c:pt idx="442">
                  <c:v>42188</c:v>
                </c:pt>
                <c:pt idx="443">
                  <c:v>42187</c:v>
                </c:pt>
                <c:pt idx="444">
                  <c:v>42186</c:v>
                </c:pt>
                <c:pt idx="445">
                  <c:v>42185</c:v>
                </c:pt>
                <c:pt idx="446">
                  <c:v>42184</c:v>
                </c:pt>
                <c:pt idx="447">
                  <c:v>42181</c:v>
                </c:pt>
                <c:pt idx="448">
                  <c:v>42180</c:v>
                </c:pt>
                <c:pt idx="449">
                  <c:v>42179</c:v>
                </c:pt>
              </c:numCache>
            </c:numRef>
          </c:cat>
          <c:val>
            <c:numRef>
              <c:f>HISTORICO!$FW$9:$FW$458</c:f>
              <c:numCache>
                <c:formatCode>_(* #,##0.00_);_(* \(#,##0.00\);_(* "-"??_);_(@_)</c:formatCode>
                <c:ptCount val="450"/>
                <c:pt idx="0">
                  <c:v>9.85</c:v>
                </c:pt>
                <c:pt idx="1">
                  <c:v>9.85</c:v>
                </c:pt>
                <c:pt idx="2">
                  <c:v>9.85</c:v>
                </c:pt>
                <c:pt idx="3">
                  <c:v>9.81</c:v>
                </c:pt>
                <c:pt idx="4">
                  <c:v>9.92</c:v>
                </c:pt>
                <c:pt idx="5" formatCode="General">
                  <c:v>9.9700000000000006</c:v>
                </c:pt>
                <c:pt idx="6">
                  <c:v>9.89</c:v>
                </c:pt>
                <c:pt idx="7">
                  <c:v>9.82</c:v>
                </c:pt>
                <c:pt idx="8">
                  <c:v>9.83</c:v>
                </c:pt>
                <c:pt idx="9">
                  <c:v>9.9</c:v>
                </c:pt>
                <c:pt idx="10">
                  <c:v>9.8800000000000008</c:v>
                </c:pt>
                <c:pt idx="11">
                  <c:v>9.86</c:v>
                </c:pt>
                <c:pt idx="12">
                  <c:v>9.92</c:v>
                </c:pt>
                <c:pt idx="13">
                  <c:v>9.85</c:v>
                </c:pt>
                <c:pt idx="14">
                  <c:v>9.8800000000000008</c:v>
                </c:pt>
                <c:pt idx="15">
                  <c:v>10.039999999999999</c:v>
                </c:pt>
                <c:pt idx="16">
                  <c:v>9.99</c:v>
                </c:pt>
                <c:pt idx="17">
                  <c:v>9.92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9.99</c:v>
                </c:pt>
                <c:pt idx="22">
                  <c:v>9.99</c:v>
                </c:pt>
                <c:pt idx="23">
                  <c:v>10.07</c:v>
                </c:pt>
                <c:pt idx="24">
                  <c:v>9.93</c:v>
                </c:pt>
                <c:pt idx="25">
                  <c:v>10</c:v>
                </c:pt>
                <c:pt idx="26">
                  <c:v>10.210000000000001</c:v>
                </c:pt>
                <c:pt idx="27">
                  <c:v>10.16</c:v>
                </c:pt>
                <c:pt idx="28">
                  <c:v>10.02</c:v>
                </c:pt>
                <c:pt idx="29">
                  <c:v>9.9600000000000009</c:v>
                </c:pt>
                <c:pt idx="30">
                  <c:v>10</c:v>
                </c:pt>
                <c:pt idx="31">
                  <c:v>10.14</c:v>
                </c:pt>
                <c:pt idx="32">
                  <c:v>10.039999999999999</c:v>
                </c:pt>
                <c:pt idx="33">
                  <c:v>10.11</c:v>
                </c:pt>
                <c:pt idx="34">
                  <c:v>10.039999999999999</c:v>
                </c:pt>
                <c:pt idx="35">
                  <c:v>10.14</c:v>
                </c:pt>
                <c:pt idx="36">
                  <c:v>10.210000000000001</c:v>
                </c:pt>
                <c:pt idx="37">
                  <c:v>10.27</c:v>
                </c:pt>
                <c:pt idx="38">
                  <c:v>10.27</c:v>
                </c:pt>
                <c:pt idx="39">
                  <c:v>10.34</c:v>
                </c:pt>
                <c:pt idx="40">
                  <c:v>10.25</c:v>
                </c:pt>
                <c:pt idx="41">
                  <c:v>10.220000000000001</c:v>
                </c:pt>
                <c:pt idx="42">
                  <c:v>10.23</c:v>
                </c:pt>
                <c:pt idx="43">
                  <c:v>10.26</c:v>
                </c:pt>
                <c:pt idx="44">
                  <c:v>10.31</c:v>
                </c:pt>
                <c:pt idx="45">
                  <c:v>10.32</c:v>
                </c:pt>
                <c:pt idx="46">
                  <c:v>10.37</c:v>
                </c:pt>
                <c:pt idx="47">
                  <c:v>10.45</c:v>
                </c:pt>
                <c:pt idx="48">
                  <c:v>10.47</c:v>
                </c:pt>
                <c:pt idx="49">
                  <c:v>10.6</c:v>
                </c:pt>
                <c:pt idx="50">
                  <c:v>10.6</c:v>
                </c:pt>
                <c:pt idx="51">
                  <c:v>10.68</c:v>
                </c:pt>
                <c:pt idx="52">
                  <c:v>10.7</c:v>
                </c:pt>
                <c:pt idx="53">
                  <c:v>10.64</c:v>
                </c:pt>
                <c:pt idx="54">
                  <c:v>10.73</c:v>
                </c:pt>
                <c:pt idx="55">
                  <c:v>10.63</c:v>
                </c:pt>
                <c:pt idx="56">
                  <c:v>10.61</c:v>
                </c:pt>
                <c:pt idx="57">
                  <c:v>10.62</c:v>
                </c:pt>
                <c:pt idx="58">
                  <c:v>10.7</c:v>
                </c:pt>
                <c:pt idx="59">
                  <c:v>10.8</c:v>
                </c:pt>
                <c:pt idx="60">
                  <c:v>10.75</c:v>
                </c:pt>
                <c:pt idx="61">
                  <c:v>10.76</c:v>
                </c:pt>
                <c:pt idx="62">
                  <c:v>10.8</c:v>
                </c:pt>
                <c:pt idx="63">
                  <c:v>10.77</c:v>
                </c:pt>
                <c:pt idx="64">
                  <c:v>11.11</c:v>
                </c:pt>
                <c:pt idx="65">
                  <c:v>11.1</c:v>
                </c:pt>
                <c:pt idx="66">
                  <c:v>11.19</c:v>
                </c:pt>
                <c:pt idx="67">
                  <c:v>11.25</c:v>
                </c:pt>
                <c:pt idx="68">
                  <c:v>11.24</c:v>
                </c:pt>
                <c:pt idx="69">
                  <c:v>11.35</c:v>
                </c:pt>
                <c:pt idx="70">
                  <c:v>11.23</c:v>
                </c:pt>
                <c:pt idx="71">
                  <c:v>11.21</c:v>
                </c:pt>
                <c:pt idx="72">
                  <c:v>11.34</c:v>
                </c:pt>
                <c:pt idx="73">
                  <c:v>11.37</c:v>
                </c:pt>
                <c:pt idx="74">
                  <c:v>11.37</c:v>
                </c:pt>
                <c:pt idx="75">
                  <c:v>11.39</c:v>
                </c:pt>
                <c:pt idx="76">
                  <c:v>11.42</c:v>
                </c:pt>
                <c:pt idx="77">
                  <c:v>11.43</c:v>
                </c:pt>
                <c:pt idx="78">
                  <c:v>11.48</c:v>
                </c:pt>
                <c:pt idx="79">
                  <c:v>11.7</c:v>
                </c:pt>
                <c:pt idx="80">
                  <c:v>11.79</c:v>
                </c:pt>
                <c:pt idx="81">
                  <c:v>11.86</c:v>
                </c:pt>
                <c:pt idx="82">
                  <c:v>11.92</c:v>
                </c:pt>
                <c:pt idx="83">
                  <c:v>11.84</c:v>
                </c:pt>
                <c:pt idx="84">
                  <c:v>11.85</c:v>
                </c:pt>
                <c:pt idx="85">
                  <c:v>11.79</c:v>
                </c:pt>
                <c:pt idx="86">
                  <c:v>11.77</c:v>
                </c:pt>
                <c:pt idx="87">
                  <c:v>11.75</c:v>
                </c:pt>
                <c:pt idx="88">
                  <c:v>11.95</c:v>
                </c:pt>
                <c:pt idx="89">
                  <c:v>12.06</c:v>
                </c:pt>
                <c:pt idx="90">
                  <c:v>12.02</c:v>
                </c:pt>
                <c:pt idx="91">
                  <c:v>12.34</c:v>
                </c:pt>
                <c:pt idx="92">
                  <c:v>12.26</c:v>
                </c:pt>
                <c:pt idx="93">
                  <c:v>11.76</c:v>
                </c:pt>
                <c:pt idx="94">
                  <c:v>11.86</c:v>
                </c:pt>
                <c:pt idx="95">
                  <c:v>11.91</c:v>
                </c:pt>
                <c:pt idx="96">
                  <c:v>12.06</c:v>
                </c:pt>
                <c:pt idx="97">
                  <c:v>11.88</c:v>
                </c:pt>
                <c:pt idx="98">
                  <c:v>11.83</c:v>
                </c:pt>
                <c:pt idx="99">
                  <c:v>11.82</c:v>
                </c:pt>
                <c:pt idx="100">
                  <c:v>11.83</c:v>
                </c:pt>
                <c:pt idx="101">
                  <c:v>12.15</c:v>
                </c:pt>
                <c:pt idx="102">
                  <c:v>12.18</c:v>
                </c:pt>
                <c:pt idx="103">
                  <c:v>12.09</c:v>
                </c:pt>
                <c:pt idx="104">
                  <c:v>12.42</c:v>
                </c:pt>
                <c:pt idx="105">
                  <c:v>11.99</c:v>
                </c:pt>
                <c:pt idx="106">
                  <c:v>11.88</c:v>
                </c:pt>
                <c:pt idx="107">
                  <c:v>11.45</c:v>
                </c:pt>
                <c:pt idx="108">
                  <c:v>11.21</c:v>
                </c:pt>
                <c:pt idx="109">
                  <c:v>11.27</c:v>
                </c:pt>
                <c:pt idx="110">
                  <c:v>11.38</c:v>
                </c:pt>
                <c:pt idx="111">
                  <c:v>11.47</c:v>
                </c:pt>
                <c:pt idx="112">
                  <c:v>11.42</c:v>
                </c:pt>
                <c:pt idx="113">
                  <c:v>11.3</c:v>
                </c:pt>
                <c:pt idx="114">
                  <c:v>11.33</c:v>
                </c:pt>
                <c:pt idx="115">
                  <c:v>11.34</c:v>
                </c:pt>
                <c:pt idx="116">
                  <c:v>11.27</c:v>
                </c:pt>
                <c:pt idx="117">
                  <c:v>11.18</c:v>
                </c:pt>
                <c:pt idx="118">
                  <c:v>11.1</c:v>
                </c:pt>
                <c:pt idx="119">
                  <c:v>11.2</c:v>
                </c:pt>
                <c:pt idx="120">
                  <c:v>11.07</c:v>
                </c:pt>
                <c:pt idx="121">
                  <c:v>11.09</c:v>
                </c:pt>
                <c:pt idx="122">
                  <c:v>11.19</c:v>
                </c:pt>
                <c:pt idx="123">
                  <c:v>11.25</c:v>
                </c:pt>
                <c:pt idx="124">
                  <c:v>11.27</c:v>
                </c:pt>
                <c:pt idx="125">
                  <c:v>11.27</c:v>
                </c:pt>
                <c:pt idx="126">
                  <c:v>11.27</c:v>
                </c:pt>
                <c:pt idx="127">
                  <c:v>11.22</c:v>
                </c:pt>
                <c:pt idx="128">
                  <c:v>11.25</c:v>
                </c:pt>
                <c:pt idx="129">
                  <c:v>11.33</c:v>
                </c:pt>
                <c:pt idx="130">
                  <c:v>11.33</c:v>
                </c:pt>
                <c:pt idx="131">
                  <c:v>11.47</c:v>
                </c:pt>
                <c:pt idx="132">
                  <c:v>11.38</c:v>
                </c:pt>
                <c:pt idx="133">
                  <c:v>11.58</c:v>
                </c:pt>
                <c:pt idx="134">
                  <c:v>11.62</c:v>
                </c:pt>
                <c:pt idx="135">
                  <c:v>11.53</c:v>
                </c:pt>
                <c:pt idx="136">
                  <c:v>11.58</c:v>
                </c:pt>
                <c:pt idx="137">
                  <c:v>11.73</c:v>
                </c:pt>
                <c:pt idx="138">
                  <c:v>11.71</c:v>
                </c:pt>
                <c:pt idx="139">
                  <c:v>11.72</c:v>
                </c:pt>
                <c:pt idx="140">
                  <c:v>11.88</c:v>
                </c:pt>
                <c:pt idx="141">
                  <c:v>12.07</c:v>
                </c:pt>
                <c:pt idx="142">
                  <c:v>12.07</c:v>
                </c:pt>
                <c:pt idx="143">
                  <c:v>12.08</c:v>
                </c:pt>
                <c:pt idx="144">
                  <c:v>12.12</c:v>
                </c:pt>
                <c:pt idx="145">
                  <c:v>12.2</c:v>
                </c:pt>
                <c:pt idx="146">
                  <c:v>12.26</c:v>
                </c:pt>
                <c:pt idx="147">
                  <c:v>11.98</c:v>
                </c:pt>
                <c:pt idx="148">
                  <c:v>12.09</c:v>
                </c:pt>
                <c:pt idx="149">
                  <c:v>11.88</c:v>
                </c:pt>
                <c:pt idx="150">
                  <c:v>11.86</c:v>
                </c:pt>
                <c:pt idx="151">
                  <c:v>11.93</c:v>
                </c:pt>
                <c:pt idx="152">
                  <c:v>11.89</c:v>
                </c:pt>
                <c:pt idx="153">
                  <c:v>11.97</c:v>
                </c:pt>
                <c:pt idx="154">
                  <c:v>12.04</c:v>
                </c:pt>
                <c:pt idx="155">
                  <c:v>12.17</c:v>
                </c:pt>
                <c:pt idx="156">
                  <c:v>12.09</c:v>
                </c:pt>
                <c:pt idx="157">
                  <c:v>12.17</c:v>
                </c:pt>
                <c:pt idx="158">
                  <c:v>11.99</c:v>
                </c:pt>
                <c:pt idx="159">
                  <c:v>11.98</c:v>
                </c:pt>
                <c:pt idx="160">
                  <c:v>11.95</c:v>
                </c:pt>
                <c:pt idx="161">
                  <c:v>11.91</c:v>
                </c:pt>
                <c:pt idx="162">
                  <c:v>11.87</c:v>
                </c:pt>
                <c:pt idx="163">
                  <c:v>11.95</c:v>
                </c:pt>
                <c:pt idx="164">
                  <c:v>11.89</c:v>
                </c:pt>
                <c:pt idx="165">
                  <c:v>11.84</c:v>
                </c:pt>
                <c:pt idx="166">
                  <c:v>11.86</c:v>
                </c:pt>
                <c:pt idx="167">
                  <c:v>11.89</c:v>
                </c:pt>
                <c:pt idx="168">
                  <c:v>11.89</c:v>
                </c:pt>
                <c:pt idx="169">
                  <c:v>11.86</c:v>
                </c:pt>
                <c:pt idx="170">
                  <c:v>11.85</c:v>
                </c:pt>
                <c:pt idx="171">
                  <c:v>11.95</c:v>
                </c:pt>
                <c:pt idx="172">
                  <c:v>11.85</c:v>
                </c:pt>
                <c:pt idx="173">
                  <c:v>11.97</c:v>
                </c:pt>
                <c:pt idx="174">
                  <c:v>12.08</c:v>
                </c:pt>
                <c:pt idx="175">
                  <c:v>12.05</c:v>
                </c:pt>
                <c:pt idx="176">
                  <c:v>11.93</c:v>
                </c:pt>
                <c:pt idx="177">
                  <c:v>11.98</c:v>
                </c:pt>
                <c:pt idx="178">
                  <c:v>12.08</c:v>
                </c:pt>
                <c:pt idx="179">
                  <c:v>12.05</c:v>
                </c:pt>
                <c:pt idx="180">
                  <c:v>12.04</c:v>
                </c:pt>
                <c:pt idx="181">
                  <c:v>12.11</c:v>
                </c:pt>
                <c:pt idx="182">
                  <c:v>12.07</c:v>
                </c:pt>
                <c:pt idx="183">
                  <c:v>11.97</c:v>
                </c:pt>
                <c:pt idx="184">
                  <c:v>11.92</c:v>
                </c:pt>
                <c:pt idx="185">
                  <c:v>11.99</c:v>
                </c:pt>
                <c:pt idx="186">
                  <c:v>11.95</c:v>
                </c:pt>
                <c:pt idx="187">
                  <c:v>11.97</c:v>
                </c:pt>
                <c:pt idx="188">
                  <c:v>11.98</c:v>
                </c:pt>
                <c:pt idx="189">
                  <c:v>12.04</c:v>
                </c:pt>
                <c:pt idx="190">
                  <c:v>12.09</c:v>
                </c:pt>
                <c:pt idx="191">
                  <c:v>11.99</c:v>
                </c:pt>
                <c:pt idx="192">
                  <c:v>12.05</c:v>
                </c:pt>
                <c:pt idx="193">
                  <c:v>12.26</c:v>
                </c:pt>
                <c:pt idx="194">
                  <c:v>12.32</c:v>
                </c:pt>
                <c:pt idx="195">
                  <c:v>12.24</c:v>
                </c:pt>
                <c:pt idx="196">
                  <c:v>12.12</c:v>
                </c:pt>
                <c:pt idx="197">
                  <c:v>12.2</c:v>
                </c:pt>
                <c:pt idx="198">
                  <c:v>12.15</c:v>
                </c:pt>
                <c:pt idx="199">
                  <c:v>12.21</c:v>
                </c:pt>
                <c:pt idx="200">
                  <c:v>12.07</c:v>
                </c:pt>
                <c:pt idx="201">
                  <c:v>12.23</c:v>
                </c:pt>
                <c:pt idx="202">
                  <c:v>12.44</c:v>
                </c:pt>
                <c:pt idx="203">
                  <c:v>12.41</c:v>
                </c:pt>
                <c:pt idx="204">
                  <c:v>12.49</c:v>
                </c:pt>
                <c:pt idx="205">
                  <c:v>12.47</c:v>
                </c:pt>
                <c:pt idx="206">
                  <c:v>12.6</c:v>
                </c:pt>
                <c:pt idx="207">
                  <c:v>12.62</c:v>
                </c:pt>
                <c:pt idx="208">
                  <c:v>12.7</c:v>
                </c:pt>
                <c:pt idx="209">
                  <c:v>12.67</c:v>
                </c:pt>
                <c:pt idx="210">
                  <c:v>12.63</c:v>
                </c:pt>
                <c:pt idx="211">
                  <c:v>12.59</c:v>
                </c:pt>
                <c:pt idx="212">
                  <c:v>12.58</c:v>
                </c:pt>
                <c:pt idx="213">
                  <c:v>12.35</c:v>
                </c:pt>
                <c:pt idx="214">
                  <c:v>12.31</c:v>
                </c:pt>
                <c:pt idx="215">
                  <c:v>12.39</c:v>
                </c:pt>
                <c:pt idx="216">
                  <c:v>12.31</c:v>
                </c:pt>
                <c:pt idx="217">
                  <c:v>12.4</c:v>
                </c:pt>
                <c:pt idx="218">
                  <c:v>12.64</c:v>
                </c:pt>
                <c:pt idx="219">
                  <c:v>12.77</c:v>
                </c:pt>
                <c:pt idx="220">
                  <c:v>12.85</c:v>
                </c:pt>
                <c:pt idx="221">
                  <c:v>12.74</c:v>
                </c:pt>
                <c:pt idx="222">
                  <c:v>12.91</c:v>
                </c:pt>
                <c:pt idx="223">
                  <c:v>12.74</c:v>
                </c:pt>
                <c:pt idx="224">
                  <c:v>12.61</c:v>
                </c:pt>
                <c:pt idx="225">
                  <c:v>12.62</c:v>
                </c:pt>
                <c:pt idx="226">
                  <c:v>12.36</c:v>
                </c:pt>
                <c:pt idx="227">
                  <c:v>12.52</c:v>
                </c:pt>
                <c:pt idx="228">
                  <c:v>12.62</c:v>
                </c:pt>
                <c:pt idx="229">
                  <c:v>12.38</c:v>
                </c:pt>
                <c:pt idx="230">
                  <c:v>12.27</c:v>
                </c:pt>
                <c:pt idx="231">
                  <c:v>12.19</c:v>
                </c:pt>
                <c:pt idx="232">
                  <c:v>12.13</c:v>
                </c:pt>
                <c:pt idx="233">
                  <c:v>12.26</c:v>
                </c:pt>
                <c:pt idx="234">
                  <c:v>12.42</c:v>
                </c:pt>
                <c:pt idx="235">
                  <c:v>12.69</c:v>
                </c:pt>
                <c:pt idx="236">
                  <c:v>12.58</c:v>
                </c:pt>
                <c:pt idx="237">
                  <c:v>12.53</c:v>
                </c:pt>
                <c:pt idx="238">
                  <c:v>12.63</c:v>
                </c:pt>
                <c:pt idx="239">
                  <c:v>12.49</c:v>
                </c:pt>
                <c:pt idx="240">
                  <c:v>12.41</c:v>
                </c:pt>
                <c:pt idx="241">
                  <c:v>12.41</c:v>
                </c:pt>
                <c:pt idx="242">
                  <c:v>12.7</c:v>
                </c:pt>
                <c:pt idx="243">
                  <c:v>12.57</c:v>
                </c:pt>
                <c:pt idx="244">
                  <c:v>12.76</c:v>
                </c:pt>
                <c:pt idx="245">
                  <c:v>12.75</c:v>
                </c:pt>
                <c:pt idx="246">
                  <c:v>12.9</c:v>
                </c:pt>
                <c:pt idx="247">
                  <c:v>12.88</c:v>
                </c:pt>
                <c:pt idx="248">
                  <c:v>12.9</c:v>
                </c:pt>
                <c:pt idx="249">
                  <c:v>12.86</c:v>
                </c:pt>
                <c:pt idx="250">
                  <c:v>13.04</c:v>
                </c:pt>
                <c:pt idx="251">
                  <c:v>13.04</c:v>
                </c:pt>
                <c:pt idx="252">
                  <c:v>13.14</c:v>
                </c:pt>
                <c:pt idx="253">
                  <c:v>13.48</c:v>
                </c:pt>
                <c:pt idx="254">
                  <c:v>13.57</c:v>
                </c:pt>
                <c:pt idx="255">
                  <c:v>13.75</c:v>
                </c:pt>
                <c:pt idx="256">
                  <c:v>14.16</c:v>
                </c:pt>
                <c:pt idx="257">
                  <c:v>14.12</c:v>
                </c:pt>
                <c:pt idx="258">
                  <c:v>13.99</c:v>
                </c:pt>
                <c:pt idx="259">
                  <c:v>13.98</c:v>
                </c:pt>
                <c:pt idx="260">
                  <c:v>13.72</c:v>
                </c:pt>
                <c:pt idx="261">
                  <c:v>13.91</c:v>
                </c:pt>
                <c:pt idx="262">
                  <c:v>13.62</c:v>
                </c:pt>
                <c:pt idx="263">
                  <c:v>13.5</c:v>
                </c:pt>
                <c:pt idx="264">
                  <c:v>13.71</c:v>
                </c:pt>
                <c:pt idx="265">
                  <c:v>14.07</c:v>
                </c:pt>
                <c:pt idx="266">
                  <c:v>13.85</c:v>
                </c:pt>
                <c:pt idx="267">
                  <c:v>13.61</c:v>
                </c:pt>
                <c:pt idx="268">
                  <c:v>13.86</c:v>
                </c:pt>
                <c:pt idx="269">
                  <c:v>14.01</c:v>
                </c:pt>
                <c:pt idx="270">
                  <c:v>14.06</c:v>
                </c:pt>
                <c:pt idx="271">
                  <c:v>14.6</c:v>
                </c:pt>
                <c:pt idx="272">
                  <c:v>14.6</c:v>
                </c:pt>
                <c:pt idx="273">
                  <c:v>14.24</c:v>
                </c:pt>
                <c:pt idx="274">
                  <c:v>14.19</c:v>
                </c:pt>
                <c:pt idx="275">
                  <c:v>14.29</c:v>
                </c:pt>
                <c:pt idx="276">
                  <c:v>14.39</c:v>
                </c:pt>
                <c:pt idx="277">
                  <c:v>14.64</c:v>
                </c:pt>
                <c:pt idx="278">
                  <c:v>14.89</c:v>
                </c:pt>
                <c:pt idx="279">
                  <c:v>14.7</c:v>
                </c:pt>
                <c:pt idx="280">
                  <c:v>15.07</c:v>
                </c:pt>
                <c:pt idx="281">
                  <c:v>15.3</c:v>
                </c:pt>
                <c:pt idx="282">
                  <c:v>15.43</c:v>
                </c:pt>
                <c:pt idx="283">
                  <c:v>15.58</c:v>
                </c:pt>
                <c:pt idx="284">
                  <c:v>15.74</c:v>
                </c:pt>
                <c:pt idx="285">
                  <c:v>15.71</c:v>
                </c:pt>
                <c:pt idx="286">
                  <c:v>15.52</c:v>
                </c:pt>
                <c:pt idx="287">
                  <c:v>15.62</c:v>
                </c:pt>
                <c:pt idx="288">
                  <c:v>15.5</c:v>
                </c:pt>
                <c:pt idx="289">
                  <c:v>15.75</c:v>
                </c:pt>
                <c:pt idx="290">
                  <c:v>15.88</c:v>
                </c:pt>
                <c:pt idx="291">
                  <c:v>15.75</c:v>
                </c:pt>
                <c:pt idx="292">
                  <c:v>16.02</c:v>
                </c:pt>
                <c:pt idx="293">
                  <c:v>16.02</c:v>
                </c:pt>
                <c:pt idx="294">
                  <c:v>16.059999999999999</c:v>
                </c:pt>
                <c:pt idx="295">
                  <c:v>16.12</c:v>
                </c:pt>
                <c:pt idx="296">
                  <c:v>15.88</c:v>
                </c:pt>
                <c:pt idx="297">
                  <c:v>15.94</c:v>
                </c:pt>
                <c:pt idx="298">
                  <c:v>15.96</c:v>
                </c:pt>
                <c:pt idx="299">
                  <c:v>15.81</c:v>
                </c:pt>
                <c:pt idx="300">
                  <c:v>15.89</c:v>
                </c:pt>
                <c:pt idx="301">
                  <c:v>15.62</c:v>
                </c:pt>
                <c:pt idx="302">
                  <c:v>15.94</c:v>
                </c:pt>
                <c:pt idx="303">
                  <c:v>16.190000000000001</c:v>
                </c:pt>
                <c:pt idx="304">
                  <c:v>16.440000000000001</c:v>
                </c:pt>
                <c:pt idx="305">
                  <c:v>16.37</c:v>
                </c:pt>
                <c:pt idx="306">
                  <c:v>16.61</c:v>
                </c:pt>
                <c:pt idx="307">
                  <c:v>16.760000000000002</c:v>
                </c:pt>
                <c:pt idx="308">
                  <c:v>16.8</c:v>
                </c:pt>
                <c:pt idx="309">
                  <c:v>16.64</c:v>
                </c:pt>
                <c:pt idx="310">
                  <c:v>16.46</c:v>
                </c:pt>
                <c:pt idx="311">
                  <c:v>16.55</c:v>
                </c:pt>
                <c:pt idx="312">
                  <c:v>16.440000000000001</c:v>
                </c:pt>
                <c:pt idx="313">
                  <c:v>16.29</c:v>
                </c:pt>
                <c:pt idx="314">
                  <c:v>16.329999999999998</c:v>
                </c:pt>
                <c:pt idx="315">
                  <c:v>16.350000000000001</c:v>
                </c:pt>
                <c:pt idx="316">
                  <c:v>16.34</c:v>
                </c:pt>
                <c:pt idx="317">
                  <c:v>16.28</c:v>
                </c:pt>
                <c:pt idx="318">
                  <c:v>16.11</c:v>
                </c:pt>
                <c:pt idx="319">
                  <c:v>16.25</c:v>
                </c:pt>
                <c:pt idx="320">
                  <c:v>16.579999999999998</c:v>
                </c:pt>
                <c:pt idx="321">
                  <c:v>16.62</c:v>
                </c:pt>
                <c:pt idx="322">
                  <c:v>16.53</c:v>
                </c:pt>
                <c:pt idx="323">
                  <c:v>16.5</c:v>
                </c:pt>
                <c:pt idx="324">
                  <c:v>16.48</c:v>
                </c:pt>
                <c:pt idx="325">
                  <c:v>16.57</c:v>
                </c:pt>
                <c:pt idx="326">
                  <c:v>16.57</c:v>
                </c:pt>
                <c:pt idx="327">
                  <c:v>16.329999999999998</c:v>
                </c:pt>
                <c:pt idx="328">
                  <c:v>16.13</c:v>
                </c:pt>
                <c:pt idx="329">
                  <c:v>16.29</c:v>
                </c:pt>
                <c:pt idx="330">
                  <c:v>16.100000000000001</c:v>
                </c:pt>
                <c:pt idx="331">
                  <c:v>16.09</c:v>
                </c:pt>
                <c:pt idx="332">
                  <c:v>16</c:v>
                </c:pt>
                <c:pt idx="333">
                  <c:v>15.88</c:v>
                </c:pt>
                <c:pt idx="334">
                  <c:v>15.68</c:v>
                </c:pt>
                <c:pt idx="335">
                  <c:v>15.77</c:v>
                </c:pt>
                <c:pt idx="336">
                  <c:v>15.77</c:v>
                </c:pt>
                <c:pt idx="337">
                  <c:v>15.68</c:v>
                </c:pt>
                <c:pt idx="338">
                  <c:v>15.72</c:v>
                </c:pt>
                <c:pt idx="339">
                  <c:v>15.68</c:v>
                </c:pt>
                <c:pt idx="340">
                  <c:v>15.8</c:v>
                </c:pt>
                <c:pt idx="341">
                  <c:v>15.95</c:v>
                </c:pt>
                <c:pt idx="342">
                  <c:v>15.91</c:v>
                </c:pt>
                <c:pt idx="343">
                  <c:v>15.62</c:v>
                </c:pt>
                <c:pt idx="344">
                  <c:v>15.51</c:v>
                </c:pt>
                <c:pt idx="345">
                  <c:v>15.24</c:v>
                </c:pt>
                <c:pt idx="346">
                  <c:v>15.21</c:v>
                </c:pt>
                <c:pt idx="347">
                  <c:v>15.27</c:v>
                </c:pt>
                <c:pt idx="348">
                  <c:v>15.51</c:v>
                </c:pt>
                <c:pt idx="349">
                  <c:v>15.59</c:v>
                </c:pt>
                <c:pt idx="350">
                  <c:v>15.57</c:v>
                </c:pt>
                <c:pt idx="351">
                  <c:v>15.61</c:v>
                </c:pt>
                <c:pt idx="352">
                  <c:v>15.53</c:v>
                </c:pt>
                <c:pt idx="353">
                  <c:v>15.59</c:v>
                </c:pt>
                <c:pt idx="354">
                  <c:v>15.72</c:v>
                </c:pt>
                <c:pt idx="355">
                  <c:v>15.72</c:v>
                </c:pt>
                <c:pt idx="356">
                  <c:v>15.63</c:v>
                </c:pt>
                <c:pt idx="357">
                  <c:v>15.57</c:v>
                </c:pt>
                <c:pt idx="358">
                  <c:v>15.52</c:v>
                </c:pt>
                <c:pt idx="359">
                  <c:v>15.7</c:v>
                </c:pt>
                <c:pt idx="360">
                  <c:v>15.95</c:v>
                </c:pt>
                <c:pt idx="361">
                  <c:v>15.95</c:v>
                </c:pt>
                <c:pt idx="362">
                  <c:v>15.88</c:v>
                </c:pt>
                <c:pt idx="363">
                  <c:v>15.73</c:v>
                </c:pt>
                <c:pt idx="364">
                  <c:v>15.92</c:v>
                </c:pt>
                <c:pt idx="365">
                  <c:v>15.96</c:v>
                </c:pt>
                <c:pt idx="366">
                  <c:v>15.84</c:v>
                </c:pt>
                <c:pt idx="367">
                  <c:v>15.83</c:v>
                </c:pt>
                <c:pt idx="368">
                  <c:v>15.77</c:v>
                </c:pt>
                <c:pt idx="369">
                  <c:v>15.82</c:v>
                </c:pt>
                <c:pt idx="370">
                  <c:v>15.76</c:v>
                </c:pt>
                <c:pt idx="371">
                  <c:v>15.71</c:v>
                </c:pt>
                <c:pt idx="372">
                  <c:v>15.94</c:v>
                </c:pt>
                <c:pt idx="373">
                  <c:v>15.94</c:v>
                </c:pt>
                <c:pt idx="374">
                  <c:v>15.65</c:v>
                </c:pt>
                <c:pt idx="375">
                  <c:v>15.32</c:v>
                </c:pt>
                <c:pt idx="376">
                  <c:v>15.47</c:v>
                </c:pt>
                <c:pt idx="377">
                  <c:v>15.2</c:v>
                </c:pt>
                <c:pt idx="378">
                  <c:v>15.26</c:v>
                </c:pt>
                <c:pt idx="379">
                  <c:v>15.2</c:v>
                </c:pt>
                <c:pt idx="380">
                  <c:v>15.65</c:v>
                </c:pt>
                <c:pt idx="381">
                  <c:v>15.6</c:v>
                </c:pt>
                <c:pt idx="382">
                  <c:v>16.100000000000001</c:v>
                </c:pt>
                <c:pt idx="383">
                  <c:v>16.420000000000002</c:v>
                </c:pt>
                <c:pt idx="384">
                  <c:v>15.73</c:v>
                </c:pt>
                <c:pt idx="385">
                  <c:v>16</c:v>
                </c:pt>
                <c:pt idx="386">
                  <c:v>16.8</c:v>
                </c:pt>
                <c:pt idx="387">
                  <c:v>16.14</c:v>
                </c:pt>
                <c:pt idx="388">
                  <c:v>15.81</c:v>
                </c:pt>
                <c:pt idx="389">
                  <c:v>15.73</c:v>
                </c:pt>
                <c:pt idx="390">
                  <c:v>15.2</c:v>
                </c:pt>
                <c:pt idx="391">
                  <c:v>14.99</c:v>
                </c:pt>
                <c:pt idx="392">
                  <c:v>14.96</c:v>
                </c:pt>
                <c:pt idx="393">
                  <c:v>14.95</c:v>
                </c:pt>
                <c:pt idx="394">
                  <c:v>15.11</c:v>
                </c:pt>
                <c:pt idx="395">
                  <c:v>15.15</c:v>
                </c:pt>
                <c:pt idx="396">
                  <c:v>14.74</c:v>
                </c:pt>
                <c:pt idx="397">
                  <c:v>14.8</c:v>
                </c:pt>
                <c:pt idx="398">
                  <c:v>15.01</c:v>
                </c:pt>
                <c:pt idx="399">
                  <c:v>14.65</c:v>
                </c:pt>
                <c:pt idx="400">
                  <c:v>14.72</c:v>
                </c:pt>
                <c:pt idx="401">
                  <c:v>14.39</c:v>
                </c:pt>
                <c:pt idx="402">
                  <c:v>14.12</c:v>
                </c:pt>
                <c:pt idx="403">
                  <c:v>13.71</c:v>
                </c:pt>
                <c:pt idx="404">
                  <c:v>13.72</c:v>
                </c:pt>
                <c:pt idx="405">
                  <c:v>13.76</c:v>
                </c:pt>
                <c:pt idx="406">
                  <c:v>13.95</c:v>
                </c:pt>
                <c:pt idx="407">
                  <c:v>13.9</c:v>
                </c:pt>
                <c:pt idx="408">
                  <c:v>13.67</c:v>
                </c:pt>
                <c:pt idx="409">
                  <c:v>13.57</c:v>
                </c:pt>
                <c:pt idx="410">
                  <c:v>13.57</c:v>
                </c:pt>
                <c:pt idx="411">
                  <c:v>13.53</c:v>
                </c:pt>
                <c:pt idx="412">
                  <c:v>13.56</c:v>
                </c:pt>
                <c:pt idx="413">
                  <c:v>13.45</c:v>
                </c:pt>
                <c:pt idx="414">
                  <c:v>13.44</c:v>
                </c:pt>
                <c:pt idx="415">
                  <c:v>13.39</c:v>
                </c:pt>
                <c:pt idx="416">
                  <c:v>13.6</c:v>
                </c:pt>
                <c:pt idx="417">
                  <c:v>13.66</c:v>
                </c:pt>
                <c:pt idx="418">
                  <c:v>13.81</c:v>
                </c:pt>
                <c:pt idx="419">
                  <c:v>13.69</c:v>
                </c:pt>
                <c:pt idx="420">
                  <c:v>13.21</c:v>
                </c:pt>
                <c:pt idx="421">
                  <c:v>13</c:v>
                </c:pt>
                <c:pt idx="422">
                  <c:v>12.99</c:v>
                </c:pt>
                <c:pt idx="423">
                  <c:v>12.79</c:v>
                </c:pt>
                <c:pt idx="424">
                  <c:v>12.85</c:v>
                </c:pt>
                <c:pt idx="425">
                  <c:v>13.04</c:v>
                </c:pt>
                <c:pt idx="426">
                  <c:v>13</c:v>
                </c:pt>
                <c:pt idx="427">
                  <c:v>12.98</c:v>
                </c:pt>
                <c:pt idx="428">
                  <c:v>13.02</c:v>
                </c:pt>
                <c:pt idx="429">
                  <c:v>13</c:v>
                </c:pt>
                <c:pt idx="430">
                  <c:v>12.47</c:v>
                </c:pt>
                <c:pt idx="431">
                  <c:v>12.35</c:v>
                </c:pt>
                <c:pt idx="432">
                  <c:v>12.52</c:v>
                </c:pt>
                <c:pt idx="433">
                  <c:v>12.62</c:v>
                </c:pt>
                <c:pt idx="434">
                  <c:v>12.61</c:v>
                </c:pt>
                <c:pt idx="435">
                  <c:v>12.56</c:v>
                </c:pt>
                <c:pt idx="436">
                  <c:v>12.59</c:v>
                </c:pt>
                <c:pt idx="437">
                  <c:v>12.6</c:v>
                </c:pt>
                <c:pt idx="438">
                  <c:v>12.62</c:v>
                </c:pt>
                <c:pt idx="439">
                  <c:v>12.67</c:v>
                </c:pt>
                <c:pt idx="440">
                  <c:v>12.63</c:v>
                </c:pt>
                <c:pt idx="441">
                  <c:v>12.66</c:v>
                </c:pt>
                <c:pt idx="442">
                  <c:v>12.58</c:v>
                </c:pt>
                <c:pt idx="443">
                  <c:v>12.59</c:v>
                </c:pt>
                <c:pt idx="444">
                  <c:v>12.75</c:v>
                </c:pt>
                <c:pt idx="445">
                  <c:v>12.68</c:v>
                </c:pt>
                <c:pt idx="446">
                  <c:v>12.73</c:v>
                </c:pt>
                <c:pt idx="447">
                  <c:v>12.68</c:v>
                </c:pt>
                <c:pt idx="448">
                  <c:v>12.82</c:v>
                </c:pt>
                <c:pt idx="449">
                  <c:v>12.66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292-4A1C-A415-8DB3DFBA82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398656"/>
        <c:axId val="109397120"/>
      </c:lineChart>
      <c:dateAx>
        <c:axId val="108160512"/>
        <c:scaling>
          <c:orientation val="minMax"/>
          <c:min val="42187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 sz="1100" b="1" i="0" baseline="0"/>
            </a:pPr>
            <a:endParaRPr lang="pt-BR"/>
          </a:p>
        </c:txPr>
        <c:crossAx val="108162432"/>
        <c:crosses val="autoZero"/>
        <c:auto val="1"/>
        <c:lblOffset val="100"/>
        <c:baseTimeUnit val="days"/>
      </c:dateAx>
      <c:valAx>
        <c:axId val="1081624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100" b="1" i="0" baseline="0"/>
            </a:pPr>
            <a:endParaRPr lang="pt-BR"/>
          </a:p>
        </c:txPr>
        <c:crossAx val="108160512"/>
        <c:crosses val="autoZero"/>
        <c:crossBetween val="between"/>
      </c:valAx>
      <c:valAx>
        <c:axId val="109397120"/>
        <c:scaling>
          <c:orientation val="minMax"/>
          <c:max val="17.5"/>
          <c:min val="9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crossAx val="109398656"/>
        <c:crosses val="max"/>
        <c:crossBetween val="between"/>
      </c:valAx>
      <c:dateAx>
        <c:axId val="10939865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09397120"/>
        <c:crosses val="autoZero"/>
        <c:auto val="1"/>
        <c:lblOffset val="100"/>
        <c:baseTimeUnit val="days"/>
      </c:dateAx>
      <c:spPr>
        <a:ln w="3175"/>
      </c:spPr>
    </c:plotArea>
    <c:legend>
      <c:legendPos val="b"/>
      <c:layout>
        <c:manualLayout>
          <c:xMode val="edge"/>
          <c:yMode val="edge"/>
          <c:x val="0.33414445988315461"/>
          <c:y val="0.94203653366568896"/>
          <c:w val="0.30384460453649398"/>
          <c:h val="4.8639458379390509E-2"/>
        </c:manualLayout>
      </c:layout>
      <c:overlay val="0"/>
      <c:txPr>
        <a:bodyPr/>
        <a:lstStyle/>
        <a:p>
          <a:pPr rtl="0">
            <a:defRPr sz="1100" b="1" i="0" baseline="0"/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v>DV01</c:v>
          </c:tx>
          <c:invertIfNegative val="0"/>
          <c:cat>
            <c:numRef>
              <c:f>HISTORICO!$AS$9:$AS$458</c:f>
              <c:numCache>
                <c:formatCode>m/d/yyyy</c:formatCode>
                <c:ptCount val="450"/>
                <c:pt idx="0">
                  <c:v>42836</c:v>
                </c:pt>
                <c:pt idx="1">
                  <c:v>42836</c:v>
                </c:pt>
                <c:pt idx="2">
                  <c:v>42836</c:v>
                </c:pt>
                <c:pt idx="3">
                  <c:v>42835</c:v>
                </c:pt>
                <c:pt idx="4">
                  <c:v>42832</c:v>
                </c:pt>
                <c:pt idx="5">
                  <c:v>42831</c:v>
                </c:pt>
                <c:pt idx="6">
                  <c:v>42830</c:v>
                </c:pt>
                <c:pt idx="7">
                  <c:v>42829</c:v>
                </c:pt>
                <c:pt idx="8">
                  <c:v>42828</c:v>
                </c:pt>
                <c:pt idx="9">
                  <c:v>42825</c:v>
                </c:pt>
                <c:pt idx="10">
                  <c:v>42824</c:v>
                </c:pt>
                <c:pt idx="11">
                  <c:v>42823</c:v>
                </c:pt>
                <c:pt idx="12">
                  <c:v>42822</c:v>
                </c:pt>
                <c:pt idx="13">
                  <c:v>42821</c:v>
                </c:pt>
                <c:pt idx="14">
                  <c:v>42818</c:v>
                </c:pt>
                <c:pt idx="15">
                  <c:v>42817</c:v>
                </c:pt>
                <c:pt idx="16">
                  <c:v>42816</c:v>
                </c:pt>
                <c:pt idx="17">
                  <c:v>42815</c:v>
                </c:pt>
                <c:pt idx="18">
                  <c:v>42814</c:v>
                </c:pt>
                <c:pt idx="19">
                  <c:v>42811</c:v>
                </c:pt>
                <c:pt idx="20">
                  <c:v>42811</c:v>
                </c:pt>
                <c:pt idx="21">
                  <c:v>42810</c:v>
                </c:pt>
                <c:pt idx="22">
                  <c:v>42809</c:v>
                </c:pt>
                <c:pt idx="23">
                  <c:v>42808</c:v>
                </c:pt>
                <c:pt idx="24">
                  <c:v>42807</c:v>
                </c:pt>
                <c:pt idx="25">
                  <c:v>42804</c:v>
                </c:pt>
                <c:pt idx="26">
                  <c:v>42803</c:v>
                </c:pt>
                <c:pt idx="27">
                  <c:v>42802</c:v>
                </c:pt>
                <c:pt idx="28">
                  <c:v>42801</c:v>
                </c:pt>
                <c:pt idx="29">
                  <c:v>42800</c:v>
                </c:pt>
                <c:pt idx="30">
                  <c:v>42797</c:v>
                </c:pt>
                <c:pt idx="31">
                  <c:v>42796</c:v>
                </c:pt>
                <c:pt idx="32">
                  <c:v>42795</c:v>
                </c:pt>
                <c:pt idx="33">
                  <c:v>42790</c:v>
                </c:pt>
                <c:pt idx="34">
                  <c:v>42789</c:v>
                </c:pt>
                <c:pt idx="35">
                  <c:v>42788</c:v>
                </c:pt>
                <c:pt idx="36">
                  <c:v>42787</c:v>
                </c:pt>
                <c:pt idx="37">
                  <c:v>42786</c:v>
                </c:pt>
                <c:pt idx="38">
                  <c:v>42783</c:v>
                </c:pt>
                <c:pt idx="39">
                  <c:v>42782</c:v>
                </c:pt>
                <c:pt idx="40">
                  <c:v>42781</c:v>
                </c:pt>
                <c:pt idx="41">
                  <c:v>42780</c:v>
                </c:pt>
                <c:pt idx="42">
                  <c:v>42779</c:v>
                </c:pt>
                <c:pt idx="43">
                  <c:v>42776</c:v>
                </c:pt>
                <c:pt idx="44">
                  <c:v>42775</c:v>
                </c:pt>
                <c:pt idx="45">
                  <c:v>42774</c:v>
                </c:pt>
                <c:pt idx="46">
                  <c:v>42773</c:v>
                </c:pt>
                <c:pt idx="47">
                  <c:v>42772</c:v>
                </c:pt>
                <c:pt idx="48">
                  <c:v>42769</c:v>
                </c:pt>
                <c:pt idx="49">
                  <c:v>42768</c:v>
                </c:pt>
                <c:pt idx="50">
                  <c:v>42767</c:v>
                </c:pt>
                <c:pt idx="51">
                  <c:v>42766</c:v>
                </c:pt>
                <c:pt idx="52">
                  <c:v>42765</c:v>
                </c:pt>
                <c:pt idx="53">
                  <c:v>42762</c:v>
                </c:pt>
                <c:pt idx="54">
                  <c:v>42761</c:v>
                </c:pt>
                <c:pt idx="55">
                  <c:v>42759</c:v>
                </c:pt>
                <c:pt idx="56">
                  <c:v>42758</c:v>
                </c:pt>
                <c:pt idx="57">
                  <c:v>42755</c:v>
                </c:pt>
                <c:pt idx="58">
                  <c:v>42754</c:v>
                </c:pt>
                <c:pt idx="59">
                  <c:v>42753</c:v>
                </c:pt>
                <c:pt idx="60">
                  <c:v>42752</c:v>
                </c:pt>
                <c:pt idx="61">
                  <c:v>42751</c:v>
                </c:pt>
                <c:pt idx="62">
                  <c:v>42748</c:v>
                </c:pt>
                <c:pt idx="63">
                  <c:v>42747</c:v>
                </c:pt>
                <c:pt idx="64">
                  <c:v>42746</c:v>
                </c:pt>
                <c:pt idx="65">
                  <c:v>42745</c:v>
                </c:pt>
                <c:pt idx="66">
                  <c:v>42744</c:v>
                </c:pt>
                <c:pt idx="67">
                  <c:v>42741</c:v>
                </c:pt>
                <c:pt idx="68">
                  <c:v>42740</c:v>
                </c:pt>
                <c:pt idx="69">
                  <c:v>42739</c:v>
                </c:pt>
                <c:pt idx="70">
                  <c:v>42738</c:v>
                </c:pt>
                <c:pt idx="71">
                  <c:v>42737</c:v>
                </c:pt>
                <c:pt idx="72">
                  <c:v>42733</c:v>
                </c:pt>
                <c:pt idx="73">
                  <c:v>42732</c:v>
                </c:pt>
                <c:pt idx="74">
                  <c:v>42731</c:v>
                </c:pt>
                <c:pt idx="75">
                  <c:v>42730</c:v>
                </c:pt>
                <c:pt idx="76">
                  <c:v>42727</c:v>
                </c:pt>
                <c:pt idx="77">
                  <c:v>42726</c:v>
                </c:pt>
                <c:pt idx="78">
                  <c:v>42725</c:v>
                </c:pt>
                <c:pt idx="79">
                  <c:v>42724</c:v>
                </c:pt>
                <c:pt idx="80">
                  <c:v>42723</c:v>
                </c:pt>
                <c:pt idx="81">
                  <c:v>42720</c:v>
                </c:pt>
                <c:pt idx="82">
                  <c:v>42719</c:v>
                </c:pt>
                <c:pt idx="83">
                  <c:v>42718</c:v>
                </c:pt>
                <c:pt idx="84">
                  <c:v>42717</c:v>
                </c:pt>
                <c:pt idx="85">
                  <c:v>42716</c:v>
                </c:pt>
                <c:pt idx="86">
                  <c:v>42713</c:v>
                </c:pt>
                <c:pt idx="87">
                  <c:v>42712</c:v>
                </c:pt>
                <c:pt idx="88">
                  <c:v>42711</c:v>
                </c:pt>
                <c:pt idx="89">
                  <c:v>42710</c:v>
                </c:pt>
                <c:pt idx="90">
                  <c:v>42709</c:v>
                </c:pt>
                <c:pt idx="91">
                  <c:v>42706</c:v>
                </c:pt>
                <c:pt idx="92">
                  <c:v>42705</c:v>
                </c:pt>
                <c:pt idx="93">
                  <c:v>42704</c:v>
                </c:pt>
                <c:pt idx="94">
                  <c:v>42703</c:v>
                </c:pt>
                <c:pt idx="95">
                  <c:v>42702</c:v>
                </c:pt>
                <c:pt idx="96">
                  <c:v>42699</c:v>
                </c:pt>
                <c:pt idx="97">
                  <c:v>42698</c:v>
                </c:pt>
                <c:pt idx="98">
                  <c:v>42697</c:v>
                </c:pt>
                <c:pt idx="99">
                  <c:v>42696</c:v>
                </c:pt>
                <c:pt idx="100">
                  <c:v>42695</c:v>
                </c:pt>
                <c:pt idx="101">
                  <c:v>42692</c:v>
                </c:pt>
                <c:pt idx="102">
                  <c:v>42691</c:v>
                </c:pt>
                <c:pt idx="103">
                  <c:v>42690</c:v>
                </c:pt>
                <c:pt idx="104">
                  <c:v>42688</c:v>
                </c:pt>
                <c:pt idx="105">
                  <c:v>42685</c:v>
                </c:pt>
                <c:pt idx="106">
                  <c:v>42684</c:v>
                </c:pt>
                <c:pt idx="107">
                  <c:v>42683</c:v>
                </c:pt>
                <c:pt idx="108">
                  <c:v>42682</c:v>
                </c:pt>
                <c:pt idx="109">
                  <c:v>42681</c:v>
                </c:pt>
                <c:pt idx="110">
                  <c:v>42678</c:v>
                </c:pt>
                <c:pt idx="111">
                  <c:v>42677</c:v>
                </c:pt>
                <c:pt idx="112">
                  <c:v>42675</c:v>
                </c:pt>
                <c:pt idx="113">
                  <c:v>42674</c:v>
                </c:pt>
                <c:pt idx="114">
                  <c:v>42671</c:v>
                </c:pt>
                <c:pt idx="115">
                  <c:v>42670</c:v>
                </c:pt>
                <c:pt idx="116">
                  <c:v>42669</c:v>
                </c:pt>
                <c:pt idx="117">
                  <c:v>42668</c:v>
                </c:pt>
                <c:pt idx="118">
                  <c:v>42667</c:v>
                </c:pt>
                <c:pt idx="119">
                  <c:v>42664</c:v>
                </c:pt>
                <c:pt idx="120">
                  <c:v>42663</c:v>
                </c:pt>
                <c:pt idx="121">
                  <c:v>42662</c:v>
                </c:pt>
                <c:pt idx="122">
                  <c:v>42661</c:v>
                </c:pt>
                <c:pt idx="123">
                  <c:v>42660</c:v>
                </c:pt>
                <c:pt idx="124">
                  <c:v>42657</c:v>
                </c:pt>
                <c:pt idx="125">
                  <c:v>42656</c:v>
                </c:pt>
                <c:pt idx="126">
                  <c:v>42654</c:v>
                </c:pt>
                <c:pt idx="127">
                  <c:v>42653</c:v>
                </c:pt>
                <c:pt idx="128">
                  <c:v>42650</c:v>
                </c:pt>
                <c:pt idx="129">
                  <c:v>42649</c:v>
                </c:pt>
                <c:pt idx="130">
                  <c:v>42648</c:v>
                </c:pt>
                <c:pt idx="131">
                  <c:v>42647</c:v>
                </c:pt>
                <c:pt idx="132">
                  <c:v>42646</c:v>
                </c:pt>
                <c:pt idx="133">
                  <c:v>42643</c:v>
                </c:pt>
                <c:pt idx="134">
                  <c:v>42642</c:v>
                </c:pt>
                <c:pt idx="135">
                  <c:v>42641</c:v>
                </c:pt>
                <c:pt idx="136">
                  <c:v>42640</c:v>
                </c:pt>
                <c:pt idx="137">
                  <c:v>42639</c:v>
                </c:pt>
                <c:pt idx="138">
                  <c:v>42636</c:v>
                </c:pt>
                <c:pt idx="139">
                  <c:v>42635</c:v>
                </c:pt>
                <c:pt idx="140">
                  <c:v>42634</c:v>
                </c:pt>
                <c:pt idx="141">
                  <c:v>42633</c:v>
                </c:pt>
                <c:pt idx="142">
                  <c:v>42632</c:v>
                </c:pt>
                <c:pt idx="143">
                  <c:v>42629</c:v>
                </c:pt>
                <c:pt idx="144">
                  <c:v>42628</c:v>
                </c:pt>
                <c:pt idx="145">
                  <c:v>42627</c:v>
                </c:pt>
                <c:pt idx="146">
                  <c:v>42626</c:v>
                </c:pt>
                <c:pt idx="147">
                  <c:v>42625</c:v>
                </c:pt>
                <c:pt idx="148">
                  <c:v>42622</c:v>
                </c:pt>
                <c:pt idx="149">
                  <c:v>42621</c:v>
                </c:pt>
                <c:pt idx="150">
                  <c:v>42619</c:v>
                </c:pt>
                <c:pt idx="151">
                  <c:v>42618</c:v>
                </c:pt>
                <c:pt idx="152">
                  <c:v>42615</c:v>
                </c:pt>
                <c:pt idx="153">
                  <c:v>42614</c:v>
                </c:pt>
                <c:pt idx="154">
                  <c:v>42613</c:v>
                </c:pt>
                <c:pt idx="155">
                  <c:v>42612</c:v>
                </c:pt>
                <c:pt idx="156">
                  <c:v>42611</c:v>
                </c:pt>
                <c:pt idx="157">
                  <c:v>42608</c:v>
                </c:pt>
                <c:pt idx="158">
                  <c:v>42607</c:v>
                </c:pt>
                <c:pt idx="159">
                  <c:v>42606</c:v>
                </c:pt>
                <c:pt idx="160">
                  <c:v>42605</c:v>
                </c:pt>
                <c:pt idx="161">
                  <c:v>42604</c:v>
                </c:pt>
                <c:pt idx="162">
                  <c:v>42601</c:v>
                </c:pt>
                <c:pt idx="163">
                  <c:v>42569</c:v>
                </c:pt>
                <c:pt idx="164">
                  <c:v>42599</c:v>
                </c:pt>
                <c:pt idx="165">
                  <c:v>42598</c:v>
                </c:pt>
                <c:pt idx="166">
                  <c:v>42597</c:v>
                </c:pt>
                <c:pt idx="167">
                  <c:v>42594</c:v>
                </c:pt>
                <c:pt idx="168">
                  <c:v>42593</c:v>
                </c:pt>
                <c:pt idx="169">
                  <c:v>42592</c:v>
                </c:pt>
                <c:pt idx="170">
                  <c:v>42591</c:v>
                </c:pt>
                <c:pt idx="171">
                  <c:v>42590</c:v>
                </c:pt>
                <c:pt idx="172">
                  <c:v>42587</c:v>
                </c:pt>
                <c:pt idx="173">
                  <c:v>42586</c:v>
                </c:pt>
                <c:pt idx="174">
                  <c:v>42585</c:v>
                </c:pt>
                <c:pt idx="175">
                  <c:v>42584</c:v>
                </c:pt>
                <c:pt idx="176">
                  <c:v>42583</c:v>
                </c:pt>
                <c:pt idx="177">
                  <c:v>42580</c:v>
                </c:pt>
                <c:pt idx="178">
                  <c:v>42579</c:v>
                </c:pt>
                <c:pt idx="179">
                  <c:v>42578</c:v>
                </c:pt>
                <c:pt idx="180">
                  <c:v>42577</c:v>
                </c:pt>
                <c:pt idx="181">
                  <c:v>42576</c:v>
                </c:pt>
                <c:pt idx="182">
                  <c:v>42573</c:v>
                </c:pt>
                <c:pt idx="183">
                  <c:v>42572</c:v>
                </c:pt>
                <c:pt idx="184">
                  <c:v>42571</c:v>
                </c:pt>
                <c:pt idx="185">
                  <c:v>42570</c:v>
                </c:pt>
                <c:pt idx="186">
                  <c:v>42569</c:v>
                </c:pt>
                <c:pt idx="187">
                  <c:v>42566</c:v>
                </c:pt>
                <c:pt idx="188">
                  <c:v>42565</c:v>
                </c:pt>
                <c:pt idx="189">
                  <c:v>42564</c:v>
                </c:pt>
                <c:pt idx="190">
                  <c:v>42563</c:v>
                </c:pt>
                <c:pt idx="191">
                  <c:v>42562</c:v>
                </c:pt>
                <c:pt idx="192">
                  <c:v>42559</c:v>
                </c:pt>
                <c:pt idx="193">
                  <c:v>42558</c:v>
                </c:pt>
                <c:pt idx="194">
                  <c:v>42557</c:v>
                </c:pt>
                <c:pt idx="195">
                  <c:v>42556</c:v>
                </c:pt>
                <c:pt idx="196">
                  <c:v>42555</c:v>
                </c:pt>
                <c:pt idx="197">
                  <c:v>42552</c:v>
                </c:pt>
                <c:pt idx="198">
                  <c:v>42551</c:v>
                </c:pt>
                <c:pt idx="199">
                  <c:v>42550</c:v>
                </c:pt>
                <c:pt idx="200">
                  <c:v>42549</c:v>
                </c:pt>
                <c:pt idx="201">
                  <c:v>42548</c:v>
                </c:pt>
                <c:pt idx="202">
                  <c:v>42545</c:v>
                </c:pt>
                <c:pt idx="203">
                  <c:v>42544</c:v>
                </c:pt>
                <c:pt idx="204">
                  <c:v>42543</c:v>
                </c:pt>
                <c:pt idx="205">
                  <c:v>42542</c:v>
                </c:pt>
                <c:pt idx="206">
                  <c:v>42541</c:v>
                </c:pt>
                <c:pt idx="207">
                  <c:v>42538</c:v>
                </c:pt>
                <c:pt idx="208">
                  <c:v>42537</c:v>
                </c:pt>
                <c:pt idx="209">
                  <c:v>42536</c:v>
                </c:pt>
                <c:pt idx="210">
                  <c:v>42535</c:v>
                </c:pt>
                <c:pt idx="211">
                  <c:v>42534</c:v>
                </c:pt>
                <c:pt idx="212">
                  <c:v>42531</c:v>
                </c:pt>
                <c:pt idx="213">
                  <c:v>42530</c:v>
                </c:pt>
                <c:pt idx="214">
                  <c:v>42529</c:v>
                </c:pt>
                <c:pt idx="215">
                  <c:v>42528</c:v>
                </c:pt>
                <c:pt idx="216">
                  <c:v>42527</c:v>
                </c:pt>
                <c:pt idx="217">
                  <c:v>42524</c:v>
                </c:pt>
                <c:pt idx="218">
                  <c:v>42523</c:v>
                </c:pt>
                <c:pt idx="219">
                  <c:v>42522</c:v>
                </c:pt>
                <c:pt idx="220">
                  <c:v>42521</c:v>
                </c:pt>
                <c:pt idx="221">
                  <c:v>42520</c:v>
                </c:pt>
                <c:pt idx="222">
                  <c:v>42517</c:v>
                </c:pt>
                <c:pt idx="223">
                  <c:v>42515</c:v>
                </c:pt>
                <c:pt idx="224">
                  <c:v>42514</c:v>
                </c:pt>
                <c:pt idx="225">
                  <c:v>42513</c:v>
                </c:pt>
                <c:pt idx="226">
                  <c:v>42510</c:v>
                </c:pt>
                <c:pt idx="227">
                  <c:v>42509</c:v>
                </c:pt>
                <c:pt idx="228">
                  <c:v>42508</c:v>
                </c:pt>
                <c:pt idx="229">
                  <c:v>42507</c:v>
                </c:pt>
                <c:pt idx="230">
                  <c:v>42506</c:v>
                </c:pt>
                <c:pt idx="231">
                  <c:v>42503</c:v>
                </c:pt>
                <c:pt idx="232">
                  <c:v>42502</c:v>
                </c:pt>
                <c:pt idx="233">
                  <c:v>42501</c:v>
                </c:pt>
                <c:pt idx="234">
                  <c:v>42500</c:v>
                </c:pt>
                <c:pt idx="235">
                  <c:v>42499</c:v>
                </c:pt>
                <c:pt idx="236">
                  <c:v>42496</c:v>
                </c:pt>
                <c:pt idx="237">
                  <c:v>42495</c:v>
                </c:pt>
                <c:pt idx="238">
                  <c:v>42494</c:v>
                </c:pt>
                <c:pt idx="239">
                  <c:v>42493</c:v>
                </c:pt>
                <c:pt idx="240">
                  <c:v>42492</c:v>
                </c:pt>
                <c:pt idx="241">
                  <c:v>42489</c:v>
                </c:pt>
                <c:pt idx="242">
                  <c:v>42488</c:v>
                </c:pt>
                <c:pt idx="243">
                  <c:v>42487</c:v>
                </c:pt>
                <c:pt idx="244">
                  <c:v>42486</c:v>
                </c:pt>
                <c:pt idx="245">
                  <c:v>42485</c:v>
                </c:pt>
                <c:pt idx="246">
                  <c:v>42482</c:v>
                </c:pt>
                <c:pt idx="247">
                  <c:v>42480</c:v>
                </c:pt>
                <c:pt idx="248">
                  <c:v>42479</c:v>
                </c:pt>
                <c:pt idx="249">
                  <c:v>42478</c:v>
                </c:pt>
                <c:pt idx="250">
                  <c:v>42475</c:v>
                </c:pt>
                <c:pt idx="251">
                  <c:v>42474</c:v>
                </c:pt>
                <c:pt idx="252">
                  <c:v>42473</c:v>
                </c:pt>
                <c:pt idx="253">
                  <c:v>42472</c:v>
                </c:pt>
                <c:pt idx="254">
                  <c:v>42471</c:v>
                </c:pt>
                <c:pt idx="255">
                  <c:v>42468</c:v>
                </c:pt>
                <c:pt idx="256">
                  <c:v>42467</c:v>
                </c:pt>
                <c:pt idx="257">
                  <c:v>42466</c:v>
                </c:pt>
                <c:pt idx="258">
                  <c:v>42465</c:v>
                </c:pt>
                <c:pt idx="259">
                  <c:v>42464</c:v>
                </c:pt>
                <c:pt idx="260">
                  <c:v>42461</c:v>
                </c:pt>
                <c:pt idx="261">
                  <c:v>42460</c:v>
                </c:pt>
                <c:pt idx="262">
                  <c:v>42459</c:v>
                </c:pt>
                <c:pt idx="263">
                  <c:v>42458</c:v>
                </c:pt>
                <c:pt idx="264">
                  <c:v>42457</c:v>
                </c:pt>
                <c:pt idx="265">
                  <c:v>42453</c:v>
                </c:pt>
                <c:pt idx="266">
                  <c:v>42452</c:v>
                </c:pt>
                <c:pt idx="267">
                  <c:v>42451</c:v>
                </c:pt>
                <c:pt idx="268">
                  <c:v>42450</c:v>
                </c:pt>
                <c:pt idx="269">
                  <c:v>42447</c:v>
                </c:pt>
                <c:pt idx="270">
                  <c:v>42446</c:v>
                </c:pt>
                <c:pt idx="271">
                  <c:v>42445</c:v>
                </c:pt>
                <c:pt idx="272">
                  <c:v>42444</c:v>
                </c:pt>
                <c:pt idx="273">
                  <c:v>42443</c:v>
                </c:pt>
                <c:pt idx="274">
                  <c:v>42440</c:v>
                </c:pt>
                <c:pt idx="275">
                  <c:v>42439</c:v>
                </c:pt>
                <c:pt idx="276">
                  <c:v>42438</c:v>
                </c:pt>
                <c:pt idx="277">
                  <c:v>42437</c:v>
                </c:pt>
                <c:pt idx="278">
                  <c:v>42436</c:v>
                </c:pt>
                <c:pt idx="279">
                  <c:v>42433</c:v>
                </c:pt>
                <c:pt idx="280">
                  <c:v>42432</c:v>
                </c:pt>
                <c:pt idx="281">
                  <c:v>42431</c:v>
                </c:pt>
                <c:pt idx="282">
                  <c:v>42430</c:v>
                </c:pt>
                <c:pt idx="283">
                  <c:v>42429</c:v>
                </c:pt>
                <c:pt idx="284">
                  <c:v>42426</c:v>
                </c:pt>
                <c:pt idx="285">
                  <c:v>42425</c:v>
                </c:pt>
                <c:pt idx="286">
                  <c:v>42424</c:v>
                </c:pt>
                <c:pt idx="287">
                  <c:v>42423</c:v>
                </c:pt>
                <c:pt idx="288">
                  <c:v>42422</c:v>
                </c:pt>
                <c:pt idx="289">
                  <c:v>42419</c:v>
                </c:pt>
                <c:pt idx="290">
                  <c:v>42418</c:v>
                </c:pt>
                <c:pt idx="291">
                  <c:v>42417</c:v>
                </c:pt>
                <c:pt idx="292">
                  <c:v>42416</c:v>
                </c:pt>
                <c:pt idx="293">
                  <c:v>42415</c:v>
                </c:pt>
                <c:pt idx="294">
                  <c:v>42412</c:v>
                </c:pt>
                <c:pt idx="295">
                  <c:v>42411</c:v>
                </c:pt>
                <c:pt idx="296">
                  <c:v>42410</c:v>
                </c:pt>
                <c:pt idx="297">
                  <c:v>42405</c:v>
                </c:pt>
                <c:pt idx="298">
                  <c:v>42404</c:v>
                </c:pt>
                <c:pt idx="299">
                  <c:v>42403</c:v>
                </c:pt>
                <c:pt idx="300">
                  <c:v>42402</c:v>
                </c:pt>
                <c:pt idx="301">
                  <c:v>42401</c:v>
                </c:pt>
                <c:pt idx="302">
                  <c:v>42398</c:v>
                </c:pt>
                <c:pt idx="303">
                  <c:v>42397</c:v>
                </c:pt>
                <c:pt idx="304">
                  <c:v>42396</c:v>
                </c:pt>
                <c:pt idx="305">
                  <c:v>42395</c:v>
                </c:pt>
                <c:pt idx="306">
                  <c:v>42391</c:v>
                </c:pt>
                <c:pt idx="307">
                  <c:v>42390</c:v>
                </c:pt>
                <c:pt idx="308">
                  <c:v>42389</c:v>
                </c:pt>
                <c:pt idx="309">
                  <c:v>42388</c:v>
                </c:pt>
                <c:pt idx="310">
                  <c:v>42387</c:v>
                </c:pt>
                <c:pt idx="311">
                  <c:v>42384</c:v>
                </c:pt>
                <c:pt idx="312">
                  <c:v>42383</c:v>
                </c:pt>
                <c:pt idx="313">
                  <c:v>42382</c:v>
                </c:pt>
                <c:pt idx="314">
                  <c:v>42381</c:v>
                </c:pt>
                <c:pt idx="315">
                  <c:v>42380</c:v>
                </c:pt>
                <c:pt idx="316">
                  <c:v>42377</c:v>
                </c:pt>
                <c:pt idx="317">
                  <c:v>42376</c:v>
                </c:pt>
                <c:pt idx="318">
                  <c:v>42375</c:v>
                </c:pt>
                <c:pt idx="319">
                  <c:v>42374</c:v>
                </c:pt>
                <c:pt idx="320">
                  <c:v>42373</c:v>
                </c:pt>
                <c:pt idx="321">
                  <c:v>42368</c:v>
                </c:pt>
                <c:pt idx="322">
                  <c:v>42367</c:v>
                </c:pt>
                <c:pt idx="323">
                  <c:v>42366</c:v>
                </c:pt>
                <c:pt idx="324">
                  <c:v>42361</c:v>
                </c:pt>
                <c:pt idx="325">
                  <c:v>42360</c:v>
                </c:pt>
                <c:pt idx="326">
                  <c:v>42359</c:v>
                </c:pt>
                <c:pt idx="327">
                  <c:v>42356</c:v>
                </c:pt>
                <c:pt idx="328">
                  <c:v>42355</c:v>
                </c:pt>
                <c:pt idx="329">
                  <c:v>42354</c:v>
                </c:pt>
                <c:pt idx="330">
                  <c:v>42353</c:v>
                </c:pt>
                <c:pt idx="331">
                  <c:v>42352</c:v>
                </c:pt>
                <c:pt idx="332">
                  <c:v>42349</c:v>
                </c:pt>
                <c:pt idx="333">
                  <c:v>42348</c:v>
                </c:pt>
                <c:pt idx="334">
                  <c:v>42347</c:v>
                </c:pt>
                <c:pt idx="335">
                  <c:v>42346</c:v>
                </c:pt>
                <c:pt idx="336">
                  <c:v>42345</c:v>
                </c:pt>
                <c:pt idx="337">
                  <c:v>42342</c:v>
                </c:pt>
                <c:pt idx="338">
                  <c:v>42341</c:v>
                </c:pt>
                <c:pt idx="339">
                  <c:v>42340</c:v>
                </c:pt>
                <c:pt idx="340">
                  <c:v>42339</c:v>
                </c:pt>
                <c:pt idx="341">
                  <c:v>42338</c:v>
                </c:pt>
                <c:pt idx="342">
                  <c:v>42335</c:v>
                </c:pt>
                <c:pt idx="343">
                  <c:v>42334</c:v>
                </c:pt>
                <c:pt idx="344">
                  <c:v>42333</c:v>
                </c:pt>
                <c:pt idx="345">
                  <c:v>42332</c:v>
                </c:pt>
                <c:pt idx="346">
                  <c:v>42331</c:v>
                </c:pt>
                <c:pt idx="347">
                  <c:v>42327</c:v>
                </c:pt>
                <c:pt idx="348">
                  <c:v>42326</c:v>
                </c:pt>
                <c:pt idx="349">
                  <c:v>42325</c:v>
                </c:pt>
                <c:pt idx="350">
                  <c:v>42324</c:v>
                </c:pt>
                <c:pt idx="351">
                  <c:v>42321</c:v>
                </c:pt>
                <c:pt idx="352">
                  <c:v>42320</c:v>
                </c:pt>
                <c:pt idx="353">
                  <c:v>42319</c:v>
                </c:pt>
                <c:pt idx="354">
                  <c:v>42318</c:v>
                </c:pt>
                <c:pt idx="355">
                  <c:v>42317</c:v>
                </c:pt>
                <c:pt idx="356">
                  <c:v>42314</c:v>
                </c:pt>
                <c:pt idx="357">
                  <c:v>42313</c:v>
                </c:pt>
                <c:pt idx="358">
                  <c:v>42312</c:v>
                </c:pt>
                <c:pt idx="359">
                  <c:v>42311</c:v>
                </c:pt>
                <c:pt idx="360">
                  <c:v>42307</c:v>
                </c:pt>
                <c:pt idx="361">
                  <c:v>42306</c:v>
                </c:pt>
                <c:pt idx="362">
                  <c:v>42305</c:v>
                </c:pt>
                <c:pt idx="363">
                  <c:v>42304</c:v>
                </c:pt>
                <c:pt idx="364">
                  <c:v>42303</c:v>
                </c:pt>
                <c:pt idx="365">
                  <c:v>42300</c:v>
                </c:pt>
                <c:pt idx="366">
                  <c:v>42299</c:v>
                </c:pt>
                <c:pt idx="367">
                  <c:v>42298</c:v>
                </c:pt>
                <c:pt idx="368">
                  <c:v>42297</c:v>
                </c:pt>
                <c:pt idx="369">
                  <c:v>42296</c:v>
                </c:pt>
                <c:pt idx="370">
                  <c:v>42293</c:v>
                </c:pt>
                <c:pt idx="371">
                  <c:v>42292</c:v>
                </c:pt>
                <c:pt idx="372">
                  <c:v>42291</c:v>
                </c:pt>
                <c:pt idx="373">
                  <c:v>42290</c:v>
                </c:pt>
                <c:pt idx="374">
                  <c:v>42286</c:v>
                </c:pt>
                <c:pt idx="375">
                  <c:v>42285</c:v>
                </c:pt>
                <c:pt idx="376">
                  <c:v>42284</c:v>
                </c:pt>
                <c:pt idx="377">
                  <c:v>42283</c:v>
                </c:pt>
                <c:pt idx="378">
                  <c:v>42282</c:v>
                </c:pt>
                <c:pt idx="379">
                  <c:v>42279</c:v>
                </c:pt>
                <c:pt idx="380">
                  <c:v>42278</c:v>
                </c:pt>
                <c:pt idx="381">
                  <c:v>42277</c:v>
                </c:pt>
                <c:pt idx="382">
                  <c:v>42276</c:v>
                </c:pt>
                <c:pt idx="383">
                  <c:v>42275</c:v>
                </c:pt>
                <c:pt idx="384">
                  <c:v>42272</c:v>
                </c:pt>
                <c:pt idx="385">
                  <c:v>42271</c:v>
                </c:pt>
                <c:pt idx="386">
                  <c:v>42270</c:v>
                </c:pt>
                <c:pt idx="387">
                  <c:v>42269</c:v>
                </c:pt>
                <c:pt idx="388">
                  <c:v>42268</c:v>
                </c:pt>
                <c:pt idx="389">
                  <c:v>42265</c:v>
                </c:pt>
                <c:pt idx="390">
                  <c:v>42264</c:v>
                </c:pt>
                <c:pt idx="391">
                  <c:v>42263</c:v>
                </c:pt>
                <c:pt idx="392">
                  <c:v>42262</c:v>
                </c:pt>
                <c:pt idx="393">
                  <c:v>42261</c:v>
                </c:pt>
                <c:pt idx="394">
                  <c:v>42258</c:v>
                </c:pt>
                <c:pt idx="395">
                  <c:v>42257</c:v>
                </c:pt>
                <c:pt idx="396">
                  <c:v>42256</c:v>
                </c:pt>
                <c:pt idx="397">
                  <c:v>42255</c:v>
                </c:pt>
                <c:pt idx="398">
                  <c:v>42251</c:v>
                </c:pt>
                <c:pt idx="399">
                  <c:v>42250</c:v>
                </c:pt>
                <c:pt idx="400">
                  <c:v>42249</c:v>
                </c:pt>
                <c:pt idx="401">
                  <c:v>42248</c:v>
                </c:pt>
                <c:pt idx="402">
                  <c:v>42247</c:v>
                </c:pt>
                <c:pt idx="403">
                  <c:v>42244</c:v>
                </c:pt>
                <c:pt idx="404">
                  <c:v>42243</c:v>
                </c:pt>
                <c:pt idx="405">
                  <c:v>42242</c:v>
                </c:pt>
                <c:pt idx="406">
                  <c:v>42241</c:v>
                </c:pt>
                <c:pt idx="407">
                  <c:v>42240</c:v>
                </c:pt>
                <c:pt idx="408">
                  <c:v>42237</c:v>
                </c:pt>
                <c:pt idx="409">
                  <c:v>42236</c:v>
                </c:pt>
                <c:pt idx="410">
                  <c:v>42235</c:v>
                </c:pt>
                <c:pt idx="411">
                  <c:v>42234</c:v>
                </c:pt>
                <c:pt idx="412">
                  <c:v>42233</c:v>
                </c:pt>
                <c:pt idx="413">
                  <c:v>42230</c:v>
                </c:pt>
                <c:pt idx="414">
                  <c:v>42229</c:v>
                </c:pt>
                <c:pt idx="415">
                  <c:v>42228</c:v>
                </c:pt>
                <c:pt idx="416">
                  <c:v>42227</c:v>
                </c:pt>
                <c:pt idx="417">
                  <c:v>42226</c:v>
                </c:pt>
                <c:pt idx="418">
                  <c:v>42223</c:v>
                </c:pt>
                <c:pt idx="419">
                  <c:v>42222</c:v>
                </c:pt>
                <c:pt idx="420">
                  <c:v>42221</c:v>
                </c:pt>
                <c:pt idx="421">
                  <c:v>42220</c:v>
                </c:pt>
                <c:pt idx="422">
                  <c:v>42219</c:v>
                </c:pt>
                <c:pt idx="423">
                  <c:v>42216</c:v>
                </c:pt>
                <c:pt idx="424">
                  <c:v>42215</c:v>
                </c:pt>
                <c:pt idx="425">
                  <c:v>42214</c:v>
                </c:pt>
                <c:pt idx="426">
                  <c:v>42213</c:v>
                </c:pt>
                <c:pt idx="427">
                  <c:v>42212</c:v>
                </c:pt>
                <c:pt idx="428">
                  <c:v>42209</c:v>
                </c:pt>
                <c:pt idx="429">
                  <c:v>42208</c:v>
                </c:pt>
                <c:pt idx="430">
                  <c:v>42207</c:v>
                </c:pt>
                <c:pt idx="431">
                  <c:v>42206</c:v>
                </c:pt>
                <c:pt idx="432">
                  <c:v>42205</c:v>
                </c:pt>
                <c:pt idx="433">
                  <c:v>42202</c:v>
                </c:pt>
                <c:pt idx="434">
                  <c:v>42201</c:v>
                </c:pt>
                <c:pt idx="435">
                  <c:v>42200</c:v>
                </c:pt>
                <c:pt idx="436">
                  <c:v>42199</c:v>
                </c:pt>
                <c:pt idx="437">
                  <c:v>42198</c:v>
                </c:pt>
                <c:pt idx="438">
                  <c:v>42195</c:v>
                </c:pt>
                <c:pt idx="439">
                  <c:v>42193</c:v>
                </c:pt>
                <c:pt idx="440">
                  <c:v>42192</c:v>
                </c:pt>
                <c:pt idx="441">
                  <c:v>42191</c:v>
                </c:pt>
                <c:pt idx="442">
                  <c:v>42188</c:v>
                </c:pt>
                <c:pt idx="443">
                  <c:v>42187</c:v>
                </c:pt>
                <c:pt idx="444">
                  <c:v>42186</c:v>
                </c:pt>
                <c:pt idx="445">
                  <c:v>42185</c:v>
                </c:pt>
                <c:pt idx="446">
                  <c:v>42184</c:v>
                </c:pt>
                <c:pt idx="447">
                  <c:v>42181</c:v>
                </c:pt>
                <c:pt idx="448">
                  <c:v>42180</c:v>
                </c:pt>
                <c:pt idx="449">
                  <c:v>42179</c:v>
                </c:pt>
              </c:numCache>
            </c:numRef>
          </c:cat>
          <c:val>
            <c:numRef>
              <c:f>HISTORICO!$AT$9:$AT$458</c:f>
              <c:numCache>
                <c:formatCode>_-* #,##0.0_-;\-* #,##0.0_-;_-* "-"?_-;_-@_-</c:formatCode>
                <c:ptCount val="450"/>
                <c:pt idx="0">
                  <c:v>5048.8449463237639</c:v>
                </c:pt>
                <c:pt idx="1">
                  <c:v>5048.8449463237639</c:v>
                </c:pt>
                <c:pt idx="2">
                  <c:v>5048.8449463237639</c:v>
                </c:pt>
                <c:pt idx="3">
                  <c:v>3918.6165967783486</c:v>
                </c:pt>
                <c:pt idx="4">
                  <c:v>6365.0894572589104</c:v>
                </c:pt>
                <c:pt idx="5">
                  <c:v>7315.030485848275</c:v>
                </c:pt>
                <c:pt idx="6">
                  <c:v>4129.6545530088715</c:v>
                </c:pt>
                <c:pt idx="7">
                  <c:v>4727.1553644270707</c:v>
                </c:pt>
                <c:pt idx="8">
                  <c:v>3726.7407195296837</c:v>
                </c:pt>
                <c:pt idx="9">
                  <c:v>4816.7795086494443</c:v>
                </c:pt>
                <c:pt idx="10">
                  <c:v>7933.997420839396</c:v>
                </c:pt>
                <c:pt idx="11">
                  <c:v>5157.806900987619</c:v>
                </c:pt>
                <c:pt idx="12">
                  <c:v>5081.6905161767681</c:v>
                </c:pt>
                <c:pt idx="13">
                  <c:v>4149.4200578645805</c:v>
                </c:pt>
                <c:pt idx="14">
                  <c:v>8264.619667111132</c:v>
                </c:pt>
                <c:pt idx="15">
                  <c:v>7007.0613563129182</c:v>
                </c:pt>
                <c:pt idx="16">
                  <c:v>4563.4409158427834</c:v>
                </c:pt>
                <c:pt idx="17">
                  <c:v>5372.123744175813</c:v>
                </c:pt>
                <c:pt idx="18">
                  <c:v>2636.886999369844</c:v>
                </c:pt>
                <c:pt idx="19">
                  <c:v>4359.3532288689039</c:v>
                </c:pt>
                <c:pt idx="20">
                  <c:v>4359.3532288689039</c:v>
                </c:pt>
                <c:pt idx="21">
                  <c:v>5420.4638163979862</c:v>
                </c:pt>
                <c:pt idx="22">
                  <c:v>7297.0122506487933</c:v>
                </c:pt>
                <c:pt idx="23">
                  <c:v>6609.7516175085875</c:v>
                </c:pt>
                <c:pt idx="24">
                  <c:v>3799.6322562231348</c:v>
                </c:pt>
                <c:pt idx="25">
                  <c:v>7803.9107848193562</c:v>
                </c:pt>
                <c:pt idx="26">
                  <c:v>5277.4102222723141</c:v>
                </c:pt>
                <c:pt idx="27">
                  <c:v>4664.0371205117481</c:v>
                </c:pt>
                <c:pt idx="28">
                  <c:v>4535.1880307584315</c:v>
                </c:pt>
                <c:pt idx="29">
                  <c:v>3708.980173147605</c:v>
                </c:pt>
                <c:pt idx="30">
                  <c:v>6377.5970947212354</c:v>
                </c:pt>
                <c:pt idx="31">
                  <c:v>5224.544854349354</c:v>
                </c:pt>
                <c:pt idx="32">
                  <c:v>1859.2522312490514</c:v>
                </c:pt>
                <c:pt idx="33">
                  <c:v>5617.7188393971846</c:v>
                </c:pt>
                <c:pt idx="34">
                  <c:v>8928.3991239572497</c:v>
                </c:pt>
                <c:pt idx="35">
                  <c:v>4834.5311043486417</c:v>
                </c:pt>
                <c:pt idx="36">
                  <c:v>4889.6761959145433</c:v>
                </c:pt>
                <c:pt idx="37">
                  <c:v>1541.1069564322563</c:v>
                </c:pt>
                <c:pt idx="38">
                  <c:v>5351.5488397710469</c:v>
                </c:pt>
                <c:pt idx="39">
                  <c:v>6339.9397828225074</c:v>
                </c:pt>
                <c:pt idx="40">
                  <c:v>4401.9702724383033</c:v>
                </c:pt>
                <c:pt idx="41">
                  <c:v>5655.7893609240236</c:v>
                </c:pt>
                <c:pt idx="42">
                  <c:v>2867.5021589466528</c:v>
                </c:pt>
                <c:pt idx="43">
                  <c:v>4292.854152761015</c:v>
                </c:pt>
                <c:pt idx="44">
                  <c:v>4783.8171945961249</c:v>
                </c:pt>
                <c:pt idx="45">
                  <c:v>4738.9848955843536</c:v>
                </c:pt>
                <c:pt idx="46">
                  <c:v>4171.1207269683782</c:v>
                </c:pt>
                <c:pt idx="47">
                  <c:v>3097.0117282617971</c:v>
                </c:pt>
                <c:pt idx="48">
                  <c:v>4473.2948668657937</c:v>
                </c:pt>
                <c:pt idx="49">
                  <c:v>5186.1973490668142</c:v>
                </c:pt>
                <c:pt idx="50">
                  <c:v>5193.643086899463</c:v>
                </c:pt>
                <c:pt idx="51">
                  <c:v>3974.9848193886287</c:v>
                </c:pt>
                <c:pt idx="52">
                  <c:v>2517.5810901771874</c:v>
                </c:pt>
                <c:pt idx="53">
                  <c:v>3863.6178435444917</c:v>
                </c:pt>
                <c:pt idx="54">
                  <c:v>5116.8308059460423</c:v>
                </c:pt>
                <c:pt idx="55">
                  <c:v>3379.4533553358069</c:v>
                </c:pt>
                <c:pt idx="56">
                  <c:v>3313.1710824507745</c:v>
                </c:pt>
                <c:pt idx="57">
                  <c:v>3376.123973222906</c:v>
                </c:pt>
                <c:pt idx="58">
                  <c:v>6425.3432694237781</c:v>
                </c:pt>
                <c:pt idx="59">
                  <c:v>3322.9432741242522</c:v>
                </c:pt>
                <c:pt idx="60">
                  <c:v>4723.860514244222</c:v>
                </c:pt>
                <c:pt idx="61">
                  <c:v>1826.3159844180193</c:v>
                </c:pt>
                <c:pt idx="62">
                  <c:v>5687.0073045720692</c:v>
                </c:pt>
                <c:pt idx="63">
                  <c:v>7957.4217560060215</c:v>
                </c:pt>
                <c:pt idx="64">
                  <c:v>4846.7367824076437</c:v>
                </c:pt>
                <c:pt idx="65">
                  <c:v>3533.2718317109848</c:v>
                </c:pt>
                <c:pt idx="66">
                  <c:v>2279.6923092087554</c:v>
                </c:pt>
                <c:pt idx="67">
                  <c:v>3891.6422836902675</c:v>
                </c:pt>
                <c:pt idx="68">
                  <c:v>6784.7360523220595</c:v>
                </c:pt>
                <c:pt idx="69">
                  <c:v>4077.9272155031445</c:v>
                </c:pt>
                <c:pt idx="70">
                  <c:v>2998.7729258098088</c:v>
                </c:pt>
                <c:pt idx="71">
                  <c:v>2614.4097400770261</c:v>
                </c:pt>
                <c:pt idx="72">
                  <c:v>3367.6101902742539</c:v>
                </c:pt>
                <c:pt idx="73">
                  <c:v>1854.3443957300872</c:v>
                </c:pt>
                <c:pt idx="74">
                  <c:v>1321.45785396214</c:v>
                </c:pt>
                <c:pt idx="75">
                  <c:v>1084.7810054218378</c:v>
                </c:pt>
                <c:pt idx="76">
                  <c:v>1156.8681186241167</c:v>
                </c:pt>
                <c:pt idx="77">
                  <c:v>2805.6415385324403</c:v>
                </c:pt>
                <c:pt idx="78">
                  <c:v>6762.1652020248112</c:v>
                </c:pt>
                <c:pt idx="79">
                  <c:v>4267.6464387404685</c:v>
                </c:pt>
                <c:pt idx="80">
                  <c:v>3112.9172852742104</c:v>
                </c:pt>
                <c:pt idx="81">
                  <c:v>3258.2530354361888</c:v>
                </c:pt>
                <c:pt idx="82">
                  <c:v>6037.1453004840041</c:v>
                </c:pt>
                <c:pt idx="83">
                  <c:v>4416.6993616973323</c:v>
                </c:pt>
                <c:pt idx="84">
                  <c:v>4560.8086147756485</c:v>
                </c:pt>
                <c:pt idx="85">
                  <c:v>4910.0067211026108</c:v>
                </c:pt>
                <c:pt idx="86">
                  <c:v>4714.6990983411406</c:v>
                </c:pt>
                <c:pt idx="87">
                  <c:v>5303.4930747974959</c:v>
                </c:pt>
                <c:pt idx="88">
                  <c:v>6110.7151665005294</c:v>
                </c:pt>
                <c:pt idx="89">
                  <c:v>6952.6717222462539</c:v>
                </c:pt>
                <c:pt idx="90">
                  <c:v>5220.7330483716223</c:v>
                </c:pt>
                <c:pt idx="91">
                  <c:v>8532.3320751413721</c:v>
                </c:pt>
                <c:pt idx="92">
                  <c:v>9414.9397589586151</c:v>
                </c:pt>
                <c:pt idx="93">
                  <c:v>5079.5100962171964</c:v>
                </c:pt>
                <c:pt idx="94">
                  <c:v>4370.9576775822125</c:v>
                </c:pt>
                <c:pt idx="95">
                  <c:v>3012.7766237042729</c:v>
                </c:pt>
                <c:pt idx="96">
                  <c:v>5128.6159347811717</c:v>
                </c:pt>
                <c:pt idx="97">
                  <c:v>2523.3415492350678</c:v>
                </c:pt>
                <c:pt idx="98">
                  <c:v>5988.4948569893531</c:v>
                </c:pt>
                <c:pt idx="99">
                  <c:v>5896.7368276195093</c:v>
                </c:pt>
                <c:pt idx="100">
                  <c:v>5253.1115583291339</c:v>
                </c:pt>
                <c:pt idx="101">
                  <c:v>4796.3304984448287</c:v>
                </c:pt>
                <c:pt idx="102">
                  <c:v>6514.2794364715355</c:v>
                </c:pt>
                <c:pt idx="103">
                  <c:v>6376.831820519511</c:v>
                </c:pt>
                <c:pt idx="104">
                  <c:v>6841.4665663110172</c:v>
                </c:pt>
                <c:pt idx="105">
                  <c:v>10022.096597244525</c:v>
                </c:pt>
                <c:pt idx="106">
                  <c:v>13893.852301494553</c:v>
                </c:pt>
                <c:pt idx="107">
                  <c:v>7119.2517544653483</c:v>
                </c:pt>
                <c:pt idx="108">
                  <c:v>3120.2080555429143</c:v>
                </c:pt>
                <c:pt idx="109">
                  <c:v>3460.4862050816664</c:v>
                </c:pt>
                <c:pt idx="110">
                  <c:v>4177.9525736677488</c:v>
                </c:pt>
                <c:pt idx="111">
                  <c:v>5101.3366597383856</c:v>
                </c:pt>
                <c:pt idx="112">
                  <c:v>5381.3370486856011</c:v>
                </c:pt>
                <c:pt idx="113">
                  <c:v>3034.2533347411663</c:v>
                </c:pt>
                <c:pt idx="114">
                  <c:v>4833.0679888779023</c:v>
                </c:pt>
                <c:pt idx="115">
                  <c:v>5369.0717286300023</c:v>
                </c:pt>
                <c:pt idx="116">
                  <c:v>4255.26932654139</c:v>
                </c:pt>
                <c:pt idx="117">
                  <c:v>5847.6738203205923</c:v>
                </c:pt>
                <c:pt idx="118">
                  <c:v>4983.2899816829386</c:v>
                </c:pt>
                <c:pt idx="119">
                  <c:v>6415.2893546147725</c:v>
                </c:pt>
                <c:pt idx="120">
                  <c:v>10173.658504156248</c:v>
                </c:pt>
                <c:pt idx="121">
                  <c:v>6710.546313622388</c:v>
                </c:pt>
                <c:pt idx="122">
                  <c:v>3225.1747895013959</c:v>
                </c:pt>
                <c:pt idx="123">
                  <c:v>3553.9467008749039</c:v>
                </c:pt>
                <c:pt idx="124">
                  <c:v>5159.5915041022499</c:v>
                </c:pt>
                <c:pt idx="125">
                  <c:v>3692.4081100330282</c:v>
                </c:pt>
                <c:pt idx="126">
                  <c:v>4287.5384912821437</c:v>
                </c:pt>
                <c:pt idx="127">
                  <c:v>2980.0223389547268</c:v>
                </c:pt>
                <c:pt idx="128">
                  <c:v>5112.6841123772183</c:v>
                </c:pt>
                <c:pt idx="129">
                  <c:v>4811.347457543724</c:v>
                </c:pt>
                <c:pt idx="130">
                  <c:v>5388.4689438542773</c:v>
                </c:pt>
                <c:pt idx="131">
                  <c:v>5060.5947666614302</c:v>
                </c:pt>
                <c:pt idx="132">
                  <c:v>5332.1278029517644</c:v>
                </c:pt>
                <c:pt idx="133">
                  <c:v>4032.8503777068559</c:v>
                </c:pt>
                <c:pt idx="134">
                  <c:v>8159.4300314750135</c:v>
                </c:pt>
                <c:pt idx="135">
                  <c:v>6020.924460821203</c:v>
                </c:pt>
                <c:pt idx="136">
                  <c:v>5059.2794696029378</c:v>
                </c:pt>
                <c:pt idx="137">
                  <c:v>3420.9695758689136</c:v>
                </c:pt>
                <c:pt idx="138">
                  <c:v>4043.5195867855446</c:v>
                </c:pt>
                <c:pt idx="139">
                  <c:v>5994.1144428359739</c:v>
                </c:pt>
                <c:pt idx="140">
                  <c:v>6584.3649821772451</c:v>
                </c:pt>
                <c:pt idx="141">
                  <c:v>9951.2253832884799</c:v>
                </c:pt>
                <c:pt idx="142">
                  <c:v>2478.308996779866</c:v>
                </c:pt>
                <c:pt idx="143">
                  <c:v>4475.901371830264</c:v>
                </c:pt>
                <c:pt idx="144">
                  <c:v>6467.6462481194067</c:v>
                </c:pt>
                <c:pt idx="145">
                  <c:v>6162.071594449917</c:v>
                </c:pt>
                <c:pt idx="146">
                  <c:v>7259.1280114576157</c:v>
                </c:pt>
                <c:pt idx="147">
                  <c:v>6480.7440766229356</c:v>
                </c:pt>
                <c:pt idx="148">
                  <c:v>4484.9945832641142</c:v>
                </c:pt>
                <c:pt idx="149">
                  <c:v>4912.0068428690229</c:v>
                </c:pt>
                <c:pt idx="150">
                  <c:v>4088.0968611598773</c:v>
                </c:pt>
                <c:pt idx="151">
                  <c:v>1494.9120259401668</c:v>
                </c:pt>
                <c:pt idx="152">
                  <c:v>6170.2940259201823</c:v>
                </c:pt>
                <c:pt idx="153">
                  <c:v>7298.4550693447018</c:v>
                </c:pt>
                <c:pt idx="154">
                  <c:v>4394.2898992551882</c:v>
                </c:pt>
                <c:pt idx="155">
                  <c:v>3828.2058093743572</c:v>
                </c:pt>
                <c:pt idx="156">
                  <c:v>2506.380297943243</c:v>
                </c:pt>
                <c:pt idx="157">
                  <c:v>5063.586608870276</c:v>
                </c:pt>
                <c:pt idx="158">
                  <c:v>3611.860537670545</c:v>
                </c:pt>
                <c:pt idx="159">
                  <c:v>2741.964003103627</c:v>
                </c:pt>
                <c:pt idx="160">
                  <c:v>2691.4767429060121</c:v>
                </c:pt>
                <c:pt idx="161">
                  <c:v>1535.7610844293383</c:v>
                </c:pt>
                <c:pt idx="162">
                  <c:v>2433.8246540345713</c:v>
                </c:pt>
                <c:pt idx="163">
                  <c:v>1908.2144640694562</c:v>
                </c:pt>
                <c:pt idx="164">
                  <c:v>2640.7072278812088</c:v>
                </c:pt>
                <c:pt idx="165">
                  <c:v>3342.5059514123036</c:v>
                </c:pt>
                <c:pt idx="166">
                  <c:v>1567.9862629102222</c:v>
                </c:pt>
                <c:pt idx="167">
                  <c:v>2925.3540081814713</c:v>
                </c:pt>
                <c:pt idx="168">
                  <c:v>3258.6105402877561</c:v>
                </c:pt>
                <c:pt idx="169">
                  <c:v>2883.2367880324223</c:v>
                </c:pt>
                <c:pt idx="170">
                  <c:v>3315.9150964173009</c:v>
                </c:pt>
                <c:pt idx="171">
                  <c:v>2411.5708893584433</c:v>
                </c:pt>
                <c:pt idx="172">
                  <c:v>3506.0433690539658</c:v>
                </c:pt>
                <c:pt idx="173">
                  <c:v>2568.704974482021</c:v>
                </c:pt>
                <c:pt idx="174">
                  <c:v>3502.1657455293616</c:v>
                </c:pt>
                <c:pt idx="175">
                  <c:v>3203.5712508958263</c:v>
                </c:pt>
                <c:pt idx="176">
                  <c:v>2089.5632996313398</c:v>
                </c:pt>
                <c:pt idx="177">
                  <c:v>2656.3637623420741</c:v>
                </c:pt>
                <c:pt idx="178">
                  <c:v>2922.8154280376975</c:v>
                </c:pt>
                <c:pt idx="179">
                  <c:v>3670.1556073094416</c:v>
                </c:pt>
                <c:pt idx="180">
                  <c:v>2894.7516009893052</c:v>
                </c:pt>
                <c:pt idx="181">
                  <c:v>2004.0967413859357</c:v>
                </c:pt>
                <c:pt idx="182">
                  <c:v>3303.7820959775922</c:v>
                </c:pt>
                <c:pt idx="183">
                  <c:v>4864.4259518003319</c:v>
                </c:pt>
                <c:pt idx="184">
                  <c:v>3653.8679860308439</c:v>
                </c:pt>
                <c:pt idx="185">
                  <c:v>2313.0403291380221</c:v>
                </c:pt>
                <c:pt idx="186">
                  <c:v>1902.7849384616147</c:v>
                </c:pt>
                <c:pt idx="187">
                  <c:v>2762.0754806987688</c:v>
                </c:pt>
                <c:pt idx="188">
                  <c:v>4002.6164434199632</c:v>
                </c:pt>
                <c:pt idx="189">
                  <c:v>3497.2495936961946</c:v>
                </c:pt>
                <c:pt idx="190">
                  <c:v>4158.0511599878037</c:v>
                </c:pt>
                <c:pt idx="191">
                  <c:v>2585.0848198879125</c:v>
                </c:pt>
                <c:pt idx="192">
                  <c:v>4079.9407712401494</c:v>
                </c:pt>
                <c:pt idx="193">
                  <c:v>3669.3862104253212</c:v>
                </c:pt>
                <c:pt idx="194">
                  <c:v>3467.6755394271536</c:v>
                </c:pt>
                <c:pt idx="195">
                  <c:v>3139.9857290857585</c:v>
                </c:pt>
                <c:pt idx="196">
                  <c:v>2183.4148378832538</c:v>
                </c:pt>
                <c:pt idx="197">
                  <c:v>5399.6874821966549</c:v>
                </c:pt>
                <c:pt idx="198">
                  <c:v>8610.8051227858959</c:v>
                </c:pt>
                <c:pt idx="199">
                  <c:v>6936.4862707177208</c:v>
                </c:pt>
                <c:pt idx="200">
                  <c:v>7955.5825796222134</c:v>
                </c:pt>
                <c:pt idx="201">
                  <c:v>4437.4211055734149</c:v>
                </c:pt>
                <c:pt idx="202">
                  <c:v>4734.2953250368882</c:v>
                </c:pt>
                <c:pt idx="203">
                  <c:v>4359.4384919006252</c:v>
                </c:pt>
                <c:pt idx="204">
                  <c:v>3580.0860727457575</c:v>
                </c:pt>
                <c:pt idx="205">
                  <c:v>3633.4075254015684</c:v>
                </c:pt>
                <c:pt idx="206">
                  <c:v>2481.4653660550553</c:v>
                </c:pt>
                <c:pt idx="207">
                  <c:v>3619.9720559906486</c:v>
                </c:pt>
                <c:pt idx="208">
                  <c:v>4170.9605743879902</c:v>
                </c:pt>
                <c:pt idx="209">
                  <c:v>4319.4742944821819</c:v>
                </c:pt>
                <c:pt idx="210">
                  <c:v>3426.9937454715118</c:v>
                </c:pt>
                <c:pt idx="211">
                  <c:v>3580.4220223661932</c:v>
                </c:pt>
                <c:pt idx="212">
                  <c:v>3472.6134044538539</c:v>
                </c:pt>
                <c:pt idx="213">
                  <c:v>3625.9552218395265</c:v>
                </c:pt>
                <c:pt idx="214">
                  <c:v>4431.5399816500712</c:v>
                </c:pt>
                <c:pt idx="215">
                  <c:v>4024.8895739903055</c:v>
                </c:pt>
                <c:pt idx="216">
                  <c:v>2908.5119389071997</c:v>
                </c:pt>
                <c:pt idx="217">
                  <c:v>4833.4521596373006</c:v>
                </c:pt>
                <c:pt idx="218">
                  <c:v>4359.0424197872144</c:v>
                </c:pt>
                <c:pt idx="219">
                  <c:v>2918.5302940183292</c:v>
                </c:pt>
                <c:pt idx="220">
                  <c:v>3456.8937639249207</c:v>
                </c:pt>
                <c:pt idx="221">
                  <c:v>1337.4426231700966</c:v>
                </c:pt>
                <c:pt idx="222">
                  <c:v>1660.9267837932266</c:v>
                </c:pt>
                <c:pt idx="223">
                  <c:v>4425.3062512061088</c:v>
                </c:pt>
                <c:pt idx="224">
                  <c:v>3104.8572594543575</c:v>
                </c:pt>
                <c:pt idx="225">
                  <c:v>3010.0275494924299</c:v>
                </c:pt>
                <c:pt idx="226">
                  <c:v>3391.919164300647</c:v>
                </c:pt>
                <c:pt idx="227">
                  <c:v>3797.1519002765031</c:v>
                </c:pt>
                <c:pt idx="228">
                  <c:v>4068.5760076708725</c:v>
                </c:pt>
                <c:pt idx="229">
                  <c:v>3651.8496932472694</c:v>
                </c:pt>
                <c:pt idx="230">
                  <c:v>1857.4360092979086</c:v>
                </c:pt>
                <c:pt idx="231">
                  <c:v>3734.7515548581032</c:v>
                </c:pt>
                <c:pt idx="232">
                  <c:v>5857.238766967429</c:v>
                </c:pt>
                <c:pt idx="233">
                  <c:v>4238.2644850837587</c:v>
                </c:pt>
                <c:pt idx="234">
                  <c:v>3424.9131178448229</c:v>
                </c:pt>
                <c:pt idx="235">
                  <c:v>5604.2365754276589</c:v>
                </c:pt>
                <c:pt idx="236">
                  <c:v>3541.2155318249652</c:v>
                </c:pt>
                <c:pt idx="237">
                  <c:v>3909.4812540820099</c:v>
                </c:pt>
                <c:pt idx="238">
                  <c:v>3023.3131157091498</c:v>
                </c:pt>
                <c:pt idx="239">
                  <c:v>2908.2192800749272</c:v>
                </c:pt>
                <c:pt idx="240">
                  <c:v>2408.0559413574852</c:v>
                </c:pt>
                <c:pt idx="241">
                  <c:v>5019.9594412760252</c:v>
                </c:pt>
                <c:pt idx="242">
                  <c:v>5355.7388291802126</c:v>
                </c:pt>
                <c:pt idx="243">
                  <c:v>4626.7794272828778</c:v>
                </c:pt>
                <c:pt idx="244">
                  <c:v>4283.166914247995</c:v>
                </c:pt>
                <c:pt idx="245">
                  <c:v>2729.4244884791797</c:v>
                </c:pt>
                <c:pt idx="246">
                  <c:v>1570.436190860343</c:v>
                </c:pt>
                <c:pt idx="247">
                  <c:v>3929.0621063817498</c:v>
                </c:pt>
                <c:pt idx="248">
                  <c:v>3954.1473825998714</c:v>
                </c:pt>
                <c:pt idx="249">
                  <c:v>4270.30813533124</c:v>
                </c:pt>
                <c:pt idx="250">
                  <c:v>4657.8066305436914</c:v>
                </c:pt>
                <c:pt idx="251">
                  <c:v>4981.0330763758093</c:v>
                </c:pt>
                <c:pt idx="252">
                  <c:v>4648.9865311275462</c:v>
                </c:pt>
                <c:pt idx="253">
                  <c:v>4053.0278599454332</c:v>
                </c:pt>
                <c:pt idx="254">
                  <c:v>2522.6595641526651</c:v>
                </c:pt>
                <c:pt idx="255">
                  <c:v>3289.8218080324336</c:v>
                </c:pt>
                <c:pt idx="256">
                  <c:v>3248.5175710105673</c:v>
                </c:pt>
                <c:pt idx="257">
                  <c:v>2823.3385392247196</c:v>
                </c:pt>
                <c:pt idx="258">
                  <c:v>2804.349360024114</c:v>
                </c:pt>
                <c:pt idx="259">
                  <c:v>2202.9629088483557</c:v>
                </c:pt>
                <c:pt idx="260">
                  <c:v>3557.724879911304</c:v>
                </c:pt>
                <c:pt idx="261">
                  <c:v>5277.0101431023722</c:v>
                </c:pt>
                <c:pt idx="262">
                  <c:v>3673.5636143056245</c:v>
                </c:pt>
                <c:pt idx="263">
                  <c:v>3973.4465789073724</c:v>
                </c:pt>
                <c:pt idx="264">
                  <c:v>2467.3733881954699</c:v>
                </c:pt>
                <c:pt idx="265">
                  <c:v>2731.2027893329273</c:v>
                </c:pt>
                <c:pt idx="266">
                  <c:v>4339.8619448926738</c:v>
                </c:pt>
                <c:pt idx="267">
                  <c:v>4485.4345374232726</c:v>
                </c:pt>
                <c:pt idx="268">
                  <c:v>2399.6293587844684</c:v>
                </c:pt>
                <c:pt idx="269">
                  <c:v>3635.5738674027662</c:v>
                </c:pt>
                <c:pt idx="270">
                  <c:v>5135.6075739712078</c:v>
                </c:pt>
                <c:pt idx="271">
                  <c:v>5638.0533514828121</c:v>
                </c:pt>
                <c:pt idx="272">
                  <c:v>4371.6355315086294</c:v>
                </c:pt>
                <c:pt idx="273">
                  <c:v>3811.9349654336252</c:v>
                </c:pt>
                <c:pt idx="274">
                  <c:v>4543.6712132062103</c:v>
                </c:pt>
                <c:pt idx="275">
                  <c:v>5315.7115252787553</c:v>
                </c:pt>
                <c:pt idx="276">
                  <c:v>5049.0211199391533</c:v>
                </c:pt>
                <c:pt idx="277">
                  <c:v>3562.1697850867172</c:v>
                </c:pt>
                <c:pt idx="278">
                  <c:v>3263.4198385622162</c:v>
                </c:pt>
                <c:pt idx="279">
                  <c:v>6273.7908861636588</c:v>
                </c:pt>
                <c:pt idx="280">
                  <c:v>5557.7846380791771</c:v>
                </c:pt>
                <c:pt idx="281">
                  <c:v>4119.8358431624874</c:v>
                </c:pt>
                <c:pt idx="282">
                  <c:v>3718.0973316144573</c:v>
                </c:pt>
                <c:pt idx="283">
                  <c:v>2709.6969110825607</c:v>
                </c:pt>
                <c:pt idx="284">
                  <c:v>3031.8929318796404</c:v>
                </c:pt>
                <c:pt idx="285">
                  <c:v>2907.9737491582268</c:v>
                </c:pt>
                <c:pt idx="286">
                  <c:v>3447.9458465088587</c:v>
                </c:pt>
                <c:pt idx="287">
                  <c:v>2479.4640548929333</c:v>
                </c:pt>
                <c:pt idx="288">
                  <c:v>2816.1055323432793</c:v>
                </c:pt>
                <c:pt idx="289">
                  <c:v>2762.5895262477711</c:v>
                </c:pt>
                <c:pt idx="290">
                  <c:v>2750.6966820182033</c:v>
                </c:pt>
                <c:pt idx="291">
                  <c:v>3181.6959911588615</c:v>
                </c:pt>
                <c:pt idx="292">
                  <c:v>3229.0287253223501</c:v>
                </c:pt>
                <c:pt idx="293">
                  <c:v>1198.0490337815088</c:v>
                </c:pt>
                <c:pt idx="294">
                  <c:v>1769.0439807294049</c:v>
                </c:pt>
                <c:pt idx="295">
                  <c:v>2722.4411893517849</c:v>
                </c:pt>
                <c:pt idx="296">
                  <c:v>980.81737942050859</c:v>
                </c:pt>
                <c:pt idx="297">
                  <c:v>2314.9591928001405</c:v>
                </c:pt>
                <c:pt idx="298">
                  <c:v>3151.2088614448762</c:v>
                </c:pt>
                <c:pt idx="299">
                  <c:v>4010.4206056410835</c:v>
                </c:pt>
                <c:pt idx="300">
                  <c:v>2870.846233792076</c:v>
                </c:pt>
                <c:pt idx="301">
                  <c:v>3480.5328344470263</c:v>
                </c:pt>
                <c:pt idx="302">
                  <c:v>3928.0742380689567</c:v>
                </c:pt>
                <c:pt idx="303">
                  <c:v>4400.1938742107332</c:v>
                </c:pt>
                <c:pt idx="304">
                  <c:v>3226.6261322144255</c:v>
                </c:pt>
                <c:pt idx="305">
                  <c:v>2836.1620094885698</c:v>
                </c:pt>
                <c:pt idx="306">
                  <c:v>3203.3843333053101</c:v>
                </c:pt>
                <c:pt idx="307">
                  <c:v>4620.33651823941</c:v>
                </c:pt>
                <c:pt idx="308">
                  <c:v>4423.0844535203996</c:v>
                </c:pt>
                <c:pt idx="309">
                  <c:v>5020.1491638276138</c:v>
                </c:pt>
                <c:pt idx="310">
                  <c:v>919.9602242165214</c:v>
                </c:pt>
                <c:pt idx="311">
                  <c:v>1925.7949994305559</c:v>
                </c:pt>
                <c:pt idx="312">
                  <c:v>2443.2356479077544</c:v>
                </c:pt>
                <c:pt idx="313">
                  <c:v>2274.263329331272</c:v>
                </c:pt>
                <c:pt idx="314">
                  <c:v>1990.2868941115328</c:v>
                </c:pt>
                <c:pt idx="315">
                  <c:v>1599.5897827081612</c:v>
                </c:pt>
                <c:pt idx="316">
                  <c:v>1858.7512705041393</c:v>
                </c:pt>
                <c:pt idx="317">
                  <c:v>2154.32201621073</c:v>
                </c:pt>
                <c:pt idx="318">
                  <c:v>1920.3945159026669</c:v>
                </c:pt>
                <c:pt idx="319">
                  <c:v>2152.0149684690577</c:v>
                </c:pt>
                <c:pt idx="320">
                  <c:v>1415.4493687789047</c:v>
                </c:pt>
                <c:pt idx="321">
                  <c:v>1633.3326580233538</c:v>
                </c:pt>
                <c:pt idx="322">
                  <c:v>1116.0047575259671</c:v>
                </c:pt>
                <c:pt idx="323">
                  <c:v>942.3211450886057</c:v>
                </c:pt>
                <c:pt idx="324">
                  <c:v>1450.0557489356038</c:v>
                </c:pt>
                <c:pt idx="325">
                  <c:v>2070.5789745739949</c:v>
                </c:pt>
                <c:pt idx="326">
                  <c:v>1682.9592291646177</c:v>
                </c:pt>
                <c:pt idx="327">
                  <c:v>2710.2104575969911</c:v>
                </c:pt>
                <c:pt idx="328">
                  <c:v>2430.3936189283845</c:v>
                </c:pt>
                <c:pt idx="329">
                  <c:v>3976.3560376348273</c:v>
                </c:pt>
                <c:pt idx="330">
                  <c:v>2084.0506479171227</c:v>
                </c:pt>
                <c:pt idx="331">
                  <c:v>1528.1770920551487</c:v>
                </c:pt>
                <c:pt idx="332">
                  <c:v>2403.3942133256182</c:v>
                </c:pt>
                <c:pt idx="333">
                  <c:v>2982.2043669701134</c:v>
                </c:pt>
                <c:pt idx="334">
                  <c:v>2479.3806348375383</c:v>
                </c:pt>
                <c:pt idx="335">
                  <c:v>1952.8913728765615</c:v>
                </c:pt>
                <c:pt idx="336">
                  <c:v>1117.0327494324754</c:v>
                </c:pt>
                <c:pt idx="337">
                  <c:v>1914.7122990099401</c:v>
                </c:pt>
                <c:pt idx="338">
                  <c:v>2512.0586285003383</c:v>
                </c:pt>
                <c:pt idx="339">
                  <c:v>1930.5561381643292</c:v>
                </c:pt>
                <c:pt idx="340">
                  <c:v>2644.124702469247</c:v>
                </c:pt>
                <c:pt idx="341">
                  <c:v>2664.2252541225507</c:v>
                </c:pt>
                <c:pt idx="342">
                  <c:v>1782.8968663558373</c:v>
                </c:pt>
                <c:pt idx="343">
                  <c:v>2447.2955687020321</c:v>
                </c:pt>
                <c:pt idx="344">
                  <c:v>2627.1451617108664</c:v>
                </c:pt>
                <c:pt idx="345">
                  <c:v>2436.1549184817095</c:v>
                </c:pt>
                <c:pt idx="346">
                  <c:v>1887.0568399092488</c:v>
                </c:pt>
                <c:pt idx="347">
                  <c:v>2445.0214487830194</c:v>
                </c:pt>
                <c:pt idx="348">
                  <c:v>3024.810222818759</c:v>
                </c:pt>
                <c:pt idx="349">
                  <c:v>2382.3334983602099</c:v>
                </c:pt>
                <c:pt idx="350">
                  <c:v>1319.1109391866432</c:v>
                </c:pt>
                <c:pt idx="351">
                  <c:v>2130.39382273089</c:v>
                </c:pt>
                <c:pt idx="352">
                  <c:v>2666.7632472970208</c:v>
                </c:pt>
                <c:pt idx="353">
                  <c:v>1728.9476586276749</c:v>
                </c:pt>
                <c:pt idx="354">
                  <c:v>2565.3818787107029</c:v>
                </c:pt>
                <c:pt idx="355">
                  <c:v>1704.6109670830826</c:v>
                </c:pt>
                <c:pt idx="356">
                  <c:v>2336.399820702602</c:v>
                </c:pt>
                <c:pt idx="357">
                  <c:v>1771.2257079843043</c:v>
                </c:pt>
                <c:pt idx="358">
                  <c:v>2602.8845801501016</c:v>
                </c:pt>
                <c:pt idx="359">
                  <c:v>1782.1707049511531</c:v>
                </c:pt>
                <c:pt idx="360">
                  <c:v>2096.8360823504659</c:v>
                </c:pt>
                <c:pt idx="361">
                  <c:v>2540.5115689772965</c:v>
                </c:pt>
                <c:pt idx="362">
                  <c:v>1854.4894614596926</c:v>
                </c:pt>
                <c:pt idx="363">
                  <c:v>2038.4263697296544</c:v>
                </c:pt>
                <c:pt idx="364">
                  <c:v>1453.9325759417645</c:v>
                </c:pt>
                <c:pt idx="365">
                  <c:v>2701.3933580950788</c:v>
                </c:pt>
                <c:pt idx="366">
                  <c:v>2613.9899510807918</c:v>
                </c:pt>
                <c:pt idx="367">
                  <c:v>2232.8085260394446</c:v>
                </c:pt>
                <c:pt idx="368">
                  <c:v>1747.8872023948429</c:v>
                </c:pt>
                <c:pt idx="369">
                  <c:v>1195.030058029299</c:v>
                </c:pt>
                <c:pt idx="370">
                  <c:v>2945.6296719336251</c:v>
                </c:pt>
                <c:pt idx="371">
                  <c:v>3295.7449712551174</c:v>
                </c:pt>
                <c:pt idx="372">
                  <c:v>2886.1681724171917</c:v>
                </c:pt>
                <c:pt idx="373">
                  <c:v>1786.4277056982883</c:v>
                </c:pt>
                <c:pt idx="374">
                  <c:v>2189.831221952742</c:v>
                </c:pt>
                <c:pt idx="375">
                  <c:v>2724.4911413933714</c:v>
                </c:pt>
                <c:pt idx="376">
                  <c:v>3285.5498648223306</c:v>
                </c:pt>
                <c:pt idx="377">
                  <c:v>2298.2232630624771</c:v>
                </c:pt>
                <c:pt idx="378">
                  <c:v>1512.0555936994137</c:v>
                </c:pt>
                <c:pt idx="379">
                  <c:v>3285.0128628226516</c:v>
                </c:pt>
                <c:pt idx="380">
                  <c:v>3232.5828430326592</c:v>
                </c:pt>
                <c:pt idx="381">
                  <c:v>2951.2831597446689</c:v>
                </c:pt>
                <c:pt idx="382">
                  <c:v>3575.1485309347354</c:v>
                </c:pt>
                <c:pt idx="383">
                  <c:v>2452.2407165906016</c:v>
                </c:pt>
                <c:pt idx="384">
                  <c:v>3956.2079400323669</c:v>
                </c:pt>
                <c:pt idx="385">
                  <c:v>4804.0645772429552</c:v>
                </c:pt>
                <c:pt idx="386">
                  <c:v>5293.6549024984943</c:v>
                </c:pt>
                <c:pt idx="387">
                  <c:v>3194.7555754058762</c:v>
                </c:pt>
                <c:pt idx="388">
                  <c:v>4222.5554287596251</c:v>
                </c:pt>
                <c:pt idx="389">
                  <c:v>4252.7488244899878</c:v>
                </c:pt>
                <c:pt idx="390">
                  <c:v>4415.2406864763261</c:v>
                </c:pt>
                <c:pt idx="391">
                  <c:v>2566.4106018480984</c:v>
                </c:pt>
                <c:pt idx="392">
                  <c:v>2090.2863616831437</c:v>
                </c:pt>
                <c:pt idx="393">
                  <c:v>2388.3553292770985</c:v>
                </c:pt>
                <c:pt idx="394">
                  <c:v>3311.5943948836239</c:v>
                </c:pt>
                <c:pt idx="395">
                  <c:v>5188.6589754106317</c:v>
                </c:pt>
                <c:pt idx="396">
                  <c:v>3158.9336293977776</c:v>
                </c:pt>
                <c:pt idx="397">
                  <c:v>3119.2357452361007</c:v>
                </c:pt>
                <c:pt idx="398">
                  <c:v>5003.4558669557491</c:v>
                </c:pt>
                <c:pt idx="399">
                  <c:v>7825.9761526986194</c:v>
                </c:pt>
                <c:pt idx="400">
                  <c:v>8223.668799703195</c:v>
                </c:pt>
                <c:pt idx="401">
                  <c:v>4776.3972240576932</c:v>
                </c:pt>
                <c:pt idx="402">
                  <c:v>4802.2067381624793</c:v>
                </c:pt>
                <c:pt idx="403">
                  <c:v>4244.0096158957185</c:v>
                </c:pt>
                <c:pt idx="404">
                  <c:v>3501.5063821684489</c:v>
                </c:pt>
                <c:pt idx="405">
                  <c:v>4261.6827664769517</c:v>
                </c:pt>
                <c:pt idx="406">
                  <c:v>3943.000276389304</c:v>
                </c:pt>
                <c:pt idx="407">
                  <c:v>7019.6303712054987</c:v>
                </c:pt>
                <c:pt idx="408">
                  <c:v>4498.258085499443</c:v>
                </c:pt>
                <c:pt idx="409">
                  <c:v>4555.5769753781015</c:v>
                </c:pt>
                <c:pt idx="410">
                  <c:v>4471.46827371976</c:v>
                </c:pt>
                <c:pt idx="411">
                  <c:v>2379.0833313359781</c:v>
                </c:pt>
                <c:pt idx="412">
                  <c:v>2169.109218792476</c:v>
                </c:pt>
                <c:pt idx="413">
                  <c:v>3927.7277844306018</c:v>
                </c:pt>
                <c:pt idx="414">
                  <c:v>4118.8922258440543</c:v>
                </c:pt>
                <c:pt idx="415">
                  <c:v>4241.9855276714743</c:v>
                </c:pt>
                <c:pt idx="416">
                  <c:v>5820.0886808875584</c:v>
                </c:pt>
                <c:pt idx="417">
                  <c:v>3926.6499810338082</c:v>
                </c:pt>
                <c:pt idx="418">
                  <c:v>8249.7466799747726</c:v>
                </c:pt>
                <c:pt idx="419">
                  <c:v>9976.2914036810034</c:v>
                </c:pt>
                <c:pt idx="420">
                  <c:v>5368.1215391892783</c:v>
                </c:pt>
                <c:pt idx="421">
                  <c:v>4170.0350736405926</c:v>
                </c:pt>
                <c:pt idx="422">
                  <c:v>3294.4610703845319</c:v>
                </c:pt>
                <c:pt idx="423">
                  <c:v>5138.417055397731</c:v>
                </c:pt>
                <c:pt idx="424">
                  <c:v>9082.395085274542</c:v>
                </c:pt>
                <c:pt idx="425">
                  <c:v>4551.3560474424003</c:v>
                </c:pt>
                <c:pt idx="426">
                  <c:v>6162.8956886295382</c:v>
                </c:pt>
                <c:pt idx="427">
                  <c:v>3235.8008774461596</c:v>
                </c:pt>
                <c:pt idx="428">
                  <c:v>8349.8438752367365</c:v>
                </c:pt>
                <c:pt idx="429">
                  <c:v>8762.1447938394704</c:v>
                </c:pt>
                <c:pt idx="430">
                  <c:v>6888.6826893594998</c:v>
                </c:pt>
                <c:pt idx="431">
                  <c:v>4298.557797243544</c:v>
                </c:pt>
                <c:pt idx="432">
                  <c:v>4626.2597018463248</c:v>
                </c:pt>
                <c:pt idx="433">
                  <c:v>4197.3052638430036</c:v>
                </c:pt>
                <c:pt idx="434">
                  <c:v>3754.4349333719379</c:v>
                </c:pt>
                <c:pt idx="435">
                  <c:v>3584.8558079461227</c:v>
                </c:pt>
                <c:pt idx="436">
                  <c:v>2570.308483782364</c:v>
                </c:pt>
                <c:pt idx="437">
                  <c:v>1630.3320416565666</c:v>
                </c:pt>
                <c:pt idx="438">
                  <c:v>4457.5559377059053</c:v>
                </c:pt>
                <c:pt idx="439">
                  <c:v>5964.3635719338772</c:v>
                </c:pt>
                <c:pt idx="440">
                  <c:v>4372.8188245934343</c:v>
                </c:pt>
                <c:pt idx="441">
                  <c:v>2652.9415598054534</c:v>
                </c:pt>
                <c:pt idx="442">
                  <c:v>3038.6412746296191</c:v>
                </c:pt>
                <c:pt idx="443">
                  <c:v>5845.2738186460874</c:v>
                </c:pt>
                <c:pt idx="444">
                  <c:v>3359.9061141784086</c:v>
                </c:pt>
                <c:pt idx="445">
                  <c:v>4086.7848074388494</c:v>
                </c:pt>
                <c:pt idx="446">
                  <c:v>3543.3788727726387</c:v>
                </c:pt>
                <c:pt idx="447">
                  <c:v>3233.2662007509548</c:v>
                </c:pt>
                <c:pt idx="448">
                  <c:v>5597.2995748274598</c:v>
                </c:pt>
                <c:pt idx="449">
                  <c:v>4123.1606539958711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B7F-4F2C-87E2-1B526E28EC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8765824"/>
        <c:axId val="118772480"/>
      </c:barChart>
      <c:lineChart>
        <c:grouping val="standard"/>
        <c:varyColors val="0"/>
        <c:ser>
          <c:idx val="1"/>
          <c:order val="0"/>
          <c:tx>
            <c:v>jan/21</c:v>
          </c:tx>
          <c:marker>
            <c:symbol val="none"/>
          </c:marker>
          <c:cat>
            <c:numRef>
              <c:f>HISTORICO!$AS$9:$AS$458</c:f>
              <c:numCache>
                <c:formatCode>m/d/yyyy</c:formatCode>
                <c:ptCount val="450"/>
                <c:pt idx="0">
                  <c:v>42836</c:v>
                </c:pt>
                <c:pt idx="1">
                  <c:v>42836</c:v>
                </c:pt>
                <c:pt idx="2">
                  <c:v>42836</c:v>
                </c:pt>
                <c:pt idx="3">
                  <c:v>42835</c:v>
                </c:pt>
                <c:pt idx="4">
                  <c:v>42832</c:v>
                </c:pt>
                <c:pt idx="5">
                  <c:v>42831</c:v>
                </c:pt>
                <c:pt idx="6">
                  <c:v>42830</c:v>
                </c:pt>
                <c:pt idx="7">
                  <c:v>42829</c:v>
                </c:pt>
                <c:pt idx="8">
                  <c:v>42828</c:v>
                </c:pt>
                <c:pt idx="9">
                  <c:v>42825</c:v>
                </c:pt>
                <c:pt idx="10">
                  <c:v>42824</c:v>
                </c:pt>
                <c:pt idx="11">
                  <c:v>42823</c:v>
                </c:pt>
                <c:pt idx="12">
                  <c:v>42822</c:v>
                </c:pt>
                <c:pt idx="13">
                  <c:v>42821</c:v>
                </c:pt>
                <c:pt idx="14">
                  <c:v>42818</c:v>
                </c:pt>
                <c:pt idx="15">
                  <c:v>42817</c:v>
                </c:pt>
                <c:pt idx="16">
                  <c:v>42816</c:v>
                </c:pt>
                <c:pt idx="17">
                  <c:v>42815</c:v>
                </c:pt>
                <c:pt idx="18">
                  <c:v>42814</c:v>
                </c:pt>
                <c:pt idx="19">
                  <c:v>42811</c:v>
                </c:pt>
                <c:pt idx="20">
                  <c:v>42811</c:v>
                </c:pt>
                <c:pt idx="21">
                  <c:v>42810</c:v>
                </c:pt>
                <c:pt idx="22">
                  <c:v>42809</c:v>
                </c:pt>
                <c:pt idx="23">
                  <c:v>42808</c:v>
                </c:pt>
                <c:pt idx="24">
                  <c:v>42807</c:v>
                </c:pt>
                <c:pt idx="25">
                  <c:v>42804</c:v>
                </c:pt>
                <c:pt idx="26">
                  <c:v>42803</c:v>
                </c:pt>
                <c:pt idx="27">
                  <c:v>42802</c:v>
                </c:pt>
                <c:pt idx="28">
                  <c:v>42801</c:v>
                </c:pt>
                <c:pt idx="29">
                  <c:v>42800</c:v>
                </c:pt>
                <c:pt idx="30">
                  <c:v>42797</c:v>
                </c:pt>
                <c:pt idx="31">
                  <c:v>42796</c:v>
                </c:pt>
                <c:pt idx="32">
                  <c:v>42795</c:v>
                </c:pt>
                <c:pt idx="33">
                  <c:v>42790</c:v>
                </c:pt>
                <c:pt idx="34">
                  <c:v>42789</c:v>
                </c:pt>
                <c:pt idx="35">
                  <c:v>42788</c:v>
                </c:pt>
                <c:pt idx="36">
                  <c:v>42787</c:v>
                </c:pt>
                <c:pt idx="37">
                  <c:v>42786</c:v>
                </c:pt>
                <c:pt idx="38">
                  <c:v>42783</c:v>
                </c:pt>
                <c:pt idx="39">
                  <c:v>42782</c:v>
                </c:pt>
                <c:pt idx="40">
                  <c:v>42781</c:v>
                </c:pt>
                <c:pt idx="41">
                  <c:v>42780</c:v>
                </c:pt>
                <c:pt idx="42">
                  <c:v>42779</c:v>
                </c:pt>
                <c:pt idx="43">
                  <c:v>42776</c:v>
                </c:pt>
                <c:pt idx="44">
                  <c:v>42775</c:v>
                </c:pt>
                <c:pt idx="45">
                  <c:v>42774</c:v>
                </c:pt>
                <c:pt idx="46">
                  <c:v>42773</c:v>
                </c:pt>
                <c:pt idx="47">
                  <c:v>42772</c:v>
                </c:pt>
                <c:pt idx="48">
                  <c:v>42769</c:v>
                </c:pt>
                <c:pt idx="49">
                  <c:v>42768</c:v>
                </c:pt>
                <c:pt idx="50">
                  <c:v>42767</c:v>
                </c:pt>
                <c:pt idx="51">
                  <c:v>42766</c:v>
                </c:pt>
                <c:pt idx="52">
                  <c:v>42765</c:v>
                </c:pt>
                <c:pt idx="53">
                  <c:v>42762</c:v>
                </c:pt>
                <c:pt idx="54">
                  <c:v>42761</c:v>
                </c:pt>
                <c:pt idx="55">
                  <c:v>42759</c:v>
                </c:pt>
                <c:pt idx="56">
                  <c:v>42758</c:v>
                </c:pt>
                <c:pt idx="57">
                  <c:v>42755</c:v>
                </c:pt>
                <c:pt idx="58">
                  <c:v>42754</c:v>
                </c:pt>
                <c:pt idx="59">
                  <c:v>42753</c:v>
                </c:pt>
                <c:pt idx="60">
                  <c:v>42752</c:v>
                </c:pt>
                <c:pt idx="61">
                  <c:v>42751</c:v>
                </c:pt>
                <c:pt idx="62">
                  <c:v>42748</c:v>
                </c:pt>
                <c:pt idx="63">
                  <c:v>42747</c:v>
                </c:pt>
                <c:pt idx="64">
                  <c:v>42746</c:v>
                </c:pt>
                <c:pt idx="65">
                  <c:v>42745</c:v>
                </c:pt>
                <c:pt idx="66">
                  <c:v>42744</c:v>
                </c:pt>
                <c:pt idx="67">
                  <c:v>42741</c:v>
                </c:pt>
                <c:pt idx="68">
                  <c:v>42740</c:v>
                </c:pt>
                <c:pt idx="69">
                  <c:v>42739</c:v>
                </c:pt>
                <c:pt idx="70">
                  <c:v>42738</c:v>
                </c:pt>
                <c:pt idx="71">
                  <c:v>42737</c:v>
                </c:pt>
                <c:pt idx="72">
                  <c:v>42733</c:v>
                </c:pt>
                <c:pt idx="73">
                  <c:v>42732</c:v>
                </c:pt>
                <c:pt idx="74">
                  <c:v>42731</c:v>
                </c:pt>
                <c:pt idx="75">
                  <c:v>42730</c:v>
                </c:pt>
                <c:pt idx="76">
                  <c:v>42727</c:v>
                </c:pt>
                <c:pt idx="77">
                  <c:v>42726</c:v>
                </c:pt>
                <c:pt idx="78">
                  <c:v>42725</c:v>
                </c:pt>
                <c:pt idx="79">
                  <c:v>42724</c:v>
                </c:pt>
                <c:pt idx="80">
                  <c:v>42723</c:v>
                </c:pt>
                <c:pt idx="81">
                  <c:v>42720</c:v>
                </c:pt>
                <c:pt idx="82">
                  <c:v>42719</c:v>
                </c:pt>
                <c:pt idx="83">
                  <c:v>42718</c:v>
                </c:pt>
                <c:pt idx="84">
                  <c:v>42717</c:v>
                </c:pt>
                <c:pt idx="85">
                  <c:v>42716</c:v>
                </c:pt>
                <c:pt idx="86">
                  <c:v>42713</c:v>
                </c:pt>
                <c:pt idx="87">
                  <c:v>42712</c:v>
                </c:pt>
                <c:pt idx="88">
                  <c:v>42711</c:v>
                </c:pt>
                <c:pt idx="89">
                  <c:v>42710</c:v>
                </c:pt>
                <c:pt idx="90">
                  <c:v>42709</c:v>
                </c:pt>
                <c:pt idx="91">
                  <c:v>42706</c:v>
                </c:pt>
                <c:pt idx="92">
                  <c:v>42705</c:v>
                </c:pt>
                <c:pt idx="93">
                  <c:v>42704</c:v>
                </c:pt>
                <c:pt idx="94">
                  <c:v>42703</c:v>
                </c:pt>
                <c:pt idx="95">
                  <c:v>42702</c:v>
                </c:pt>
                <c:pt idx="96">
                  <c:v>42699</c:v>
                </c:pt>
                <c:pt idx="97">
                  <c:v>42698</c:v>
                </c:pt>
                <c:pt idx="98">
                  <c:v>42697</c:v>
                </c:pt>
                <c:pt idx="99">
                  <c:v>42696</c:v>
                </c:pt>
                <c:pt idx="100">
                  <c:v>42695</c:v>
                </c:pt>
                <c:pt idx="101">
                  <c:v>42692</c:v>
                </c:pt>
                <c:pt idx="102">
                  <c:v>42691</c:v>
                </c:pt>
                <c:pt idx="103">
                  <c:v>42690</c:v>
                </c:pt>
                <c:pt idx="104">
                  <c:v>42688</c:v>
                </c:pt>
                <c:pt idx="105">
                  <c:v>42685</c:v>
                </c:pt>
                <c:pt idx="106">
                  <c:v>42684</c:v>
                </c:pt>
                <c:pt idx="107">
                  <c:v>42683</c:v>
                </c:pt>
                <c:pt idx="108">
                  <c:v>42682</c:v>
                </c:pt>
                <c:pt idx="109">
                  <c:v>42681</c:v>
                </c:pt>
                <c:pt idx="110">
                  <c:v>42678</c:v>
                </c:pt>
                <c:pt idx="111">
                  <c:v>42677</c:v>
                </c:pt>
                <c:pt idx="112">
                  <c:v>42675</c:v>
                </c:pt>
                <c:pt idx="113">
                  <c:v>42674</c:v>
                </c:pt>
                <c:pt idx="114">
                  <c:v>42671</c:v>
                </c:pt>
                <c:pt idx="115">
                  <c:v>42670</c:v>
                </c:pt>
                <c:pt idx="116">
                  <c:v>42669</c:v>
                </c:pt>
                <c:pt idx="117">
                  <c:v>42668</c:v>
                </c:pt>
                <c:pt idx="118">
                  <c:v>42667</c:v>
                </c:pt>
                <c:pt idx="119">
                  <c:v>42664</c:v>
                </c:pt>
                <c:pt idx="120">
                  <c:v>42663</c:v>
                </c:pt>
                <c:pt idx="121">
                  <c:v>42662</c:v>
                </c:pt>
                <c:pt idx="122">
                  <c:v>42661</c:v>
                </c:pt>
                <c:pt idx="123">
                  <c:v>42660</c:v>
                </c:pt>
                <c:pt idx="124">
                  <c:v>42657</c:v>
                </c:pt>
                <c:pt idx="125">
                  <c:v>42656</c:v>
                </c:pt>
                <c:pt idx="126">
                  <c:v>42654</c:v>
                </c:pt>
                <c:pt idx="127">
                  <c:v>42653</c:v>
                </c:pt>
                <c:pt idx="128">
                  <c:v>42650</c:v>
                </c:pt>
                <c:pt idx="129">
                  <c:v>42649</c:v>
                </c:pt>
                <c:pt idx="130">
                  <c:v>42648</c:v>
                </c:pt>
                <c:pt idx="131">
                  <c:v>42647</c:v>
                </c:pt>
                <c:pt idx="132">
                  <c:v>42646</c:v>
                </c:pt>
                <c:pt idx="133">
                  <c:v>42643</c:v>
                </c:pt>
                <c:pt idx="134">
                  <c:v>42642</c:v>
                </c:pt>
                <c:pt idx="135">
                  <c:v>42641</c:v>
                </c:pt>
                <c:pt idx="136">
                  <c:v>42640</c:v>
                </c:pt>
                <c:pt idx="137">
                  <c:v>42639</c:v>
                </c:pt>
                <c:pt idx="138">
                  <c:v>42636</c:v>
                </c:pt>
                <c:pt idx="139">
                  <c:v>42635</c:v>
                </c:pt>
                <c:pt idx="140">
                  <c:v>42634</c:v>
                </c:pt>
                <c:pt idx="141">
                  <c:v>42633</c:v>
                </c:pt>
                <c:pt idx="142">
                  <c:v>42632</c:v>
                </c:pt>
                <c:pt idx="143">
                  <c:v>42629</c:v>
                </c:pt>
                <c:pt idx="144">
                  <c:v>42628</c:v>
                </c:pt>
                <c:pt idx="145">
                  <c:v>42627</c:v>
                </c:pt>
                <c:pt idx="146">
                  <c:v>42626</c:v>
                </c:pt>
                <c:pt idx="147">
                  <c:v>42625</c:v>
                </c:pt>
                <c:pt idx="148">
                  <c:v>42622</c:v>
                </c:pt>
                <c:pt idx="149">
                  <c:v>42621</c:v>
                </c:pt>
                <c:pt idx="150">
                  <c:v>42619</c:v>
                </c:pt>
                <c:pt idx="151">
                  <c:v>42618</c:v>
                </c:pt>
                <c:pt idx="152">
                  <c:v>42615</c:v>
                </c:pt>
                <c:pt idx="153">
                  <c:v>42614</c:v>
                </c:pt>
                <c:pt idx="154">
                  <c:v>42613</c:v>
                </c:pt>
                <c:pt idx="155">
                  <c:v>42612</c:v>
                </c:pt>
                <c:pt idx="156">
                  <c:v>42611</c:v>
                </c:pt>
                <c:pt idx="157">
                  <c:v>42608</c:v>
                </c:pt>
                <c:pt idx="158">
                  <c:v>42607</c:v>
                </c:pt>
                <c:pt idx="159">
                  <c:v>42606</c:v>
                </c:pt>
                <c:pt idx="160">
                  <c:v>42605</c:v>
                </c:pt>
                <c:pt idx="161">
                  <c:v>42604</c:v>
                </c:pt>
                <c:pt idx="162">
                  <c:v>42601</c:v>
                </c:pt>
                <c:pt idx="163">
                  <c:v>42569</c:v>
                </c:pt>
                <c:pt idx="164">
                  <c:v>42599</c:v>
                </c:pt>
                <c:pt idx="165">
                  <c:v>42598</c:v>
                </c:pt>
                <c:pt idx="166">
                  <c:v>42597</c:v>
                </c:pt>
                <c:pt idx="167">
                  <c:v>42594</c:v>
                </c:pt>
                <c:pt idx="168">
                  <c:v>42593</c:v>
                </c:pt>
                <c:pt idx="169">
                  <c:v>42592</c:v>
                </c:pt>
                <c:pt idx="170">
                  <c:v>42591</c:v>
                </c:pt>
                <c:pt idx="171">
                  <c:v>42590</c:v>
                </c:pt>
                <c:pt idx="172">
                  <c:v>42587</c:v>
                </c:pt>
                <c:pt idx="173">
                  <c:v>42586</c:v>
                </c:pt>
                <c:pt idx="174">
                  <c:v>42585</c:v>
                </c:pt>
                <c:pt idx="175">
                  <c:v>42584</c:v>
                </c:pt>
                <c:pt idx="176">
                  <c:v>42583</c:v>
                </c:pt>
                <c:pt idx="177">
                  <c:v>42580</c:v>
                </c:pt>
                <c:pt idx="178">
                  <c:v>42579</c:v>
                </c:pt>
                <c:pt idx="179">
                  <c:v>42578</c:v>
                </c:pt>
                <c:pt idx="180">
                  <c:v>42577</c:v>
                </c:pt>
                <c:pt idx="181">
                  <c:v>42576</c:v>
                </c:pt>
                <c:pt idx="182">
                  <c:v>42573</c:v>
                </c:pt>
                <c:pt idx="183">
                  <c:v>42572</c:v>
                </c:pt>
                <c:pt idx="184">
                  <c:v>42571</c:v>
                </c:pt>
                <c:pt idx="185">
                  <c:v>42570</c:v>
                </c:pt>
                <c:pt idx="186">
                  <c:v>42569</c:v>
                </c:pt>
                <c:pt idx="187">
                  <c:v>42566</c:v>
                </c:pt>
                <c:pt idx="188">
                  <c:v>42565</c:v>
                </c:pt>
                <c:pt idx="189">
                  <c:v>42564</c:v>
                </c:pt>
                <c:pt idx="190">
                  <c:v>42563</c:v>
                </c:pt>
                <c:pt idx="191">
                  <c:v>42562</c:v>
                </c:pt>
                <c:pt idx="192">
                  <c:v>42559</c:v>
                </c:pt>
                <c:pt idx="193">
                  <c:v>42558</c:v>
                </c:pt>
                <c:pt idx="194">
                  <c:v>42557</c:v>
                </c:pt>
                <c:pt idx="195">
                  <c:v>42556</c:v>
                </c:pt>
                <c:pt idx="196">
                  <c:v>42555</c:v>
                </c:pt>
                <c:pt idx="197">
                  <c:v>42552</c:v>
                </c:pt>
                <c:pt idx="198">
                  <c:v>42551</c:v>
                </c:pt>
                <c:pt idx="199">
                  <c:v>42550</c:v>
                </c:pt>
                <c:pt idx="200">
                  <c:v>42549</c:v>
                </c:pt>
                <c:pt idx="201">
                  <c:v>42548</c:v>
                </c:pt>
                <c:pt idx="202">
                  <c:v>42545</c:v>
                </c:pt>
                <c:pt idx="203">
                  <c:v>42544</c:v>
                </c:pt>
                <c:pt idx="204">
                  <c:v>42543</c:v>
                </c:pt>
                <c:pt idx="205">
                  <c:v>42542</c:v>
                </c:pt>
                <c:pt idx="206">
                  <c:v>42541</c:v>
                </c:pt>
                <c:pt idx="207">
                  <c:v>42538</c:v>
                </c:pt>
                <c:pt idx="208">
                  <c:v>42537</c:v>
                </c:pt>
                <c:pt idx="209">
                  <c:v>42536</c:v>
                </c:pt>
                <c:pt idx="210">
                  <c:v>42535</c:v>
                </c:pt>
                <c:pt idx="211">
                  <c:v>42534</c:v>
                </c:pt>
                <c:pt idx="212">
                  <c:v>42531</c:v>
                </c:pt>
                <c:pt idx="213">
                  <c:v>42530</c:v>
                </c:pt>
                <c:pt idx="214">
                  <c:v>42529</c:v>
                </c:pt>
                <c:pt idx="215">
                  <c:v>42528</c:v>
                </c:pt>
                <c:pt idx="216">
                  <c:v>42527</c:v>
                </c:pt>
                <c:pt idx="217">
                  <c:v>42524</c:v>
                </c:pt>
                <c:pt idx="218">
                  <c:v>42523</c:v>
                </c:pt>
                <c:pt idx="219">
                  <c:v>42522</c:v>
                </c:pt>
                <c:pt idx="220">
                  <c:v>42521</c:v>
                </c:pt>
                <c:pt idx="221">
                  <c:v>42520</c:v>
                </c:pt>
                <c:pt idx="222">
                  <c:v>42517</c:v>
                </c:pt>
                <c:pt idx="223">
                  <c:v>42515</c:v>
                </c:pt>
                <c:pt idx="224">
                  <c:v>42514</c:v>
                </c:pt>
                <c:pt idx="225">
                  <c:v>42513</c:v>
                </c:pt>
                <c:pt idx="226">
                  <c:v>42510</c:v>
                </c:pt>
                <c:pt idx="227">
                  <c:v>42509</c:v>
                </c:pt>
                <c:pt idx="228">
                  <c:v>42508</c:v>
                </c:pt>
                <c:pt idx="229">
                  <c:v>42507</c:v>
                </c:pt>
                <c:pt idx="230">
                  <c:v>42506</c:v>
                </c:pt>
                <c:pt idx="231">
                  <c:v>42503</c:v>
                </c:pt>
                <c:pt idx="232">
                  <c:v>42502</c:v>
                </c:pt>
                <c:pt idx="233">
                  <c:v>42501</c:v>
                </c:pt>
                <c:pt idx="234">
                  <c:v>42500</c:v>
                </c:pt>
                <c:pt idx="235">
                  <c:v>42499</c:v>
                </c:pt>
                <c:pt idx="236">
                  <c:v>42496</c:v>
                </c:pt>
                <c:pt idx="237">
                  <c:v>42495</c:v>
                </c:pt>
                <c:pt idx="238">
                  <c:v>42494</c:v>
                </c:pt>
                <c:pt idx="239">
                  <c:v>42493</c:v>
                </c:pt>
                <c:pt idx="240">
                  <c:v>42492</c:v>
                </c:pt>
                <c:pt idx="241">
                  <c:v>42489</c:v>
                </c:pt>
                <c:pt idx="242">
                  <c:v>42488</c:v>
                </c:pt>
                <c:pt idx="243">
                  <c:v>42487</c:v>
                </c:pt>
                <c:pt idx="244">
                  <c:v>42486</c:v>
                </c:pt>
                <c:pt idx="245">
                  <c:v>42485</c:v>
                </c:pt>
                <c:pt idx="246">
                  <c:v>42482</c:v>
                </c:pt>
                <c:pt idx="247">
                  <c:v>42480</c:v>
                </c:pt>
                <c:pt idx="248">
                  <c:v>42479</c:v>
                </c:pt>
                <c:pt idx="249">
                  <c:v>42478</c:v>
                </c:pt>
                <c:pt idx="250">
                  <c:v>42475</c:v>
                </c:pt>
                <c:pt idx="251">
                  <c:v>42474</c:v>
                </c:pt>
                <c:pt idx="252">
                  <c:v>42473</c:v>
                </c:pt>
                <c:pt idx="253">
                  <c:v>42472</c:v>
                </c:pt>
                <c:pt idx="254">
                  <c:v>42471</c:v>
                </c:pt>
                <c:pt idx="255">
                  <c:v>42468</c:v>
                </c:pt>
                <c:pt idx="256">
                  <c:v>42467</c:v>
                </c:pt>
                <c:pt idx="257">
                  <c:v>42466</c:v>
                </c:pt>
                <c:pt idx="258">
                  <c:v>42465</c:v>
                </c:pt>
                <c:pt idx="259">
                  <c:v>42464</c:v>
                </c:pt>
                <c:pt idx="260">
                  <c:v>42461</c:v>
                </c:pt>
                <c:pt idx="261">
                  <c:v>42460</c:v>
                </c:pt>
                <c:pt idx="262">
                  <c:v>42459</c:v>
                </c:pt>
                <c:pt idx="263">
                  <c:v>42458</c:v>
                </c:pt>
                <c:pt idx="264">
                  <c:v>42457</c:v>
                </c:pt>
                <c:pt idx="265">
                  <c:v>42453</c:v>
                </c:pt>
                <c:pt idx="266">
                  <c:v>42452</c:v>
                </c:pt>
                <c:pt idx="267">
                  <c:v>42451</c:v>
                </c:pt>
                <c:pt idx="268">
                  <c:v>42450</c:v>
                </c:pt>
                <c:pt idx="269">
                  <c:v>42447</c:v>
                </c:pt>
                <c:pt idx="270">
                  <c:v>42446</c:v>
                </c:pt>
                <c:pt idx="271">
                  <c:v>42445</c:v>
                </c:pt>
                <c:pt idx="272">
                  <c:v>42444</c:v>
                </c:pt>
                <c:pt idx="273">
                  <c:v>42443</c:v>
                </c:pt>
                <c:pt idx="274">
                  <c:v>42440</c:v>
                </c:pt>
                <c:pt idx="275">
                  <c:v>42439</c:v>
                </c:pt>
                <c:pt idx="276">
                  <c:v>42438</c:v>
                </c:pt>
                <c:pt idx="277">
                  <c:v>42437</c:v>
                </c:pt>
                <c:pt idx="278">
                  <c:v>42436</c:v>
                </c:pt>
                <c:pt idx="279">
                  <c:v>42433</c:v>
                </c:pt>
                <c:pt idx="280">
                  <c:v>42432</c:v>
                </c:pt>
                <c:pt idx="281">
                  <c:v>42431</c:v>
                </c:pt>
                <c:pt idx="282">
                  <c:v>42430</c:v>
                </c:pt>
                <c:pt idx="283">
                  <c:v>42429</c:v>
                </c:pt>
                <c:pt idx="284">
                  <c:v>42426</c:v>
                </c:pt>
                <c:pt idx="285">
                  <c:v>42425</c:v>
                </c:pt>
                <c:pt idx="286">
                  <c:v>42424</c:v>
                </c:pt>
                <c:pt idx="287">
                  <c:v>42423</c:v>
                </c:pt>
                <c:pt idx="288">
                  <c:v>42422</c:v>
                </c:pt>
                <c:pt idx="289">
                  <c:v>42419</c:v>
                </c:pt>
                <c:pt idx="290">
                  <c:v>42418</c:v>
                </c:pt>
                <c:pt idx="291">
                  <c:v>42417</c:v>
                </c:pt>
                <c:pt idx="292">
                  <c:v>42416</c:v>
                </c:pt>
                <c:pt idx="293">
                  <c:v>42415</c:v>
                </c:pt>
                <c:pt idx="294">
                  <c:v>42412</c:v>
                </c:pt>
                <c:pt idx="295">
                  <c:v>42411</c:v>
                </c:pt>
                <c:pt idx="296">
                  <c:v>42410</c:v>
                </c:pt>
                <c:pt idx="297">
                  <c:v>42405</c:v>
                </c:pt>
                <c:pt idx="298">
                  <c:v>42404</c:v>
                </c:pt>
                <c:pt idx="299">
                  <c:v>42403</c:v>
                </c:pt>
                <c:pt idx="300">
                  <c:v>42402</c:v>
                </c:pt>
                <c:pt idx="301">
                  <c:v>42401</c:v>
                </c:pt>
                <c:pt idx="302">
                  <c:v>42398</c:v>
                </c:pt>
                <c:pt idx="303">
                  <c:v>42397</c:v>
                </c:pt>
                <c:pt idx="304">
                  <c:v>42396</c:v>
                </c:pt>
                <c:pt idx="305">
                  <c:v>42395</c:v>
                </c:pt>
                <c:pt idx="306">
                  <c:v>42391</c:v>
                </c:pt>
                <c:pt idx="307">
                  <c:v>42390</c:v>
                </c:pt>
                <c:pt idx="308">
                  <c:v>42389</c:v>
                </c:pt>
                <c:pt idx="309">
                  <c:v>42388</c:v>
                </c:pt>
                <c:pt idx="310">
                  <c:v>42387</c:v>
                </c:pt>
                <c:pt idx="311">
                  <c:v>42384</c:v>
                </c:pt>
                <c:pt idx="312">
                  <c:v>42383</c:v>
                </c:pt>
                <c:pt idx="313">
                  <c:v>42382</c:v>
                </c:pt>
                <c:pt idx="314">
                  <c:v>42381</c:v>
                </c:pt>
                <c:pt idx="315">
                  <c:v>42380</c:v>
                </c:pt>
                <c:pt idx="316">
                  <c:v>42377</c:v>
                </c:pt>
                <c:pt idx="317">
                  <c:v>42376</c:v>
                </c:pt>
                <c:pt idx="318">
                  <c:v>42375</c:v>
                </c:pt>
                <c:pt idx="319">
                  <c:v>42374</c:v>
                </c:pt>
                <c:pt idx="320">
                  <c:v>42373</c:v>
                </c:pt>
                <c:pt idx="321">
                  <c:v>42368</c:v>
                </c:pt>
                <c:pt idx="322">
                  <c:v>42367</c:v>
                </c:pt>
                <c:pt idx="323">
                  <c:v>42366</c:v>
                </c:pt>
                <c:pt idx="324">
                  <c:v>42361</c:v>
                </c:pt>
                <c:pt idx="325">
                  <c:v>42360</c:v>
                </c:pt>
                <c:pt idx="326">
                  <c:v>42359</c:v>
                </c:pt>
                <c:pt idx="327">
                  <c:v>42356</c:v>
                </c:pt>
                <c:pt idx="328">
                  <c:v>42355</c:v>
                </c:pt>
                <c:pt idx="329">
                  <c:v>42354</c:v>
                </c:pt>
                <c:pt idx="330">
                  <c:v>42353</c:v>
                </c:pt>
                <c:pt idx="331">
                  <c:v>42352</c:v>
                </c:pt>
                <c:pt idx="332">
                  <c:v>42349</c:v>
                </c:pt>
                <c:pt idx="333">
                  <c:v>42348</c:v>
                </c:pt>
                <c:pt idx="334">
                  <c:v>42347</c:v>
                </c:pt>
                <c:pt idx="335">
                  <c:v>42346</c:v>
                </c:pt>
                <c:pt idx="336">
                  <c:v>42345</c:v>
                </c:pt>
                <c:pt idx="337">
                  <c:v>42342</c:v>
                </c:pt>
                <c:pt idx="338">
                  <c:v>42341</c:v>
                </c:pt>
                <c:pt idx="339">
                  <c:v>42340</c:v>
                </c:pt>
                <c:pt idx="340">
                  <c:v>42339</c:v>
                </c:pt>
                <c:pt idx="341">
                  <c:v>42338</c:v>
                </c:pt>
                <c:pt idx="342">
                  <c:v>42335</c:v>
                </c:pt>
                <c:pt idx="343">
                  <c:v>42334</c:v>
                </c:pt>
                <c:pt idx="344">
                  <c:v>42333</c:v>
                </c:pt>
                <c:pt idx="345">
                  <c:v>42332</c:v>
                </c:pt>
                <c:pt idx="346">
                  <c:v>42331</c:v>
                </c:pt>
                <c:pt idx="347">
                  <c:v>42327</c:v>
                </c:pt>
                <c:pt idx="348">
                  <c:v>42326</c:v>
                </c:pt>
                <c:pt idx="349">
                  <c:v>42325</c:v>
                </c:pt>
                <c:pt idx="350">
                  <c:v>42324</c:v>
                </c:pt>
                <c:pt idx="351">
                  <c:v>42321</c:v>
                </c:pt>
                <c:pt idx="352">
                  <c:v>42320</c:v>
                </c:pt>
                <c:pt idx="353">
                  <c:v>42319</c:v>
                </c:pt>
                <c:pt idx="354">
                  <c:v>42318</c:v>
                </c:pt>
                <c:pt idx="355">
                  <c:v>42317</c:v>
                </c:pt>
                <c:pt idx="356">
                  <c:v>42314</c:v>
                </c:pt>
                <c:pt idx="357">
                  <c:v>42313</c:v>
                </c:pt>
                <c:pt idx="358">
                  <c:v>42312</c:v>
                </c:pt>
                <c:pt idx="359">
                  <c:v>42311</c:v>
                </c:pt>
                <c:pt idx="360">
                  <c:v>42307</c:v>
                </c:pt>
                <c:pt idx="361">
                  <c:v>42306</c:v>
                </c:pt>
                <c:pt idx="362">
                  <c:v>42305</c:v>
                </c:pt>
                <c:pt idx="363">
                  <c:v>42304</c:v>
                </c:pt>
                <c:pt idx="364">
                  <c:v>42303</c:v>
                </c:pt>
                <c:pt idx="365">
                  <c:v>42300</c:v>
                </c:pt>
                <c:pt idx="366">
                  <c:v>42299</c:v>
                </c:pt>
                <c:pt idx="367">
                  <c:v>42298</c:v>
                </c:pt>
                <c:pt idx="368">
                  <c:v>42297</c:v>
                </c:pt>
                <c:pt idx="369">
                  <c:v>42296</c:v>
                </c:pt>
                <c:pt idx="370">
                  <c:v>42293</c:v>
                </c:pt>
                <c:pt idx="371">
                  <c:v>42292</c:v>
                </c:pt>
                <c:pt idx="372">
                  <c:v>42291</c:v>
                </c:pt>
                <c:pt idx="373">
                  <c:v>42290</c:v>
                </c:pt>
                <c:pt idx="374">
                  <c:v>42286</c:v>
                </c:pt>
                <c:pt idx="375">
                  <c:v>42285</c:v>
                </c:pt>
                <c:pt idx="376">
                  <c:v>42284</c:v>
                </c:pt>
                <c:pt idx="377">
                  <c:v>42283</c:v>
                </c:pt>
                <c:pt idx="378">
                  <c:v>42282</c:v>
                </c:pt>
                <c:pt idx="379">
                  <c:v>42279</c:v>
                </c:pt>
                <c:pt idx="380">
                  <c:v>42278</c:v>
                </c:pt>
                <c:pt idx="381">
                  <c:v>42277</c:v>
                </c:pt>
                <c:pt idx="382">
                  <c:v>42276</c:v>
                </c:pt>
                <c:pt idx="383">
                  <c:v>42275</c:v>
                </c:pt>
                <c:pt idx="384">
                  <c:v>42272</c:v>
                </c:pt>
                <c:pt idx="385">
                  <c:v>42271</c:v>
                </c:pt>
                <c:pt idx="386">
                  <c:v>42270</c:v>
                </c:pt>
                <c:pt idx="387">
                  <c:v>42269</c:v>
                </c:pt>
                <c:pt idx="388">
                  <c:v>42268</c:v>
                </c:pt>
                <c:pt idx="389">
                  <c:v>42265</c:v>
                </c:pt>
                <c:pt idx="390">
                  <c:v>42264</c:v>
                </c:pt>
                <c:pt idx="391">
                  <c:v>42263</c:v>
                </c:pt>
                <c:pt idx="392">
                  <c:v>42262</c:v>
                </c:pt>
                <c:pt idx="393">
                  <c:v>42261</c:v>
                </c:pt>
                <c:pt idx="394">
                  <c:v>42258</c:v>
                </c:pt>
                <c:pt idx="395">
                  <c:v>42257</c:v>
                </c:pt>
                <c:pt idx="396">
                  <c:v>42256</c:v>
                </c:pt>
                <c:pt idx="397">
                  <c:v>42255</c:v>
                </c:pt>
                <c:pt idx="398">
                  <c:v>42251</c:v>
                </c:pt>
                <c:pt idx="399">
                  <c:v>42250</c:v>
                </c:pt>
                <c:pt idx="400">
                  <c:v>42249</c:v>
                </c:pt>
                <c:pt idx="401">
                  <c:v>42248</c:v>
                </c:pt>
                <c:pt idx="402">
                  <c:v>42247</c:v>
                </c:pt>
                <c:pt idx="403">
                  <c:v>42244</c:v>
                </c:pt>
                <c:pt idx="404">
                  <c:v>42243</c:v>
                </c:pt>
                <c:pt idx="405">
                  <c:v>42242</c:v>
                </c:pt>
                <c:pt idx="406">
                  <c:v>42241</c:v>
                </c:pt>
                <c:pt idx="407">
                  <c:v>42240</c:v>
                </c:pt>
                <c:pt idx="408">
                  <c:v>42237</c:v>
                </c:pt>
                <c:pt idx="409">
                  <c:v>42236</c:v>
                </c:pt>
                <c:pt idx="410">
                  <c:v>42235</c:v>
                </c:pt>
                <c:pt idx="411">
                  <c:v>42234</c:v>
                </c:pt>
                <c:pt idx="412">
                  <c:v>42233</c:v>
                </c:pt>
                <c:pt idx="413">
                  <c:v>42230</c:v>
                </c:pt>
                <c:pt idx="414">
                  <c:v>42229</c:v>
                </c:pt>
                <c:pt idx="415">
                  <c:v>42228</c:v>
                </c:pt>
                <c:pt idx="416">
                  <c:v>42227</c:v>
                </c:pt>
                <c:pt idx="417">
                  <c:v>42226</c:v>
                </c:pt>
                <c:pt idx="418">
                  <c:v>42223</c:v>
                </c:pt>
                <c:pt idx="419">
                  <c:v>42222</c:v>
                </c:pt>
                <c:pt idx="420">
                  <c:v>42221</c:v>
                </c:pt>
                <c:pt idx="421">
                  <c:v>42220</c:v>
                </c:pt>
                <c:pt idx="422">
                  <c:v>42219</c:v>
                </c:pt>
                <c:pt idx="423">
                  <c:v>42216</c:v>
                </c:pt>
                <c:pt idx="424">
                  <c:v>42215</c:v>
                </c:pt>
                <c:pt idx="425">
                  <c:v>42214</c:v>
                </c:pt>
                <c:pt idx="426">
                  <c:v>42213</c:v>
                </c:pt>
                <c:pt idx="427">
                  <c:v>42212</c:v>
                </c:pt>
                <c:pt idx="428">
                  <c:v>42209</c:v>
                </c:pt>
                <c:pt idx="429">
                  <c:v>42208</c:v>
                </c:pt>
                <c:pt idx="430">
                  <c:v>42207</c:v>
                </c:pt>
                <c:pt idx="431">
                  <c:v>42206</c:v>
                </c:pt>
                <c:pt idx="432">
                  <c:v>42205</c:v>
                </c:pt>
                <c:pt idx="433">
                  <c:v>42202</c:v>
                </c:pt>
                <c:pt idx="434">
                  <c:v>42201</c:v>
                </c:pt>
                <c:pt idx="435">
                  <c:v>42200</c:v>
                </c:pt>
                <c:pt idx="436">
                  <c:v>42199</c:v>
                </c:pt>
                <c:pt idx="437">
                  <c:v>42198</c:v>
                </c:pt>
                <c:pt idx="438">
                  <c:v>42195</c:v>
                </c:pt>
                <c:pt idx="439">
                  <c:v>42193</c:v>
                </c:pt>
                <c:pt idx="440">
                  <c:v>42192</c:v>
                </c:pt>
                <c:pt idx="441">
                  <c:v>42191</c:v>
                </c:pt>
                <c:pt idx="442">
                  <c:v>42188</c:v>
                </c:pt>
                <c:pt idx="443">
                  <c:v>42187</c:v>
                </c:pt>
                <c:pt idx="444">
                  <c:v>42186</c:v>
                </c:pt>
                <c:pt idx="445">
                  <c:v>42185</c:v>
                </c:pt>
                <c:pt idx="446">
                  <c:v>42184</c:v>
                </c:pt>
                <c:pt idx="447">
                  <c:v>42181</c:v>
                </c:pt>
                <c:pt idx="448">
                  <c:v>42180</c:v>
                </c:pt>
                <c:pt idx="449">
                  <c:v>42179</c:v>
                </c:pt>
              </c:numCache>
            </c:numRef>
          </c:cat>
          <c:val>
            <c:numRef>
              <c:f>HISTORICO!$FW$9:$FW$458</c:f>
              <c:numCache>
                <c:formatCode>_(* #,##0.00_);_(* \(#,##0.00\);_(* "-"??_);_(@_)</c:formatCode>
                <c:ptCount val="450"/>
                <c:pt idx="0">
                  <c:v>9.85</c:v>
                </c:pt>
                <c:pt idx="1">
                  <c:v>9.85</c:v>
                </c:pt>
                <c:pt idx="2">
                  <c:v>9.85</c:v>
                </c:pt>
                <c:pt idx="3">
                  <c:v>9.81</c:v>
                </c:pt>
                <c:pt idx="4">
                  <c:v>9.92</c:v>
                </c:pt>
                <c:pt idx="5" formatCode="General">
                  <c:v>9.9700000000000006</c:v>
                </c:pt>
                <c:pt idx="6">
                  <c:v>9.89</c:v>
                </c:pt>
                <c:pt idx="7">
                  <c:v>9.82</c:v>
                </c:pt>
                <c:pt idx="8">
                  <c:v>9.83</c:v>
                </c:pt>
                <c:pt idx="9">
                  <c:v>9.9</c:v>
                </c:pt>
                <c:pt idx="10">
                  <c:v>9.8800000000000008</c:v>
                </c:pt>
                <c:pt idx="11">
                  <c:v>9.86</c:v>
                </c:pt>
                <c:pt idx="12">
                  <c:v>9.92</c:v>
                </c:pt>
                <c:pt idx="13">
                  <c:v>9.85</c:v>
                </c:pt>
                <c:pt idx="14">
                  <c:v>9.8800000000000008</c:v>
                </c:pt>
                <c:pt idx="15">
                  <c:v>10.039999999999999</c:v>
                </c:pt>
                <c:pt idx="16">
                  <c:v>9.99</c:v>
                </c:pt>
                <c:pt idx="17">
                  <c:v>9.92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9.99</c:v>
                </c:pt>
                <c:pt idx="22">
                  <c:v>9.99</c:v>
                </c:pt>
                <c:pt idx="23">
                  <c:v>10.07</c:v>
                </c:pt>
                <c:pt idx="24">
                  <c:v>9.93</c:v>
                </c:pt>
                <c:pt idx="25">
                  <c:v>10</c:v>
                </c:pt>
                <c:pt idx="26">
                  <c:v>10.210000000000001</c:v>
                </c:pt>
                <c:pt idx="27">
                  <c:v>10.16</c:v>
                </c:pt>
                <c:pt idx="28">
                  <c:v>10.02</c:v>
                </c:pt>
                <c:pt idx="29">
                  <c:v>9.9600000000000009</c:v>
                </c:pt>
                <c:pt idx="30">
                  <c:v>10</c:v>
                </c:pt>
                <c:pt idx="31">
                  <c:v>10.14</c:v>
                </c:pt>
                <c:pt idx="32">
                  <c:v>10.039999999999999</c:v>
                </c:pt>
                <c:pt idx="33">
                  <c:v>10.11</c:v>
                </c:pt>
                <c:pt idx="34">
                  <c:v>10.039999999999999</c:v>
                </c:pt>
                <c:pt idx="35">
                  <c:v>10.14</c:v>
                </c:pt>
                <c:pt idx="36">
                  <c:v>10.210000000000001</c:v>
                </c:pt>
                <c:pt idx="37">
                  <c:v>10.27</c:v>
                </c:pt>
                <c:pt idx="38">
                  <c:v>10.27</c:v>
                </c:pt>
                <c:pt idx="39">
                  <c:v>10.34</c:v>
                </c:pt>
                <c:pt idx="40">
                  <c:v>10.25</c:v>
                </c:pt>
                <c:pt idx="41">
                  <c:v>10.220000000000001</c:v>
                </c:pt>
                <c:pt idx="42">
                  <c:v>10.23</c:v>
                </c:pt>
                <c:pt idx="43">
                  <c:v>10.26</c:v>
                </c:pt>
                <c:pt idx="44">
                  <c:v>10.31</c:v>
                </c:pt>
                <c:pt idx="45">
                  <c:v>10.32</c:v>
                </c:pt>
                <c:pt idx="46">
                  <c:v>10.37</c:v>
                </c:pt>
                <c:pt idx="47">
                  <c:v>10.45</c:v>
                </c:pt>
                <c:pt idx="48">
                  <c:v>10.47</c:v>
                </c:pt>
                <c:pt idx="49">
                  <c:v>10.6</c:v>
                </c:pt>
                <c:pt idx="50">
                  <c:v>10.6</c:v>
                </c:pt>
                <c:pt idx="51">
                  <c:v>10.68</c:v>
                </c:pt>
                <c:pt idx="52">
                  <c:v>10.7</c:v>
                </c:pt>
                <c:pt idx="53">
                  <c:v>10.64</c:v>
                </c:pt>
                <c:pt idx="54">
                  <c:v>10.73</c:v>
                </c:pt>
                <c:pt idx="55">
                  <c:v>10.63</c:v>
                </c:pt>
                <c:pt idx="56">
                  <c:v>10.61</c:v>
                </c:pt>
                <c:pt idx="57">
                  <c:v>10.62</c:v>
                </c:pt>
                <c:pt idx="58">
                  <c:v>10.7</c:v>
                </c:pt>
                <c:pt idx="59">
                  <c:v>10.8</c:v>
                </c:pt>
                <c:pt idx="60">
                  <c:v>10.75</c:v>
                </c:pt>
                <c:pt idx="61">
                  <c:v>10.76</c:v>
                </c:pt>
                <c:pt idx="62">
                  <c:v>10.8</c:v>
                </c:pt>
                <c:pt idx="63">
                  <c:v>10.77</c:v>
                </c:pt>
                <c:pt idx="64">
                  <c:v>11.11</c:v>
                </c:pt>
                <c:pt idx="65">
                  <c:v>11.1</c:v>
                </c:pt>
                <c:pt idx="66">
                  <c:v>11.19</c:v>
                </c:pt>
                <c:pt idx="67">
                  <c:v>11.25</c:v>
                </c:pt>
                <c:pt idx="68">
                  <c:v>11.24</c:v>
                </c:pt>
                <c:pt idx="69">
                  <c:v>11.35</c:v>
                </c:pt>
                <c:pt idx="70">
                  <c:v>11.23</c:v>
                </c:pt>
                <c:pt idx="71">
                  <c:v>11.21</c:v>
                </c:pt>
                <c:pt idx="72">
                  <c:v>11.34</c:v>
                </c:pt>
                <c:pt idx="73">
                  <c:v>11.37</c:v>
                </c:pt>
                <c:pt idx="74">
                  <c:v>11.37</c:v>
                </c:pt>
                <c:pt idx="75">
                  <c:v>11.39</c:v>
                </c:pt>
                <c:pt idx="76">
                  <c:v>11.42</c:v>
                </c:pt>
                <c:pt idx="77">
                  <c:v>11.43</c:v>
                </c:pt>
                <c:pt idx="78">
                  <c:v>11.48</c:v>
                </c:pt>
                <c:pt idx="79">
                  <c:v>11.7</c:v>
                </c:pt>
                <c:pt idx="80">
                  <c:v>11.79</c:v>
                </c:pt>
                <c:pt idx="81">
                  <c:v>11.86</c:v>
                </c:pt>
                <c:pt idx="82">
                  <c:v>11.92</c:v>
                </c:pt>
                <c:pt idx="83">
                  <c:v>11.84</c:v>
                </c:pt>
                <c:pt idx="84">
                  <c:v>11.85</c:v>
                </c:pt>
                <c:pt idx="85">
                  <c:v>11.79</c:v>
                </c:pt>
                <c:pt idx="86">
                  <c:v>11.77</c:v>
                </c:pt>
                <c:pt idx="87">
                  <c:v>11.75</c:v>
                </c:pt>
                <c:pt idx="88">
                  <c:v>11.95</c:v>
                </c:pt>
                <c:pt idx="89">
                  <c:v>12.06</c:v>
                </c:pt>
                <c:pt idx="90">
                  <c:v>12.02</c:v>
                </c:pt>
                <c:pt idx="91">
                  <c:v>12.34</c:v>
                </c:pt>
                <c:pt idx="92">
                  <c:v>12.26</c:v>
                </c:pt>
                <c:pt idx="93">
                  <c:v>11.76</c:v>
                </c:pt>
                <c:pt idx="94">
                  <c:v>11.86</c:v>
                </c:pt>
                <c:pt idx="95">
                  <c:v>11.91</c:v>
                </c:pt>
                <c:pt idx="96">
                  <c:v>12.06</c:v>
                </c:pt>
                <c:pt idx="97">
                  <c:v>11.88</c:v>
                </c:pt>
                <c:pt idx="98">
                  <c:v>11.83</c:v>
                </c:pt>
                <c:pt idx="99">
                  <c:v>11.82</c:v>
                </c:pt>
                <c:pt idx="100">
                  <c:v>11.83</c:v>
                </c:pt>
                <c:pt idx="101">
                  <c:v>12.15</c:v>
                </c:pt>
                <c:pt idx="102">
                  <c:v>12.18</c:v>
                </c:pt>
                <c:pt idx="103">
                  <c:v>12.09</c:v>
                </c:pt>
                <c:pt idx="104">
                  <c:v>12.42</c:v>
                </c:pt>
                <c:pt idx="105">
                  <c:v>11.99</c:v>
                </c:pt>
                <c:pt idx="106">
                  <c:v>11.88</c:v>
                </c:pt>
                <c:pt idx="107">
                  <c:v>11.45</c:v>
                </c:pt>
                <c:pt idx="108">
                  <c:v>11.21</c:v>
                </c:pt>
                <c:pt idx="109">
                  <c:v>11.27</c:v>
                </c:pt>
                <c:pt idx="110">
                  <c:v>11.38</c:v>
                </c:pt>
                <c:pt idx="111">
                  <c:v>11.47</c:v>
                </c:pt>
                <c:pt idx="112">
                  <c:v>11.42</c:v>
                </c:pt>
                <c:pt idx="113">
                  <c:v>11.3</c:v>
                </c:pt>
                <c:pt idx="114">
                  <c:v>11.33</c:v>
                </c:pt>
                <c:pt idx="115">
                  <c:v>11.34</c:v>
                </c:pt>
                <c:pt idx="116">
                  <c:v>11.27</c:v>
                </c:pt>
                <c:pt idx="117">
                  <c:v>11.18</c:v>
                </c:pt>
                <c:pt idx="118">
                  <c:v>11.1</c:v>
                </c:pt>
                <c:pt idx="119">
                  <c:v>11.2</c:v>
                </c:pt>
                <c:pt idx="120">
                  <c:v>11.07</c:v>
                </c:pt>
                <c:pt idx="121">
                  <c:v>11.09</c:v>
                </c:pt>
                <c:pt idx="122">
                  <c:v>11.19</c:v>
                </c:pt>
                <c:pt idx="123">
                  <c:v>11.25</c:v>
                </c:pt>
                <c:pt idx="124">
                  <c:v>11.27</c:v>
                </c:pt>
                <c:pt idx="125">
                  <c:v>11.27</c:v>
                </c:pt>
                <c:pt idx="126">
                  <c:v>11.27</c:v>
                </c:pt>
                <c:pt idx="127">
                  <c:v>11.22</c:v>
                </c:pt>
                <c:pt idx="128">
                  <c:v>11.25</c:v>
                </c:pt>
                <c:pt idx="129">
                  <c:v>11.33</c:v>
                </c:pt>
                <c:pt idx="130">
                  <c:v>11.33</c:v>
                </c:pt>
                <c:pt idx="131">
                  <c:v>11.47</c:v>
                </c:pt>
                <c:pt idx="132">
                  <c:v>11.38</c:v>
                </c:pt>
                <c:pt idx="133">
                  <c:v>11.58</c:v>
                </c:pt>
                <c:pt idx="134">
                  <c:v>11.62</c:v>
                </c:pt>
                <c:pt idx="135">
                  <c:v>11.53</c:v>
                </c:pt>
                <c:pt idx="136">
                  <c:v>11.58</c:v>
                </c:pt>
                <c:pt idx="137">
                  <c:v>11.73</c:v>
                </c:pt>
                <c:pt idx="138">
                  <c:v>11.71</c:v>
                </c:pt>
                <c:pt idx="139">
                  <c:v>11.72</c:v>
                </c:pt>
                <c:pt idx="140">
                  <c:v>11.88</c:v>
                </c:pt>
                <c:pt idx="141">
                  <c:v>12.07</c:v>
                </c:pt>
                <c:pt idx="142">
                  <c:v>12.07</c:v>
                </c:pt>
                <c:pt idx="143">
                  <c:v>12.08</c:v>
                </c:pt>
                <c:pt idx="144">
                  <c:v>12.12</c:v>
                </c:pt>
                <c:pt idx="145">
                  <c:v>12.2</c:v>
                </c:pt>
                <c:pt idx="146">
                  <c:v>12.26</c:v>
                </c:pt>
                <c:pt idx="147">
                  <c:v>11.98</c:v>
                </c:pt>
                <c:pt idx="148">
                  <c:v>12.09</c:v>
                </c:pt>
                <c:pt idx="149">
                  <c:v>11.88</c:v>
                </c:pt>
                <c:pt idx="150">
                  <c:v>11.86</c:v>
                </c:pt>
                <c:pt idx="151">
                  <c:v>11.93</c:v>
                </c:pt>
                <c:pt idx="152">
                  <c:v>11.89</c:v>
                </c:pt>
                <c:pt idx="153">
                  <c:v>11.97</c:v>
                </c:pt>
                <c:pt idx="154">
                  <c:v>12.04</c:v>
                </c:pt>
                <c:pt idx="155">
                  <c:v>12.17</c:v>
                </c:pt>
                <c:pt idx="156">
                  <c:v>12.09</c:v>
                </c:pt>
                <c:pt idx="157">
                  <c:v>12.17</c:v>
                </c:pt>
                <c:pt idx="158">
                  <c:v>11.99</c:v>
                </c:pt>
                <c:pt idx="159">
                  <c:v>11.98</c:v>
                </c:pt>
                <c:pt idx="160">
                  <c:v>11.95</c:v>
                </c:pt>
                <c:pt idx="161">
                  <c:v>11.91</c:v>
                </c:pt>
                <c:pt idx="162">
                  <c:v>11.87</c:v>
                </c:pt>
                <c:pt idx="163">
                  <c:v>11.95</c:v>
                </c:pt>
                <c:pt idx="164">
                  <c:v>11.89</c:v>
                </c:pt>
                <c:pt idx="165">
                  <c:v>11.84</c:v>
                </c:pt>
                <c:pt idx="166">
                  <c:v>11.86</c:v>
                </c:pt>
                <c:pt idx="167">
                  <c:v>11.89</c:v>
                </c:pt>
                <c:pt idx="168">
                  <c:v>11.89</c:v>
                </c:pt>
                <c:pt idx="169">
                  <c:v>11.86</c:v>
                </c:pt>
                <c:pt idx="170">
                  <c:v>11.85</c:v>
                </c:pt>
                <c:pt idx="171">
                  <c:v>11.95</c:v>
                </c:pt>
                <c:pt idx="172">
                  <c:v>11.85</c:v>
                </c:pt>
                <c:pt idx="173">
                  <c:v>11.97</c:v>
                </c:pt>
                <c:pt idx="174">
                  <c:v>12.08</c:v>
                </c:pt>
                <c:pt idx="175">
                  <c:v>12.05</c:v>
                </c:pt>
                <c:pt idx="176">
                  <c:v>11.93</c:v>
                </c:pt>
                <c:pt idx="177">
                  <c:v>11.98</c:v>
                </c:pt>
                <c:pt idx="178">
                  <c:v>12.08</c:v>
                </c:pt>
                <c:pt idx="179">
                  <c:v>12.05</c:v>
                </c:pt>
                <c:pt idx="180">
                  <c:v>12.04</c:v>
                </c:pt>
                <c:pt idx="181">
                  <c:v>12.11</c:v>
                </c:pt>
                <c:pt idx="182">
                  <c:v>12.07</c:v>
                </c:pt>
                <c:pt idx="183">
                  <c:v>11.97</c:v>
                </c:pt>
                <c:pt idx="184">
                  <c:v>11.92</c:v>
                </c:pt>
                <c:pt idx="185">
                  <c:v>11.99</c:v>
                </c:pt>
                <c:pt idx="186">
                  <c:v>11.95</c:v>
                </c:pt>
                <c:pt idx="187">
                  <c:v>11.97</c:v>
                </c:pt>
                <c:pt idx="188">
                  <c:v>11.98</c:v>
                </c:pt>
                <c:pt idx="189">
                  <c:v>12.04</c:v>
                </c:pt>
                <c:pt idx="190">
                  <c:v>12.09</c:v>
                </c:pt>
                <c:pt idx="191">
                  <c:v>11.99</c:v>
                </c:pt>
                <c:pt idx="192">
                  <c:v>12.05</c:v>
                </c:pt>
                <c:pt idx="193">
                  <c:v>12.26</c:v>
                </c:pt>
                <c:pt idx="194">
                  <c:v>12.32</c:v>
                </c:pt>
                <c:pt idx="195">
                  <c:v>12.24</c:v>
                </c:pt>
                <c:pt idx="196">
                  <c:v>12.12</c:v>
                </c:pt>
                <c:pt idx="197">
                  <c:v>12.2</c:v>
                </c:pt>
                <c:pt idx="198">
                  <c:v>12.15</c:v>
                </c:pt>
                <c:pt idx="199">
                  <c:v>12.21</c:v>
                </c:pt>
                <c:pt idx="200">
                  <c:v>12.07</c:v>
                </c:pt>
                <c:pt idx="201">
                  <c:v>12.23</c:v>
                </c:pt>
                <c:pt idx="202">
                  <c:v>12.44</c:v>
                </c:pt>
                <c:pt idx="203">
                  <c:v>12.41</c:v>
                </c:pt>
                <c:pt idx="204">
                  <c:v>12.49</c:v>
                </c:pt>
                <c:pt idx="205">
                  <c:v>12.47</c:v>
                </c:pt>
                <c:pt idx="206">
                  <c:v>12.6</c:v>
                </c:pt>
                <c:pt idx="207">
                  <c:v>12.62</c:v>
                </c:pt>
                <c:pt idx="208">
                  <c:v>12.7</c:v>
                </c:pt>
                <c:pt idx="209">
                  <c:v>12.67</c:v>
                </c:pt>
                <c:pt idx="210">
                  <c:v>12.63</c:v>
                </c:pt>
                <c:pt idx="211">
                  <c:v>12.59</c:v>
                </c:pt>
                <c:pt idx="212">
                  <c:v>12.58</c:v>
                </c:pt>
                <c:pt idx="213">
                  <c:v>12.35</c:v>
                </c:pt>
                <c:pt idx="214">
                  <c:v>12.31</c:v>
                </c:pt>
                <c:pt idx="215">
                  <c:v>12.39</c:v>
                </c:pt>
                <c:pt idx="216">
                  <c:v>12.31</c:v>
                </c:pt>
                <c:pt idx="217">
                  <c:v>12.4</c:v>
                </c:pt>
                <c:pt idx="218">
                  <c:v>12.64</c:v>
                </c:pt>
                <c:pt idx="219">
                  <c:v>12.77</c:v>
                </c:pt>
                <c:pt idx="220">
                  <c:v>12.85</c:v>
                </c:pt>
                <c:pt idx="221">
                  <c:v>12.74</c:v>
                </c:pt>
                <c:pt idx="222">
                  <c:v>12.91</c:v>
                </c:pt>
                <c:pt idx="223">
                  <c:v>12.74</c:v>
                </c:pt>
                <c:pt idx="224">
                  <c:v>12.61</c:v>
                </c:pt>
                <c:pt idx="225">
                  <c:v>12.62</c:v>
                </c:pt>
                <c:pt idx="226">
                  <c:v>12.36</c:v>
                </c:pt>
                <c:pt idx="227">
                  <c:v>12.52</c:v>
                </c:pt>
                <c:pt idx="228">
                  <c:v>12.62</c:v>
                </c:pt>
                <c:pt idx="229">
                  <c:v>12.38</c:v>
                </c:pt>
                <c:pt idx="230">
                  <c:v>12.27</c:v>
                </c:pt>
                <c:pt idx="231">
                  <c:v>12.19</c:v>
                </c:pt>
                <c:pt idx="232">
                  <c:v>12.13</c:v>
                </c:pt>
                <c:pt idx="233">
                  <c:v>12.26</c:v>
                </c:pt>
                <c:pt idx="234">
                  <c:v>12.42</c:v>
                </c:pt>
                <c:pt idx="235">
                  <c:v>12.69</c:v>
                </c:pt>
                <c:pt idx="236">
                  <c:v>12.58</c:v>
                </c:pt>
                <c:pt idx="237">
                  <c:v>12.53</c:v>
                </c:pt>
                <c:pt idx="238">
                  <c:v>12.63</c:v>
                </c:pt>
                <c:pt idx="239">
                  <c:v>12.49</c:v>
                </c:pt>
                <c:pt idx="240">
                  <c:v>12.41</c:v>
                </c:pt>
                <c:pt idx="241">
                  <c:v>12.41</c:v>
                </c:pt>
                <c:pt idx="242">
                  <c:v>12.7</c:v>
                </c:pt>
                <c:pt idx="243">
                  <c:v>12.57</c:v>
                </c:pt>
                <c:pt idx="244">
                  <c:v>12.76</c:v>
                </c:pt>
                <c:pt idx="245">
                  <c:v>12.75</c:v>
                </c:pt>
                <c:pt idx="246">
                  <c:v>12.9</c:v>
                </c:pt>
                <c:pt idx="247">
                  <c:v>12.88</c:v>
                </c:pt>
                <c:pt idx="248">
                  <c:v>12.9</c:v>
                </c:pt>
                <c:pt idx="249">
                  <c:v>12.86</c:v>
                </c:pt>
                <c:pt idx="250">
                  <c:v>13.04</c:v>
                </c:pt>
                <c:pt idx="251">
                  <c:v>13.04</c:v>
                </c:pt>
                <c:pt idx="252">
                  <c:v>13.14</c:v>
                </c:pt>
                <c:pt idx="253">
                  <c:v>13.48</c:v>
                </c:pt>
                <c:pt idx="254">
                  <c:v>13.57</c:v>
                </c:pt>
                <c:pt idx="255">
                  <c:v>13.75</c:v>
                </c:pt>
                <c:pt idx="256">
                  <c:v>14.16</c:v>
                </c:pt>
                <c:pt idx="257">
                  <c:v>14.12</c:v>
                </c:pt>
                <c:pt idx="258">
                  <c:v>13.99</c:v>
                </c:pt>
                <c:pt idx="259">
                  <c:v>13.98</c:v>
                </c:pt>
                <c:pt idx="260">
                  <c:v>13.72</c:v>
                </c:pt>
                <c:pt idx="261">
                  <c:v>13.91</c:v>
                </c:pt>
                <c:pt idx="262">
                  <c:v>13.62</c:v>
                </c:pt>
                <c:pt idx="263">
                  <c:v>13.5</c:v>
                </c:pt>
                <c:pt idx="264">
                  <c:v>13.71</c:v>
                </c:pt>
                <c:pt idx="265">
                  <c:v>14.07</c:v>
                </c:pt>
                <c:pt idx="266">
                  <c:v>13.85</c:v>
                </c:pt>
                <c:pt idx="267">
                  <c:v>13.61</c:v>
                </c:pt>
                <c:pt idx="268">
                  <c:v>13.86</c:v>
                </c:pt>
                <c:pt idx="269">
                  <c:v>14.01</c:v>
                </c:pt>
                <c:pt idx="270">
                  <c:v>14.06</c:v>
                </c:pt>
                <c:pt idx="271">
                  <c:v>14.6</c:v>
                </c:pt>
                <c:pt idx="272">
                  <c:v>14.6</c:v>
                </c:pt>
                <c:pt idx="273">
                  <c:v>14.24</c:v>
                </c:pt>
                <c:pt idx="274">
                  <c:v>14.19</c:v>
                </c:pt>
                <c:pt idx="275">
                  <c:v>14.29</c:v>
                </c:pt>
                <c:pt idx="276">
                  <c:v>14.39</c:v>
                </c:pt>
                <c:pt idx="277">
                  <c:v>14.64</c:v>
                </c:pt>
                <c:pt idx="278">
                  <c:v>14.89</c:v>
                </c:pt>
                <c:pt idx="279">
                  <c:v>14.7</c:v>
                </c:pt>
                <c:pt idx="280">
                  <c:v>15.07</c:v>
                </c:pt>
                <c:pt idx="281">
                  <c:v>15.3</c:v>
                </c:pt>
                <c:pt idx="282">
                  <c:v>15.43</c:v>
                </c:pt>
                <c:pt idx="283">
                  <c:v>15.58</c:v>
                </c:pt>
                <c:pt idx="284">
                  <c:v>15.74</c:v>
                </c:pt>
                <c:pt idx="285">
                  <c:v>15.71</c:v>
                </c:pt>
                <c:pt idx="286">
                  <c:v>15.52</c:v>
                </c:pt>
                <c:pt idx="287">
                  <c:v>15.62</c:v>
                </c:pt>
                <c:pt idx="288">
                  <c:v>15.5</c:v>
                </c:pt>
                <c:pt idx="289">
                  <c:v>15.75</c:v>
                </c:pt>
                <c:pt idx="290">
                  <c:v>15.88</c:v>
                </c:pt>
                <c:pt idx="291">
                  <c:v>15.75</c:v>
                </c:pt>
                <c:pt idx="292">
                  <c:v>16.02</c:v>
                </c:pt>
                <c:pt idx="293">
                  <c:v>16.02</c:v>
                </c:pt>
                <c:pt idx="294">
                  <c:v>16.059999999999999</c:v>
                </c:pt>
                <c:pt idx="295">
                  <c:v>16.12</c:v>
                </c:pt>
                <c:pt idx="296">
                  <c:v>15.88</c:v>
                </c:pt>
                <c:pt idx="297">
                  <c:v>15.94</c:v>
                </c:pt>
                <c:pt idx="298">
                  <c:v>15.96</c:v>
                </c:pt>
                <c:pt idx="299">
                  <c:v>15.81</c:v>
                </c:pt>
                <c:pt idx="300">
                  <c:v>15.89</c:v>
                </c:pt>
                <c:pt idx="301">
                  <c:v>15.62</c:v>
                </c:pt>
                <c:pt idx="302">
                  <c:v>15.94</c:v>
                </c:pt>
                <c:pt idx="303">
                  <c:v>16.190000000000001</c:v>
                </c:pt>
                <c:pt idx="304">
                  <c:v>16.440000000000001</c:v>
                </c:pt>
                <c:pt idx="305">
                  <c:v>16.37</c:v>
                </c:pt>
                <c:pt idx="306">
                  <c:v>16.61</c:v>
                </c:pt>
                <c:pt idx="307">
                  <c:v>16.760000000000002</c:v>
                </c:pt>
                <c:pt idx="308">
                  <c:v>16.8</c:v>
                </c:pt>
                <c:pt idx="309">
                  <c:v>16.64</c:v>
                </c:pt>
                <c:pt idx="310">
                  <c:v>16.46</c:v>
                </c:pt>
                <c:pt idx="311">
                  <c:v>16.55</c:v>
                </c:pt>
                <c:pt idx="312">
                  <c:v>16.440000000000001</c:v>
                </c:pt>
                <c:pt idx="313">
                  <c:v>16.29</c:v>
                </c:pt>
                <c:pt idx="314">
                  <c:v>16.329999999999998</c:v>
                </c:pt>
                <c:pt idx="315">
                  <c:v>16.350000000000001</c:v>
                </c:pt>
                <c:pt idx="316">
                  <c:v>16.34</c:v>
                </c:pt>
                <c:pt idx="317">
                  <c:v>16.28</c:v>
                </c:pt>
                <c:pt idx="318">
                  <c:v>16.11</c:v>
                </c:pt>
                <c:pt idx="319">
                  <c:v>16.25</c:v>
                </c:pt>
                <c:pt idx="320">
                  <c:v>16.579999999999998</c:v>
                </c:pt>
                <c:pt idx="321">
                  <c:v>16.62</c:v>
                </c:pt>
                <c:pt idx="322">
                  <c:v>16.53</c:v>
                </c:pt>
                <c:pt idx="323">
                  <c:v>16.5</c:v>
                </c:pt>
                <c:pt idx="324">
                  <c:v>16.48</c:v>
                </c:pt>
                <c:pt idx="325">
                  <c:v>16.57</c:v>
                </c:pt>
                <c:pt idx="326">
                  <c:v>16.57</c:v>
                </c:pt>
                <c:pt idx="327">
                  <c:v>16.329999999999998</c:v>
                </c:pt>
                <c:pt idx="328">
                  <c:v>16.13</c:v>
                </c:pt>
                <c:pt idx="329">
                  <c:v>16.29</c:v>
                </c:pt>
                <c:pt idx="330">
                  <c:v>16.100000000000001</c:v>
                </c:pt>
                <c:pt idx="331">
                  <c:v>16.09</c:v>
                </c:pt>
                <c:pt idx="332">
                  <c:v>16</c:v>
                </c:pt>
                <c:pt idx="333">
                  <c:v>15.88</c:v>
                </c:pt>
                <c:pt idx="334">
                  <c:v>15.68</c:v>
                </c:pt>
                <c:pt idx="335">
                  <c:v>15.77</c:v>
                </c:pt>
                <c:pt idx="336">
                  <c:v>15.77</c:v>
                </c:pt>
                <c:pt idx="337">
                  <c:v>15.68</c:v>
                </c:pt>
                <c:pt idx="338">
                  <c:v>15.72</c:v>
                </c:pt>
                <c:pt idx="339">
                  <c:v>15.68</c:v>
                </c:pt>
                <c:pt idx="340">
                  <c:v>15.8</c:v>
                </c:pt>
                <c:pt idx="341">
                  <c:v>15.95</c:v>
                </c:pt>
                <c:pt idx="342">
                  <c:v>15.91</c:v>
                </c:pt>
                <c:pt idx="343">
                  <c:v>15.62</c:v>
                </c:pt>
                <c:pt idx="344">
                  <c:v>15.51</c:v>
                </c:pt>
                <c:pt idx="345">
                  <c:v>15.24</c:v>
                </c:pt>
                <c:pt idx="346">
                  <c:v>15.21</c:v>
                </c:pt>
                <c:pt idx="347">
                  <c:v>15.27</c:v>
                </c:pt>
                <c:pt idx="348">
                  <c:v>15.51</c:v>
                </c:pt>
                <c:pt idx="349">
                  <c:v>15.59</c:v>
                </c:pt>
                <c:pt idx="350">
                  <c:v>15.57</c:v>
                </c:pt>
                <c:pt idx="351">
                  <c:v>15.61</c:v>
                </c:pt>
                <c:pt idx="352">
                  <c:v>15.53</c:v>
                </c:pt>
                <c:pt idx="353">
                  <c:v>15.59</c:v>
                </c:pt>
                <c:pt idx="354">
                  <c:v>15.72</c:v>
                </c:pt>
                <c:pt idx="355">
                  <c:v>15.72</c:v>
                </c:pt>
                <c:pt idx="356">
                  <c:v>15.63</c:v>
                </c:pt>
                <c:pt idx="357">
                  <c:v>15.57</c:v>
                </c:pt>
                <c:pt idx="358">
                  <c:v>15.52</c:v>
                </c:pt>
                <c:pt idx="359">
                  <c:v>15.7</c:v>
                </c:pt>
                <c:pt idx="360">
                  <c:v>15.95</c:v>
                </c:pt>
                <c:pt idx="361">
                  <c:v>15.95</c:v>
                </c:pt>
                <c:pt idx="362">
                  <c:v>15.88</c:v>
                </c:pt>
                <c:pt idx="363">
                  <c:v>15.73</c:v>
                </c:pt>
                <c:pt idx="364">
                  <c:v>15.92</c:v>
                </c:pt>
                <c:pt idx="365">
                  <c:v>15.96</c:v>
                </c:pt>
                <c:pt idx="366">
                  <c:v>15.84</c:v>
                </c:pt>
                <c:pt idx="367">
                  <c:v>15.83</c:v>
                </c:pt>
                <c:pt idx="368">
                  <c:v>15.77</c:v>
                </c:pt>
                <c:pt idx="369">
                  <c:v>15.82</c:v>
                </c:pt>
                <c:pt idx="370">
                  <c:v>15.76</c:v>
                </c:pt>
                <c:pt idx="371">
                  <c:v>15.71</c:v>
                </c:pt>
                <c:pt idx="372">
                  <c:v>15.94</c:v>
                </c:pt>
                <c:pt idx="373">
                  <c:v>15.94</c:v>
                </c:pt>
                <c:pt idx="374">
                  <c:v>15.65</c:v>
                </c:pt>
                <c:pt idx="375">
                  <c:v>15.32</c:v>
                </c:pt>
                <c:pt idx="376">
                  <c:v>15.47</c:v>
                </c:pt>
                <c:pt idx="377">
                  <c:v>15.2</c:v>
                </c:pt>
                <c:pt idx="378">
                  <c:v>15.26</c:v>
                </c:pt>
                <c:pt idx="379">
                  <c:v>15.2</c:v>
                </c:pt>
                <c:pt idx="380">
                  <c:v>15.65</c:v>
                </c:pt>
                <c:pt idx="381">
                  <c:v>15.6</c:v>
                </c:pt>
                <c:pt idx="382">
                  <c:v>16.100000000000001</c:v>
                </c:pt>
                <c:pt idx="383">
                  <c:v>16.420000000000002</c:v>
                </c:pt>
                <c:pt idx="384">
                  <c:v>15.73</c:v>
                </c:pt>
                <c:pt idx="385">
                  <c:v>16</c:v>
                </c:pt>
                <c:pt idx="386">
                  <c:v>16.8</c:v>
                </c:pt>
                <c:pt idx="387">
                  <c:v>16.14</c:v>
                </c:pt>
                <c:pt idx="388">
                  <c:v>15.81</c:v>
                </c:pt>
                <c:pt idx="389">
                  <c:v>15.73</c:v>
                </c:pt>
                <c:pt idx="390">
                  <c:v>15.2</c:v>
                </c:pt>
                <c:pt idx="391">
                  <c:v>14.99</c:v>
                </c:pt>
                <c:pt idx="392">
                  <c:v>14.96</c:v>
                </c:pt>
                <c:pt idx="393">
                  <c:v>14.95</c:v>
                </c:pt>
                <c:pt idx="394">
                  <c:v>15.11</c:v>
                </c:pt>
                <c:pt idx="395">
                  <c:v>15.15</c:v>
                </c:pt>
                <c:pt idx="396">
                  <c:v>14.74</c:v>
                </c:pt>
                <c:pt idx="397">
                  <c:v>14.8</c:v>
                </c:pt>
                <c:pt idx="398">
                  <c:v>15.01</c:v>
                </c:pt>
                <c:pt idx="399">
                  <c:v>14.65</c:v>
                </c:pt>
                <c:pt idx="400">
                  <c:v>14.72</c:v>
                </c:pt>
                <c:pt idx="401">
                  <c:v>14.39</c:v>
                </c:pt>
                <c:pt idx="402">
                  <c:v>14.12</c:v>
                </c:pt>
                <c:pt idx="403">
                  <c:v>13.71</c:v>
                </c:pt>
                <c:pt idx="404">
                  <c:v>13.72</c:v>
                </c:pt>
                <c:pt idx="405">
                  <c:v>13.76</c:v>
                </c:pt>
                <c:pt idx="406">
                  <c:v>13.95</c:v>
                </c:pt>
                <c:pt idx="407">
                  <c:v>13.9</c:v>
                </c:pt>
                <c:pt idx="408">
                  <c:v>13.67</c:v>
                </c:pt>
                <c:pt idx="409">
                  <c:v>13.57</c:v>
                </c:pt>
                <c:pt idx="410">
                  <c:v>13.57</c:v>
                </c:pt>
                <c:pt idx="411">
                  <c:v>13.53</c:v>
                </c:pt>
                <c:pt idx="412">
                  <c:v>13.56</c:v>
                </c:pt>
                <c:pt idx="413">
                  <c:v>13.45</c:v>
                </c:pt>
                <c:pt idx="414">
                  <c:v>13.44</c:v>
                </c:pt>
                <c:pt idx="415">
                  <c:v>13.39</c:v>
                </c:pt>
                <c:pt idx="416">
                  <c:v>13.6</c:v>
                </c:pt>
                <c:pt idx="417">
                  <c:v>13.66</c:v>
                </c:pt>
                <c:pt idx="418">
                  <c:v>13.81</c:v>
                </c:pt>
                <c:pt idx="419">
                  <c:v>13.69</c:v>
                </c:pt>
                <c:pt idx="420">
                  <c:v>13.21</c:v>
                </c:pt>
                <c:pt idx="421">
                  <c:v>13</c:v>
                </c:pt>
                <c:pt idx="422">
                  <c:v>12.99</c:v>
                </c:pt>
                <c:pt idx="423">
                  <c:v>12.79</c:v>
                </c:pt>
                <c:pt idx="424">
                  <c:v>12.85</c:v>
                </c:pt>
                <c:pt idx="425">
                  <c:v>13.04</c:v>
                </c:pt>
                <c:pt idx="426">
                  <c:v>13</c:v>
                </c:pt>
                <c:pt idx="427">
                  <c:v>12.98</c:v>
                </c:pt>
                <c:pt idx="428">
                  <c:v>13.02</c:v>
                </c:pt>
                <c:pt idx="429">
                  <c:v>13</c:v>
                </c:pt>
                <c:pt idx="430">
                  <c:v>12.47</c:v>
                </c:pt>
                <c:pt idx="431">
                  <c:v>12.35</c:v>
                </c:pt>
                <c:pt idx="432">
                  <c:v>12.52</c:v>
                </c:pt>
                <c:pt idx="433">
                  <c:v>12.62</c:v>
                </c:pt>
                <c:pt idx="434">
                  <c:v>12.61</c:v>
                </c:pt>
                <c:pt idx="435">
                  <c:v>12.56</c:v>
                </c:pt>
                <c:pt idx="436">
                  <c:v>12.59</c:v>
                </c:pt>
                <c:pt idx="437">
                  <c:v>12.6</c:v>
                </c:pt>
                <c:pt idx="438">
                  <c:v>12.62</c:v>
                </c:pt>
                <c:pt idx="439">
                  <c:v>12.67</c:v>
                </c:pt>
                <c:pt idx="440">
                  <c:v>12.63</c:v>
                </c:pt>
                <c:pt idx="441">
                  <c:v>12.66</c:v>
                </c:pt>
                <c:pt idx="442">
                  <c:v>12.58</c:v>
                </c:pt>
                <c:pt idx="443">
                  <c:v>12.59</c:v>
                </c:pt>
                <c:pt idx="444">
                  <c:v>12.75</c:v>
                </c:pt>
                <c:pt idx="445">
                  <c:v>12.68</c:v>
                </c:pt>
                <c:pt idx="446">
                  <c:v>12.73</c:v>
                </c:pt>
                <c:pt idx="447">
                  <c:v>12.68</c:v>
                </c:pt>
                <c:pt idx="448">
                  <c:v>12.82</c:v>
                </c:pt>
                <c:pt idx="449">
                  <c:v>12.66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B7F-4F2C-87E2-1B526E28EC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850304"/>
        <c:axId val="118774016"/>
      </c:lineChart>
      <c:dateAx>
        <c:axId val="118765824"/>
        <c:scaling>
          <c:orientation val="minMax"/>
          <c:min val="42187"/>
        </c:scaling>
        <c:delete val="0"/>
        <c:axPos val="b"/>
        <c:numFmt formatCode="m/d/yyyy" sourceLinked="1"/>
        <c:majorTickMark val="out"/>
        <c:minorTickMark val="none"/>
        <c:tickLblPos val="nextTo"/>
        <c:crossAx val="118772480"/>
        <c:crosses val="autoZero"/>
        <c:auto val="1"/>
        <c:lblOffset val="100"/>
        <c:baseTimeUnit val="days"/>
      </c:dateAx>
      <c:valAx>
        <c:axId val="118772480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18765824"/>
        <c:crosses val="autoZero"/>
        <c:crossBetween val="between"/>
      </c:valAx>
      <c:valAx>
        <c:axId val="118774016"/>
        <c:scaling>
          <c:orientation val="minMax"/>
          <c:min val="10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crossAx val="118850304"/>
        <c:crosses val="max"/>
        <c:crossBetween val="between"/>
      </c:valAx>
      <c:dateAx>
        <c:axId val="1188503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18774016"/>
        <c:crosses val="autoZero"/>
        <c:auto val="1"/>
        <c:lblOffset val="100"/>
        <c:baseTimeUnit val="days"/>
      </c:dateAx>
    </c:plotArea>
    <c:legend>
      <c:legendPos val="r"/>
      <c:overlay val="0"/>
      <c:txPr>
        <a:bodyPr/>
        <a:lstStyle/>
        <a:p>
          <a:pPr rtl="0">
            <a:defRPr/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476250</xdr:colOff>
          <xdr:row>1</xdr:row>
          <xdr:rowOff>66675</xdr:rowOff>
        </xdr:from>
        <xdr:to>
          <xdr:col>16</xdr:col>
          <xdr:colOff>762000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Virar Dia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47625</xdr:colOff>
      <xdr:row>48</xdr:row>
      <xdr:rowOff>31749</xdr:rowOff>
    </xdr:from>
    <xdr:to>
      <xdr:col>10</xdr:col>
      <xdr:colOff>1285875</xdr:colOff>
      <xdr:row>82</xdr:row>
      <xdr:rowOff>238124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</xdr:col>
      <xdr:colOff>31750</xdr:colOff>
      <xdr:row>1</xdr:row>
      <xdr:rowOff>47625</xdr:rowOff>
    </xdr:from>
    <xdr:ext cx="3407404" cy="698500"/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254000"/>
          <a:ext cx="3407404" cy="698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2</xdr:row>
      <xdr:rowOff>0</xdr:rowOff>
    </xdr:from>
    <xdr:to>
      <xdr:col>15</xdr:col>
      <xdr:colOff>9524</xdr:colOff>
      <xdr:row>29</xdr:row>
      <xdr:rowOff>76200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ocuments%20and%20Settings\Administrador\Meus%20documentos\Clientes\VOTORANTIM\test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ocuments%20and%20Settings\agraever\Local%20Settings\Temporary%20Internet%20Files\OLK2D\Spreadd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ocuments%20and%20Settings\romafab\Configura&#231;&#245;es%20locais\Temporary%20Internet%20Files\OLK8C\Resumo_Ibov_Base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OCUME~1\fvromano\CONFIG~1\Temp\DERIV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Trade%20Idea/BTG_LOCAL_v2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ocuments%20and%20Settings\Ricardo\Configura&#231;&#245;es%20locais\Temporary%20Internet%20Files\Content.IE5\G1AJO9YJ\IPCA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Trade%20Idea/BTG%20Trade%20Ide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EQUITY%20TRADING\Curvas%20-%20Derivativos\Raphael\ITSE_Turbo\Lamborghini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bettoni/AppData/Local/Microsoft/Windows/Temporary%20Internet%20Files/Content.Outlook/3HXWAFVH/Interest%20Rates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SMILE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Codepe%20CV%20SA\Meus%20documentos\Fabiano\SELIC1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EQUITY%20TRADING\Fabiano\CURVAS_VOL\bs_2_nova_futuro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ída"/>
      <sheetName val="Sheet2"/>
      <sheetName val="Entrada"/>
    </sheetNames>
    <sheetDataSet>
      <sheetData sheetId="0"/>
      <sheetData sheetId="1" refreshError="1">
        <row r="4">
          <cell r="G4">
            <v>37665.370833333334</v>
          </cell>
          <cell r="H4">
            <v>10710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3"/>
      <sheetName val="Plan1"/>
      <sheetName val="Plan4"/>
    </sheetNames>
    <sheetDataSet>
      <sheetData sheetId="0" refreshError="1"/>
      <sheetData sheetId="1" refreshError="1"/>
      <sheetData sheetId="2">
        <row r="8">
          <cell r="E8" t="str">
            <v>A</v>
          </cell>
          <cell r="F8" t="str">
            <v xml:space="preserve">JANEIRO  </v>
          </cell>
          <cell r="G8" t="str">
            <v xml:space="preserve">CALL  </v>
          </cell>
        </row>
        <row r="9">
          <cell r="E9" t="str">
            <v>B</v>
          </cell>
          <cell r="F9" t="str">
            <v xml:space="preserve">FEVEREIRO  </v>
          </cell>
          <cell r="G9" t="str">
            <v xml:space="preserve">CALL  </v>
          </cell>
        </row>
        <row r="10">
          <cell r="E10" t="str">
            <v>C</v>
          </cell>
          <cell r="F10" t="str">
            <v xml:space="preserve">MARÇO  </v>
          </cell>
          <cell r="G10" t="str">
            <v xml:space="preserve">CALL  </v>
          </cell>
        </row>
        <row r="11">
          <cell r="E11" t="str">
            <v>D</v>
          </cell>
          <cell r="F11" t="str">
            <v xml:space="preserve">ABRIL  </v>
          </cell>
          <cell r="G11" t="str">
            <v xml:space="preserve">CALL  </v>
          </cell>
        </row>
        <row r="12">
          <cell r="E12" t="str">
            <v>E</v>
          </cell>
          <cell r="F12" t="str">
            <v xml:space="preserve">MAIO  </v>
          </cell>
          <cell r="G12" t="str">
            <v xml:space="preserve">CALL  </v>
          </cell>
        </row>
        <row r="13">
          <cell r="E13" t="str">
            <v>F</v>
          </cell>
          <cell r="F13" t="str">
            <v xml:space="preserve">JUNHO  </v>
          </cell>
          <cell r="G13" t="str">
            <v xml:space="preserve">CALL  </v>
          </cell>
        </row>
        <row r="14">
          <cell r="E14" t="str">
            <v>G</v>
          </cell>
          <cell r="F14" t="str">
            <v xml:space="preserve">JULHO  </v>
          </cell>
          <cell r="G14" t="str">
            <v xml:space="preserve">CALL  </v>
          </cell>
        </row>
        <row r="15">
          <cell r="E15" t="str">
            <v>H</v>
          </cell>
          <cell r="F15" t="str">
            <v xml:space="preserve">AGOSTO  </v>
          </cell>
          <cell r="G15" t="str">
            <v xml:space="preserve">CALL  </v>
          </cell>
        </row>
        <row r="16">
          <cell r="E16" t="str">
            <v>I</v>
          </cell>
          <cell r="F16" t="str">
            <v xml:space="preserve">SETEMBRO  </v>
          </cell>
          <cell r="G16" t="str">
            <v xml:space="preserve">CALL  </v>
          </cell>
        </row>
        <row r="17">
          <cell r="E17" t="str">
            <v>J</v>
          </cell>
          <cell r="F17" t="str">
            <v xml:space="preserve">OUTUBRO  </v>
          </cell>
          <cell r="G17" t="str">
            <v xml:space="preserve">CALL  </v>
          </cell>
        </row>
        <row r="18">
          <cell r="E18" t="str">
            <v>K</v>
          </cell>
          <cell r="F18" t="str">
            <v xml:space="preserve">NOVEMBRO  </v>
          </cell>
          <cell r="G18" t="str">
            <v xml:space="preserve">CALL  </v>
          </cell>
        </row>
        <row r="19">
          <cell r="E19" t="str">
            <v>L</v>
          </cell>
          <cell r="F19" t="str">
            <v xml:space="preserve">DEZEMBRO  </v>
          </cell>
          <cell r="G19" t="str">
            <v xml:space="preserve">CALL  </v>
          </cell>
        </row>
        <row r="20">
          <cell r="E20" t="str">
            <v>M</v>
          </cell>
          <cell r="F20" t="str">
            <v xml:space="preserve">JANEIRO  </v>
          </cell>
          <cell r="G20" t="str">
            <v xml:space="preserve">PUT  </v>
          </cell>
        </row>
        <row r="21">
          <cell r="E21" t="str">
            <v>N</v>
          </cell>
          <cell r="F21" t="str">
            <v xml:space="preserve">FEVEREIRO  </v>
          </cell>
          <cell r="G21" t="str">
            <v xml:space="preserve">PUT  </v>
          </cell>
        </row>
        <row r="22">
          <cell r="E22" t="str">
            <v>O</v>
          </cell>
          <cell r="F22" t="str">
            <v xml:space="preserve">MARÇO  </v>
          </cell>
          <cell r="G22" t="str">
            <v xml:space="preserve">PUT  </v>
          </cell>
        </row>
        <row r="23">
          <cell r="E23" t="str">
            <v>P</v>
          </cell>
          <cell r="F23" t="str">
            <v xml:space="preserve">ABRIL  </v>
          </cell>
          <cell r="G23" t="str">
            <v xml:space="preserve">PUT  </v>
          </cell>
        </row>
        <row r="24">
          <cell r="E24" t="str">
            <v>Q</v>
          </cell>
          <cell r="F24" t="str">
            <v xml:space="preserve">MAIO  </v>
          </cell>
          <cell r="G24" t="str">
            <v xml:space="preserve">PUT  </v>
          </cell>
        </row>
        <row r="25">
          <cell r="E25" t="str">
            <v>R</v>
          </cell>
          <cell r="F25" t="str">
            <v xml:space="preserve">JUNHO  </v>
          </cell>
          <cell r="G25" t="str">
            <v xml:space="preserve">PUT  </v>
          </cell>
        </row>
        <row r="26">
          <cell r="E26" t="str">
            <v>S</v>
          </cell>
          <cell r="F26" t="str">
            <v xml:space="preserve">JULHO  </v>
          </cell>
          <cell r="G26" t="str">
            <v xml:space="preserve">PUT  </v>
          </cell>
        </row>
        <row r="27">
          <cell r="E27" t="str">
            <v>T</v>
          </cell>
          <cell r="F27" t="str">
            <v xml:space="preserve">AGOSTO  </v>
          </cell>
          <cell r="G27" t="str">
            <v xml:space="preserve">PUT  </v>
          </cell>
        </row>
        <row r="28">
          <cell r="E28" t="str">
            <v>U</v>
          </cell>
          <cell r="F28" t="str">
            <v xml:space="preserve">SETEMBRO  </v>
          </cell>
          <cell r="G28" t="str">
            <v xml:space="preserve">PUT  </v>
          </cell>
        </row>
        <row r="29">
          <cell r="E29" t="str">
            <v>V</v>
          </cell>
          <cell r="F29" t="str">
            <v xml:space="preserve">OUTUBRO  </v>
          </cell>
          <cell r="G29" t="str">
            <v xml:space="preserve">PUT  </v>
          </cell>
        </row>
        <row r="30">
          <cell r="E30" t="str">
            <v>W</v>
          </cell>
          <cell r="F30" t="str">
            <v xml:space="preserve">NOVEMBRO  </v>
          </cell>
          <cell r="G30" t="str">
            <v xml:space="preserve">PUT  </v>
          </cell>
        </row>
        <row r="31">
          <cell r="E31" t="str">
            <v>X</v>
          </cell>
          <cell r="F31" t="str">
            <v xml:space="preserve">DEZEMBRO  </v>
          </cell>
          <cell r="G31" t="str">
            <v xml:space="preserve">PUT  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"/>
      <sheetName val="101"/>
      <sheetName val="GERAL"/>
      <sheetName val="Gráf."/>
      <sheetName val="Copom"/>
      <sheetName val="Termo"/>
      <sheetName val="Finan."/>
      <sheetName val="Butter US$"/>
      <sheetName val="Borboleta"/>
      <sheetName val="Teste"/>
      <sheetName val="TA +"/>
      <sheetName val="TNLP4"/>
      <sheetName val="OPÇÕES"/>
      <sheetName val="Índice"/>
      <sheetName val="DI Futuro"/>
      <sheetName val="FER"/>
      <sheetName val="Prazo"/>
      <sheetName val="Inflação"/>
      <sheetName val="Despesas"/>
      <sheetName val="DDI"/>
      <sheetName val="Calendário"/>
      <sheetName val="BOLSA"/>
      <sheetName val="INPUT"/>
      <sheetName val="US$ Futuros"/>
      <sheetName val="US$ Futuro"/>
      <sheetName val="Condor"/>
      <sheetName val="Rolagem"/>
      <sheetName val="Arbitragem"/>
      <sheetName val="Sheet1"/>
      <sheetName val="DERIV1"/>
      <sheetName val="INDICE"/>
      <sheetName val="DOL"/>
      <sheetName val="STF"/>
      <sheetName val="Sheet2"/>
      <sheetName val="CarteiraSet.04"/>
      <sheetName val="indicadores"/>
      <sheetName val="trade"/>
    </sheetNames>
    <sheetDataSet>
      <sheetData sheetId="0" refreshError="1"/>
      <sheetData sheetId="1" refreshError="1"/>
      <sheetData sheetId="2" refreshError="1">
        <row r="17">
          <cell r="AF17">
            <v>37848</v>
          </cell>
          <cell r="AG17">
            <v>0</v>
          </cell>
          <cell r="AH17">
            <v>0</v>
          </cell>
          <cell r="AI17">
            <v>11</v>
          </cell>
          <cell r="AJ17">
            <v>100000</v>
          </cell>
          <cell r="AO17">
            <v>3014</v>
          </cell>
        </row>
        <row r="18">
          <cell r="AF18">
            <v>37851</v>
          </cell>
          <cell r="AG18">
            <v>3</v>
          </cell>
          <cell r="AH18">
            <v>1</v>
          </cell>
          <cell r="AI18">
            <v>10</v>
          </cell>
          <cell r="AJ18">
            <v>99917.241063672423</v>
          </cell>
          <cell r="AL18">
            <v>8.282748347188118E-2</v>
          </cell>
          <cell r="AM18">
            <v>23.199999999998887</v>
          </cell>
          <cell r="AN18">
            <v>23.199999999999932</v>
          </cell>
          <cell r="AO18">
            <v>3014.5449616053379</v>
          </cell>
          <cell r="AQ18">
            <v>1.8081008803516596E-2</v>
          </cell>
        </row>
        <row r="19">
          <cell r="AF19">
            <v>37852</v>
          </cell>
          <cell r="AG19">
            <v>4</v>
          </cell>
          <cell r="AH19">
            <v>2</v>
          </cell>
          <cell r="AI19">
            <v>9</v>
          </cell>
          <cell r="AJ19">
            <v>99834.550617760266</v>
          </cell>
          <cell r="AL19">
            <v>0.16572357086395151</v>
          </cell>
          <cell r="AM19">
            <v>23.199999999998887</v>
          </cell>
          <cell r="AN19">
            <v>23.199999999999822</v>
          </cell>
          <cell r="AO19">
            <v>3015.0900217452318</v>
          </cell>
          <cell r="AQ19">
            <v>3.6165286835831978E-2</v>
          </cell>
        </row>
        <row r="20">
          <cell r="AF20">
            <v>37853</v>
          </cell>
          <cell r="AG20">
            <v>5</v>
          </cell>
          <cell r="AH20">
            <v>3</v>
          </cell>
          <cell r="AI20">
            <v>8</v>
          </cell>
          <cell r="AJ20">
            <v>99751.92860558159</v>
          </cell>
          <cell r="AL20">
            <v>0.24868831899911292</v>
          </cell>
          <cell r="AM20">
            <v>23.200000000000575</v>
          </cell>
          <cell r="AN20">
            <v>23.199999999999797</v>
          </cell>
          <cell r="AO20">
            <v>3015.6351804374976</v>
          </cell>
          <cell r="AQ20">
            <v>5.4252834688051088E-2</v>
          </cell>
        </row>
        <row r="21">
          <cell r="AF21">
            <v>37854</v>
          </cell>
          <cell r="AG21">
            <v>0</v>
          </cell>
          <cell r="AH21">
            <v>0</v>
          </cell>
          <cell r="AI21">
            <v>7</v>
          </cell>
          <cell r="AJ21">
            <v>100000</v>
          </cell>
          <cell r="AL21">
            <v>0.33172178474729641</v>
          </cell>
          <cell r="AM21">
            <v>23.199999999998887</v>
          </cell>
          <cell r="AN21">
            <v>23.199999999999932</v>
          </cell>
          <cell r="AO21">
            <v>3001</v>
          </cell>
          <cell r="AQ21">
            <v>7.2343652951367687E-2</v>
          </cell>
        </row>
        <row r="22">
          <cell r="AF22">
            <v>37855</v>
          </cell>
          <cell r="AG22">
            <v>1</v>
          </cell>
          <cell r="AH22">
            <v>1</v>
          </cell>
          <cell r="AI22">
            <v>6</v>
          </cell>
          <cell r="AJ22">
            <v>99921.902849756792</v>
          </cell>
          <cell r="AL22">
            <v>7.8158189561938762E-2</v>
          </cell>
          <cell r="AM22">
            <v>21.759999999998357</v>
          </cell>
          <cell r="AN22">
            <v>21.760000000000048</v>
          </cell>
          <cell r="AO22">
            <v>3003.7069495578376</v>
          </cell>
          <cell r="AQ22">
            <v>9.0201584733007323E-2</v>
          </cell>
        </row>
        <row r="23">
          <cell r="AF23">
            <v>37858</v>
          </cell>
          <cell r="AG23">
            <v>4</v>
          </cell>
          <cell r="AH23">
            <v>2</v>
          </cell>
          <cell r="AI23">
            <v>5</v>
          </cell>
          <cell r="AJ23">
            <v>99843.866691162344</v>
          </cell>
          <cell r="AL23">
            <v>0.15637746614982628</v>
          </cell>
          <cell r="AM23">
            <v>21.759999999998357</v>
          </cell>
          <cell r="AN23">
            <v>21.760000000000868</v>
          </cell>
          <cell r="AO23">
            <v>3006.4163408270742</v>
          </cell>
          <cell r="AQ23">
            <v>0.1804845327249005</v>
          </cell>
        </row>
        <row r="24">
          <cell r="AF24">
            <v>37859</v>
          </cell>
          <cell r="AG24">
            <v>5</v>
          </cell>
          <cell r="AH24">
            <v>3</v>
          </cell>
          <cell r="AI24">
            <v>4</v>
          </cell>
          <cell r="AJ24">
            <v>99765.891476583914</v>
          </cell>
          <cell r="AL24">
            <v>0.23465787750820422</v>
          </cell>
          <cell r="AM24">
            <v>21.760000000000048</v>
          </cell>
          <cell r="AN24">
            <v>21.760000000000048</v>
          </cell>
          <cell r="AO24">
            <v>3009.1281760101724</v>
          </cell>
          <cell r="AQ24">
            <v>0.27084891736661731</v>
          </cell>
        </row>
        <row r="25">
          <cell r="AF25">
            <v>37860</v>
          </cell>
          <cell r="AG25">
            <v>6</v>
          </cell>
          <cell r="AH25">
            <v>4</v>
          </cell>
          <cell r="AI25">
            <v>3</v>
          </cell>
          <cell r="AJ25">
            <v>99687.977158425972</v>
          </cell>
          <cell r="AL25">
            <v>0.31299947141885109</v>
          </cell>
          <cell r="AM25">
            <v>21.759999999998357</v>
          </cell>
          <cell r="AN25">
            <v>21.760000000002378</v>
          </cell>
          <cell r="AO25">
            <v>3011.8424573115808</v>
          </cell>
          <cell r="AQ25">
            <v>0.36129481211533143</v>
          </cell>
        </row>
        <row r="26">
          <cell r="AF26">
            <v>37861</v>
          </cell>
          <cell r="AG26">
            <v>7</v>
          </cell>
          <cell r="AH26">
            <v>5</v>
          </cell>
          <cell r="AI26">
            <v>2</v>
          </cell>
          <cell r="AJ26">
            <v>99610.123689130138</v>
          </cell>
          <cell r="AL26">
            <v>0.39140229570100438</v>
          </cell>
          <cell r="AM26">
            <v>21.759999999999515</v>
          </cell>
          <cell r="AN26">
            <v>21.760000000001689</v>
          </cell>
          <cell r="AO26">
            <v>3014.5591869377372</v>
          </cell>
          <cell r="AQ26">
            <v>0.45182229049440803</v>
          </cell>
        </row>
        <row r="27">
          <cell r="AF27">
            <v>37862</v>
          </cell>
          <cell r="AG27">
            <v>8</v>
          </cell>
          <cell r="AH27">
            <v>6</v>
          </cell>
          <cell r="AI27">
            <v>1</v>
          </cell>
          <cell r="AJ27">
            <v>99532.331021175196</v>
          </cell>
          <cell r="AL27">
            <v>0.46986639821116061</v>
          </cell>
          <cell r="AM27">
            <v>21.759999999998957</v>
          </cell>
          <cell r="AN27">
            <v>21.760000000004997</v>
          </cell>
          <cell r="AO27">
            <v>3017.2783670970693</v>
          </cell>
          <cell r="AQ27">
            <v>0.54243142609360362</v>
          </cell>
        </row>
        <row r="28">
          <cell r="AF28">
            <v>37865</v>
          </cell>
          <cell r="AG28">
            <v>11</v>
          </cell>
          <cell r="AH28">
            <v>7</v>
          </cell>
          <cell r="AI28">
            <v>22</v>
          </cell>
          <cell r="AJ28">
            <v>99454.599107076996</v>
          </cell>
          <cell r="AK28">
            <v>1.0007660811925823</v>
          </cell>
          <cell r="AL28">
            <v>0.54839182684331966</v>
          </cell>
          <cell r="AM28">
            <v>21.760000000000023</v>
          </cell>
          <cell r="AN28">
            <v>21.285677909433719</v>
          </cell>
          <cell r="AO28">
            <v>3020</v>
          </cell>
          <cell r="AP28">
            <v>1.0007170320409393</v>
          </cell>
          <cell r="AQ28">
            <v>0.63312229256913266</v>
          </cell>
        </row>
        <row r="29">
          <cell r="AF29">
            <v>37866</v>
          </cell>
          <cell r="AG29">
            <v>12</v>
          </cell>
          <cell r="AH29">
            <v>8</v>
          </cell>
          <cell r="AI29">
            <v>21</v>
          </cell>
          <cell r="AJ29">
            <v>99378.467132459162</v>
          </cell>
          <cell r="AL29">
            <v>0.62542005876626838</v>
          </cell>
          <cell r="AM29">
            <v>21.700608443402803</v>
          </cell>
          <cell r="AN29">
            <v>21.285677909433765</v>
          </cell>
          <cell r="AO29">
            <v>3022.1654367636365</v>
          </cell>
          <cell r="AQ29">
            <v>0.70527946563267996</v>
          </cell>
        </row>
        <row r="30">
          <cell r="AF30">
            <v>37867</v>
          </cell>
          <cell r="AG30">
            <v>13</v>
          </cell>
          <cell r="AH30">
            <v>9</v>
          </cell>
          <cell r="AI30">
            <v>20</v>
          </cell>
          <cell r="AJ30">
            <v>99302.393436469079</v>
          </cell>
          <cell r="AL30">
            <v>0.70250730056897748</v>
          </cell>
          <cell r="AM30">
            <v>21.654435039687449</v>
          </cell>
          <cell r="AN30">
            <v>21.28567790943341</v>
          </cell>
          <cell r="AO30">
            <v>3024.3324262148153</v>
          </cell>
          <cell r="AQ30">
            <v>0.77748837770128532</v>
          </cell>
        </row>
        <row r="31">
          <cell r="AF31">
            <v>37868</v>
          </cell>
          <cell r="AG31">
            <v>14</v>
          </cell>
          <cell r="AH31">
            <v>10</v>
          </cell>
          <cell r="AI31">
            <v>19</v>
          </cell>
          <cell r="AJ31">
            <v>99226.377974494768</v>
          </cell>
          <cell r="AL31">
            <v>0.77965359745781893</v>
          </cell>
          <cell r="AM31">
            <v>21.617508930183661</v>
          </cell>
          <cell r="AN31">
            <v>21.285677909433474</v>
          </cell>
          <cell r="AO31">
            <v>3026.5009694668629</v>
          </cell>
          <cell r="AQ31">
            <v>0.84974906587347299</v>
          </cell>
        </row>
        <row r="32">
          <cell r="AF32">
            <v>37869</v>
          </cell>
          <cell r="AG32">
            <v>15</v>
          </cell>
          <cell r="AH32">
            <v>11</v>
          </cell>
          <cell r="AI32">
            <v>18</v>
          </cell>
          <cell r="AJ32">
            <v>99150.420701958385</v>
          </cell>
          <cell r="AL32">
            <v>0.85685899467378146</v>
          </cell>
          <cell r="AM32">
            <v>21.587304995665392</v>
          </cell>
          <cell r="AN32">
            <v>21.285677909433652</v>
          </cell>
          <cell r="AO32">
            <v>3028.6710676339044</v>
          </cell>
          <cell r="AQ32">
            <v>0.92206156727439037</v>
          </cell>
        </row>
        <row r="33">
          <cell r="AF33">
            <v>37872</v>
          </cell>
          <cell r="AG33">
            <v>18</v>
          </cell>
          <cell r="AH33">
            <v>12</v>
          </cell>
          <cell r="AI33">
            <v>17</v>
          </cell>
          <cell r="AJ33">
            <v>99074.521574316212</v>
          </cell>
          <cell r="AL33">
            <v>0.93412353749251498</v>
          </cell>
          <cell r="AM33">
            <v>21.562140780398508</v>
          </cell>
          <cell r="AN33">
            <v>21.285677909433698</v>
          </cell>
          <cell r="AO33">
            <v>3030.8427218308639</v>
          </cell>
          <cell r="AQ33">
            <v>0.99442591905578581</v>
          </cell>
        </row>
        <row r="34">
          <cell r="AF34">
            <v>37873</v>
          </cell>
          <cell r="AG34">
            <v>19</v>
          </cell>
          <cell r="AH34">
            <v>13</v>
          </cell>
          <cell r="AI34">
            <v>16</v>
          </cell>
          <cell r="AJ34">
            <v>98998.680547058655</v>
          </cell>
          <cell r="AL34">
            <v>1.0114472712243527</v>
          </cell>
          <cell r="AM34">
            <v>21.540852050765793</v>
          </cell>
          <cell r="AN34">
            <v>21.285677909433854</v>
          </cell>
          <cell r="AO34">
            <v>3033.0159331734644</v>
          </cell>
          <cell r="AQ34">
            <v>1.0668421583960086</v>
          </cell>
        </row>
        <row r="35">
          <cell r="AF35">
            <v>37874</v>
          </cell>
          <cell r="AG35">
            <v>20</v>
          </cell>
          <cell r="AH35">
            <v>14</v>
          </cell>
          <cell r="AI35">
            <v>15</v>
          </cell>
          <cell r="AJ35">
            <v>98922.897575710158</v>
          </cell>
          <cell r="AL35">
            <v>1.0888302412143558</v>
          </cell>
          <cell r="AM35">
            <v>21.52260753560482</v>
          </cell>
          <cell r="AN35">
            <v>21.285677909433321</v>
          </cell>
          <cell r="AO35">
            <v>3035.190702778229</v>
          </cell>
          <cell r="AQ35">
            <v>1.1393103225001422</v>
          </cell>
        </row>
        <row r="36">
          <cell r="AF36">
            <v>37875</v>
          </cell>
          <cell r="AG36">
            <v>21</v>
          </cell>
          <cell r="AH36">
            <v>15</v>
          </cell>
          <cell r="AI36">
            <v>14</v>
          </cell>
          <cell r="AJ36">
            <v>98847.172615829244</v>
          </cell>
          <cell r="AL36">
            <v>1.1662724928422907</v>
          </cell>
          <cell r="AM36">
            <v>21.506797837773362</v>
          </cell>
          <cell r="AN36">
            <v>21.28567790943352</v>
          </cell>
          <cell r="AO36">
            <v>3037.3670317624819</v>
          </cell>
          <cell r="AQ36">
            <v>1.211830448599871</v>
          </cell>
        </row>
        <row r="37">
          <cell r="AF37">
            <v>37876</v>
          </cell>
          <cell r="AG37">
            <v>22</v>
          </cell>
          <cell r="AH37">
            <v>16</v>
          </cell>
          <cell r="AI37">
            <v>13</v>
          </cell>
          <cell r="AJ37">
            <v>98771.50562300843</v>
          </cell>
          <cell r="AL37">
            <v>1.2437740715226964</v>
          </cell>
          <cell r="AM37">
            <v>21.492966039390705</v>
          </cell>
          <cell r="AN37">
            <v>21.285677909433474</v>
          </cell>
          <cell r="AO37">
            <v>3039.5449212443482</v>
          </cell>
          <cell r="AQ37">
            <v>1.2844025739536136</v>
          </cell>
        </row>
        <row r="38">
          <cell r="AF38">
            <v>37879</v>
          </cell>
          <cell r="AG38">
            <v>25</v>
          </cell>
          <cell r="AH38">
            <v>17</v>
          </cell>
          <cell r="AI38">
            <v>12</v>
          </cell>
          <cell r="AJ38">
            <v>98695.896552874226</v>
          </cell>
          <cell r="AL38">
            <v>1.3213350227049503</v>
          </cell>
          <cell r="AM38">
            <v>21.480762818997889</v>
          </cell>
          <cell r="AN38">
            <v>21.285677909433677</v>
          </cell>
          <cell r="AO38">
            <v>3041.7243723427546</v>
          </cell>
          <cell r="AQ38">
            <v>1.3570267358465449</v>
          </cell>
        </row>
        <row r="39">
          <cell r="AF39">
            <v>37880</v>
          </cell>
          <cell r="AG39">
            <v>26</v>
          </cell>
          <cell r="AH39">
            <v>18</v>
          </cell>
          <cell r="AI39">
            <v>11</v>
          </cell>
          <cell r="AJ39">
            <v>98620.345361087137</v>
          </cell>
          <cell r="AL39">
            <v>1.3989553918731579</v>
          </cell>
          <cell r="AM39">
            <v>21.469916541000256</v>
          </cell>
          <cell r="AN39">
            <v>21.285677909433787</v>
          </cell>
          <cell r="AO39">
            <v>3043.9053861774305</v>
          </cell>
          <cell r="AQ39">
            <v>1.4297029715904852</v>
          </cell>
        </row>
        <row r="40">
          <cell r="AF40">
            <v>37881</v>
          </cell>
          <cell r="AG40">
            <v>27</v>
          </cell>
          <cell r="AH40">
            <v>19</v>
          </cell>
          <cell r="AI40">
            <v>10</v>
          </cell>
          <cell r="AJ40">
            <v>98544.85200334157</v>
          </cell>
          <cell r="AL40">
            <v>1.4766352245463743</v>
          </cell>
          <cell r="AM40">
            <v>21.46021279733754</v>
          </cell>
          <cell r="AN40">
            <v>21.285677909433321</v>
          </cell>
          <cell r="AO40">
            <v>3046.0879638689075</v>
          </cell>
          <cell r="AQ40">
            <v>1.5024313185240779</v>
          </cell>
        </row>
        <row r="41">
          <cell r="AF41">
            <v>37882</v>
          </cell>
          <cell r="AG41">
            <v>28</v>
          </cell>
          <cell r="AH41">
            <v>20</v>
          </cell>
          <cell r="AI41">
            <v>9</v>
          </cell>
          <cell r="AJ41">
            <v>98469.416435365885</v>
          </cell>
          <cell r="AL41">
            <v>1.554374566278427</v>
          </cell>
          <cell r="AM41">
            <v>21.451480090832597</v>
          </cell>
          <cell r="AN41">
            <v>21.285677909433652</v>
          </cell>
          <cell r="AO41">
            <v>3048.2721065385213</v>
          </cell>
          <cell r="AQ41">
            <v>1.5752118140127003</v>
          </cell>
        </row>
        <row r="42">
          <cell r="AF42">
            <v>37883</v>
          </cell>
          <cell r="AG42">
            <v>29</v>
          </cell>
          <cell r="AH42">
            <v>21</v>
          </cell>
          <cell r="AI42">
            <v>8</v>
          </cell>
          <cell r="AJ42">
            <v>98394.038612922319</v>
          </cell>
          <cell r="AL42">
            <v>1.632173462658093</v>
          </cell>
          <cell r="AM42">
            <v>21.443579611676821</v>
          </cell>
          <cell r="AN42">
            <v>21.28567790943352</v>
          </cell>
          <cell r="AO42">
            <v>3050.4578153084108</v>
          </cell>
          <cell r="AQ42">
            <v>1.6480444954485529</v>
          </cell>
        </row>
        <row r="43">
          <cell r="AF43">
            <v>37886</v>
          </cell>
          <cell r="AG43">
            <v>32</v>
          </cell>
          <cell r="AH43">
            <v>22</v>
          </cell>
          <cell r="AI43">
            <v>7</v>
          </cell>
          <cell r="AJ43">
            <v>98318.718491806954</v>
          </cell>
          <cell r="AL43">
            <v>1.7100319593090996</v>
          </cell>
          <cell r="AM43">
            <v>21.436397803872296</v>
          </cell>
          <cell r="AN43">
            <v>21.28567790943352</v>
          </cell>
          <cell r="AO43">
            <v>3052.6450913015206</v>
          </cell>
          <cell r="AQ43">
            <v>1.7209294002505926</v>
          </cell>
        </row>
        <row r="44">
          <cell r="AF44">
            <v>37887</v>
          </cell>
          <cell r="AG44">
            <v>33</v>
          </cell>
          <cell r="AH44">
            <v>23</v>
          </cell>
          <cell r="AI44">
            <v>6</v>
          </cell>
          <cell r="AJ44">
            <v>98243.456027849737</v>
          </cell>
          <cell r="AL44">
            <v>1.7879501018900568</v>
          </cell>
          <cell r="AM44">
            <v>21.429840872013916</v>
          </cell>
          <cell r="AN44">
            <v>21.285677909433677</v>
          </cell>
          <cell r="AO44">
            <v>3054.8339356416</v>
          </cell>
          <cell r="AQ44">
            <v>1.7938665658647102</v>
          </cell>
        </row>
        <row r="45">
          <cell r="AF45">
            <v>37888</v>
          </cell>
          <cell r="AG45">
            <v>34</v>
          </cell>
          <cell r="AH45">
            <v>24</v>
          </cell>
          <cell r="AI45">
            <v>5</v>
          </cell>
          <cell r="AJ45">
            <v>98168.251176914418</v>
          </cell>
          <cell r="AL45">
            <v>1.8659279360946135</v>
          </cell>
          <cell r="AM45">
            <v>21.423830662158693</v>
          </cell>
          <cell r="AN45">
            <v>21.285677909434142</v>
          </cell>
          <cell r="AO45">
            <v>3057.0243494532037</v>
          </cell>
          <cell r="AQ45">
            <v>1.8668560297635306</v>
          </cell>
        </row>
        <row r="46">
          <cell r="AF46">
            <v>37889</v>
          </cell>
          <cell r="AG46">
            <v>35</v>
          </cell>
          <cell r="AH46">
            <v>25</v>
          </cell>
          <cell r="AI46">
            <v>4</v>
          </cell>
          <cell r="AJ46">
            <v>98093.103894898522</v>
          </cell>
          <cell r="AL46">
            <v>1.9439655076513906</v>
          </cell>
          <cell r="AM46">
            <v>21.418301531824181</v>
          </cell>
          <cell r="AN46">
            <v>21.285677909434231</v>
          </cell>
          <cell r="AO46">
            <v>3059.2163338616933</v>
          </cell>
          <cell r="AQ46">
            <v>1.9398978294466351</v>
          </cell>
        </row>
        <row r="47">
          <cell r="AF47">
            <v>37890</v>
          </cell>
          <cell r="AG47">
            <v>36</v>
          </cell>
          <cell r="AH47">
            <v>26</v>
          </cell>
          <cell r="AI47">
            <v>3</v>
          </cell>
          <cell r="AJ47">
            <v>98018.014137733349</v>
          </cell>
          <cell r="AL47">
            <v>2.0220628623240477</v>
          </cell>
          <cell r="AM47">
            <v>21.413197942675353</v>
          </cell>
          <cell r="AN47">
            <v>21.285677909434717</v>
          </cell>
          <cell r="AO47">
            <v>3061.4098899932369</v>
          </cell>
          <cell r="AQ47">
            <v>2.0129920024404058</v>
          </cell>
        </row>
        <row r="48">
          <cell r="AF48">
            <v>37893</v>
          </cell>
          <cell r="AG48">
            <v>39</v>
          </cell>
          <cell r="AH48">
            <v>27</v>
          </cell>
          <cell r="AI48">
            <v>2</v>
          </cell>
          <cell r="AJ48">
            <v>97942.981861383916</v>
          </cell>
          <cell r="AL48">
            <v>2.1002200459113274</v>
          </cell>
          <cell r="AM48">
            <v>21.408472588440318</v>
          </cell>
          <cell r="AN48">
            <v>21.285677909434231</v>
          </cell>
          <cell r="AO48">
            <v>3063.6050189748107</v>
          </cell>
          <cell r="AQ48">
            <v>2.0861385862982473</v>
          </cell>
        </row>
        <row r="49">
          <cell r="AF49">
            <v>37894</v>
          </cell>
          <cell r="AG49">
            <v>40</v>
          </cell>
          <cell r="AH49">
            <v>28</v>
          </cell>
          <cell r="AI49">
            <v>1</v>
          </cell>
          <cell r="AJ49">
            <v>97868.007021848971</v>
          </cell>
          <cell r="AL49">
            <v>2.1784371042470108</v>
          </cell>
          <cell r="AM49">
            <v>21.404084924181465</v>
          </cell>
          <cell r="AN49">
            <v>21.285677909434231</v>
          </cell>
          <cell r="AO49">
            <v>3065.8017219341982</v>
          </cell>
          <cell r="AQ49">
            <v>2.1593376186004098</v>
          </cell>
        </row>
        <row r="50">
          <cell r="AF50">
            <v>37895</v>
          </cell>
          <cell r="AG50">
            <v>41</v>
          </cell>
          <cell r="AH50">
            <v>29</v>
          </cell>
          <cell r="AI50">
            <v>23</v>
          </cell>
          <cell r="AJ50">
            <v>97793.089575160921</v>
          </cell>
          <cell r="AK50">
            <v>1.0007357375846868</v>
          </cell>
          <cell r="AL50">
            <v>2.2567140832000288</v>
          </cell>
          <cell r="AM50">
            <v>21.400000000000041</v>
          </cell>
          <cell r="AN50">
            <v>20.36248353011829</v>
          </cell>
          <cell r="AO50">
            <v>3068</v>
          </cell>
          <cell r="AQ50">
            <v>2.2325891369543438</v>
          </cell>
        </row>
        <row r="51">
          <cell r="AF51">
            <v>37896</v>
          </cell>
          <cell r="AG51">
            <v>42</v>
          </cell>
          <cell r="AH51">
            <v>30</v>
          </cell>
          <cell r="AI51">
            <v>22</v>
          </cell>
          <cell r="AJ51">
            <v>97721.192421076325</v>
          </cell>
          <cell r="AL51">
            <v>2.3319481910376139</v>
          </cell>
          <cell r="AM51">
            <v>21.365272456760831</v>
          </cell>
          <cell r="AN51">
            <v>20.362483530118467</v>
          </cell>
          <cell r="AQ51">
            <v>-100</v>
          </cell>
        </row>
        <row r="52">
          <cell r="AF52">
            <v>37897</v>
          </cell>
          <cell r="AG52">
            <v>43</v>
          </cell>
          <cell r="AH52">
            <v>31</v>
          </cell>
          <cell r="AI52">
            <v>21</v>
          </cell>
          <cell r="AJ52">
            <v>97649.3481255402</v>
          </cell>
          <cell r="AL52">
            <v>2.4072376514359783</v>
          </cell>
          <cell r="AM52">
            <v>21.332794393666266</v>
          </cell>
          <cell r="AN52">
            <v>20.362483530118425</v>
          </cell>
          <cell r="AQ52">
            <v>-100</v>
          </cell>
        </row>
        <row r="53">
          <cell r="AF53">
            <v>37900</v>
          </cell>
          <cell r="AG53">
            <v>46</v>
          </cell>
          <cell r="AH53">
            <v>32</v>
          </cell>
          <cell r="AI53">
            <v>20</v>
          </cell>
          <cell r="AJ53">
            <v>97577.55664969112</v>
          </cell>
          <cell r="AL53">
            <v>2.4825825051201011</v>
          </cell>
          <cell r="AM53">
            <v>21.302354103044419</v>
          </cell>
          <cell r="AN53">
            <v>20.362483530118382</v>
          </cell>
          <cell r="AQ53">
            <v>-100</v>
          </cell>
        </row>
        <row r="54">
          <cell r="AF54">
            <v>37901</v>
          </cell>
          <cell r="AG54">
            <v>47</v>
          </cell>
          <cell r="AH54">
            <v>33</v>
          </cell>
          <cell r="AI54">
            <v>19</v>
          </cell>
          <cell r="AJ54">
            <v>97505.81795469622</v>
          </cell>
          <cell r="AL54">
            <v>2.5579827928448706</v>
          </cell>
          <cell r="AM54">
            <v>21.273765635254449</v>
          </cell>
          <cell r="AN54">
            <v>20.36248353011856</v>
          </cell>
          <cell r="AQ54">
            <v>-100</v>
          </cell>
        </row>
        <row r="55">
          <cell r="AF55">
            <v>37902</v>
          </cell>
          <cell r="AG55">
            <v>48</v>
          </cell>
          <cell r="AH55">
            <v>34</v>
          </cell>
          <cell r="AI55">
            <v>18</v>
          </cell>
          <cell r="AJ55">
            <v>97434.13200175119</v>
          </cell>
          <cell r="AL55">
            <v>2.63343855539524</v>
          </cell>
          <cell r="AM55">
            <v>21.246864996935177</v>
          </cell>
          <cell r="AN55">
            <v>20.362483530118226</v>
          </cell>
          <cell r="AQ55">
            <v>-100</v>
          </cell>
        </row>
        <row r="56">
          <cell r="AF56">
            <v>37903</v>
          </cell>
          <cell r="AG56">
            <v>49</v>
          </cell>
          <cell r="AH56">
            <v>35</v>
          </cell>
          <cell r="AI56">
            <v>17</v>
          </cell>
          <cell r="AJ56">
            <v>97362.498752080268</v>
          </cell>
          <cell r="AL56">
            <v>2.708949833586094</v>
          </cell>
          <cell r="AM56">
            <v>21.221507003284955</v>
          </cell>
          <cell r="AN56">
            <v>20.362483530118336</v>
          </cell>
          <cell r="AQ56">
            <v>-100</v>
          </cell>
        </row>
        <row r="57">
          <cell r="AF57">
            <v>37904</v>
          </cell>
          <cell r="AG57">
            <v>50</v>
          </cell>
          <cell r="AH57">
            <v>36</v>
          </cell>
          <cell r="AI57">
            <v>16</v>
          </cell>
          <cell r="AJ57">
            <v>97290.918166936157</v>
          </cell>
          <cell r="AL57">
            <v>2.7845166682623823</v>
          </cell>
          <cell r="AM57">
            <v>21.197562656767555</v>
          </cell>
          <cell r="AN57">
            <v>20.362483530118269</v>
          </cell>
          <cell r="AQ57">
            <v>-100</v>
          </cell>
        </row>
        <row r="58">
          <cell r="AF58">
            <v>37907</v>
          </cell>
          <cell r="AG58">
            <v>53</v>
          </cell>
          <cell r="AH58">
            <v>37</v>
          </cell>
          <cell r="AI58">
            <v>15</v>
          </cell>
          <cell r="AJ58">
            <v>97219.390207600096</v>
          </cell>
          <cell r="AL58">
            <v>2.860139100299075</v>
          </cell>
          <cell r="AM58">
            <v>21.174916952313794</v>
          </cell>
          <cell r="AN58">
            <v>20.362483530118091</v>
          </cell>
          <cell r="AQ58">
            <v>-100</v>
          </cell>
        </row>
        <row r="59">
          <cell r="AF59">
            <v>37908</v>
          </cell>
          <cell r="AG59">
            <v>54</v>
          </cell>
          <cell r="AH59">
            <v>38</v>
          </cell>
          <cell r="AI59">
            <v>14</v>
          </cell>
          <cell r="AJ59">
            <v>97147.914835381758</v>
          </cell>
          <cell r="AL59">
            <v>2.9358171706012737</v>
          </cell>
          <cell r="AM59">
            <v>21.153467030200868</v>
          </cell>
          <cell r="AN59">
            <v>20.362483530118535</v>
          </cell>
          <cell r="AQ59">
            <v>-100</v>
          </cell>
        </row>
        <row r="60">
          <cell r="AF60">
            <v>37909</v>
          </cell>
          <cell r="AG60">
            <v>55</v>
          </cell>
          <cell r="AH60">
            <v>39</v>
          </cell>
          <cell r="AI60">
            <v>13</v>
          </cell>
          <cell r="AJ60">
            <v>97076.492011619266</v>
          </cell>
          <cell r="AL60">
            <v>3.0115509201041224</v>
          </cell>
          <cell r="AM60">
            <v>21.133120614004874</v>
          </cell>
          <cell r="AN60">
            <v>20.362483530118691</v>
          </cell>
          <cell r="AQ60">
            <v>-100</v>
          </cell>
        </row>
        <row r="61">
          <cell r="AF61">
            <v>37910</v>
          </cell>
          <cell r="AG61">
            <v>56</v>
          </cell>
          <cell r="AH61">
            <v>40</v>
          </cell>
          <cell r="AI61">
            <v>12</v>
          </cell>
          <cell r="AJ61">
            <v>97005.121697679162</v>
          </cell>
          <cell r="AL61">
            <v>3.0873403897729412</v>
          </cell>
          <cell r="AM61">
            <v>21.113794683587738</v>
          </cell>
          <cell r="AN61">
            <v>20.362483530118336</v>
          </cell>
          <cell r="AQ61">
            <v>-100</v>
          </cell>
        </row>
        <row r="62">
          <cell r="AF62">
            <v>37911</v>
          </cell>
          <cell r="AG62">
            <v>57</v>
          </cell>
          <cell r="AH62">
            <v>41</v>
          </cell>
          <cell r="AI62">
            <v>11</v>
          </cell>
          <cell r="AJ62">
            <v>96933.803854956408</v>
          </cell>
          <cell r="AL62">
            <v>3.1631856206030928</v>
          </cell>
          <cell r="AM62">
            <v>21.095414342866036</v>
          </cell>
          <cell r="AN62">
            <v>20.362483530118027</v>
          </cell>
          <cell r="AQ62">
            <v>-100</v>
          </cell>
        </row>
        <row r="63">
          <cell r="AF63">
            <v>37914</v>
          </cell>
          <cell r="AG63">
            <v>60</v>
          </cell>
          <cell r="AH63">
            <v>42</v>
          </cell>
          <cell r="AI63">
            <v>10</v>
          </cell>
          <cell r="AJ63">
            <v>96862.538444874343</v>
          </cell>
          <cell r="AL63">
            <v>3.2390866536202045</v>
          </cell>
          <cell r="AM63">
            <v>21.077911849806675</v>
          </cell>
          <cell r="AN63">
            <v>20.362483530117959</v>
          </cell>
          <cell r="AQ63">
            <v>-100</v>
          </cell>
        </row>
        <row r="64">
          <cell r="AF64">
            <v>37915</v>
          </cell>
          <cell r="AG64">
            <v>61</v>
          </cell>
          <cell r="AH64">
            <v>43</v>
          </cell>
          <cell r="AI64">
            <v>9</v>
          </cell>
          <cell r="AJ64">
            <v>96791.325428884666</v>
          </cell>
          <cell r="AL64">
            <v>3.3150435298799907</v>
          </cell>
          <cell r="AM64">
            <v>21.061225782159475</v>
          </cell>
          <cell r="AN64">
            <v>20.362483530118226</v>
          </cell>
          <cell r="AQ64">
            <v>-100</v>
          </cell>
        </row>
        <row r="65">
          <cell r="AF65">
            <v>37916</v>
          </cell>
          <cell r="AG65">
            <v>62</v>
          </cell>
          <cell r="AH65">
            <v>44</v>
          </cell>
          <cell r="AI65">
            <v>8</v>
          </cell>
          <cell r="AJ65">
            <v>96720.16476846741</v>
          </cell>
          <cell r="AL65">
            <v>3.3910562904684749</v>
          </cell>
          <cell r="AM65">
            <v>21.045300317276361</v>
          </cell>
          <cell r="AN65">
            <v>20.362483530118247</v>
          </cell>
          <cell r="AQ65">
            <v>-100</v>
          </cell>
        </row>
        <row r="66">
          <cell r="AF66">
            <v>37917</v>
          </cell>
          <cell r="AG66">
            <v>63</v>
          </cell>
          <cell r="AH66">
            <v>45</v>
          </cell>
          <cell r="AI66">
            <v>7</v>
          </cell>
          <cell r="AJ66">
            <v>96649.056425130926</v>
          </cell>
          <cell r="AL66">
            <v>3.4671249765018342</v>
          </cell>
          <cell r="AM66">
            <v>21.030084608216825</v>
          </cell>
          <cell r="AN66">
            <v>20.362483530118535</v>
          </cell>
          <cell r="AQ66">
            <v>-100</v>
          </cell>
        </row>
        <row r="67">
          <cell r="AF67">
            <v>37918</v>
          </cell>
          <cell r="AG67">
            <v>64</v>
          </cell>
          <cell r="AH67">
            <v>46</v>
          </cell>
          <cell r="AI67">
            <v>6</v>
          </cell>
          <cell r="AJ67">
            <v>96578.000360411868</v>
          </cell>
          <cell r="AL67">
            <v>3.5432496291265547</v>
          </cell>
          <cell r="AM67">
            <v>21.015532241452274</v>
          </cell>
          <cell r="AN67">
            <v>20.362483530118336</v>
          </cell>
          <cell r="AQ67">
            <v>-100</v>
          </cell>
        </row>
        <row r="68">
          <cell r="AF68">
            <v>37921</v>
          </cell>
          <cell r="AG68">
            <v>67</v>
          </cell>
          <cell r="AH68">
            <v>47</v>
          </cell>
          <cell r="AI68">
            <v>5</v>
          </cell>
          <cell r="AJ68">
            <v>96506.99653587518</v>
          </cell>
          <cell r="AL68">
            <v>3.6194302895193209</v>
          </cell>
          <cell r="AM68">
            <v>21.001600763980164</v>
          </cell>
          <cell r="AN68">
            <v>20.362483530118492</v>
          </cell>
          <cell r="AQ68">
            <v>-100</v>
          </cell>
        </row>
        <row r="69">
          <cell r="AF69">
            <v>37922</v>
          </cell>
          <cell r="AG69">
            <v>68</v>
          </cell>
          <cell r="AH69">
            <v>48</v>
          </cell>
          <cell r="AI69">
            <v>4</v>
          </cell>
          <cell r="AJ69">
            <v>96436.044913114063</v>
          </cell>
          <cell r="AL69">
            <v>3.6956669988871482</v>
          </cell>
          <cell r="AM69">
            <v>20.988251269703539</v>
          </cell>
          <cell r="AN69">
            <v>20.36248353011738</v>
          </cell>
          <cell r="AQ69">
            <v>-100</v>
          </cell>
        </row>
        <row r="70">
          <cell r="AF70">
            <v>37923</v>
          </cell>
          <cell r="AG70">
            <v>69</v>
          </cell>
          <cell r="AH70">
            <v>49</v>
          </cell>
          <cell r="AI70">
            <v>3</v>
          </cell>
          <cell r="AJ70">
            <v>96365.145453749923</v>
          </cell>
          <cell r="AL70">
            <v>3.7719597984673836</v>
          </cell>
          <cell r="AM70">
            <v>20.975448036585021</v>
          </cell>
          <cell r="AN70">
            <v>20.36248353011727</v>
          </cell>
          <cell r="AQ70">
            <v>-100</v>
          </cell>
        </row>
        <row r="71">
          <cell r="AF71">
            <v>37924</v>
          </cell>
          <cell r="AG71">
            <v>70</v>
          </cell>
          <cell r="AH71">
            <v>50</v>
          </cell>
          <cell r="AI71">
            <v>2</v>
          </cell>
          <cell r="AJ71">
            <v>96294.298119432424</v>
          </cell>
          <cell r="AL71">
            <v>3.8483087295277274</v>
          </cell>
          <cell r="AM71">
            <v>20.963158207450338</v>
          </cell>
          <cell r="AN71">
            <v>20.36248353011738</v>
          </cell>
          <cell r="AQ71">
            <v>-100</v>
          </cell>
        </row>
        <row r="72">
          <cell r="AF72">
            <v>37925</v>
          </cell>
          <cell r="AG72">
            <v>71</v>
          </cell>
          <cell r="AH72">
            <v>51</v>
          </cell>
          <cell r="AI72">
            <v>1</v>
          </cell>
          <cell r="AJ72">
            <v>96223.502871839388</v>
          </cell>
          <cell r="AL72">
            <v>3.9247138333662113</v>
          </cell>
          <cell r="AM72">
            <v>20.951351508435835</v>
          </cell>
          <cell r="AN72">
            <v>20.362483530110744</v>
          </cell>
          <cell r="AQ72">
            <v>-100</v>
          </cell>
        </row>
        <row r="73">
          <cell r="AF73">
            <v>37928</v>
          </cell>
          <cell r="AG73">
            <v>74</v>
          </cell>
          <cell r="AH73">
            <v>52</v>
          </cell>
          <cell r="AI73">
            <v>20</v>
          </cell>
          <cell r="AJ73">
            <v>96152.759672676853</v>
          </cell>
          <cell r="AK73">
            <v>1.000720424551319</v>
          </cell>
          <cell r="AL73">
            <v>4.0011751513112204</v>
          </cell>
          <cell r="AM73">
            <v>20.940000000000047</v>
          </cell>
          <cell r="AN73">
            <v>19.899250246673983</v>
          </cell>
          <cell r="AQ73">
            <v>-100</v>
          </cell>
        </row>
        <row r="74">
          <cell r="AF74">
            <v>37929</v>
          </cell>
          <cell r="AG74">
            <v>75</v>
          </cell>
          <cell r="AH74">
            <v>53</v>
          </cell>
          <cell r="AI74">
            <v>19</v>
          </cell>
          <cell r="AJ74">
            <v>96083.538732396424</v>
          </cell>
          <cell r="AL74">
            <v>4.0761001512562567</v>
          </cell>
          <cell r="AM74">
            <v>20.920279840016541</v>
          </cell>
          <cell r="AN74">
            <v>19.899250246673962</v>
          </cell>
          <cell r="AQ74">
            <v>-100</v>
          </cell>
        </row>
        <row r="75">
          <cell r="AF75">
            <v>37930</v>
          </cell>
          <cell r="AG75">
            <v>76</v>
          </cell>
          <cell r="AH75">
            <v>54</v>
          </cell>
          <cell r="AI75">
            <v>18</v>
          </cell>
          <cell r="AJ75">
            <v>96014.367624680235</v>
          </cell>
          <cell r="AL75">
            <v>4.1510791290107596</v>
          </cell>
          <cell r="AM75">
            <v>20.901293095418062</v>
          </cell>
          <cell r="AN75">
            <v>19.899250246674271</v>
          </cell>
          <cell r="AQ75">
            <v>-100</v>
          </cell>
        </row>
        <row r="76">
          <cell r="AF76">
            <v>37931</v>
          </cell>
          <cell r="AG76">
            <v>77</v>
          </cell>
          <cell r="AH76">
            <v>55</v>
          </cell>
          <cell r="AI76">
            <v>17</v>
          </cell>
          <cell r="AJ76">
            <v>95945.246313653523</v>
          </cell>
          <cell r="AL76">
            <v>4.2261121234616672</v>
          </cell>
          <cell r="AM76">
            <v>20.882999598531281</v>
          </cell>
          <cell r="AN76">
            <v>19.899250246674537</v>
          </cell>
          <cell r="AQ76">
            <v>-100</v>
          </cell>
        </row>
        <row r="77">
          <cell r="AF77">
            <v>37932</v>
          </cell>
          <cell r="AG77">
            <v>78</v>
          </cell>
          <cell r="AH77">
            <v>56</v>
          </cell>
          <cell r="AI77">
            <v>16</v>
          </cell>
          <cell r="AJ77">
            <v>95876.174763467367</v>
          </cell>
          <cell r="AL77">
            <v>4.3011991735239397</v>
          </cell>
          <cell r="AM77">
            <v>20.865362062281822</v>
          </cell>
          <cell r="AN77">
            <v>19.899250246674384</v>
          </cell>
          <cell r="AQ77">
            <v>-100</v>
          </cell>
        </row>
        <row r="78">
          <cell r="AF78">
            <v>37935</v>
          </cell>
          <cell r="AG78">
            <v>81</v>
          </cell>
          <cell r="AH78">
            <v>57</v>
          </cell>
          <cell r="AI78">
            <v>15</v>
          </cell>
          <cell r="AJ78">
            <v>95807.152938298634</v>
          </cell>
          <cell r="AL78">
            <v>4.3763403181405813</v>
          </cell>
          <cell r="AM78">
            <v>20.848345826518266</v>
          </cell>
          <cell r="AN78">
            <v>19.899250246674761</v>
          </cell>
          <cell r="AQ78">
            <v>-100</v>
          </cell>
        </row>
        <row r="79">
          <cell r="AF79">
            <v>37936</v>
          </cell>
          <cell r="AG79">
            <v>82</v>
          </cell>
          <cell r="AH79">
            <v>58</v>
          </cell>
          <cell r="AI79">
            <v>14</v>
          </cell>
          <cell r="AJ79">
            <v>95738.180802350005</v>
          </cell>
          <cell r="AL79">
            <v>4.4515355962825964</v>
          </cell>
          <cell r="AM79">
            <v>20.831918630679326</v>
          </cell>
          <cell r="AN79">
            <v>19.899250246674605</v>
          </cell>
          <cell r="AQ79">
            <v>-100</v>
          </cell>
        </row>
        <row r="80">
          <cell r="AF80">
            <v>37937</v>
          </cell>
          <cell r="AG80">
            <v>83</v>
          </cell>
          <cell r="AH80">
            <v>59</v>
          </cell>
          <cell r="AI80">
            <v>13</v>
          </cell>
          <cell r="AJ80">
            <v>95669.258319849905</v>
          </cell>
          <cell r="AL80">
            <v>4.5267850469491222</v>
          </cell>
          <cell r="AM80">
            <v>20.81605040966792</v>
          </cell>
          <cell r="AN80">
            <v>19.899250246675116</v>
          </cell>
          <cell r="AQ80">
            <v>-100</v>
          </cell>
        </row>
        <row r="81">
          <cell r="AF81">
            <v>37938</v>
          </cell>
          <cell r="AG81">
            <v>84</v>
          </cell>
          <cell r="AH81">
            <v>60</v>
          </cell>
          <cell r="AI81">
            <v>12</v>
          </cell>
          <cell r="AJ81">
            <v>95600.385455052528</v>
          </cell>
          <cell r="AL81">
            <v>4.6020887091673846</v>
          </cell>
          <cell r="AM81">
            <v>20.80071311021312</v>
          </cell>
          <cell r="AN81">
            <v>19.899250246675869</v>
          </cell>
          <cell r="AQ81">
            <v>-100</v>
          </cell>
        </row>
        <row r="82">
          <cell r="AF82">
            <v>37939</v>
          </cell>
          <cell r="AG82">
            <v>85</v>
          </cell>
          <cell r="AH82">
            <v>61</v>
          </cell>
          <cell r="AI82">
            <v>11</v>
          </cell>
          <cell r="AJ82">
            <v>95531.562172237784</v>
          </cell>
          <cell r="AL82">
            <v>4.6774466219927202</v>
          </cell>
          <cell r="AM82">
            <v>20.785880525361257</v>
          </cell>
          <cell r="AN82">
            <v>19.899250246675713</v>
          </cell>
          <cell r="AQ82">
            <v>-100</v>
          </cell>
        </row>
        <row r="83">
          <cell r="AF83">
            <v>37942</v>
          </cell>
          <cell r="AG83">
            <v>88</v>
          </cell>
          <cell r="AH83">
            <v>62</v>
          </cell>
          <cell r="AI83">
            <v>10</v>
          </cell>
          <cell r="AJ83">
            <v>95462.788435711322</v>
          </cell>
          <cell r="AL83">
            <v>4.752858824508599</v>
          </cell>
          <cell r="AM83">
            <v>20.771528145041906</v>
          </cell>
          <cell r="AN83">
            <v>19.899250246676115</v>
          </cell>
          <cell r="AQ83">
            <v>-100</v>
          </cell>
        </row>
        <row r="84">
          <cell r="AF84">
            <v>37943</v>
          </cell>
          <cell r="AG84">
            <v>89</v>
          </cell>
          <cell r="AH84">
            <v>63</v>
          </cell>
          <cell r="AI84">
            <v>9</v>
          </cell>
          <cell r="AJ84">
            <v>95394.064209804477</v>
          </cell>
          <cell r="AL84">
            <v>4.8283253558266237</v>
          </cell>
          <cell r="AM84">
            <v>20.757633020915954</v>
          </cell>
          <cell r="AN84">
            <v>19.899250246677159</v>
          </cell>
          <cell r="AQ84">
            <v>-100</v>
          </cell>
        </row>
        <row r="85">
          <cell r="AF85">
            <v>37944</v>
          </cell>
          <cell r="AG85">
            <v>90</v>
          </cell>
          <cell r="AH85">
            <v>64</v>
          </cell>
          <cell r="AI85">
            <v>8</v>
          </cell>
          <cell r="AJ85">
            <v>95325.389458874255</v>
          </cell>
          <cell r="AL85">
            <v>4.9038462550866191</v>
          </cell>
          <cell r="AM85">
            <v>20.744173643938947</v>
          </cell>
          <cell r="AN85">
            <v>19.899250246677582</v>
          </cell>
          <cell r="AQ85">
            <v>-100</v>
          </cell>
        </row>
        <row r="86">
          <cell r="AF86">
            <v>37945</v>
          </cell>
          <cell r="AG86">
            <v>91</v>
          </cell>
          <cell r="AH86">
            <v>65</v>
          </cell>
          <cell r="AI86">
            <v>7</v>
          </cell>
          <cell r="AJ86">
            <v>95256.764147303329</v>
          </cell>
          <cell r="AL86">
            <v>4.9794215614565873</v>
          </cell>
          <cell r="AM86">
            <v>20.731129833264351</v>
          </cell>
          <cell r="AN86">
            <v>19.899250246678424</v>
          </cell>
          <cell r="AQ86">
            <v>-100</v>
          </cell>
        </row>
        <row r="87">
          <cell r="AF87">
            <v>37946</v>
          </cell>
          <cell r="AG87">
            <v>92</v>
          </cell>
          <cell r="AH87">
            <v>66</v>
          </cell>
          <cell r="AI87">
            <v>6</v>
          </cell>
          <cell r="AJ87">
            <v>95188.188239500014</v>
          </cell>
          <cell r="AL87">
            <v>5.0550513141327302</v>
          </cell>
          <cell r="AM87">
            <v>20.718482635281312</v>
          </cell>
          <cell r="AN87">
            <v>19.899250246679291</v>
          </cell>
          <cell r="AQ87">
            <v>-100</v>
          </cell>
        </row>
        <row r="88">
          <cell r="AF88">
            <v>37949</v>
          </cell>
          <cell r="AG88">
            <v>95</v>
          </cell>
          <cell r="AH88">
            <v>67</v>
          </cell>
          <cell r="AI88">
            <v>5</v>
          </cell>
          <cell r="AJ88">
            <v>95119.66169989825</v>
          </cell>
          <cell r="AL88">
            <v>5.1307355523395159</v>
          </cell>
          <cell r="AM88">
            <v>20.706214231724008</v>
          </cell>
          <cell r="AN88">
            <v>19.899250246681376</v>
          </cell>
          <cell r="AQ88">
            <v>-100</v>
          </cell>
        </row>
        <row r="89">
          <cell r="AF89">
            <v>37950</v>
          </cell>
          <cell r="AG89">
            <v>96</v>
          </cell>
          <cell r="AH89">
            <v>68</v>
          </cell>
          <cell r="AI89">
            <v>4</v>
          </cell>
          <cell r="AJ89">
            <v>95051.184492957575</v>
          </cell>
          <cell r="AL89">
            <v>5.2064743153296345</v>
          </cell>
          <cell r="AM89">
            <v>20.694307855915149</v>
          </cell>
          <cell r="AN89">
            <v>19.899250246683398</v>
          </cell>
          <cell r="AQ89">
            <v>-100</v>
          </cell>
        </row>
        <row r="90">
          <cell r="AF90">
            <v>37951</v>
          </cell>
          <cell r="AG90">
            <v>97</v>
          </cell>
          <cell r="AH90">
            <v>69</v>
          </cell>
          <cell r="AI90">
            <v>3</v>
          </cell>
          <cell r="AJ90">
            <v>94982.756583163107</v>
          </cell>
          <cell r="AL90">
            <v>5.2822676423841086</v>
          </cell>
          <cell r="AM90">
            <v>20.682747716317106</v>
          </cell>
          <cell r="AN90">
            <v>19.899250246689128</v>
          </cell>
          <cell r="AQ90">
            <v>-100</v>
          </cell>
        </row>
        <row r="91">
          <cell r="AF91">
            <v>37952</v>
          </cell>
          <cell r="AG91">
            <v>98</v>
          </cell>
          <cell r="AH91">
            <v>70</v>
          </cell>
          <cell r="AI91">
            <v>2</v>
          </cell>
          <cell r="AJ91">
            <v>94914.377935025535</v>
          </cell>
          <cell r="AL91">
            <v>5.3581155728122276</v>
          </cell>
          <cell r="AM91">
            <v>20.671518926655818</v>
          </cell>
          <cell r="AN91">
            <v>19.899250246696766</v>
          </cell>
          <cell r="AQ91">
            <v>-100</v>
          </cell>
        </row>
        <row r="92">
          <cell r="AF92">
            <v>37953</v>
          </cell>
          <cell r="AG92">
            <v>99</v>
          </cell>
          <cell r="AH92">
            <v>71</v>
          </cell>
          <cell r="AI92">
            <v>1</v>
          </cell>
          <cell r="AJ92">
            <v>94846.048513081114</v>
          </cell>
          <cell r="AL92">
            <v>5.4340181459515913</v>
          </cell>
          <cell r="AM92">
            <v>20.660607441968825</v>
          </cell>
          <cell r="AN92">
            <v>19.899250246719991</v>
          </cell>
          <cell r="AQ92">
            <v>-100</v>
          </cell>
        </row>
        <row r="93">
          <cell r="AF93">
            <v>37956</v>
          </cell>
          <cell r="AG93">
            <v>102</v>
          </cell>
          <cell r="AH93">
            <v>72</v>
          </cell>
          <cell r="AI93">
            <v>22</v>
          </cell>
          <cell r="AJ93">
            <v>94777.768281891462</v>
          </cell>
          <cell r="AK93">
            <v>1.0007128355285624</v>
          </cell>
          <cell r="AL93">
            <v>5.5099754011683322</v>
          </cell>
          <cell r="AM93">
            <v>20.649999999999991</v>
          </cell>
          <cell r="AN93">
            <v>19.670333887479874</v>
          </cell>
          <cell r="AQ93">
            <v>-100</v>
          </cell>
        </row>
        <row r="94">
          <cell r="AF94">
            <v>37957</v>
          </cell>
          <cell r="AG94">
            <v>103</v>
          </cell>
          <cell r="AH94">
            <v>73</v>
          </cell>
          <cell r="AI94">
            <v>21</v>
          </cell>
          <cell r="AJ94">
            <v>94710.2554468897</v>
          </cell>
          <cell r="AL94">
            <v>5.5851866602520284</v>
          </cell>
          <cell r="AM94">
            <v>20.636525887084932</v>
          </cell>
          <cell r="AN94">
            <v>19.670333887479629</v>
          </cell>
          <cell r="AQ94">
            <v>-100</v>
          </cell>
        </row>
        <row r="95">
          <cell r="AF95">
            <v>37958</v>
          </cell>
          <cell r="AG95">
            <v>104</v>
          </cell>
          <cell r="AH95">
            <v>74</v>
          </cell>
          <cell r="AI95">
            <v>20</v>
          </cell>
          <cell r="AJ95">
            <v>94642.790703154198</v>
          </cell>
          <cell r="AL95">
            <v>5.6604515325933358</v>
          </cell>
          <cell r="AM95">
            <v>20.623417383710297</v>
          </cell>
          <cell r="AN95">
            <v>19.670333887479718</v>
          </cell>
          <cell r="AQ95">
            <v>-100</v>
          </cell>
        </row>
        <row r="96">
          <cell r="AF96">
            <v>37959</v>
          </cell>
          <cell r="AG96">
            <v>105</v>
          </cell>
          <cell r="AH96">
            <v>75</v>
          </cell>
          <cell r="AI96">
            <v>19</v>
          </cell>
          <cell r="AJ96">
            <v>94575.374016428206</v>
          </cell>
          <cell r="AL96">
            <v>5.735770056409728</v>
          </cell>
          <cell r="AM96">
            <v>20.610659808343158</v>
          </cell>
          <cell r="AN96">
            <v>19.670333887479675</v>
          </cell>
          <cell r="AQ96">
            <v>-100</v>
          </cell>
        </row>
        <row r="97">
          <cell r="AF97">
            <v>37960</v>
          </cell>
          <cell r="AG97">
            <v>106</v>
          </cell>
          <cell r="AH97">
            <v>76</v>
          </cell>
          <cell r="AI97">
            <v>18</v>
          </cell>
          <cell r="AJ97">
            <v>94508.005352479391</v>
          </cell>
          <cell r="AL97">
            <v>5.8111422699458348</v>
          </cell>
          <cell r="AM97">
            <v>20.59823925513853</v>
          </cell>
          <cell r="AN97">
            <v>19.670333887479718</v>
          </cell>
          <cell r="AQ97">
            <v>-100</v>
          </cell>
        </row>
        <row r="98">
          <cell r="AF98">
            <v>37963</v>
          </cell>
          <cell r="AG98">
            <v>109</v>
          </cell>
          <cell r="AH98">
            <v>77</v>
          </cell>
          <cell r="AI98">
            <v>17</v>
          </cell>
          <cell r="AJ98">
            <v>94440.684677099794</v>
          </cell>
          <cell r="AL98">
            <v>5.8865682114736417</v>
          </cell>
          <cell r="AM98">
            <v>20.586142543379495</v>
          </cell>
          <cell r="AN98">
            <v>19.670333887479565</v>
          </cell>
          <cell r="AQ98">
            <v>-100</v>
          </cell>
        </row>
        <row r="99">
          <cell r="AF99">
            <v>37964</v>
          </cell>
          <cell r="AG99">
            <v>110</v>
          </cell>
          <cell r="AH99">
            <v>78</v>
          </cell>
          <cell r="AI99">
            <v>16</v>
          </cell>
          <cell r="AJ99">
            <v>94373.411956105832</v>
          </cell>
          <cell r="AL99">
            <v>5.9620479192923126</v>
          </cell>
          <cell r="AM99">
            <v>20.574357170819745</v>
          </cell>
          <cell r="AN99">
            <v>19.670333887479451</v>
          </cell>
          <cell r="AQ99">
            <v>-100</v>
          </cell>
        </row>
        <row r="100">
          <cell r="AF100">
            <v>37965</v>
          </cell>
          <cell r="AG100">
            <v>111</v>
          </cell>
          <cell r="AH100">
            <v>79</v>
          </cell>
          <cell r="AI100">
            <v>15</v>
          </cell>
          <cell r="AJ100">
            <v>94306.187155338252</v>
          </cell>
          <cell r="AL100">
            <v>6.0375814317284116</v>
          </cell>
          <cell r="AM100">
            <v>20.562871270584072</v>
          </cell>
          <cell r="AN100">
            <v>19.67033388747943</v>
          </cell>
          <cell r="AQ100">
            <v>-100</v>
          </cell>
        </row>
        <row r="101">
          <cell r="AF101">
            <v>37966</v>
          </cell>
          <cell r="AG101">
            <v>112</v>
          </cell>
          <cell r="AH101">
            <v>80</v>
          </cell>
          <cell r="AI101">
            <v>14</v>
          </cell>
          <cell r="AJ101">
            <v>94239.010240662159</v>
          </cell>
          <cell r="AL101">
            <v>6.1131687871357698</v>
          </cell>
          <cell r="AM101">
            <v>20.551673571312222</v>
          </cell>
          <cell r="AN101">
            <v>19.670333887479806</v>
          </cell>
          <cell r="AQ101">
            <v>-100</v>
          </cell>
        </row>
        <row r="102">
          <cell r="AF102">
            <v>37967</v>
          </cell>
          <cell r="AG102">
            <v>113</v>
          </cell>
          <cell r="AH102">
            <v>81</v>
          </cell>
          <cell r="AI102">
            <v>13</v>
          </cell>
          <cell r="AJ102">
            <v>94171.881177966949</v>
          </cell>
          <cell r="AL102">
            <v>6.1888100238955746</v>
          </cell>
          <cell r="AM102">
            <v>20.540753360266038</v>
          </cell>
          <cell r="AN102">
            <v>19.670333887479408</v>
          </cell>
          <cell r="AQ102">
            <v>-100</v>
          </cell>
        </row>
        <row r="103">
          <cell r="AF103">
            <v>37970</v>
          </cell>
          <cell r="AG103">
            <v>116</v>
          </cell>
          <cell r="AH103">
            <v>82</v>
          </cell>
          <cell r="AI103">
            <v>12</v>
          </cell>
          <cell r="AJ103">
            <v>94104.79993316633</v>
          </cell>
          <cell r="AL103">
            <v>6.2645051804163687</v>
          </cell>
          <cell r="AM103">
            <v>20.530100449145785</v>
          </cell>
          <cell r="AN103">
            <v>19.670333887479472</v>
          </cell>
          <cell r="AQ103">
            <v>-100</v>
          </cell>
        </row>
        <row r="104">
          <cell r="AF104">
            <v>37971</v>
          </cell>
          <cell r="AG104">
            <v>117</v>
          </cell>
          <cell r="AH104">
            <v>83</v>
          </cell>
          <cell r="AI104">
            <v>11</v>
          </cell>
          <cell r="AJ104">
            <v>94037.766472198302</v>
          </cell>
          <cell r="AL104">
            <v>6.3402542951340735</v>
          </cell>
          <cell r="AM104">
            <v>20.51970514238608</v>
          </cell>
          <cell r="AN104">
            <v>19.670333887479408</v>
          </cell>
          <cell r="AQ104">
            <v>-100</v>
          </cell>
        </row>
        <row r="105">
          <cell r="AF105">
            <v>37972</v>
          </cell>
          <cell r="AG105">
            <v>118</v>
          </cell>
          <cell r="AH105">
            <v>84</v>
          </cell>
          <cell r="AI105">
            <v>10</v>
          </cell>
          <cell r="AJ105">
            <v>93970.780761025104</v>
          </cell>
          <cell r="AL105">
            <v>6.416057406511988</v>
          </cell>
          <cell r="AM105">
            <v>20.509558207724311</v>
          </cell>
          <cell r="AN105">
            <v>19.670333887479941</v>
          </cell>
          <cell r="AQ105">
            <v>-100</v>
          </cell>
        </row>
        <row r="106">
          <cell r="AF106">
            <v>37973</v>
          </cell>
          <cell r="AG106">
            <v>119</v>
          </cell>
          <cell r="AH106">
            <v>85</v>
          </cell>
          <cell r="AI106">
            <v>9</v>
          </cell>
          <cell r="AJ106">
            <v>93903.842765633221</v>
          </cell>
          <cell r="AL106">
            <v>6.4919145530409006</v>
          </cell>
          <cell r="AM106">
            <v>20.499650848854124</v>
          </cell>
          <cell r="AN106">
            <v>19.670333887479718</v>
          </cell>
          <cell r="AQ106">
            <v>-100</v>
          </cell>
        </row>
        <row r="107">
          <cell r="AF107">
            <v>37974</v>
          </cell>
          <cell r="AG107">
            <v>120</v>
          </cell>
          <cell r="AH107">
            <v>86</v>
          </cell>
          <cell r="AI107">
            <v>8</v>
          </cell>
          <cell r="AJ107">
            <v>93836.952452033394</v>
          </cell>
          <cell r="AL107">
            <v>6.5678257732389334</v>
          </cell>
          <cell r="AM107">
            <v>20.489974679992272</v>
          </cell>
          <cell r="AN107">
            <v>19.670333887479497</v>
          </cell>
          <cell r="AQ107">
            <v>-100</v>
          </cell>
        </row>
        <row r="108">
          <cell r="AF108">
            <v>37977</v>
          </cell>
          <cell r="AG108">
            <v>123</v>
          </cell>
          <cell r="AH108">
            <v>87</v>
          </cell>
          <cell r="AI108">
            <v>7</v>
          </cell>
          <cell r="AJ108">
            <v>93770.109786260553</v>
          </cell>
          <cell r="AL108">
            <v>6.6437911056517418</v>
          </cell>
          <cell r="AM108">
            <v>20.480521702206733</v>
          </cell>
          <cell r="AN108">
            <v>19.670333887479806</v>
          </cell>
          <cell r="AQ108">
            <v>-100</v>
          </cell>
        </row>
        <row r="109">
          <cell r="AF109">
            <v>37978</v>
          </cell>
          <cell r="AG109">
            <v>124</v>
          </cell>
          <cell r="AH109">
            <v>88</v>
          </cell>
          <cell r="AI109">
            <v>6</v>
          </cell>
          <cell r="AJ109">
            <v>93703.314734373824</v>
          </cell>
          <cell r="AL109">
            <v>6.7198105888524262</v>
          </cell>
          <cell r="AM109">
            <v>20.471284281362976</v>
          </cell>
          <cell r="AN109">
            <v>19.670333887478876</v>
          </cell>
          <cell r="AQ109">
            <v>-100</v>
          </cell>
        </row>
        <row r="110">
          <cell r="AF110">
            <v>37979</v>
          </cell>
          <cell r="AG110">
            <v>125</v>
          </cell>
          <cell r="AH110">
            <v>89</v>
          </cell>
          <cell r="AI110">
            <v>5</v>
          </cell>
          <cell r="AJ110">
            <v>93636.56726245652</v>
          </cell>
          <cell r="AL110">
            <v>6.7958842614416204</v>
          </cell>
          <cell r="AM110">
            <v>20.462255127562678</v>
          </cell>
          <cell r="AN110">
            <v>19.670333887478474</v>
          </cell>
          <cell r="AQ110">
            <v>-100</v>
          </cell>
        </row>
        <row r="111">
          <cell r="AF111">
            <v>37981</v>
          </cell>
          <cell r="AG111">
            <v>127</v>
          </cell>
          <cell r="AH111">
            <v>90</v>
          </cell>
          <cell r="AI111">
            <v>4</v>
          </cell>
          <cell r="AJ111">
            <v>93569.867336616109</v>
          </cell>
          <cell r="AL111">
            <v>6.872012162047425</v>
          </cell>
          <cell r="AM111">
            <v>20.453427275957068</v>
          </cell>
          <cell r="AN111">
            <v>19.670333887478741</v>
          </cell>
          <cell r="AQ111">
            <v>-100</v>
          </cell>
        </row>
        <row r="112">
          <cell r="AF112">
            <v>37984</v>
          </cell>
          <cell r="AG112">
            <v>130</v>
          </cell>
          <cell r="AH112">
            <v>91</v>
          </cell>
          <cell r="AI112">
            <v>3</v>
          </cell>
          <cell r="AJ112">
            <v>93503.214922984203</v>
          </cell>
          <cell r="AL112">
            <v>6.9481943293254744</v>
          </cell>
          <cell r="AM112">
            <v>20.444794068829751</v>
          </cell>
          <cell r="AN112">
            <v>19.670333887478876</v>
          </cell>
          <cell r="AQ112">
            <v>-100</v>
          </cell>
        </row>
        <row r="113">
          <cell r="AF113">
            <v>37985</v>
          </cell>
          <cell r="AG113">
            <v>131</v>
          </cell>
          <cell r="AH113">
            <v>92</v>
          </cell>
          <cell r="AI113">
            <v>2</v>
          </cell>
          <cell r="AJ113">
            <v>93436.609987716525</v>
          </cell>
          <cell r="AL113">
            <v>7.0244308019590251</v>
          </cell>
          <cell r="AM113">
            <v>20.436349138851952</v>
          </cell>
          <cell r="AN113">
            <v>19.670333887475255</v>
          </cell>
          <cell r="AQ113">
            <v>-100</v>
          </cell>
        </row>
        <row r="114">
          <cell r="AF114">
            <v>37986</v>
          </cell>
          <cell r="AG114">
            <v>132</v>
          </cell>
          <cell r="AH114">
            <v>93</v>
          </cell>
          <cell r="AI114">
            <v>1</v>
          </cell>
          <cell r="AJ114">
            <v>93370.052496992939</v>
          </cell>
          <cell r="AL114">
            <v>7.1007216186588229</v>
          </cell>
          <cell r="AM114">
            <v>20.428086393420529</v>
          </cell>
          <cell r="AN114">
            <v>19.670333887471948</v>
          </cell>
          <cell r="AQ114">
            <v>-100</v>
          </cell>
        </row>
        <row r="115">
          <cell r="AF115">
            <v>37988</v>
          </cell>
          <cell r="AG115">
            <v>134</v>
          </cell>
          <cell r="AH115">
            <v>94</v>
          </cell>
          <cell r="AI115">
            <v>21</v>
          </cell>
          <cell r="AJ115">
            <v>93303.542417017379</v>
          </cell>
          <cell r="AK115">
            <v>1.000711879317459</v>
          </cell>
          <cell r="AL115">
            <v>7.1770668181632358</v>
          </cell>
          <cell r="AM115">
            <v>20.420000000000016</v>
          </cell>
          <cell r="AN115">
            <v>19.641521498023828</v>
          </cell>
          <cell r="AQ115">
            <v>-100</v>
          </cell>
        </row>
        <row r="116">
          <cell r="AF116">
            <v>37991</v>
          </cell>
          <cell r="AG116">
            <v>137</v>
          </cell>
          <cell r="AH116">
            <v>95</v>
          </cell>
          <cell r="AI116">
            <v>20</v>
          </cell>
          <cell r="AJ116">
            <v>93237.168804926725</v>
          </cell>
          <cell r="AL116">
            <v>7.253363955337</v>
          </cell>
          <cell r="AM116">
            <v>20.411779167860121</v>
          </cell>
          <cell r="AN116">
            <v>19.641521498023849</v>
          </cell>
          <cell r="AQ116">
            <v>-100</v>
          </cell>
        </row>
        <row r="117">
          <cell r="AF117">
            <v>37992</v>
          </cell>
          <cell r="AG117">
            <v>138</v>
          </cell>
          <cell r="AH117">
            <v>96</v>
          </cell>
          <cell r="AI117">
            <v>19</v>
          </cell>
          <cell r="AJ117">
            <v>93170.84240922537</v>
          </cell>
          <cell r="AL117">
            <v>7.3297154068647119</v>
          </cell>
          <cell r="AM117">
            <v>20.403730146860166</v>
          </cell>
          <cell r="AN117">
            <v>19.641521498023785</v>
          </cell>
          <cell r="AQ117">
            <v>-100</v>
          </cell>
        </row>
        <row r="118">
          <cell r="AF118">
            <v>37993</v>
          </cell>
          <cell r="AG118">
            <v>139</v>
          </cell>
          <cell r="AH118">
            <v>97</v>
          </cell>
          <cell r="AI118">
            <v>18</v>
          </cell>
          <cell r="AJ118">
            <v>93104.56319632486</v>
          </cell>
          <cell r="AL118">
            <v>7.4061212114115982</v>
          </cell>
          <cell r="AM118">
            <v>20.395847606573312</v>
          </cell>
          <cell r="AN118">
            <v>19.641521498023941</v>
          </cell>
          <cell r="AQ118">
            <v>-100</v>
          </cell>
        </row>
        <row r="119">
          <cell r="AF119">
            <v>37994</v>
          </cell>
          <cell r="AG119">
            <v>140</v>
          </cell>
          <cell r="AH119">
            <v>98</v>
          </cell>
          <cell r="AI119">
            <v>17</v>
          </cell>
          <cell r="AJ119">
            <v>93038.33113266062</v>
          </cell>
          <cell r="AL119">
            <v>7.4825814076705077</v>
          </cell>
          <cell r="AM119">
            <v>20.388126434816691</v>
          </cell>
          <cell r="AN119">
            <v>19.641521498024161</v>
          </cell>
          <cell r="AQ119">
            <v>-100</v>
          </cell>
        </row>
        <row r="120">
          <cell r="AF120">
            <v>37995</v>
          </cell>
          <cell r="AG120">
            <v>141</v>
          </cell>
          <cell r="AH120">
            <v>99</v>
          </cell>
          <cell r="AI120">
            <v>16</v>
          </cell>
          <cell r="AJ120">
            <v>92972.14618469197</v>
          </cell>
          <cell r="AL120">
            <v>7.559096034361712</v>
          </cell>
          <cell r="AM120">
            <v>20.38056172659455</v>
          </cell>
          <cell r="AN120">
            <v>19.64152149802436</v>
          </cell>
          <cell r="AQ120">
            <v>-100</v>
          </cell>
        </row>
        <row r="121">
          <cell r="AF121">
            <v>37998</v>
          </cell>
          <cell r="AG121">
            <v>144</v>
          </cell>
          <cell r="AH121">
            <v>100</v>
          </cell>
          <cell r="AI121">
            <v>15</v>
          </cell>
          <cell r="AJ121">
            <v>92906.008318902066</v>
          </cell>
          <cell r="AL121">
            <v>7.6356651302331713</v>
          </cell>
          <cell r="AM121">
            <v>20.373148773708127</v>
          </cell>
          <cell r="AN121">
            <v>19.641521498024229</v>
          </cell>
          <cell r="AQ121">
            <v>-100</v>
          </cell>
        </row>
        <row r="122">
          <cell r="AF122">
            <v>37999</v>
          </cell>
          <cell r="AG122">
            <v>145</v>
          </cell>
          <cell r="AH122">
            <v>101</v>
          </cell>
          <cell r="AI122">
            <v>14</v>
          </cell>
          <cell r="AJ122">
            <v>92839.917501797943</v>
          </cell>
          <cell r="AL122">
            <v>7.712288734060313</v>
          </cell>
          <cell r="AM122">
            <v>20.365883054983193</v>
          </cell>
          <cell r="AN122">
            <v>19.641521498024229</v>
          </cell>
          <cell r="AQ122">
            <v>-100</v>
          </cell>
        </row>
        <row r="123">
          <cell r="AF123">
            <v>38000</v>
          </cell>
          <cell r="AG123">
            <v>146</v>
          </cell>
          <cell r="AH123">
            <v>102</v>
          </cell>
          <cell r="AI123">
            <v>13</v>
          </cell>
          <cell r="AJ123">
            <v>92773.873699910429</v>
          </cell>
          <cell r="AL123">
            <v>7.7889668846462534</v>
          </cell>
          <cell r="AM123">
            <v>20.358760227075521</v>
          </cell>
          <cell r="AN123">
            <v>19.641521498024652</v>
          </cell>
          <cell r="AQ123">
            <v>-100</v>
          </cell>
        </row>
        <row r="124">
          <cell r="AF124">
            <v>38001</v>
          </cell>
          <cell r="AG124">
            <v>147</v>
          </cell>
          <cell r="AH124">
            <v>103</v>
          </cell>
          <cell r="AI124">
            <v>12</v>
          </cell>
          <cell r="AJ124">
            <v>92707.876879794174</v>
          </cell>
          <cell r="AL124">
            <v>7.8656996208217089</v>
          </cell>
          <cell r="AM124">
            <v>20.351776115812513</v>
          </cell>
          <cell r="AN124">
            <v>19.641521498024627</v>
          </cell>
          <cell r="AQ124">
            <v>-100</v>
          </cell>
        </row>
        <row r="125">
          <cell r="AF125">
            <v>38002</v>
          </cell>
          <cell r="AG125">
            <v>148</v>
          </cell>
          <cell r="AH125">
            <v>104</v>
          </cell>
          <cell r="AI125">
            <v>11</v>
          </cell>
          <cell r="AJ125">
            <v>92641.927008027618</v>
          </cell>
          <cell r="AL125">
            <v>7.9424869814450183</v>
          </cell>
          <cell r="AM125">
            <v>20.344926708036205</v>
          </cell>
          <cell r="AN125">
            <v>19.641521498024915</v>
          </cell>
          <cell r="AQ125">
            <v>-100</v>
          </cell>
        </row>
        <row r="126">
          <cell r="AF126">
            <v>38005</v>
          </cell>
          <cell r="AG126">
            <v>151</v>
          </cell>
          <cell r="AH126">
            <v>105</v>
          </cell>
          <cell r="AI126">
            <v>10</v>
          </cell>
          <cell r="AJ126">
            <v>92576.024051212982</v>
          </cell>
          <cell r="AL126">
            <v>8.019329005402188</v>
          </cell>
          <cell r="AM126">
            <v>20.338208143913803</v>
          </cell>
          <cell r="AN126">
            <v>19.641521498025295</v>
          </cell>
          <cell r="AQ126">
            <v>-100</v>
          </cell>
        </row>
        <row r="127">
          <cell r="AF127">
            <v>38006</v>
          </cell>
          <cell r="AG127">
            <v>152</v>
          </cell>
          <cell r="AH127">
            <v>106</v>
          </cell>
          <cell r="AI127">
            <v>9</v>
          </cell>
          <cell r="AJ127">
            <v>92510.167975976234</v>
          </cell>
          <cell r="AL127">
            <v>8.0962257316069106</v>
          </cell>
          <cell r="AM127">
            <v>20.331616709684642</v>
          </cell>
          <cell r="AN127">
            <v>19.64152149802554</v>
          </cell>
          <cell r="AQ127">
            <v>-100</v>
          </cell>
        </row>
        <row r="128">
          <cell r="AF128">
            <v>38007</v>
          </cell>
          <cell r="AG128">
            <v>153</v>
          </cell>
          <cell r="AH128">
            <v>107</v>
          </cell>
          <cell r="AI128">
            <v>8</v>
          </cell>
          <cell r="AJ128">
            <v>92444.35874896709</v>
          </cell>
          <cell r="AL128">
            <v>8.1731771990006141</v>
          </cell>
          <cell r="AM128">
            <v>20.325148830814999</v>
          </cell>
          <cell r="AN128">
            <v>19.641521498026449</v>
          </cell>
          <cell r="AQ128">
            <v>-100</v>
          </cell>
        </row>
        <row r="129">
          <cell r="AF129">
            <v>38008</v>
          </cell>
          <cell r="AG129">
            <v>154</v>
          </cell>
          <cell r="AH129">
            <v>108</v>
          </cell>
          <cell r="AI129">
            <v>7</v>
          </cell>
          <cell r="AJ129">
            <v>92378.596336858987</v>
          </cell>
          <cell r="AL129">
            <v>8.2501834465524162</v>
          </cell>
          <cell r="AM129">
            <v>20.318801065534164</v>
          </cell>
          <cell r="AN129">
            <v>19.641521498026538</v>
          </cell>
          <cell r="AQ129">
            <v>-100</v>
          </cell>
        </row>
        <row r="130">
          <cell r="AF130">
            <v>38009</v>
          </cell>
          <cell r="AG130">
            <v>155</v>
          </cell>
          <cell r="AH130">
            <v>109</v>
          </cell>
          <cell r="AI130">
            <v>6</v>
          </cell>
          <cell r="AJ130">
            <v>92312.880706349082</v>
          </cell>
          <cell r="AL130">
            <v>8.3272445132591457</v>
          </cell>
          <cell r="AM130">
            <v>20.312570098727399</v>
          </cell>
          <cell r="AN130">
            <v>19.641521498027494</v>
          </cell>
          <cell r="AQ130">
            <v>-100</v>
          </cell>
        </row>
        <row r="131">
          <cell r="AF131">
            <v>38012</v>
          </cell>
          <cell r="AG131">
            <v>158</v>
          </cell>
          <cell r="AH131">
            <v>110</v>
          </cell>
          <cell r="AI131">
            <v>5</v>
          </cell>
          <cell r="AJ131">
            <v>92247.211824158207</v>
          </cell>
          <cell r="AL131">
            <v>8.4043604381454529</v>
          </cell>
          <cell r="AM131">
            <v>20.306452736163159</v>
          </cell>
          <cell r="AN131">
            <v>19.641521498028048</v>
          </cell>
          <cell r="AQ131">
            <v>-100</v>
          </cell>
        </row>
        <row r="132">
          <cell r="AF132">
            <v>38013</v>
          </cell>
          <cell r="AG132">
            <v>159</v>
          </cell>
          <cell r="AH132">
            <v>111</v>
          </cell>
          <cell r="AI132">
            <v>4</v>
          </cell>
          <cell r="AJ132">
            <v>92181.589657030883</v>
          </cell>
          <cell r="AL132">
            <v>8.4815312602637416</v>
          </cell>
          <cell r="AM132">
            <v>20.30044589903277</v>
          </cell>
          <cell r="AN132">
            <v>19.641521498028869</v>
          </cell>
          <cell r="AQ132">
            <v>-100</v>
          </cell>
        </row>
        <row r="133">
          <cell r="AF133">
            <v>38014</v>
          </cell>
          <cell r="AG133">
            <v>160</v>
          </cell>
          <cell r="AH133">
            <v>112</v>
          </cell>
          <cell r="AI133">
            <v>3</v>
          </cell>
          <cell r="AJ133">
            <v>92116.014171735267</v>
          </cell>
          <cell r="AL133">
            <v>8.5587570186941964</v>
          </cell>
          <cell r="AM133">
            <v>20.29454661878367</v>
          </cell>
          <cell r="AN133">
            <v>19.641521498030734</v>
          </cell>
          <cell r="AQ133">
            <v>-100</v>
          </cell>
        </row>
        <row r="134">
          <cell r="AF134">
            <v>38015</v>
          </cell>
          <cell r="AG134">
            <v>161</v>
          </cell>
          <cell r="AH134">
            <v>113</v>
          </cell>
          <cell r="AI134">
            <v>2</v>
          </cell>
          <cell r="AJ134">
            <v>92050.485335063175</v>
          </cell>
          <cell r="AL134">
            <v>8.6360377525448673</v>
          </cell>
          <cell r="AM134">
            <v>20.288752032227841</v>
          </cell>
          <cell r="AN134">
            <v>19.641521498033864</v>
          </cell>
          <cell r="AQ134">
            <v>-100</v>
          </cell>
        </row>
        <row r="135">
          <cell r="AF135">
            <v>38016</v>
          </cell>
          <cell r="AG135">
            <v>162</v>
          </cell>
          <cell r="AH135">
            <v>114</v>
          </cell>
          <cell r="AI135">
            <v>1</v>
          </cell>
          <cell r="AJ135">
            <v>91985.00311383004</v>
          </cell>
          <cell r="AL135">
            <v>8.7133735009515831</v>
          </cell>
          <cell r="AM135">
            <v>20.283059376908021</v>
          </cell>
          <cell r="AN135">
            <v>19.641521498050384</v>
          </cell>
          <cell r="AQ135">
            <v>-100</v>
          </cell>
        </row>
        <row r="136">
          <cell r="AF136">
            <v>38019</v>
          </cell>
          <cell r="AG136">
            <v>165</v>
          </cell>
          <cell r="AH136">
            <v>115</v>
          </cell>
          <cell r="AI136">
            <v>18</v>
          </cell>
          <cell r="AJ136">
            <v>91919.567474874828</v>
          </cell>
          <cell r="AK136">
            <v>1.000711879317459</v>
          </cell>
          <cell r="AL136">
            <v>8.7907643030781912</v>
          </cell>
          <cell r="AM136">
            <v>20.277465986706964</v>
          </cell>
          <cell r="AN136">
            <v>19.641521498023561</v>
          </cell>
          <cell r="AQ136">
            <v>-100</v>
          </cell>
        </row>
        <row r="137">
          <cell r="AF137">
            <v>38020</v>
          </cell>
          <cell r="AG137">
            <v>166</v>
          </cell>
          <cell r="AH137">
            <v>116</v>
          </cell>
          <cell r="AI137">
            <v>17</v>
          </cell>
          <cell r="AJ137">
            <v>91854.17838506031</v>
          </cell>
          <cell r="AL137">
            <v>8.8682101981161221</v>
          </cell>
          <cell r="AM137">
            <v>20.271969287683</v>
          </cell>
          <cell r="AN137">
            <v>19.641521498023785</v>
          </cell>
          <cell r="AQ137">
            <v>-100</v>
          </cell>
        </row>
        <row r="138">
          <cell r="AF138">
            <v>38021</v>
          </cell>
          <cell r="AG138">
            <v>167</v>
          </cell>
          <cell r="AH138">
            <v>117</v>
          </cell>
          <cell r="AI138">
            <v>16</v>
          </cell>
          <cell r="AJ138">
            <v>91788.835811272627</v>
          </cell>
          <cell r="AL138">
            <v>8.9457112252849349</v>
          </cell>
          <cell r="AM138">
            <v>20.2665667941218</v>
          </cell>
          <cell r="AN138">
            <v>19.64152149802354</v>
          </cell>
          <cell r="AQ138">
            <v>-100</v>
          </cell>
        </row>
        <row r="139">
          <cell r="AF139">
            <v>38022</v>
          </cell>
          <cell r="AG139">
            <v>168</v>
          </cell>
          <cell r="AH139">
            <v>118</v>
          </cell>
          <cell r="AI139">
            <v>15</v>
          </cell>
          <cell r="AJ139">
            <v>91723.539720421526</v>
          </cell>
          <cell r="AL139">
            <v>9.0232674238320811</v>
          </cell>
          <cell r="AM139">
            <v>20.261256104787819</v>
          </cell>
          <cell r="AN139">
            <v>19.641521498023806</v>
          </cell>
          <cell r="AQ139">
            <v>-100</v>
          </cell>
        </row>
        <row r="140">
          <cell r="AF140">
            <v>38023</v>
          </cell>
          <cell r="AG140">
            <v>169</v>
          </cell>
          <cell r="AH140">
            <v>119</v>
          </cell>
          <cell r="AI140">
            <v>14</v>
          </cell>
          <cell r="AJ140">
            <v>91658.29007944031</v>
          </cell>
          <cell r="AL140">
            <v>9.1008788330329224</v>
          </cell>
          <cell r="AM140">
            <v>20.256034899365559</v>
          </cell>
          <cell r="AN140">
            <v>19.641521498023273</v>
          </cell>
          <cell r="AQ140">
            <v>-100</v>
          </cell>
        </row>
        <row r="141">
          <cell r="AF141">
            <v>38026</v>
          </cell>
          <cell r="AG141">
            <v>172</v>
          </cell>
          <cell r="AH141">
            <v>120</v>
          </cell>
          <cell r="AI141">
            <v>13</v>
          </cell>
          <cell r="AJ141">
            <v>91593.086855285816</v>
          </cell>
          <cell r="AL141">
            <v>9.1785454921907483</v>
          </cell>
          <cell r="AM141">
            <v>20.250900935079507</v>
          </cell>
          <cell r="AN141">
            <v>19.641521498023629</v>
          </cell>
          <cell r="AQ141">
            <v>-100</v>
          </cell>
        </row>
        <row r="142">
          <cell r="AF142">
            <v>38027</v>
          </cell>
          <cell r="AG142">
            <v>173</v>
          </cell>
          <cell r="AH142">
            <v>121</v>
          </cell>
          <cell r="AI142">
            <v>12</v>
          </cell>
          <cell r="AJ142">
            <v>91527.930014938349</v>
          </cell>
          <cell r="AL142">
            <v>9.2562674406368792</v>
          </cell>
          <cell r="AM142">
            <v>20.245852043481971</v>
          </cell>
          <cell r="AN142">
            <v>19.641521498023586</v>
          </cell>
          <cell r="AQ142">
            <v>-100</v>
          </cell>
        </row>
        <row r="143">
          <cell r="AF143">
            <v>38028</v>
          </cell>
          <cell r="AG143">
            <v>174</v>
          </cell>
          <cell r="AH143">
            <v>122</v>
          </cell>
          <cell r="AI143">
            <v>11</v>
          </cell>
          <cell r="AJ143">
            <v>91462.819525401734</v>
          </cell>
          <cell r="AL143">
            <v>9.3340447177306274</v>
          </cell>
          <cell r="AM143">
            <v>20.240886127399314</v>
          </cell>
          <cell r="AN143">
            <v>19.641521498023717</v>
          </cell>
          <cell r="AQ143">
            <v>-100</v>
          </cell>
        </row>
        <row r="144">
          <cell r="AF144">
            <v>38029</v>
          </cell>
          <cell r="AG144">
            <v>175</v>
          </cell>
          <cell r="AH144">
            <v>123</v>
          </cell>
          <cell r="AI144">
            <v>10</v>
          </cell>
          <cell r="AJ144">
            <v>91397.755353703251</v>
          </cell>
          <cell r="AL144">
            <v>9.4118773628593324</v>
          </cell>
          <cell r="AM144">
            <v>20.236001158027349</v>
          </cell>
          <cell r="AN144">
            <v>19.641521498023295</v>
          </cell>
          <cell r="AQ144">
            <v>-100</v>
          </cell>
        </row>
        <row r="145">
          <cell r="AF145">
            <v>38030</v>
          </cell>
          <cell r="AG145">
            <v>176</v>
          </cell>
          <cell r="AH145">
            <v>124</v>
          </cell>
          <cell r="AI145">
            <v>9</v>
          </cell>
          <cell r="AJ145">
            <v>91332.737466893654</v>
          </cell>
          <cell r="AL145">
            <v>9.4897654154383115</v>
          </cell>
          <cell r="AM145">
            <v>20.231195172167649</v>
          </cell>
          <cell r="AN145">
            <v>19.641521498023231</v>
          </cell>
          <cell r="AQ145">
            <v>-100</v>
          </cell>
        </row>
        <row r="146">
          <cell r="AF146">
            <v>38033</v>
          </cell>
          <cell r="AG146">
            <v>179</v>
          </cell>
          <cell r="AH146">
            <v>125</v>
          </cell>
          <cell r="AI146">
            <v>8</v>
          </cell>
          <cell r="AJ146">
            <v>91267.765832047124</v>
          </cell>
          <cell r="AL146">
            <v>9.5677089149110106</v>
          </cell>
          <cell r="AM146">
            <v>20.226466269597321</v>
          </cell>
          <cell r="AN146">
            <v>19.641521498023117</v>
          </cell>
          <cell r="AQ146">
            <v>-100</v>
          </cell>
        </row>
        <row r="147">
          <cell r="AF147">
            <v>38034</v>
          </cell>
          <cell r="AG147">
            <v>180</v>
          </cell>
          <cell r="AH147">
            <v>126</v>
          </cell>
          <cell r="AI147">
            <v>7</v>
          </cell>
          <cell r="AJ147">
            <v>91202.840416261271</v>
          </cell>
          <cell r="AL147">
            <v>9.6457079007489011</v>
          </cell>
          <cell r="AM147">
            <v>20.221812610563504</v>
          </cell>
          <cell r="AN147">
            <v>19.641521498022851</v>
          </cell>
          <cell r="AQ147">
            <v>-100</v>
          </cell>
        </row>
        <row r="148">
          <cell r="AF148">
            <v>38035</v>
          </cell>
          <cell r="AG148">
            <v>181</v>
          </cell>
          <cell r="AH148">
            <v>127</v>
          </cell>
          <cell r="AI148">
            <v>6</v>
          </cell>
          <cell r="AJ148">
            <v>91137.961186657107</v>
          </cell>
          <cell r="AL148">
            <v>9.7237624124516095</v>
          </cell>
          <cell r="AM148">
            <v>20.21723241339728</v>
          </cell>
          <cell r="AN148">
            <v>19.641521498023074</v>
          </cell>
          <cell r="AQ148">
            <v>-100</v>
          </cell>
        </row>
        <row r="149">
          <cell r="AF149">
            <v>38036</v>
          </cell>
          <cell r="AG149">
            <v>182</v>
          </cell>
          <cell r="AH149">
            <v>128</v>
          </cell>
          <cell r="AI149">
            <v>5</v>
          </cell>
          <cell r="AJ149">
            <v>91073.128110379039</v>
          </cell>
          <cell r="AL149">
            <v>9.8018724895468026</v>
          </cell>
          <cell r="AM149">
            <v>20.212723952239166</v>
          </cell>
          <cell r="AN149">
            <v>19.641521498022698</v>
          </cell>
          <cell r="AQ149">
            <v>-100</v>
          </cell>
        </row>
        <row r="150">
          <cell r="AF150">
            <v>38037</v>
          </cell>
          <cell r="AG150">
            <v>183</v>
          </cell>
          <cell r="AH150">
            <v>129</v>
          </cell>
          <cell r="AI150">
            <v>4</v>
          </cell>
          <cell r="AJ150">
            <v>91008.341154594833</v>
          </cell>
          <cell r="AL150">
            <v>9.8800381715903782</v>
          </cell>
          <cell r="AM150">
            <v>20.208285554871065</v>
          </cell>
          <cell r="AN150">
            <v>19.641521498022364</v>
          </cell>
          <cell r="AQ150">
            <v>-100</v>
          </cell>
        </row>
        <row r="151">
          <cell r="AF151">
            <v>38042</v>
          </cell>
          <cell r="AG151">
            <v>188</v>
          </cell>
          <cell r="AH151">
            <v>130</v>
          </cell>
          <cell r="AI151">
            <v>3</v>
          </cell>
          <cell r="AJ151">
            <v>90943.600286495624</v>
          </cell>
          <cell r="AL151">
            <v>9.958259498166333</v>
          </cell>
          <cell r="AM151">
            <v>20.203915600648092</v>
          </cell>
          <cell r="AN151">
            <v>19.641521498021962</v>
          </cell>
          <cell r="AQ151">
            <v>-100</v>
          </cell>
        </row>
        <row r="152">
          <cell r="AF152">
            <v>38043</v>
          </cell>
          <cell r="AG152">
            <v>189</v>
          </cell>
          <cell r="AH152">
            <v>131</v>
          </cell>
          <cell r="AI152">
            <v>2</v>
          </cell>
          <cell r="AJ152">
            <v>90878.905473295876</v>
          </cell>
          <cell r="AL152">
            <v>10.036536508886872</v>
          </cell>
          <cell r="AM152">
            <v>20.199612518525779</v>
          </cell>
          <cell r="AN152">
            <v>19.641521498020765</v>
          </cell>
          <cell r="AQ152">
            <v>-100</v>
          </cell>
        </row>
        <row r="153">
          <cell r="AF153">
            <v>38044</v>
          </cell>
          <cell r="AG153">
            <v>190</v>
          </cell>
          <cell r="AH153">
            <v>132</v>
          </cell>
          <cell r="AI153">
            <v>1</v>
          </cell>
          <cell r="AJ153">
            <v>90814.25668223339</v>
          </cell>
          <cell r="AL153">
            <v>10.114869243392356</v>
          </cell>
          <cell r="AM153">
            <v>20.195374785176657</v>
          </cell>
          <cell r="AN153">
            <v>19.641521498023984</v>
          </cell>
          <cell r="AQ153">
            <v>-100</v>
          </cell>
        </row>
        <row r="154">
          <cell r="AF154">
            <v>38047</v>
          </cell>
          <cell r="AG154">
            <v>193</v>
          </cell>
          <cell r="AH154">
            <v>133</v>
          </cell>
          <cell r="AI154">
            <v>23</v>
          </cell>
          <cell r="AJ154">
            <v>90749.653880569254</v>
          </cell>
          <cell r="AK154">
            <v>1.000711879317459</v>
          </cell>
          <cell r="AL154">
            <v>10.193257741351424</v>
          </cell>
          <cell r="AM154">
            <v>20.191200923192643</v>
          </cell>
          <cell r="AN154">
            <v>19.641521498026691</v>
          </cell>
          <cell r="AQ154">
            <v>-100</v>
          </cell>
        </row>
        <row r="155">
          <cell r="AF155">
            <v>38048</v>
          </cell>
          <cell r="AG155">
            <v>194</v>
          </cell>
          <cell r="AH155">
            <v>134</v>
          </cell>
          <cell r="AI155">
            <v>22</v>
          </cell>
          <cell r="AJ155">
            <v>90685.097035587853</v>
          </cell>
          <cell r="AL155">
            <v>10.271702042460928</v>
          </cell>
          <cell r="AM155">
            <v>20.187089499367495</v>
          </cell>
          <cell r="AN155">
            <v>19.641521498026826</v>
          </cell>
          <cell r="AQ155">
            <v>-100</v>
          </cell>
        </row>
        <row r="156">
          <cell r="AF156">
            <v>38049</v>
          </cell>
          <cell r="AG156">
            <v>195</v>
          </cell>
          <cell r="AH156">
            <v>135</v>
          </cell>
          <cell r="AI156">
            <v>21</v>
          </cell>
          <cell r="AJ156">
            <v>90620.586114596867</v>
          </cell>
          <cell r="AL156">
            <v>10.350202186445934</v>
          </cell>
          <cell r="AM156">
            <v>20.183039123055902</v>
          </cell>
          <cell r="AN156">
            <v>19.641521498027114</v>
          </cell>
          <cell r="AQ156">
            <v>-100</v>
          </cell>
        </row>
        <row r="157">
          <cell r="AF157">
            <v>38050</v>
          </cell>
          <cell r="AG157">
            <v>196</v>
          </cell>
          <cell r="AH157">
            <v>136</v>
          </cell>
          <cell r="AI157">
            <v>20</v>
          </cell>
          <cell r="AJ157">
            <v>90556.121084927203</v>
          </cell>
          <cell r="AL157">
            <v>10.428758213059886</v>
          </cell>
          <cell r="AM157">
            <v>20.179048444605741</v>
          </cell>
          <cell r="AN157">
            <v>19.641521498027469</v>
          </cell>
          <cell r="AQ157">
            <v>-100</v>
          </cell>
        </row>
        <row r="158">
          <cell r="AF158">
            <v>38051</v>
          </cell>
          <cell r="AG158">
            <v>197</v>
          </cell>
          <cell r="AH158">
            <v>137</v>
          </cell>
          <cell r="AI158">
            <v>19</v>
          </cell>
          <cell r="AJ158">
            <v>90491.701913933008</v>
          </cell>
          <cell r="AL158">
            <v>10.507370162084451</v>
          </cell>
          <cell r="AM158">
            <v>20.175116153858099</v>
          </cell>
          <cell r="AN158">
            <v>19.641521498027625</v>
          </cell>
          <cell r="AQ158">
            <v>-100</v>
          </cell>
        </row>
        <row r="159">
          <cell r="AF159">
            <v>38054</v>
          </cell>
          <cell r="AG159">
            <v>200</v>
          </cell>
          <cell r="AH159">
            <v>138</v>
          </cell>
          <cell r="AI159">
            <v>18</v>
          </cell>
          <cell r="AJ159">
            <v>90427.328568991681</v>
          </cell>
          <cell r="AL159">
            <v>10.586038073329608</v>
          </cell>
          <cell r="AM159">
            <v>20.171240978713456</v>
          </cell>
          <cell r="AN159">
            <v>19.641521498028112</v>
          </cell>
          <cell r="AQ159">
            <v>-100</v>
          </cell>
        </row>
        <row r="160">
          <cell r="AF160">
            <v>38055</v>
          </cell>
          <cell r="AG160">
            <v>201</v>
          </cell>
          <cell r="AH160">
            <v>139</v>
          </cell>
          <cell r="AI160">
            <v>17</v>
          </cell>
          <cell r="AJ160">
            <v>90363.00101750379</v>
          </cell>
          <cell r="AL160">
            <v>10.664761986633753</v>
          </cell>
          <cell r="AM160">
            <v>20.167421683759777</v>
          </cell>
          <cell r="AN160">
            <v>19.641521498028069</v>
          </cell>
          <cell r="AQ160">
            <v>-100</v>
          </cell>
        </row>
        <row r="161">
          <cell r="AF161">
            <v>38056</v>
          </cell>
          <cell r="AG161">
            <v>202</v>
          </cell>
          <cell r="AH161">
            <v>140</v>
          </cell>
          <cell r="AI161">
            <v>16</v>
          </cell>
          <cell r="AJ161">
            <v>90298.719226893125</v>
          </cell>
          <cell r="AL161">
            <v>10.743541941863555</v>
          </cell>
          <cell r="AM161">
            <v>20.163657068959083</v>
          </cell>
          <cell r="AN161">
            <v>19.641521498028091</v>
          </cell>
          <cell r="AQ161">
            <v>-100</v>
          </cell>
        </row>
        <row r="162">
          <cell r="AF162">
            <v>38057</v>
          </cell>
          <cell r="AG162">
            <v>203</v>
          </cell>
          <cell r="AH162">
            <v>141</v>
          </cell>
          <cell r="AI162">
            <v>15</v>
          </cell>
          <cell r="AJ162">
            <v>90234.483164606645</v>
          </cell>
          <cell r="AL162">
            <v>10.822377978914123</v>
          </cell>
          <cell r="AM162">
            <v>20.159945968390613</v>
          </cell>
          <cell r="AN162">
            <v>19.641521498028645</v>
          </cell>
          <cell r="AQ162">
            <v>-100</v>
          </cell>
        </row>
        <row r="163">
          <cell r="AF163">
            <v>38058</v>
          </cell>
          <cell r="AG163">
            <v>204</v>
          </cell>
          <cell r="AH163">
            <v>142</v>
          </cell>
          <cell r="AI163">
            <v>14</v>
          </cell>
          <cell r="AJ163">
            <v>90170.292798114446</v>
          </cell>
          <cell r="AL163">
            <v>10.901270137708918</v>
          </cell>
          <cell r="AM163">
            <v>20.156287249046791</v>
          </cell>
          <cell r="AN163">
            <v>19.641521498028915</v>
          </cell>
          <cell r="AQ163">
            <v>-100</v>
          </cell>
        </row>
        <row r="164">
          <cell r="AF164">
            <v>38061</v>
          </cell>
          <cell r="AG164">
            <v>207</v>
          </cell>
          <cell r="AH164">
            <v>143</v>
          </cell>
          <cell r="AI164">
            <v>13</v>
          </cell>
          <cell r="AJ164">
            <v>90106.14809490979</v>
          </cell>
          <cell r="AL164">
            <v>10.980218458199897</v>
          </cell>
          <cell r="AM164">
            <v>20.152679809680095</v>
          </cell>
          <cell r="AN164">
            <v>19.641521498029757</v>
          </cell>
          <cell r="AQ164">
            <v>-100</v>
          </cell>
        </row>
        <row r="165">
          <cell r="AF165">
            <v>38062</v>
          </cell>
          <cell r="AG165">
            <v>208</v>
          </cell>
          <cell r="AH165">
            <v>144</v>
          </cell>
          <cell r="AI165">
            <v>12</v>
          </cell>
          <cell r="AJ165">
            <v>90042.049022509033</v>
          </cell>
          <cell r="AL165">
            <v>11.059222980367366</v>
          </cell>
          <cell r="AM165">
            <v>20.149122579697764</v>
          </cell>
          <cell r="AN165">
            <v>19.64152149803018</v>
          </cell>
          <cell r="AQ165">
            <v>-100</v>
          </cell>
        </row>
        <row r="166">
          <cell r="AF166">
            <v>38063</v>
          </cell>
          <cell r="AG166">
            <v>209</v>
          </cell>
          <cell r="AH166">
            <v>145</v>
          </cell>
          <cell r="AI166">
            <v>11</v>
          </cell>
          <cell r="AJ166">
            <v>89977.995548451669</v>
          </cell>
          <cell r="AL166">
            <v>11.138283744220168</v>
          </cell>
          <cell r="AM166">
            <v>20.14561451810275</v>
          </cell>
          <cell r="AN166">
            <v>19.641521498030357</v>
          </cell>
          <cell r="AQ166">
            <v>-100</v>
          </cell>
        </row>
        <row r="167">
          <cell r="AF167">
            <v>38064</v>
          </cell>
          <cell r="AG167">
            <v>210</v>
          </cell>
          <cell r="AH167">
            <v>146</v>
          </cell>
          <cell r="AI167">
            <v>10</v>
          </cell>
          <cell r="AJ167">
            <v>89913.987640300271</v>
          </cell>
          <cell r="AL167">
            <v>11.217400789795562</v>
          </cell>
          <cell r="AM167">
            <v>20.142154612477814</v>
          </cell>
          <cell r="AN167">
            <v>19.641521498030624</v>
          </cell>
          <cell r="AQ167">
            <v>-100</v>
          </cell>
        </row>
        <row r="168">
          <cell r="AF168">
            <v>38065</v>
          </cell>
          <cell r="AG168">
            <v>211</v>
          </cell>
          <cell r="AH168">
            <v>147</v>
          </cell>
          <cell r="AI168">
            <v>9</v>
          </cell>
          <cell r="AJ168">
            <v>89850.025265640492</v>
          </cell>
          <cell r="AL168">
            <v>11.296574157159366</v>
          </cell>
          <cell r="AM168">
            <v>20.138741878011611</v>
          </cell>
          <cell r="AN168">
            <v>19.641521498031334</v>
          </cell>
          <cell r="AQ168">
            <v>-100</v>
          </cell>
        </row>
        <row r="169">
          <cell r="AF169">
            <v>38068</v>
          </cell>
          <cell r="AG169">
            <v>214</v>
          </cell>
          <cell r="AH169">
            <v>148</v>
          </cell>
          <cell r="AI169">
            <v>8</v>
          </cell>
          <cell r="AJ169">
            <v>89786.108392081034</v>
          </cell>
          <cell r="AL169">
            <v>11.375803886405889</v>
          </cell>
          <cell r="AM169">
            <v>20.135375356564044</v>
          </cell>
          <cell r="AN169">
            <v>19.64152149803229</v>
          </cell>
          <cell r="AQ169">
            <v>-100</v>
          </cell>
        </row>
        <row r="170">
          <cell r="AF170">
            <v>38069</v>
          </cell>
          <cell r="AG170">
            <v>215</v>
          </cell>
          <cell r="AH170">
            <v>149</v>
          </cell>
          <cell r="AI170">
            <v>7</v>
          </cell>
          <cell r="AJ170">
            <v>89722.236987253651</v>
          </cell>
          <cell r="AL170">
            <v>11.455090017658009</v>
          </cell>
          <cell r="AM170">
            <v>20.13205411576946</v>
          </cell>
          <cell r="AN170">
            <v>19.641521498033043</v>
          </cell>
          <cell r="AQ170">
            <v>-100</v>
          </cell>
        </row>
        <row r="171">
          <cell r="AF171">
            <v>38070</v>
          </cell>
          <cell r="AG171">
            <v>216</v>
          </cell>
          <cell r="AH171">
            <v>150</v>
          </cell>
          <cell r="AI171">
            <v>6</v>
          </cell>
          <cell r="AJ171">
            <v>89658.411018813116</v>
          </cell>
          <cell r="AL171">
            <v>11.534432591067102</v>
          </cell>
          <cell r="AM171">
            <v>20.128777248175634</v>
          </cell>
          <cell r="AN171">
            <v>19.641521498035196</v>
          </cell>
          <cell r="AQ171">
            <v>-100</v>
          </cell>
        </row>
        <row r="172">
          <cell r="AF172">
            <v>38071</v>
          </cell>
          <cell r="AG172">
            <v>217</v>
          </cell>
          <cell r="AH172">
            <v>151</v>
          </cell>
          <cell r="AI172">
            <v>5</v>
          </cell>
          <cell r="AJ172">
            <v>89594.630454437225</v>
          </cell>
          <cell r="AL172">
            <v>11.6138316468132</v>
          </cell>
          <cell r="AM172">
            <v>20.125543870417427</v>
          </cell>
          <cell r="AN172">
            <v>19.641521498037374</v>
          </cell>
          <cell r="AQ172">
            <v>-100</v>
          </cell>
        </row>
        <row r="173">
          <cell r="AF173">
            <v>38072</v>
          </cell>
          <cell r="AG173">
            <v>218</v>
          </cell>
          <cell r="AH173">
            <v>152</v>
          </cell>
          <cell r="AI173">
            <v>4</v>
          </cell>
          <cell r="AJ173">
            <v>89530.89526182675</v>
          </cell>
          <cell r="AL173">
            <v>11.693287225104921</v>
          </cell>
          <cell r="AM173">
            <v>20.122353122422677</v>
          </cell>
          <cell r="AN173">
            <v>19.641521498042145</v>
          </cell>
          <cell r="AQ173">
            <v>-100</v>
          </cell>
        </row>
        <row r="174">
          <cell r="AF174">
            <v>38075</v>
          </cell>
          <cell r="AG174">
            <v>221</v>
          </cell>
          <cell r="AH174">
            <v>153</v>
          </cell>
          <cell r="AI174">
            <v>3</v>
          </cell>
          <cell r="AJ174">
            <v>89467.205408705442</v>
          </cell>
          <cell r="AL174">
            <v>11.772799366179477</v>
          </cell>
          <cell r="AM174">
            <v>20.119204166649386</v>
          </cell>
          <cell r="AN174">
            <v>19.641521498048519</v>
          </cell>
          <cell r="AQ174">
            <v>-100</v>
          </cell>
        </row>
        <row r="175">
          <cell r="AF175">
            <v>38076</v>
          </cell>
          <cell r="AG175">
            <v>222</v>
          </cell>
          <cell r="AH175">
            <v>154</v>
          </cell>
          <cell r="AI175">
            <v>2</v>
          </cell>
          <cell r="AJ175">
            <v>89403.560862820013</v>
          </cell>
          <cell r="AL175">
            <v>11.852368110302747</v>
          </cell>
          <cell r="AM175">
            <v>20.116096187353037</v>
          </cell>
          <cell r="AN175">
            <v>19.641521498060822</v>
          </cell>
          <cell r="AQ175">
            <v>-100</v>
          </cell>
        </row>
        <row r="176">
          <cell r="AF176">
            <v>38077</v>
          </cell>
          <cell r="AG176">
            <v>223</v>
          </cell>
          <cell r="AH176">
            <v>155</v>
          </cell>
          <cell r="AI176">
            <v>1</v>
          </cell>
          <cell r="AJ176">
            <v>89339.961591940126</v>
          </cell>
          <cell r="AL176">
            <v>11.931993497769277</v>
          </cell>
          <cell r="AM176">
            <v>20.113028389881848</v>
          </cell>
          <cell r="AN176">
            <v>19.641521498090462</v>
          </cell>
          <cell r="AQ176">
            <v>-100</v>
          </cell>
        </row>
        <row r="177">
          <cell r="AF177">
            <v>38078</v>
          </cell>
          <cell r="AG177">
            <v>224</v>
          </cell>
          <cell r="AH177">
            <v>156</v>
          </cell>
          <cell r="AI177">
            <v>20</v>
          </cell>
          <cell r="AJ177">
            <v>89276.407563858171</v>
          </cell>
          <cell r="AK177">
            <v>1.0007355338784787</v>
          </cell>
          <cell r="AL177">
            <v>12.011675568902568</v>
          </cell>
          <cell r="AM177">
            <v>20.110000000000007</v>
          </cell>
          <cell r="AN177">
            <v>20.356309546938434</v>
          </cell>
          <cell r="AQ177">
            <v>-100</v>
          </cell>
        </row>
        <row r="178">
          <cell r="AF178">
            <v>38079</v>
          </cell>
          <cell r="AG178">
            <v>225</v>
          </cell>
          <cell r="AH178">
            <v>157</v>
          </cell>
          <cell r="AI178">
            <v>19</v>
          </cell>
          <cell r="AJ178">
            <v>89210.790005483286</v>
          </cell>
          <cell r="AL178">
            <v>12.094063951068645</v>
          </cell>
          <cell r="AM178">
            <v>20.111567254417515</v>
          </cell>
          <cell r="AN178">
            <v>20.356309546938345</v>
          </cell>
          <cell r="AQ178">
            <v>-100</v>
          </cell>
        </row>
        <row r="179">
          <cell r="AF179">
            <v>38082</v>
          </cell>
          <cell r="AG179">
            <v>228</v>
          </cell>
          <cell r="AH179">
            <v>158</v>
          </cell>
          <cell r="AI179">
            <v>18</v>
          </cell>
          <cell r="AJ179">
            <v>89145.220675571938</v>
          </cell>
          <cell r="AL179">
            <v>12.176512932681028</v>
          </cell>
          <cell r="AM179">
            <v>20.113114690235246</v>
          </cell>
          <cell r="AN179">
            <v>20.356309546938078</v>
          </cell>
          <cell r="AQ179">
            <v>-100</v>
          </cell>
        </row>
        <row r="180">
          <cell r="AF180">
            <v>38083</v>
          </cell>
          <cell r="AG180">
            <v>229</v>
          </cell>
          <cell r="AH180">
            <v>159</v>
          </cell>
          <cell r="AI180">
            <v>17</v>
          </cell>
          <cell r="AJ180">
            <v>89079.699538676534</v>
          </cell>
          <cell r="AL180">
            <v>12.259022558312637</v>
          </cell>
          <cell r="AM180">
            <v>20.114642681013017</v>
          </cell>
          <cell r="AN180">
            <v>20.356309546937858</v>
          </cell>
          <cell r="AQ180">
            <v>-100</v>
          </cell>
        </row>
        <row r="181">
          <cell r="AF181">
            <v>38084</v>
          </cell>
          <cell r="AG181">
            <v>230</v>
          </cell>
          <cell r="AH181">
            <v>160</v>
          </cell>
          <cell r="AI181">
            <v>16</v>
          </cell>
          <cell r="AJ181">
            <v>89014.226559375529</v>
          </cell>
          <cell r="AL181">
            <v>12.341592872569173</v>
          </cell>
          <cell r="AM181">
            <v>20.116151590981058</v>
          </cell>
          <cell r="AN181">
            <v>20.356309546937634</v>
          </cell>
          <cell r="AQ181">
            <v>-100</v>
          </cell>
        </row>
        <row r="182">
          <cell r="AF182">
            <v>38085</v>
          </cell>
          <cell r="AG182">
            <v>231</v>
          </cell>
          <cell r="AH182">
            <v>161</v>
          </cell>
          <cell r="AI182">
            <v>15</v>
          </cell>
          <cell r="AJ182">
            <v>88948.801702273428</v>
          </cell>
          <cell r="AL182">
            <v>12.424223920089217</v>
          </cell>
          <cell r="AM182">
            <v>20.117641775329488</v>
          </cell>
          <cell r="AN182">
            <v>20.35630954693768</v>
          </cell>
          <cell r="AQ182">
            <v>-100</v>
          </cell>
        </row>
        <row r="183">
          <cell r="AF183">
            <v>38089</v>
          </cell>
          <cell r="AG183">
            <v>235</v>
          </cell>
          <cell r="AH183">
            <v>162</v>
          </cell>
          <cell r="AI183">
            <v>14</v>
          </cell>
          <cell r="AJ183">
            <v>88883.424932000722</v>
          </cell>
          <cell r="AL183">
            <v>12.5069157455441</v>
          </cell>
          <cell r="AM183">
            <v>20.11911358048679</v>
          </cell>
          <cell r="AN183">
            <v>20.356309546937435</v>
          </cell>
          <cell r="AQ183">
            <v>-100</v>
          </cell>
        </row>
        <row r="184">
          <cell r="AF184">
            <v>38090</v>
          </cell>
          <cell r="AG184">
            <v>236</v>
          </cell>
          <cell r="AH184">
            <v>163</v>
          </cell>
          <cell r="AI184">
            <v>13</v>
          </cell>
          <cell r="AJ184">
            <v>88818.096213213925</v>
          </cell>
          <cell r="AL184">
            <v>12.58966839363811</v>
          </cell>
          <cell r="AM184">
            <v>20.120567344388675</v>
          </cell>
          <cell r="AN184">
            <v>20.356309546936902</v>
          </cell>
          <cell r="AQ184">
            <v>-100</v>
          </cell>
        </row>
        <row r="185">
          <cell r="AF185">
            <v>38091</v>
          </cell>
          <cell r="AG185">
            <v>237</v>
          </cell>
          <cell r="AH185">
            <v>164</v>
          </cell>
          <cell r="AI185">
            <v>12</v>
          </cell>
          <cell r="AJ185">
            <v>88752.815510595508</v>
          </cell>
          <cell r="AL185">
            <v>12.672481909108303</v>
          </cell>
          <cell r="AM185">
            <v>20.122003396736353</v>
          </cell>
          <cell r="AN185">
            <v>20.356309546936835</v>
          </cell>
          <cell r="AQ185">
            <v>-100</v>
          </cell>
        </row>
        <row r="186">
          <cell r="AF186">
            <v>38092</v>
          </cell>
          <cell r="AG186">
            <v>238</v>
          </cell>
          <cell r="AH186">
            <v>165</v>
          </cell>
          <cell r="AI186">
            <v>11</v>
          </cell>
          <cell r="AJ186">
            <v>88687.582788853921</v>
          </cell>
          <cell r="AL186">
            <v>12.755356336724732</v>
          </cell>
          <cell r="AM186">
            <v>20.123422059246177</v>
          </cell>
          <cell r="AN186">
            <v>20.356309546936302</v>
          </cell>
          <cell r="AQ186">
            <v>-100</v>
          </cell>
        </row>
        <row r="187">
          <cell r="AF187">
            <v>38093</v>
          </cell>
          <cell r="AG187">
            <v>239</v>
          </cell>
          <cell r="AH187">
            <v>166</v>
          </cell>
          <cell r="AI187">
            <v>10</v>
          </cell>
          <cell r="AJ187">
            <v>88622.398012723541</v>
          </cell>
          <cell r="AL187">
            <v>12.838291721290339</v>
          </cell>
          <cell r="AM187">
            <v>20.124823645889698</v>
          </cell>
          <cell r="AN187">
            <v>20.356309546936124</v>
          </cell>
          <cell r="AQ187">
            <v>-100</v>
          </cell>
        </row>
        <row r="188">
          <cell r="AF188">
            <v>38096</v>
          </cell>
          <cell r="AG188">
            <v>242</v>
          </cell>
          <cell r="AH188">
            <v>167</v>
          </cell>
          <cell r="AI188">
            <v>9</v>
          </cell>
          <cell r="AJ188">
            <v>88557.261146964665</v>
          </cell>
          <cell r="AL188">
            <v>12.921288107641015</v>
          </cell>
          <cell r="AM188">
            <v>20.126208463125383</v>
          </cell>
          <cell r="AN188">
            <v>20.356309546935837</v>
          </cell>
          <cell r="AQ188">
            <v>-100</v>
          </cell>
        </row>
        <row r="189">
          <cell r="AF189">
            <v>38097</v>
          </cell>
          <cell r="AG189">
            <v>243</v>
          </cell>
          <cell r="AH189">
            <v>168</v>
          </cell>
          <cell r="AI189">
            <v>8</v>
          </cell>
          <cell r="AJ189">
            <v>88492.172156363493</v>
          </cell>
          <cell r="AL189">
            <v>13.004345540645623</v>
          </cell>
          <cell r="AM189">
            <v>20.127576810122005</v>
          </cell>
          <cell r="AN189">
            <v>20.35630954693568</v>
          </cell>
          <cell r="AQ189">
            <v>-100</v>
          </cell>
        </row>
        <row r="190">
          <cell r="AF190">
            <v>38099</v>
          </cell>
          <cell r="AG190">
            <v>245</v>
          </cell>
          <cell r="AH190">
            <v>169</v>
          </cell>
          <cell r="AI190">
            <v>7</v>
          </cell>
          <cell r="AJ190">
            <v>88427.13100573211</v>
          </cell>
          <cell r="AL190">
            <v>13.087464065206067</v>
          </cell>
          <cell r="AM190">
            <v>20.128928978974159</v>
          </cell>
          <cell r="AN190">
            <v>20.356309546934568</v>
          </cell>
          <cell r="AQ190">
            <v>-100</v>
          </cell>
        </row>
        <row r="191">
          <cell r="AF191">
            <v>38100</v>
          </cell>
          <cell r="AG191">
            <v>246</v>
          </cell>
          <cell r="AH191">
            <v>170</v>
          </cell>
          <cell r="AI191">
            <v>6</v>
          </cell>
          <cell r="AJ191">
            <v>88362.137659908447</v>
          </cell>
          <cell r="AL191">
            <v>13.17064372625727</v>
          </cell>
          <cell r="AM191">
            <v>20.130265254910128</v>
          </cell>
          <cell r="AN191">
            <v>20.356309546933172</v>
          </cell>
          <cell r="AQ191">
            <v>-100</v>
          </cell>
        </row>
        <row r="192">
          <cell r="AF192">
            <v>38103</v>
          </cell>
          <cell r="AG192">
            <v>249</v>
          </cell>
          <cell r="AH192">
            <v>171</v>
          </cell>
          <cell r="AI192">
            <v>5</v>
          </cell>
          <cell r="AJ192">
            <v>88297.192083756308</v>
          </cell>
          <cell r="AL192">
            <v>13.253884568767171</v>
          </cell>
          <cell r="AM192">
            <v>20.131585916492291</v>
          </cell>
          <cell r="AN192">
            <v>20.356309546933659</v>
          </cell>
          <cell r="AQ192">
            <v>-100</v>
          </cell>
        </row>
        <row r="193">
          <cell r="AF193">
            <v>38104</v>
          </cell>
          <cell r="AG193">
            <v>250</v>
          </cell>
          <cell r="AH193">
            <v>172</v>
          </cell>
          <cell r="AI193">
            <v>4</v>
          </cell>
          <cell r="AJ193">
            <v>88232.294242165299</v>
          </cell>
          <cell r="AL193">
            <v>13.337186637736821</v>
          </cell>
          <cell r="AM193">
            <v>20.132891235811012</v>
          </cell>
          <cell r="AN193">
            <v>20.356309546931396</v>
          </cell>
          <cell r="AQ193">
            <v>-100</v>
          </cell>
        </row>
        <row r="194">
          <cell r="AF194">
            <v>38105</v>
          </cell>
          <cell r="AG194">
            <v>251</v>
          </cell>
          <cell r="AH194">
            <v>173</v>
          </cell>
          <cell r="AI194">
            <v>3</v>
          </cell>
          <cell r="AJ194">
            <v>88167.444100050838</v>
          </cell>
          <cell r="AL194">
            <v>13.420549978200324</v>
          </cell>
          <cell r="AM194">
            <v>20.134181478671209</v>
          </cell>
          <cell r="AN194">
            <v>20.356309546929928</v>
          </cell>
          <cell r="AQ194">
            <v>-100</v>
          </cell>
        </row>
        <row r="195">
          <cell r="AF195">
            <v>38106</v>
          </cell>
          <cell r="AG195">
            <v>252</v>
          </cell>
          <cell r="AH195">
            <v>174</v>
          </cell>
          <cell r="AI195">
            <v>2</v>
          </cell>
          <cell r="AJ195">
            <v>88102.641622354131</v>
          </cell>
          <cell r="AL195">
            <v>13.503974635224992</v>
          </cell>
          <cell r="AM195">
            <v>20.135456904773097</v>
          </cell>
          <cell r="AN195">
            <v>20.356309546924777</v>
          </cell>
          <cell r="AQ195">
            <v>-100</v>
          </cell>
        </row>
        <row r="196">
          <cell r="AF196">
            <v>38107</v>
          </cell>
          <cell r="AG196">
            <v>253</v>
          </cell>
          <cell r="AH196">
            <v>175</v>
          </cell>
          <cell r="AI196">
            <v>1</v>
          </cell>
          <cell r="AJ196">
            <v>88037.886774042156</v>
          </cell>
          <cell r="AL196">
            <v>13.587460653911165</v>
          </cell>
          <cell r="AM196">
            <v>20.136717767886193</v>
          </cell>
          <cell r="AN196">
            <v>20.356309546904725</v>
          </cell>
          <cell r="AQ196">
            <v>-100</v>
          </cell>
        </row>
        <row r="197">
          <cell r="AF197">
            <v>38110</v>
          </cell>
          <cell r="AG197">
            <v>256</v>
          </cell>
          <cell r="AH197">
            <v>176</v>
          </cell>
          <cell r="AI197">
            <v>21</v>
          </cell>
          <cell r="AJ197">
            <v>87973.179520107718</v>
          </cell>
          <cell r="AK197">
            <v>1.0007355338784787</v>
          </cell>
          <cell r="AL197">
            <v>13.671008079392365</v>
          </cell>
          <cell r="AM197">
            <v>20.137964316017708</v>
          </cell>
          <cell r="AN197">
            <v>20.356309546938036</v>
          </cell>
          <cell r="AQ197">
            <v>-100</v>
          </cell>
        </row>
        <row r="198">
          <cell r="AF198">
            <v>38111</v>
          </cell>
          <cell r="AG198">
            <v>257</v>
          </cell>
          <cell r="AH198">
            <v>177</v>
          </cell>
          <cell r="AI198">
            <v>20</v>
          </cell>
          <cell r="AJ198">
            <v>87908.519825569092</v>
          </cell>
          <cell r="AL198">
            <v>13.754616956835598</v>
          </cell>
          <cell r="AM198">
            <v>20.139196791575653</v>
          </cell>
          <cell r="AN198">
            <v>20.356309546938078</v>
          </cell>
          <cell r="AQ198">
            <v>-100</v>
          </cell>
        </row>
        <row r="199">
          <cell r="AF199">
            <v>38112</v>
          </cell>
          <cell r="AG199">
            <v>258</v>
          </cell>
          <cell r="AH199">
            <v>178</v>
          </cell>
          <cell r="AI199">
            <v>19</v>
          </cell>
          <cell r="AJ199">
            <v>87843.907655470539</v>
          </cell>
          <cell r="AL199">
            <v>13.838287331440725</v>
          </cell>
          <cell r="AM199">
            <v>20.140415431525092</v>
          </cell>
          <cell r="AN199">
            <v>20.356309546937656</v>
          </cell>
          <cell r="AQ199">
            <v>-100</v>
          </cell>
        </row>
        <row r="200">
          <cell r="AF200">
            <v>38113</v>
          </cell>
          <cell r="AG200">
            <v>259</v>
          </cell>
          <cell r="AH200">
            <v>179</v>
          </cell>
          <cell r="AI200">
            <v>18</v>
          </cell>
          <cell r="AJ200">
            <v>87779.342974881918</v>
          </cell>
          <cell r="AL200">
            <v>13.922019248440986</v>
          </cell>
          <cell r="AM200">
            <v>20.141620467540665</v>
          </cell>
          <cell r="AN200">
            <v>20.356309546937702</v>
          </cell>
          <cell r="AQ200">
            <v>-100</v>
          </cell>
        </row>
        <row r="201">
          <cell r="AF201">
            <v>38114</v>
          </cell>
          <cell r="AG201">
            <v>260</v>
          </cell>
          <cell r="AH201">
            <v>180</v>
          </cell>
          <cell r="AI201">
            <v>17</v>
          </cell>
          <cell r="AJ201">
            <v>87714.825748898744</v>
          </cell>
          <cell r="AL201">
            <v>14.005812753102909</v>
          </cell>
          <cell r="AM201">
            <v>20.142812126153231</v>
          </cell>
          <cell r="AN201">
            <v>20.356309546937457</v>
          </cell>
          <cell r="AQ201">
            <v>-100</v>
          </cell>
        </row>
        <row r="202">
          <cell r="AF202">
            <v>38117</v>
          </cell>
          <cell r="AG202">
            <v>263</v>
          </cell>
          <cell r="AH202">
            <v>181</v>
          </cell>
          <cell r="AI202">
            <v>16</v>
          </cell>
          <cell r="AJ202">
            <v>87650.355942642214</v>
          </cell>
          <cell r="AL202">
            <v>14.089667890726322</v>
          </cell>
          <cell r="AM202">
            <v>20.143990628891963</v>
          </cell>
          <cell r="AN202">
            <v>20.356309546937233</v>
          </cell>
          <cell r="AQ202">
            <v>-100</v>
          </cell>
        </row>
        <row r="203">
          <cell r="AF203">
            <v>38118</v>
          </cell>
          <cell r="AG203">
            <v>264</v>
          </cell>
          <cell r="AH203">
            <v>182</v>
          </cell>
          <cell r="AI203">
            <v>15</v>
          </cell>
          <cell r="AJ203">
            <v>87585.93352125914</v>
          </cell>
          <cell r="AL203">
            <v>14.173584706644338</v>
          </cell>
          <cell r="AM203">
            <v>20.145156192421432</v>
          </cell>
          <cell r="AN203">
            <v>20.356309546937233</v>
          </cell>
          <cell r="AQ203">
            <v>-100</v>
          </cell>
        </row>
        <row r="204">
          <cell r="AF204">
            <v>38119</v>
          </cell>
          <cell r="AG204">
            <v>265</v>
          </cell>
          <cell r="AH204">
            <v>183</v>
          </cell>
          <cell r="AI204">
            <v>14</v>
          </cell>
          <cell r="AJ204">
            <v>87521.558449921969</v>
          </cell>
          <cell r="AL204">
            <v>14.257563246223427</v>
          </cell>
          <cell r="AM204">
            <v>20.146309028674558</v>
          </cell>
          <cell r="AN204">
            <v>20.356309546936991</v>
          </cell>
          <cell r="AQ204">
            <v>-100</v>
          </cell>
        </row>
        <row r="205">
          <cell r="AF205">
            <v>38120</v>
          </cell>
          <cell r="AG205">
            <v>266</v>
          </cell>
          <cell r="AH205">
            <v>184</v>
          </cell>
          <cell r="AI205">
            <v>13</v>
          </cell>
          <cell r="AJ205">
            <v>87457.230693828737</v>
          </cell>
          <cell r="AL205">
            <v>14.341603554863447</v>
          </cell>
          <cell r="AM205">
            <v>20.147449344981027</v>
          </cell>
          <cell r="AN205">
            <v>20.356309546936902</v>
          </cell>
          <cell r="AQ205">
            <v>-100</v>
          </cell>
        </row>
        <row r="206">
          <cell r="AF206">
            <v>38121</v>
          </cell>
          <cell r="AG206">
            <v>267</v>
          </cell>
          <cell r="AH206">
            <v>185</v>
          </cell>
          <cell r="AI206">
            <v>12</v>
          </cell>
          <cell r="AJ206">
            <v>87392.950218203041</v>
          </cell>
          <cell r="AL206">
            <v>14.425705677997636</v>
          </cell>
          <cell r="AM206">
            <v>20.148577344191597</v>
          </cell>
          <cell r="AN206">
            <v>20.356309546936835</v>
          </cell>
          <cell r="AQ206">
            <v>-100</v>
          </cell>
        </row>
        <row r="207">
          <cell r="AF207">
            <v>38124</v>
          </cell>
          <cell r="AG207">
            <v>270</v>
          </cell>
          <cell r="AH207">
            <v>186</v>
          </cell>
          <cell r="AI207">
            <v>11</v>
          </cell>
          <cell r="AJ207">
            <v>87328.71698829408</v>
          </cell>
          <cell r="AL207">
            <v>14.509869661092623</v>
          </cell>
          <cell r="AM207">
            <v>20.149693224798337</v>
          </cell>
          <cell r="AN207">
            <v>20.356309546936302</v>
          </cell>
          <cell r="AQ207">
            <v>-100</v>
          </cell>
        </row>
        <row r="208">
          <cell r="AF208">
            <v>38125</v>
          </cell>
          <cell r="AG208">
            <v>271</v>
          </cell>
          <cell r="AH208">
            <v>187</v>
          </cell>
          <cell r="AI208">
            <v>10</v>
          </cell>
          <cell r="AJ208">
            <v>87264.530969376545</v>
          </cell>
          <cell r="AL208">
            <v>14.594095549648545</v>
          </cell>
          <cell r="AM208">
            <v>20.150797181051239</v>
          </cell>
          <cell r="AN208">
            <v>20.356309546935456</v>
          </cell>
          <cell r="AQ208">
            <v>-100</v>
          </cell>
        </row>
        <row r="209">
          <cell r="AF209">
            <v>38126</v>
          </cell>
          <cell r="AG209">
            <v>272</v>
          </cell>
          <cell r="AH209">
            <v>188</v>
          </cell>
          <cell r="AI209">
            <v>9</v>
          </cell>
          <cell r="AJ209">
            <v>87200.392126750696</v>
          </cell>
          <cell r="AL209">
            <v>14.678383389198935</v>
          </cell>
          <cell r="AM209">
            <v>20.151889403070733</v>
          </cell>
          <cell r="AN209">
            <v>20.356309546935126</v>
          </cell>
          <cell r="AQ209">
            <v>-100</v>
          </cell>
        </row>
        <row r="210">
          <cell r="AF210">
            <v>38127</v>
          </cell>
          <cell r="AG210">
            <v>273</v>
          </cell>
          <cell r="AH210">
            <v>189</v>
          </cell>
          <cell r="AI210">
            <v>8</v>
          </cell>
          <cell r="AJ210">
            <v>87136.300425742258</v>
          </cell>
          <cell r="AL210">
            <v>14.762733225310853</v>
          </cell>
          <cell r="AM210">
            <v>20.152970076956976</v>
          </cell>
          <cell r="AN210">
            <v>20.356309546934838</v>
          </cell>
          <cell r="AQ210">
            <v>-100</v>
          </cell>
        </row>
        <row r="211">
          <cell r="AF211">
            <v>38128</v>
          </cell>
          <cell r="AG211">
            <v>274</v>
          </cell>
          <cell r="AH211">
            <v>190</v>
          </cell>
          <cell r="AI211">
            <v>7</v>
          </cell>
          <cell r="AJ211">
            <v>87072.255831702481</v>
          </cell>
          <cell r="AL211">
            <v>14.847145103584891</v>
          </cell>
          <cell r="AM211">
            <v>20.154039384895526</v>
          </cell>
          <cell r="AN211">
            <v>20.35630954693368</v>
          </cell>
          <cell r="AQ211">
            <v>-100</v>
          </cell>
        </row>
        <row r="212">
          <cell r="AF212">
            <v>38131</v>
          </cell>
          <cell r="AG212">
            <v>277</v>
          </cell>
          <cell r="AH212">
            <v>191</v>
          </cell>
          <cell r="AI212">
            <v>6</v>
          </cell>
          <cell r="AJ212">
            <v>87008.258310008052</v>
          </cell>
          <cell r="AL212">
            <v>14.931619069655122</v>
          </cell>
          <cell r="AM212">
            <v>20.155097505259722</v>
          </cell>
          <cell r="AN212">
            <v>20.356309546933172</v>
          </cell>
          <cell r="AQ212">
            <v>-100</v>
          </cell>
        </row>
        <row r="213">
          <cell r="AF213">
            <v>38132</v>
          </cell>
          <cell r="AG213">
            <v>278</v>
          </cell>
          <cell r="AH213">
            <v>192</v>
          </cell>
          <cell r="AI213">
            <v>5</v>
          </cell>
          <cell r="AJ213">
            <v>86944.307826061107</v>
          </cell>
          <cell r="AL213">
            <v>15.016155169189261</v>
          </cell>
          <cell r="AM213">
            <v>20.156144612709891</v>
          </cell>
          <cell r="AN213">
            <v>20.356309546932327</v>
          </cell>
          <cell r="AQ213">
            <v>-100</v>
          </cell>
        </row>
        <row r="214">
          <cell r="AF214">
            <v>38133</v>
          </cell>
          <cell r="AG214">
            <v>279</v>
          </cell>
          <cell r="AH214">
            <v>193</v>
          </cell>
          <cell r="AI214">
            <v>4</v>
          </cell>
          <cell r="AJ214">
            <v>86880.404345289222</v>
          </cell>
          <cell r="AL214">
            <v>15.100753447888549</v>
          </cell>
          <cell r="AM214">
            <v>20.157180878289438</v>
          </cell>
          <cell r="AN214">
            <v>20.356309546929818</v>
          </cell>
          <cell r="AQ214">
            <v>-100</v>
          </cell>
        </row>
        <row r="215">
          <cell r="AF215">
            <v>38134</v>
          </cell>
          <cell r="AG215">
            <v>280</v>
          </cell>
          <cell r="AH215">
            <v>194</v>
          </cell>
          <cell r="AI215">
            <v>3</v>
          </cell>
          <cell r="AJ215">
            <v>86816.547833145378</v>
          </cell>
          <cell r="AL215">
            <v>15.185413951487892</v>
          </cell>
          <cell r="AM215">
            <v>20.15820646951807</v>
          </cell>
          <cell r="AN215">
            <v>20.356309546927733</v>
          </cell>
          <cell r="AQ215">
            <v>-100</v>
          </cell>
        </row>
        <row r="216">
          <cell r="AF216">
            <v>38135</v>
          </cell>
          <cell r="AG216">
            <v>281</v>
          </cell>
          <cell r="AH216">
            <v>195</v>
          </cell>
          <cell r="AI216">
            <v>2</v>
          </cell>
          <cell r="AJ216">
            <v>86752.73825510795</v>
          </cell>
          <cell r="AL216">
            <v>15.270136725755812</v>
          </cell>
          <cell r="AM216">
            <v>20.159221550481952</v>
          </cell>
          <cell r="AN216">
            <v>20.356309546921359</v>
          </cell>
          <cell r="AQ216">
            <v>-100</v>
          </cell>
        </row>
        <row r="217">
          <cell r="AF217">
            <v>38138</v>
          </cell>
          <cell r="AG217">
            <v>284</v>
          </cell>
          <cell r="AH217">
            <v>196</v>
          </cell>
          <cell r="AI217">
            <v>1</v>
          </cell>
          <cell r="AJ217">
            <v>86688.975576680692</v>
          </cell>
          <cell r="AL217">
            <v>15.354921816494471</v>
          </cell>
          <cell r="AM217">
            <v>20.160226281921247</v>
          </cell>
          <cell r="AN217">
            <v>20.356309546898043</v>
          </cell>
          <cell r="AQ217">
            <v>-100</v>
          </cell>
        </row>
        <row r="218">
          <cell r="AF218">
            <v>38139</v>
          </cell>
          <cell r="AG218">
            <v>285</v>
          </cell>
          <cell r="AH218">
            <v>197</v>
          </cell>
          <cell r="AI218">
            <v>21</v>
          </cell>
          <cell r="AJ218">
            <v>86625.259763392809</v>
          </cell>
          <cell r="AK218">
            <v>1.0007355338784789</v>
          </cell>
          <cell r="AL218">
            <v>15.439769269539628</v>
          </cell>
          <cell r="AM218">
            <v>20.161220821314927</v>
          </cell>
          <cell r="AN218">
            <v>20.356309546949337</v>
          </cell>
          <cell r="AQ218">
            <v>-100</v>
          </cell>
        </row>
        <row r="219">
          <cell r="AF219">
            <v>38140</v>
          </cell>
          <cell r="AG219">
            <v>286</v>
          </cell>
          <cell r="AH219">
            <v>198</v>
          </cell>
          <cell r="AI219">
            <v>20</v>
          </cell>
          <cell r="AJ219">
            <v>86561.590780798506</v>
          </cell>
          <cell r="AL219">
            <v>15.524679130761143</v>
          </cell>
          <cell r="AM219">
            <v>20.162205322963601</v>
          </cell>
          <cell r="AN219">
            <v>20.356309546949714</v>
          </cell>
          <cell r="AQ219">
            <v>-100</v>
          </cell>
        </row>
        <row r="220">
          <cell r="AF220">
            <v>38141</v>
          </cell>
          <cell r="AG220">
            <v>287</v>
          </cell>
          <cell r="AH220">
            <v>199</v>
          </cell>
          <cell r="AI220">
            <v>19</v>
          </cell>
          <cell r="AJ220">
            <v>86497.968594477657</v>
          </cell>
          <cell r="AL220">
            <v>15.609651446062234</v>
          </cell>
          <cell r="AM220">
            <v>20.163179938068399</v>
          </cell>
          <cell r="AN220">
            <v>20.356309546949536</v>
          </cell>
          <cell r="AQ220">
            <v>-100</v>
          </cell>
        </row>
        <row r="221">
          <cell r="AF221">
            <v>38142</v>
          </cell>
          <cell r="AG221">
            <v>288</v>
          </cell>
          <cell r="AH221">
            <v>200</v>
          </cell>
          <cell r="AI221">
            <v>18</v>
          </cell>
          <cell r="AJ221">
            <v>86434.393170035328</v>
          </cell>
          <cell r="AL221">
            <v>15.694686261379953</v>
          </cell>
          <cell r="AM221">
            <v>20.164144814808882</v>
          </cell>
          <cell r="AN221">
            <v>20.35630954694987</v>
          </cell>
          <cell r="AQ221">
            <v>-100</v>
          </cell>
        </row>
        <row r="222">
          <cell r="AF222">
            <v>38145</v>
          </cell>
          <cell r="AG222">
            <v>291</v>
          </cell>
          <cell r="AH222">
            <v>201</v>
          </cell>
          <cell r="AI222">
            <v>17</v>
          </cell>
          <cell r="AJ222">
            <v>86370.864473101858</v>
          </cell>
          <cell r="AL222">
            <v>15.779783622685173</v>
          </cell>
          <cell r="AM222">
            <v>20.165100098418186</v>
          </cell>
          <cell r="AN222">
            <v>20.35630954694998</v>
          </cell>
          <cell r="AQ222">
            <v>-100</v>
          </cell>
        </row>
        <row r="223">
          <cell r="AF223">
            <v>38146</v>
          </cell>
          <cell r="AG223">
            <v>292</v>
          </cell>
          <cell r="AH223">
            <v>202</v>
          </cell>
          <cell r="AI223">
            <v>16</v>
          </cell>
          <cell r="AJ223">
            <v>86307.382469332821</v>
          </cell>
          <cell r="AL223">
            <v>15.864943575982625</v>
          </cell>
          <cell r="AM223">
            <v>20.166045931255905</v>
          </cell>
          <cell r="AN223">
            <v>20.356309546950115</v>
          </cell>
          <cell r="AQ223">
            <v>-100</v>
          </cell>
        </row>
        <row r="224">
          <cell r="AF224">
            <v>38147</v>
          </cell>
          <cell r="AG224">
            <v>293</v>
          </cell>
          <cell r="AH224">
            <v>203</v>
          </cell>
          <cell r="AI224">
            <v>15</v>
          </cell>
          <cell r="AJ224">
            <v>86243.947124409067</v>
          </cell>
          <cell r="AL224">
            <v>15.950166167310819</v>
          </cell>
          <cell r="AM224">
            <v>20.166982452878578</v>
          </cell>
          <cell r="AN224">
            <v>20.35630954695009</v>
          </cell>
          <cell r="AQ224">
            <v>-100</v>
          </cell>
        </row>
        <row r="225">
          <cell r="AF225">
            <v>38149</v>
          </cell>
          <cell r="AG225">
            <v>295</v>
          </cell>
          <cell r="AH225">
            <v>204</v>
          </cell>
          <cell r="AI225">
            <v>14</v>
          </cell>
          <cell r="AJ225">
            <v>86180.558404036667</v>
          </cell>
          <cell r="AL225">
            <v>16.035451442742144</v>
          </cell>
          <cell r="AM225">
            <v>20.167909800108585</v>
          </cell>
          <cell r="AN225">
            <v>20.356309546950403</v>
          </cell>
          <cell r="AQ225">
            <v>-100</v>
          </cell>
        </row>
        <row r="226">
          <cell r="AF226">
            <v>38152</v>
          </cell>
          <cell r="AG226">
            <v>298</v>
          </cell>
          <cell r="AH226">
            <v>205</v>
          </cell>
          <cell r="AI226">
            <v>13</v>
          </cell>
          <cell r="AJ226">
            <v>86117.216273946877</v>
          </cell>
          <cell r="AL226">
            <v>16.120799448382893</v>
          </cell>
          <cell r="AM226">
            <v>20.168828107100634</v>
          </cell>
          <cell r="AN226">
            <v>20.356309546950779</v>
          </cell>
          <cell r="AQ226">
            <v>-100</v>
          </cell>
        </row>
        <row r="227">
          <cell r="AF227">
            <v>38153</v>
          </cell>
          <cell r="AG227">
            <v>299</v>
          </cell>
          <cell r="AH227">
            <v>206</v>
          </cell>
          <cell r="AI227">
            <v>12</v>
          </cell>
          <cell r="AJ227">
            <v>86053.92069989616</v>
          </cell>
          <cell r="AL227">
            <v>16.20621023037323</v>
          </cell>
          <cell r="AM227">
            <v>20.169737505406495</v>
          </cell>
          <cell r="AN227">
            <v>20.356309546950602</v>
          </cell>
          <cell r="AQ227">
            <v>-100</v>
          </cell>
        </row>
        <row r="228">
          <cell r="AF228">
            <v>38154</v>
          </cell>
          <cell r="AG228">
            <v>300</v>
          </cell>
          <cell r="AH228">
            <v>207</v>
          </cell>
          <cell r="AI228">
            <v>11</v>
          </cell>
          <cell r="AJ228">
            <v>85990.671647666139</v>
          </cell>
          <cell r="AL228">
            <v>16.291683834887326</v>
          </cell>
          <cell r="AM228">
            <v>20.170638124037943</v>
          </cell>
          <cell r="AN228">
            <v>20.356309546950889</v>
          </cell>
          <cell r="AQ228">
            <v>-100</v>
          </cell>
        </row>
        <row r="229">
          <cell r="AF229">
            <v>38155</v>
          </cell>
          <cell r="AG229">
            <v>301</v>
          </cell>
          <cell r="AH229">
            <v>208</v>
          </cell>
          <cell r="AI229">
            <v>10</v>
          </cell>
          <cell r="AJ229">
            <v>85927.469083063595</v>
          </cell>
          <cell r="AL229">
            <v>16.377220308133246</v>
          </cell>
          <cell r="AM229">
            <v>20.171530089527522</v>
          </cell>
          <cell r="AN229">
            <v>20.356309546951511</v>
          </cell>
          <cell r="AQ229">
            <v>-100</v>
          </cell>
        </row>
        <row r="230">
          <cell r="AF230">
            <v>38156</v>
          </cell>
          <cell r="AG230">
            <v>302</v>
          </cell>
          <cell r="AH230">
            <v>209</v>
          </cell>
          <cell r="AI230">
            <v>9</v>
          </cell>
          <cell r="AJ230">
            <v>85864.31297192043</v>
          </cell>
          <cell r="AL230">
            <v>16.46281969635308</v>
          </cell>
          <cell r="AM230">
            <v>20.172413525988063</v>
          </cell>
          <cell r="AN230">
            <v>20.35630954695209</v>
          </cell>
          <cell r="AQ230">
            <v>-100</v>
          </cell>
        </row>
        <row r="231">
          <cell r="AF231">
            <v>38159</v>
          </cell>
          <cell r="AG231">
            <v>305</v>
          </cell>
          <cell r="AH231">
            <v>210</v>
          </cell>
          <cell r="AI231">
            <v>8</v>
          </cell>
          <cell r="AJ231">
            <v>85801.203280093672</v>
          </cell>
          <cell r="AL231">
            <v>16.548482045822908</v>
          </cell>
          <cell r="AM231">
            <v>20.173288555170068</v>
          </cell>
          <cell r="AN231">
            <v>20.356309546952424</v>
          </cell>
          <cell r="AQ231">
            <v>-100</v>
          </cell>
        </row>
        <row r="232">
          <cell r="AF232">
            <v>38160</v>
          </cell>
          <cell r="AG232">
            <v>306</v>
          </cell>
          <cell r="AH232">
            <v>211</v>
          </cell>
          <cell r="AI232">
            <v>7</v>
          </cell>
          <cell r="AJ232">
            <v>85738.139973465426</v>
          </cell>
          <cell r="AL232">
            <v>16.634207402852908</v>
          </cell>
          <cell r="AM232">
            <v>20.174155296517803</v>
          </cell>
          <cell r="AN232">
            <v>20.35630954695371</v>
          </cell>
          <cell r="AQ232">
            <v>-100</v>
          </cell>
        </row>
        <row r="233">
          <cell r="AF233">
            <v>38161</v>
          </cell>
          <cell r="AG233">
            <v>307</v>
          </cell>
          <cell r="AH233">
            <v>212</v>
          </cell>
          <cell r="AI233">
            <v>6</v>
          </cell>
          <cell r="AJ233">
            <v>85675.123017942882</v>
          </cell>
          <cell r="AL233">
            <v>16.719995813787246</v>
          </cell>
          <cell r="AM233">
            <v>20.175013867223491</v>
          </cell>
          <cell r="AN233">
            <v>20.356309546954954</v>
          </cell>
          <cell r="AQ233">
            <v>-100</v>
          </cell>
        </row>
        <row r="234">
          <cell r="AF234">
            <v>38162</v>
          </cell>
          <cell r="AG234">
            <v>308</v>
          </cell>
          <cell r="AH234">
            <v>213</v>
          </cell>
          <cell r="AI234">
            <v>5</v>
          </cell>
          <cell r="AJ234">
            <v>85612.15237945829</v>
          </cell>
          <cell r="AL234">
            <v>16.805847325004208</v>
          </cell>
          <cell r="AM234">
            <v>20.175864382280274</v>
          </cell>
          <cell r="AN234">
            <v>20.356309546956485</v>
          </cell>
          <cell r="AQ234">
            <v>-100</v>
          </cell>
        </row>
        <row r="235">
          <cell r="AF235">
            <v>38163</v>
          </cell>
          <cell r="AG235">
            <v>309</v>
          </cell>
          <cell r="AH235">
            <v>214</v>
          </cell>
          <cell r="AI235">
            <v>4</v>
          </cell>
          <cell r="AJ235">
            <v>85549.228023968943</v>
          </cell>
          <cell r="AL235">
            <v>16.891761982916176</v>
          </cell>
          <cell r="AM235">
            <v>20.176706954533397</v>
          </cell>
          <cell r="AN235">
            <v>20.356309546960194</v>
          </cell>
          <cell r="AQ235">
            <v>-100</v>
          </cell>
        </row>
        <row r="236">
          <cell r="AF236">
            <v>38166</v>
          </cell>
          <cell r="AG236">
            <v>312</v>
          </cell>
          <cell r="AH236">
            <v>215</v>
          </cell>
          <cell r="AI236">
            <v>3</v>
          </cell>
          <cell r="AJ236">
            <v>85486.349917457148</v>
          </cell>
          <cell r="AL236">
            <v>16.977739833969707</v>
          </cell>
          <cell r="AM236">
            <v>20.177541694730383</v>
          </cell>
          <cell r="AN236">
            <v>20.356309546963747</v>
          </cell>
          <cell r="AQ236">
            <v>-100</v>
          </cell>
        </row>
        <row r="237">
          <cell r="AF237">
            <v>38167</v>
          </cell>
          <cell r="AG237">
            <v>313</v>
          </cell>
          <cell r="AH237">
            <v>216</v>
          </cell>
          <cell r="AI237">
            <v>2</v>
          </cell>
          <cell r="AJ237">
            <v>85423.518025930229</v>
          </cell>
          <cell r="AL237">
            <v>17.063780924645467</v>
          </cell>
          <cell r="AM237">
            <v>20.178368711569195</v>
          </cell>
          <cell r="AN237">
            <v>20.35630954697163</v>
          </cell>
          <cell r="AQ237">
            <v>-100</v>
          </cell>
        </row>
        <row r="238">
          <cell r="AF238">
            <v>38168</v>
          </cell>
          <cell r="AG238">
            <v>314</v>
          </cell>
          <cell r="AH238">
            <v>217</v>
          </cell>
          <cell r="AI238">
            <v>1</v>
          </cell>
          <cell r="AJ238">
            <v>85360.732315420464</v>
          </cell>
          <cell r="AL238">
            <v>17.149885301458379</v>
          </cell>
          <cell r="AM238">
            <v>20.179188111745795</v>
          </cell>
          <cell r="AN238">
            <v>20.356309546998453</v>
          </cell>
          <cell r="AQ238">
            <v>-100</v>
          </cell>
        </row>
        <row r="239">
          <cell r="AF239">
            <v>38169</v>
          </cell>
          <cell r="AG239">
            <v>315</v>
          </cell>
          <cell r="AH239">
            <v>218</v>
          </cell>
          <cell r="AI239">
            <v>22</v>
          </cell>
          <cell r="AJ239">
            <v>85297.992751984988</v>
          </cell>
          <cell r="AK239">
            <v>1.0007355338784787</v>
          </cell>
          <cell r="AL239">
            <v>17.236053010957718</v>
          </cell>
          <cell r="AM239">
            <v>20.180000000000021</v>
          </cell>
          <cell r="AN239">
            <v>20.356309546938057</v>
          </cell>
          <cell r="AQ239">
            <v>-100</v>
          </cell>
        </row>
        <row r="240">
          <cell r="AF240">
            <v>38170</v>
          </cell>
          <cell r="AG240">
            <v>316</v>
          </cell>
          <cell r="AH240">
            <v>219</v>
          </cell>
          <cell r="AI240">
            <v>21</v>
          </cell>
          <cell r="AJ240">
            <v>85235.299301706313</v>
          </cell>
          <cell r="AL240">
            <v>17.322284099726403</v>
          </cell>
          <cell r="AM240">
            <v>20.180804479159285</v>
          </cell>
          <cell r="AN240">
            <v>20.356309546938036</v>
          </cell>
          <cell r="AQ240">
            <v>-100</v>
          </cell>
        </row>
        <row r="241">
          <cell r="AF241">
            <v>38173</v>
          </cell>
          <cell r="AG241">
            <v>319</v>
          </cell>
          <cell r="AH241">
            <v>220</v>
          </cell>
          <cell r="AI241">
            <v>20</v>
          </cell>
          <cell r="AJ241">
            <v>85172.651930691412</v>
          </cell>
          <cell r="AL241">
            <v>17.408578614382254</v>
          </cell>
          <cell r="AM241">
            <v>20.181601650183588</v>
          </cell>
          <cell r="AN241">
            <v>20.356309546937766</v>
          </cell>
          <cell r="AQ241">
            <v>-100</v>
          </cell>
        </row>
        <row r="242">
          <cell r="AF242">
            <v>38174</v>
          </cell>
          <cell r="AG242">
            <v>320</v>
          </cell>
          <cell r="AH242">
            <v>221</v>
          </cell>
          <cell r="AI242">
            <v>19</v>
          </cell>
          <cell r="AJ242">
            <v>85110.050605072349</v>
          </cell>
          <cell r="AL242">
            <v>17.494936601577173</v>
          </cell>
          <cell r="AM242">
            <v>20.182391612206629</v>
          </cell>
          <cell r="AN242">
            <v>20.356309546937656</v>
          </cell>
          <cell r="AQ242">
            <v>-100</v>
          </cell>
        </row>
        <row r="243">
          <cell r="AF243">
            <v>38175</v>
          </cell>
          <cell r="AG243">
            <v>321</v>
          </cell>
          <cell r="AH243">
            <v>222</v>
          </cell>
          <cell r="AI243">
            <v>18</v>
          </cell>
          <cell r="AJ243">
            <v>85047.495291006053</v>
          </cell>
          <cell r="AL243">
            <v>17.581358107997346</v>
          </cell>
          <cell r="AM243">
            <v>20.183174462577202</v>
          </cell>
          <cell r="AN243">
            <v>20.356309546937702</v>
          </cell>
          <cell r="AQ243">
            <v>-100</v>
          </cell>
        </row>
        <row r="244">
          <cell r="AF244">
            <v>38176</v>
          </cell>
          <cell r="AG244">
            <v>322</v>
          </cell>
          <cell r="AH244">
            <v>223</v>
          </cell>
          <cell r="AI244">
            <v>17</v>
          </cell>
          <cell r="AJ244">
            <v>84984.985954674354</v>
          </cell>
          <cell r="AL244">
            <v>17.667843180363295</v>
          </cell>
          <cell r="AM244">
            <v>20.183950296899191</v>
          </cell>
          <cell r="AN244">
            <v>20.356309546937457</v>
          </cell>
          <cell r="AQ244">
            <v>-100</v>
          </cell>
        </row>
        <row r="245">
          <cell r="AF245">
            <v>38177</v>
          </cell>
          <cell r="AG245">
            <v>323</v>
          </cell>
          <cell r="AH245">
            <v>224</v>
          </cell>
          <cell r="AI245">
            <v>16</v>
          </cell>
          <cell r="AJ245">
            <v>84922.522562283921</v>
          </cell>
          <cell r="AL245">
            <v>17.754391865429973</v>
          </cell>
          <cell r="AM245">
            <v>20.184719209070479</v>
          </cell>
          <cell r="AN245">
            <v>20.356309546937233</v>
          </cell>
          <cell r="AQ245">
            <v>-100</v>
          </cell>
        </row>
        <row r="246">
          <cell r="AF246">
            <v>38180</v>
          </cell>
          <cell r="AG246">
            <v>326</v>
          </cell>
          <cell r="AH246">
            <v>225</v>
          </cell>
          <cell r="AI246">
            <v>15</v>
          </cell>
          <cell r="AJ246">
            <v>84860.105080066263</v>
          </cell>
          <cell r="AL246">
            <v>17.841004209986664</v>
          </cell>
          <cell r="AM246">
            <v>20.185481291320894</v>
          </cell>
          <cell r="AN246">
            <v>20.356309546936792</v>
          </cell>
          <cell r="AQ246">
            <v>-100</v>
          </cell>
        </row>
        <row r="247">
          <cell r="AF247">
            <v>38181</v>
          </cell>
          <cell r="AG247">
            <v>327</v>
          </cell>
          <cell r="AH247">
            <v>226</v>
          </cell>
          <cell r="AI247">
            <v>14</v>
          </cell>
          <cell r="AJ247">
            <v>84797.733474277731</v>
          </cell>
          <cell r="AL247">
            <v>17.92768026085707</v>
          </cell>
          <cell r="AM247">
            <v>20.186236634248921</v>
          </cell>
          <cell r="AN247">
            <v>20.356309546936991</v>
          </cell>
          <cell r="AQ247">
            <v>-100</v>
          </cell>
        </row>
        <row r="248">
          <cell r="AF248">
            <v>38182</v>
          </cell>
          <cell r="AG248">
            <v>328</v>
          </cell>
          <cell r="AH248">
            <v>227</v>
          </cell>
          <cell r="AI248">
            <v>13</v>
          </cell>
          <cell r="AJ248">
            <v>84735.407711199441</v>
          </cell>
          <cell r="AL248">
            <v>18.014420064899326</v>
          </cell>
          <cell r="AM248">
            <v>20.186985326857808</v>
          </cell>
          <cell r="AN248">
            <v>20.356309546936412</v>
          </cell>
          <cell r="AQ248">
            <v>-100</v>
          </cell>
        </row>
        <row r="249">
          <cell r="AF249">
            <v>38183</v>
          </cell>
          <cell r="AG249">
            <v>329</v>
          </cell>
          <cell r="AH249">
            <v>228</v>
          </cell>
          <cell r="AI249">
            <v>12</v>
          </cell>
          <cell r="AJ249">
            <v>84673.127757137307</v>
          </cell>
          <cell r="AL249">
            <v>18.101223669006082</v>
          </cell>
          <cell r="AM249">
            <v>20.18772745659043</v>
          </cell>
          <cell r="AN249">
            <v>20.356309546935989</v>
          </cell>
          <cell r="AQ249">
            <v>-100</v>
          </cell>
        </row>
        <row r="250">
          <cell r="AF250">
            <v>38184</v>
          </cell>
          <cell r="AG250">
            <v>330</v>
          </cell>
          <cell r="AH250">
            <v>229</v>
          </cell>
          <cell r="AI250">
            <v>11</v>
          </cell>
          <cell r="AJ250">
            <v>84610.893578422023</v>
          </cell>
          <cell r="AL250">
            <v>18.188091120104421</v>
          </cell>
          <cell r="AM250">
            <v>20.188463109363287</v>
          </cell>
          <cell r="AN250">
            <v>20.356309546935702</v>
          </cell>
          <cell r="AQ250">
            <v>-100</v>
          </cell>
        </row>
        <row r="251">
          <cell r="AF251">
            <v>38187</v>
          </cell>
          <cell r="AG251">
            <v>333</v>
          </cell>
          <cell r="AH251">
            <v>230</v>
          </cell>
          <cell r="AI251">
            <v>10</v>
          </cell>
          <cell r="AJ251">
            <v>84548.705141409009</v>
          </cell>
          <cell r="AL251">
            <v>18.275022465155978</v>
          </cell>
          <cell r="AM251">
            <v>20.189192369599773</v>
          </cell>
          <cell r="AN251">
            <v>20.356309546935456</v>
          </cell>
          <cell r="AQ251">
            <v>-100</v>
          </cell>
        </row>
        <row r="252">
          <cell r="AF252">
            <v>38188</v>
          </cell>
          <cell r="AG252">
            <v>334</v>
          </cell>
          <cell r="AH252">
            <v>231</v>
          </cell>
          <cell r="AI252">
            <v>9</v>
          </cell>
          <cell r="AJ252">
            <v>84486.562412478423</v>
          </cell>
          <cell r="AL252">
            <v>18.362017751156934</v>
          </cell>
          <cell r="AM252">
            <v>20.189915320262418</v>
          </cell>
          <cell r="AN252">
            <v>20.356309546934437</v>
          </cell>
          <cell r="AQ252">
            <v>-100</v>
          </cell>
        </row>
        <row r="253">
          <cell r="AF253">
            <v>38189</v>
          </cell>
          <cell r="AG253">
            <v>335</v>
          </cell>
          <cell r="AH253">
            <v>232</v>
          </cell>
          <cell r="AI253">
            <v>8</v>
          </cell>
          <cell r="AJ253">
            <v>84424.465358035144</v>
          </cell>
          <cell r="AL253">
            <v>18.449077025138006</v>
          </cell>
          <cell r="AM253">
            <v>20.190632042884339</v>
          </cell>
          <cell r="AN253">
            <v>20.356309546933993</v>
          </cell>
          <cell r="AQ253">
            <v>-100</v>
          </cell>
        </row>
        <row r="254">
          <cell r="AF254">
            <v>38190</v>
          </cell>
          <cell r="AG254">
            <v>336</v>
          </cell>
          <cell r="AH254">
            <v>233</v>
          </cell>
          <cell r="AI254">
            <v>7</v>
          </cell>
          <cell r="AJ254">
            <v>84362.41394450872</v>
          </cell>
          <cell r="AL254">
            <v>18.536200334164519</v>
          </cell>
          <cell r="AM254">
            <v>20.191342617599851</v>
          </cell>
          <cell r="AN254">
            <v>20.35630954693368</v>
          </cell>
          <cell r="AQ254">
            <v>-100</v>
          </cell>
        </row>
        <row r="255">
          <cell r="AF255">
            <v>38191</v>
          </cell>
          <cell r="AG255">
            <v>337</v>
          </cell>
          <cell r="AH255">
            <v>234</v>
          </cell>
          <cell r="AI255">
            <v>6</v>
          </cell>
          <cell r="AJ255">
            <v>84300.408138353378</v>
          </cell>
          <cell r="AL255">
            <v>18.62338772533645</v>
          </cell>
          <cell r="AM255">
            <v>20.192047123174461</v>
          </cell>
          <cell r="AN255">
            <v>20.35630954693206</v>
          </cell>
          <cell r="AQ255">
            <v>-100</v>
          </cell>
        </row>
        <row r="256">
          <cell r="AF256">
            <v>38194</v>
          </cell>
          <cell r="AG256">
            <v>340</v>
          </cell>
          <cell r="AH256">
            <v>235</v>
          </cell>
          <cell r="AI256">
            <v>5</v>
          </cell>
          <cell r="AJ256">
            <v>84238.447906048023</v>
          </cell>
          <cell r="AL256">
            <v>18.710639245788329</v>
          </cell>
          <cell r="AM256">
            <v>20.192745637033838</v>
          </cell>
          <cell r="AN256">
            <v>20.356309546930973</v>
          </cell>
          <cell r="AQ256">
            <v>-100</v>
          </cell>
        </row>
        <row r="257">
          <cell r="AF257">
            <v>38195</v>
          </cell>
          <cell r="AG257">
            <v>341</v>
          </cell>
          <cell r="AH257">
            <v>236</v>
          </cell>
          <cell r="AI257">
            <v>4</v>
          </cell>
          <cell r="AJ257">
            <v>84176.533214096169</v>
          </cell>
          <cell r="AL257">
            <v>18.797954942689476</v>
          </cell>
          <cell r="AM257">
            <v>20.193438235292337</v>
          </cell>
          <cell r="AN257">
            <v>20.356309546929818</v>
          </cell>
          <cell r="AQ257">
            <v>-100</v>
          </cell>
        </row>
        <row r="258">
          <cell r="AF258">
            <v>38196</v>
          </cell>
          <cell r="AG258">
            <v>342</v>
          </cell>
          <cell r="AH258">
            <v>237</v>
          </cell>
          <cell r="AI258">
            <v>3</v>
          </cell>
          <cell r="AJ258">
            <v>84114.664029025967</v>
          </cell>
          <cell r="AL258">
            <v>18.885334863243799</v>
          </cell>
          <cell r="AM258">
            <v>20.194124992780395</v>
          </cell>
          <cell r="AN258">
            <v>20.356309546925466</v>
          </cell>
          <cell r="AQ258">
            <v>-100</v>
          </cell>
        </row>
        <row r="259">
          <cell r="AF259">
            <v>38197</v>
          </cell>
          <cell r="AG259">
            <v>343</v>
          </cell>
          <cell r="AH259">
            <v>238</v>
          </cell>
          <cell r="AI259">
            <v>2</v>
          </cell>
          <cell r="AJ259">
            <v>84052.840317390161</v>
          </cell>
          <cell r="AL259">
            <v>18.972779054690015</v>
          </cell>
          <cell r="AM259">
            <v>20.194805983071838</v>
          </cell>
          <cell r="AN259">
            <v>20.356309546918048</v>
          </cell>
          <cell r="AQ259">
            <v>-100</v>
          </cell>
        </row>
        <row r="260">
          <cell r="AF260">
            <v>38198</v>
          </cell>
          <cell r="AG260">
            <v>344</v>
          </cell>
          <cell r="AH260">
            <v>239</v>
          </cell>
          <cell r="AI260">
            <v>1</v>
          </cell>
          <cell r="AJ260">
            <v>83991.062045766099</v>
          </cell>
          <cell r="AL260">
            <v>19.060287564301493</v>
          </cell>
          <cell r="AM260">
            <v>20.195481278509742</v>
          </cell>
          <cell r="AN260">
            <v>20.356309546898043</v>
          </cell>
          <cell r="AQ260">
            <v>-100</v>
          </cell>
        </row>
        <row r="261">
          <cell r="AF261">
            <v>38201</v>
          </cell>
          <cell r="AG261">
            <v>347</v>
          </cell>
          <cell r="AH261">
            <v>240</v>
          </cell>
          <cell r="AI261">
            <v>22</v>
          </cell>
          <cell r="AJ261">
            <v>83929.329180755783</v>
          </cell>
          <cell r="AK261">
            <v>1.0007355338784787</v>
          </cell>
          <cell r="AL261">
            <v>19.147860439386278</v>
          </cell>
          <cell r="AM261">
            <v>20.196150950232216</v>
          </cell>
          <cell r="AN261">
            <v>20.356309546938366</v>
          </cell>
          <cell r="AQ261">
            <v>-100</v>
          </cell>
        </row>
        <row r="262">
          <cell r="AF262">
            <v>38202</v>
          </cell>
          <cell r="AG262">
            <v>348</v>
          </cell>
          <cell r="AH262">
            <v>241</v>
          </cell>
          <cell r="AI262">
            <v>21</v>
          </cell>
          <cell r="AJ262">
            <v>83867.64168898543</v>
          </cell>
          <cell r="AL262">
            <v>19.235497727287676</v>
          </cell>
          <cell r="AM262">
            <v>20.196815068197971</v>
          </cell>
          <cell r="AN262">
            <v>20.356309546938324</v>
          </cell>
          <cell r="AQ262">
            <v>-100</v>
          </cell>
        </row>
        <row r="263">
          <cell r="AF263">
            <v>38203</v>
          </cell>
          <cell r="AG263">
            <v>349</v>
          </cell>
          <cell r="AH263">
            <v>242</v>
          </cell>
          <cell r="AI263">
            <v>20</v>
          </cell>
          <cell r="AJ263">
            <v>83805.999537106123</v>
          </cell>
          <cell r="AL263">
            <v>19.323199475383369</v>
          </cell>
          <cell r="AM263">
            <v>20.197473701209589</v>
          </cell>
          <cell r="AN263">
            <v>20.356309546938434</v>
          </cell>
          <cell r="AQ263">
            <v>-100</v>
          </cell>
        </row>
        <row r="264">
          <cell r="AF264">
            <v>38204</v>
          </cell>
          <cell r="AG264">
            <v>350</v>
          </cell>
          <cell r="AH264">
            <v>243</v>
          </cell>
          <cell r="AI264">
            <v>19</v>
          </cell>
          <cell r="AJ264">
            <v>83744.402691793352</v>
          </cell>
          <cell r="AL264">
            <v>19.410965731085984</v>
          </cell>
          <cell r="AM264">
            <v>20.198126916937987</v>
          </cell>
          <cell r="AN264">
            <v>20.356309546938345</v>
          </cell>
          <cell r="AQ264">
            <v>-100</v>
          </cell>
        </row>
        <row r="265">
          <cell r="AF265">
            <v>38205</v>
          </cell>
          <cell r="AG265">
            <v>351</v>
          </cell>
          <cell r="AH265">
            <v>244</v>
          </cell>
          <cell r="AI265">
            <v>18</v>
          </cell>
          <cell r="AJ265">
            <v>83682.851119747094</v>
          </cell>
          <cell r="AL265">
            <v>19.498796541843035</v>
          </cell>
          <cell r="AM265">
            <v>20.198774781945474</v>
          </cell>
          <cell r="AN265">
            <v>20.356309546938412</v>
          </cell>
          <cell r="AQ265">
            <v>-100</v>
          </cell>
        </row>
        <row r="266">
          <cell r="AF266">
            <v>38208</v>
          </cell>
          <cell r="AG266">
            <v>354</v>
          </cell>
          <cell r="AH266">
            <v>245</v>
          </cell>
          <cell r="AI266">
            <v>17</v>
          </cell>
          <cell r="AJ266">
            <v>83621.344787691793</v>
          </cell>
          <cell r="AL266">
            <v>19.586691955137002</v>
          </cell>
          <cell r="AM266">
            <v>20.199417361708385</v>
          </cell>
          <cell r="AN266">
            <v>20.356309546937858</v>
          </cell>
          <cell r="AQ266">
            <v>-100</v>
          </cell>
        </row>
        <row r="267">
          <cell r="AF267">
            <v>38209</v>
          </cell>
          <cell r="AG267">
            <v>355</v>
          </cell>
          <cell r="AH267">
            <v>246</v>
          </cell>
          <cell r="AI267">
            <v>16</v>
          </cell>
          <cell r="AJ267">
            <v>83559.883662376378</v>
          </cell>
          <cell r="AL267">
            <v>19.674652018485194</v>
          </cell>
          <cell r="AM267">
            <v>20.200054720639017</v>
          </cell>
          <cell r="AN267">
            <v>20.356309546938057</v>
          </cell>
          <cell r="AQ267">
            <v>-100</v>
          </cell>
        </row>
        <row r="268">
          <cell r="AF268">
            <v>38210</v>
          </cell>
          <cell r="AG268">
            <v>356</v>
          </cell>
          <cell r="AH268">
            <v>247</v>
          </cell>
          <cell r="AI268">
            <v>15</v>
          </cell>
          <cell r="AJ268">
            <v>83498.467710574187</v>
          </cell>
          <cell r="AL268">
            <v>19.762676779439946</v>
          </cell>
          <cell r="AM268">
            <v>20.200686922107259</v>
          </cell>
          <cell r="AN268">
            <v>20.35630954693768</v>
          </cell>
          <cell r="AQ268">
            <v>-100</v>
          </cell>
        </row>
        <row r="269">
          <cell r="AF269">
            <v>38211</v>
          </cell>
          <cell r="AG269">
            <v>357</v>
          </cell>
          <cell r="AH269">
            <v>248</v>
          </cell>
          <cell r="AI269">
            <v>14</v>
          </cell>
          <cell r="AJ269">
            <v>83437.096899083001</v>
          </cell>
          <cell r="AL269">
            <v>19.850766285588527</v>
          </cell>
          <cell r="AM269">
            <v>20.201314028461571</v>
          </cell>
          <cell r="AN269">
            <v>20.356309546937435</v>
          </cell>
          <cell r="AQ269">
            <v>-100</v>
          </cell>
        </row>
        <row r="270">
          <cell r="AF270">
            <v>38212</v>
          </cell>
          <cell r="AG270">
            <v>358</v>
          </cell>
          <cell r="AH270">
            <v>249</v>
          </cell>
          <cell r="AI270">
            <v>13</v>
          </cell>
          <cell r="AJ270">
            <v>83375.771194724992</v>
          </cell>
          <cell r="AL270">
            <v>19.938920584553223</v>
          </cell>
          <cell r="AM270">
            <v>20.201936101049455</v>
          </cell>
          <cell r="AN270">
            <v>20.356309546937435</v>
          </cell>
          <cell r="AQ270">
            <v>-100</v>
          </cell>
        </row>
        <row r="271">
          <cell r="AF271">
            <v>38215</v>
          </cell>
          <cell r="AG271">
            <v>361</v>
          </cell>
          <cell r="AH271">
            <v>250</v>
          </cell>
          <cell r="AI271">
            <v>12</v>
          </cell>
          <cell r="AJ271">
            <v>83314.490564346721</v>
          </cell>
          <cell r="AL271">
            <v>20.027139723991304</v>
          </cell>
          <cell r="AM271">
            <v>20.20255320023745</v>
          </cell>
          <cell r="AN271">
            <v>20.356309546937347</v>
          </cell>
          <cell r="AQ271">
            <v>-100</v>
          </cell>
        </row>
        <row r="272">
          <cell r="AF272">
            <v>38216</v>
          </cell>
          <cell r="AG272">
            <v>362</v>
          </cell>
          <cell r="AH272">
            <v>251</v>
          </cell>
          <cell r="AI272">
            <v>11</v>
          </cell>
          <cell r="AJ272">
            <v>83253.254974819123</v>
          </cell>
          <cell r="AL272">
            <v>20.115423751595209</v>
          </cell>
          <cell r="AM272">
            <v>20.203165385430811</v>
          </cell>
          <cell r="AN272">
            <v>20.356309546936924</v>
          </cell>
          <cell r="AQ272">
            <v>-100</v>
          </cell>
        </row>
        <row r="273">
          <cell r="AF273">
            <v>38217</v>
          </cell>
          <cell r="AG273">
            <v>363</v>
          </cell>
          <cell r="AH273">
            <v>252</v>
          </cell>
          <cell r="AI273">
            <v>10</v>
          </cell>
          <cell r="AJ273">
            <v>83192.064393037464</v>
          </cell>
          <cell r="AL273">
            <v>20.203772715092327</v>
          </cell>
          <cell r="AM273">
            <v>20.203772715092327</v>
          </cell>
          <cell r="AN273">
            <v>20.356309546936792</v>
          </cell>
          <cell r="AQ273">
            <v>-100</v>
          </cell>
        </row>
        <row r="274">
          <cell r="AF274">
            <v>38218</v>
          </cell>
          <cell r="AG274">
            <v>364</v>
          </cell>
          <cell r="AH274">
            <v>253</v>
          </cell>
          <cell r="AI274">
            <v>9</v>
          </cell>
          <cell r="AJ274">
            <v>83130.918785921356</v>
          </cell>
          <cell r="AL274">
            <v>20.292186662245214</v>
          </cell>
          <cell r="AM274">
            <v>20.204375246761085</v>
          </cell>
          <cell r="AN274">
            <v>20.356309546936568</v>
          </cell>
          <cell r="AQ274">
            <v>-100</v>
          </cell>
        </row>
        <row r="275">
          <cell r="AF275">
            <v>38219</v>
          </cell>
          <cell r="AG275">
            <v>365</v>
          </cell>
          <cell r="AH275">
            <v>254</v>
          </cell>
          <cell r="AI275">
            <v>8</v>
          </cell>
          <cell r="AJ275">
            <v>83069.818120414726</v>
          </cell>
          <cell r="AL275">
            <v>20.380665640851593</v>
          </cell>
          <cell r="AM275">
            <v>20.204973037070694</v>
          </cell>
          <cell r="AN275">
            <v>20.35630954693568</v>
          </cell>
          <cell r="AQ275">
            <v>-100</v>
          </cell>
        </row>
        <row r="276">
          <cell r="AF276">
            <v>38222</v>
          </cell>
          <cell r="AG276">
            <v>368</v>
          </cell>
          <cell r="AH276">
            <v>255</v>
          </cell>
          <cell r="AI276">
            <v>7</v>
          </cell>
          <cell r="AJ276">
            <v>83008.762363485788</v>
          </cell>
          <cell r="AL276">
            <v>20.469209698744262</v>
          </cell>
          <cell r="AM276">
            <v>20.205566141766852</v>
          </cell>
          <cell r="AN276">
            <v>20.356309546934568</v>
          </cell>
          <cell r="AQ276">
            <v>-100</v>
          </cell>
        </row>
        <row r="277">
          <cell r="AF277">
            <v>38223</v>
          </cell>
          <cell r="AG277">
            <v>369</v>
          </cell>
          <cell r="AH277">
            <v>256</v>
          </cell>
          <cell r="AI277">
            <v>6</v>
          </cell>
          <cell r="AJ277">
            <v>82947.75148212706</v>
          </cell>
          <cell r="AL277">
            <v>20.557818883791224</v>
          </cell>
          <cell r="AM277">
            <v>20.20615461572477</v>
          </cell>
          <cell r="AN277">
            <v>20.356309546934348</v>
          </cell>
          <cell r="AQ277">
            <v>-100</v>
          </cell>
        </row>
        <row r="278">
          <cell r="AF278">
            <v>38224</v>
          </cell>
          <cell r="AG278">
            <v>370</v>
          </cell>
          <cell r="AH278">
            <v>257</v>
          </cell>
          <cell r="AI278">
            <v>5</v>
          </cell>
          <cell r="AJ278">
            <v>82886.785443355271</v>
          </cell>
          <cell r="AL278">
            <v>20.64649324389578</v>
          </cell>
          <cell r="AM278">
            <v>20.20673851296624</v>
          </cell>
          <cell r="AN278">
            <v>20.356309546932327</v>
          </cell>
          <cell r="AQ278">
            <v>-100</v>
          </cell>
        </row>
        <row r="279">
          <cell r="AF279">
            <v>38225</v>
          </cell>
          <cell r="AG279">
            <v>371</v>
          </cell>
          <cell r="AH279">
            <v>258</v>
          </cell>
          <cell r="AI279">
            <v>4</v>
          </cell>
          <cell r="AJ279">
            <v>82825.86421421144</v>
          </cell>
          <cell r="AL279">
            <v>20.73523282699632</v>
          </cell>
          <cell r="AM279">
            <v>20.207317886675845</v>
          </cell>
          <cell r="AN279">
            <v>20.356309546929818</v>
          </cell>
          <cell r="AQ279">
            <v>-100</v>
          </cell>
        </row>
        <row r="280">
          <cell r="AF280">
            <v>38226</v>
          </cell>
          <cell r="AG280">
            <v>372</v>
          </cell>
          <cell r="AH280">
            <v>259</v>
          </cell>
          <cell r="AI280">
            <v>3</v>
          </cell>
          <cell r="AJ280">
            <v>82764.987761760785</v>
          </cell>
          <cell r="AL280">
            <v>20.824037681066578</v>
          </cell>
          <cell r="AM280">
            <v>20.207892789217375</v>
          </cell>
          <cell r="AN280">
            <v>20.356309546927733</v>
          </cell>
          <cell r="AQ280">
            <v>-100</v>
          </cell>
        </row>
        <row r="281">
          <cell r="AF281">
            <v>38229</v>
          </cell>
          <cell r="AG281">
            <v>375</v>
          </cell>
          <cell r="AH281">
            <v>260</v>
          </cell>
          <cell r="AI281">
            <v>2</v>
          </cell>
          <cell r="AJ281">
            <v>82704.156053092753</v>
          </cell>
          <cell r="AL281">
            <v>20.912907854115591</v>
          </cell>
          <cell r="AM281">
            <v>20.208463272149579</v>
          </cell>
          <cell r="AN281">
            <v>20.356309546921359</v>
          </cell>
          <cell r="AQ281">
            <v>-100</v>
          </cell>
        </row>
        <row r="282">
          <cell r="AF282">
            <v>38230</v>
          </cell>
          <cell r="AG282">
            <v>376</v>
          </cell>
          <cell r="AH282">
            <v>261</v>
          </cell>
          <cell r="AI282">
            <v>1</v>
          </cell>
          <cell r="AJ282">
            <v>82643.369055320945</v>
          </cell>
          <cell r="AL282">
            <v>21.00184339418767</v>
          </cell>
          <cell r="AM282">
            <v>20.209029386241404</v>
          </cell>
          <cell r="AN282">
            <v>20.356309546898043</v>
          </cell>
          <cell r="AQ282">
            <v>-100</v>
          </cell>
        </row>
        <row r="283">
          <cell r="AF283">
            <v>38231</v>
          </cell>
          <cell r="AG283">
            <v>377</v>
          </cell>
          <cell r="AH283">
            <v>262</v>
          </cell>
          <cell r="AI283">
            <v>21</v>
          </cell>
          <cell r="AJ283">
            <v>82582.626735583268</v>
          </cell>
          <cell r="AK283">
            <v>1.0007709246625076</v>
          </cell>
          <cell r="AL283">
            <v>21.090844349362303</v>
          </cell>
          <cell r="AM283">
            <v>20.209591181487085</v>
          </cell>
          <cell r="AN283">
            <v>21.433690242112856</v>
          </cell>
          <cell r="AQ283">
            <v>-100</v>
          </cell>
        </row>
        <row r="284">
          <cell r="AF284">
            <v>38232</v>
          </cell>
          <cell r="AG284">
            <v>378</v>
          </cell>
          <cell r="AH284">
            <v>263</v>
          </cell>
          <cell r="AI284">
            <v>20</v>
          </cell>
          <cell r="AJ284">
            <v>82519.010795035647</v>
          </cell>
          <cell r="AL284">
            <v>21.184196267675091</v>
          </cell>
          <cell r="AM284">
            <v>20.214222101582347</v>
          </cell>
          <cell r="AN284">
            <v>21.433690242112814</v>
          </cell>
          <cell r="AQ284">
            <v>-100</v>
          </cell>
        </row>
        <row r="285">
          <cell r="AF285">
            <v>38233</v>
          </cell>
          <cell r="AG285">
            <v>379</v>
          </cell>
          <cell r="AH285">
            <v>264</v>
          </cell>
          <cell r="AI285">
            <v>19</v>
          </cell>
          <cell r="AJ285">
            <v>82455.44385980611</v>
          </cell>
          <cell r="AL285">
            <v>21.277620153284005</v>
          </cell>
          <cell r="AM285">
            <v>20.218818115327686</v>
          </cell>
          <cell r="AN285">
            <v>21.433690242112526</v>
          </cell>
          <cell r="AQ285">
            <v>-100</v>
          </cell>
        </row>
        <row r="286">
          <cell r="AF286">
            <v>38236</v>
          </cell>
          <cell r="AG286">
            <v>382</v>
          </cell>
          <cell r="AH286">
            <v>265</v>
          </cell>
          <cell r="AI286">
            <v>18</v>
          </cell>
          <cell r="AJ286">
            <v>82391.925892144354</v>
          </cell>
          <cell r="AL286">
            <v>21.371116061670413</v>
          </cell>
          <cell r="AM286">
            <v>20.22337961590679</v>
          </cell>
          <cell r="AN286">
            <v>21.433690242112391</v>
          </cell>
          <cell r="AQ286">
            <v>-100</v>
          </cell>
        </row>
        <row r="287">
          <cell r="AF287">
            <v>38238</v>
          </cell>
          <cell r="AG287">
            <v>384</v>
          </cell>
          <cell r="AH287">
            <v>266</v>
          </cell>
          <cell r="AI287">
            <v>17</v>
          </cell>
          <cell r="AJ287">
            <v>82328.456854329153</v>
          </cell>
          <cell r="AL287">
            <v>21.464684048358439</v>
          </cell>
          <cell r="AM287">
            <v>20.227906990620383</v>
          </cell>
          <cell r="AN287">
            <v>21.433690242112036</v>
          </cell>
          <cell r="AQ287">
            <v>-100</v>
          </cell>
        </row>
        <row r="288">
          <cell r="AF288">
            <v>38239</v>
          </cell>
          <cell r="AG288">
            <v>385</v>
          </cell>
          <cell r="AH288">
            <v>267</v>
          </cell>
          <cell r="AI288">
            <v>16</v>
          </cell>
          <cell r="AJ288">
            <v>82265.03670866834</v>
          </cell>
          <cell r="AL288">
            <v>21.558324168915011</v>
          </cell>
          <cell r="AM288">
            <v>20.23240062099585</v>
          </cell>
          <cell r="AN288">
            <v>21.433690242111926</v>
          </cell>
          <cell r="AQ288">
            <v>-100</v>
          </cell>
        </row>
        <row r="289">
          <cell r="AF289">
            <v>38240</v>
          </cell>
          <cell r="AG289">
            <v>386</v>
          </cell>
          <cell r="AH289">
            <v>268</v>
          </cell>
          <cell r="AI289">
            <v>15</v>
          </cell>
          <cell r="AJ289">
            <v>82201.665417498793</v>
          </cell>
          <cell r="AL289">
            <v>21.652036478949931</v>
          </cell>
          <cell r="AM289">
            <v>20.236860882894536</v>
          </cell>
          <cell r="AN289">
            <v>21.433690242111414</v>
          </cell>
          <cell r="AQ289">
            <v>-100</v>
          </cell>
        </row>
        <row r="290">
          <cell r="AF290">
            <v>38243</v>
          </cell>
          <cell r="AG290">
            <v>389</v>
          </cell>
          <cell r="AH290">
            <v>269</v>
          </cell>
          <cell r="AI290">
            <v>14</v>
          </cell>
          <cell r="AJ290">
            <v>82138.342943186377</v>
          </cell>
          <cell r="AL290">
            <v>21.745821034115842</v>
          </cell>
          <cell r="AM290">
            <v>20.241288146616299</v>
          </cell>
          <cell r="AN290">
            <v>21.433690242111147</v>
          </cell>
          <cell r="AQ290">
            <v>-100</v>
          </cell>
        </row>
        <row r="291">
          <cell r="AF291">
            <v>38244</v>
          </cell>
          <cell r="AG291">
            <v>390</v>
          </cell>
          <cell r="AH291">
            <v>270</v>
          </cell>
          <cell r="AI291">
            <v>13</v>
          </cell>
          <cell r="AJ291">
            <v>82075.069248125976</v>
          </cell>
          <cell r="AL291">
            <v>21.839677890108277</v>
          </cell>
          <cell r="AM291">
            <v>20.245682777002227</v>
          </cell>
          <cell r="AN291">
            <v>21.433690242110991</v>
          </cell>
          <cell r="AQ291">
            <v>-100</v>
          </cell>
        </row>
        <row r="292">
          <cell r="AF292">
            <v>38245</v>
          </cell>
          <cell r="AG292">
            <v>391</v>
          </cell>
          <cell r="AH292">
            <v>271</v>
          </cell>
          <cell r="AI292">
            <v>12</v>
          </cell>
          <cell r="AJ292">
            <v>82011.84429474143</v>
          </cell>
          <cell r="AL292">
            <v>21.933607102665743</v>
          </cell>
          <cell r="AM292">
            <v>20.250045133534744</v>
          </cell>
          <cell r="AN292">
            <v>21.433690242110636</v>
          </cell>
          <cell r="AQ292">
            <v>-100</v>
          </cell>
        </row>
        <row r="293">
          <cell r="AF293">
            <v>38246</v>
          </cell>
          <cell r="AG293">
            <v>392</v>
          </cell>
          <cell r="AH293">
            <v>272</v>
          </cell>
          <cell r="AI293">
            <v>11</v>
          </cell>
          <cell r="AJ293">
            <v>81948.668045485509</v>
          </cell>
          <cell r="AL293">
            <v>22.027608727569703</v>
          </cell>
          <cell r="AM293">
            <v>20.254375570435634</v>
          </cell>
          <cell r="AN293">
            <v>21.433690242109837</v>
          </cell>
          <cell r="AQ293">
            <v>-100</v>
          </cell>
        </row>
        <row r="294">
          <cell r="AF294">
            <v>38247</v>
          </cell>
          <cell r="AG294">
            <v>393</v>
          </cell>
          <cell r="AH294">
            <v>273</v>
          </cell>
          <cell r="AI294">
            <v>10</v>
          </cell>
          <cell r="AJ294">
            <v>81885.540462839941</v>
          </cell>
          <cell r="AL294">
            <v>22.121682820644615</v>
          </cell>
          <cell r="AM294">
            <v>20.258674436761947</v>
          </cell>
          <cell r="AN294">
            <v>21.433690242109794</v>
          </cell>
          <cell r="AQ294">
            <v>-100</v>
          </cell>
        </row>
        <row r="295">
          <cell r="AF295">
            <v>38250</v>
          </cell>
          <cell r="AG295">
            <v>396</v>
          </cell>
          <cell r="AH295">
            <v>274</v>
          </cell>
          <cell r="AI295">
            <v>9</v>
          </cell>
          <cell r="AJ295">
            <v>81822.461509315326</v>
          </cell>
          <cell r="AL295">
            <v>22.215829437757996</v>
          </cell>
          <cell r="AM295">
            <v>20.262942076499769</v>
          </cell>
          <cell r="AN295">
            <v>21.433690242108195</v>
          </cell>
          <cell r="AQ295">
            <v>-100</v>
          </cell>
        </row>
        <row r="296">
          <cell r="AF296">
            <v>38251</v>
          </cell>
          <cell r="AG296">
            <v>397</v>
          </cell>
          <cell r="AH296">
            <v>275</v>
          </cell>
          <cell r="AI296">
            <v>8</v>
          </cell>
          <cell r="AJ296">
            <v>81759.431147451163</v>
          </cell>
          <cell r="AL296">
            <v>22.310048634820379</v>
          </cell>
          <cell r="AM296">
            <v>20.267178828655965</v>
          </cell>
          <cell r="AN296">
            <v>21.433690242108085</v>
          </cell>
          <cell r="AQ296">
            <v>-100</v>
          </cell>
        </row>
        <row r="297">
          <cell r="AF297">
            <v>38252</v>
          </cell>
          <cell r="AG297">
            <v>398</v>
          </cell>
          <cell r="AH297">
            <v>276</v>
          </cell>
          <cell r="AI297">
            <v>7</v>
          </cell>
          <cell r="AJ297">
            <v>81696.449339815794</v>
          </cell>
          <cell r="AL297">
            <v>22.404340467785477</v>
          </cell>
          <cell r="AM297">
            <v>20.271385027347975</v>
          </cell>
          <cell r="AN297">
            <v>21.433690242107375</v>
          </cell>
          <cell r="AQ297">
            <v>-100</v>
          </cell>
        </row>
        <row r="298">
          <cell r="AF298">
            <v>38253</v>
          </cell>
          <cell r="AG298">
            <v>399</v>
          </cell>
          <cell r="AH298">
            <v>277</v>
          </cell>
          <cell r="AI298">
            <v>6</v>
          </cell>
          <cell r="AJ298">
            <v>81633.516049006401</v>
          </cell>
          <cell r="AL298">
            <v>22.498704992650076</v>
          </cell>
          <cell r="AM298">
            <v>20.275561001891674</v>
          </cell>
          <cell r="AN298">
            <v>21.433690242105598</v>
          </cell>
          <cell r="AQ298">
            <v>-100</v>
          </cell>
        </row>
        <row r="299">
          <cell r="AF299">
            <v>38254</v>
          </cell>
          <cell r="AG299">
            <v>400</v>
          </cell>
          <cell r="AH299">
            <v>278</v>
          </cell>
          <cell r="AI299">
            <v>5</v>
          </cell>
          <cell r="AJ299">
            <v>81570.63123764898</v>
          </cell>
          <cell r="AL299">
            <v>22.593142265454148</v>
          </cell>
          <cell r="AM299">
            <v>20.279707076887178</v>
          </cell>
          <cell r="AN299">
            <v>21.433690242103687</v>
          </cell>
          <cell r="AQ299">
            <v>-100</v>
          </cell>
        </row>
        <row r="300">
          <cell r="AF300">
            <v>38257</v>
          </cell>
          <cell r="AG300">
            <v>403</v>
          </cell>
          <cell r="AH300">
            <v>279</v>
          </cell>
          <cell r="AI300">
            <v>4</v>
          </cell>
          <cell r="AJ300">
            <v>81507.794868398327</v>
          </cell>
          <cell r="AL300">
            <v>22.687652342280895</v>
          </cell>
          <cell r="AM300">
            <v>20.283823572303138</v>
          </cell>
          <cell r="AN300">
            <v>21.433690242100578</v>
          </cell>
          <cell r="AQ300">
            <v>-100</v>
          </cell>
        </row>
        <row r="301">
          <cell r="AF301">
            <v>38258</v>
          </cell>
          <cell r="AG301">
            <v>404</v>
          </cell>
          <cell r="AH301">
            <v>280</v>
          </cell>
          <cell r="AI301">
            <v>3</v>
          </cell>
          <cell r="AJ301">
            <v>81445.006903937974</v>
          </cell>
          <cell r="AL301">
            <v>22.782235279256714</v>
          </cell>
          <cell r="AM301">
            <v>20.287910803558916</v>
          </cell>
          <cell r="AN301">
            <v>21.433690242095338</v>
          </cell>
          <cell r="AQ301">
            <v>-100</v>
          </cell>
        </row>
        <row r="302">
          <cell r="AF302">
            <v>38259</v>
          </cell>
          <cell r="AG302">
            <v>405</v>
          </cell>
          <cell r="AH302">
            <v>281</v>
          </cell>
          <cell r="AI302">
            <v>2</v>
          </cell>
          <cell r="AJ302">
            <v>81382.26730698024</v>
          </cell>
          <cell r="AL302">
            <v>22.876891132551293</v>
          </cell>
          <cell r="AM302">
            <v>20.291969081605199</v>
          </cell>
          <cell r="AN302">
            <v>21.433690242085433</v>
          </cell>
          <cell r="AQ302">
            <v>-100</v>
          </cell>
        </row>
        <row r="303">
          <cell r="AF303">
            <v>38260</v>
          </cell>
          <cell r="AG303">
            <v>406</v>
          </cell>
          <cell r="AH303">
            <v>282</v>
          </cell>
          <cell r="AI303">
            <v>1</v>
          </cell>
          <cell r="AJ303">
            <v>81319.57604026614</v>
          </cell>
          <cell r="AL303">
            <v>22.971619958377644</v>
          </cell>
          <cell r="AM303">
            <v>20.295998713002895</v>
          </cell>
          <cell r="AN303">
            <v>21.433690242061587</v>
          </cell>
          <cell r="AQ303">
            <v>-100</v>
          </cell>
        </row>
        <row r="304">
          <cell r="AF304">
            <v>38261</v>
          </cell>
          <cell r="AG304">
            <v>407</v>
          </cell>
          <cell r="AH304">
            <v>283</v>
          </cell>
          <cell r="AI304">
            <v>20</v>
          </cell>
          <cell r="AJ304">
            <v>81256.933066565543</v>
          </cell>
          <cell r="AK304">
            <v>1.0007355338784787</v>
          </cell>
          <cell r="AL304">
            <v>23.066421812991834</v>
          </cell>
          <cell r="AM304">
            <v>20.300000000000008</v>
          </cell>
          <cell r="AN304">
            <v>20.356309546937766</v>
          </cell>
          <cell r="AQ304">
            <v>-100</v>
          </cell>
        </row>
        <row r="305">
          <cell r="AF305">
            <v>38264</v>
          </cell>
          <cell r="AG305">
            <v>410</v>
          </cell>
          <cell r="AH305">
            <v>284</v>
          </cell>
          <cell r="AI305">
            <v>19</v>
          </cell>
          <cell r="AJ305">
            <v>81197.209767943277</v>
          </cell>
          <cell r="AL305">
            <v>23.156941335538448</v>
          </cell>
          <cell r="AM305">
            <v>20.300198226826982</v>
          </cell>
          <cell r="AN305">
            <v>20.356309546937656</v>
          </cell>
          <cell r="AQ305">
            <v>-100</v>
          </cell>
        </row>
        <row r="306">
          <cell r="AF306">
            <v>38265</v>
          </cell>
          <cell r="AG306">
            <v>411</v>
          </cell>
          <cell r="AH306">
            <v>285</v>
          </cell>
          <cell r="AI306">
            <v>18</v>
          </cell>
          <cell r="AJ306">
            <v>81137.530365543324</v>
          </cell>
          <cell r="AL306">
            <v>23.247527438260551</v>
          </cell>
          <cell r="AM306">
            <v>20.300395062911704</v>
          </cell>
          <cell r="AN306">
            <v>20.356309546937702</v>
          </cell>
          <cell r="AQ306">
            <v>-100</v>
          </cell>
        </row>
        <row r="307">
          <cell r="AF307">
            <v>38266</v>
          </cell>
          <cell r="AG307">
            <v>412</v>
          </cell>
          <cell r="AH307">
            <v>286</v>
          </cell>
          <cell r="AI307">
            <v>17</v>
          </cell>
          <cell r="AJ307">
            <v>81077.894827102253</v>
          </cell>
          <cell r="AL307">
            <v>23.338180170130141</v>
          </cell>
          <cell r="AM307">
            <v>20.300590522839013</v>
          </cell>
          <cell r="AN307">
            <v>20.356309546937457</v>
          </cell>
          <cell r="AQ307">
            <v>-100</v>
          </cell>
        </row>
        <row r="308">
          <cell r="AF308">
            <v>38267</v>
          </cell>
          <cell r="AG308">
            <v>413</v>
          </cell>
          <cell r="AH308">
            <v>287</v>
          </cell>
          <cell r="AI308">
            <v>16</v>
          </cell>
          <cell r="AJ308">
            <v>81018.303120380355</v>
          </cell>
          <cell r="AL308">
            <v>23.428899580155171</v>
          </cell>
          <cell r="AM308">
            <v>20.300784620990477</v>
          </cell>
          <cell r="AN308">
            <v>20.356309546937233</v>
          </cell>
          <cell r="AQ308">
            <v>-100</v>
          </cell>
        </row>
        <row r="309">
          <cell r="AF309">
            <v>38268</v>
          </cell>
          <cell r="AG309">
            <v>414</v>
          </cell>
          <cell r="AH309">
            <v>288</v>
          </cell>
          <cell r="AI309">
            <v>15</v>
          </cell>
          <cell r="AJ309">
            <v>80958.75521316161</v>
          </cell>
          <cell r="AL309">
            <v>23.519685717379723</v>
          </cell>
          <cell r="AM309">
            <v>20.300977371548036</v>
          </cell>
          <cell r="AN309">
            <v>20.356309546936792</v>
          </cell>
          <cell r="AQ309">
            <v>-100</v>
          </cell>
        </row>
        <row r="310">
          <cell r="AF310">
            <v>38271</v>
          </cell>
          <cell r="AG310">
            <v>417</v>
          </cell>
          <cell r="AH310">
            <v>289</v>
          </cell>
          <cell r="AI310">
            <v>14</v>
          </cell>
          <cell r="AJ310">
            <v>80899.251073253676</v>
          </cell>
          <cell r="AL310">
            <v>23.610538630883916</v>
          </cell>
          <cell r="AM310">
            <v>20.301168788497325</v>
          </cell>
          <cell r="AN310">
            <v>20.356309546936547</v>
          </cell>
          <cell r="AQ310">
            <v>-100</v>
          </cell>
        </row>
        <row r="311">
          <cell r="AF311">
            <v>38273</v>
          </cell>
          <cell r="AG311">
            <v>419</v>
          </cell>
          <cell r="AH311">
            <v>290</v>
          </cell>
          <cell r="AI311">
            <v>13</v>
          </cell>
          <cell r="AJ311">
            <v>80839.790668487884</v>
          </cell>
          <cell r="AL311">
            <v>23.701458369783921</v>
          </cell>
          <cell r="AM311">
            <v>20.30135888563116</v>
          </cell>
          <cell r="AN311">
            <v>20.356309546936412</v>
          </cell>
          <cell r="AQ311">
            <v>-100</v>
          </cell>
        </row>
        <row r="312">
          <cell r="AF312">
            <v>38274</v>
          </cell>
          <cell r="AG312">
            <v>420</v>
          </cell>
          <cell r="AH312">
            <v>291</v>
          </cell>
          <cell r="AI312">
            <v>12</v>
          </cell>
          <cell r="AJ312">
            <v>80780.373966719184</v>
          </cell>
          <cell r="AL312">
            <v>23.792444983232119</v>
          </cell>
          <cell r="AM312">
            <v>20.30154767655279</v>
          </cell>
          <cell r="AN312">
            <v>20.356309546935989</v>
          </cell>
          <cell r="AQ312">
            <v>-100</v>
          </cell>
        </row>
        <row r="313">
          <cell r="AF313">
            <v>38275</v>
          </cell>
          <cell r="AG313">
            <v>421</v>
          </cell>
          <cell r="AH313">
            <v>292</v>
          </cell>
          <cell r="AI313">
            <v>11</v>
          </cell>
          <cell r="AJ313">
            <v>80721.000935826174</v>
          </cell>
          <cell r="AL313">
            <v>23.883498520416978</v>
          </cell>
          <cell r="AM313">
            <v>20.301735174679123</v>
          </cell>
          <cell r="AN313">
            <v>20.356309546935702</v>
          </cell>
          <cell r="AQ313">
            <v>-100</v>
          </cell>
        </row>
        <row r="314">
          <cell r="AF314">
            <v>38278</v>
          </cell>
          <cell r="AG314">
            <v>424</v>
          </cell>
          <cell r="AH314">
            <v>293</v>
          </cell>
          <cell r="AI314">
            <v>10</v>
          </cell>
          <cell r="AJ314">
            <v>80661.671543711054</v>
          </cell>
          <cell r="AL314">
            <v>23.974619030563215</v>
          </cell>
          <cell r="AM314">
            <v>20.301921393244026</v>
          </cell>
          <cell r="AN314">
            <v>20.356309546935456</v>
          </cell>
          <cell r="AQ314">
            <v>-100</v>
          </cell>
        </row>
        <row r="315">
          <cell r="AF315">
            <v>38279</v>
          </cell>
          <cell r="AG315">
            <v>425</v>
          </cell>
          <cell r="AH315">
            <v>294</v>
          </cell>
          <cell r="AI315">
            <v>9</v>
          </cell>
          <cell r="AJ315">
            <v>80602.385758299613</v>
          </cell>
          <cell r="AL315">
            <v>24.065806562931691</v>
          </cell>
          <cell r="AM315">
            <v>20.302106345301276</v>
          </cell>
          <cell r="AN315">
            <v>20.356309546935126</v>
          </cell>
          <cell r="AQ315">
            <v>-100</v>
          </cell>
        </row>
        <row r="316">
          <cell r="AF316">
            <v>38280</v>
          </cell>
          <cell r="AG316">
            <v>426</v>
          </cell>
          <cell r="AH316">
            <v>295</v>
          </cell>
          <cell r="AI316">
            <v>8</v>
          </cell>
          <cell r="AJ316">
            <v>80543.143547541229</v>
          </cell>
          <cell r="AL316">
            <v>24.157061166819503</v>
          </cell>
          <cell r="AM316">
            <v>20.302290043727744</v>
          </cell>
          <cell r="AN316">
            <v>20.356309546934838</v>
          </cell>
          <cell r="AQ316">
            <v>-100</v>
          </cell>
        </row>
        <row r="317">
          <cell r="AF317">
            <v>38281</v>
          </cell>
          <cell r="AG317">
            <v>427</v>
          </cell>
          <cell r="AH317">
            <v>296</v>
          </cell>
          <cell r="AI317">
            <v>7</v>
          </cell>
          <cell r="AJ317">
            <v>80483.944879408809</v>
          </cell>
          <cell r="AL317">
            <v>24.248382891560063</v>
          </cell>
          <cell r="AM317">
            <v>20.302472501226298</v>
          </cell>
          <cell r="AN317">
            <v>20.35630954693368</v>
          </cell>
          <cell r="AQ317">
            <v>-100</v>
          </cell>
        </row>
        <row r="318">
          <cell r="AF318">
            <v>38282</v>
          </cell>
          <cell r="AG318">
            <v>428</v>
          </cell>
          <cell r="AH318">
            <v>297</v>
          </cell>
          <cell r="AI318">
            <v>6</v>
          </cell>
          <cell r="AJ318">
            <v>80424.789721898822</v>
          </cell>
          <cell r="AL318">
            <v>24.339771786523002</v>
          </cell>
          <cell r="AM318">
            <v>20.302653730328778</v>
          </cell>
          <cell r="AN318">
            <v>20.35630954693206</v>
          </cell>
          <cell r="AQ318">
            <v>-100</v>
          </cell>
        </row>
        <row r="319">
          <cell r="AF319">
            <v>38285</v>
          </cell>
          <cell r="AG319">
            <v>431</v>
          </cell>
          <cell r="AH319">
            <v>298</v>
          </cell>
          <cell r="AI319">
            <v>5</v>
          </cell>
          <cell r="AJ319">
            <v>80365.678043031265</v>
          </cell>
          <cell r="AL319">
            <v>24.431227901114294</v>
          </cell>
          <cell r="AM319">
            <v>20.302833743398807</v>
          </cell>
          <cell r="AN319">
            <v>20.356309546930973</v>
          </cell>
          <cell r="AQ319">
            <v>-100</v>
          </cell>
        </row>
        <row r="320">
          <cell r="AF320">
            <v>38286</v>
          </cell>
          <cell r="AG320">
            <v>432</v>
          </cell>
          <cell r="AH320">
            <v>299</v>
          </cell>
          <cell r="AI320">
            <v>4</v>
          </cell>
          <cell r="AJ320">
            <v>80306.609810849623</v>
          </cell>
          <cell r="AL320">
            <v>24.522751284776255</v>
          </cell>
          <cell r="AM320">
            <v>20.303012552634691</v>
          </cell>
          <cell r="AN320">
            <v>20.356309546929818</v>
          </cell>
          <cell r="AQ320">
            <v>-100</v>
          </cell>
        </row>
        <row r="321">
          <cell r="AF321">
            <v>38287</v>
          </cell>
          <cell r="AG321">
            <v>433</v>
          </cell>
          <cell r="AH321">
            <v>300</v>
          </cell>
          <cell r="AI321">
            <v>3</v>
          </cell>
          <cell r="AJ321">
            <v>80247.584993420867</v>
          </cell>
          <cell r="AL321">
            <v>24.614341986987576</v>
          </cell>
          <cell r="AM321">
            <v>20.303190170072117</v>
          </cell>
          <cell r="AN321">
            <v>20.356309546925466</v>
          </cell>
          <cell r="AQ321">
            <v>-100</v>
          </cell>
        </row>
        <row r="322">
          <cell r="AF322">
            <v>38288</v>
          </cell>
          <cell r="AG322">
            <v>434</v>
          </cell>
          <cell r="AH322">
            <v>301</v>
          </cell>
          <cell r="AI322">
            <v>2</v>
          </cell>
          <cell r="AJ322">
            <v>80188.603558835443</v>
          </cell>
          <cell r="AL322">
            <v>24.706000057263331</v>
          </cell>
          <cell r="AM322">
            <v>20.30336660758687</v>
          </cell>
          <cell r="AN322">
            <v>20.356309546918048</v>
          </cell>
          <cell r="AQ322">
            <v>-100</v>
          </cell>
        </row>
        <row r="323">
          <cell r="AF323">
            <v>38289</v>
          </cell>
          <cell r="AG323">
            <v>435</v>
          </cell>
          <cell r="AH323">
            <v>302</v>
          </cell>
          <cell r="AI323">
            <v>1</v>
          </cell>
          <cell r="AJ323">
            <v>80129.665475207265</v>
          </cell>
          <cell r="AL323">
            <v>24.797725545155025</v>
          </cell>
          <cell r="AM323">
            <v>20.303541876897469</v>
          </cell>
          <cell r="AN323">
            <v>20.356309546898043</v>
          </cell>
          <cell r="AQ323">
            <v>-100</v>
          </cell>
        </row>
        <row r="324">
          <cell r="AF324">
            <v>38292</v>
          </cell>
          <cell r="AG324">
            <v>438</v>
          </cell>
          <cell r="AH324">
            <v>303</v>
          </cell>
          <cell r="AI324">
            <v>20</v>
          </cell>
          <cell r="AJ324">
            <v>80070.77071067378</v>
          </cell>
          <cell r="AK324">
            <v>1.0007355338784787</v>
          </cell>
          <cell r="AL324">
            <v>24.889518500250386</v>
          </cell>
          <cell r="AM324">
            <v>20.303715989567618</v>
          </cell>
          <cell r="AN324">
            <v>20.356309546938078</v>
          </cell>
          <cell r="AQ324">
            <v>-100</v>
          </cell>
        </row>
        <row r="325">
          <cell r="AF325">
            <v>38294</v>
          </cell>
          <cell r="AG325">
            <v>440</v>
          </cell>
          <cell r="AH325">
            <v>304</v>
          </cell>
          <cell r="AI325">
            <v>19</v>
          </cell>
          <cell r="AJ325">
            <v>80011.919233395514</v>
          </cell>
          <cell r="AL325">
            <v>24.981378972174227</v>
          </cell>
          <cell r="AM325">
            <v>20.30388895700932</v>
          </cell>
          <cell r="AN325">
            <v>20.356309546938011</v>
          </cell>
          <cell r="AQ325">
            <v>-100</v>
          </cell>
        </row>
        <row r="326">
          <cell r="AF326">
            <v>38295</v>
          </cell>
          <cell r="AG326">
            <v>441</v>
          </cell>
          <cell r="AH326">
            <v>305</v>
          </cell>
          <cell r="AI326">
            <v>18</v>
          </cell>
          <cell r="AJ326">
            <v>79953.111011556743</v>
          </cell>
          <cell r="AL326">
            <v>25.073307010587254</v>
          </cell>
          <cell r="AM326">
            <v>20.304060790484524</v>
          </cell>
          <cell r="AN326">
            <v>20.356309546937702</v>
          </cell>
          <cell r="AQ326">
            <v>-100</v>
          </cell>
        </row>
        <row r="327">
          <cell r="AF327">
            <v>38296</v>
          </cell>
          <cell r="AG327">
            <v>442</v>
          </cell>
          <cell r="AH327">
            <v>306</v>
          </cell>
          <cell r="AI327">
            <v>17</v>
          </cell>
          <cell r="AJ327">
            <v>79894.346013365008</v>
          </cell>
          <cell r="AL327">
            <v>25.165302665186907</v>
          </cell>
          <cell r="AM327">
            <v>20.304231501108163</v>
          </cell>
          <cell r="AN327">
            <v>20.356309546937457</v>
          </cell>
          <cell r="AQ327">
            <v>-100</v>
          </cell>
        </row>
        <row r="328">
          <cell r="AF328">
            <v>38299</v>
          </cell>
          <cell r="AG328">
            <v>445</v>
          </cell>
          <cell r="AH328">
            <v>307</v>
          </cell>
          <cell r="AI328">
            <v>16</v>
          </cell>
          <cell r="AJ328">
            <v>79835.624207051223</v>
          </cell>
          <cell r="AL328">
            <v>25.257365985707203</v>
          </cell>
          <cell r="AM328">
            <v>20.304401099850345</v>
          </cell>
          <cell r="AN328">
            <v>20.356309546937233</v>
          </cell>
          <cell r="AQ328">
            <v>-100</v>
          </cell>
        </row>
        <row r="329">
          <cell r="AF329">
            <v>38300</v>
          </cell>
          <cell r="AG329">
            <v>446</v>
          </cell>
          <cell r="AH329">
            <v>308</v>
          </cell>
          <cell r="AI329">
            <v>15</v>
          </cell>
          <cell r="AJ329">
            <v>79776.945560869659</v>
          </cell>
          <cell r="AL329">
            <v>25.349497021918687</v>
          </cell>
          <cell r="AM329">
            <v>20.304569597538769</v>
          </cell>
          <cell r="AN329">
            <v>20.356309546937233</v>
          </cell>
          <cell r="AQ329">
            <v>-100</v>
          </cell>
        </row>
        <row r="330">
          <cell r="AF330">
            <v>38301</v>
          </cell>
          <cell r="AG330">
            <v>447</v>
          </cell>
          <cell r="AH330">
            <v>309</v>
          </cell>
          <cell r="AI330">
            <v>14</v>
          </cell>
          <cell r="AJ330">
            <v>79718.310043097896</v>
          </cell>
          <cell r="AL330">
            <v>25.441695823628564</v>
          </cell>
          <cell r="AM330">
            <v>20.30473700486095</v>
          </cell>
          <cell r="AN330">
            <v>20.356309546936991</v>
          </cell>
          <cell r="AQ330">
            <v>-100</v>
          </cell>
        </row>
        <row r="331">
          <cell r="AF331">
            <v>38302</v>
          </cell>
          <cell r="AG331">
            <v>448</v>
          </cell>
          <cell r="AH331">
            <v>310</v>
          </cell>
          <cell r="AI331">
            <v>13</v>
          </cell>
          <cell r="AJ331">
            <v>79659.717622036842</v>
          </cell>
          <cell r="AL331">
            <v>25.533962440680646</v>
          </cell>
          <cell r="AM331">
            <v>20.304903332366607</v>
          </cell>
          <cell r="AN331">
            <v>20.356309546936902</v>
          </cell>
          <cell r="AQ331">
            <v>-100</v>
          </cell>
        </row>
        <row r="332">
          <cell r="AF332">
            <v>38303</v>
          </cell>
          <cell r="AG332">
            <v>449</v>
          </cell>
          <cell r="AH332">
            <v>311</v>
          </cell>
          <cell r="AI332">
            <v>12</v>
          </cell>
          <cell r="AJ332">
            <v>79601.168266010704</v>
          </cell>
          <cell r="AL332">
            <v>25.626296922955461</v>
          </cell>
          <cell r="AM332">
            <v>20.305068590469766</v>
          </cell>
          <cell r="AN332">
            <v>20.356309546936835</v>
          </cell>
          <cell r="AQ332">
            <v>-100</v>
          </cell>
        </row>
        <row r="333">
          <cell r="AF333">
            <v>38307</v>
          </cell>
          <cell r="AG333">
            <v>453</v>
          </cell>
          <cell r="AH333">
            <v>312</v>
          </cell>
          <cell r="AI333">
            <v>11</v>
          </cell>
          <cell r="AJ333">
            <v>79542.661943366984</v>
          </cell>
          <cell r="AL333">
            <v>25.718699320370099</v>
          </cell>
          <cell r="AM333">
            <v>20.305232789450912</v>
          </cell>
          <cell r="AN333">
            <v>20.356309546936302</v>
          </cell>
          <cell r="AQ333">
            <v>-100</v>
          </cell>
        </row>
        <row r="334">
          <cell r="AF334">
            <v>38308</v>
          </cell>
          <cell r="AG334">
            <v>454</v>
          </cell>
          <cell r="AH334">
            <v>313</v>
          </cell>
          <cell r="AI334">
            <v>10</v>
          </cell>
          <cell r="AJ334">
            <v>79484.198622476426</v>
          </cell>
          <cell r="AL334">
            <v>25.811169682878511</v>
          </cell>
          <cell r="AM334">
            <v>20.305395939459281</v>
          </cell>
          <cell r="AN334">
            <v>20.356309546936124</v>
          </cell>
          <cell r="AQ334">
            <v>-100</v>
          </cell>
        </row>
        <row r="335">
          <cell r="AF335">
            <v>38309</v>
          </cell>
          <cell r="AG335">
            <v>455</v>
          </cell>
          <cell r="AH335">
            <v>314</v>
          </cell>
          <cell r="AI335">
            <v>9</v>
          </cell>
          <cell r="AJ335">
            <v>79425.778271733026</v>
          </cell>
          <cell r="AL335">
            <v>25.90370806047131</v>
          </cell>
          <cell r="AM335">
            <v>20.305558050514772</v>
          </cell>
          <cell r="AN335">
            <v>20.356309546935126</v>
          </cell>
          <cell r="AQ335">
            <v>-100</v>
          </cell>
        </row>
        <row r="336">
          <cell r="AF336">
            <v>38310</v>
          </cell>
          <cell r="AG336">
            <v>456</v>
          </cell>
          <cell r="AH336">
            <v>315</v>
          </cell>
          <cell r="AI336">
            <v>8</v>
          </cell>
          <cell r="AJ336">
            <v>79367.400859554022</v>
          </cell>
          <cell r="AL336">
            <v>25.996314503175878</v>
          </cell>
          <cell r="AM336">
            <v>20.30571913251007</v>
          </cell>
          <cell r="AN336">
            <v>20.356309546934838</v>
          </cell>
          <cell r="AQ336">
            <v>-100</v>
          </cell>
        </row>
        <row r="337">
          <cell r="AF337">
            <v>38313</v>
          </cell>
          <cell r="AG337">
            <v>459</v>
          </cell>
          <cell r="AH337">
            <v>316</v>
          </cell>
          <cell r="AI337">
            <v>7</v>
          </cell>
          <cell r="AJ337">
            <v>79309.066354379858</v>
          </cell>
          <cell r="AL337">
            <v>26.088989061056434</v>
          </cell>
          <cell r="AM337">
            <v>20.305879195212718</v>
          </cell>
          <cell r="AN337">
            <v>20.35630954693368</v>
          </cell>
          <cell r="AQ337">
            <v>-100</v>
          </cell>
        </row>
        <row r="338">
          <cell r="AF338">
            <v>38314</v>
          </cell>
          <cell r="AG338">
            <v>460</v>
          </cell>
          <cell r="AH338">
            <v>317</v>
          </cell>
          <cell r="AI338">
            <v>6</v>
          </cell>
          <cell r="AJ338">
            <v>79250.774724674178</v>
          </cell>
          <cell r="AL338">
            <v>26.181731784213969</v>
          </cell>
          <cell r="AM338">
            <v>20.306038248266955</v>
          </cell>
          <cell r="AN338">
            <v>20.35630954693206</v>
          </cell>
          <cell r="AQ338">
            <v>-100</v>
          </cell>
        </row>
        <row r="339">
          <cell r="AF339">
            <v>38315</v>
          </cell>
          <cell r="AG339">
            <v>461</v>
          </cell>
          <cell r="AH339">
            <v>318</v>
          </cell>
          <cell r="AI339">
            <v>5</v>
          </cell>
          <cell r="AJ339">
            <v>79192.525938923791</v>
          </cell>
          <cell r="AL339">
            <v>26.274542722786375</v>
          </cell>
          <cell r="AM339">
            <v>20.306196301195854</v>
          </cell>
          <cell r="AN339">
            <v>20.356309546930973</v>
          </cell>
          <cell r="AQ339">
            <v>-100</v>
          </cell>
        </row>
        <row r="340">
          <cell r="AF340">
            <v>38316</v>
          </cell>
          <cell r="AG340">
            <v>462</v>
          </cell>
          <cell r="AH340">
            <v>319</v>
          </cell>
          <cell r="AI340">
            <v>4</v>
          </cell>
          <cell r="AJ340">
            <v>79134.319965638686</v>
          </cell>
          <cell r="AL340">
            <v>26.367421926948388</v>
          </cell>
          <cell r="AM340">
            <v>20.306353363402984</v>
          </cell>
          <cell r="AN340">
            <v>20.356309546928109</v>
          </cell>
          <cell r="AQ340">
            <v>-100</v>
          </cell>
        </row>
        <row r="341">
          <cell r="AF341">
            <v>38317</v>
          </cell>
          <cell r="AG341">
            <v>463</v>
          </cell>
          <cell r="AH341">
            <v>320</v>
          </cell>
          <cell r="AI341">
            <v>3</v>
          </cell>
          <cell r="AJ341">
            <v>79076.156773351991</v>
          </cell>
          <cell r="AL341">
            <v>26.460369446911681</v>
          </cell>
          <cell r="AM341">
            <v>20.306509444174448</v>
          </cell>
          <cell r="AN341">
            <v>20.356309546923246</v>
          </cell>
          <cell r="AQ341">
            <v>-100</v>
          </cell>
        </row>
        <row r="342">
          <cell r="AF342">
            <v>38320</v>
          </cell>
          <cell r="AG342">
            <v>466</v>
          </cell>
          <cell r="AH342">
            <v>321</v>
          </cell>
          <cell r="AI342">
            <v>2</v>
          </cell>
          <cell r="AJ342">
            <v>79018.036330619958</v>
          </cell>
          <cell r="AL342">
            <v>26.553385332924819</v>
          </cell>
          <cell r="AM342">
            <v>20.306664552680644</v>
          </cell>
          <cell r="AN342">
            <v>20.356309546914741</v>
          </cell>
          <cell r="AQ342">
            <v>-100</v>
          </cell>
        </row>
        <row r="343">
          <cell r="AF343">
            <v>38321</v>
          </cell>
          <cell r="AG343">
            <v>467</v>
          </cell>
          <cell r="AH343">
            <v>322</v>
          </cell>
          <cell r="AI343">
            <v>1</v>
          </cell>
          <cell r="AJ343">
            <v>78959.958606021959</v>
          </cell>
          <cell r="AL343">
            <v>26.646469635273352</v>
          </cell>
          <cell r="AM343">
            <v>20.306818697978102</v>
          </cell>
          <cell r="AN343">
            <v>20.356309546891495</v>
          </cell>
          <cell r="AQ343">
            <v>-100</v>
          </cell>
        </row>
        <row r="344">
          <cell r="AF344">
            <v>38322</v>
          </cell>
          <cell r="AG344">
            <v>468</v>
          </cell>
          <cell r="AH344">
            <v>323</v>
          </cell>
          <cell r="AI344">
            <v>23</v>
          </cell>
          <cell r="AJ344">
            <v>78901.923568160564</v>
          </cell>
          <cell r="AK344">
            <v>1.0008048886376513</v>
          </cell>
          <cell r="AL344">
            <v>26.739622404279608</v>
          </cell>
          <cell r="AM344">
            <v>20.306971889011006</v>
          </cell>
          <cell r="AN344">
            <v>22.476666940898539</v>
          </cell>
          <cell r="AQ344">
            <v>-100</v>
          </cell>
        </row>
        <row r="345">
          <cell r="AF345">
            <v>38323</v>
          </cell>
          <cell r="AG345">
            <v>469</v>
          </cell>
          <cell r="AH345">
            <v>324</v>
          </cell>
          <cell r="AI345">
            <v>22</v>
          </cell>
          <cell r="AJ345">
            <v>78838.467381555311</v>
          </cell>
          <cell r="AL345">
            <v>26.841633686293022</v>
          </cell>
          <cell r="AM345">
            <v>20.313608992736533</v>
          </cell>
          <cell r="AN345">
            <v>22.476666940898404</v>
          </cell>
          <cell r="AQ345">
            <v>-100</v>
          </cell>
        </row>
        <row r="346">
          <cell r="AF346">
            <v>38324</v>
          </cell>
          <cell r="AG346">
            <v>470</v>
          </cell>
          <cell r="AH346">
            <v>325</v>
          </cell>
          <cell r="AI346">
            <v>21</v>
          </cell>
          <cell r="AJ346">
            <v>78775.062229036892</v>
          </cell>
          <cell r="AL346">
            <v>26.943727076028235</v>
          </cell>
          <cell r="AM346">
            <v>20.320205615530007</v>
          </cell>
          <cell r="AN346">
            <v>22.476666940898625</v>
          </cell>
          <cell r="AQ346">
            <v>-100</v>
          </cell>
        </row>
        <row r="347">
          <cell r="AF347">
            <v>38327</v>
          </cell>
          <cell r="AG347">
            <v>473</v>
          </cell>
          <cell r="AH347">
            <v>326</v>
          </cell>
          <cell r="AI347">
            <v>20</v>
          </cell>
          <cell r="AJ347">
            <v>78711.708069561573</v>
          </cell>
          <cell r="AL347">
            <v>27.045902639572851</v>
          </cell>
          <cell r="AM347">
            <v>20.326762126606781</v>
          </cell>
          <cell r="AN347">
            <v>22.476666940898692</v>
          </cell>
          <cell r="AQ347">
            <v>-100</v>
          </cell>
        </row>
        <row r="348">
          <cell r="AF348">
            <v>38328</v>
          </cell>
          <cell r="AG348">
            <v>474</v>
          </cell>
          <cell r="AH348">
            <v>327</v>
          </cell>
          <cell r="AI348">
            <v>19</v>
          </cell>
          <cell r="AJ348">
            <v>78648.404862118652</v>
          </cell>
          <cell r="AL348">
            <v>27.148160443067603</v>
          </cell>
          <cell r="AM348">
            <v>20.333278890705863</v>
          </cell>
          <cell r="AN348">
            <v>22.476666940898692</v>
          </cell>
          <cell r="AQ348">
            <v>-100</v>
          </cell>
        </row>
        <row r="349">
          <cell r="AF349">
            <v>38329</v>
          </cell>
          <cell r="AG349">
            <v>475</v>
          </cell>
          <cell r="AH349">
            <v>328</v>
          </cell>
          <cell r="AI349">
            <v>18</v>
          </cell>
          <cell r="AJ349">
            <v>78585.152565730401</v>
          </cell>
          <cell r="AL349">
            <v>27.25050055270648</v>
          </cell>
          <cell r="AM349">
            <v>20.339756268157583</v>
          </cell>
          <cell r="AN349">
            <v>22.476666940898472</v>
          </cell>
          <cell r="AQ349">
            <v>-100</v>
          </cell>
        </row>
        <row r="350">
          <cell r="AF350">
            <v>38330</v>
          </cell>
          <cell r="AG350">
            <v>476</v>
          </cell>
          <cell r="AH350">
            <v>329</v>
          </cell>
          <cell r="AI350">
            <v>17</v>
          </cell>
          <cell r="AJ350">
            <v>78521.951139452052</v>
          </cell>
          <cell r="AL350">
            <v>27.352923034736797</v>
          </cell>
          <cell r="AM350">
            <v>20.346194614950129</v>
          </cell>
          <cell r="AN350">
            <v>22.476666940898738</v>
          </cell>
          <cell r="AQ350">
            <v>-100</v>
          </cell>
        </row>
        <row r="351">
          <cell r="AF351">
            <v>38331</v>
          </cell>
          <cell r="AG351">
            <v>477</v>
          </cell>
          <cell r="AH351">
            <v>330</v>
          </cell>
          <cell r="AI351">
            <v>16</v>
          </cell>
          <cell r="AJ351">
            <v>78458.800542371755</v>
          </cell>
          <cell r="AL351">
            <v>27.455427955459122</v>
          </cell>
          <cell r="AM351">
            <v>20.352594282794524</v>
          </cell>
          <cell r="AN351">
            <v>22.476666940899115</v>
          </cell>
          <cell r="AQ351">
            <v>-100</v>
          </cell>
        </row>
        <row r="352">
          <cell r="AF352">
            <v>38334</v>
          </cell>
          <cell r="AG352">
            <v>480</v>
          </cell>
          <cell r="AH352">
            <v>331</v>
          </cell>
          <cell r="AI352">
            <v>15</v>
          </cell>
          <cell r="AJ352">
            <v>78395.70073361056</v>
          </cell>
          <cell r="AL352">
            <v>27.558015381227442</v>
          </cell>
          <cell r="AM352">
            <v>20.358955619188901</v>
          </cell>
          <cell r="AN352">
            <v>22.476666940898895</v>
          </cell>
          <cell r="AQ352">
            <v>-100</v>
          </cell>
        </row>
        <row r="353">
          <cell r="AF353">
            <v>38335</v>
          </cell>
          <cell r="AG353">
            <v>481</v>
          </cell>
          <cell r="AH353">
            <v>332</v>
          </cell>
          <cell r="AI353">
            <v>14</v>
          </cell>
          <cell r="AJ353">
            <v>78332.651672322419</v>
          </cell>
          <cell r="AL353">
            <v>27.660685378449145</v>
          </cell>
          <cell r="AM353">
            <v>20.365278967481217</v>
          </cell>
          <cell r="AN353">
            <v>22.476666940899381</v>
          </cell>
          <cell r="AQ353">
            <v>-100</v>
          </cell>
        </row>
        <row r="354">
          <cell r="AF354">
            <v>38336</v>
          </cell>
          <cell r="AG354">
            <v>482</v>
          </cell>
          <cell r="AH354">
            <v>333</v>
          </cell>
          <cell r="AI354">
            <v>13</v>
          </cell>
          <cell r="AJ354">
            <v>78269.653317694101</v>
          </cell>
          <cell r="AL354">
            <v>27.763438013585031</v>
          </cell>
          <cell r="AM354">
            <v>20.371564666931153</v>
          </cell>
          <cell r="AN354">
            <v>22.476666940899381</v>
          </cell>
          <cell r="AQ354">
            <v>-100</v>
          </cell>
        </row>
        <row r="355">
          <cell r="AF355">
            <v>38337</v>
          </cell>
          <cell r="AG355">
            <v>483</v>
          </cell>
          <cell r="AH355">
            <v>334</v>
          </cell>
          <cell r="AI355">
            <v>12</v>
          </cell>
          <cell r="AJ355">
            <v>78206.70562894523</v>
          </cell>
          <cell r="AL355">
            <v>27.866273353149417</v>
          </cell>
          <cell r="AM355">
            <v>20.377813052770644</v>
          </cell>
          <cell r="AN355">
            <v>22.476666940899648</v>
          </cell>
          <cell r="AQ355">
            <v>-100</v>
          </cell>
        </row>
        <row r="356">
          <cell r="AF356">
            <v>38338</v>
          </cell>
          <cell r="AG356">
            <v>484</v>
          </cell>
          <cell r="AH356">
            <v>335</v>
          </cell>
          <cell r="AI356">
            <v>11</v>
          </cell>
          <cell r="AJ356">
            <v>78143.808565328203</v>
          </cell>
          <cell r="AL356">
            <v>27.969191463710175</v>
          </cell>
          <cell r="AM356">
            <v>20.384024456263639</v>
          </cell>
          <cell r="AN356">
            <v>22.476666940900138</v>
          </cell>
          <cell r="AQ356">
            <v>-100</v>
          </cell>
        </row>
        <row r="357">
          <cell r="AF357">
            <v>38341</v>
          </cell>
          <cell r="AG357">
            <v>487</v>
          </cell>
          <cell r="AH357">
            <v>336</v>
          </cell>
          <cell r="AI357">
            <v>10</v>
          </cell>
          <cell r="AJ357">
            <v>78080.962086128202</v>
          </cell>
          <cell r="AL357">
            <v>28.072192411888743</v>
          </cell>
          <cell r="AM357">
            <v>20.390199204764482</v>
          </cell>
          <cell r="AN357">
            <v>22.476666940900358</v>
          </cell>
          <cell r="AQ357">
            <v>-100</v>
          </cell>
        </row>
        <row r="358">
          <cell r="AF358">
            <v>38342</v>
          </cell>
          <cell r="AG358">
            <v>488</v>
          </cell>
          <cell r="AH358">
            <v>337</v>
          </cell>
          <cell r="AI358">
            <v>9</v>
          </cell>
          <cell r="AJ358">
            <v>78018.16615066315</v>
          </cell>
          <cell r="AL358">
            <v>28.175276264360139</v>
          </cell>
          <cell r="AM358">
            <v>20.396337621775508</v>
          </cell>
          <cell r="AN358">
            <v>22.476666940901069</v>
          </cell>
          <cell r="AQ358">
            <v>-100</v>
          </cell>
        </row>
        <row r="359">
          <cell r="AF359">
            <v>38343</v>
          </cell>
          <cell r="AG359">
            <v>489</v>
          </cell>
          <cell r="AH359">
            <v>338</v>
          </cell>
          <cell r="AI359">
            <v>8</v>
          </cell>
          <cell r="AJ359">
            <v>77955.420718283684</v>
          </cell>
          <cell r="AL359">
            <v>28.278443087853123</v>
          </cell>
          <cell r="AM359">
            <v>20.402440027003532</v>
          </cell>
          <cell r="AN359">
            <v>22.476666940901382</v>
          </cell>
          <cell r="AQ359">
            <v>-100</v>
          </cell>
        </row>
        <row r="360">
          <cell r="AF360">
            <v>38344</v>
          </cell>
          <cell r="AG360">
            <v>490</v>
          </cell>
          <cell r="AH360">
            <v>339</v>
          </cell>
          <cell r="AI360">
            <v>7</v>
          </cell>
          <cell r="AJ360">
            <v>77892.725748373137</v>
          </cell>
          <cell r="AL360">
            <v>28.381692949150118</v>
          </cell>
          <cell r="AM360">
            <v>20.408506736415276</v>
          </cell>
          <cell r="AN360">
            <v>22.476666940902803</v>
          </cell>
          <cell r="AQ360">
            <v>-100</v>
          </cell>
        </row>
        <row r="361">
          <cell r="AF361">
            <v>38345</v>
          </cell>
          <cell r="AG361">
            <v>491</v>
          </cell>
          <cell r="AH361">
            <v>340</v>
          </cell>
          <cell r="AI361">
            <v>6</v>
          </cell>
          <cell r="AJ361">
            <v>77830.0812003475</v>
          </cell>
          <cell r="AL361">
            <v>28.485025915087327</v>
          </cell>
          <cell r="AM361">
            <v>20.41453806229201</v>
          </cell>
          <cell r="AN361">
            <v>22.476666940903645</v>
          </cell>
          <cell r="AQ361">
            <v>-100</v>
          </cell>
        </row>
        <row r="362">
          <cell r="AF362">
            <v>38348</v>
          </cell>
          <cell r="AG362">
            <v>494</v>
          </cell>
          <cell r="AH362">
            <v>341</v>
          </cell>
          <cell r="AI362">
            <v>5</v>
          </cell>
          <cell r="AJ362">
            <v>77767.487033655416</v>
          </cell>
          <cell r="AL362">
            <v>28.588442052554729</v>
          </cell>
          <cell r="AM362">
            <v>20.420534313283035</v>
          </cell>
          <cell r="AN362">
            <v>22.476666940903243</v>
          </cell>
          <cell r="AQ362">
            <v>-100</v>
          </cell>
        </row>
        <row r="363">
          <cell r="AF363">
            <v>38349</v>
          </cell>
          <cell r="AG363">
            <v>495</v>
          </cell>
          <cell r="AH363">
            <v>342</v>
          </cell>
          <cell r="AI363">
            <v>4</v>
          </cell>
          <cell r="AJ363">
            <v>77704.943207778138</v>
          </cell>
          <cell r="AL363">
            <v>28.691941428496094</v>
          </cell>
          <cell r="AM363">
            <v>20.426495794458322</v>
          </cell>
          <cell r="AN363">
            <v>22.47666694090471</v>
          </cell>
          <cell r="AQ363">
            <v>-100</v>
          </cell>
        </row>
        <row r="364">
          <cell r="AF364">
            <v>38350</v>
          </cell>
          <cell r="AG364">
            <v>496</v>
          </cell>
          <cell r="AH364">
            <v>343</v>
          </cell>
          <cell r="AI364">
            <v>3</v>
          </cell>
          <cell r="AJ364">
            <v>77642.449682229504</v>
          </cell>
          <cell r="AL364">
            <v>28.795524109909177</v>
          </cell>
          <cell r="AM364">
            <v>20.432422807360396</v>
          </cell>
          <cell r="AN364">
            <v>22.476666940909485</v>
          </cell>
          <cell r="AQ364">
            <v>-100</v>
          </cell>
        </row>
        <row r="365">
          <cell r="AF365">
            <v>38351</v>
          </cell>
          <cell r="AG365">
            <v>497</v>
          </cell>
          <cell r="AH365">
            <v>344</v>
          </cell>
          <cell r="AI365">
            <v>2</v>
          </cell>
          <cell r="AJ365">
            <v>77580.006416555902</v>
          </cell>
          <cell r="AL365">
            <v>28.899190163845589</v>
          </cell>
          <cell r="AM365">
            <v>20.43831565005496</v>
          </cell>
          <cell r="AN365">
            <v>22.47666694091177</v>
          </cell>
          <cell r="AQ365">
            <v>-100</v>
          </cell>
        </row>
        <row r="366">
          <cell r="AF366">
            <v>38352</v>
          </cell>
          <cell r="AG366">
            <v>498</v>
          </cell>
          <cell r="AH366">
            <v>345</v>
          </cell>
          <cell r="AI366">
            <v>1</v>
          </cell>
          <cell r="AJ366">
            <v>77517.613370336272</v>
          </cell>
          <cell r="AL366">
            <v>29.00293965741092</v>
          </cell>
          <cell r="AM366">
            <v>20.444174617181019</v>
          </cell>
          <cell r="AN366">
            <v>22.476666940925362</v>
          </cell>
          <cell r="AQ366">
            <v>-100</v>
          </cell>
        </row>
        <row r="367">
          <cell r="AF367">
            <v>38355</v>
          </cell>
          <cell r="AG367">
            <v>501</v>
          </cell>
          <cell r="AH367">
            <v>346</v>
          </cell>
          <cell r="AJ367">
            <v>77455.270503181979</v>
          </cell>
          <cell r="AL367">
            <v>29.106772657764914</v>
          </cell>
          <cell r="AM367">
            <v>20.449999999999989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LES"/>
      <sheetName val="VOL_HISTORY"/>
      <sheetName val="POP"/>
      <sheetName val="CALC_POP"/>
      <sheetName val="ROBOT"/>
      <sheetName val="CALC"/>
      <sheetName val="LINKS"/>
      <sheetName val="SKEW_VALE5"/>
      <sheetName val="SKEW_PETR4"/>
      <sheetName val="SKEW_TNLP4"/>
      <sheetName val="TNLP4"/>
      <sheetName val="VALE5"/>
      <sheetName val="BOVA11"/>
      <sheetName val="PETR4"/>
      <sheetName val="IBOV"/>
      <sheetName val="NETC4"/>
      <sheetName val="VIVO4"/>
      <sheetName val="BBDC4"/>
      <sheetName val="USIM5"/>
      <sheetName val="Prob_implicita_PETR"/>
      <sheetName val="Prob_acumulada"/>
      <sheetName val="EXPIRY"/>
      <sheetName val="CONS"/>
      <sheetName val="PRM"/>
      <sheetName val="DELTA"/>
      <sheetName val="ADR_vols"/>
      <sheetName val="VENCIMENTO"/>
    </sheetNames>
    <sheetDataSet>
      <sheetData sheetId="0"/>
      <sheetData sheetId="1"/>
      <sheetData sheetId="2"/>
      <sheetData sheetId="3"/>
      <sheetData sheetId="4"/>
      <sheetData sheetId="5"/>
      <sheetData sheetId="6">
        <row r="3">
          <cell r="BY3" t="str">
            <v>BOVAC35</v>
          </cell>
          <cell r="BZ3">
            <v>35</v>
          </cell>
          <cell r="CA3" t="str">
            <v>16-03-2009</v>
          </cell>
          <cell r="CB3" t="str">
            <v xml:space="preserve">BOVA        </v>
          </cell>
          <cell r="CC3" t="str">
            <v xml:space="preserve">CI        </v>
          </cell>
          <cell r="CD3" t="str">
            <v xml:space="preserve">OPCOES COMPRA  </v>
          </cell>
          <cell r="CE3" t="str">
            <v xml:space="preserve">Americano      </v>
          </cell>
        </row>
        <row r="4">
          <cell r="AZ4">
            <v>39814</v>
          </cell>
          <cell r="BA4">
            <v>39814</v>
          </cell>
          <cell r="BY4" t="str">
            <v>BOVAC36</v>
          </cell>
          <cell r="BZ4">
            <v>36</v>
          </cell>
          <cell r="CA4" t="str">
            <v>16-03-2009</v>
          </cell>
          <cell r="CB4" t="str">
            <v xml:space="preserve">BOVA        </v>
          </cell>
          <cell r="CC4" t="str">
            <v xml:space="preserve">CI        </v>
          </cell>
          <cell r="CD4" t="str">
            <v xml:space="preserve">OPCOES COMPRA  </v>
          </cell>
          <cell r="CE4" t="str">
            <v xml:space="preserve">Americano      </v>
          </cell>
        </row>
        <row r="5">
          <cell r="AZ5">
            <v>39867</v>
          </cell>
          <cell r="BA5">
            <v>39838</v>
          </cell>
          <cell r="BY5" t="str">
            <v>BOVAC37</v>
          </cell>
          <cell r="BZ5">
            <v>37</v>
          </cell>
          <cell r="CA5" t="str">
            <v>16-03-2009</v>
          </cell>
          <cell r="CB5" t="str">
            <v xml:space="preserve">BOVA        </v>
          </cell>
          <cell r="CC5" t="str">
            <v xml:space="preserve">CI        </v>
          </cell>
          <cell r="CD5" t="str">
            <v xml:space="preserve">OPCOES COMPRA  </v>
          </cell>
          <cell r="CE5" t="str">
            <v xml:space="preserve">Americano      </v>
          </cell>
        </row>
        <row r="6">
          <cell r="AF6">
            <v>1</v>
          </cell>
          <cell r="AG6">
            <v>0.12619999999999998</v>
          </cell>
          <cell r="AZ6">
            <v>39868</v>
          </cell>
          <cell r="BA6">
            <v>39867</v>
          </cell>
          <cell r="BY6" t="str">
            <v>BOVAC38</v>
          </cell>
          <cell r="BZ6">
            <v>38</v>
          </cell>
          <cell r="CA6" t="str">
            <v>16-03-2009</v>
          </cell>
          <cell r="CB6" t="str">
            <v xml:space="preserve">BOVA        </v>
          </cell>
          <cell r="CC6" t="str">
            <v xml:space="preserve">CI        </v>
          </cell>
          <cell r="CD6" t="str">
            <v xml:space="preserve">OPCOES COMPRA  </v>
          </cell>
          <cell r="CE6" t="str">
            <v xml:space="preserve">Americano      </v>
          </cell>
        </row>
        <row r="7">
          <cell r="AF7">
            <v>2</v>
          </cell>
          <cell r="AG7">
            <v>0.11916308420928901</v>
          </cell>
          <cell r="AZ7">
            <v>39913</v>
          </cell>
          <cell r="BA7">
            <v>39868</v>
          </cell>
          <cell r="BY7" t="str">
            <v>BOVAC39</v>
          </cell>
          <cell r="BZ7">
            <v>39</v>
          </cell>
          <cell r="CA7" t="str">
            <v>16-03-2009</v>
          </cell>
          <cell r="CB7" t="str">
            <v xml:space="preserve">BOVA        </v>
          </cell>
          <cell r="CC7" t="str">
            <v xml:space="preserve">CI        </v>
          </cell>
          <cell r="CD7" t="str">
            <v xml:space="preserve">OPCOES COMPRA  </v>
          </cell>
          <cell r="CE7" t="str">
            <v xml:space="preserve">Americano      </v>
          </cell>
        </row>
        <row r="8">
          <cell r="AF8">
            <v>3</v>
          </cell>
          <cell r="AG8">
            <v>0.1168272301623543</v>
          </cell>
          <cell r="AZ8">
            <v>39924</v>
          </cell>
          <cell r="BA8">
            <v>39913</v>
          </cell>
          <cell r="BY8" t="str">
            <v>BOVAC40</v>
          </cell>
          <cell r="BZ8">
            <v>40</v>
          </cell>
          <cell r="CA8" t="str">
            <v>16-03-2009</v>
          </cell>
          <cell r="CB8" t="str">
            <v xml:space="preserve">BOVA        </v>
          </cell>
          <cell r="CC8" t="str">
            <v xml:space="preserve">CI        </v>
          </cell>
          <cell r="CD8" t="str">
            <v xml:space="preserve">OPCOES COMPRA  </v>
          </cell>
          <cell r="CE8" t="str">
            <v xml:space="preserve">Americano      </v>
          </cell>
        </row>
        <row r="9">
          <cell r="AF9">
            <v>4</v>
          </cell>
          <cell r="AG9">
            <v>0.11566113199888828</v>
          </cell>
          <cell r="AZ9">
            <v>39934</v>
          </cell>
          <cell r="BA9">
            <v>39924</v>
          </cell>
          <cell r="BY9" t="str">
            <v>BOVAC41</v>
          </cell>
          <cell r="BZ9">
            <v>41</v>
          </cell>
          <cell r="CA9" t="str">
            <v>16-03-2009</v>
          </cell>
          <cell r="CB9" t="str">
            <v xml:space="preserve">BOVA        </v>
          </cell>
          <cell r="CC9" t="str">
            <v xml:space="preserve">CI        </v>
          </cell>
          <cell r="CD9" t="str">
            <v xml:space="preserve">OPCOES COMPRA  </v>
          </cell>
          <cell r="CE9" t="str">
            <v xml:space="preserve">Americano      </v>
          </cell>
        </row>
        <row r="10">
          <cell r="AF10">
            <v>5</v>
          </cell>
          <cell r="AG10">
            <v>0.11496205760273148</v>
          </cell>
          <cell r="AZ10">
            <v>39975</v>
          </cell>
          <cell r="BA10">
            <v>39934</v>
          </cell>
          <cell r="BY10" t="str">
            <v>BOVAC42</v>
          </cell>
          <cell r="BZ10">
            <v>42</v>
          </cell>
          <cell r="CA10" t="str">
            <v>16-03-2009</v>
          </cell>
          <cell r="CB10" t="str">
            <v xml:space="preserve">BOVA        </v>
          </cell>
          <cell r="CC10" t="str">
            <v xml:space="preserve">CI        </v>
          </cell>
          <cell r="CD10" t="str">
            <v xml:space="preserve">OPCOES COMPRA  </v>
          </cell>
          <cell r="CE10" t="str">
            <v xml:space="preserve">Americano      </v>
          </cell>
        </row>
        <row r="11">
          <cell r="AF11">
            <v>6</v>
          </cell>
          <cell r="AG11">
            <v>0.11449625137819863</v>
          </cell>
          <cell r="AZ11">
            <v>40063</v>
          </cell>
          <cell r="BA11">
            <v>39975</v>
          </cell>
          <cell r="BY11" t="str">
            <v>BOVAC43</v>
          </cell>
          <cell r="BZ11">
            <v>43</v>
          </cell>
          <cell r="CA11" t="str">
            <v>16-03-2009</v>
          </cell>
          <cell r="CB11" t="str">
            <v xml:space="preserve">BOVA        </v>
          </cell>
          <cell r="CC11" t="str">
            <v xml:space="preserve">CI        </v>
          </cell>
          <cell r="CD11" t="str">
            <v xml:space="preserve">OPCOES COMPRA  </v>
          </cell>
          <cell r="CE11" t="str">
            <v xml:space="preserve">Americano      </v>
          </cell>
        </row>
        <row r="12">
          <cell r="AF12">
            <v>7</v>
          </cell>
          <cell r="AG12">
            <v>0.1141636517960869</v>
          </cell>
          <cell r="AZ12">
            <v>40098</v>
          </cell>
          <cell r="BA12">
            <v>40003</v>
          </cell>
          <cell r="BY12" t="str">
            <v>BOVAC44</v>
          </cell>
          <cell r="BZ12">
            <v>44</v>
          </cell>
          <cell r="CA12" t="str">
            <v>16-03-2009</v>
          </cell>
          <cell r="CB12" t="str">
            <v xml:space="preserve">BOVA        </v>
          </cell>
          <cell r="CC12" t="str">
            <v xml:space="preserve">CI        </v>
          </cell>
          <cell r="CD12" t="str">
            <v xml:space="preserve">OPCOES COMPRA  </v>
          </cell>
          <cell r="CE12" t="str">
            <v xml:space="preserve">Americano      </v>
          </cell>
        </row>
        <row r="13">
          <cell r="AF13">
            <v>8</v>
          </cell>
          <cell r="AG13">
            <v>0.11391426724907583</v>
          </cell>
          <cell r="AZ13">
            <v>40119</v>
          </cell>
          <cell r="BA13">
            <v>40063</v>
          </cell>
          <cell r="BY13" t="str">
            <v>BOVAC45</v>
          </cell>
          <cell r="BZ13">
            <v>45</v>
          </cell>
          <cell r="CA13" t="str">
            <v>16-03-2009</v>
          </cell>
          <cell r="CB13" t="str">
            <v xml:space="preserve">BOVA        </v>
          </cell>
          <cell r="CC13" t="str">
            <v xml:space="preserve">CI        </v>
          </cell>
          <cell r="CD13" t="str">
            <v xml:space="preserve">OPCOES COMPRA  </v>
          </cell>
          <cell r="CE13" t="str">
            <v xml:space="preserve">Americano      </v>
          </cell>
        </row>
        <row r="14">
          <cell r="AF14">
            <v>9</v>
          </cell>
          <cell r="AG14">
            <v>0.11372034008255683</v>
          </cell>
          <cell r="AZ14">
            <v>40132</v>
          </cell>
          <cell r="BA14">
            <v>40098</v>
          </cell>
          <cell r="BY14" t="str">
            <v>BOVAD34</v>
          </cell>
          <cell r="BZ14">
            <v>34</v>
          </cell>
          <cell r="CA14" t="str">
            <v>20-04-2009</v>
          </cell>
          <cell r="CB14" t="str">
            <v xml:space="preserve">BOVA        </v>
          </cell>
          <cell r="CC14" t="str">
            <v xml:space="preserve">CI        </v>
          </cell>
          <cell r="CD14" t="str">
            <v xml:space="preserve">OPCOES COMPRA  </v>
          </cell>
          <cell r="CE14" t="str">
            <v xml:space="preserve">Americano      </v>
          </cell>
        </row>
        <row r="15">
          <cell r="AF15">
            <v>10</v>
          </cell>
          <cell r="AG15">
            <v>0.11356522265811719</v>
          </cell>
          <cell r="AZ15">
            <v>40172</v>
          </cell>
          <cell r="BA15">
            <v>40119</v>
          </cell>
          <cell r="BY15" t="str">
            <v>BOVAD35</v>
          </cell>
          <cell r="BZ15">
            <v>35</v>
          </cell>
          <cell r="CA15" t="str">
            <v>20-04-2009</v>
          </cell>
          <cell r="CB15" t="str">
            <v xml:space="preserve">BOVA        </v>
          </cell>
          <cell r="CC15" t="str">
            <v xml:space="preserve">CI        </v>
          </cell>
          <cell r="CD15" t="str">
            <v xml:space="preserve">OPCOES COMPRA  </v>
          </cell>
          <cell r="CE15" t="str">
            <v xml:space="preserve">Americano      </v>
          </cell>
        </row>
        <row r="16">
          <cell r="AF16">
            <v>11</v>
          </cell>
          <cell r="AG16">
            <v>0.11343832447138502</v>
          </cell>
          <cell r="AZ16">
            <v>40179</v>
          </cell>
          <cell r="BA16">
            <v>40132</v>
          </cell>
          <cell r="BY16" t="str">
            <v>BOVAD36</v>
          </cell>
          <cell r="BZ16">
            <v>36</v>
          </cell>
          <cell r="CA16" t="str">
            <v>20-04-2009</v>
          </cell>
          <cell r="CB16" t="str">
            <v xml:space="preserve">BOVA        </v>
          </cell>
          <cell r="CC16" t="str">
            <v xml:space="preserve">CI        </v>
          </cell>
          <cell r="CD16" t="str">
            <v xml:space="preserve">OPCOES COMPRA  </v>
          </cell>
          <cell r="CE16" t="str">
            <v xml:space="preserve">Americano      </v>
          </cell>
        </row>
        <row r="17">
          <cell r="AF17">
            <v>12</v>
          </cell>
          <cell r="AG17">
            <v>0.11333258702902893</v>
          </cell>
          <cell r="AZ17">
            <v>40203</v>
          </cell>
          <cell r="BA17">
            <v>40137</v>
          </cell>
          <cell r="BY17" t="str">
            <v>BOVAD37</v>
          </cell>
          <cell r="BZ17">
            <v>37</v>
          </cell>
          <cell r="CA17" t="str">
            <v>20-04-2009</v>
          </cell>
          <cell r="CB17" t="str">
            <v xml:space="preserve">BOVA        </v>
          </cell>
          <cell r="CC17" t="str">
            <v xml:space="preserve">CI        </v>
          </cell>
          <cell r="CD17" t="str">
            <v xml:space="preserve">OPCOES COMPRA  </v>
          </cell>
          <cell r="CE17" t="str">
            <v xml:space="preserve">Americano      </v>
          </cell>
        </row>
        <row r="18">
          <cell r="AF18">
            <v>13</v>
          </cell>
          <cell r="AG18">
            <v>0.11324312472847065</v>
          </cell>
          <cell r="AZ18">
            <v>40224</v>
          </cell>
          <cell r="BA18">
            <v>40172</v>
          </cell>
          <cell r="BY18" t="str">
            <v>BOVAD38</v>
          </cell>
          <cell r="BZ18">
            <v>38</v>
          </cell>
          <cell r="CA18" t="str">
            <v>20-04-2009</v>
          </cell>
          <cell r="CB18" t="str">
            <v xml:space="preserve">BOVA        </v>
          </cell>
          <cell r="CC18" t="str">
            <v xml:space="preserve">CI        </v>
          </cell>
          <cell r="CD18" t="str">
            <v xml:space="preserve">OPCOES COMPRA  </v>
          </cell>
          <cell r="CE18" t="str">
            <v xml:space="preserve">Americano      </v>
          </cell>
        </row>
        <row r="19">
          <cell r="AF19">
            <v>14</v>
          </cell>
          <cell r="AG19">
            <v>0.11316644847826796</v>
          </cell>
          <cell r="AZ19">
            <v>40225</v>
          </cell>
          <cell r="BA19">
            <v>40179</v>
          </cell>
          <cell r="BY19" t="str">
            <v>BOVAD39</v>
          </cell>
          <cell r="BZ19">
            <v>39</v>
          </cell>
          <cell r="CA19" t="str">
            <v>20-04-2009</v>
          </cell>
          <cell r="CB19" t="str">
            <v xml:space="preserve">BOVA        </v>
          </cell>
          <cell r="CC19" t="str">
            <v xml:space="preserve">CI        </v>
          </cell>
          <cell r="CD19" t="str">
            <v xml:space="preserve">OPCOES COMPRA  </v>
          </cell>
          <cell r="CE19" t="str">
            <v xml:space="preserve">Americano      </v>
          </cell>
        </row>
        <row r="20">
          <cell r="AF20">
            <v>15</v>
          </cell>
          <cell r="AG20">
            <v>0.11309999999999998</v>
          </cell>
          <cell r="AZ20">
            <v>40270</v>
          </cell>
          <cell r="BA20">
            <v>40203</v>
          </cell>
          <cell r="BY20" t="str">
            <v>BOVAD40</v>
          </cell>
          <cell r="BZ20">
            <v>40</v>
          </cell>
          <cell r="CA20" t="str">
            <v>20-04-2009</v>
          </cell>
          <cell r="CB20" t="str">
            <v xml:space="preserve">BOVA        </v>
          </cell>
          <cell r="CC20" t="str">
            <v xml:space="preserve">CI        </v>
          </cell>
          <cell r="CD20" t="str">
            <v xml:space="preserve">OPCOES COMPRA  </v>
          </cell>
          <cell r="CE20" t="str">
            <v xml:space="preserve">Americano      </v>
          </cell>
        </row>
        <row r="21">
          <cell r="AF21">
            <v>16</v>
          </cell>
          <cell r="AG21">
            <v>0.11302341605050792</v>
          </cell>
          <cell r="AZ21">
            <v>40289</v>
          </cell>
          <cell r="BA21">
            <v>40224</v>
          </cell>
          <cell r="BY21" t="str">
            <v>BOVAD41</v>
          </cell>
          <cell r="BZ21">
            <v>41</v>
          </cell>
          <cell r="CA21" t="str">
            <v>20-04-2009</v>
          </cell>
          <cell r="CB21" t="str">
            <v xml:space="preserve">BOVA        </v>
          </cell>
          <cell r="CC21" t="str">
            <v xml:space="preserve">CI        </v>
          </cell>
          <cell r="CD21" t="str">
            <v xml:space="preserve">OPCOES COMPRA  </v>
          </cell>
          <cell r="CE21" t="str">
            <v xml:space="preserve">Americano      </v>
          </cell>
        </row>
        <row r="22">
          <cell r="AF22">
            <v>17</v>
          </cell>
          <cell r="AG22">
            <v>0.11295584635321076</v>
          </cell>
          <cell r="AZ22">
            <v>40299</v>
          </cell>
          <cell r="BA22">
            <v>40225</v>
          </cell>
          <cell r="BY22" t="str">
            <v>BOVAD42</v>
          </cell>
          <cell r="BZ22">
            <v>42</v>
          </cell>
          <cell r="CA22" t="str">
            <v>20-04-2009</v>
          </cell>
          <cell r="CB22" t="str">
            <v xml:space="preserve">BOVA        </v>
          </cell>
          <cell r="CC22" t="str">
            <v xml:space="preserve">CI        </v>
          </cell>
          <cell r="CD22" t="str">
            <v xml:space="preserve">OPCOES COMPRA  </v>
          </cell>
          <cell r="CE22" t="str">
            <v xml:space="preserve">Americano      </v>
          </cell>
        </row>
        <row r="23">
          <cell r="AF23">
            <v>18</v>
          </cell>
          <cell r="AG23">
            <v>0.11289578784375176</v>
          </cell>
          <cell r="AZ23">
            <v>40332</v>
          </cell>
          <cell r="BA23">
            <v>40270</v>
          </cell>
          <cell r="BY23" t="str">
            <v>BOVAD43</v>
          </cell>
          <cell r="BZ23">
            <v>43</v>
          </cell>
          <cell r="CA23" t="str">
            <v>20-04-2009</v>
          </cell>
          <cell r="CB23" t="str">
            <v xml:space="preserve">BOVA        </v>
          </cell>
          <cell r="CC23" t="str">
            <v xml:space="preserve">CI        </v>
          </cell>
          <cell r="CD23" t="str">
            <v xml:space="preserve">OPCOES COMPRA  </v>
          </cell>
          <cell r="CE23" t="str">
            <v xml:space="preserve">Americano      </v>
          </cell>
        </row>
        <row r="24">
          <cell r="AF24">
            <v>19</v>
          </cell>
          <cell r="AG24">
            <v>0.11284205402983116</v>
          </cell>
          <cell r="AZ24">
            <v>40368</v>
          </cell>
          <cell r="BA24">
            <v>40289</v>
          </cell>
          <cell r="BY24" t="str">
            <v>BOVAD44</v>
          </cell>
          <cell r="BZ24">
            <v>44</v>
          </cell>
          <cell r="CA24" t="str">
            <v>20-04-2009</v>
          </cell>
          <cell r="CB24" t="str">
            <v xml:space="preserve">BOVA        </v>
          </cell>
          <cell r="CC24" t="str">
            <v xml:space="preserve">CI        </v>
          </cell>
          <cell r="CD24" t="str">
            <v xml:space="preserve">OPCOES COMPRA  </v>
          </cell>
          <cell r="CE24" t="str">
            <v xml:space="preserve">Americano      </v>
          </cell>
        </row>
        <row r="25">
          <cell r="AF25">
            <v>20</v>
          </cell>
          <cell r="AG25">
            <v>0.11279369581553778</v>
          </cell>
          <cell r="AZ25">
            <v>40428</v>
          </cell>
          <cell r="BA25">
            <v>40299</v>
          </cell>
          <cell r="BY25" t="str">
            <v>BOVAD45</v>
          </cell>
          <cell r="BZ25">
            <v>45</v>
          </cell>
          <cell r="CA25" t="str">
            <v>20-04-2009</v>
          </cell>
          <cell r="CB25" t="str">
            <v xml:space="preserve">BOVA        </v>
          </cell>
          <cell r="CC25" t="str">
            <v xml:space="preserve">CI        </v>
          </cell>
          <cell r="CD25" t="str">
            <v xml:space="preserve">OPCOES COMPRA  </v>
          </cell>
          <cell r="CE25" t="str">
            <v xml:space="preserve">Americano      </v>
          </cell>
        </row>
        <row r="26">
          <cell r="AF26">
            <v>21</v>
          </cell>
          <cell r="AG26">
            <v>0.1127499449561884</v>
          </cell>
          <cell r="AZ26">
            <v>40463</v>
          </cell>
          <cell r="BA26">
            <v>40332</v>
          </cell>
          <cell r="BY26" t="str">
            <v>BOVAO35</v>
          </cell>
          <cell r="BZ26">
            <v>35</v>
          </cell>
          <cell r="CA26" t="str">
            <v>16-03-2009</v>
          </cell>
          <cell r="CB26" t="str">
            <v xml:space="preserve">BOVA        </v>
          </cell>
          <cell r="CC26" t="str">
            <v xml:space="preserve">CI        </v>
          </cell>
          <cell r="CD26" t="str">
            <v xml:space="preserve">OPCOES VENDA   </v>
          </cell>
          <cell r="CE26" t="str">
            <v xml:space="preserve">Europeu        </v>
          </cell>
        </row>
        <row r="27">
          <cell r="AF27">
            <v>22</v>
          </cell>
          <cell r="AG27">
            <v>0.11271017294035568</v>
          </cell>
          <cell r="AZ27">
            <v>40484</v>
          </cell>
          <cell r="BA27">
            <v>40368</v>
          </cell>
          <cell r="BY27" t="str">
            <v>BOVAO36</v>
          </cell>
          <cell r="BZ27">
            <v>36</v>
          </cell>
          <cell r="CA27" t="str">
            <v>16-03-2009</v>
          </cell>
          <cell r="CB27" t="str">
            <v xml:space="preserve">BOVA        </v>
          </cell>
          <cell r="CC27" t="str">
            <v xml:space="preserve">CI        </v>
          </cell>
          <cell r="CD27" t="str">
            <v xml:space="preserve">OPCOES VENDA   </v>
          </cell>
          <cell r="CE27" t="str">
            <v xml:space="preserve">Europeu        </v>
          </cell>
        </row>
        <row r="28">
          <cell r="AF28">
            <v>23</v>
          </cell>
          <cell r="AG28">
            <v>0.11267386060217621</v>
          </cell>
          <cell r="AZ28">
            <v>40497</v>
          </cell>
          <cell r="BA28">
            <v>40428</v>
          </cell>
          <cell r="BY28" t="str">
            <v>BOVAO37</v>
          </cell>
          <cell r="BZ28">
            <v>37</v>
          </cell>
          <cell r="CA28" t="str">
            <v>16-03-2009</v>
          </cell>
          <cell r="CB28" t="str">
            <v xml:space="preserve">BOVA        </v>
          </cell>
          <cell r="CC28" t="str">
            <v xml:space="preserve">CI        </v>
          </cell>
          <cell r="CD28" t="str">
            <v xml:space="preserve">OPCOES VENDA   </v>
          </cell>
          <cell r="CE28" t="str">
            <v xml:space="preserve">Europeu        </v>
          </cell>
        </row>
        <row r="29">
          <cell r="AF29">
            <v>24</v>
          </cell>
          <cell r="AG29">
            <v>0.11264057533318783</v>
          </cell>
          <cell r="AZ29">
            <v>40537</v>
          </cell>
          <cell r="BA29">
            <v>40463</v>
          </cell>
          <cell r="BY29" t="str">
            <v>BOVAO38</v>
          </cell>
          <cell r="BZ29">
            <v>38</v>
          </cell>
          <cell r="CA29" t="str">
            <v>16-03-2009</v>
          </cell>
          <cell r="CB29" t="str">
            <v xml:space="preserve">BOVA        </v>
          </cell>
          <cell r="CC29" t="str">
            <v xml:space="preserve">CI        </v>
          </cell>
          <cell r="CD29" t="str">
            <v xml:space="preserve">OPCOES VENDA   </v>
          </cell>
          <cell r="CE29" t="str">
            <v xml:space="preserve">Europeu        </v>
          </cell>
        </row>
        <row r="30">
          <cell r="AF30">
            <v>25</v>
          </cell>
          <cell r="AG30">
            <v>0.11260995376513727</v>
          </cell>
          <cell r="AZ30">
            <v>40544</v>
          </cell>
          <cell r="BA30">
            <v>40484</v>
          </cell>
          <cell r="BY30" t="str">
            <v>BOVAO39</v>
          </cell>
          <cell r="BZ30">
            <v>39</v>
          </cell>
          <cell r="CA30" t="str">
            <v>16-03-2009</v>
          </cell>
          <cell r="CB30" t="str">
            <v xml:space="preserve">BOVA        </v>
          </cell>
          <cell r="CC30" t="str">
            <v xml:space="preserve">CI        </v>
          </cell>
          <cell r="CD30" t="str">
            <v xml:space="preserve">OPCOES VENDA   </v>
          </cell>
          <cell r="CE30" t="str">
            <v xml:space="preserve">Europeu        </v>
          </cell>
        </row>
        <row r="31">
          <cell r="AF31">
            <v>26</v>
          </cell>
          <cell r="AG31">
            <v>0.11258168845032657</v>
          </cell>
          <cell r="AZ31">
            <v>40568</v>
          </cell>
          <cell r="BA31">
            <v>40497</v>
          </cell>
          <cell r="BY31" t="str">
            <v>BOVAO40</v>
          </cell>
          <cell r="BZ31">
            <v>40</v>
          </cell>
          <cell r="CA31" t="str">
            <v>16-03-2009</v>
          </cell>
          <cell r="CB31" t="str">
            <v xml:space="preserve">BOVA        </v>
          </cell>
          <cell r="CC31" t="str">
            <v xml:space="preserve">CI        </v>
          </cell>
          <cell r="CD31" t="str">
            <v xml:space="preserve">OPCOES VENDA   </v>
          </cell>
          <cell r="CE31" t="str">
            <v xml:space="preserve">Europeu        </v>
          </cell>
        </row>
        <row r="32">
          <cell r="AF32">
            <v>27</v>
          </cell>
          <cell r="AG32">
            <v>0.11255551750279102</v>
          </cell>
          <cell r="AZ32">
            <v>40609</v>
          </cell>
          <cell r="BA32">
            <v>40502</v>
          </cell>
          <cell r="BY32" t="str">
            <v>BOVAO41</v>
          </cell>
          <cell r="BZ32">
            <v>41</v>
          </cell>
          <cell r="CA32" t="str">
            <v>16-03-2009</v>
          </cell>
          <cell r="CB32" t="str">
            <v xml:space="preserve">BOVA        </v>
          </cell>
          <cell r="CC32" t="str">
            <v xml:space="preserve">CI        </v>
          </cell>
          <cell r="CD32" t="str">
            <v xml:space="preserve">OPCOES VENDA   </v>
          </cell>
          <cell r="CE32" t="str">
            <v xml:space="preserve">Europeu        </v>
          </cell>
        </row>
        <row r="33">
          <cell r="AF33">
            <v>28</v>
          </cell>
          <cell r="AG33">
            <v>0.11253121645987507</v>
          </cell>
          <cell r="AZ33">
            <v>40610</v>
          </cell>
          <cell r="BA33">
            <v>40537</v>
          </cell>
          <cell r="BY33" t="str">
            <v>BOVAO42</v>
          </cell>
          <cell r="BZ33">
            <v>42</v>
          </cell>
          <cell r="CA33" t="str">
            <v>16-03-2009</v>
          </cell>
          <cell r="CB33" t="str">
            <v xml:space="preserve">BOVA        </v>
          </cell>
          <cell r="CC33" t="str">
            <v xml:space="preserve">CI        </v>
          </cell>
          <cell r="CD33" t="str">
            <v xml:space="preserve">OPCOES VENDA   </v>
          </cell>
          <cell r="CE33" t="str">
            <v xml:space="preserve">Europeu        </v>
          </cell>
        </row>
        <row r="34">
          <cell r="AF34">
            <v>29</v>
          </cell>
          <cell r="AG34">
            <v>0.11250859182810236</v>
          </cell>
          <cell r="AZ34">
            <v>40654</v>
          </cell>
          <cell r="BA34">
            <v>40544</v>
          </cell>
          <cell r="BY34" t="str">
            <v>BOVAO43</v>
          </cell>
          <cell r="BZ34">
            <v>43</v>
          </cell>
          <cell r="CA34" t="str">
            <v>16-03-2009</v>
          </cell>
          <cell r="CB34" t="str">
            <v xml:space="preserve">BOVA        </v>
          </cell>
          <cell r="CC34" t="str">
            <v xml:space="preserve">CI        </v>
          </cell>
          <cell r="CD34" t="str">
            <v xml:space="preserve">OPCOES VENDA   </v>
          </cell>
          <cell r="CE34" t="str">
            <v xml:space="preserve">Europeu        </v>
          </cell>
        </row>
        <row r="35">
          <cell r="AF35">
            <v>30</v>
          </cell>
          <cell r="AG35">
            <v>0.1124874759202259</v>
          </cell>
          <cell r="AZ35">
            <v>40655</v>
          </cell>
          <cell r="BA35">
            <v>40568</v>
          </cell>
          <cell r="BY35" t="str">
            <v>BOVAO44</v>
          </cell>
          <cell r="BZ35">
            <v>44</v>
          </cell>
          <cell r="CA35" t="str">
            <v>16-03-2009</v>
          </cell>
          <cell r="CB35" t="str">
            <v xml:space="preserve">BOVA        </v>
          </cell>
          <cell r="CC35" t="str">
            <v xml:space="preserve">CI        </v>
          </cell>
          <cell r="CD35" t="str">
            <v xml:space="preserve">OPCOES VENDA   </v>
          </cell>
          <cell r="CE35" t="str">
            <v xml:space="preserve">Europeu        </v>
          </cell>
        </row>
        <row r="36">
          <cell r="AF36">
            <v>31</v>
          </cell>
          <cell r="AG36">
            <v>0.11246772269182426</v>
          </cell>
          <cell r="AZ36">
            <v>40664</v>
          </cell>
          <cell r="BA36">
            <v>40609</v>
          </cell>
          <cell r="BY36" t="str">
            <v>BOVAO45</v>
          </cell>
          <cell r="BZ36">
            <v>45</v>
          </cell>
          <cell r="CA36" t="str">
            <v>16-03-2009</v>
          </cell>
          <cell r="CB36" t="str">
            <v xml:space="preserve">BOVA        </v>
          </cell>
          <cell r="CC36" t="str">
            <v xml:space="preserve">CI        </v>
          </cell>
          <cell r="CD36" t="str">
            <v xml:space="preserve">OPCOES VENDA   </v>
          </cell>
          <cell r="CE36" t="str">
            <v xml:space="preserve">Europeu        </v>
          </cell>
        </row>
        <row r="37">
          <cell r="AF37">
            <v>32</v>
          </cell>
          <cell r="AG37">
            <v>0.11244920435873751</v>
          </cell>
          <cell r="AZ37">
            <v>40717</v>
          </cell>
          <cell r="BA37">
            <v>40610</v>
          </cell>
          <cell r="BY37" t="str">
            <v>BOVAP34</v>
          </cell>
          <cell r="BZ37">
            <v>34</v>
          </cell>
          <cell r="CA37" t="str">
            <v>20-04-2009</v>
          </cell>
          <cell r="CB37" t="str">
            <v xml:space="preserve">BOVA        </v>
          </cell>
          <cell r="CC37" t="str">
            <v xml:space="preserve">CI        </v>
          </cell>
          <cell r="CD37" t="str">
            <v xml:space="preserve">OPCOES VENDA   </v>
          </cell>
          <cell r="CE37" t="str">
            <v xml:space="preserve">Europeu        </v>
          </cell>
        </row>
        <row r="38">
          <cell r="AF38">
            <v>33</v>
          </cell>
          <cell r="AG38">
            <v>0.11243180862967073</v>
          </cell>
          <cell r="AZ38">
            <v>40733</v>
          </cell>
          <cell r="BA38">
            <v>40654</v>
          </cell>
          <cell r="BY38" t="str">
            <v>BOVAP35</v>
          </cell>
          <cell r="BZ38">
            <v>35</v>
          </cell>
          <cell r="CA38" t="str">
            <v>20-04-2009</v>
          </cell>
          <cell r="CB38" t="str">
            <v xml:space="preserve">BOVA        </v>
          </cell>
          <cell r="CC38" t="str">
            <v xml:space="preserve">CI        </v>
          </cell>
          <cell r="CD38" t="str">
            <v xml:space="preserve">OPCOES VENDA   </v>
          </cell>
          <cell r="CE38" t="str">
            <v xml:space="preserve">Europeu        </v>
          </cell>
        </row>
        <row r="39">
          <cell r="AF39">
            <v>34</v>
          </cell>
          <cell r="AG39">
            <v>0.11241543642727492</v>
          </cell>
          <cell r="AZ39">
            <v>40793</v>
          </cell>
          <cell r="BA39">
            <v>40655</v>
          </cell>
          <cell r="BY39" t="str">
            <v>BOVAP36</v>
          </cell>
          <cell r="BZ39">
            <v>36</v>
          </cell>
          <cell r="CA39" t="str">
            <v>20-04-2009</v>
          </cell>
          <cell r="CB39" t="str">
            <v xml:space="preserve">BOVA        </v>
          </cell>
          <cell r="CC39" t="str">
            <v xml:space="preserve">CI        </v>
          </cell>
          <cell r="CD39" t="str">
            <v xml:space="preserve">OPCOES VENDA   </v>
          </cell>
          <cell r="CE39" t="str">
            <v xml:space="preserve">Europeu        </v>
          </cell>
        </row>
        <row r="40">
          <cell r="AF40">
            <v>35</v>
          </cell>
          <cell r="AG40">
            <v>0.11240000000000006</v>
          </cell>
          <cell r="AZ40">
            <v>40828</v>
          </cell>
          <cell r="BA40">
            <v>40664</v>
          </cell>
          <cell r="BY40" t="str">
            <v>BOVAP37</v>
          </cell>
          <cell r="BZ40">
            <v>37</v>
          </cell>
          <cell r="CA40" t="str">
            <v>20-04-2009</v>
          </cell>
          <cell r="CB40" t="str">
            <v xml:space="preserve">BOVA        </v>
          </cell>
          <cell r="CC40" t="str">
            <v xml:space="preserve">CI        </v>
          </cell>
          <cell r="CD40" t="str">
            <v xml:space="preserve">OPCOES VENDA   </v>
          </cell>
          <cell r="CE40" t="str">
            <v xml:space="preserve">Europeu        </v>
          </cell>
        </row>
        <row r="41">
          <cell r="AF41">
            <v>36</v>
          </cell>
          <cell r="AG41">
            <v>0.11212458815313164</v>
          </cell>
          <cell r="AZ41">
            <v>40849</v>
          </cell>
          <cell r="BA41">
            <v>40717</v>
          </cell>
          <cell r="BY41" t="str">
            <v>BOVAP38</v>
          </cell>
          <cell r="BZ41">
            <v>38</v>
          </cell>
          <cell r="CA41" t="str">
            <v>20-04-2009</v>
          </cell>
          <cell r="CB41" t="str">
            <v xml:space="preserve">BOVA        </v>
          </cell>
          <cell r="CC41" t="str">
            <v xml:space="preserve">CI        </v>
          </cell>
          <cell r="CD41" t="str">
            <v xml:space="preserve">OPCOES VENDA   </v>
          </cell>
          <cell r="CE41" t="str">
            <v xml:space="preserve">Europeu        </v>
          </cell>
        </row>
        <row r="42">
          <cell r="AF42">
            <v>37</v>
          </cell>
          <cell r="AG42">
            <v>0.11186412619172725</v>
          </cell>
          <cell r="AZ42">
            <v>40862</v>
          </cell>
          <cell r="BA42">
            <v>40733</v>
          </cell>
          <cell r="BY42" t="str">
            <v>BOVAP39</v>
          </cell>
          <cell r="BZ42">
            <v>39</v>
          </cell>
          <cell r="CA42" t="str">
            <v>20-04-2009</v>
          </cell>
          <cell r="CB42" t="str">
            <v xml:space="preserve">BOVA        </v>
          </cell>
          <cell r="CC42" t="str">
            <v xml:space="preserve">CI        </v>
          </cell>
          <cell r="CD42" t="str">
            <v xml:space="preserve">OPCOES VENDA   </v>
          </cell>
          <cell r="CE42" t="str">
            <v xml:space="preserve">Europeu        </v>
          </cell>
        </row>
        <row r="43">
          <cell r="AF43">
            <v>38</v>
          </cell>
          <cell r="AG43">
            <v>0.11161742902422778</v>
          </cell>
          <cell r="AZ43">
            <v>40902</v>
          </cell>
          <cell r="BA43">
            <v>40793</v>
          </cell>
          <cell r="BY43" t="str">
            <v>BOVAP40</v>
          </cell>
          <cell r="BZ43">
            <v>40</v>
          </cell>
          <cell r="CA43" t="str">
            <v>20-04-2009</v>
          </cell>
          <cell r="CB43" t="str">
            <v xml:space="preserve">BOVA        </v>
          </cell>
          <cell r="CC43" t="str">
            <v xml:space="preserve">CI        </v>
          </cell>
          <cell r="CD43" t="str">
            <v xml:space="preserve">OPCOES VENDA   </v>
          </cell>
          <cell r="CE43" t="str">
            <v xml:space="preserve">Europeu        </v>
          </cell>
        </row>
        <row r="44">
          <cell r="AF44">
            <v>39</v>
          </cell>
          <cell r="AG44">
            <v>0.11138343359164105</v>
          </cell>
          <cell r="AZ44">
            <v>40909</v>
          </cell>
          <cell r="BA44">
            <v>40828</v>
          </cell>
          <cell r="BY44" t="str">
            <v>BOVAP41</v>
          </cell>
          <cell r="BZ44">
            <v>41</v>
          </cell>
          <cell r="CA44" t="str">
            <v>20-04-2009</v>
          </cell>
          <cell r="CB44" t="str">
            <v xml:space="preserve">BOVA        </v>
          </cell>
          <cell r="CC44" t="str">
            <v xml:space="preserve">CI        </v>
          </cell>
          <cell r="CD44" t="str">
            <v xml:space="preserve">OPCOES VENDA   </v>
          </cell>
          <cell r="CE44" t="str">
            <v xml:space="preserve">Europeu        </v>
          </cell>
        </row>
        <row r="45">
          <cell r="AF45">
            <v>40</v>
          </cell>
          <cell r="AG45">
            <v>0.11116118355424254</v>
          </cell>
          <cell r="AZ45">
            <v>40933</v>
          </cell>
          <cell r="BA45">
            <v>40849</v>
          </cell>
          <cell r="BY45" t="str">
            <v>BOVAP42</v>
          </cell>
          <cell r="BZ45">
            <v>42</v>
          </cell>
          <cell r="CA45" t="str">
            <v>20-04-2009</v>
          </cell>
          <cell r="CB45" t="str">
            <v xml:space="preserve">BOVA        </v>
          </cell>
          <cell r="CC45" t="str">
            <v xml:space="preserve">CI        </v>
          </cell>
          <cell r="CD45" t="str">
            <v xml:space="preserve">OPCOES VENDA   </v>
          </cell>
          <cell r="CE45" t="str">
            <v xml:space="preserve">Europeu        </v>
          </cell>
        </row>
        <row r="46">
          <cell r="AF46">
            <v>41</v>
          </cell>
          <cell r="AG46">
            <v>0.11094981622772448</v>
          </cell>
          <cell r="AZ46">
            <v>40959</v>
          </cell>
          <cell r="BA46">
            <v>40862</v>
          </cell>
          <cell r="BY46" t="str">
            <v>BOVAP43</v>
          </cell>
          <cell r="BZ46">
            <v>43</v>
          </cell>
          <cell r="CA46" t="str">
            <v>20-04-2009</v>
          </cell>
          <cell r="CB46" t="str">
            <v xml:space="preserve">BOVA        </v>
          </cell>
          <cell r="CC46" t="str">
            <v xml:space="preserve">CI        </v>
          </cell>
          <cell r="CD46" t="str">
            <v xml:space="preserve">OPCOES VENDA   </v>
          </cell>
          <cell r="CE46" t="str">
            <v xml:space="preserve">Europeu        </v>
          </cell>
        </row>
        <row r="47">
          <cell r="AF47">
            <v>42</v>
          </cell>
          <cell r="AG47">
            <v>0.11074855139250306</v>
          </cell>
          <cell r="AZ47">
            <v>40960</v>
          </cell>
          <cell r="BA47">
            <v>40867</v>
          </cell>
          <cell r="BY47" t="str">
            <v>BOVAP44</v>
          </cell>
          <cell r="BZ47">
            <v>44</v>
          </cell>
          <cell r="CA47" t="str">
            <v>20-04-2009</v>
          </cell>
          <cell r="CB47" t="str">
            <v xml:space="preserve">BOVA        </v>
          </cell>
          <cell r="CC47" t="str">
            <v xml:space="preserve">CI        </v>
          </cell>
          <cell r="CD47" t="str">
            <v xml:space="preserve">OPCOES VENDA   </v>
          </cell>
          <cell r="CE47" t="str">
            <v xml:space="preserve">Europeu        </v>
          </cell>
        </row>
        <row r="48">
          <cell r="AF48">
            <v>43</v>
          </cell>
          <cell r="AG48">
            <v>0.11055668167015131</v>
          </cell>
          <cell r="AZ48">
            <v>41005</v>
          </cell>
          <cell r="BA48">
            <v>40902</v>
          </cell>
          <cell r="BY48" t="str">
            <v>BOVAP45</v>
          </cell>
          <cell r="BZ48">
            <v>45</v>
          </cell>
          <cell r="CA48" t="str">
            <v>20-04-2009</v>
          </cell>
          <cell r="CB48" t="str">
            <v xml:space="preserve">BOVA        </v>
          </cell>
          <cell r="CC48" t="str">
            <v xml:space="preserve">CI        </v>
          </cell>
          <cell r="CD48" t="str">
            <v xml:space="preserve">OPCOES VENDA   </v>
          </cell>
          <cell r="CE48" t="str">
            <v xml:space="preserve">Europeu        </v>
          </cell>
        </row>
        <row r="49">
          <cell r="AF49">
            <v>44</v>
          </cell>
          <cell r="AG49">
            <v>0.11037356421676425</v>
          </cell>
          <cell r="AZ49">
            <v>41020</v>
          </cell>
          <cell r="BA49">
            <v>40909</v>
          </cell>
          <cell r="BY49" t="str">
            <v>PIBBD98</v>
          </cell>
          <cell r="BZ49">
            <v>90</v>
          </cell>
          <cell r="CA49" t="str">
            <v>20-04-2009</v>
          </cell>
          <cell r="CB49" t="str">
            <v xml:space="preserve">PIBB        </v>
          </cell>
          <cell r="CC49" t="str">
            <v xml:space="preserve">CI        </v>
          </cell>
          <cell r="CD49" t="str">
            <v xml:space="preserve">OPCOES COMPRA  </v>
          </cell>
          <cell r="CE49" t="str">
            <v xml:space="preserve">Europeu        </v>
          </cell>
        </row>
        <row r="50">
          <cell r="AF50">
            <v>45</v>
          </cell>
          <cell r="AG50">
            <v>0.11019861352769444</v>
          </cell>
          <cell r="AZ50">
            <v>41030</v>
          </cell>
          <cell r="BA50">
            <v>40933</v>
          </cell>
          <cell r="BY50" t="str">
            <v>PIBBD99</v>
          </cell>
          <cell r="BZ50">
            <v>100</v>
          </cell>
          <cell r="CA50" t="str">
            <v>20-04-2009</v>
          </cell>
          <cell r="CB50" t="str">
            <v xml:space="preserve">PIBB        </v>
          </cell>
          <cell r="CC50" t="str">
            <v xml:space="preserve">CI        </v>
          </cell>
          <cell r="CD50" t="str">
            <v xml:space="preserve">OPCOES COMPRA  </v>
          </cell>
          <cell r="CE50" t="str">
            <v xml:space="preserve">Europeu        </v>
          </cell>
        </row>
        <row r="51">
          <cell r="AF51">
            <v>46</v>
          </cell>
          <cell r="AG51">
            <v>0.11003129518396815</v>
          </cell>
          <cell r="AZ51">
            <v>41067</v>
          </cell>
          <cell r="BA51">
            <v>40959</v>
          </cell>
          <cell r="BY51" t="str">
            <v>PIBBF98</v>
          </cell>
          <cell r="BZ51">
            <v>95</v>
          </cell>
          <cell r="CA51" t="str">
            <v>15-06-2009</v>
          </cell>
          <cell r="CB51" t="str">
            <v xml:space="preserve">PIBB        </v>
          </cell>
          <cell r="CC51" t="str">
            <v xml:space="preserve">CI        </v>
          </cell>
          <cell r="CD51" t="str">
            <v xml:space="preserve">OPCOES COMPRA  </v>
          </cell>
          <cell r="CE51" t="str">
            <v xml:space="preserve">Europeu        </v>
          </cell>
        </row>
        <row r="52">
          <cell r="AF52">
            <v>47</v>
          </cell>
          <cell r="AG52">
            <v>0.10987112039966807</v>
          </cell>
          <cell r="AZ52">
            <v>41099</v>
          </cell>
          <cell r="BA52">
            <v>40960</v>
          </cell>
          <cell r="BY52" t="str">
            <v>PIBBF99</v>
          </cell>
          <cell r="BZ52">
            <v>105</v>
          </cell>
          <cell r="CA52" t="str">
            <v>15-06-2009</v>
          </cell>
          <cell r="CB52" t="str">
            <v xml:space="preserve">PIBB        </v>
          </cell>
          <cell r="CC52" t="str">
            <v xml:space="preserve">CI        </v>
          </cell>
          <cell r="CD52" t="str">
            <v xml:space="preserve">OPCOES COMPRA  </v>
          </cell>
          <cell r="CE52" t="str">
            <v xml:space="preserve">Europeu        </v>
          </cell>
        </row>
        <row r="53">
          <cell r="AF53">
            <v>48</v>
          </cell>
          <cell r="AG53">
            <v>0.10971764125309624</v>
          </cell>
          <cell r="AZ53">
            <v>41159</v>
          </cell>
          <cell r="BA53">
            <v>41005</v>
          </cell>
          <cell r="BY53" t="str">
            <v>PIBBP98</v>
          </cell>
          <cell r="BZ53">
            <v>90</v>
          </cell>
          <cell r="CA53" t="str">
            <v>20-04-2009</v>
          </cell>
          <cell r="CB53" t="str">
            <v xml:space="preserve">PIBB        </v>
          </cell>
          <cell r="CC53" t="str">
            <v xml:space="preserve">CI        </v>
          </cell>
          <cell r="CD53" t="str">
            <v xml:space="preserve">OPCOES VENDA   </v>
          </cell>
          <cell r="CE53" t="str">
            <v xml:space="preserve">Europeu        </v>
          </cell>
        </row>
        <row r="54">
          <cell r="AF54">
            <v>49</v>
          </cell>
          <cell r="AG54">
            <v>0.1095704465037266</v>
          </cell>
          <cell r="AZ54">
            <v>41194</v>
          </cell>
          <cell r="BA54">
            <v>41020</v>
          </cell>
          <cell r="BY54" t="str">
            <v>PIBBP99</v>
          </cell>
          <cell r="BZ54">
            <v>100</v>
          </cell>
          <cell r="CA54" t="str">
            <v>20-04-2009</v>
          </cell>
          <cell r="CB54" t="str">
            <v xml:space="preserve">PIBB        </v>
          </cell>
          <cell r="CC54" t="str">
            <v xml:space="preserve">CI        </v>
          </cell>
          <cell r="CD54" t="str">
            <v xml:space="preserve">OPCOES VENDA   </v>
          </cell>
          <cell r="CE54" t="str">
            <v xml:space="preserve">Europeu        </v>
          </cell>
        </row>
        <row r="55">
          <cell r="AF55">
            <v>50</v>
          </cell>
          <cell r="AG55">
            <v>0.10942915791268559</v>
          </cell>
          <cell r="AZ55">
            <v>41215</v>
          </cell>
          <cell r="BA55">
            <v>41030</v>
          </cell>
          <cell r="BY55" t="str">
            <v>PIBBR98</v>
          </cell>
          <cell r="BZ55">
            <v>95</v>
          </cell>
          <cell r="CA55" t="str">
            <v>15-06-2009</v>
          </cell>
          <cell r="CB55" t="str">
            <v xml:space="preserve">PIBB        </v>
          </cell>
          <cell r="CC55" t="str">
            <v xml:space="preserve">CI        </v>
          </cell>
          <cell r="CD55" t="str">
            <v xml:space="preserve">OPCOES VENDA   </v>
          </cell>
          <cell r="CE55" t="str">
            <v xml:space="preserve">Europeu        </v>
          </cell>
        </row>
        <row r="56">
          <cell r="AF56">
            <v>51</v>
          </cell>
          <cell r="AG56">
            <v>0.10929342699742928</v>
          </cell>
          <cell r="AZ56">
            <v>41228</v>
          </cell>
          <cell r="BA56">
            <v>41067</v>
          </cell>
          <cell r="BY56" t="str">
            <v>PIBBR99</v>
          </cell>
          <cell r="BZ56">
            <v>105</v>
          </cell>
          <cell r="CA56" t="str">
            <v>15-06-2009</v>
          </cell>
          <cell r="CB56" t="str">
            <v xml:space="preserve">PIBB        </v>
          </cell>
          <cell r="CC56" t="str">
            <v xml:space="preserve">CI        </v>
          </cell>
          <cell r="CD56" t="str">
            <v xml:space="preserve">OPCOES VENDA   </v>
          </cell>
          <cell r="CE56" t="str">
            <v xml:space="preserve">Europeu        </v>
          </cell>
        </row>
        <row r="57">
          <cell r="AF57">
            <v>52</v>
          </cell>
          <cell r="AG57">
            <v>0.10916293216200468</v>
          </cell>
          <cell r="AZ57">
            <v>41268</v>
          </cell>
          <cell r="BA57">
            <v>41099</v>
          </cell>
          <cell r="BY57" t="str">
            <v>AMBVF1</v>
          </cell>
          <cell r="BZ57">
            <v>98</v>
          </cell>
          <cell r="CA57" t="str">
            <v>15-06-2009</v>
          </cell>
          <cell r="CB57" t="str">
            <v xml:space="preserve">AMBV        </v>
          </cell>
          <cell r="CC57" t="str">
            <v xml:space="preserve">ON        </v>
          </cell>
          <cell r="CD57" t="str">
            <v xml:space="preserve">OPCOES COMPRA  </v>
          </cell>
          <cell r="CE57" t="str">
            <v xml:space="preserve">Americano      </v>
          </cell>
        </row>
        <row r="58">
          <cell r="AF58">
            <v>53</v>
          </cell>
          <cell r="AG58">
            <v>0.10903737615313691</v>
          </cell>
          <cell r="AZ58">
            <v>41275</v>
          </cell>
          <cell r="BA58">
            <v>41159</v>
          </cell>
          <cell r="BY58" t="str">
            <v>AMBVR1</v>
          </cell>
          <cell r="BZ58">
            <v>98</v>
          </cell>
          <cell r="CA58" t="str">
            <v>15-06-2009</v>
          </cell>
          <cell r="CB58" t="str">
            <v xml:space="preserve">AMBV        </v>
          </cell>
          <cell r="CC58" t="str">
            <v xml:space="preserve">ON        </v>
          </cell>
          <cell r="CD58" t="str">
            <v xml:space="preserve">OPCOES VENDA   </v>
          </cell>
          <cell r="CE58" t="str">
            <v xml:space="preserve">Europeu        </v>
          </cell>
        </row>
        <row r="59">
          <cell r="AF59">
            <v>54</v>
          </cell>
          <cell r="AG59">
            <v>0.10891648379978713</v>
          </cell>
          <cell r="AZ59">
            <v>41299</v>
          </cell>
          <cell r="BA59">
            <v>41194</v>
          </cell>
          <cell r="BY59" t="str">
            <v>BEESF1</v>
          </cell>
          <cell r="BZ59">
            <v>6.94</v>
          </cell>
          <cell r="CA59" t="str">
            <v>15-06-2009</v>
          </cell>
          <cell r="CB59" t="str">
            <v xml:space="preserve">BEES    /EJ </v>
          </cell>
          <cell r="CC59" t="str">
            <v xml:space="preserve">ON        </v>
          </cell>
          <cell r="CD59" t="str">
            <v xml:space="preserve">OPCOES COMPRA  </v>
          </cell>
          <cell r="CE59" t="str">
            <v xml:space="preserve">Americano      </v>
          </cell>
        </row>
        <row r="60">
          <cell r="AF60">
            <v>55</v>
          </cell>
          <cell r="AG60">
            <v>0.10880000000000001</v>
          </cell>
          <cell r="AZ60">
            <v>41316</v>
          </cell>
          <cell r="BA60">
            <v>41215</v>
          </cell>
          <cell r="BY60" t="str">
            <v>BEESR1</v>
          </cell>
          <cell r="BZ60">
            <v>6.94</v>
          </cell>
          <cell r="CA60" t="str">
            <v>15-06-2009</v>
          </cell>
          <cell r="CB60" t="str">
            <v xml:space="preserve">BEES    /EJ </v>
          </cell>
          <cell r="CC60" t="str">
            <v xml:space="preserve">ON        </v>
          </cell>
          <cell r="CD60" t="str">
            <v xml:space="preserve">OPCOES VENDA   </v>
          </cell>
          <cell r="CE60" t="str">
            <v xml:space="preserve">Europeu        </v>
          </cell>
        </row>
        <row r="61">
          <cell r="AF61">
            <v>56</v>
          </cell>
          <cell r="AG61">
            <v>0.10863826475776683</v>
          </cell>
          <cell r="AZ61">
            <v>41317</v>
          </cell>
          <cell r="BA61">
            <v>41228</v>
          </cell>
          <cell r="BY61" t="str">
            <v>CRUZC46</v>
          </cell>
          <cell r="BZ61">
            <v>46</v>
          </cell>
          <cell r="CA61" t="str">
            <v>16-03-2009</v>
          </cell>
          <cell r="CB61" t="str">
            <v xml:space="preserve">CRUZ        </v>
          </cell>
          <cell r="CC61" t="str">
            <v xml:space="preserve">ON        </v>
          </cell>
          <cell r="CD61" t="str">
            <v xml:space="preserve">OPCOES COMPRA  </v>
          </cell>
          <cell r="CE61" t="str">
            <v xml:space="preserve">Americano      </v>
          </cell>
        </row>
        <row r="62">
          <cell r="AF62">
            <v>57</v>
          </cell>
          <cell r="AG62">
            <v>0.10848222680074482</v>
          </cell>
          <cell r="AZ62">
            <v>41362</v>
          </cell>
          <cell r="BA62">
            <v>41268</v>
          </cell>
          <cell r="BY62" t="str">
            <v>CRUZE45</v>
          </cell>
          <cell r="BZ62">
            <v>45</v>
          </cell>
          <cell r="CA62" t="str">
            <v>18-05-2009</v>
          </cell>
          <cell r="CB62" t="str">
            <v xml:space="preserve">CRUZ        </v>
          </cell>
          <cell r="CC62" t="str">
            <v xml:space="preserve">ON        </v>
          </cell>
          <cell r="CD62" t="str">
            <v xml:space="preserve">OPCOES COMPRA  </v>
          </cell>
          <cell r="CE62" t="str">
            <v xml:space="preserve">Europeu        </v>
          </cell>
        </row>
        <row r="63">
          <cell r="AF63">
            <v>58</v>
          </cell>
          <cell r="AG63">
            <v>0.10833159030199613</v>
          </cell>
          <cell r="AZ63">
            <v>41385</v>
          </cell>
          <cell r="BA63">
            <v>41275</v>
          </cell>
          <cell r="BY63" t="str">
            <v>CRUZF1</v>
          </cell>
          <cell r="BZ63">
            <v>44</v>
          </cell>
          <cell r="CA63" t="str">
            <v>15-06-2009</v>
          </cell>
          <cell r="CB63" t="str">
            <v xml:space="preserve">CRUZ        </v>
          </cell>
          <cell r="CC63" t="str">
            <v xml:space="preserve">ON        </v>
          </cell>
          <cell r="CD63" t="str">
            <v xml:space="preserve">OPCOES COMPRA  </v>
          </cell>
          <cell r="CE63" t="str">
            <v xml:space="preserve">Americano      </v>
          </cell>
        </row>
        <row r="64">
          <cell r="AF64">
            <v>59</v>
          </cell>
          <cell r="AG64">
            <v>0.10818607956680215</v>
          </cell>
          <cell r="AZ64">
            <v>41395</v>
          </cell>
          <cell r="BA64">
            <v>41299</v>
          </cell>
          <cell r="BY64" t="str">
            <v>CRUZO46</v>
          </cell>
          <cell r="BZ64">
            <v>46</v>
          </cell>
          <cell r="CA64" t="str">
            <v>16-03-2009</v>
          </cell>
          <cell r="CB64" t="str">
            <v xml:space="preserve">CRUZ        </v>
          </cell>
          <cell r="CC64" t="str">
            <v xml:space="preserve">ON        </v>
          </cell>
          <cell r="CD64" t="str">
            <v xml:space="preserve">OPCOES VENDA   </v>
          </cell>
          <cell r="CE64" t="str">
            <v xml:space="preserve">Europeu        </v>
          </cell>
        </row>
        <row r="65">
          <cell r="AF65">
            <v>60</v>
          </cell>
          <cell r="AG65">
            <v>0.10804543734872296</v>
          </cell>
          <cell r="AZ65">
            <v>41424</v>
          </cell>
          <cell r="BA65">
            <v>41316</v>
          </cell>
          <cell r="BY65" t="str">
            <v>CRUZQ45</v>
          </cell>
          <cell r="BZ65">
            <v>45</v>
          </cell>
          <cell r="CA65" t="str">
            <v>18-05-2009</v>
          </cell>
          <cell r="CB65" t="str">
            <v xml:space="preserve">CRUZ        </v>
          </cell>
          <cell r="CC65" t="str">
            <v xml:space="preserve">ON        </v>
          </cell>
          <cell r="CD65" t="str">
            <v xml:space="preserve">OPCOES VENDA   </v>
          </cell>
          <cell r="CE65" t="str">
            <v xml:space="preserve">Europeu        </v>
          </cell>
        </row>
        <row r="66">
          <cell r="AF66">
            <v>61</v>
          </cell>
          <cell r="AG66">
            <v>0.1079094233318949</v>
          </cell>
          <cell r="AZ66">
            <v>41464</v>
          </cell>
          <cell r="BA66">
            <v>41317</v>
          </cell>
          <cell r="BY66" t="str">
            <v>CRUZR1</v>
          </cell>
          <cell r="BZ66">
            <v>44</v>
          </cell>
          <cell r="CA66" t="str">
            <v>15-06-2009</v>
          </cell>
          <cell r="CB66" t="str">
            <v xml:space="preserve">CRUZ        </v>
          </cell>
          <cell r="CC66" t="str">
            <v xml:space="preserve">ON        </v>
          </cell>
          <cell r="CD66" t="str">
            <v xml:space="preserve">OPCOES VENDA   </v>
          </cell>
          <cell r="CE66" t="str">
            <v xml:space="preserve">Europeu        </v>
          </cell>
        </row>
        <row r="67">
          <cell r="AF67">
            <v>62</v>
          </cell>
          <cell r="AG67">
            <v>0.10777781276073584</v>
          </cell>
          <cell r="AZ67">
            <v>41524</v>
          </cell>
          <cell r="BA67">
            <v>41362</v>
          </cell>
          <cell r="BY67" t="str">
            <v>CSNAC30</v>
          </cell>
          <cell r="BZ67">
            <v>30</v>
          </cell>
          <cell r="CA67" t="str">
            <v>16-03-2009</v>
          </cell>
          <cell r="CB67" t="str">
            <v xml:space="preserve">CSNA        </v>
          </cell>
          <cell r="CC67" t="str">
            <v xml:space="preserve">ON        </v>
          </cell>
          <cell r="CD67" t="str">
            <v xml:space="preserve">OPCOES COMPRA  </v>
          </cell>
          <cell r="CE67" t="str">
            <v xml:space="preserve">Americano      </v>
          </cell>
        </row>
        <row r="68">
          <cell r="AF68">
            <v>63</v>
          </cell>
          <cell r="AG68">
            <v>0.10765039520061404</v>
          </cell>
          <cell r="AZ68">
            <v>41559</v>
          </cell>
          <cell r="BA68">
            <v>41385</v>
          </cell>
          <cell r="BY68" t="str">
            <v>CSNAC31</v>
          </cell>
          <cell r="BZ68">
            <v>31</v>
          </cell>
          <cell r="CA68" t="str">
            <v>16-03-2009</v>
          </cell>
          <cell r="CB68" t="str">
            <v xml:space="preserve">CSNA        </v>
          </cell>
          <cell r="CC68" t="str">
            <v xml:space="preserve">ON        </v>
          </cell>
          <cell r="CD68" t="str">
            <v xml:space="preserve">OPCOES COMPRA  </v>
          </cell>
          <cell r="CE68" t="str">
            <v xml:space="preserve">Europeu        </v>
          </cell>
        </row>
        <row r="69">
          <cell r="AF69">
            <v>64</v>
          </cell>
          <cell r="AG69">
            <v>0.10752697341511164</v>
          </cell>
          <cell r="AZ69">
            <v>41580</v>
          </cell>
          <cell r="BA69">
            <v>41395</v>
          </cell>
          <cell r="BY69" t="str">
            <v>CSNAC32</v>
          </cell>
          <cell r="BZ69">
            <v>32</v>
          </cell>
          <cell r="CA69" t="str">
            <v>16-03-2009</v>
          </cell>
          <cell r="CB69" t="str">
            <v xml:space="preserve">CSNA        </v>
          </cell>
          <cell r="CC69" t="str">
            <v xml:space="preserve">ON        </v>
          </cell>
          <cell r="CD69" t="str">
            <v xml:space="preserve">OPCOES COMPRA  </v>
          </cell>
          <cell r="CE69" t="str">
            <v xml:space="preserve">Americano      </v>
          </cell>
        </row>
        <row r="70">
          <cell r="AF70">
            <v>65</v>
          </cell>
          <cell r="AG70">
            <v>0.10740736234728199</v>
          </cell>
          <cell r="AZ70">
            <v>41593</v>
          </cell>
          <cell r="BA70">
            <v>41424</v>
          </cell>
          <cell r="BY70" t="str">
            <v>CSNAC33</v>
          </cell>
          <cell r="BZ70">
            <v>33</v>
          </cell>
          <cell r="CA70" t="str">
            <v>16-03-2009</v>
          </cell>
          <cell r="CB70" t="str">
            <v xml:space="preserve">CSNA        </v>
          </cell>
          <cell r="CC70" t="str">
            <v xml:space="preserve">ON        </v>
          </cell>
          <cell r="CD70" t="str">
            <v xml:space="preserve">OPCOES COMPRA  </v>
          </cell>
          <cell r="CE70" t="str">
            <v xml:space="preserve">Europeu        </v>
          </cell>
        </row>
        <row r="71">
          <cell r="AF71">
            <v>66</v>
          </cell>
          <cell r="AG71">
            <v>0.10729138819383355</v>
          </cell>
          <cell r="AZ71">
            <v>41633</v>
          </cell>
          <cell r="BA71">
            <v>41464</v>
          </cell>
          <cell r="BY71" t="str">
            <v>CSNAC34</v>
          </cell>
          <cell r="BZ71">
            <v>34</v>
          </cell>
          <cell r="CA71" t="str">
            <v>16-03-2009</v>
          </cell>
          <cell r="CB71" t="str">
            <v xml:space="preserve">CSNA        </v>
          </cell>
          <cell r="CC71" t="str">
            <v xml:space="preserve">ON        </v>
          </cell>
          <cell r="CD71" t="str">
            <v xml:space="preserve">OPCOES COMPRA  </v>
          </cell>
          <cell r="CE71" t="str">
            <v xml:space="preserve">Americano      </v>
          </cell>
        </row>
        <row r="72">
          <cell r="AF72">
            <v>67</v>
          </cell>
          <cell r="AG72">
            <v>0.10717888756249794</v>
          </cell>
          <cell r="AZ72">
            <v>41640</v>
          </cell>
          <cell r="BA72">
            <v>41524</v>
          </cell>
          <cell r="BY72" t="str">
            <v>CSNAC35</v>
          </cell>
          <cell r="BZ72">
            <v>35</v>
          </cell>
          <cell r="CA72" t="str">
            <v>16-03-2009</v>
          </cell>
          <cell r="CB72" t="str">
            <v xml:space="preserve">CSNA        </v>
          </cell>
          <cell r="CC72" t="str">
            <v xml:space="preserve">ON        </v>
          </cell>
          <cell r="CD72" t="str">
            <v xml:space="preserve">OPCOES COMPRA  </v>
          </cell>
          <cell r="CE72" t="str">
            <v xml:space="preserve">Europeu        </v>
          </cell>
        </row>
        <row r="73">
          <cell r="AF73">
            <v>68</v>
          </cell>
          <cell r="AG73">
            <v>0.10706970670399496</v>
          </cell>
          <cell r="AZ73">
            <v>41664</v>
          </cell>
          <cell r="BA73">
            <v>41559</v>
          </cell>
          <cell r="BY73" t="str">
            <v>CSNAC36</v>
          </cell>
          <cell r="BZ73">
            <v>36</v>
          </cell>
          <cell r="CA73" t="str">
            <v>16-03-2009</v>
          </cell>
          <cell r="CB73" t="str">
            <v xml:space="preserve">CSNA        </v>
          </cell>
          <cell r="CC73" t="str">
            <v xml:space="preserve">ON        </v>
          </cell>
          <cell r="CD73" t="str">
            <v xml:space="preserve">OPCOES COMPRA  </v>
          </cell>
          <cell r="CE73" t="str">
            <v xml:space="preserve">Americano      </v>
          </cell>
        </row>
        <row r="74">
          <cell r="AF74">
            <v>69</v>
          </cell>
          <cell r="AG74">
            <v>0.10696370081099715</v>
          </cell>
          <cell r="AZ74">
            <v>41701</v>
          </cell>
          <cell r="BA74">
            <v>41580</v>
          </cell>
          <cell r="BY74" t="str">
            <v>CSNAC37</v>
          </cell>
          <cell r="BZ74">
            <v>37</v>
          </cell>
          <cell r="CA74" t="str">
            <v>16-03-2009</v>
          </cell>
          <cell r="CB74" t="str">
            <v xml:space="preserve">CSNA        </v>
          </cell>
          <cell r="CC74" t="str">
            <v xml:space="preserve">ON        </v>
          </cell>
          <cell r="CD74" t="str">
            <v xml:space="preserve">OPCOES COMPRA  </v>
          </cell>
          <cell r="CE74" t="str">
            <v xml:space="preserve">Europeu        </v>
          </cell>
        </row>
        <row r="75">
          <cell r="AF75">
            <v>70</v>
          </cell>
          <cell r="AG75">
            <v>0.10686073337737656</v>
          </cell>
          <cell r="AZ75">
            <v>41702</v>
          </cell>
          <cell r="BA75">
            <v>41593</v>
          </cell>
          <cell r="BY75" t="str">
            <v>CSNAC38</v>
          </cell>
          <cell r="BZ75">
            <v>38</v>
          </cell>
          <cell r="CA75" t="str">
            <v>16-03-2009</v>
          </cell>
          <cell r="CB75" t="str">
            <v xml:space="preserve">CSNA        </v>
          </cell>
          <cell r="CC75" t="str">
            <v xml:space="preserve">ON        </v>
          </cell>
          <cell r="CD75" t="str">
            <v xml:space="preserve">OPCOES COMPRA  </v>
          </cell>
          <cell r="CE75" t="str">
            <v xml:space="preserve">Americano      </v>
          </cell>
        </row>
        <row r="76">
          <cell r="AF76">
            <v>71</v>
          </cell>
          <cell r="AG76">
            <v>0.10676067561176916</v>
          </cell>
          <cell r="AZ76">
            <v>41747</v>
          </cell>
          <cell r="BA76">
            <v>41633</v>
          </cell>
          <cell r="BY76" t="str">
            <v>CSNAC39</v>
          </cell>
          <cell r="BZ76">
            <v>39</v>
          </cell>
          <cell r="CA76" t="str">
            <v>16-03-2009</v>
          </cell>
          <cell r="CB76" t="str">
            <v xml:space="preserve">CSNA        </v>
          </cell>
          <cell r="CC76" t="str">
            <v xml:space="preserve">ON        </v>
          </cell>
          <cell r="CD76" t="str">
            <v xml:space="preserve">OPCOES COMPRA  </v>
          </cell>
          <cell r="CE76" t="str">
            <v xml:space="preserve">Europeu        </v>
          </cell>
        </row>
        <row r="77">
          <cell r="AF77">
            <v>72</v>
          </cell>
          <cell r="AG77">
            <v>0.10666340590016254</v>
          </cell>
          <cell r="AZ77">
            <v>41750</v>
          </cell>
          <cell r="BA77">
            <v>41640</v>
          </cell>
          <cell r="BY77" t="str">
            <v>CSNAC1</v>
          </cell>
          <cell r="BZ77">
            <v>39.5</v>
          </cell>
          <cell r="CA77" t="str">
            <v>16-03-2009</v>
          </cell>
          <cell r="CB77" t="str">
            <v xml:space="preserve">CSNA        </v>
          </cell>
          <cell r="CC77" t="str">
            <v xml:space="preserve">ON        </v>
          </cell>
          <cell r="CD77" t="str">
            <v xml:space="preserve">OPCOES COMPRA  </v>
          </cell>
          <cell r="CE77" t="str">
            <v xml:space="preserve">Europeu        </v>
          </cell>
        </row>
        <row r="78">
          <cell r="AF78">
            <v>73</v>
          </cell>
          <cell r="AG78">
            <v>0.10656880931278789</v>
          </cell>
          <cell r="AZ78">
            <v>41760</v>
          </cell>
          <cell r="BA78">
            <v>41664</v>
          </cell>
          <cell r="BY78" t="str">
            <v>CSNAC40</v>
          </cell>
          <cell r="BZ78">
            <v>40</v>
          </cell>
          <cell r="CA78" t="str">
            <v>16-03-2009</v>
          </cell>
          <cell r="CB78" t="str">
            <v xml:space="preserve">CSNA        </v>
          </cell>
          <cell r="CC78" t="str">
            <v xml:space="preserve">ON        </v>
          </cell>
          <cell r="CD78" t="str">
            <v xml:space="preserve">OPCOES COMPRA  </v>
          </cell>
          <cell r="CE78" t="str">
            <v xml:space="preserve">Americano      </v>
          </cell>
        </row>
        <row r="79">
          <cell r="AF79">
            <v>74</v>
          </cell>
          <cell r="AG79">
            <v>0.10647677715111481</v>
          </cell>
          <cell r="AZ79">
            <v>41809</v>
          </cell>
          <cell r="BA79">
            <v>41701</v>
          </cell>
          <cell r="BY79" t="str">
            <v>CSNAC41</v>
          </cell>
          <cell r="BZ79">
            <v>41</v>
          </cell>
          <cell r="CA79" t="str">
            <v>16-03-2009</v>
          </cell>
          <cell r="CB79" t="str">
            <v xml:space="preserve">CSNA        </v>
          </cell>
          <cell r="CC79" t="str">
            <v xml:space="preserve">ON        </v>
          </cell>
          <cell r="CD79" t="str">
            <v xml:space="preserve">OPCOES COMPRA  </v>
          </cell>
          <cell r="CE79" t="str">
            <v xml:space="preserve">Europeu        </v>
          </cell>
        </row>
        <row r="80">
          <cell r="AF80">
            <v>75</v>
          </cell>
          <cell r="AG80">
            <v>0.10638720653119549</v>
          </cell>
          <cell r="AZ80">
            <v>41829</v>
          </cell>
          <cell r="BA80">
            <v>41702</v>
          </cell>
          <cell r="BY80" t="str">
            <v>CSNAC42</v>
          </cell>
          <cell r="BZ80">
            <v>42</v>
          </cell>
          <cell r="CA80" t="str">
            <v>16-03-2009</v>
          </cell>
          <cell r="CB80" t="str">
            <v xml:space="preserve">CSNA        </v>
          </cell>
          <cell r="CC80" t="str">
            <v xml:space="preserve">ON        </v>
          </cell>
          <cell r="CD80" t="str">
            <v xml:space="preserve">OPCOES COMPRA  </v>
          </cell>
          <cell r="CE80" t="str">
            <v xml:space="preserve">Americano      </v>
          </cell>
        </row>
        <row r="81">
          <cell r="AF81">
            <v>76</v>
          </cell>
          <cell r="AG81">
            <v>0.10630000000000006</v>
          </cell>
          <cell r="AZ81">
            <v>41889</v>
          </cell>
          <cell r="BA81">
            <v>41747</v>
          </cell>
          <cell r="BY81" t="str">
            <v>CSNAC2</v>
          </cell>
          <cell r="BZ81">
            <v>42.5</v>
          </cell>
          <cell r="CA81" t="str">
            <v>16-03-2009</v>
          </cell>
          <cell r="CB81" t="str">
            <v xml:space="preserve">CSNA        </v>
          </cell>
          <cell r="CC81" t="str">
            <v xml:space="preserve">ON        </v>
          </cell>
          <cell r="CD81" t="str">
            <v xml:space="preserve">OPCOES COMPRA  </v>
          </cell>
          <cell r="CE81" t="str">
            <v xml:space="preserve">Europeu        </v>
          </cell>
        </row>
        <row r="82">
          <cell r="AF82">
            <v>77</v>
          </cell>
          <cell r="AG82">
            <v>0.10616923730046501</v>
          </cell>
          <cell r="AZ82">
            <v>41924</v>
          </cell>
          <cell r="BA82">
            <v>41750</v>
          </cell>
          <cell r="BY82" t="str">
            <v>CSNAC43</v>
          </cell>
          <cell r="BZ82">
            <v>43</v>
          </cell>
          <cell r="CA82" t="str">
            <v>16-03-2009</v>
          </cell>
          <cell r="CB82" t="str">
            <v xml:space="preserve">CSNA        </v>
          </cell>
          <cell r="CC82" t="str">
            <v xml:space="preserve">ON        </v>
          </cell>
          <cell r="CD82" t="str">
            <v xml:space="preserve">OPCOES COMPRA  </v>
          </cell>
          <cell r="CE82" t="str">
            <v xml:space="preserve">Europeu        </v>
          </cell>
        </row>
        <row r="83">
          <cell r="AF83">
            <v>78</v>
          </cell>
          <cell r="AG83">
            <v>0.10604184235721825</v>
          </cell>
          <cell r="AZ83">
            <v>41945</v>
          </cell>
          <cell r="BA83">
            <v>41760</v>
          </cell>
          <cell r="BY83" t="str">
            <v>CSNAC6</v>
          </cell>
          <cell r="BZ83">
            <v>43.5</v>
          </cell>
          <cell r="CA83" t="str">
            <v>16-03-2009</v>
          </cell>
          <cell r="CB83" t="str">
            <v xml:space="preserve">CSNA        </v>
          </cell>
          <cell r="CC83" t="str">
            <v xml:space="preserve">ON        </v>
          </cell>
          <cell r="CD83" t="str">
            <v xml:space="preserve">OPCOES COMPRA  </v>
          </cell>
          <cell r="CE83" t="str">
            <v xml:space="preserve">Europeu        </v>
          </cell>
        </row>
        <row r="84">
          <cell r="AF84">
            <v>79</v>
          </cell>
          <cell r="AG84">
            <v>0.10591768672174728</v>
          </cell>
          <cell r="AZ84">
            <v>41958</v>
          </cell>
          <cell r="BA84">
            <v>41809</v>
          </cell>
          <cell r="BY84" t="str">
            <v>CSNAC44</v>
          </cell>
          <cell r="BZ84">
            <v>44</v>
          </cell>
          <cell r="CA84" t="str">
            <v>16-03-2009</v>
          </cell>
          <cell r="CB84" t="str">
            <v xml:space="preserve">CSNA        </v>
          </cell>
          <cell r="CC84" t="str">
            <v xml:space="preserve">ON        </v>
          </cell>
          <cell r="CD84" t="str">
            <v xml:space="preserve">OPCOES COMPRA  </v>
          </cell>
          <cell r="CE84" t="str">
            <v xml:space="preserve">Americano      </v>
          </cell>
        </row>
        <row r="85">
          <cell r="AF85">
            <v>80</v>
          </cell>
          <cell r="AG85">
            <v>0.10579664839564651</v>
          </cell>
          <cell r="AZ85">
            <v>41998</v>
          </cell>
          <cell r="BA85">
            <v>41829</v>
          </cell>
          <cell r="BY85" t="str">
            <v>CSNAC5</v>
          </cell>
          <cell r="BZ85">
            <v>45.5</v>
          </cell>
          <cell r="CA85" t="str">
            <v>16-03-2009</v>
          </cell>
          <cell r="CB85" t="str">
            <v xml:space="preserve">CSNA        </v>
          </cell>
          <cell r="CC85" t="str">
            <v xml:space="preserve">ON        </v>
          </cell>
          <cell r="CD85" t="str">
            <v xml:space="preserve">OPCOES COMPRA  </v>
          </cell>
          <cell r="CE85" t="str">
            <v xml:space="preserve">Europeu        </v>
          </cell>
        </row>
        <row r="86">
          <cell r="AF86">
            <v>81</v>
          </cell>
          <cell r="AG86">
            <v>0.10567861143077173</v>
          </cell>
          <cell r="AZ86">
            <v>42005</v>
          </cell>
          <cell r="BA86">
            <v>41889</v>
          </cell>
          <cell r="BY86" t="str">
            <v>CSNAD27</v>
          </cell>
          <cell r="BZ86">
            <v>27</v>
          </cell>
          <cell r="CA86" t="str">
            <v>20-04-2009</v>
          </cell>
          <cell r="CB86" t="str">
            <v xml:space="preserve">CSNA        </v>
          </cell>
          <cell r="CC86" t="str">
            <v xml:space="preserve">ON        </v>
          </cell>
          <cell r="CD86" t="str">
            <v xml:space="preserve">OPCOES COMPRA  </v>
          </cell>
          <cell r="CE86" t="str">
            <v xml:space="preserve">Europeu        </v>
          </cell>
        </row>
        <row r="87">
          <cell r="AF87">
            <v>82</v>
          </cell>
          <cell r="AG87">
            <v>0.10556346555876961</v>
          </cell>
          <cell r="AZ87">
            <v>42029</v>
          </cell>
          <cell r="BA87">
            <v>41924</v>
          </cell>
          <cell r="BY87" t="str">
            <v>CSNAD1</v>
          </cell>
          <cell r="BZ87">
            <v>28.5</v>
          </cell>
          <cell r="CA87" t="str">
            <v>20-04-2009</v>
          </cell>
          <cell r="CB87" t="str">
            <v xml:space="preserve">CSNA        </v>
          </cell>
          <cell r="CC87" t="str">
            <v xml:space="preserve">ON        </v>
          </cell>
          <cell r="CD87" t="str">
            <v xml:space="preserve">OPCOES COMPRA  </v>
          </cell>
          <cell r="CE87" t="str">
            <v xml:space="preserve">Europeu        </v>
          </cell>
        </row>
        <row r="88">
          <cell r="AF88">
            <v>83</v>
          </cell>
          <cell r="AG88">
            <v>0.10545110584750517</v>
          </cell>
          <cell r="AZ88">
            <v>42051</v>
          </cell>
          <cell r="BA88">
            <v>41945</v>
          </cell>
          <cell r="BY88" t="str">
            <v>CSNAD30</v>
          </cell>
          <cell r="BZ88">
            <v>30</v>
          </cell>
          <cell r="CA88" t="str">
            <v>20-04-2009</v>
          </cell>
          <cell r="CB88" t="str">
            <v xml:space="preserve">CSNA        </v>
          </cell>
          <cell r="CC88" t="str">
            <v xml:space="preserve">ON        </v>
          </cell>
          <cell r="CD88" t="str">
            <v xml:space="preserve">OPCOES COMPRA  </v>
          </cell>
          <cell r="CE88" t="str">
            <v xml:space="preserve">Americano      </v>
          </cell>
        </row>
        <row r="89">
          <cell r="AF89">
            <v>84</v>
          </cell>
          <cell r="AG89">
            <v>0.10534143238212579</v>
          </cell>
          <cell r="AZ89">
            <v>42052</v>
          </cell>
          <cell r="BA89">
            <v>41958</v>
          </cell>
          <cell r="BY89" t="str">
            <v>CSNAD31</v>
          </cell>
          <cell r="BZ89">
            <v>31</v>
          </cell>
          <cell r="CA89" t="str">
            <v>20-04-2009</v>
          </cell>
          <cell r="CB89" t="str">
            <v xml:space="preserve">CSNA        </v>
          </cell>
          <cell r="CC89" t="str">
            <v xml:space="preserve">ON        </v>
          </cell>
          <cell r="CD89" t="str">
            <v xml:space="preserve">OPCOES COMPRA  </v>
          </cell>
          <cell r="CE89" t="str">
            <v xml:space="preserve">Europeu        </v>
          </cell>
        </row>
        <row r="90">
          <cell r="AF90">
            <v>85</v>
          </cell>
          <cell r="AG90">
            <v>0.1052343499687316</v>
          </cell>
          <cell r="AZ90">
            <v>42097</v>
          </cell>
          <cell r="BA90">
            <v>41998</v>
          </cell>
          <cell r="BY90" t="str">
            <v>CSNAD32</v>
          </cell>
          <cell r="BZ90">
            <v>32</v>
          </cell>
          <cell r="CA90" t="str">
            <v>20-04-2009</v>
          </cell>
          <cell r="CB90" t="str">
            <v xml:space="preserve">CSNA        </v>
          </cell>
          <cell r="CC90" t="str">
            <v xml:space="preserve">ON        </v>
          </cell>
          <cell r="CD90" t="str">
            <v xml:space="preserve">OPCOES COMPRA  </v>
          </cell>
          <cell r="CE90" t="str">
            <v xml:space="preserve">Americano      </v>
          </cell>
        </row>
        <row r="91">
          <cell r="AF91">
            <v>86</v>
          </cell>
          <cell r="AG91">
            <v>0.10512976785880279</v>
          </cell>
          <cell r="AZ91">
            <v>42115</v>
          </cell>
          <cell r="BA91">
            <v>42005</v>
          </cell>
          <cell r="BY91" t="str">
            <v>CSNAD33</v>
          </cell>
          <cell r="BZ91">
            <v>33</v>
          </cell>
          <cell r="CA91" t="str">
            <v>20-04-2009</v>
          </cell>
          <cell r="CB91" t="str">
            <v xml:space="preserve">CSNA        </v>
          </cell>
          <cell r="CC91" t="str">
            <v xml:space="preserve">ON        </v>
          </cell>
          <cell r="CD91" t="str">
            <v xml:space="preserve">OPCOES COMPRA  </v>
          </cell>
          <cell r="CE91" t="str">
            <v xml:space="preserve">Europeu        </v>
          </cell>
        </row>
        <row r="92">
          <cell r="AF92">
            <v>87</v>
          </cell>
          <cell r="AG92">
            <v>0.10502759949270613</v>
          </cell>
          <cell r="AZ92">
            <v>42125</v>
          </cell>
          <cell r="BA92">
            <v>42029</v>
          </cell>
          <cell r="BY92" t="str">
            <v>CSNAD34</v>
          </cell>
          <cell r="BZ92">
            <v>34</v>
          </cell>
          <cell r="CA92" t="str">
            <v>20-04-2009</v>
          </cell>
          <cell r="CB92" t="str">
            <v xml:space="preserve">CSNA        </v>
          </cell>
          <cell r="CC92" t="str">
            <v xml:space="preserve">ON        </v>
          </cell>
          <cell r="CD92" t="str">
            <v xml:space="preserve">OPCOES COMPRA  </v>
          </cell>
          <cell r="CE92" t="str">
            <v xml:space="preserve">Americano      </v>
          </cell>
        </row>
        <row r="93">
          <cell r="AF93">
            <v>88</v>
          </cell>
          <cell r="AG93">
            <v>0.1049277622607574</v>
          </cell>
          <cell r="AZ93">
            <v>42159</v>
          </cell>
          <cell r="BA93">
            <v>42051</v>
          </cell>
          <cell r="BY93" t="str">
            <v>CSNAD35</v>
          </cell>
          <cell r="BZ93">
            <v>35</v>
          </cell>
          <cell r="CA93" t="str">
            <v>20-04-2009</v>
          </cell>
          <cell r="CB93" t="str">
            <v xml:space="preserve">CSNA        </v>
          </cell>
          <cell r="CC93" t="str">
            <v xml:space="preserve">ON        </v>
          </cell>
          <cell r="CD93" t="str">
            <v xml:space="preserve">OPCOES COMPRA  </v>
          </cell>
          <cell r="CE93" t="str">
            <v xml:space="preserve">Europeu        </v>
          </cell>
        </row>
        <row r="94">
          <cell r="AF94">
            <v>89</v>
          </cell>
          <cell r="AG94">
            <v>0.10483017728045807</v>
          </cell>
          <cell r="AZ94">
            <v>42194</v>
          </cell>
          <cell r="BA94">
            <v>42052</v>
          </cell>
          <cell r="BY94" t="str">
            <v>CSNAD36</v>
          </cell>
          <cell r="BZ94">
            <v>36</v>
          </cell>
          <cell r="CA94" t="str">
            <v>20-04-2009</v>
          </cell>
          <cell r="CB94" t="str">
            <v xml:space="preserve">CSNA        </v>
          </cell>
          <cell r="CC94" t="str">
            <v xml:space="preserve">ON        </v>
          </cell>
          <cell r="CD94" t="str">
            <v xml:space="preserve">OPCOES COMPRA  </v>
          </cell>
          <cell r="CE94" t="str">
            <v xml:space="preserve">Americano      </v>
          </cell>
        </row>
        <row r="95">
          <cell r="AF95">
            <v>90</v>
          </cell>
          <cell r="AG95">
            <v>0.10473476918863378</v>
          </cell>
          <cell r="AZ95">
            <v>42254</v>
          </cell>
          <cell r="BA95">
            <v>42097</v>
          </cell>
          <cell r="BY95" t="str">
            <v>CSNAD37</v>
          </cell>
          <cell r="BZ95">
            <v>37</v>
          </cell>
          <cell r="CA95" t="str">
            <v>20-04-2009</v>
          </cell>
          <cell r="CB95" t="str">
            <v xml:space="preserve">CSNA        </v>
          </cell>
          <cell r="CC95" t="str">
            <v xml:space="preserve">ON        </v>
          </cell>
          <cell r="CD95" t="str">
            <v xml:space="preserve">OPCOES COMPRA  </v>
          </cell>
          <cell r="CE95" t="str">
            <v xml:space="preserve">Europeu        </v>
          </cell>
        </row>
        <row r="96">
          <cell r="AF96">
            <v>91</v>
          </cell>
          <cell r="AG96">
            <v>0.10464146594733537</v>
          </cell>
          <cell r="AZ96">
            <v>42289</v>
          </cell>
          <cell r="BA96">
            <v>42115</v>
          </cell>
          <cell r="BY96" t="str">
            <v>CSNAD38</v>
          </cell>
          <cell r="BZ96">
            <v>38</v>
          </cell>
          <cell r="CA96" t="str">
            <v>20-04-2009</v>
          </cell>
          <cell r="CB96" t="str">
            <v xml:space="preserve">CSNA        </v>
          </cell>
          <cell r="CC96" t="str">
            <v xml:space="preserve">ON        </v>
          </cell>
          <cell r="CD96" t="str">
            <v xml:space="preserve">OPCOES COMPRA  </v>
          </cell>
          <cell r="CE96" t="str">
            <v xml:space="preserve">Americano      </v>
          </cell>
        </row>
        <row r="97">
          <cell r="AF97">
            <v>92</v>
          </cell>
          <cell r="AG97">
            <v>0.10455019866244175</v>
          </cell>
          <cell r="AZ97">
            <v>42310</v>
          </cell>
          <cell r="BA97">
            <v>42125</v>
          </cell>
          <cell r="BY97" t="str">
            <v>CSNAD39</v>
          </cell>
          <cell r="BZ97">
            <v>39</v>
          </cell>
          <cell r="CA97" t="str">
            <v>20-04-2009</v>
          </cell>
          <cell r="CB97" t="str">
            <v xml:space="preserve">CSNA        </v>
          </cell>
          <cell r="CC97" t="str">
            <v xml:space="preserve">ON        </v>
          </cell>
          <cell r="CD97" t="str">
            <v xml:space="preserve">OPCOES COMPRA  </v>
          </cell>
          <cell r="CE97" t="str">
            <v xml:space="preserve">Europeu        </v>
          </cell>
        </row>
        <row r="98">
          <cell r="AF98">
            <v>93</v>
          </cell>
          <cell r="AG98">
            <v>0.10446090141401099</v>
          </cell>
          <cell r="AZ98">
            <v>42323</v>
          </cell>
          <cell r="BA98">
            <v>42159</v>
          </cell>
          <cell r="BY98" t="str">
            <v>CSNAD40</v>
          </cell>
          <cell r="BZ98">
            <v>40</v>
          </cell>
          <cell r="CA98" t="str">
            <v>20-04-2009</v>
          </cell>
          <cell r="CB98" t="str">
            <v xml:space="preserve">CSNA        </v>
          </cell>
          <cell r="CC98" t="str">
            <v xml:space="preserve">ON        </v>
          </cell>
          <cell r="CD98" t="str">
            <v xml:space="preserve">OPCOES COMPRA  </v>
          </cell>
          <cell r="CE98" t="str">
            <v xml:space="preserve">Americano      </v>
          </cell>
        </row>
        <row r="99">
          <cell r="AF99">
            <v>94</v>
          </cell>
          <cell r="AG99">
            <v>0.10437351109750037</v>
          </cell>
          <cell r="AZ99">
            <v>42363</v>
          </cell>
          <cell r="BA99">
            <v>42194</v>
          </cell>
          <cell r="BY99" t="str">
            <v>CSNAD41</v>
          </cell>
          <cell r="BZ99">
            <v>41</v>
          </cell>
          <cell r="CA99" t="str">
            <v>20-04-2009</v>
          </cell>
          <cell r="CB99" t="str">
            <v xml:space="preserve">CSNA        </v>
          </cell>
          <cell r="CC99" t="str">
            <v xml:space="preserve">ON        </v>
          </cell>
          <cell r="CD99" t="str">
            <v xml:space="preserve">OPCOES COMPRA  </v>
          </cell>
          <cell r="CE99" t="str">
            <v xml:space="preserve">Europeu        </v>
          </cell>
        </row>
        <row r="100">
          <cell r="AF100">
            <v>95</v>
          </cell>
          <cell r="AG100">
            <v>0.10428796727504919</v>
          </cell>
          <cell r="AZ100">
            <v>42370</v>
          </cell>
          <cell r="BA100">
            <v>42254</v>
          </cell>
          <cell r="BY100" t="str">
            <v>CSNAD42</v>
          </cell>
          <cell r="BZ100">
            <v>42</v>
          </cell>
          <cell r="CA100" t="str">
            <v>20-04-2009</v>
          </cell>
          <cell r="CB100" t="str">
            <v xml:space="preserve">CSNA        </v>
          </cell>
          <cell r="CC100" t="str">
            <v xml:space="preserve">ON        </v>
          </cell>
          <cell r="CD100" t="str">
            <v xml:space="preserve">OPCOES COMPRA  </v>
          </cell>
          <cell r="CE100" t="str">
            <v xml:space="preserve">Americano      </v>
          </cell>
        </row>
        <row r="101">
          <cell r="AF101">
            <v>96</v>
          </cell>
          <cell r="AG101">
            <v>0.10420421203609087</v>
          </cell>
          <cell r="AZ101">
            <v>42394</v>
          </cell>
          <cell r="BA101">
            <v>42289</v>
          </cell>
          <cell r="BY101" t="str">
            <v>CSNAD43</v>
          </cell>
          <cell r="BZ101">
            <v>43</v>
          </cell>
          <cell r="CA101" t="str">
            <v>20-04-2009</v>
          </cell>
          <cell r="CB101" t="str">
            <v xml:space="preserve">CSNA        </v>
          </cell>
          <cell r="CC101" t="str">
            <v xml:space="preserve">ON        </v>
          </cell>
          <cell r="CD101" t="str">
            <v xml:space="preserve">OPCOES COMPRA  </v>
          </cell>
          <cell r="CE101" t="str">
            <v xml:space="preserve">Europeu        </v>
          </cell>
        </row>
        <row r="102">
          <cell r="AF102">
            <v>97</v>
          </cell>
          <cell r="AG102">
            <v>0.10412218986661737</v>
          </cell>
          <cell r="AZ102">
            <v>42408</v>
          </cell>
          <cell r="BA102">
            <v>42310</v>
          </cell>
          <cell r="BY102" t="str">
            <v>CSNAD44</v>
          </cell>
          <cell r="BZ102">
            <v>44</v>
          </cell>
          <cell r="CA102" t="str">
            <v>20-04-2009</v>
          </cell>
          <cell r="CB102" t="str">
            <v xml:space="preserve">CSNA        </v>
          </cell>
          <cell r="CC102" t="str">
            <v xml:space="preserve">ON        </v>
          </cell>
          <cell r="CD102" t="str">
            <v xml:space="preserve">OPCOES COMPRA  </v>
          </cell>
          <cell r="CE102" t="str">
            <v xml:space="preserve">Americano      </v>
          </cell>
        </row>
        <row r="103">
          <cell r="AF103">
            <v>98</v>
          </cell>
          <cell r="AG103">
            <v>0.10404184752647549</v>
          </cell>
          <cell r="AZ103">
            <v>42409</v>
          </cell>
          <cell r="BA103">
            <v>42323</v>
          </cell>
          <cell r="BY103" t="str">
            <v>CSNAD98</v>
          </cell>
          <cell r="BZ103">
            <v>64.790000000000006</v>
          </cell>
          <cell r="CA103" t="str">
            <v>20-04-2009</v>
          </cell>
          <cell r="CB103" t="str">
            <v xml:space="preserve">CSNA        </v>
          </cell>
          <cell r="CC103" t="str">
            <v xml:space="preserve">ON        </v>
          </cell>
          <cell r="CD103" t="str">
            <v xml:space="preserve">OPCOES COMPRA  </v>
          </cell>
          <cell r="CE103" t="str">
            <v xml:space="preserve">Europeu        </v>
          </cell>
        </row>
        <row r="104">
          <cell r="AF104">
            <v>99</v>
          </cell>
          <cell r="AG104">
            <v>0.10396313393412582</v>
          </cell>
          <cell r="AZ104">
            <v>42454</v>
          </cell>
          <cell r="BA104">
            <v>42363</v>
          </cell>
          <cell r="BY104" t="str">
            <v>CSNAD99</v>
          </cell>
          <cell r="BZ104">
            <v>75</v>
          </cell>
          <cell r="CA104" t="str">
            <v>20-04-2009</v>
          </cell>
          <cell r="CB104" t="str">
            <v xml:space="preserve">CSNA        </v>
          </cell>
          <cell r="CC104" t="str">
            <v xml:space="preserve">ON        </v>
          </cell>
          <cell r="CD104" t="str">
            <v xml:space="preserve">OPCOES COMPRA  </v>
          </cell>
          <cell r="CE104" t="str">
            <v xml:space="preserve">Europeu        </v>
          </cell>
        </row>
        <row r="105">
          <cell r="AF105">
            <v>100</v>
          </cell>
          <cell r="AG105">
            <v>0.1038860000583417</v>
          </cell>
          <cell r="AZ105">
            <v>42481</v>
          </cell>
          <cell r="BA105">
            <v>42370</v>
          </cell>
          <cell r="BY105" t="str">
            <v>CSNAE26</v>
          </cell>
          <cell r="BZ105">
            <v>26</v>
          </cell>
          <cell r="CA105" t="str">
            <v>18-05-2009</v>
          </cell>
          <cell r="CB105" t="str">
            <v xml:space="preserve">CSNA        </v>
          </cell>
          <cell r="CC105" t="str">
            <v xml:space="preserve">ON        </v>
          </cell>
          <cell r="CD105" t="str">
            <v xml:space="preserve">OPCOES COMPRA  </v>
          </cell>
          <cell r="CE105" t="str">
            <v xml:space="preserve">Americano      </v>
          </cell>
        </row>
        <row r="106">
          <cell r="AF106">
            <v>101</v>
          </cell>
          <cell r="AG106">
            <v>0.10381039881635967</v>
          </cell>
          <cell r="AZ106">
            <v>42491</v>
          </cell>
          <cell r="BA106">
            <v>42394</v>
          </cell>
          <cell r="BY106" t="str">
            <v>CSNAE28</v>
          </cell>
          <cell r="BZ106">
            <v>28</v>
          </cell>
          <cell r="CA106" t="str">
            <v>18-05-2009</v>
          </cell>
          <cell r="CB106" t="str">
            <v xml:space="preserve">CSNA        </v>
          </cell>
          <cell r="CC106" t="str">
            <v xml:space="preserve">ON        </v>
          </cell>
          <cell r="CD106" t="str">
            <v xml:space="preserve">OPCOES COMPRA  </v>
          </cell>
          <cell r="CE106" t="str">
            <v xml:space="preserve">Americano      </v>
          </cell>
        </row>
        <row r="107">
          <cell r="AF107">
            <v>102</v>
          </cell>
          <cell r="AG107">
            <v>0.10373628497804654</v>
          </cell>
          <cell r="AZ107">
            <v>42516</v>
          </cell>
          <cell r="BA107">
            <v>42408</v>
          </cell>
          <cell r="BY107" t="str">
            <v>CSNAE30</v>
          </cell>
          <cell r="BZ107">
            <v>30</v>
          </cell>
          <cell r="CA107" t="str">
            <v>18-05-2009</v>
          </cell>
          <cell r="CB107" t="str">
            <v xml:space="preserve">CSNA        </v>
          </cell>
          <cell r="CC107" t="str">
            <v xml:space="preserve">ON        </v>
          </cell>
          <cell r="CD107" t="str">
            <v xml:space="preserve">OPCOES COMPRA  </v>
          </cell>
          <cell r="CE107" t="str">
            <v xml:space="preserve">Americano      </v>
          </cell>
        </row>
        <row r="108">
          <cell r="AF108">
            <v>103</v>
          </cell>
          <cell r="AG108">
            <v>0.10366361507566224</v>
          </cell>
          <cell r="AZ108">
            <v>42560</v>
          </cell>
          <cell r="BA108">
            <v>42409</v>
          </cell>
          <cell r="BY108" t="str">
            <v>CSNAE32</v>
          </cell>
          <cell r="BZ108">
            <v>32</v>
          </cell>
          <cell r="CA108" t="str">
            <v>18-05-2009</v>
          </cell>
          <cell r="CB108" t="str">
            <v xml:space="preserve">CSNA        </v>
          </cell>
          <cell r="CC108" t="str">
            <v xml:space="preserve">ON        </v>
          </cell>
          <cell r="CD108" t="str">
            <v xml:space="preserve">OPCOES COMPRA  </v>
          </cell>
          <cell r="CE108" t="str">
            <v xml:space="preserve">Americano      </v>
          </cell>
        </row>
        <row r="109">
          <cell r="AF109">
            <v>104</v>
          </cell>
          <cell r="AG109">
            <v>0.1035923473188507</v>
          </cell>
          <cell r="AZ109">
            <v>42620</v>
          </cell>
          <cell r="BA109">
            <v>42454</v>
          </cell>
          <cell r="BY109" t="str">
            <v>CSNAE34</v>
          </cell>
          <cell r="BZ109">
            <v>34</v>
          </cell>
          <cell r="CA109" t="str">
            <v>18-05-2009</v>
          </cell>
          <cell r="CB109" t="str">
            <v xml:space="preserve">CSNA        </v>
          </cell>
          <cell r="CC109" t="str">
            <v xml:space="preserve">ON        </v>
          </cell>
          <cell r="CD109" t="str">
            <v xml:space="preserve">OPCOES COMPRA  </v>
          </cell>
          <cell r="CE109" t="str">
            <v xml:space="preserve">Americano      </v>
          </cell>
        </row>
        <row r="110">
          <cell r="AF110">
            <v>105</v>
          </cell>
          <cell r="AG110">
            <v>0.10352244151450152</v>
          </cell>
          <cell r="AZ110">
            <v>42655</v>
          </cell>
          <cell r="BA110">
            <v>42481</v>
          </cell>
          <cell r="BY110" t="str">
            <v>CSNAE36</v>
          </cell>
          <cell r="BZ110">
            <v>36</v>
          </cell>
          <cell r="CA110" t="str">
            <v>18-05-2009</v>
          </cell>
          <cell r="CB110" t="str">
            <v xml:space="preserve">CSNA        </v>
          </cell>
          <cell r="CC110" t="str">
            <v xml:space="preserve">ON        </v>
          </cell>
          <cell r="CD110" t="str">
            <v xml:space="preserve">OPCOES COMPRA  </v>
          </cell>
          <cell r="CE110" t="str">
            <v xml:space="preserve">Americano      </v>
          </cell>
        </row>
        <row r="111">
          <cell r="AF111">
            <v>106</v>
          </cell>
          <cell r="AG111">
            <v>0.10345385899116288</v>
          </cell>
          <cell r="AZ111">
            <v>42676</v>
          </cell>
          <cell r="BA111">
            <v>42491</v>
          </cell>
          <cell r="BY111" t="str">
            <v>CSNAE38</v>
          </cell>
          <cell r="BZ111">
            <v>38</v>
          </cell>
          <cell r="CA111" t="str">
            <v>18-05-2009</v>
          </cell>
          <cell r="CB111" t="str">
            <v xml:space="preserve">CSNA        </v>
          </cell>
          <cell r="CC111" t="str">
            <v xml:space="preserve">ON        </v>
          </cell>
          <cell r="CD111" t="str">
            <v xml:space="preserve">OPCOES COMPRA  </v>
          </cell>
          <cell r="CE111" t="str">
            <v xml:space="preserve">Americano      </v>
          </cell>
        </row>
        <row r="112">
          <cell r="AF112">
            <v>107</v>
          </cell>
          <cell r="AG112">
            <v>0.1033865625277075</v>
          </cell>
          <cell r="AZ112">
            <v>42689</v>
          </cell>
          <cell r="BA112">
            <v>42516</v>
          </cell>
          <cell r="BY112" t="str">
            <v>CSNAE40</v>
          </cell>
          <cell r="BZ112">
            <v>40</v>
          </cell>
          <cell r="CA112" t="str">
            <v>18-05-2009</v>
          </cell>
          <cell r="CB112" t="str">
            <v xml:space="preserve">CSNA        </v>
          </cell>
          <cell r="CC112" t="str">
            <v xml:space="preserve">ON        </v>
          </cell>
          <cell r="CD112" t="str">
            <v xml:space="preserve">OPCOES COMPRA  </v>
          </cell>
          <cell r="CE112" t="str">
            <v xml:space="preserve">Americano      </v>
          </cell>
        </row>
        <row r="113">
          <cell r="AF113">
            <v>108</v>
          </cell>
          <cell r="AG113">
            <v>0.10332051628597272</v>
          </cell>
          <cell r="AZ113">
            <v>42729</v>
          </cell>
          <cell r="BA113">
            <v>42560</v>
          </cell>
          <cell r="BY113" t="str">
            <v>CSNAE42</v>
          </cell>
          <cell r="BZ113">
            <v>42</v>
          </cell>
          <cell r="CA113" t="str">
            <v>18-05-2009</v>
          </cell>
          <cell r="CB113" t="str">
            <v xml:space="preserve">CSNA        </v>
          </cell>
          <cell r="CC113" t="str">
            <v xml:space="preserve">ON        </v>
          </cell>
          <cell r="CD113" t="str">
            <v xml:space="preserve">OPCOES COMPRA  </v>
          </cell>
          <cell r="CE113" t="str">
            <v xml:space="preserve">Americano      </v>
          </cell>
        </row>
        <row r="114">
          <cell r="AF114">
            <v>109</v>
          </cell>
          <cell r="AG114">
            <v>0.10325568574712252</v>
          </cell>
          <cell r="AZ114">
            <v>42736</v>
          </cell>
          <cell r="BA114">
            <v>42620</v>
          </cell>
          <cell r="BY114" t="str">
            <v>CSNAF98</v>
          </cell>
          <cell r="BZ114">
            <v>64.790000000000006</v>
          </cell>
          <cell r="CA114" t="str">
            <v>15-06-2009</v>
          </cell>
          <cell r="CB114" t="str">
            <v xml:space="preserve">CSNA        </v>
          </cell>
          <cell r="CC114" t="str">
            <v xml:space="preserve">ON        </v>
          </cell>
          <cell r="CD114" t="str">
            <v xml:space="preserve">OPCOES COMPRA  </v>
          </cell>
          <cell r="CE114" t="str">
            <v xml:space="preserve">Europeu        </v>
          </cell>
        </row>
        <row r="115">
          <cell r="AF115">
            <v>110</v>
          </cell>
          <cell r="AG115">
            <v>0.10319203765148943</v>
          </cell>
          <cell r="AZ115">
            <v>42760</v>
          </cell>
          <cell r="BA115">
            <v>42655</v>
          </cell>
          <cell r="BY115" t="str">
            <v>CSNAF99</v>
          </cell>
          <cell r="BZ115">
            <v>75</v>
          </cell>
          <cell r="CA115" t="str">
            <v>15-06-2009</v>
          </cell>
          <cell r="CB115" t="str">
            <v xml:space="preserve">CSNA        </v>
          </cell>
          <cell r="CC115" t="str">
            <v xml:space="preserve">ON        </v>
          </cell>
          <cell r="CD115" t="str">
            <v xml:space="preserve">OPCOES COMPRA  </v>
          </cell>
          <cell r="CE115" t="str">
            <v xml:space="preserve">Europeu        </v>
          </cell>
        </row>
        <row r="116">
          <cell r="AF116">
            <v>111</v>
          </cell>
          <cell r="AG116">
            <v>0.10312953994167806</v>
          </cell>
          <cell r="AZ116">
            <v>42793</v>
          </cell>
          <cell r="BA116">
            <v>42676</v>
          </cell>
          <cell r="BY116" t="str">
            <v>CSNAO30</v>
          </cell>
          <cell r="BZ116">
            <v>30</v>
          </cell>
          <cell r="CA116" t="str">
            <v>16-03-2009</v>
          </cell>
          <cell r="CB116" t="str">
            <v xml:space="preserve">CSNA        </v>
          </cell>
          <cell r="CC116" t="str">
            <v xml:space="preserve">ON        </v>
          </cell>
          <cell r="CD116" t="str">
            <v xml:space="preserve">OPCOES VENDA   </v>
          </cell>
          <cell r="CE116" t="str">
            <v xml:space="preserve">Europeu        </v>
          </cell>
        </row>
        <row r="117">
          <cell r="AF117">
            <v>112</v>
          </cell>
          <cell r="AG117">
            <v>0.10306816170872879</v>
          </cell>
          <cell r="AZ117">
            <v>42794</v>
          </cell>
          <cell r="BA117">
            <v>42689</v>
          </cell>
          <cell r="BY117" t="str">
            <v>CSNAO31</v>
          </cell>
          <cell r="BZ117">
            <v>31</v>
          </cell>
          <cell r="CA117" t="str">
            <v>16-03-2009</v>
          </cell>
          <cell r="CB117" t="str">
            <v xml:space="preserve">CSNA        </v>
          </cell>
          <cell r="CC117" t="str">
            <v xml:space="preserve">ON        </v>
          </cell>
          <cell r="CD117" t="str">
            <v xml:space="preserve">OPCOES VENDA   </v>
          </cell>
          <cell r="CE117" t="str">
            <v xml:space="preserve">Europeu        </v>
          </cell>
        </row>
        <row r="118">
          <cell r="AF118">
            <v>113</v>
          </cell>
          <cell r="AG118">
            <v>0.10300787314114657</v>
          </cell>
          <cell r="AZ118">
            <v>42839</v>
          </cell>
          <cell r="BA118">
            <v>42729</v>
          </cell>
          <cell r="BY118" t="str">
            <v>CSNAO32</v>
          </cell>
          <cell r="BZ118">
            <v>32</v>
          </cell>
          <cell r="CA118" t="str">
            <v>16-03-2009</v>
          </cell>
          <cell r="CB118" t="str">
            <v xml:space="preserve">CSNA        </v>
          </cell>
          <cell r="CC118" t="str">
            <v xml:space="preserve">ON        </v>
          </cell>
          <cell r="CD118" t="str">
            <v xml:space="preserve">OPCOES VENDA   </v>
          </cell>
          <cell r="CE118" t="str">
            <v xml:space="preserve">Europeu        </v>
          </cell>
        </row>
        <row r="119">
          <cell r="AF119">
            <v>114</v>
          </cell>
          <cell r="AG119">
            <v>0.10294864547661975</v>
          </cell>
          <cell r="AZ119">
            <v>42846</v>
          </cell>
          <cell r="BA119">
            <v>42736</v>
          </cell>
          <cell r="BY119" t="str">
            <v>CSNAO33</v>
          </cell>
          <cell r="BZ119">
            <v>33</v>
          </cell>
          <cell r="CA119" t="str">
            <v>16-03-2009</v>
          </cell>
          <cell r="CB119" t="str">
            <v xml:space="preserve">CSNA        </v>
          </cell>
          <cell r="CC119" t="str">
            <v xml:space="preserve">ON        </v>
          </cell>
          <cell r="CD119" t="str">
            <v xml:space="preserve">OPCOES VENDA   </v>
          </cell>
          <cell r="CE119" t="str">
            <v xml:space="preserve">Europeu        </v>
          </cell>
        </row>
        <row r="120">
          <cell r="AF120">
            <v>115</v>
          </cell>
          <cell r="AG120">
            <v>0.10289045095626803</v>
          </cell>
          <cell r="AZ120">
            <v>42856</v>
          </cell>
          <cell r="BA120">
            <v>42760</v>
          </cell>
          <cell r="BY120" t="str">
            <v>CSNAO34</v>
          </cell>
          <cell r="BZ120">
            <v>34</v>
          </cell>
          <cell r="CA120" t="str">
            <v>16-03-2009</v>
          </cell>
          <cell r="CB120" t="str">
            <v xml:space="preserve">CSNA        </v>
          </cell>
          <cell r="CC120" t="str">
            <v xml:space="preserve">ON        </v>
          </cell>
          <cell r="CD120" t="str">
            <v xml:space="preserve">OPCOES VENDA   </v>
          </cell>
          <cell r="CE120" t="str">
            <v xml:space="preserve">Europeu        </v>
          </cell>
        </row>
        <row r="121">
          <cell r="AF121">
            <v>116</v>
          </cell>
          <cell r="AG121">
            <v>0.10283326278126204</v>
          </cell>
          <cell r="AZ121">
            <v>42901</v>
          </cell>
          <cell r="BA121">
            <v>42793</v>
          </cell>
          <cell r="BY121" t="str">
            <v>CSNAO35</v>
          </cell>
          <cell r="BZ121">
            <v>35</v>
          </cell>
          <cell r="CA121" t="str">
            <v>16-03-2009</v>
          </cell>
          <cell r="CB121" t="str">
            <v xml:space="preserve">CSNA        </v>
          </cell>
          <cell r="CC121" t="str">
            <v xml:space="preserve">ON        </v>
          </cell>
          <cell r="CD121" t="str">
            <v xml:space="preserve">OPCOES VENDA   </v>
          </cell>
          <cell r="CE121" t="str">
            <v xml:space="preserve">Europeu        </v>
          </cell>
        </row>
        <row r="122">
          <cell r="AF122">
            <v>117</v>
          </cell>
          <cell r="AG122">
            <v>0.10277705507167401</v>
          </cell>
          <cell r="AZ122">
            <v>42925</v>
          </cell>
          <cell r="BA122">
            <v>42794</v>
          </cell>
          <cell r="BY122" t="str">
            <v>CSNAO36</v>
          </cell>
          <cell r="BZ122">
            <v>36</v>
          </cell>
          <cell r="CA122" t="str">
            <v>16-03-2009</v>
          </cell>
          <cell r="CB122" t="str">
            <v xml:space="preserve">CSNA        </v>
          </cell>
          <cell r="CC122" t="str">
            <v xml:space="preserve">ON        </v>
          </cell>
          <cell r="CD122" t="str">
            <v xml:space="preserve">OPCOES VENDA   </v>
          </cell>
          <cell r="CE122" t="str">
            <v xml:space="preserve">Europeu        </v>
          </cell>
        </row>
        <row r="123">
          <cell r="AF123">
            <v>118</v>
          </cell>
          <cell r="AG123">
            <v>0.1027218028274286</v>
          </cell>
          <cell r="AZ123">
            <v>42985</v>
          </cell>
          <cell r="BA123">
            <v>42839</v>
          </cell>
          <cell r="BY123" t="str">
            <v>CSNAO37</v>
          </cell>
          <cell r="BZ123">
            <v>37</v>
          </cell>
          <cell r="CA123" t="str">
            <v>16-03-2009</v>
          </cell>
          <cell r="CB123" t="str">
            <v xml:space="preserve">CSNA        </v>
          </cell>
          <cell r="CC123" t="str">
            <v xml:space="preserve">ON        </v>
          </cell>
          <cell r="CD123" t="str">
            <v xml:space="preserve">OPCOES VENDA   </v>
          </cell>
          <cell r="CE123" t="str">
            <v xml:space="preserve">Europeu        </v>
          </cell>
        </row>
        <row r="124">
          <cell r="AF124">
            <v>119</v>
          </cell>
          <cell r="AG124">
            <v>0.10266748189122654</v>
          </cell>
          <cell r="AZ124">
            <v>43020</v>
          </cell>
          <cell r="BA124">
            <v>42846</v>
          </cell>
          <cell r="BY124" t="str">
            <v>CSNAO38</v>
          </cell>
          <cell r="BZ124">
            <v>38</v>
          </cell>
          <cell r="CA124" t="str">
            <v>16-03-2009</v>
          </cell>
          <cell r="CB124" t="str">
            <v xml:space="preserve">CSNA        </v>
          </cell>
          <cell r="CC124" t="str">
            <v xml:space="preserve">ON        </v>
          </cell>
          <cell r="CD124" t="str">
            <v xml:space="preserve">OPCOES VENDA   </v>
          </cell>
          <cell r="CE124" t="str">
            <v xml:space="preserve">Europeu        </v>
          </cell>
        </row>
        <row r="125">
          <cell r="AF125">
            <v>120</v>
          </cell>
          <cell r="AG125">
            <v>0.10261406891332769</v>
          </cell>
          <cell r="AZ125">
            <v>43041</v>
          </cell>
          <cell r="BA125">
            <v>42856</v>
          </cell>
          <cell r="BY125" t="str">
            <v>CSNAO39</v>
          </cell>
          <cell r="BZ125">
            <v>39</v>
          </cell>
          <cell r="CA125" t="str">
            <v>16-03-2009</v>
          </cell>
          <cell r="CB125" t="str">
            <v xml:space="preserve">CSNA        </v>
          </cell>
          <cell r="CC125" t="str">
            <v xml:space="preserve">ON        </v>
          </cell>
          <cell r="CD125" t="str">
            <v xml:space="preserve">OPCOES VENDA   </v>
          </cell>
          <cell r="CE125" t="str">
            <v xml:space="preserve">Europeu        </v>
          </cell>
        </row>
        <row r="126">
          <cell r="AF126">
            <v>121</v>
          </cell>
          <cell r="AG126">
            <v>0.10256154131808715</v>
          </cell>
          <cell r="AZ126">
            <v>43054</v>
          </cell>
          <cell r="BA126">
            <v>42901</v>
          </cell>
          <cell r="BY126" t="str">
            <v>CSNAO1</v>
          </cell>
          <cell r="BZ126">
            <v>39.5</v>
          </cell>
          <cell r="CA126" t="str">
            <v>16-03-2009</v>
          </cell>
          <cell r="CB126" t="str">
            <v xml:space="preserve">CSNA        </v>
          </cell>
          <cell r="CC126" t="str">
            <v xml:space="preserve">ON        </v>
          </cell>
          <cell r="CD126" t="str">
            <v xml:space="preserve">OPCOES VENDA   </v>
          </cell>
          <cell r="CE126" t="str">
            <v xml:space="preserve">Europeu        </v>
          </cell>
        </row>
        <row r="127">
          <cell r="AF127">
            <v>122</v>
          </cell>
          <cell r="AG127">
            <v>0.10250987727213801</v>
          </cell>
          <cell r="AZ127">
            <v>43094</v>
          </cell>
          <cell r="BA127">
            <v>42925</v>
          </cell>
          <cell r="BY127" t="str">
            <v>CSNAO40</v>
          </cell>
          <cell r="BZ127">
            <v>40</v>
          </cell>
          <cell r="CA127" t="str">
            <v>16-03-2009</v>
          </cell>
          <cell r="CB127" t="str">
            <v xml:space="preserve">CSNA        </v>
          </cell>
          <cell r="CC127" t="str">
            <v xml:space="preserve">ON        </v>
          </cell>
          <cell r="CD127" t="str">
            <v xml:space="preserve">OPCOES VENDA   </v>
          </cell>
          <cell r="CE127" t="str">
            <v xml:space="preserve">Europeu        </v>
          </cell>
        </row>
        <row r="128">
          <cell r="AF128">
            <v>123</v>
          </cell>
          <cell r="AG128">
            <v>0.1024590556541356</v>
          </cell>
          <cell r="AZ128">
            <v>43101</v>
          </cell>
          <cell r="BA128">
            <v>42985</v>
          </cell>
          <cell r="BY128" t="str">
            <v>CSNAO41</v>
          </cell>
          <cell r="BZ128">
            <v>41</v>
          </cell>
          <cell r="CA128" t="str">
            <v>16-03-2009</v>
          </cell>
          <cell r="CB128" t="str">
            <v xml:space="preserve">CSNA        </v>
          </cell>
          <cell r="CC128" t="str">
            <v xml:space="preserve">ON        </v>
          </cell>
          <cell r="CD128" t="str">
            <v xml:space="preserve">OPCOES VENDA   </v>
          </cell>
          <cell r="CE128" t="str">
            <v xml:space="preserve">Europeu        </v>
          </cell>
        </row>
        <row r="129">
          <cell r="AF129">
            <v>124</v>
          </cell>
          <cell r="AG129">
            <v>0.10240905602596517</v>
          </cell>
          <cell r="AZ129">
            <v>43125</v>
          </cell>
          <cell r="BA129">
            <v>43020</v>
          </cell>
          <cell r="BY129" t="str">
            <v>CSNAO42</v>
          </cell>
          <cell r="BZ129">
            <v>42</v>
          </cell>
          <cell r="CA129" t="str">
            <v>16-03-2009</v>
          </cell>
          <cell r="CB129" t="str">
            <v xml:space="preserve">CSNA        </v>
          </cell>
          <cell r="CC129" t="str">
            <v xml:space="preserve">ON        </v>
          </cell>
          <cell r="CD129" t="str">
            <v xml:space="preserve">OPCOES VENDA   </v>
          </cell>
          <cell r="CE129" t="str">
            <v xml:space="preserve">Europeu        </v>
          </cell>
        </row>
        <row r="130">
          <cell r="AF130">
            <v>125</v>
          </cell>
          <cell r="AG130">
            <v>0.10235985860533714</v>
          </cell>
          <cell r="AZ130">
            <v>43143</v>
          </cell>
          <cell r="BA130">
            <v>43041</v>
          </cell>
          <cell r="BY130" t="str">
            <v>CSNAO2</v>
          </cell>
          <cell r="BZ130">
            <v>42.5</v>
          </cell>
          <cell r="CA130" t="str">
            <v>16-03-2009</v>
          </cell>
          <cell r="CB130" t="str">
            <v xml:space="preserve">CSNA        </v>
          </cell>
          <cell r="CC130" t="str">
            <v xml:space="preserve">ON        </v>
          </cell>
          <cell r="CD130" t="str">
            <v xml:space="preserve">OPCOES VENDA   </v>
          </cell>
          <cell r="CE130" t="str">
            <v xml:space="preserve">Europeu        </v>
          </cell>
        </row>
        <row r="131">
          <cell r="AF131">
            <v>126</v>
          </cell>
          <cell r="AG131">
            <v>0.10231144423969263</v>
          </cell>
          <cell r="BA131">
            <v>43054</v>
          </cell>
          <cell r="BY131" t="str">
            <v>CSNAO43</v>
          </cell>
          <cell r="BZ131">
            <v>43</v>
          </cell>
          <cell r="CA131" t="str">
            <v>16-03-2009</v>
          </cell>
          <cell r="CB131" t="str">
            <v xml:space="preserve">CSNA        </v>
          </cell>
          <cell r="CC131" t="str">
            <v xml:space="preserve">ON        </v>
          </cell>
          <cell r="CD131" t="str">
            <v xml:space="preserve">OPCOES VENDA   </v>
          </cell>
          <cell r="CE131" t="str">
            <v xml:space="preserve">Europeu        </v>
          </cell>
        </row>
        <row r="132">
          <cell r="AF132">
            <v>127</v>
          </cell>
          <cell r="AG132">
            <v>0.10226379438134248</v>
          </cell>
          <cell r="BA132">
            <v>43094</v>
          </cell>
          <cell r="BY132" t="str">
            <v>CSNAO6</v>
          </cell>
          <cell r="BZ132">
            <v>43.5</v>
          </cell>
          <cell r="CA132" t="str">
            <v>16-03-2009</v>
          </cell>
          <cell r="CB132" t="str">
            <v xml:space="preserve">CSNA        </v>
          </cell>
          <cell r="CC132" t="str">
            <v xml:space="preserve">ON        </v>
          </cell>
          <cell r="CD132" t="str">
            <v xml:space="preserve">OPCOES VENDA   </v>
          </cell>
          <cell r="CE132" t="str">
            <v xml:space="preserve">Europeu        </v>
          </cell>
        </row>
        <row r="133">
          <cell r="AF133">
            <v>128</v>
          </cell>
          <cell r="AG133">
            <v>0.10221689106377596</v>
          </cell>
          <cell r="BA133">
            <v>43101</v>
          </cell>
          <cell r="BY133" t="str">
            <v>CSNAO44</v>
          </cell>
          <cell r="BZ133">
            <v>44</v>
          </cell>
          <cell r="CA133" t="str">
            <v>16-03-2009</v>
          </cell>
          <cell r="CB133" t="str">
            <v xml:space="preserve">CSNA        </v>
          </cell>
          <cell r="CC133" t="str">
            <v xml:space="preserve">ON        </v>
          </cell>
          <cell r="CD133" t="str">
            <v xml:space="preserve">OPCOES VENDA   </v>
          </cell>
          <cell r="CE133" t="str">
            <v xml:space="preserve">Europeu        </v>
          </cell>
        </row>
        <row r="134">
          <cell r="AF134">
            <v>129</v>
          </cell>
          <cell r="AG134">
            <v>0.10217071687907442</v>
          </cell>
          <cell r="BA134">
            <v>43125</v>
          </cell>
          <cell r="BY134" t="str">
            <v>CSNAO5</v>
          </cell>
          <cell r="BZ134">
            <v>45.5</v>
          </cell>
          <cell r="CA134" t="str">
            <v>16-03-2009</v>
          </cell>
          <cell r="CB134" t="str">
            <v xml:space="preserve">CSNA        </v>
          </cell>
          <cell r="CC134" t="str">
            <v xml:space="preserve">ON        </v>
          </cell>
          <cell r="CD134" t="str">
            <v xml:space="preserve">OPCOES VENDA   </v>
          </cell>
          <cell r="CE134" t="str">
            <v xml:space="preserve">Europeu        </v>
          </cell>
        </row>
        <row r="135">
          <cell r="AF135">
            <v>130</v>
          </cell>
          <cell r="AG135">
            <v>0.10212525495636937</v>
          </cell>
          <cell r="BA135">
            <v>43143</v>
          </cell>
          <cell r="BY135" t="str">
            <v>CSNAP27</v>
          </cell>
          <cell r="BZ135">
            <v>27</v>
          </cell>
          <cell r="CA135" t="str">
            <v>20-04-2009</v>
          </cell>
          <cell r="CB135" t="str">
            <v xml:space="preserve">CSNA        </v>
          </cell>
          <cell r="CC135" t="str">
            <v xml:space="preserve">ON        </v>
          </cell>
          <cell r="CD135" t="str">
            <v xml:space="preserve">OPCOES VENDA   </v>
          </cell>
          <cell r="CE135" t="str">
            <v xml:space="preserve">Europeu        </v>
          </cell>
        </row>
        <row r="136">
          <cell r="AF136">
            <v>131</v>
          </cell>
          <cell r="AG136">
            <v>0.10208048894129251</v>
          </cell>
          <cell r="BA136">
            <v>43144</v>
          </cell>
          <cell r="BY136" t="str">
            <v>CSNAP1</v>
          </cell>
          <cell r="BZ136">
            <v>28.5</v>
          </cell>
          <cell r="CA136" t="str">
            <v>20-04-2009</v>
          </cell>
          <cell r="CB136" t="str">
            <v xml:space="preserve">CSNA        </v>
          </cell>
          <cell r="CC136" t="str">
            <v xml:space="preserve">ON        </v>
          </cell>
          <cell r="CD136" t="str">
            <v xml:space="preserve">OPCOES VENDA   </v>
          </cell>
          <cell r="CE136" t="str">
            <v xml:space="preserve">Europeu        </v>
          </cell>
        </row>
        <row r="137">
          <cell r="AF137">
            <v>132</v>
          </cell>
          <cell r="AG137">
            <v>0.10203640297635652</v>
          </cell>
          <cell r="BA137">
            <v>43189</v>
          </cell>
          <cell r="BY137" t="str">
            <v>CSNAP30</v>
          </cell>
          <cell r="BZ137">
            <v>30</v>
          </cell>
          <cell r="CA137" t="str">
            <v>20-04-2009</v>
          </cell>
          <cell r="CB137" t="str">
            <v xml:space="preserve">CSNA        </v>
          </cell>
          <cell r="CC137" t="str">
            <v xml:space="preserve">ON        </v>
          </cell>
          <cell r="CD137" t="str">
            <v xml:space="preserve">OPCOES VENDA   </v>
          </cell>
          <cell r="CE137" t="str">
            <v xml:space="preserve">Europeu        </v>
          </cell>
        </row>
        <row r="138">
          <cell r="AF138">
            <v>133</v>
          </cell>
          <cell r="AG138">
            <v>0.10199298168223114</v>
          </cell>
          <cell r="BA138">
            <v>43211</v>
          </cell>
          <cell r="BY138" t="str">
            <v>CSNAP31</v>
          </cell>
          <cell r="BZ138">
            <v>31</v>
          </cell>
          <cell r="CA138" t="str">
            <v>20-04-2009</v>
          </cell>
          <cell r="CB138" t="str">
            <v xml:space="preserve">CSNA        </v>
          </cell>
          <cell r="CC138" t="str">
            <v xml:space="preserve">ON        </v>
          </cell>
          <cell r="CD138" t="str">
            <v xml:space="preserve">OPCOES VENDA   </v>
          </cell>
          <cell r="CE138" t="str">
            <v xml:space="preserve">Europeu        </v>
          </cell>
        </row>
        <row r="139">
          <cell r="AF139">
            <v>134</v>
          </cell>
          <cell r="AG139">
            <v>0.10195021013985106</v>
          </cell>
          <cell r="BA139">
            <v>0</v>
          </cell>
          <cell r="BY139" t="str">
            <v>CSNAP32</v>
          </cell>
          <cell r="BZ139">
            <v>32</v>
          </cell>
          <cell r="CA139" t="str">
            <v>20-04-2009</v>
          </cell>
          <cell r="CB139" t="str">
            <v xml:space="preserve">CSNA        </v>
          </cell>
          <cell r="CC139" t="str">
            <v xml:space="preserve">ON        </v>
          </cell>
          <cell r="CD139" t="str">
            <v xml:space="preserve">OPCOES VENDA   </v>
          </cell>
          <cell r="CE139" t="str">
            <v xml:space="preserve">Europeu        </v>
          </cell>
        </row>
        <row r="140">
          <cell r="AF140">
            <v>135</v>
          </cell>
          <cell r="AG140">
            <v>0.10190807387333045</v>
          </cell>
          <cell r="BA140">
            <v>0</v>
          </cell>
          <cell r="BY140" t="str">
            <v>CSNAP33</v>
          </cell>
          <cell r="BZ140">
            <v>33</v>
          </cell>
          <cell r="CA140" t="str">
            <v>20-04-2009</v>
          </cell>
          <cell r="CB140" t="str">
            <v xml:space="preserve">CSNA        </v>
          </cell>
          <cell r="CC140" t="str">
            <v xml:space="preserve">ON        </v>
          </cell>
          <cell r="CD140" t="str">
            <v xml:space="preserve">OPCOES VENDA   </v>
          </cell>
          <cell r="CE140" t="str">
            <v xml:space="preserve">Europeu        </v>
          </cell>
        </row>
        <row r="141">
          <cell r="AF141">
            <v>136</v>
          </cell>
          <cell r="AG141">
            <v>0.10186655883362361</v>
          </cell>
          <cell r="BA141">
            <v>0</v>
          </cell>
          <cell r="BY141" t="str">
            <v>CSNAP34</v>
          </cell>
          <cell r="BZ141">
            <v>34</v>
          </cell>
          <cell r="CA141" t="str">
            <v>20-04-2009</v>
          </cell>
          <cell r="CB141" t="str">
            <v xml:space="preserve">CSNA        </v>
          </cell>
          <cell r="CC141" t="str">
            <v xml:space="preserve">ON        </v>
          </cell>
          <cell r="CD141" t="str">
            <v xml:space="preserve">OPCOES VENDA   </v>
          </cell>
          <cell r="CE141" t="str">
            <v xml:space="preserve">Europeu        </v>
          </cell>
        </row>
        <row r="142">
          <cell r="AF142">
            <v>137</v>
          </cell>
          <cell r="AG142">
            <v>0.10182565138291078</v>
          </cell>
          <cell r="BA142">
            <v>0</v>
          </cell>
          <cell r="BY142" t="str">
            <v>CSNAP35</v>
          </cell>
          <cell r="BZ142">
            <v>35</v>
          </cell>
          <cell r="CA142" t="str">
            <v>20-04-2009</v>
          </cell>
          <cell r="CB142" t="str">
            <v xml:space="preserve">CSNA        </v>
          </cell>
          <cell r="CC142" t="str">
            <v xml:space="preserve">ON        </v>
          </cell>
          <cell r="CD142" t="str">
            <v xml:space="preserve">OPCOES VENDA   </v>
          </cell>
          <cell r="CE142" t="str">
            <v xml:space="preserve">Europeu        </v>
          </cell>
        </row>
        <row r="143">
          <cell r="AF143">
            <v>138</v>
          </cell>
          <cell r="AG143">
            <v>0.1017853382796603</v>
          </cell>
          <cell r="BA143">
            <v>0</v>
          </cell>
          <cell r="BY143" t="str">
            <v>CSNAP36</v>
          </cell>
          <cell r="BZ143">
            <v>36</v>
          </cell>
          <cell r="CA143" t="str">
            <v>20-04-2009</v>
          </cell>
          <cell r="CB143" t="str">
            <v xml:space="preserve">CSNA        </v>
          </cell>
          <cell r="CC143" t="str">
            <v xml:space="preserve">ON        </v>
          </cell>
          <cell r="CD143" t="str">
            <v xml:space="preserve">OPCOES VENDA   </v>
          </cell>
          <cell r="CE143" t="str">
            <v xml:space="preserve">Europeu        </v>
          </cell>
        </row>
        <row r="144">
          <cell r="AF144">
            <v>139</v>
          </cell>
          <cell r="AG144">
            <v>0.10174560666433785</v>
          </cell>
          <cell r="BY144" t="str">
            <v>CSNAP37</v>
          </cell>
          <cell r="BZ144">
            <v>37</v>
          </cell>
          <cell r="CA144" t="str">
            <v>20-04-2009</v>
          </cell>
          <cell r="CB144" t="str">
            <v xml:space="preserve">CSNA        </v>
          </cell>
          <cell r="CC144" t="str">
            <v xml:space="preserve">ON        </v>
          </cell>
          <cell r="CD144" t="str">
            <v xml:space="preserve">OPCOES VENDA   </v>
          </cell>
          <cell r="CE144" t="str">
            <v xml:space="preserve">Europeu        </v>
          </cell>
        </row>
        <row r="145">
          <cell r="AF145">
            <v>140</v>
          </cell>
          <cell r="AG145">
            <v>0.10170644404573115</v>
          </cell>
          <cell r="BY145" t="str">
            <v>CSNAP38</v>
          </cell>
          <cell r="BZ145">
            <v>38</v>
          </cell>
          <cell r="CA145" t="str">
            <v>20-04-2009</v>
          </cell>
          <cell r="CB145" t="str">
            <v xml:space="preserve">CSNA        </v>
          </cell>
          <cell r="CC145" t="str">
            <v xml:space="preserve">ON        </v>
          </cell>
          <cell r="CD145" t="str">
            <v xml:space="preserve">OPCOES VENDA   </v>
          </cell>
          <cell r="CE145" t="str">
            <v xml:space="preserve">Europeu        </v>
          </cell>
        </row>
        <row r="146">
          <cell r="AF146">
            <v>141</v>
          </cell>
          <cell r="AG146">
            <v>0.10166783828785553</v>
          </cell>
          <cell r="BY146" t="str">
            <v>CSNAP39</v>
          </cell>
          <cell r="BZ146">
            <v>39</v>
          </cell>
          <cell r="CA146" t="str">
            <v>20-04-2009</v>
          </cell>
          <cell r="CB146" t="str">
            <v xml:space="preserve">CSNA        </v>
          </cell>
          <cell r="CC146" t="str">
            <v xml:space="preserve">ON        </v>
          </cell>
          <cell r="CD146" t="str">
            <v xml:space="preserve">OPCOES VENDA   </v>
          </cell>
          <cell r="CE146" t="str">
            <v xml:space="preserve">Europeu        </v>
          </cell>
        </row>
        <row r="147">
          <cell r="AF147">
            <v>142</v>
          </cell>
          <cell r="AG147">
            <v>0.10162977759741709</v>
          </cell>
          <cell r="BY147" t="str">
            <v>CSNAP40</v>
          </cell>
          <cell r="BZ147">
            <v>40</v>
          </cell>
          <cell r="CA147" t="str">
            <v>20-04-2009</v>
          </cell>
          <cell r="CB147" t="str">
            <v xml:space="preserve">CSNA        </v>
          </cell>
          <cell r="CC147" t="str">
            <v xml:space="preserve">ON        </v>
          </cell>
          <cell r="CD147" t="str">
            <v xml:space="preserve">OPCOES VENDA   </v>
          </cell>
          <cell r="CE147" t="str">
            <v xml:space="preserve">Europeu        </v>
          </cell>
        </row>
        <row r="148">
          <cell r="AF148">
            <v>143</v>
          </cell>
          <cell r="AG148">
            <v>0.10159225051180054</v>
          </cell>
          <cell r="BY148" t="str">
            <v>CSNAP41</v>
          </cell>
          <cell r="BZ148">
            <v>41</v>
          </cell>
          <cell r="CA148" t="str">
            <v>20-04-2009</v>
          </cell>
          <cell r="CB148" t="str">
            <v xml:space="preserve">CSNA        </v>
          </cell>
          <cell r="CC148" t="str">
            <v xml:space="preserve">ON        </v>
          </cell>
          <cell r="CD148" t="str">
            <v xml:space="preserve">OPCOES VENDA   </v>
          </cell>
          <cell r="CE148" t="str">
            <v xml:space="preserve">Europeu        </v>
          </cell>
        </row>
        <row r="149">
          <cell r="AF149">
            <v>144</v>
          </cell>
          <cell r="AG149">
            <v>0.10155524588755971</v>
          </cell>
          <cell r="BY149" t="str">
            <v>CSNAP42</v>
          </cell>
          <cell r="BZ149">
            <v>42</v>
          </cell>
          <cell r="CA149" t="str">
            <v>20-04-2009</v>
          </cell>
          <cell r="CB149" t="str">
            <v xml:space="preserve">CSNA        </v>
          </cell>
          <cell r="CC149" t="str">
            <v xml:space="preserve">ON        </v>
          </cell>
          <cell r="CD149" t="str">
            <v xml:space="preserve">OPCOES VENDA   </v>
          </cell>
          <cell r="CE149" t="str">
            <v xml:space="preserve">Europeu        </v>
          </cell>
        </row>
        <row r="150">
          <cell r="AF150">
            <v>145</v>
          </cell>
          <cell r="AG150">
            <v>0.10151875288938617</v>
          </cell>
          <cell r="BY150" t="str">
            <v>CSNAP43</v>
          </cell>
          <cell r="BZ150">
            <v>43</v>
          </cell>
          <cell r="CA150" t="str">
            <v>20-04-2009</v>
          </cell>
          <cell r="CB150" t="str">
            <v xml:space="preserve">CSNA        </v>
          </cell>
          <cell r="CC150" t="str">
            <v xml:space="preserve">ON        </v>
          </cell>
          <cell r="CD150" t="str">
            <v xml:space="preserve">OPCOES VENDA   </v>
          </cell>
          <cell r="CE150" t="str">
            <v xml:space="preserve">Europeu        </v>
          </cell>
        </row>
        <row r="151">
          <cell r="AF151">
            <v>146</v>
          </cell>
          <cell r="AG151">
            <v>0.10148276097953146</v>
          </cell>
          <cell r="BY151" t="str">
            <v>CSNAP44</v>
          </cell>
          <cell r="BZ151">
            <v>44</v>
          </cell>
          <cell r="CA151" t="str">
            <v>20-04-2009</v>
          </cell>
          <cell r="CB151" t="str">
            <v xml:space="preserve">CSNA        </v>
          </cell>
          <cell r="CC151" t="str">
            <v xml:space="preserve">ON        </v>
          </cell>
          <cell r="CD151" t="str">
            <v xml:space="preserve">OPCOES VENDA   </v>
          </cell>
          <cell r="CE151" t="str">
            <v xml:space="preserve">Europeu        </v>
          </cell>
        </row>
        <row r="152">
          <cell r="AF152">
            <v>147</v>
          </cell>
          <cell r="AG152">
            <v>0.10144725990766235</v>
          </cell>
          <cell r="BY152" t="str">
            <v>CSNAP98</v>
          </cell>
          <cell r="BZ152">
            <v>64.790000000000006</v>
          </cell>
          <cell r="CA152" t="str">
            <v>20-04-2009</v>
          </cell>
          <cell r="CB152" t="str">
            <v xml:space="preserve">CSNA        </v>
          </cell>
          <cell r="CC152" t="str">
            <v xml:space="preserve">ON        </v>
          </cell>
          <cell r="CD152" t="str">
            <v xml:space="preserve">OPCOES VENDA   </v>
          </cell>
          <cell r="CE152" t="str">
            <v xml:space="preserve">Europeu        </v>
          </cell>
        </row>
        <row r="153">
          <cell r="AF153">
            <v>148</v>
          </cell>
          <cell r="AG153">
            <v>0.10141223970112745</v>
          </cell>
          <cell r="BY153" t="str">
            <v>CSNAP99</v>
          </cell>
          <cell r="BZ153">
            <v>75</v>
          </cell>
          <cell r="CA153" t="str">
            <v>20-04-2009</v>
          </cell>
          <cell r="CB153" t="str">
            <v xml:space="preserve">CSNA        </v>
          </cell>
          <cell r="CC153" t="str">
            <v xml:space="preserve">ON        </v>
          </cell>
          <cell r="CD153" t="str">
            <v xml:space="preserve">OPCOES VENDA   </v>
          </cell>
          <cell r="CE153" t="str">
            <v xml:space="preserve">Europeu        </v>
          </cell>
        </row>
        <row r="154">
          <cell r="AF154">
            <v>149</v>
          </cell>
          <cell r="AG154">
            <v>0.10137769065561852</v>
          </cell>
          <cell r="BY154" t="str">
            <v>CSNAQ26</v>
          </cell>
          <cell r="BZ154">
            <v>26</v>
          </cell>
          <cell r="CA154" t="str">
            <v>18-05-2009</v>
          </cell>
          <cell r="CB154" t="str">
            <v xml:space="preserve">CSNA        </v>
          </cell>
          <cell r="CC154" t="str">
            <v xml:space="preserve">ON        </v>
          </cell>
          <cell r="CD154" t="str">
            <v xml:space="preserve">OPCOES VENDA   </v>
          </cell>
          <cell r="CE154" t="str">
            <v xml:space="preserve">Europeu        </v>
          </cell>
        </row>
        <row r="155">
          <cell r="AF155">
            <v>150</v>
          </cell>
          <cell r="AG155">
            <v>0.10134360332620429</v>
          </cell>
          <cell r="BY155" t="str">
            <v>CSNAQ28</v>
          </cell>
          <cell r="BZ155">
            <v>28</v>
          </cell>
          <cell r="CA155" t="str">
            <v>18-05-2009</v>
          </cell>
          <cell r="CB155" t="str">
            <v xml:space="preserve">CSNA        </v>
          </cell>
          <cell r="CC155" t="str">
            <v xml:space="preserve">ON        </v>
          </cell>
          <cell r="CD155" t="str">
            <v xml:space="preserve">OPCOES VENDA   </v>
          </cell>
          <cell r="CE155" t="str">
            <v xml:space="preserve">Europeu        </v>
          </cell>
        </row>
        <row r="156">
          <cell r="AF156">
            <v>151</v>
          </cell>
          <cell r="AG156">
            <v>0.10130996851872309</v>
          </cell>
          <cell r="BY156" t="str">
            <v>CSNAQ30</v>
          </cell>
          <cell r="BZ156">
            <v>30</v>
          </cell>
          <cell r="CA156" t="str">
            <v>18-05-2009</v>
          </cell>
          <cell r="CB156" t="str">
            <v xml:space="preserve">CSNA        </v>
          </cell>
          <cell r="CC156" t="str">
            <v xml:space="preserve">ON        </v>
          </cell>
          <cell r="CD156" t="str">
            <v xml:space="preserve">OPCOES VENDA   </v>
          </cell>
          <cell r="CE156" t="str">
            <v xml:space="preserve">Europeu        </v>
          </cell>
        </row>
        <row r="157">
          <cell r="AF157">
            <v>152</v>
          </cell>
          <cell r="AG157">
            <v>0.10127677728151308</v>
          </cell>
          <cell r="BY157" t="str">
            <v>CSNAQ32</v>
          </cell>
          <cell r="BZ157">
            <v>32</v>
          </cell>
          <cell r="CA157" t="str">
            <v>18-05-2009</v>
          </cell>
          <cell r="CB157" t="str">
            <v xml:space="preserve">CSNA        </v>
          </cell>
          <cell r="CC157" t="str">
            <v xml:space="preserve">ON        </v>
          </cell>
          <cell r="CD157" t="str">
            <v xml:space="preserve">OPCOES VENDA   </v>
          </cell>
          <cell r="CE157" t="str">
            <v xml:space="preserve">Europeu        </v>
          </cell>
        </row>
        <row r="158">
          <cell r="AF158">
            <v>153</v>
          </cell>
          <cell r="AG158">
            <v>0.10124402089747297</v>
          </cell>
          <cell r="BY158" t="str">
            <v>CSNAQ34</v>
          </cell>
          <cell r="BZ158">
            <v>34</v>
          </cell>
          <cell r="CA158" t="str">
            <v>18-05-2009</v>
          </cell>
          <cell r="CB158" t="str">
            <v xml:space="preserve">CSNA        </v>
          </cell>
          <cell r="CC158" t="str">
            <v xml:space="preserve">ON        </v>
          </cell>
          <cell r="CD158" t="str">
            <v xml:space="preserve">OPCOES VENDA   </v>
          </cell>
          <cell r="CE158" t="str">
            <v xml:space="preserve">Europeu        </v>
          </cell>
        </row>
        <row r="159">
          <cell r="AF159">
            <v>154</v>
          </cell>
          <cell r="AG159">
            <v>0.10121169087642623</v>
          </cell>
          <cell r="BY159" t="str">
            <v>CSNAQ36</v>
          </cell>
          <cell r="BZ159">
            <v>36</v>
          </cell>
          <cell r="CA159" t="str">
            <v>18-05-2009</v>
          </cell>
          <cell r="CB159" t="str">
            <v xml:space="preserve">CSNA        </v>
          </cell>
          <cell r="CC159" t="str">
            <v xml:space="preserve">ON        </v>
          </cell>
          <cell r="CD159" t="str">
            <v xml:space="preserve">OPCOES VENDA   </v>
          </cell>
          <cell r="CE159" t="str">
            <v xml:space="preserve">Europeu        </v>
          </cell>
        </row>
        <row r="160">
          <cell r="AF160">
            <v>155</v>
          </cell>
          <cell r="AG160">
            <v>0.10117977894778596</v>
          </cell>
          <cell r="BY160" t="str">
            <v>CSNAQ38</v>
          </cell>
          <cell r="BZ160">
            <v>38</v>
          </cell>
          <cell r="CA160" t="str">
            <v>18-05-2009</v>
          </cell>
          <cell r="CB160" t="str">
            <v xml:space="preserve">CSNA        </v>
          </cell>
          <cell r="CC160" t="str">
            <v xml:space="preserve">ON        </v>
          </cell>
          <cell r="CD160" t="str">
            <v xml:space="preserve">OPCOES VENDA   </v>
          </cell>
          <cell r="CE160" t="str">
            <v xml:space="preserve">Europeu        </v>
          </cell>
        </row>
        <row r="161">
          <cell r="AF161">
            <v>156</v>
          </cell>
          <cell r="AG161">
            <v>0.10114827705350105</v>
          </cell>
          <cell r="BY161" t="str">
            <v>CSNAQ40</v>
          </cell>
          <cell r="BZ161">
            <v>40</v>
          </cell>
          <cell r="CA161" t="str">
            <v>18-05-2009</v>
          </cell>
          <cell r="CB161" t="str">
            <v xml:space="preserve">CSNA        </v>
          </cell>
          <cell r="CC161" t="str">
            <v xml:space="preserve">ON        </v>
          </cell>
          <cell r="CD161" t="str">
            <v xml:space="preserve">OPCOES VENDA   </v>
          </cell>
          <cell r="CE161" t="str">
            <v xml:space="preserve">Europeu        </v>
          </cell>
        </row>
        <row r="162">
          <cell r="AF162">
            <v>157</v>
          </cell>
          <cell r="AG162">
            <v>0.10111717734127312</v>
          </cell>
          <cell r="BY162" t="str">
            <v>CSNAQ42</v>
          </cell>
          <cell r="BZ162">
            <v>42</v>
          </cell>
          <cell r="CA162" t="str">
            <v>18-05-2009</v>
          </cell>
          <cell r="CB162" t="str">
            <v xml:space="preserve">CSNA        </v>
          </cell>
          <cell r="CC162" t="str">
            <v xml:space="preserve">ON        </v>
          </cell>
          <cell r="CD162" t="str">
            <v xml:space="preserve">OPCOES VENDA   </v>
          </cell>
          <cell r="CE162" t="str">
            <v xml:space="preserve">Europeu        </v>
          </cell>
        </row>
        <row r="163">
          <cell r="AF163">
            <v>158</v>
          </cell>
          <cell r="AG163">
            <v>0.10108647215803046</v>
          </cell>
          <cell r="BY163" t="str">
            <v>CSNAR98</v>
          </cell>
          <cell r="BZ163">
            <v>64.790000000000006</v>
          </cell>
          <cell r="CA163" t="str">
            <v>15-06-2009</v>
          </cell>
          <cell r="CB163" t="str">
            <v xml:space="preserve">CSNA        </v>
          </cell>
          <cell r="CC163" t="str">
            <v xml:space="preserve">ON        </v>
          </cell>
          <cell r="CD163" t="str">
            <v xml:space="preserve">OPCOES VENDA   </v>
          </cell>
          <cell r="CE163" t="str">
            <v xml:space="preserve">Europeu        </v>
          </cell>
        </row>
        <row r="164">
          <cell r="AF164">
            <v>159</v>
          </cell>
          <cell r="AG164">
            <v>0.1010561540436492</v>
          </cell>
          <cell r="BY164" t="str">
            <v>CSNAR99</v>
          </cell>
          <cell r="BZ164">
            <v>75</v>
          </cell>
          <cell r="CA164" t="str">
            <v>15-06-2009</v>
          </cell>
          <cell r="CB164" t="str">
            <v xml:space="preserve">CSNA        </v>
          </cell>
          <cell r="CC164" t="str">
            <v xml:space="preserve">ON        </v>
          </cell>
          <cell r="CD164" t="str">
            <v xml:space="preserve">OPCOES VENDA   </v>
          </cell>
          <cell r="CE164" t="str">
            <v xml:space="preserve">Europeu        </v>
          </cell>
        </row>
        <row r="165">
          <cell r="AF165">
            <v>160</v>
          </cell>
          <cell r="AG165">
            <v>0.10102621572491133</v>
          </cell>
          <cell r="BY165" t="str">
            <v>KEPLC14</v>
          </cell>
          <cell r="BZ165">
            <v>0.14000000000000001</v>
          </cell>
          <cell r="CA165" t="str">
            <v>16-03-2009</v>
          </cell>
          <cell r="CB165" t="str">
            <v xml:space="preserve">KEPL        </v>
          </cell>
          <cell r="CC165" t="str">
            <v xml:space="preserve">ON        </v>
          </cell>
          <cell r="CD165" t="str">
            <v xml:space="preserve">OPCOES COMPRA  </v>
          </cell>
          <cell r="CE165" t="str">
            <v xml:space="preserve">Americano      </v>
          </cell>
        </row>
        <row r="166">
          <cell r="AF166">
            <v>161</v>
          </cell>
          <cell r="AG166">
            <v>0.10099665010968795</v>
          </cell>
          <cell r="BY166" t="str">
            <v>KEPLC15</v>
          </cell>
          <cell r="BZ166">
            <v>0.15</v>
          </cell>
          <cell r="CA166" t="str">
            <v>16-03-2009</v>
          </cell>
          <cell r="CB166" t="str">
            <v xml:space="preserve">KEPL        </v>
          </cell>
          <cell r="CC166" t="str">
            <v xml:space="preserve">ON        </v>
          </cell>
          <cell r="CD166" t="str">
            <v xml:space="preserve">OPCOES COMPRA  </v>
          </cell>
          <cell r="CE166" t="str">
            <v xml:space="preserve">Americano      </v>
          </cell>
        </row>
        <row r="167">
          <cell r="AF167">
            <v>162</v>
          </cell>
          <cell r="AG167">
            <v>0.10096745028133713</v>
          </cell>
          <cell r="BY167" t="str">
            <v>KEPLC16</v>
          </cell>
          <cell r="BZ167">
            <v>0.16</v>
          </cell>
          <cell r="CA167" t="str">
            <v>16-03-2009</v>
          </cell>
          <cell r="CB167" t="str">
            <v xml:space="preserve">KEPL        </v>
          </cell>
          <cell r="CC167" t="str">
            <v xml:space="preserve">ON        </v>
          </cell>
          <cell r="CD167" t="str">
            <v xml:space="preserve">OPCOES COMPRA  </v>
          </cell>
          <cell r="CE167" t="str">
            <v xml:space="preserve">Americano      </v>
          </cell>
        </row>
        <row r="168">
          <cell r="AF168">
            <v>163</v>
          </cell>
          <cell r="AG168">
            <v>0.10093860949331046</v>
          </cell>
          <cell r="BY168" t="str">
            <v>KEPLC17</v>
          </cell>
          <cell r="BZ168">
            <v>0.17</v>
          </cell>
          <cell r="CA168" t="str">
            <v>16-03-2009</v>
          </cell>
          <cell r="CB168" t="str">
            <v xml:space="preserve">KEPL        </v>
          </cell>
          <cell r="CC168" t="str">
            <v xml:space="preserve">ON        </v>
          </cell>
          <cell r="CD168" t="str">
            <v xml:space="preserve">OPCOES COMPRA  </v>
          </cell>
          <cell r="CE168" t="str">
            <v xml:space="preserve">Americano      </v>
          </cell>
        </row>
        <row r="169">
          <cell r="AF169">
            <v>164</v>
          </cell>
          <cell r="AG169">
            <v>0.10091012116395626</v>
          </cell>
          <cell r="BY169" t="str">
            <v>KEPLC18</v>
          </cell>
          <cell r="BZ169">
            <v>0.18</v>
          </cell>
          <cell r="CA169" t="str">
            <v>16-03-2009</v>
          </cell>
          <cell r="CB169" t="str">
            <v xml:space="preserve">KEPL        </v>
          </cell>
          <cell r="CC169" t="str">
            <v xml:space="preserve">ON        </v>
          </cell>
          <cell r="CD169" t="str">
            <v xml:space="preserve">OPCOES COMPRA  </v>
          </cell>
          <cell r="CE169" t="str">
            <v xml:space="preserve">Americano      </v>
          </cell>
        </row>
        <row r="170">
          <cell r="AF170">
            <v>165</v>
          </cell>
          <cell r="AG170">
            <v>0.1008819788715114</v>
          </cell>
          <cell r="BY170" t="str">
            <v>KEPLD14</v>
          </cell>
          <cell r="BZ170">
            <v>0.14000000000000001</v>
          </cell>
          <cell r="CA170" t="str">
            <v>20-04-2009</v>
          </cell>
          <cell r="CB170" t="str">
            <v xml:space="preserve">KEPL        </v>
          </cell>
          <cell r="CC170" t="str">
            <v xml:space="preserve">ON        </v>
          </cell>
          <cell r="CD170" t="str">
            <v xml:space="preserve">OPCOES COMPRA  </v>
          </cell>
          <cell r="CE170" t="str">
            <v xml:space="preserve">Americano      </v>
          </cell>
        </row>
        <row r="171">
          <cell r="AF171">
            <v>166</v>
          </cell>
          <cell r="AG171">
            <v>0.10085417634927696</v>
          </cell>
          <cell r="BY171" t="str">
            <v>KEPLD15</v>
          </cell>
          <cell r="BZ171">
            <v>0.15</v>
          </cell>
          <cell r="CA171" t="str">
            <v>20-04-2009</v>
          </cell>
          <cell r="CB171" t="str">
            <v xml:space="preserve">KEPL        </v>
          </cell>
          <cell r="CC171" t="str">
            <v xml:space="preserve">ON        </v>
          </cell>
          <cell r="CD171" t="str">
            <v xml:space="preserve">OPCOES COMPRA  </v>
          </cell>
          <cell r="CE171" t="str">
            <v xml:space="preserve">Americano      </v>
          </cell>
        </row>
        <row r="172">
          <cell r="AF172">
            <v>167</v>
          </cell>
          <cell r="AG172">
            <v>0.10082670748096412</v>
          </cell>
          <cell r="BY172" t="str">
            <v>KEPLD16</v>
          </cell>
          <cell r="BZ172">
            <v>0.16</v>
          </cell>
          <cell r="CA172" t="str">
            <v>20-04-2009</v>
          </cell>
          <cell r="CB172" t="str">
            <v xml:space="preserve">KEPL        </v>
          </cell>
          <cell r="CC172" t="str">
            <v xml:space="preserve">ON        </v>
          </cell>
          <cell r="CD172" t="str">
            <v xml:space="preserve">OPCOES COMPRA  </v>
          </cell>
          <cell r="CE172" t="str">
            <v xml:space="preserve">Americano      </v>
          </cell>
        </row>
        <row r="173">
          <cell r="AF173">
            <v>168</v>
          </cell>
          <cell r="AG173">
            <v>0.10079956629620912</v>
          </cell>
          <cell r="BY173" t="str">
            <v>KEPLF1</v>
          </cell>
          <cell r="BZ173">
            <v>1</v>
          </cell>
          <cell r="CA173" t="str">
            <v>15-06-2009</v>
          </cell>
          <cell r="CB173" t="str">
            <v xml:space="preserve">KEPL        </v>
          </cell>
          <cell r="CC173" t="str">
            <v xml:space="preserve">ON        </v>
          </cell>
          <cell r="CD173" t="str">
            <v xml:space="preserve">OPCOES COMPRA  </v>
          </cell>
          <cell r="CE173" t="str">
            <v xml:space="preserve">Americano      </v>
          </cell>
        </row>
        <row r="174">
          <cell r="AF174">
            <v>169</v>
          </cell>
          <cell r="AG174">
            <v>0.10077274696624849</v>
          </cell>
          <cell r="BY174" t="str">
            <v>KEPLO14</v>
          </cell>
          <cell r="BZ174">
            <v>0.14000000000000001</v>
          </cell>
          <cell r="CA174" t="str">
            <v>16-03-2009</v>
          </cell>
          <cell r="CB174" t="str">
            <v xml:space="preserve">KEPL        </v>
          </cell>
          <cell r="CC174" t="str">
            <v xml:space="preserve">ON        </v>
          </cell>
          <cell r="CD174" t="str">
            <v xml:space="preserve">OPCOES VENDA   </v>
          </cell>
          <cell r="CE174" t="str">
            <v xml:space="preserve">Europeu        </v>
          </cell>
        </row>
        <row r="175">
          <cell r="AF175">
            <v>170</v>
          </cell>
          <cell r="AG175">
            <v>0.10074624379974373</v>
          </cell>
          <cell r="BY175" t="str">
            <v>KEPLO15</v>
          </cell>
          <cell r="BZ175">
            <v>0.15</v>
          </cell>
          <cell r="CA175" t="str">
            <v>16-03-2009</v>
          </cell>
          <cell r="CB175" t="str">
            <v xml:space="preserve">KEPL        </v>
          </cell>
          <cell r="CC175" t="str">
            <v xml:space="preserve">ON        </v>
          </cell>
          <cell r="CD175" t="str">
            <v xml:space="preserve">OPCOES VENDA   </v>
          </cell>
          <cell r="CE175" t="str">
            <v xml:space="preserve">Europeu        </v>
          </cell>
        </row>
        <row r="176">
          <cell r="AF176">
            <v>171</v>
          </cell>
          <cell r="AG176">
            <v>0.10072005123875694</v>
          </cell>
          <cell r="BY176" t="str">
            <v>KEPLO16</v>
          </cell>
          <cell r="BZ176">
            <v>0.16</v>
          </cell>
          <cell r="CA176" t="str">
            <v>16-03-2009</v>
          </cell>
          <cell r="CB176" t="str">
            <v xml:space="preserve">KEPL        </v>
          </cell>
          <cell r="CC176" t="str">
            <v xml:space="preserve">ON        </v>
          </cell>
          <cell r="CD176" t="str">
            <v xml:space="preserve">OPCOES VENDA   </v>
          </cell>
          <cell r="CE176" t="str">
            <v xml:space="preserve">Europeu        </v>
          </cell>
        </row>
        <row r="177">
          <cell r="AF177">
            <v>172</v>
          </cell>
          <cell r="AG177">
            <v>0.10069416385486374</v>
          </cell>
          <cell r="BY177" t="str">
            <v>KEPLO17</v>
          </cell>
          <cell r="BZ177">
            <v>0.17</v>
          </cell>
          <cell r="CA177" t="str">
            <v>16-03-2009</v>
          </cell>
          <cell r="CB177" t="str">
            <v xml:space="preserve">KEPL        </v>
          </cell>
          <cell r="CC177" t="str">
            <v xml:space="preserve">ON        </v>
          </cell>
          <cell r="CD177" t="str">
            <v xml:space="preserve">OPCOES VENDA   </v>
          </cell>
          <cell r="CE177" t="str">
            <v xml:space="preserve">Europeu        </v>
          </cell>
        </row>
        <row r="178">
          <cell r="AF178">
            <v>173</v>
          </cell>
          <cell r="AG178">
            <v>0.10066857634540227</v>
          </cell>
          <cell r="BY178" t="str">
            <v>KEPLO18</v>
          </cell>
          <cell r="BZ178">
            <v>0.18</v>
          </cell>
          <cell r="CA178" t="str">
            <v>16-03-2009</v>
          </cell>
          <cell r="CB178" t="str">
            <v xml:space="preserve">KEPL        </v>
          </cell>
          <cell r="CC178" t="str">
            <v xml:space="preserve">ON        </v>
          </cell>
          <cell r="CD178" t="str">
            <v xml:space="preserve">OPCOES VENDA   </v>
          </cell>
          <cell r="CE178" t="str">
            <v xml:space="preserve">Europeu        </v>
          </cell>
        </row>
        <row r="179">
          <cell r="AF179">
            <v>174</v>
          </cell>
          <cell r="AG179">
            <v>0.10064328352985386</v>
          </cell>
          <cell r="BY179" t="str">
            <v>KEPLP14</v>
          </cell>
          <cell r="BZ179">
            <v>0.14000000000000001</v>
          </cell>
          <cell r="CA179" t="str">
            <v>20-04-2009</v>
          </cell>
          <cell r="CB179" t="str">
            <v xml:space="preserve">KEPL        </v>
          </cell>
          <cell r="CC179" t="str">
            <v xml:space="preserve">ON        </v>
          </cell>
          <cell r="CD179" t="str">
            <v xml:space="preserve">OPCOES VENDA   </v>
          </cell>
          <cell r="CE179" t="str">
            <v xml:space="preserve">Europeu        </v>
          </cell>
        </row>
        <row r="180">
          <cell r="AF180">
            <v>175</v>
          </cell>
          <cell r="AG180">
            <v>0.10061828034634535</v>
          </cell>
          <cell r="BY180" t="str">
            <v>KEPLP15</v>
          </cell>
          <cell r="BZ180">
            <v>0.15</v>
          </cell>
          <cell r="CA180" t="str">
            <v>20-04-2009</v>
          </cell>
          <cell r="CB180" t="str">
            <v xml:space="preserve">KEPL        </v>
          </cell>
          <cell r="CC180" t="str">
            <v xml:space="preserve">ON        </v>
          </cell>
          <cell r="CD180" t="str">
            <v xml:space="preserve">OPCOES VENDA   </v>
          </cell>
          <cell r="CE180" t="str">
            <v xml:space="preserve">Europeu        </v>
          </cell>
        </row>
        <row r="181">
          <cell r="AF181">
            <v>176</v>
          </cell>
          <cell r="AG181">
            <v>0.10059356184827117</v>
          </cell>
          <cell r="BY181" t="str">
            <v>KEPLP16</v>
          </cell>
          <cell r="BZ181">
            <v>0.16</v>
          </cell>
          <cell r="CA181" t="str">
            <v>20-04-2009</v>
          </cell>
          <cell r="CB181" t="str">
            <v xml:space="preserve">KEPL        </v>
          </cell>
          <cell r="CC181" t="str">
            <v xml:space="preserve">ON        </v>
          </cell>
          <cell r="CD181" t="str">
            <v xml:space="preserve">OPCOES VENDA   </v>
          </cell>
          <cell r="CE181" t="str">
            <v xml:space="preserve">Europeu        </v>
          </cell>
        </row>
        <row r="182">
          <cell r="AF182">
            <v>177</v>
          </cell>
          <cell r="AG182">
            <v>0.10056912320103284</v>
          </cell>
          <cell r="BY182" t="str">
            <v>KEPLR1</v>
          </cell>
          <cell r="BZ182">
            <v>1</v>
          </cell>
          <cell r="CA182" t="str">
            <v>15-06-2009</v>
          </cell>
          <cell r="CB182" t="str">
            <v xml:space="preserve">KEPL        </v>
          </cell>
          <cell r="CC182" t="str">
            <v xml:space="preserve">ON        </v>
          </cell>
          <cell r="CD182" t="str">
            <v xml:space="preserve">OPCOES VENDA   </v>
          </cell>
          <cell r="CE182" t="str">
            <v xml:space="preserve">Europeu        </v>
          </cell>
        </row>
        <row r="183">
          <cell r="AF183">
            <v>178</v>
          </cell>
          <cell r="AG183">
            <v>0.10054495967888433</v>
          </cell>
          <cell r="BY183" t="str">
            <v>MNPRD5</v>
          </cell>
          <cell r="BZ183">
            <v>5</v>
          </cell>
          <cell r="CA183" t="str">
            <v>20-04-2009</v>
          </cell>
          <cell r="CB183" t="str">
            <v xml:space="preserve">MNPR        </v>
          </cell>
          <cell r="CC183" t="str">
            <v xml:space="preserve">ON        </v>
          </cell>
          <cell r="CD183" t="str">
            <v xml:space="preserve">OPCOES COMPRA  </v>
          </cell>
          <cell r="CE183" t="str">
            <v xml:space="preserve">Americano      </v>
          </cell>
        </row>
        <row r="184">
          <cell r="AF184">
            <v>179</v>
          </cell>
          <cell r="AG184">
            <v>0.10052106666188654</v>
          </cell>
          <cell r="BY184" t="str">
            <v>MNPRD1</v>
          </cell>
          <cell r="BZ184">
            <v>5.5</v>
          </cell>
          <cell r="CA184" t="str">
            <v>20-04-2009</v>
          </cell>
          <cell r="CB184" t="str">
            <v xml:space="preserve">MNPR        </v>
          </cell>
          <cell r="CC184" t="str">
            <v xml:space="preserve">ON        </v>
          </cell>
          <cell r="CD184" t="str">
            <v xml:space="preserve">OPCOES COMPRA  </v>
          </cell>
          <cell r="CE184" t="str">
            <v xml:space="preserve">Europeu        </v>
          </cell>
        </row>
        <row r="185">
          <cell r="AF185">
            <v>180</v>
          </cell>
          <cell r="AG185">
            <v>0.10049743963296387</v>
          </cell>
          <cell r="BY185" t="str">
            <v>MNPRD6</v>
          </cell>
          <cell r="BZ185">
            <v>6</v>
          </cell>
          <cell r="CA185" t="str">
            <v>20-04-2009</v>
          </cell>
          <cell r="CB185" t="str">
            <v xml:space="preserve">MNPR        </v>
          </cell>
          <cell r="CC185" t="str">
            <v xml:space="preserve">ON        </v>
          </cell>
          <cell r="CD185" t="str">
            <v xml:space="preserve">OPCOES COMPRA  </v>
          </cell>
          <cell r="CE185" t="str">
            <v xml:space="preserve">Americano      </v>
          </cell>
        </row>
        <row r="186">
          <cell r="AF186">
            <v>181</v>
          </cell>
          <cell r="AG186">
            <v>0.10047407417505472</v>
          </cell>
          <cell r="BY186" t="str">
            <v>MNPRD2</v>
          </cell>
          <cell r="BZ186">
            <v>6.5</v>
          </cell>
          <cell r="CA186" t="str">
            <v>20-04-2009</v>
          </cell>
          <cell r="CB186" t="str">
            <v xml:space="preserve">MNPR        </v>
          </cell>
          <cell r="CC186" t="str">
            <v xml:space="preserve">ON        </v>
          </cell>
          <cell r="CD186" t="str">
            <v xml:space="preserve">OPCOES COMPRA  </v>
          </cell>
          <cell r="CE186" t="str">
            <v xml:space="preserve">Europeu        </v>
          </cell>
        </row>
        <row r="187">
          <cell r="AF187">
            <v>182</v>
          </cell>
          <cell r="AG187">
            <v>0.10045096596836123</v>
          </cell>
          <cell r="BY187" t="str">
            <v>MNPRP5</v>
          </cell>
          <cell r="BZ187">
            <v>5</v>
          </cell>
          <cell r="CA187" t="str">
            <v>20-04-2009</v>
          </cell>
          <cell r="CB187" t="str">
            <v xml:space="preserve">MNPR        </v>
          </cell>
          <cell r="CC187" t="str">
            <v xml:space="preserve">ON        </v>
          </cell>
          <cell r="CD187" t="str">
            <v xml:space="preserve">OPCOES VENDA   </v>
          </cell>
          <cell r="CE187" t="str">
            <v xml:space="preserve">Europeu        </v>
          </cell>
        </row>
        <row r="188">
          <cell r="AF188">
            <v>183</v>
          </cell>
          <cell r="AG188">
            <v>0.10042811078768454</v>
          </cell>
          <cell r="BY188" t="str">
            <v>MNPRP1</v>
          </cell>
          <cell r="BZ188">
            <v>5.5</v>
          </cell>
          <cell r="CA188" t="str">
            <v>20-04-2009</v>
          </cell>
          <cell r="CB188" t="str">
            <v xml:space="preserve">MNPR        </v>
          </cell>
          <cell r="CC188" t="str">
            <v xml:space="preserve">ON        </v>
          </cell>
          <cell r="CD188" t="str">
            <v xml:space="preserve">OPCOES VENDA   </v>
          </cell>
          <cell r="CE188" t="str">
            <v xml:space="preserve">Europeu        </v>
          </cell>
        </row>
        <row r="189">
          <cell r="AF189">
            <v>184</v>
          </cell>
          <cell r="AG189">
            <v>0.10040550449985108</v>
          </cell>
          <cell r="BY189" t="str">
            <v>MNPRP6</v>
          </cell>
          <cell r="BZ189">
            <v>6</v>
          </cell>
          <cell r="CA189" t="str">
            <v>20-04-2009</v>
          </cell>
          <cell r="CB189" t="str">
            <v xml:space="preserve">MNPR        </v>
          </cell>
          <cell r="CC189" t="str">
            <v xml:space="preserve">ON        </v>
          </cell>
          <cell r="CD189" t="str">
            <v xml:space="preserve">OPCOES VENDA   </v>
          </cell>
          <cell r="CE189" t="str">
            <v xml:space="preserve">Europeu        </v>
          </cell>
        </row>
        <row r="190">
          <cell r="AF190">
            <v>185</v>
          </cell>
          <cell r="AG190">
            <v>0.10038314306121987</v>
          </cell>
          <cell r="BY190" t="str">
            <v>MNPRP2</v>
          </cell>
          <cell r="BZ190">
            <v>6.5</v>
          </cell>
          <cell r="CA190" t="str">
            <v>20-04-2009</v>
          </cell>
          <cell r="CB190" t="str">
            <v xml:space="preserve">MNPR        </v>
          </cell>
          <cell r="CC190" t="str">
            <v xml:space="preserve">ON        </v>
          </cell>
          <cell r="CD190" t="str">
            <v xml:space="preserve">OPCOES VENDA   </v>
          </cell>
          <cell r="CE190" t="str">
            <v xml:space="preserve">Europeu        </v>
          </cell>
        </row>
        <row r="191">
          <cell r="AF191">
            <v>186</v>
          </cell>
          <cell r="AG191">
            <v>0.10036102251527135</v>
          </cell>
          <cell r="BY191" t="str">
            <v>PETRC2</v>
          </cell>
          <cell r="BZ191">
            <v>35.1</v>
          </cell>
          <cell r="CA191" t="str">
            <v>16-03-2009</v>
          </cell>
          <cell r="CB191" t="str">
            <v xml:space="preserve">PETR        </v>
          </cell>
          <cell r="CC191" t="str">
            <v xml:space="preserve">ON        </v>
          </cell>
          <cell r="CD191" t="str">
            <v xml:space="preserve">OPCOES COMPRA  </v>
          </cell>
          <cell r="CE191" t="str">
            <v xml:space="preserve">Europeu        </v>
          </cell>
        </row>
        <row r="192">
          <cell r="AF192">
            <v>187</v>
          </cell>
          <cell r="AG192">
            <v>0.10033913899027347</v>
          </cell>
          <cell r="BY192" t="str">
            <v>PETRO2</v>
          </cell>
          <cell r="BZ192">
            <v>35.1</v>
          </cell>
          <cell r="CA192" t="str">
            <v>16-03-2009</v>
          </cell>
          <cell r="CB192" t="str">
            <v xml:space="preserve">PETR        </v>
          </cell>
          <cell r="CC192" t="str">
            <v xml:space="preserve">ON        </v>
          </cell>
          <cell r="CD192" t="str">
            <v xml:space="preserve">OPCOES VENDA   </v>
          </cell>
          <cell r="CE192" t="str">
            <v xml:space="preserve">Europeu        </v>
          </cell>
        </row>
        <row r="193">
          <cell r="AF193">
            <v>188</v>
          </cell>
          <cell r="AG193">
            <v>0.1003174886970235</v>
          </cell>
          <cell r="BY193" t="str">
            <v>PLASC2</v>
          </cell>
          <cell r="BZ193">
            <v>2</v>
          </cell>
          <cell r="CA193" t="str">
            <v>16-03-2009</v>
          </cell>
          <cell r="CB193" t="str">
            <v xml:space="preserve">PLAS        </v>
          </cell>
          <cell r="CC193" t="str">
            <v xml:space="preserve">ON        </v>
          </cell>
          <cell r="CD193" t="str">
            <v xml:space="preserve">OPCOES COMPRA  </v>
          </cell>
          <cell r="CE193" t="str">
            <v xml:space="preserve">Americano      </v>
          </cell>
        </row>
        <row r="194">
          <cell r="AF194">
            <v>189</v>
          </cell>
          <cell r="AG194">
            <v>0.10029606792665913</v>
          </cell>
          <cell r="BY194" t="str">
            <v>PLASO2</v>
          </cell>
          <cell r="BZ194">
            <v>2</v>
          </cell>
          <cell r="CA194" t="str">
            <v>16-03-2009</v>
          </cell>
          <cell r="CB194" t="str">
            <v xml:space="preserve">PLAS        </v>
          </cell>
          <cell r="CC194" t="str">
            <v xml:space="preserve">ON        </v>
          </cell>
          <cell r="CD194" t="str">
            <v xml:space="preserve">OPCOES VENDA   </v>
          </cell>
          <cell r="CE194" t="str">
            <v xml:space="preserve">Europeu        </v>
          </cell>
        </row>
        <row r="195">
          <cell r="AF195">
            <v>190</v>
          </cell>
          <cell r="AG195">
            <v>0.10027487304854255</v>
          </cell>
          <cell r="BY195" t="str">
            <v>TCSLF1</v>
          </cell>
          <cell r="BZ195">
            <v>6</v>
          </cell>
          <cell r="CA195" t="str">
            <v>15-06-2009</v>
          </cell>
          <cell r="CB195" t="str">
            <v xml:space="preserve">TCSL        </v>
          </cell>
          <cell r="CC195" t="str">
            <v xml:space="preserve">ON        </v>
          </cell>
          <cell r="CD195" t="str">
            <v xml:space="preserve">OPCOES COMPRA  </v>
          </cell>
          <cell r="CE195" t="str">
            <v xml:space="preserve">Americano      </v>
          </cell>
        </row>
        <row r="196">
          <cell r="AF196">
            <v>191</v>
          </cell>
          <cell r="AG196">
            <v>0.10025390050820659</v>
          </cell>
          <cell r="BY196" t="str">
            <v>TCSLR1</v>
          </cell>
          <cell r="BZ196">
            <v>6</v>
          </cell>
          <cell r="CA196" t="str">
            <v>15-06-2009</v>
          </cell>
          <cell r="CB196" t="str">
            <v xml:space="preserve">TCSL        </v>
          </cell>
          <cell r="CC196" t="str">
            <v xml:space="preserve">ON        </v>
          </cell>
          <cell r="CD196" t="str">
            <v xml:space="preserve">OPCOES VENDA   </v>
          </cell>
          <cell r="CE196" t="str">
            <v xml:space="preserve">Europeu        </v>
          </cell>
        </row>
        <row r="197">
          <cell r="AF197">
            <v>192</v>
          </cell>
          <cell r="AG197">
            <v>0.10023314682536921</v>
          </cell>
          <cell r="BY197" t="str">
            <v>TNLPF1</v>
          </cell>
          <cell r="BZ197">
            <v>50</v>
          </cell>
          <cell r="CA197" t="str">
            <v>15-06-2009</v>
          </cell>
          <cell r="CB197" t="str">
            <v xml:space="preserve">TNLP        </v>
          </cell>
          <cell r="CC197" t="str">
            <v xml:space="preserve">ON        </v>
          </cell>
          <cell r="CD197" t="str">
            <v xml:space="preserve">OPCOES COMPRA  </v>
          </cell>
          <cell r="CE197" t="str">
            <v xml:space="preserve">Americano      </v>
          </cell>
        </row>
        <row r="198">
          <cell r="AF198">
            <v>193</v>
          </cell>
          <cell r="AG198">
            <v>0.10021260859200809</v>
          </cell>
          <cell r="BY198" t="str">
            <v>TNLPR1</v>
          </cell>
          <cell r="BZ198">
            <v>50</v>
          </cell>
          <cell r="CA198" t="str">
            <v>15-06-2009</v>
          </cell>
          <cell r="CB198" t="str">
            <v xml:space="preserve">TNLP        </v>
          </cell>
          <cell r="CC198" t="str">
            <v xml:space="preserve">ON        </v>
          </cell>
          <cell r="CD198" t="str">
            <v xml:space="preserve">OPCOES VENDA   </v>
          </cell>
          <cell r="CE198" t="str">
            <v xml:space="preserve">Europeu        </v>
          </cell>
        </row>
        <row r="199">
          <cell r="AF199">
            <v>194</v>
          </cell>
          <cell r="AG199">
            <v>0.1001922824704935</v>
          </cell>
          <cell r="BY199" t="str">
            <v>BBDCD10</v>
          </cell>
          <cell r="BZ199">
            <v>20.99</v>
          </cell>
          <cell r="CA199" t="str">
            <v>20-04-2009</v>
          </cell>
          <cell r="CB199" t="str">
            <v xml:space="preserve">BBDC    /ED </v>
          </cell>
          <cell r="CC199" t="str">
            <v>ON      N1</v>
          </cell>
          <cell r="CD199" t="str">
            <v xml:space="preserve">OPCOES COMPRA  </v>
          </cell>
          <cell r="CE199" t="str">
            <v xml:space="preserve">Europeu        </v>
          </cell>
        </row>
        <row r="200">
          <cell r="AF200">
            <v>195</v>
          </cell>
          <cell r="AG200">
            <v>0.1001721651917824</v>
          </cell>
          <cell r="BY200" t="str">
            <v>BBDCP10</v>
          </cell>
          <cell r="BZ200">
            <v>21</v>
          </cell>
          <cell r="CA200" t="str">
            <v>20-04-2009</v>
          </cell>
          <cell r="CB200" t="str">
            <v xml:space="preserve">BBDC    /ED </v>
          </cell>
          <cell r="CC200" t="str">
            <v>ON      N1</v>
          </cell>
          <cell r="CD200" t="str">
            <v xml:space="preserve">OPCOES VENDA   </v>
          </cell>
          <cell r="CE200" t="str">
            <v xml:space="preserve">Europeu        </v>
          </cell>
        </row>
        <row r="201">
          <cell r="AF201">
            <v>196</v>
          </cell>
          <cell r="AG201">
            <v>0.10015225355366297</v>
          </cell>
          <cell r="BY201" t="str">
            <v>BRTPF1</v>
          </cell>
          <cell r="BZ201">
            <v>52</v>
          </cell>
          <cell r="CA201" t="str">
            <v>15-06-2009</v>
          </cell>
          <cell r="CB201" t="str">
            <v xml:space="preserve">BRTP        </v>
          </cell>
          <cell r="CC201" t="str">
            <v>ON      N1</v>
          </cell>
          <cell r="CD201" t="str">
            <v xml:space="preserve">OPCOES COMPRA  </v>
          </cell>
          <cell r="CE201" t="str">
            <v xml:space="preserve">Americano      </v>
          </cell>
        </row>
        <row r="202">
          <cell r="AF202">
            <v>197</v>
          </cell>
          <cell r="AG202">
            <v>0.10013254441905906</v>
          </cell>
          <cell r="BY202" t="str">
            <v>BRTPR1</v>
          </cell>
          <cell r="BZ202">
            <v>52</v>
          </cell>
          <cell r="CA202" t="str">
            <v>15-06-2009</v>
          </cell>
          <cell r="CB202" t="str">
            <v xml:space="preserve">BRTP        </v>
          </cell>
          <cell r="CC202" t="str">
            <v>ON      N1</v>
          </cell>
          <cell r="CD202" t="str">
            <v xml:space="preserve">OPCOES VENDA   </v>
          </cell>
          <cell r="CE202" t="str">
            <v xml:space="preserve">Europeu        </v>
          </cell>
        </row>
        <row r="203">
          <cell r="AF203">
            <v>198</v>
          </cell>
          <cell r="AG203">
            <v>0.10011303471437816</v>
          </cell>
          <cell r="BY203" t="str">
            <v>ELETC21</v>
          </cell>
          <cell r="BZ203">
            <v>21</v>
          </cell>
          <cell r="CA203" t="str">
            <v>16-03-2009</v>
          </cell>
          <cell r="CB203" t="str">
            <v xml:space="preserve">ELET        </v>
          </cell>
          <cell r="CC203" t="str">
            <v>ON      N1</v>
          </cell>
          <cell r="CD203" t="str">
            <v xml:space="preserve">OPCOES COMPRA  </v>
          </cell>
          <cell r="CE203" t="str">
            <v xml:space="preserve">Europeu        </v>
          </cell>
        </row>
        <row r="204">
          <cell r="AF204">
            <v>199</v>
          </cell>
          <cell r="AG204">
            <v>0.10009372142791739</v>
          </cell>
          <cell r="BY204" t="str">
            <v>ELETC22</v>
          </cell>
          <cell r="BZ204">
            <v>22</v>
          </cell>
          <cell r="CA204" t="str">
            <v>16-03-2009</v>
          </cell>
          <cell r="CB204" t="str">
            <v xml:space="preserve">ELET        </v>
          </cell>
          <cell r="CC204" t="str">
            <v>ON      N1</v>
          </cell>
          <cell r="CD204" t="str">
            <v xml:space="preserve">OPCOES COMPRA  </v>
          </cell>
          <cell r="CE204" t="str">
            <v xml:space="preserve">Americano      </v>
          </cell>
        </row>
        <row r="205">
          <cell r="AF205">
            <v>200</v>
          </cell>
          <cell r="AG205">
            <v>0.10007460160831116</v>
          </cell>
          <cell r="BY205" t="str">
            <v>ELETC26</v>
          </cell>
          <cell r="BZ205">
            <v>26</v>
          </cell>
          <cell r="CA205" t="str">
            <v>16-03-2009</v>
          </cell>
          <cell r="CB205" t="str">
            <v xml:space="preserve">ELET        </v>
          </cell>
          <cell r="CC205" t="str">
            <v>ON      N1</v>
          </cell>
          <cell r="CD205" t="str">
            <v xml:space="preserve">OPCOES COMPRA  </v>
          </cell>
          <cell r="CE205" t="str">
            <v xml:space="preserve">Americano      </v>
          </cell>
        </row>
        <row r="206">
          <cell r="AF206">
            <v>201</v>
          </cell>
          <cell r="AG206">
            <v>0.10005567236302881</v>
          </cell>
          <cell r="BY206" t="str">
            <v>ELETC27</v>
          </cell>
          <cell r="BZ206">
            <v>27</v>
          </cell>
          <cell r="CA206" t="str">
            <v>16-03-2009</v>
          </cell>
          <cell r="CB206" t="str">
            <v xml:space="preserve">ELET        </v>
          </cell>
          <cell r="CC206" t="str">
            <v>ON      N1</v>
          </cell>
          <cell r="CD206" t="str">
            <v xml:space="preserve">OPCOES COMPRA  </v>
          </cell>
          <cell r="CE206" t="str">
            <v xml:space="preserve">Europeu        </v>
          </cell>
        </row>
        <row r="207">
          <cell r="AF207">
            <v>202</v>
          </cell>
          <cell r="AG207">
            <v>0.10003693085691467</v>
          </cell>
          <cell r="BY207" t="str">
            <v>ELETC28</v>
          </cell>
          <cell r="BZ207">
            <v>28</v>
          </cell>
          <cell r="CA207" t="str">
            <v>16-03-2009</v>
          </cell>
          <cell r="CB207" t="str">
            <v xml:space="preserve">ELET        </v>
          </cell>
          <cell r="CC207" t="str">
            <v>ON      N1</v>
          </cell>
          <cell r="CD207" t="str">
            <v xml:space="preserve">OPCOES COMPRA  </v>
          </cell>
          <cell r="CE207" t="str">
            <v xml:space="preserve">Americano      </v>
          </cell>
        </row>
        <row r="208">
          <cell r="AF208">
            <v>203</v>
          </cell>
          <cell r="AG208">
            <v>0.10001837431077476</v>
          </cell>
          <cell r="BY208" t="str">
            <v>ELETC30</v>
          </cell>
          <cell r="BZ208">
            <v>30</v>
          </cell>
          <cell r="CA208" t="str">
            <v>16-03-2009</v>
          </cell>
          <cell r="CB208" t="str">
            <v xml:space="preserve">ELET        </v>
          </cell>
          <cell r="CC208" t="str">
            <v>ON      N1</v>
          </cell>
          <cell r="CD208" t="str">
            <v xml:space="preserve">OPCOES COMPRA  </v>
          </cell>
          <cell r="CE208" t="str">
            <v xml:space="preserve">Americano      </v>
          </cell>
        </row>
        <row r="209">
          <cell r="AF209">
            <v>204</v>
          </cell>
          <cell r="AG209">
            <v>0.10000000000000009</v>
          </cell>
          <cell r="BY209" t="str">
            <v>ELETC31</v>
          </cell>
          <cell r="BZ209">
            <v>31</v>
          </cell>
          <cell r="CA209" t="str">
            <v>16-03-2009</v>
          </cell>
          <cell r="CB209" t="str">
            <v xml:space="preserve">ELET        </v>
          </cell>
          <cell r="CC209" t="str">
            <v>ON      N1</v>
          </cell>
          <cell r="CD209" t="str">
            <v xml:space="preserve">OPCOES COMPRA  </v>
          </cell>
          <cell r="CE209" t="str">
            <v xml:space="preserve">Europeu        </v>
          </cell>
        </row>
        <row r="210">
          <cell r="AF210">
            <v>205</v>
          </cell>
          <cell r="AG210">
            <v>0.10000260672333838</v>
          </cell>
          <cell r="BY210" t="str">
            <v>ELETD23</v>
          </cell>
          <cell r="BZ210">
            <v>23</v>
          </cell>
          <cell r="CA210" t="str">
            <v>20-04-2009</v>
          </cell>
          <cell r="CB210" t="str">
            <v xml:space="preserve">ELET        </v>
          </cell>
          <cell r="CC210" t="str">
            <v>ON      N1</v>
          </cell>
          <cell r="CD210" t="str">
            <v xml:space="preserve">OPCOES COMPRA  </v>
          </cell>
          <cell r="CE210" t="str">
            <v xml:space="preserve">Europeu        </v>
          </cell>
        </row>
        <row r="211">
          <cell r="AF211">
            <v>206</v>
          </cell>
          <cell r="AG211">
            <v>0.10000518814477077</v>
          </cell>
          <cell r="BY211" t="str">
            <v>ELETD24</v>
          </cell>
          <cell r="BZ211">
            <v>24</v>
          </cell>
          <cell r="CA211" t="str">
            <v>20-04-2009</v>
          </cell>
          <cell r="CB211" t="str">
            <v xml:space="preserve">ELET        </v>
          </cell>
          <cell r="CC211" t="str">
            <v>ON      N1</v>
          </cell>
          <cell r="CD211" t="str">
            <v xml:space="preserve">OPCOES COMPRA  </v>
          </cell>
          <cell r="CE211" t="str">
            <v xml:space="preserve">Americano      </v>
          </cell>
        </row>
        <row r="212">
          <cell r="AF212">
            <v>207</v>
          </cell>
          <cell r="AG212">
            <v>0.10000774463090378</v>
          </cell>
          <cell r="BY212" t="str">
            <v>ELETD26</v>
          </cell>
          <cell r="BZ212">
            <v>26</v>
          </cell>
          <cell r="CA212" t="str">
            <v>20-04-2009</v>
          </cell>
          <cell r="CB212" t="str">
            <v xml:space="preserve">ELET        </v>
          </cell>
          <cell r="CC212" t="str">
            <v>ON      N1</v>
          </cell>
          <cell r="CD212" t="str">
            <v xml:space="preserve">OPCOES COMPRA  </v>
          </cell>
          <cell r="CE212" t="str">
            <v xml:space="preserve">Americano      </v>
          </cell>
        </row>
        <row r="213">
          <cell r="AF213">
            <v>208</v>
          </cell>
          <cell r="AG213">
            <v>0.10001027654129535</v>
          </cell>
          <cell r="BY213" t="str">
            <v>ELETD27</v>
          </cell>
          <cell r="BZ213">
            <v>27</v>
          </cell>
          <cell r="CA213" t="str">
            <v>20-04-2009</v>
          </cell>
          <cell r="CB213" t="str">
            <v xml:space="preserve">ELET        </v>
          </cell>
          <cell r="CC213" t="str">
            <v>ON      N1</v>
          </cell>
          <cell r="CD213" t="str">
            <v xml:space="preserve">OPCOES COMPRA  </v>
          </cell>
          <cell r="CE213" t="str">
            <v xml:space="preserve">Europeu        </v>
          </cell>
        </row>
        <row r="214">
          <cell r="AF214">
            <v>209</v>
          </cell>
          <cell r="AG214">
            <v>0.10001278422862381</v>
          </cell>
          <cell r="BY214" t="str">
            <v>ELETD28</v>
          </cell>
          <cell r="BZ214">
            <v>28</v>
          </cell>
          <cell r="CA214" t="str">
            <v>20-04-2009</v>
          </cell>
          <cell r="CB214" t="str">
            <v xml:space="preserve">ELET        </v>
          </cell>
          <cell r="CC214" t="str">
            <v>ON      N1</v>
          </cell>
          <cell r="CD214" t="str">
            <v xml:space="preserve">OPCOES COMPRA  </v>
          </cell>
          <cell r="CE214" t="str">
            <v xml:space="preserve">Americano      </v>
          </cell>
        </row>
        <row r="215">
          <cell r="AF215">
            <v>210</v>
          </cell>
          <cell r="AG215">
            <v>0.10001526803885086</v>
          </cell>
          <cell r="BY215" t="str">
            <v>ELETD30</v>
          </cell>
          <cell r="BZ215">
            <v>30</v>
          </cell>
          <cell r="CA215" t="str">
            <v>20-04-2009</v>
          </cell>
          <cell r="CB215" t="str">
            <v xml:space="preserve">ELET        </v>
          </cell>
          <cell r="CC215" t="str">
            <v>ON      N1</v>
          </cell>
          <cell r="CD215" t="str">
            <v xml:space="preserve">OPCOES COMPRA  </v>
          </cell>
          <cell r="CE215" t="str">
            <v xml:space="preserve">Americano      </v>
          </cell>
        </row>
        <row r="216">
          <cell r="AF216">
            <v>211</v>
          </cell>
          <cell r="AG216">
            <v>0.10001772831138189</v>
          </cell>
          <cell r="BY216" t="str">
            <v>ELETD31</v>
          </cell>
          <cell r="BZ216">
            <v>31</v>
          </cell>
          <cell r="CA216" t="str">
            <v>20-04-2009</v>
          </cell>
          <cell r="CB216" t="str">
            <v xml:space="preserve">ELET        </v>
          </cell>
          <cell r="CC216" t="str">
            <v>ON      N1</v>
          </cell>
          <cell r="CD216" t="str">
            <v xml:space="preserve">OPCOES COMPRA  </v>
          </cell>
          <cell r="CE216" t="str">
            <v xml:space="preserve">Europeu        </v>
          </cell>
        </row>
        <row r="217">
          <cell r="AF217">
            <v>212</v>
          </cell>
          <cell r="AG217">
            <v>0.10002016537922009</v>
          </cell>
          <cell r="BY217" t="str">
            <v>ELETD32</v>
          </cell>
          <cell r="BZ217">
            <v>32</v>
          </cell>
          <cell r="CA217" t="str">
            <v>20-04-2009</v>
          </cell>
          <cell r="CB217" t="str">
            <v xml:space="preserve">ELET        </v>
          </cell>
          <cell r="CC217" t="str">
            <v>ON      N1</v>
          </cell>
          <cell r="CD217" t="str">
            <v xml:space="preserve">OPCOES COMPRA  </v>
          </cell>
          <cell r="CE217" t="str">
            <v xml:space="preserve">Americano      </v>
          </cell>
        </row>
        <row r="218">
          <cell r="AF218">
            <v>213</v>
          </cell>
          <cell r="AG218">
            <v>0.1000225795691152</v>
          </cell>
          <cell r="BY218" t="str">
            <v>ELETO21</v>
          </cell>
          <cell r="BZ218">
            <v>21</v>
          </cell>
          <cell r="CA218" t="str">
            <v>16-03-2009</v>
          </cell>
          <cell r="CB218" t="str">
            <v xml:space="preserve">ELET        </v>
          </cell>
          <cell r="CC218" t="str">
            <v>ON      N1</v>
          </cell>
          <cell r="CD218" t="str">
            <v xml:space="preserve">OPCOES VENDA   </v>
          </cell>
          <cell r="CE218" t="str">
            <v xml:space="preserve">Europeu        </v>
          </cell>
        </row>
        <row r="219">
          <cell r="AF219">
            <v>214</v>
          </cell>
          <cell r="AG219">
            <v>0.1000249712017125</v>
          </cell>
          <cell r="BY219" t="str">
            <v>ELETO22</v>
          </cell>
          <cell r="BZ219">
            <v>22</v>
          </cell>
          <cell r="CA219" t="str">
            <v>16-03-2009</v>
          </cell>
          <cell r="CB219" t="str">
            <v xml:space="preserve">ELET        </v>
          </cell>
          <cell r="CC219" t="str">
            <v>ON      N1</v>
          </cell>
          <cell r="CD219" t="str">
            <v xml:space="preserve">OPCOES VENDA   </v>
          </cell>
          <cell r="CE219" t="str">
            <v xml:space="preserve">Europeu        </v>
          </cell>
        </row>
        <row r="220">
          <cell r="AF220">
            <v>215</v>
          </cell>
          <cell r="AG220">
            <v>0.10002734059169227</v>
          </cell>
          <cell r="BY220" t="str">
            <v>ELETO26</v>
          </cell>
          <cell r="BZ220">
            <v>26</v>
          </cell>
          <cell r="CA220" t="str">
            <v>16-03-2009</v>
          </cell>
          <cell r="CB220" t="str">
            <v xml:space="preserve">ELET        </v>
          </cell>
          <cell r="CC220" t="str">
            <v>ON      N1</v>
          </cell>
          <cell r="CD220" t="str">
            <v xml:space="preserve">OPCOES VENDA   </v>
          </cell>
          <cell r="CE220" t="str">
            <v xml:space="preserve">Europeu        </v>
          </cell>
        </row>
        <row r="221">
          <cell r="AF221">
            <v>216</v>
          </cell>
          <cell r="AG221">
            <v>0.10002968804790879</v>
          </cell>
          <cell r="BY221" t="str">
            <v>ELETO27</v>
          </cell>
          <cell r="BZ221">
            <v>27</v>
          </cell>
          <cell r="CA221" t="str">
            <v>16-03-2009</v>
          </cell>
          <cell r="CB221" t="str">
            <v xml:space="preserve">ELET        </v>
          </cell>
          <cell r="CC221" t="str">
            <v>ON      N1</v>
          </cell>
          <cell r="CD221" t="str">
            <v xml:space="preserve">OPCOES VENDA   </v>
          </cell>
          <cell r="CE221" t="str">
            <v xml:space="preserve">Europeu        </v>
          </cell>
        </row>
        <row r="222">
          <cell r="AF222">
            <v>217</v>
          </cell>
          <cell r="AG222">
            <v>0.10003201387352445</v>
          </cell>
          <cell r="BY222" t="str">
            <v>ELETO28</v>
          </cell>
          <cell r="BZ222">
            <v>28</v>
          </cell>
          <cell r="CA222" t="str">
            <v>16-03-2009</v>
          </cell>
          <cell r="CB222" t="str">
            <v xml:space="preserve">ELET        </v>
          </cell>
          <cell r="CC222" t="str">
            <v>ON      N1</v>
          </cell>
          <cell r="CD222" t="str">
            <v xml:space="preserve">OPCOES VENDA   </v>
          </cell>
          <cell r="CE222" t="str">
            <v xml:space="preserve">Europeu        </v>
          </cell>
        </row>
        <row r="223">
          <cell r="AF223">
            <v>218</v>
          </cell>
          <cell r="AG223">
            <v>0.10003431836614052</v>
          </cell>
          <cell r="BY223" t="str">
            <v>ELETO30</v>
          </cell>
          <cell r="BZ223">
            <v>30</v>
          </cell>
          <cell r="CA223" t="str">
            <v>16-03-2009</v>
          </cell>
          <cell r="CB223" t="str">
            <v xml:space="preserve">ELET        </v>
          </cell>
          <cell r="CC223" t="str">
            <v>ON      N1</v>
          </cell>
          <cell r="CD223" t="str">
            <v xml:space="preserve">OPCOES VENDA   </v>
          </cell>
          <cell r="CE223" t="str">
            <v xml:space="preserve">Europeu        </v>
          </cell>
        </row>
        <row r="224">
          <cell r="AF224">
            <v>219</v>
          </cell>
          <cell r="AG224">
            <v>0.10003660181792373</v>
          </cell>
          <cell r="BY224" t="str">
            <v>ELETO31</v>
          </cell>
          <cell r="BZ224">
            <v>31</v>
          </cell>
          <cell r="CA224" t="str">
            <v>16-03-2009</v>
          </cell>
          <cell r="CB224" t="str">
            <v xml:space="preserve">ELET        </v>
          </cell>
          <cell r="CC224" t="str">
            <v>ON      N1</v>
          </cell>
          <cell r="CD224" t="str">
            <v xml:space="preserve">OPCOES VENDA   </v>
          </cell>
          <cell r="CE224" t="str">
            <v xml:space="preserve">Europeu        </v>
          </cell>
        </row>
        <row r="225">
          <cell r="AF225">
            <v>220</v>
          </cell>
          <cell r="AG225">
            <v>0.10003886451572996</v>
          </cell>
          <cell r="BY225" t="str">
            <v>ELETP23</v>
          </cell>
          <cell r="BZ225">
            <v>23</v>
          </cell>
          <cell r="CA225" t="str">
            <v>20-04-2009</v>
          </cell>
          <cell r="CB225" t="str">
            <v xml:space="preserve">ELET        </v>
          </cell>
          <cell r="CC225" t="str">
            <v>ON      N1</v>
          </cell>
          <cell r="CD225" t="str">
            <v xml:space="preserve">OPCOES VENDA   </v>
          </cell>
          <cell r="CE225" t="str">
            <v xml:space="preserve">Europeu        </v>
          </cell>
        </row>
        <row r="226">
          <cell r="AF226">
            <v>221</v>
          </cell>
          <cell r="AG226">
            <v>0.10004110674122435</v>
          </cell>
          <cell r="BY226" t="str">
            <v>ELETP24</v>
          </cell>
          <cell r="BZ226">
            <v>24</v>
          </cell>
          <cell r="CA226" t="str">
            <v>20-04-2009</v>
          </cell>
          <cell r="CB226" t="str">
            <v xml:space="preserve">ELET        </v>
          </cell>
          <cell r="CC226" t="str">
            <v>ON      N1</v>
          </cell>
          <cell r="CD226" t="str">
            <v xml:space="preserve">OPCOES VENDA   </v>
          </cell>
          <cell r="CE226" t="str">
            <v xml:space="preserve">Europeu        </v>
          </cell>
        </row>
        <row r="227">
          <cell r="AF227">
            <v>222</v>
          </cell>
          <cell r="AG227">
            <v>0.10004332877099764</v>
          </cell>
          <cell r="BY227" t="str">
            <v>ELETP26</v>
          </cell>
          <cell r="BZ227">
            <v>26</v>
          </cell>
          <cell r="CA227" t="str">
            <v>20-04-2009</v>
          </cell>
          <cell r="CB227" t="str">
            <v xml:space="preserve">ELET        </v>
          </cell>
          <cell r="CC227" t="str">
            <v>ON      N1</v>
          </cell>
          <cell r="CD227" t="str">
            <v xml:space="preserve">OPCOES VENDA   </v>
          </cell>
          <cell r="CE227" t="str">
            <v xml:space="preserve">Europeu        </v>
          </cell>
        </row>
        <row r="228">
          <cell r="AF228">
            <v>223</v>
          </cell>
          <cell r="AG228">
            <v>0.10004553087668122</v>
          </cell>
          <cell r="BY228" t="str">
            <v>ELETP27</v>
          </cell>
          <cell r="BZ228">
            <v>27</v>
          </cell>
          <cell r="CA228" t="str">
            <v>20-04-2009</v>
          </cell>
          <cell r="CB228" t="str">
            <v xml:space="preserve">ELET        </v>
          </cell>
          <cell r="CC228" t="str">
            <v>ON      N1</v>
          </cell>
          <cell r="CD228" t="str">
            <v xml:space="preserve">OPCOES VENDA   </v>
          </cell>
          <cell r="CE228" t="str">
            <v xml:space="preserve">Europeu        </v>
          </cell>
        </row>
        <row r="229">
          <cell r="AF229">
            <v>224</v>
          </cell>
          <cell r="AG229">
            <v>0.10004771332505569</v>
          </cell>
          <cell r="BY229" t="str">
            <v>ELETP28</v>
          </cell>
          <cell r="BZ229">
            <v>28</v>
          </cell>
          <cell r="CA229" t="str">
            <v>20-04-2009</v>
          </cell>
          <cell r="CB229" t="str">
            <v xml:space="preserve">ELET        </v>
          </cell>
          <cell r="CC229" t="str">
            <v>ON      N1</v>
          </cell>
          <cell r="CD229" t="str">
            <v xml:space="preserve">OPCOES VENDA   </v>
          </cell>
          <cell r="CE229" t="str">
            <v xml:space="preserve">Europeu        </v>
          </cell>
        </row>
        <row r="230">
          <cell r="AF230">
            <v>225</v>
          </cell>
          <cell r="AG230">
            <v>0.10004987637816209</v>
          </cell>
          <cell r="BY230" t="str">
            <v>ELETP30</v>
          </cell>
          <cell r="BZ230">
            <v>30</v>
          </cell>
          <cell r="CA230" t="str">
            <v>20-04-2009</v>
          </cell>
          <cell r="CB230" t="str">
            <v xml:space="preserve">ELET        </v>
          </cell>
          <cell r="CC230" t="str">
            <v>ON      N1</v>
          </cell>
          <cell r="CD230" t="str">
            <v xml:space="preserve">OPCOES VENDA   </v>
          </cell>
          <cell r="CE230" t="str">
            <v xml:space="preserve">Europeu        </v>
          </cell>
        </row>
        <row r="231">
          <cell r="AF231">
            <v>226</v>
          </cell>
          <cell r="AG231">
            <v>0.1000520202934021</v>
          </cell>
          <cell r="BY231" t="str">
            <v>ELETP31</v>
          </cell>
          <cell r="BZ231">
            <v>31</v>
          </cell>
          <cell r="CA231" t="str">
            <v>20-04-2009</v>
          </cell>
          <cell r="CB231" t="str">
            <v xml:space="preserve">ELET        </v>
          </cell>
          <cell r="CC231" t="str">
            <v>ON      N1</v>
          </cell>
          <cell r="CD231" t="str">
            <v xml:space="preserve">OPCOES VENDA   </v>
          </cell>
          <cell r="CE231" t="str">
            <v xml:space="preserve">Europeu        </v>
          </cell>
        </row>
        <row r="232">
          <cell r="AF232">
            <v>227</v>
          </cell>
          <cell r="AG232">
            <v>0.10005414532364454</v>
          </cell>
          <cell r="BY232" t="str">
            <v>ELETP32</v>
          </cell>
          <cell r="BZ232">
            <v>32</v>
          </cell>
          <cell r="CA232" t="str">
            <v>20-04-2009</v>
          </cell>
          <cell r="CB232" t="str">
            <v xml:space="preserve">ELET        </v>
          </cell>
          <cell r="CC232" t="str">
            <v>ON      N1</v>
          </cell>
          <cell r="CD232" t="str">
            <v xml:space="preserve">OPCOES VENDA   </v>
          </cell>
          <cell r="CE232" t="str">
            <v xml:space="preserve">Europeu        </v>
          </cell>
        </row>
        <row r="233">
          <cell r="AF233">
            <v>228</v>
          </cell>
          <cell r="AG233">
            <v>0.10005625171732202</v>
          </cell>
          <cell r="BY233" t="str">
            <v>GGBRC7</v>
          </cell>
          <cell r="BZ233">
            <v>14.46</v>
          </cell>
          <cell r="CA233" t="str">
            <v>16-03-2009</v>
          </cell>
          <cell r="CB233" t="str">
            <v xml:space="preserve">GGBR    /ED </v>
          </cell>
          <cell r="CC233" t="str">
            <v>ON      N1</v>
          </cell>
          <cell r="CD233" t="str">
            <v xml:space="preserve">OPCOES COMPRA  </v>
          </cell>
          <cell r="CE233" t="str">
            <v xml:space="preserve">Europeu        </v>
          </cell>
        </row>
        <row r="234">
          <cell r="AF234">
            <v>229</v>
          </cell>
          <cell r="AG234">
            <v>0.10005833971852862</v>
          </cell>
          <cell r="BY234" t="str">
            <v>GGBRF1</v>
          </cell>
          <cell r="BZ234">
            <v>30</v>
          </cell>
          <cell r="CA234" t="str">
            <v>15-06-2009</v>
          </cell>
          <cell r="CB234" t="str">
            <v xml:space="preserve">GGBR    /ED </v>
          </cell>
          <cell r="CC234" t="str">
            <v>ON      N1</v>
          </cell>
          <cell r="CD234" t="str">
            <v xml:space="preserve">OPCOES COMPRA  </v>
          </cell>
          <cell r="CE234" t="str">
            <v xml:space="preserve">Americano      </v>
          </cell>
        </row>
        <row r="235">
          <cell r="AF235">
            <v>230</v>
          </cell>
          <cell r="AG235">
            <v>0.10006040956711493</v>
          </cell>
          <cell r="BY235" t="str">
            <v>GGBRO7</v>
          </cell>
          <cell r="BZ235">
            <v>14.5</v>
          </cell>
          <cell r="CA235" t="str">
            <v>16-03-2009</v>
          </cell>
          <cell r="CB235" t="str">
            <v xml:space="preserve">GGBR    /ED </v>
          </cell>
          <cell r="CC235" t="str">
            <v>ON      N1</v>
          </cell>
          <cell r="CD235" t="str">
            <v xml:space="preserve">OPCOES VENDA   </v>
          </cell>
          <cell r="CE235" t="str">
            <v xml:space="preserve">Europeu        </v>
          </cell>
        </row>
        <row r="236">
          <cell r="AF236">
            <v>231</v>
          </cell>
          <cell r="AG236">
            <v>0.1000624614987784</v>
          </cell>
          <cell r="BY236" t="str">
            <v>GGBRR1</v>
          </cell>
          <cell r="BZ236">
            <v>30</v>
          </cell>
          <cell r="CA236" t="str">
            <v>15-06-2009</v>
          </cell>
          <cell r="CB236" t="str">
            <v xml:space="preserve">GGBR    /ED </v>
          </cell>
          <cell r="CC236" t="str">
            <v>ON      N1</v>
          </cell>
          <cell r="CD236" t="str">
            <v xml:space="preserve">OPCOES VENDA   </v>
          </cell>
          <cell r="CE236" t="str">
            <v xml:space="preserve">Europeu        </v>
          </cell>
        </row>
        <row r="237">
          <cell r="AF237">
            <v>232</v>
          </cell>
          <cell r="AG237">
            <v>0.10006449574515375</v>
          </cell>
          <cell r="BY237" t="str">
            <v>GOAUD9</v>
          </cell>
          <cell r="BZ237">
            <v>15.5</v>
          </cell>
          <cell r="CA237" t="str">
            <v>20-04-2009</v>
          </cell>
          <cell r="CB237" t="str">
            <v xml:space="preserve">GOAU    /ED </v>
          </cell>
          <cell r="CC237" t="str">
            <v>ON      N1</v>
          </cell>
          <cell r="CD237" t="str">
            <v xml:space="preserve">OPCOES COMPRA  </v>
          </cell>
          <cell r="CE237" t="str">
            <v xml:space="preserve">Europeu        </v>
          </cell>
        </row>
        <row r="238">
          <cell r="AF238">
            <v>233</v>
          </cell>
          <cell r="AG238">
            <v>0.1000665125339002</v>
          </cell>
          <cell r="BY238" t="str">
            <v>GOAUP9</v>
          </cell>
          <cell r="BZ238">
            <v>15.5</v>
          </cell>
          <cell r="CA238" t="str">
            <v>20-04-2009</v>
          </cell>
          <cell r="CB238" t="str">
            <v xml:space="preserve">GOAU    /ED </v>
          </cell>
          <cell r="CC238" t="str">
            <v>ON      N1</v>
          </cell>
          <cell r="CD238" t="str">
            <v xml:space="preserve">OPCOES VENDA   </v>
          </cell>
          <cell r="CE238" t="str">
            <v xml:space="preserve">Europeu        </v>
          </cell>
        </row>
        <row r="239">
          <cell r="AF239">
            <v>234</v>
          </cell>
          <cell r="AG239">
            <v>0.10006851208878653</v>
          </cell>
          <cell r="BY239" t="str">
            <v>USIMF1</v>
          </cell>
          <cell r="BZ239">
            <v>74</v>
          </cell>
          <cell r="CA239" t="str">
            <v>15-06-2009</v>
          </cell>
          <cell r="CB239" t="str">
            <v xml:space="preserve">USIM    /ED </v>
          </cell>
          <cell r="CC239" t="str">
            <v>ON      N1</v>
          </cell>
          <cell r="CD239" t="str">
            <v xml:space="preserve">OPCOES COMPRA  </v>
          </cell>
          <cell r="CE239" t="str">
            <v xml:space="preserve">Americano      </v>
          </cell>
        </row>
        <row r="240">
          <cell r="AF240">
            <v>235</v>
          </cell>
          <cell r="AG240">
            <v>0.10007049462977236</v>
          </cell>
          <cell r="BY240" t="str">
            <v>USIMR1</v>
          </cell>
          <cell r="BZ240">
            <v>74</v>
          </cell>
          <cell r="CA240" t="str">
            <v>15-06-2009</v>
          </cell>
          <cell r="CB240" t="str">
            <v xml:space="preserve">USIM    /ED </v>
          </cell>
          <cell r="CC240" t="str">
            <v>ON      N1</v>
          </cell>
          <cell r="CD240" t="str">
            <v xml:space="preserve">OPCOES VENDA   </v>
          </cell>
          <cell r="CE240" t="str">
            <v xml:space="preserve">Europeu        </v>
          </cell>
        </row>
        <row r="241">
          <cell r="AF241">
            <v>236</v>
          </cell>
          <cell r="AG241">
            <v>0.10007246037309114</v>
          </cell>
          <cell r="BY241" t="str">
            <v>VALEC8</v>
          </cell>
          <cell r="BZ241">
            <v>42</v>
          </cell>
          <cell r="CA241" t="str">
            <v>16-03-2009</v>
          </cell>
          <cell r="CB241" t="str">
            <v xml:space="preserve">VALE        </v>
          </cell>
          <cell r="CC241" t="str">
            <v>ON      N1</v>
          </cell>
          <cell r="CD241" t="str">
            <v xml:space="preserve">OPCOES COMPRA  </v>
          </cell>
          <cell r="CE241" t="str">
            <v xml:space="preserve">Americano      </v>
          </cell>
        </row>
        <row r="242">
          <cell r="AF242">
            <v>237</v>
          </cell>
          <cell r="AG242">
            <v>0.10007440953132707</v>
          </cell>
          <cell r="BY242" t="str">
            <v>VALEF1</v>
          </cell>
          <cell r="BZ242">
            <v>58</v>
          </cell>
          <cell r="CA242" t="str">
            <v>15-06-2009</v>
          </cell>
          <cell r="CB242" t="str">
            <v xml:space="preserve">VALE        </v>
          </cell>
          <cell r="CC242" t="str">
            <v>ON      N1</v>
          </cell>
          <cell r="CD242" t="str">
            <v xml:space="preserve">OPCOES COMPRA  </v>
          </cell>
          <cell r="CE242" t="str">
            <v xml:space="preserve">Americano      </v>
          </cell>
        </row>
        <row r="243">
          <cell r="AF243">
            <v>238</v>
          </cell>
          <cell r="AG243">
            <v>0.10007634231349227</v>
          </cell>
          <cell r="BY243" t="str">
            <v>VALEO8</v>
          </cell>
          <cell r="BZ243">
            <v>42</v>
          </cell>
          <cell r="CA243" t="str">
            <v>16-03-2009</v>
          </cell>
          <cell r="CB243" t="str">
            <v xml:space="preserve">VALE        </v>
          </cell>
          <cell r="CC243" t="str">
            <v>ON      N1</v>
          </cell>
          <cell r="CD243" t="str">
            <v xml:space="preserve">OPCOES VENDA   </v>
          </cell>
          <cell r="CE243" t="str">
            <v xml:space="preserve">Europeu        </v>
          </cell>
        </row>
        <row r="244">
          <cell r="AF244">
            <v>239</v>
          </cell>
          <cell r="AG244">
            <v>0.10007825892510125</v>
          </cell>
          <cell r="BY244" t="str">
            <v>VALER1</v>
          </cell>
          <cell r="BZ244">
            <v>58</v>
          </cell>
          <cell r="CA244" t="str">
            <v>15-06-2009</v>
          </cell>
          <cell r="CB244" t="str">
            <v xml:space="preserve">VALE        </v>
          </cell>
          <cell r="CC244" t="str">
            <v>ON      N1</v>
          </cell>
          <cell r="CD244" t="str">
            <v xml:space="preserve">OPCOES VENDA   </v>
          </cell>
          <cell r="CE244" t="str">
            <v xml:space="preserve">Europeu        </v>
          </cell>
        </row>
        <row r="245">
          <cell r="AF245">
            <v>240</v>
          </cell>
          <cell r="AG245">
            <v>0.10008015956824456</v>
          </cell>
          <cell r="BY245" t="str">
            <v>BBASC11</v>
          </cell>
          <cell r="BZ245">
            <v>11</v>
          </cell>
          <cell r="CA245" t="str">
            <v>16-03-2009</v>
          </cell>
          <cell r="CB245" t="str">
            <v xml:space="preserve">BBAS        </v>
          </cell>
          <cell r="CC245" t="str">
            <v>ON      NM</v>
          </cell>
          <cell r="CD245" t="str">
            <v xml:space="preserve">OPCOES COMPRA  </v>
          </cell>
          <cell r="CE245" t="str">
            <v xml:space="preserve">Americano      </v>
          </cell>
        </row>
        <row r="246">
          <cell r="AF246">
            <v>241</v>
          </cell>
          <cell r="AG246">
            <v>0.1000820444416588</v>
          </cell>
          <cell r="BY246" t="str">
            <v>BBASC12</v>
          </cell>
          <cell r="BZ246">
            <v>12</v>
          </cell>
          <cell r="CA246" t="str">
            <v>16-03-2009</v>
          </cell>
          <cell r="CB246" t="str">
            <v xml:space="preserve">BBAS        </v>
          </cell>
          <cell r="CC246" t="str">
            <v>ON      NM</v>
          </cell>
          <cell r="CD246" t="str">
            <v xml:space="preserve">OPCOES COMPRA  </v>
          </cell>
          <cell r="CE246" t="str">
            <v xml:space="preserve">Americano      </v>
          </cell>
        </row>
        <row r="247">
          <cell r="AF247">
            <v>242</v>
          </cell>
          <cell r="AG247">
            <v>0.1000839137407965</v>
          </cell>
          <cell r="BY247" t="str">
            <v>BBASC13</v>
          </cell>
          <cell r="BZ247">
            <v>13</v>
          </cell>
          <cell r="CA247" t="str">
            <v>16-03-2009</v>
          </cell>
          <cell r="CB247" t="str">
            <v xml:space="preserve">BBAS        </v>
          </cell>
          <cell r="CC247" t="str">
            <v>ON      NM</v>
          </cell>
          <cell r="CD247" t="str">
            <v xml:space="preserve">OPCOES COMPRA  </v>
          </cell>
          <cell r="CE247" t="str">
            <v xml:space="preserve">Americano      </v>
          </cell>
        </row>
        <row r="248">
          <cell r="AF248">
            <v>243</v>
          </cell>
          <cell r="AG248">
            <v>0.10008576765789323</v>
          </cell>
          <cell r="BY248" t="str">
            <v>BBASC14</v>
          </cell>
          <cell r="BZ248">
            <v>13.56</v>
          </cell>
          <cell r="CA248" t="str">
            <v>16-03-2009</v>
          </cell>
          <cell r="CB248" t="str">
            <v xml:space="preserve">BBAS        </v>
          </cell>
          <cell r="CC248" t="str">
            <v>ON      NM</v>
          </cell>
          <cell r="CD248" t="str">
            <v xml:space="preserve">OPCOES COMPRA  </v>
          </cell>
          <cell r="CE248" t="str">
            <v xml:space="preserve">Americano      </v>
          </cell>
        </row>
        <row r="249">
          <cell r="AF249">
            <v>244</v>
          </cell>
          <cell r="AG249">
            <v>0.10008760638203418</v>
          </cell>
          <cell r="BY249" t="str">
            <v>BBASC15</v>
          </cell>
          <cell r="BZ249">
            <v>14.7</v>
          </cell>
          <cell r="CA249" t="str">
            <v>16-03-2009</v>
          </cell>
          <cell r="CB249" t="str">
            <v xml:space="preserve">BBAS        </v>
          </cell>
          <cell r="CC249" t="str">
            <v>ON      NM</v>
          </cell>
          <cell r="CD249" t="str">
            <v xml:space="preserve">OPCOES COMPRA  </v>
          </cell>
          <cell r="CE249" t="str">
            <v xml:space="preserve">Americano      </v>
          </cell>
        </row>
        <row r="250">
          <cell r="AF250">
            <v>245</v>
          </cell>
          <cell r="AG250">
            <v>0.10008943009921789</v>
          </cell>
          <cell r="BY250" t="str">
            <v>BBASC1</v>
          </cell>
          <cell r="BZ250">
            <v>15.2</v>
          </cell>
          <cell r="CA250" t="str">
            <v>16-03-2009</v>
          </cell>
          <cell r="CB250" t="str">
            <v xml:space="preserve">BBAS        </v>
          </cell>
          <cell r="CC250" t="str">
            <v>ON      NM</v>
          </cell>
          <cell r="CD250" t="str">
            <v xml:space="preserve">OPCOES COMPRA  </v>
          </cell>
          <cell r="CE250" t="str">
            <v xml:space="preserve">Europeu        </v>
          </cell>
        </row>
        <row r="251">
          <cell r="AF251">
            <v>246</v>
          </cell>
          <cell r="AG251">
            <v>0.10009123899241934</v>
          </cell>
          <cell r="BY251" t="str">
            <v>BBASC16</v>
          </cell>
          <cell r="BZ251">
            <v>15.7</v>
          </cell>
          <cell r="CA251" t="str">
            <v>16-03-2009</v>
          </cell>
          <cell r="CB251" t="str">
            <v xml:space="preserve">BBAS        </v>
          </cell>
          <cell r="CC251" t="str">
            <v>ON      NM</v>
          </cell>
          <cell r="CD251" t="str">
            <v xml:space="preserve">OPCOES COMPRA  </v>
          </cell>
          <cell r="CE251" t="str">
            <v xml:space="preserve">Americano      </v>
          </cell>
        </row>
        <row r="252">
          <cell r="AF252">
            <v>247</v>
          </cell>
          <cell r="AG252">
            <v>0.10009303324165053</v>
          </cell>
          <cell r="BY252" t="str">
            <v>BBASC17</v>
          </cell>
          <cell r="BZ252">
            <v>16.7</v>
          </cell>
          <cell r="CA252" t="str">
            <v>16-03-2009</v>
          </cell>
          <cell r="CB252" t="str">
            <v xml:space="preserve">BBAS        </v>
          </cell>
          <cell r="CC252" t="str">
            <v>ON      NM</v>
          </cell>
          <cell r="CD252" t="str">
            <v xml:space="preserve">OPCOES COMPRA  </v>
          </cell>
          <cell r="CE252" t="str">
            <v xml:space="preserve">Americano      </v>
          </cell>
        </row>
        <row r="253">
          <cell r="AF253">
            <v>248</v>
          </cell>
          <cell r="AG253">
            <v>0.10009481302402112</v>
          </cell>
          <cell r="BY253" t="str">
            <v>BBASC18</v>
          </cell>
          <cell r="BZ253">
            <v>18</v>
          </cell>
          <cell r="CA253" t="str">
            <v>16-03-2009</v>
          </cell>
          <cell r="CB253" t="str">
            <v xml:space="preserve">BBAS        </v>
          </cell>
          <cell r="CC253" t="str">
            <v>ON      NM</v>
          </cell>
          <cell r="CD253" t="str">
            <v xml:space="preserve">OPCOES COMPRA  </v>
          </cell>
          <cell r="CE253" t="str">
            <v xml:space="preserve">Americano      </v>
          </cell>
        </row>
        <row r="254">
          <cell r="AF254">
            <v>249</v>
          </cell>
          <cell r="AG254">
            <v>0.1000965785137955</v>
          </cell>
          <cell r="BY254" t="str">
            <v>BBASD11</v>
          </cell>
          <cell r="BZ254">
            <v>11</v>
          </cell>
          <cell r="CA254" t="str">
            <v>20-04-2009</v>
          </cell>
          <cell r="CB254" t="str">
            <v xml:space="preserve">BBAS        </v>
          </cell>
          <cell r="CC254" t="str">
            <v>ON      NM</v>
          </cell>
          <cell r="CD254" t="str">
            <v xml:space="preserve">OPCOES COMPRA  </v>
          </cell>
          <cell r="CE254" t="str">
            <v xml:space="preserve">Americano      </v>
          </cell>
        </row>
        <row r="255">
          <cell r="AF255">
            <v>250</v>
          </cell>
          <cell r="AG255">
            <v>0.10009832988245115</v>
          </cell>
          <cell r="BY255" t="str">
            <v>BBASD12</v>
          </cell>
          <cell r="BZ255">
            <v>11.7</v>
          </cell>
          <cell r="CA255" t="str">
            <v>20-04-2009</v>
          </cell>
          <cell r="CB255" t="str">
            <v xml:space="preserve">BBAS        </v>
          </cell>
          <cell r="CC255" t="str">
            <v>ON      NM</v>
          </cell>
          <cell r="CD255" t="str">
            <v xml:space="preserve">OPCOES COMPRA  </v>
          </cell>
          <cell r="CE255" t="str">
            <v xml:space="preserve">Americano      </v>
          </cell>
        </row>
        <row r="256">
          <cell r="AF256">
            <v>251</v>
          </cell>
          <cell r="AG256">
            <v>0.10010006729873333</v>
          </cell>
          <cell r="BY256" t="str">
            <v>BBASD13</v>
          </cell>
          <cell r="BZ256">
            <v>13</v>
          </cell>
          <cell r="CA256" t="str">
            <v>20-04-2009</v>
          </cell>
          <cell r="CB256" t="str">
            <v xml:space="preserve">BBAS        </v>
          </cell>
          <cell r="CC256" t="str">
            <v>ON      NM</v>
          </cell>
          <cell r="CD256" t="str">
            <v xml:space="preserve">OPCOES COMPRA  </v>
          </cell>
          <cell r="CE256" t="str">
            <v xml:space="preserve">Americano      </v>
          </cell>
        </row>
        <row r="257">
          <cell r="AF257">
            <v>252</v>
          </cell>
          <cell r="AG257">
            <v>0.10010179092870852</v>
          </cell>
          <cell r="BY257" t="str">
            <v>BBASD14</v>
          </cell>
          <cell r="BZ257">
            <v>14</v>
          </cell>
          <cell r="CA257" t="str">
            <v>20-04-2009</v>
          </cell>
          <cell r="CB257" t="str">
            <v xml:space="preserve">BBAS        </v>
          </cell>
          <cell r="CC257" t="str">
            <v>ON      NM</v>
          </cell>
          <cell r="CD257" t="str">
            <v xml:space="preserve">OPCOES COMPRA  </v>
          </cell>
          <cell r="CE257" t="str">
            <v xml:space="preserve">Americano      </v>
          </cell>
        </row>
        <row r="258">
          <cell r="AF258">
            <v>253</v>
          </cell>
          <cell r="AG258">
            <v>0.1001035009358191</v>
          </cell>
          <cell r="BY258" t="str">
            <v>BBASD15</v>
          </cell>
          <cell r="BZ258">
            <v>15</v>
          </cell>
          <cell r="CA258" t="str">
            <v>20-04-2009</v>
          </cell>
          <cell r="CB258" t="str">
            <v xml:space="preserve">BBAS        </v>
          </cell>
          <cell r="CC258" t="str">
            <v>ON      NM</v>
          </cell>
          <cell r="CD258" t="str">
            <v xml:space="preserve">OPCOES COMPRA  </v>
          </cell>
          <cell r="CE258" t="str">
            <v xml:space="preserve">Americano      </v>
          </cell>
        </row>
        <row r="259">
          <cell r="AF259">
            <v>254</v>
          </cell>
          <cell r="AG259">
            <v>0.10010519748093349</v>
          </cell>
          <cell r="BY259" t="str">
            <v>BBASD16</v>
          </cell>
          <cell r="BZ259">
            <v>15.7</v>
          </cell>
          <cell r="CA259" t="str">
            <v>20-04-2009</v>
          </cell>
          <cell r="CB259" t="str">
            <v xml:space="preserve">BBAS        </v>
          </cell>
          <cell r="CC259" t="str">
            <v>ON      NM</v>
          </cell>
          <cell r="CD259" t="str">
            <v xml:space="preserve">OPCOES COMPRA  </v>
          </cell>
          <cell r="CE259" t="str">
            <v xml:space="preserve">Americano      </v>
          </cell>
        </row>
        <row r="260">
          <cell r="AF260">
            <v>255</v>
          </cell>
          <cell r="AG260">
            <v>0.10010688072239748</v>
          </cell>
          <cell r="BY260" t="str">
            <v>BBASD17</v>
          </cell>
          <cell r="BZ260">
            <v>17</v>
          </cell>
          <cell r="CA260" t="str">
            <v>20-04-2009</v>
          </cell>
          <cell r="CB260" t="str">
            <v xml:space="preserve">BBAS        </v>
          </cell>
          <cell r="CC260" t="str">
            <v>ON      NM</v>
          </cell>
          <cell r="CD260" t="str">
            <v xml:space="preserve">OPCOES COMPRA  </v>
          </cell>
          <cell r="CE260" t="str">
            <v xml:space="preserve">Americano      </v>
          </cell>
        </row>
        <row r="261">
          <cell r="AF261">
            <v>256</v>
          </cell>
          <cell r="AG261">
            <v>0.10010855081608261</v>
          </cell>
          <cell r="BY261" t="str">
            <v>BBASD18</v>
          </cell>
          <cell r="BZ261">
            <v>18</v>
          </cell>
          <cell r="CA261" t="str">
            <v>20-04-2009</v>
          </cell>
          <cell r="CB261" t="str">
            <v xml:space="preserve">BBAS        </v>
          </cell>
          <cell r="CC261" t="str">
            <v>ON      NM</v>
          </cell>
          <cell r="CD261" t="str">
            <v xml:space="preserve">OPCOES COMPRA  </v>
          </cell>
          <cell r="CE261" t="str">
            <v xml:space="preserve">Americano      </v>
          </cell>
        </row>
        <row r="262">
          <cell r="AF262">
            <v>257</v>
          </cell>
          <cell r="AG262">
            <v>0.10011020791543568</v>
          </cell>
          <cell r="BY262" t="str">
            <v>BBASE10</v>
          </cell>
          <cell r="BZ262">
            <v>10</v>
          </cell>
          <cell r="CA262" t="str">
            <v>18-05-2009</v>
          </cell>
          <cell r="CB262" t="str">
            <v xml:space="preserve">BBAS        </v>
          </cell>
          <cell r="CC262" t="str">
            <v>ON      NM</v>
          </cell>
          <cell r="CD262" t="str">
            <v xml:space="preserve">OPCOES COMPRA  </v>
          </cell>
          <cell r="CE262" t="str">
            <v xml:space="preserve">Americano      </v>
          </cell>
        </row>
        <row r="263">
          <cell r="AF263">
            <v>258</v>
          </cell>
          <cell r="AG263">
            <v>0.10011185217152452</v>
          </cell>
          <cell r="BY263" t="str">
            <v>BBASE11</v>
          </cell>
          <cell r="BZ263">
            <v>11</v>
          </cell>
          <cell r="CA263" t="str">
            <v>18-05-2009</v>
          </cell>
          <cell r="CB263" t="str">
            <v xml:space="preserve">BBAS        </v>
          </cell>
          <cell r="CC263" t="str">
            <v>ON      NM</v>
          </cell>
          <cell r="CD263" t="str">
            <v xml:space="preserve">OPCOES COMPRA  </v>
          </cell>
          <cell r="CE263" t="str">
            <v xml:space="preserve">Americano      </v>
          </cell>
        </row>
        <row r="264">
          <cell r="AF264">
            <v>259</v>
          </cell>
          <cell r="AG264">
            <v>0.10011348373308437</v>
          </cell>
          <cell r="BY264" t="str">
            <v>BBASE12</v>
          </cell>
          <cell r="BZ264">
            <v>12</v>
          </cell>
          <cell r="CA264" t="str">
            <v>18-05-2009</v>
          </cell>
          <cell r="CB264" t="str">
            <v xml:space="preserve">BBAS        </v>
          </cell>
          <cell r="CC264" t="str">
            <v>ON      NM</v>
          </cell>
          <cell r="CD264" t="str">
            <v xml:space="preserve">OPCOES COMPRA  </v>
          </cell>
          <cell r="CE264" t="str">
            <v xml:space="preserve">Americano      </v>
          </cell>
        </row>
        <row r="265">
          <cell r="AF265">
            <v>260</v>
          </cell>
          <cell r="AG265">
            <v>0.10011510274656255</v>
          </cell>
          <cell r="BY265" t="str">
            <v>BBASE13</v>
          </cell>
          <cell r="BZ265">
            <v>13</v>
          </cell>
          <cell r="CA265" t="str">
            <v>18-05-2009</v>
          </cell>
          <cell r="CB265" t="str">
            <v xml:space="preserve">BBAS        </v>
          </cell>
          <cell r="CC265" t="str">
            <v>ON      NM</v>
          </cell>
          <cell r="CD265" t="str">
            <v xml:space="preserve">OPCOES COMPRA  </v>
          </cell>
          <cell r="CE265" t="str">
            <v xml:space="preserve">Americano      </v>
          </cell>
        </row>
        <row r="266">
          <cell r="AF266">
            <v>261</v>
          </cell>
          <cell r="AG266">
            <v>0.10011670935616257</v>
          </cell>
          <cell r="BY266" t="str">
            <v>BBASE14</v>
          </cell>
          <cell r="BZ266">
            <v>14</v>
          </cell>
          <cell r="CA266" t="str">
            <v>18-05-2009</v>
          </cell>
          <cell r="CB266" t="str">
            <v xml:space="preserve">BBAS        </v>
          </cell>
          <cell r="CC266" t="str">
            <v>ON      NM</v>
          </cell>
          <cell r="CD266" t="str">
            <v xml:space="preserve">OPCOES COMPRA  </v>
          </cell>
          <cell r="CE266" t="str">
            <v xml:space="preserve">Americano      </v>
          </cell>
        </row>
        <row r="267">
          <cell r="AF267">
            <v>262</v>
          </cell>
          <cell r="AG267">
            <v>0.10011830370388664</v>
          </cell>
          <cell r="BY267" t="str">
            <v>BBASE15</v>
          </cell>
          <cell r="BZ267">
            <v>15</v>
          </cell>
          <cell r="CA267" t="str">
            <v>18-05-2009</v>
          </cell>
          <cell r="CB267" t="str">
            <v xml:space="preserve">BBAS        </v>
          </cell>
          <cell r="CC267" t="str">
            <v>ON      NM</v>
          </cell>
          <cell r="CD267" t="str">
            <v xml:space="preserve">OPCOES COMPRA  </v>
          </cell>
          <cell r="CE267" t="str">
            <v xml:space="preserve">Americano      </v>
          </cell>
        </row>
        <row r="268">
          <cell r="AF268">
            <v>263</v>
          </cell>
          <cell r="AG268">
            <v>0.10011988592957755</v>
          </cell>
          <cell r="BY268" t="str">
            <v>BBASE16</v>
          </cell>
          <cell r="BZ268">
            <v>16</v>
          </cell>
          <cell r="CA268" t="str">
            <v>18-05-2009</v>
          </cell>
          <cell r="CB268" t="str">
            <v xml:space="preserve">BBAS        </v>
          </cell>
          <cell r="CC268" t="str">
            <v>ON      NM</v>
          </cell>
          <cell r="CD268" t="str">
            <v xml:space="preserve">OPCOES COMPRA  </v>
          </cell>
          <cell r="CE268" t="str">
            <v xml:space="preserve">Americano      </v>
          </cell>
        </row>
        <row r="269">
          <cell r="AF269">
            <v>264</v>
          </cell>
          <cell r="AG269">
            <v>0.10012145617096047</v>
          </cell>
          <cell r="BY269" t="str">
            <v>BBASE17</v>
          </cell>
          <cell r="BZ269">
            <v>17</v>
          </cell>
          <cell r="CA269" t="str">
            <v>18-05-2009</v>
          </cell>
          <cell r="CB269" t="str">
            <v xml:space="preserve">BBAS        </v>
          </cell>
          <cell r="CC269" t="str">
            <v>ON      NM</v>
          </cell>
          <cell r="CD269" t="str">
            <v xml:space="preserve">OPCOES COMPRA  </v>
          </cell>
          <cell r="CE269" t="str">
            <v xml:space="preserve">Americano      </v>
          </cell>
        </row>
        <row r="270">
          <cell r="AF270">
            <v>265</v>
          </cell>
          <cell r="AG270">
            <v>0.10012301456368045</v>
          </cell>
          <cell r="BY270" t="str">
            <v>BBASE18</v>
          </cell>
          <cell r="BZ270">
            <v>18</v>
          </cell>
          <cell r="CA270" t="str">
            <v>18-05-2009</v>
          </cell>
          <cell r="CB270" t="str">
            <v xml:space="preserve">BBAS        </v>
          </cell>
          <cell r="CC270" t="str">
            <v>ON      NM</v>
          </cell>
          <cell r="CD270" t="str">
            <v xml:space="preserve">OPCOES COMPRA  </v>
          </cell>
          <cell r="CE270" t="str">
            <v xml:space="preserve">Americano      </v>
          </cell>
        </row>
        <row r="271">
          <cell r="AF271">
            <v>266</v>
          </cell>
          <cell r="AG271">
            <v>0.10012456124134506</v>
          </cell>
          <cell r="BY271" t="str">
            <v>BBASO11</v>
          </cell>
          <cell r="BZ271">
            <v>11</v>
          </cell>
          <cell r="CA271" t="str">
            <v>16-03-2009</v>
          </cell>
          <cell r="CB271" t="str">
            <v xml:space="preserve">BBAS        </v>
          </cell>
          <cell r="CC271" t="str">
            <v>ON      NM</v>
          </cell>
          <cell r="CD271" t="str">
            <v xml:space="preserve">OPCOES VENDA   </v>
          </cell>
          <cell r="CE271" t="str">
            <v xml:space="preserve">Europeu        </v>
          </cell>
        </row>
        <row r="272">
          <cell r="AF272">
            <v>267</v>
          </cell>
          <cell r="AG272">
            <v>0.10012609633555902</v>
          </cell>
          <cell r="BY272" t="str">
            <v>BBASO12</v>
          </cell>
          <cell r="BZ272">
            <v>12</v>
          </cell>
          <cell r="CA272" t="str">
            <v>16-03-2009</v>
          </cell>
          <cell r="CB272" t="str">
            <v xml:space="preserve">BBAS        </v>
          </cell>
          <cell r="CC272" t="str">
            <v>ON      NM</v>
          </cell>
          <cell r="CD272" t="str">
            <v xml:space="preserve">OPCOES VENDA   </v>
          </cell>
          <cell r="CE272" t="str">
            <v xml:space="preserve">Europeu        </v>
          </cell>
        </row>
        <row r="273">
          <cell r="AF273">
            <v>268</v>
          </cell>
          <cell r="AG273">
            <v>0.10012761997596442</v>
          </cell>
          <cell r="BY273" t="str">
            <v>BBASO13</v>
          </cell>
          <cell r="BZ273">
            <v>13</v>
          </cell>
          <cell r="CA273" t="str">
            <v>16-03-2009</v>
          </cell>
          <cell r="CB273" t="str">
            <v xml:space="preserve">BBAS        </v>
          </cell>
          <cell r="CC273" t="str">
            <v>ON      NM</v>
          </cell>
          <cell r="CD273" t="str">
            <v xml:space="preserve">OPCOES VENDA   </v>
          </cell>
          <cell r="CE273" t="str">
            <v xml:space="preserve">Europeu        </v>
          </cell>
        </row>
        <row r="274">
          <cell r="AF274">
            <v>269</v>
          </cell>
          <cell r="AG274">
            <v>0.10012913229027487</v>
          </cell>
          <cell r="BY274" t="str">
            <v>BBASO14</v>
          </cell>
          <cell r="BZ274">
            <v>13.56</v>
          </cell>
          <cell r="CA274" t="str">
            <v>16-03-2009</v>
          </cell>
          <cell r="CB274" t="str">
            <v xml:space="preserve">BBAS        </v>
          </cell>
          <cell r="CC274" t="str">
            <v>ON      NM</v>
          </cell>
          <cell r="CD274" t="str">
            <v xml:space="preserve">OPCOES VENDA   </v>
          </cell>
          <cell r="CE274" t="str">
            <v xml:space="preserve">Europeu        </v>
          </cell>
        </row>
        <row r="275">
          <cell r="AF275">
            <v>270</v>
          </cell>
          <cell r="AG275">
            <v>0.10013063340431283</v>
          </cell>
          <cell r="BY275" t="str">
            <v>BBASO15</v>
          </cell>
          <cell r="BZ275">
            <v>15</v>
          </cell>
          <cell r="CA275" t="str">
            <v>16-03-2009</v>
          </cell>
          <cell r="CB275" t="str">
            <v xml:space="preserve">BBAS        </v>
          </cell>
          <cell r="CC275" t="str">
            <v>ON      NM</v>
          </cell>
          <cell r="CD275" t="str">
            <v xml:space="preserve">OPCOES VENDA   </v>
          </cell>
          <cell r="CE275" t="str">
            <v xml:space="preserve">Europeu        </v>
          </cell>
        </row>
        <row r="276">
          <cell r="AF276">
            <v>271</v>
          </cell>
          <cell r="AG276">
            <v>0.10013212344204447</v>
          </cell>
          <cell r="BY276" t="str">
            <v>BBASO1</v>
          </cell>
          <cell r="BZ276">
            <v>15.5</v>
          </cell>
          <cell r="CA276" t="str">
            <v>16-03-2009</v>
          </cell>
          <cell r="CB276" t="str">
            <v xml:space="preserve">BBAS        </v>
          </cell>
          <cell r="CC276" t="str">
            <v>ON      NM</v>
          </cell>
          <cell r="CD276" t="str">
            <v xml:space="preserve">OPCOES VENDA   </v>
          </cell>
          <cell r="CE276" t="str">
            <v xml:space="preserve">Europeu        </v>
          </cell>
        </row>
        <row r="277">
          <cell r="AF277">
            <v>272</v>
          </cell>
          <cell r="AG277">
            <v>0.10013360252561188</v>
          </cell>
          <cell r="BY277" t="str">
            <v>BBASO16</v>
          </cell>
          <cell r="BZ277">
            <v>16</v>
          </cell>
          <cell r="CA277" t="str">
            <v>16-03-2009</v>
          </cell>
          <cell r="CB277" t="str">
            <v xml:space="preserve">BBAS        </v>
          </cell>
          <cell r="CC277" t="str">
            <v>ON      NM</v>
          </cell>
          <cell r="CD277" t="str">
            <v xml:space="preserve">OPCOES VENDA   </v>
          </cell>
          <cell r="CE277" t="str">
            <v xml:space="preserve">Europeu        </v>
          </cell>
        </row>
        <row r="278">
          <cell r="AF278">
            <v>273</v>
          </cell>
          <cell r="AG278">
            <v>0.10013507077536921</v>
          </cell>
          <cell r="BY278" t="str">
            <v>BBASO17</v>
          </cell>
          <cell r="BZ278">
            <v>17</v>
          </cell>
          <cell r="CA278" t="str">
            <v>16-03-2009</v>
          </cell>
          <cell r="CB278" t="str">
            <v xml:space="preserve">BBAS        </v>
          </cell>
          <cell r="CC278" t="str">
            <v>ON      NM</v>
          </cell>
          <cell r="CD278" t="str">
            <v xml:space="preserve">OPCOES VENDA   </v>
          </cell>
          <cell r="CE278" t="str">
            <v xml:space="preserve">Europeu        </v>
          </cell>
        </row>
        <row r="279">
          <cell r="AF279">
            <v>274</v>
          </cell>
          <cell r="AG279">
            <v>0.10013652830991315</v>
          </cell>
          <cell r="BY279" t="str">
            <v>BBASO18</v>
          </cell>
          <cell r="BZ279">
            <v>18</v>
          </cell>
          <cell r="CA279" t="str">
            <v>16-03-2009</v>
          </cell>
          <cell r="CB279" t="str">
            <v xml:space="preserve">BBAS        </v>
          </cell>
          <cell r="CC279" t="str">
            <v>ON      NM</v>
          </cell>
          <cell r="CD279" t="str">
            <v xml:space="preserve">OPCOES VENDA   </v>
          </cell>
          <cell r="CE279" t="str">
            <v xml:space="preserve">Europeu        </v>
          </cell>
        </row>
        <row r="280">
          <cell r="AF280">
            <v>275</v>
          </cell>
          <cell r="AG280">
            <v>0.10013797524611578</v>
          </cell>
          <cell r="BY280" t="str">
            <v>BBASP11</v>
          </cell>
          <cell r="BZ280">
            <v>11</v>
          </cell>
          <cell r="CA280" t="str">
            <v>20-04-2009</v>
          </cell>
          <cell r="CB280" t="str">
            <v xml:space="preserve">BBAS        </v>
          </cell>
          <cell r="CC280" t="str">
            <v>ON      NM</v>
          </cell>
          <cell r="CD280" t="str">
            <v xml:space="preserve">OPCOES VENDA   </v>
          </cell>
          <cell r="CE280" t="str">
            <v xml:space="preserve">Europeu        </v>
          </cell>
        </row>
        <row r="281">
          <cell r="AF281">
            <v>276</v>
          </cell>
          <cell r="AG281">
            <v>0.10013941169915608</v>
          </cell>
          <cell r="BY281" t="str">
            <v>BBASP12</v>
          </cell>
          <cell r="BZ281">
            <v>11.7</v>
          </cell>
          <cell r="CA281" t="str">
            <v>20-04-2009</v>
          </cell>
          <cell r="CB281" t="str">
            <v xml:space="preserve">BBAS        </v>
          </cell>
          <cell r="CC281" t="str">
            <v>ON      NM</v>
          </cell>
          <cell r="CD281" t="str">
            <v xml:space="preserve">OPCOES VENDA   </v>
          </cell>
          <cell r="CE281" t="str">
            <v xml:space="preserve">Europeu        </v>
          </cell>
        </row>
        <row r="282">
          <cell r="AF282">
            <v>277</v>
          </cell>
          <cell r="AG282">
            <v>0.10014083778254945</v>
          </cell>
          <cell r="BY282" t="str">
            <v>BBASP13</v>
          </cell>
          <cell r="BZ282">
            <v>13</v>
          </cell>
          <cell r="CA282" t="str">
            <v>20-04-2009</v>
          </cell>
          <cell r="CB282" t="str">
            <v xml:space="preserve">BBAS        </v>
          </cell>
          <cell r="CC282" t="str">
            <v>ON      NM</v>
          </cell>
          <cell r="CD282" t="str">
            <v xml:space="preserve">OPCOES VENDA   </v>
          </cell>
          <cell r="CE282" t="str">
            <v xml:space="preserve">Europeu        </v>
          </cell>
        </row>
        <row r="283">
          <cell r="AF283">
            <v>278</v>
          </cell>
          <cell r="AG283">
            <v>0.10014225360817863</v>
          </cell>
          <cell r="BY283" t="str">
            <v>BBASP14</v>
          </cell>
          <cell r="BZ283">
            <v>14</v>
          </cell>
          <cell r="CA283" t="str">
            <v>20-04-2009</v>
          </cell>
          <cell r="CB283" t="str">
            <v xml:space="preserve">BBAS        </v>
          </cell>
          <cell r="CC283" t="str">
            <v>ON      NM</v>
          </cell>
          <cell r="CD283" t="str">
            <v xml:space="preserve">OPCOES VENDA   </v>
          </cell>
          <cell r="CE283" t="str">
            <v xml:space="preserve">Europeu        </v>
          </cell>
        </row>
        <row r="284">
          <cell r="AF284">
            <v>279</v>
          </cell>
          <cell r="AG284">
            <v>0.10014365928632296</v>
          </cell>
          <cell r="BY284" t="str">
            <v>BBASP15</v>
          </cell>
          <cell r="BZ284">
            <v>15</v>
          </cell>
          <cell r="CA284" t="str">
            <v>20-04-2009</v>
          </cell>
          <cell r="CB284" t="str">
            <v xml:space="preserve">BBAS        </v>
          </cell>
          <cell r="CC284" t="str">
            <v>ON      NM</v>
          </cell>
          <cell r="CD284" t="str">
            <v xml:space="preserve">OPCOES VENDA   </v>
          </cell>
          <cell r="CE284" t="str">
            <v xml:space="preserve">Europeu        </v>
          </cell>
        </row>
        <row r="285">
          <cell r="AF285">
            <v>280</v>
          </cell>
          <cell r="AG285">
            <v>0.10014505492568571</v>
          </cell>
          <cell r="BY285" t="str">
            <v>BBASP16</v>
          </cell>
          <cell r="BZ285">
            <v>16</v>
          </cell>
          <cell r="CA285" t="str">
            <v>20-04-2009</v>
          </cell>
          <cell r="CB285" t="str">
            <v xml:space="preserve">BBAS        </v>
          </cell>
          <cell r="CC285" t="str">
            <v>ON      NM</v>
          </cell>
          <cell r="CD285" t="str">
            <v xml:space="preserve">OPCOES VENDA   </v>
          </cell>
          <cell r="CE285" t="str">
            <v xml:space="preserve">Europeu        </v>
          </cell>
        </row>
        <row r="286">
          <cell r="AF286">
            <v>281</v>
          </cell>
          <cell r="AG286">
            <v>0.10014644063342426</v>
          </cell>
          <cell r="BY286" t="str">
            <v>BBASP17</v>
          </cell>
          <cell r="BZ286">
            <v>17</v>
          </cell>
          <cell r="CA286" t="str">
            <v>20-04-2009</v>
          </cell>
          <cell r="CB286" t="str">
            <v xml:space="preserve">BBAS        </v>
          </cell>
          <cell r="CC286" t="str">
            <v>ON      NM</v>
          </cell>
          <cell r="CD286" t="str">
            <v xml:space="preserve">OPCOES VENDA   </v>
          </cell>
          <cell r="CE286" t="str">
            <v xml:space="preserve">Europeu        </v>
          </cell>
        </row>
        <row r="287">
          <cell r="AF287">
            <v>282</v>
          </cell>
          <cell r="AG287">
            <v>0.10014781651517501</v>
          </cell>
          <cell r="BY287" t="str">
            <v>BBASP18</v>
          </cell>
          <cell r="BZ287">
            <v>18</v>
          </cell>
          <cell r="CA287" t="str">
            <v>20-04-2009</v>
          </cell>
          <cell r="CB287" t="str">
            <v xml:space="preserve">BBAS        </v>
          </cell>
          <cell r="CC287" t="str">
            <v>ON      NM</v>
          </cell>
          <cell r="CD287" t="str">
            <v xml:space="preserve">OPCOES VENDA   </v>
          </cell>
          <cell r="CE287" t="str">
            <v xml:space="preserve">Europeu        </v>
          </cell>
        </row>
        <row r="288">
          <cell r="AF288">
            <v>283</v>
          </cell>
          <cell r="AG288">
            <v>0.10014918267508222</v>
          </cell>
          <cell r="BY288" t="str">
            <v>BBASQ10</v>
          </cell>
          <cell r="BZ288">
            <v>10</v>
          </cell>
          <cell r="CA288" t="str">
            <v>18-05-2009</v>
          </cell>
          <cell r="CB288" t="str">
            <v xml:space="preserve">BBAS        </v>
          </cell>
          <cell r="CC288" t="str">
            <v>ON      NM</v>
          </cell>
          <cell r="CD288" t="str">
            <v xml:space="preserve">OPCOES VENDA   </v>
          </cell>
          <cell r="CE288" t="str">
            <v xml:space="preserve">Europeu        </v>
          </cell>
        </row>
        <row r="289">
          <cell r="AF289">
            <v>284</v>
          </cell>
          <cell r="AG289">
            <v>0.10015053921582373</v>
          </cell>
          <cell r="BY289" t="str">
            <v>BBASQ11</v>
          </cell>
          <cell r="BZ289">
            <v>11</v>
          </cell>
          <cell r="CA289" t="str">
            <v>18-05-2009</v>
          </cell>
          <cell r="CB289" t="str">
            <v xml:space="preserve">BBAS        </v>
          </cell>
          <cell r="CC289" t="str">
            <v>ON      NM</v>
          </cell>
          <cell r="CD289" t="str">
            <v xml:space="preserve">OPCOES VENDA   </v>
          </cell>
          <cell r="CE289" t="str">
            <v xml:space="preserve">Europeu        </v>
          </cell>
        </row>
        <row r="290">
          <cell r="AF290">
            <v>285</v>
          </cell>
          <cell r="AG290">
            <v>0.10015188623863636</v>
          </cell>
          <cell r="BY290" t="str">
            <v>BBASQ12</v>
          </cell>
          <cell r="BZ290">
            <v>12</v>
          </cell>
          <cell r="CA290" t="str">
            <v>18-05-2009</v>
          </cell>
          <cell r="CB290" t="str">
            <v xml:space="preserve">BBAS        </v>
          </cell>
          <cell r="CC290" t="str">
            <v>ON      NM</v>
          </cell>
          <cell r="CD290" t="str">
            <v xml:space="preserve">OPCOES VENDA   </v>
          </cell>
          <cell r="CE290" t="str">
            <v xml:space="preserve">Europeu        </v>
          </cell>
        </row>
        <row r="291">
          <cell r="AF291">
            <v>286</v>
          </cell>
          <cell r="AG291">
            <v>0.10015322384334069</v>
          </cell>
          <cell r="BY291" t="str">
            <v>BBASQ13</v>
          </cell>
          <cell r="BZ291">
            <v>13</v>
          </cell>
          <cell r="CA291" t="str">
            <v>18-05-2009</v>
          </cell>
          <cell r="CB291" t="str">
            <v xml:space="preserve">BBAS        </v>
          </cell>
          <cell r="CC291" t="str">
            <v>ON      NM</v>
          </cell>
          <cell r="CD291" t="str">
            <v xml:space="preserve">OPCOES VENDA   </v>
          </cell>
          <cell r="CE291" t="str">
            <v xml:space="preserve">Europeu        </v>
          </cell>
        </row>
        <row r="292">
          <cell r="AF292">
            <v>287</v>
          </cell>
          <cell r="AG292">
            <v>0.10015455212836777</v>
          </cell>
          <cell r="BY292" t="str">
            <v>BBASQ14</v>
          </cell>
          <cell r="BZ292">
            <v>14</v>
          </cell>
          <cell r="CA292" t="str">
            <v>18-05-2009</v>
          </cell>
          <cell r="CB292" t="str">
            <v xml:space="preserve">BBAS        </v>
          </cell>
          <cell r="CC292" t="str">
            <v>ON      NM</v>
          </cell>
          <cell r="CD292" t="str">
            <v xml:space="preserve">OPCOES VENDA   </v>
          </cell>
          <cell r="CE292" t="str">
            <v xml:space="preserve">Europeu        </v>
          </cell>
        </row>
        <row r="293">
          <cell r="AF293">
            <v>288</v>
          </cell>
          <cell r="AG293">
            <v>0.10015587119077973</v>
          </cell>
          <cell r="BY293" t="str">
            <v>BBASQ15</v>
          </cell>
          <cell r="BZ293">
            <v>15</v>
          </cell>
          <cell r="CA293" t="str">
            <v>18-05-2009</v>
          </cell>
          <cell r="CB293" t="str">
            <v xml:space="preserve">BBAS        </v>
          </cell>
          <cell r="CC293" t="str">
            <v>ON      NM</v>
          </cell>
          <cell r="CD293" t="str">
            <v xml:space="preserve">OPCOES VENDA   </v>
          </cell>
          <cell r="CE293" t="str">
            <v xml:space="preserve">Europeu        </v>
          </cell>
        </row>
        <row r="294">
          <cell r="AF294">
            <v>289</v>
          </cell>
          <cell r="AG294">
            <v>0.10015718112629779</v>
          </cell>
          <cell r="BY294" t="str">
            <v>BBASQ16</v>
          </cell>
          <cell r="BZ294">
            <v>16</v>
          </cell>
          <cell r="CA294" t="str">
            <v>18-05-2009</v>
          </cell>
          <cell r="CB294" t="str">
            <v xml:space="preserve">BBAS        </v>
          </cell>
          <cell r="CC294" t="str">
            <v>ON      NM</v>
          </cell>
          <cell r="CD294" t="str">
            <v xml:space="preserve">OPCOES VENDA   </v>
          </cell>
          <cell r="CE294" t="str">
            <v xml:space="preserve">Europeu        </v>
          </cell>
        </row>
        <row r="295">
          <cell r="AF295">
            <v>290</v>
          </cell>
          <cell r="AG295">
            <v>0.10015848202932109</v>
          </cell>
          <cell r="BY295" t="str">
            <v>BBASQ17</v>
          </cell>
          <cell r="BZ295">
            <v>17</v>
          </cell>
          <cell r="CA295" t="str">
            <v>18-05-2009</v>
          </cell>
          <cell r="CB295" t="str">
            <v xml:space="preserve">BBAS        </v>
          </cell>
          <cell r="CC295" t="str">
            <v>ON      NM</v>
          </cell>
          <cell r="CD295" t="str">
            <v xml:space="preserve">OPCOES VENDA   </v>
          </cell>
          <cell r="CE295" t="str">
            <v xml:space="preserve">Europeu        </v>
          </cell>
        </row>
        <row r="296">
          <cell r="AF296">
            <v>291</v>
          </cell>
          <cell r="AG296">
            <v>0.10015977399295273</v>
          </cell>
          <cell r="BY296" t="str">
            <v>BBASQ18</v>
          </cell>
          <cell r="BZ296">
            <v>18</v>
          </cell>
          <cell r="CA296" t="str">
            <v>18-05-2009</v>
          </cell>
          <cell r="CB296" t="str">
            <v xml:space="preserve">BBAS        </v>
          </cell>
          <cell r="CC296" t="str">
            <v>ON      NM</v>
          </cell>
          <cell r="CD296" t="str">
            <v xml:space="preserve">OPCOES VENDA   </v>
          </cell>
          <cell r="CE296" t="str">
            <v xml:space="preserve">Europeu        </v>
          </cell>
        </row>
        <row r="297">
          <cell r="AF297">
            <v>292</v>
          </cell>
          <cell r="AG297">
            <v>0.10016105710902012</v>
          </cell>
          <cell r="BY297" t="str">
            <v>BRMLF1</v>
          </cell>
          <cell r="BZ297">
            <v>18</v>
          </cell>
          <cell r="CA297" t="str">
            <v>15-06-2009</v>
          </cell>
          <cell r="CB297" t="str">
            <v xml:space="preserve">BRML        </v>
          </cell>
          <cell r="CC297" t="str">
            <v>ON      NM</v>
          </cell>
          <cell r="CD297" t="str">
            <v xml:space="preserve">OPCOES COMPRA  </v>
          </cell>
          <cell r="CE297" t="str">
            <v xml:space="preserve">Americano      </v>
          </cell>
        </row>
        <row r="298">
          <cell r="AF298">
            <v>293</v>
          </cell>
          <cell r="AG298">
            <v>0.10016233146809705</v>
          </cell>
          <cell r="BY298" t="str">
            <v>BRMLR1</v>
          </cell>
          <cell r="BZ298">
            <v>18</v>
          </cell>
          <cell r="CA298" t="str">
            <v>15-06-2009</v>
          </cell>
          <cell r="CB298" t="str">
            <v xml:space="preserve">BRML        </v>
          </cell>
          <cell r="CC298" t="str">
            <v>ON      NM</v>
          </cell>
          <cell r="CD298" t="str">
            <v xml:space="preserve">OPCOES VENDA   </v>
          </cell>
          <cell r="CE298" t="str">
            <v xml:space="preserve">Europeu        </v>
          </cell>
        </row>
        <row r="299">
          <cell r="AF299">
            <v>294</v>
          </cell>
          <cell r="AG299">
            <v>0.10016359715952583</v>
          </cell>
          <cell r="BY299" t="str">
            <v>BVMFC3</v>
          </cell>
          <cell r="BZ299">
            <v>5.5</v>
          </cell>
          <cell r="CA299" t="str">
            <v>16-03-2009</v>
          </cell>
          <cell r="CB299" t="str">
            <v xml:space="preserve">BVMF        </v>
          </cell>
          <cell r="CC299" t="str">
            <v>ON      NM</v>
          </cell>
          <cell r="CD299" t="str">
            <v xml:space="preserve">OPCOES COMPRA  </v>
          </cell>
          <cell r="CE299" t="str">
            <v xml:space="preserve">Europeu        </v>
          </cell>
        </row>
        <row r="300">
          <cell r="AF300">
            <v>295</v>
          </cell>
          <cell r="AG300">
            <v>0.10016485427143706</v>
          </cell>
          <cell r="BY300" t="str">
            <v>BVMFC6</v>
          </cell>
          <cell r="BZ300">
            <v>6</v>
          </cell>
          <cell r="CA300" t="str">
            <v>16-03-2009</v>
          </cell>
          <cell r="CB300" t="str">
            <v xml:space="preserve">BVMF        </v>
          </cell>
          <cell r="CC300" t="str">
            <v>ON      NM</v>
          </cell>
          <cell r="CD300" t="str">
            <v xml:space="preserve">OPCOES COMPRA  </v>
          </cell>
          <cell r="CE300" t="str">
            <v xml:space="preserve">Americano      </v>
          </cell>
        </row>
        <row r="301">
          <cell r="AF301">
            <v>296</v>
          </cell>
          <cell r="AG301">
            <v>0.10016610289077077</v>
          </cell>
          <cell r="BY301" t="str">
            <v>BVMFC1</v>
          </cell>
          <cell r="BZ301">
            <v>6.3</v>
          </cell>
          <cell r="CA301" t="str">
            <v>16-03-2009</v>
          </cell>
          <cell r="CB301" t="str">
            <v xml:space="preserve">BVMF        </v>
          </cell>
          <cell r="CC301" t="str">
            <v>ON      NM</v>
          </cell>
          <cell r="CD301" t="str">
            <v xml:space="preserve">OPCOES COMPRA  </v>
          </cell>
          <cell r="CE301" t="str">
            <v xml:space="preserve">Europeu        </v>
          </cell>
        </row>
        <row r="302">
          <cell r="AF302">
            <v>297</v>
          </cell>
          <cell r="AG302">
            <v>0.10016734310329656</v>
          </cell>
          <cell r="BY302" t="str">
            <v>BVMFC4</v>
          </cell>
          <cell r="BZ302">
            <v>6.5</v>
          </cell>
          <cell r="CA302" t="str">
            <v>16-03-2009</v>
          </cell>
          <cell r="CB302" t="str">
            <v xml:space="preserve">BVMF        </v>
          </cell>
          <cell r="CC302" t="str">
            <v>ON      NM</v>
          </cell>
          <cell r="CD302" t="str">
            <v xml:space="preserve">OPCOES COMPRA  </v>
          </cell>
          <cell r="CE302" t="str">
            <v xml:space="preserve">Europeu        </v>
          </cell>
        </row>
        <row r="303">
          <cell r="AF303">
            <v>298</v>
          </cell>
          <cell r="AG303">
            <v>0.10016857499363208</v>
          </cell>
          <cell r="BY303" t="str">
            <v>BVMFC7</v>
          </cell>
          <cell r="BZ303">
            <v>7</v>
          </cell>
          <cell r="CA303" t="str">
            <v>16-03-2009</v>
          </cell>
          <cell r="CB303" t="str">
            <v xml:space="preserve">BVMF        </v>
          </cell>
          <cell r="CC303" t="str">
            <v>ON      NM</v>
          </cell>
          <cell r="CD303" t="str">
            <v xml:space="preserve">OPCOES COMPRA  </v>
          </cell>
          <cell r="CE303" t="str">
            <v xml:space="preserve">Americano      </v>
          </cell>
        </row>
        <row r="304">
          <cell r="AF304">
            <v>299</v>
          </cell>
          <cell r="AG304">
            <v>0.10016979864526432</v>
          </cell>
          <cell r="BY304" t="str">
            <v>BVMFC2</v>
          </cell>
          <cell r="BZ304">
            <v>7.5</v>
          </cell>
          <cell r="CA304" t="str">
            <v>16-03-2009</v>
          </cell>
          <cell r="CB304" t="str">
            <v xml:space="preserve">BVMF        </v>
          </cell>
          <cell r="CC304" t="str">
            <v>ON      NM</v>
          </cell>
          <cell r="CD304" t="str">
            <v xml:space="preserve">OPCOES COMPRA  </v>
          </cell>
          <cell r="CE304" t="str">
            <v xml:space="preserve">Europeu        </v>
          </cell>
        </row>
        <row r="305">
          <cell r="AF305">
            <v>300</v>
          </cell>
          <cell r="AG305">
            <v>0.10017101414056628</v>
          </cell>
          <cell r="BY305" t="str">
            <v>BVMFC8</v>
          </cell>
          <cell r="BZ305">
            <v>8</v>
          </cell>
          <cell r="CA305" t="str">
            <v>16-03-2009</v>
          </cell>
          <cell r="CB305" t="str">
            <v xml:space="preserve">BVMF        </v>
          </cell>
          <cell r="CC305" t="str">
            <v>ON      NM</v>
          </cell>
          <cell r="CD305" t="str">
            <v xml:space="preserve">OPCOES COMPRA  </v>
          </cell>
          <cell r="CE305" t="str">
            <v xml:space="preserve">Americano      </v>
          </cell>
        </row>
        <row r="306">
          <cell r="AF306">
            <v>301</v>
          </cell>
          <cell r="AG306">
            <v>0.10017222156081718</v>
          </cell>
          <cell r="BY306" t="str">
            <v>BVMFD5</v>
          </cell>
          <cell r="BZ306">
            <v>5</v>
          </cell>
          <cell r="CA306" t="str">
            <v>20-04-2009</v>
          </cell>
          <cell r="CB306" t="str">
            <v xml:space="preserve">BVMF        </v>
          </cell>
          <cell r="CC306" t="str">
            <v>ON      NM</v>
          </cell>
          <cell r="CD306" t="str">
            <v xml:space="preserve">OPCOES COMPRA  </v>
          </cell>
          <cell r="CE306" t="str">
            <v xml:space="preserve">Americano      </v>
          </cell>
        </row>
        <row r="307">
          <cell r="AF307">
            <v>302</v>
          </cell>
          <cell r="AG307">
            <v>0.10017342098621929</v>
          </cell>
          <cell r="BY307" t="str">
            <v>BVMFD1</v>
          </cell>
          <cell r="BZ307">
            <v>5.5</v>
          </cell>
          <cell r="CA307" t="str">
            <v>20-04-2009</v>
          </cell>
          <cell r="CB307" t="str">
            <v xml:space="preserve">BVMF        </v>
          </cell>
          <cell r="CC307" t="str">
            <v>ON      NM</v>
          </cell>
          <cell r="CD307" t="str">
            <v xml:space="preserve">OPCOES COMPRA  </v>
          </cell>
          <cell r="CE307" t="str">
            <v xml:space="preserve">Europeu        </v>
          </cell>
        </row>
        <row r="308">
          <cell r="AF308">
            <v>303</v>
          </cell>
          <cell r="AG308">
            <v>0.10017461249591686</v>
          </cell>
          <cell r="BY308" t="str">
            <v>BVMFD6</v>
          </cell>
          <cell r="BZ308">
            <v>6</v>
          </cell>
          <cell r="CA308" t="str">
            <v>20-04-2009</v>
          </cell>
          <cell r="CB308" t="str">
            <v xml:space="preserve">BVMF        </v>
          </cell>
          <cell r="CC308" t="str">
            <v>ON      NM</v>
          </cell>
          <cell r="CD308" t="str">
            <v xml:space="preserve">OPCOES COMPRA  </v>
          </cell>
          <cell r="CE308" t="str">
            <v xml:space="preserve">Americano      </v>
          </cell>
        </row>
        <row r="309">
          <cell r="AF309">
            <v>304</v>
          </cell>
          <cell r="AG309">
            <v>0.10017579616801275</v>
          </cell>
          <cell r="BY309" t="str">
            <v>BVMFD2</v>
          </cell>
          <cell r="BZ309">
            <v>6.5</v>
          </cell>
          <cell r="CA309" t="str">
            <v>20-04-2009</v>
          </cell>
          <cell r="CB309" t="str">
            <v xml:space="preserve">BVMF        </v>
          </cell>
          <cell r="CC309" t="str">
            <v>ON      NM</v>
          </cell>
          <cell r="CD309" t="str">
            <v xml:space="preserve">OPCOES COMPRA  </v>
          </cell>
          <cell r="CE309" t="str">
            <v xml:space="preserve">Europeu        </v>
          </cell>
        </row>
        <row r="310">
          <cell r="AF310">
            <v>305</v>
          </cell>
          <cell r="AG310">
            <v>0.10017697207958487</v>
          </cell>
          <cell r="BY310" t="str">
            <v>BVMFD7</v>
          </cell>
          <cell r="BZ310">
            <v>7</v>
          </cell>
          <cell r="CA310" t="str">
            <v>20-04-2009</v>
          </cell>
          <cell r="CB310" t="str">
            <v xml:space="preserve">BVMF        </v>
          </cell>
          <cell r="CC310" t="str">
            <v>ON      NM</v>
          </cell>
          <cell r="CD310" t="str">
            <v xml:space="preserve">OPCOES COMPRA  </v>
          </cell>
          <cell r="CE310" t="str">
            <v xml:space="preserve">Americano      </v>
          </cell>
        </row>
        <row r="311">
          <cell r="AF311">
            <v>306</v>
          </cell>
          <cell r="AG311">
            <v>0.10017814030670524</v>
          </cell>
          <cell r="BY311" t="str">
            <v>BVMFD3</v>
          </cell>
          <cell r="BZ311">
            <v>7.5</v>
          </cell>
          <cell r="CA311" t="str">
            <v>20-04-2009</v>
          </cell>
          <cell r="CB311" t="str">
            <v xml:space="preserve">BVMF        </v>
          </cell>
          <cell r="CC311" t="str">
            <v>ON      NM</v>
          </cell>
          <cell r="CD311" t="str">
            <v xml:space="preserve">OPCOES COMPRA  </v>
          </cell>
          <cell r="CE311" t="str">
            <v xml:space="preserve">Europeu        </v>
          </cell>
        </row>
        <row r="312">
          <cell r="AF312">
            <v>307</v>
          </cell>
          <cell r="AG312">
            <v>0.10017930092445404</v>
          </cell>
          <cell r="BY312" t="str">
            <v>BVMFD8</v>
          </cell>
          <cell r="BZ312">
            <v>8</v>
          </cell>
          <cell r="CA312" t="str">
            <v>20-04-2009</v>
          </cell>
          <cell r="CB312" t="str">
            <v xml:space="preserve">BVMF        </v>
          </cell>
          <cell r="CC312" t="str">
            <v>ON      NM</v>
          </cell>
          <cell r="CD312" t="str">
            <v xml:space="preserve">OPCOES COMPRA  </v>
          </cell>
          <cell r="CE312" t="str">
            <v xml:space="preserve">Americano      </v>
          </cell>
        </row>
        <row r="313">
          <cell r="AF313">
            <v>308</v>
          </cell>
          <cell r="AG313">
            <v>0.10018045400693643</v>
          </cell>
          <cell r="BY313" t="str">
            <v>BVMFD9</v>
          </cell>
          <cell r="BZ313">
            <v>9</v>
          </cell>
          <cell r="CA313" t="str">
            <v>20-04-2009</v>
          </cell>
          <cell r="CB313" t="str">
            <v xml:space="preserve">BVMF        </v>
          </cell>
          <cell r="CC313" t="str">
            <v>ON      NM</v>
          </cell>
          <cell r="CD313" t="str">
            <v xml:space="preserve">OPCOES COMPRA  </v>
          </cell>
          <cell r="CE313" t="str">
            <v xml:space="preserve">Americano      </v>
          </cell>
        </row>
        <row r="314">
          <cell r="AF314">
            <v>309</v>
          </cell>
          <cell r="AG314">
            <v>0.10018159962729856</v>
          </cell>
          <cell r="BY314" t="str">
            <v>BVMFE1</v>
          </cell>
          <cell r="BZ314">
            <v>6.5</v>
          </cell>
          <cell r="CA314" t="str">
            <v>18-05-2009</v>
          </cell>
          <cell r="CB314" t="str">
            <v xml:space="preserve">BVMF        </v>
          </cell>
          <cell r="CC314" t="str">
            <v>ON      NM</v>
          </cell>
          <cell r="CD314" t="str">
            <v xml:space="preserve">OPCOES COMPRA  </v>
          </cell>
          <cell r="CE314" t="str">
            <v xml:space="preserve">Europeu        </v>
          </cell>
        </row>
        <row r="315">
          <cell r="AF315">
            <v>310</v>
          </cell>
          <cell r="AG315">
            <v>0.1001827378577429</v>
          </cell>
          <cell r="BY315" t="str">
            <v>BVMFE7</v>
          </cell>
          <cell r="BZ315">
            <v>7</v>
          </cell>
          <cell r="CA315" t="str">
            <v>18-05-2009</v>
          </cell>
          <cell r="CB315" t="str">
            <v xml:space="preserve">BVMF        </v>
          </cell>
          <cell r="CC315" t="str">
            <v>ON      NM</v>
          </cell>
          <cell r="CD315" t="str">
            <v xml:space="preserve">OPCOES COMPRA  </v>
          </cell>
          <cell r="CE315" t="str">
            <v xml:space="preserve">Americano      </v>
          </cell>
        </row>
        <row r="316">
          <cell r="AF316">
            <v>311</v>
          </cell>
          <cell r="AG316">
            <v>0.10018386876954377</v>
          </cell>
          <cell r="BY316" t="str">
            <v>BVMFE2</v>
          </cell>
          <cell r="BZ316">
            <v>7.5</v>
          </cell>
          <cell r="CA316" t="str">
            <v>18-05-2009</v>
          </cell>
          <cell r="CB316" t="str">
            <v xml:space="preserve">BVMF        </v>
          </cell>
          <cell r="CC316" t="str">
            <v>ON      NM</v>
          </cell>
          <cell r="CD316" t="str">
            <v xml:space="preserve">OPCOES COMPRA  </v>
          </cell>
          <cell r="CE316" t="str">
            <v xml:space="preserve">Europeu        </v>
          </cell>
        </row>
        <row r="317">
          <cell r="AF317">
            <v>312</v>
          </cell>
          <cell r="AG317">
            <v>0.10018499243306112</v>
          </cell>
          <cell r="BY317" t="str">
            <v>BVMFE8</v>
          </cell>
          <cell r="BZ317">
            <v>8</v>
          </cell>
          <cell r="CA317" t="str">
            <v>18-05-2009</v>
          </cell>
          <cell r="CB317" t="str">
            <v xml:space="preserve">BVMF        </v>
          </cell>
          <cell r="CC317" t="str">
            <v>ON      NM</v>
          </cell>
          <cell r="CD317" t="str">
            <v xml:space="preserve">OPCOES COMPRA  </v>
          </cell>
          <cell r="CE317" t="str">
            <v xml:space="preserve">Americano      </v>
          </cell>
        </row>
        <row r="318">
          <cell r="AF318">
            <v>313</v>
          </cell>
          <cell r="AG318">
            <v>0.1001861089177567</v>
          </cell>
          <cell r="BY318" t="str">
            <v>BVMFG4</v>
          </cell>
          <cell r="BZ318">
            <v>4</v>
          </cell>
          <cell r="CA318" t="str">
            <v>20-07-2009</v>
          </cell>
          <cell r="CB318" t="str">
            <v xml:space="preserve">BVMF        </v>
          </cell>
          <cell r="CC318" t="str">
            <v>ON      NM</v>
          </cell>
          <cell r="CD318" t="str">
            <v xml:space="preserve">OPCOES COMPRA  </v>
          </cell>
          <cell r="CE318" t="str">
            <v xml:space="preserve">Americano      </v>
          </cell>
        </row>
        <row r="319">
          <cell r="AF319">
            <v>314</v>
          </cell>
          <cell r="AG319">
            <v>0.100187218292207</v>
          </cell>
          <cell r="BY319" t="str">
            <v>BVMFG5</v>
          </cell>
          <cell r="BZ319">
            <v>5</v>
          </cell>
          <cell r="CA319" t="str">
            <v>20-07-2009</v>
          </cell>
          <cell r="CB319" t="str">
            <v xml:space="preserve">BVMF        </v>
          </cell>
          <cell r="CC319" t="str">
            <v>ON      NM</v>
          </cell>
          <cell r="CD319" t="str">
            <v xml:space="preserve">OPCOES COMPRA  </v>
          </cell>
          <cell r="CE319" t="str">
            <v xml:space="preserve">Americano      </v>
          </cell>
        </row>
        <row r="320">
          <cell r="AF320">
            <v>315</v>
          </cell>
          <cell r="AG320">
            <v>0.10018832062411787</v>
          </cell>
          <cell r="BY320" t="str">
            <v>BVMFG1</v>
          </cell>
          <cell r="BZ320">
            <v>6.5</v>
          </cell>
          <cell r="CA320" t="str">
            <v>20-07-2009</v>
          </cell>
          <cell r="CB320" t="str">
            <v xml:space="preserve">BVMF        </v>
          </cell>
          <cell r="CC320" t="str">
            <v>ON      NM</v>
          </cell>
          <cell r="CD320" t="str">
            <v xml:space="preserve">OPCOES COMPRA  </v>
          </cell>
          <cell r="CE320" t="str">
            <v xml:space="preserve">Europeu        </v>
          </cell>
        </row>
        <row r="321">
          <cell r="AF321">
            <v>316</v>
          </cell>
          <cell r="AG321">
            <v>0.10018941598033893</v>
          </cell>
          <cell r="BY321" t="str">
            <v>BVMFO3</v>
          </cell>
          <cell r="BZ321">
            <v>5.5</v>
          </cell>
          <cell r="CA321" t="str">
            <v>16-03-2009</v>
          </cell>
          <cell r="CB321" t="str">
            <v xml:space="preserve">BVMF        </v>
          </cell>
          <cell r="CC321" t="str">
            <v>ON      NM</v>
          </cell>
          <cell r="CD321" t="str">
            <v xml:space="preserve">OPCOES VENDA   </v>
          </cell>
          <cell r="CE321" t="str">
            <v xml:space="preserve">Europeu        </v>
          </cell>
        </row>
        <row r="322">
          <cell r="AF322">
            <v>317</v>
          </cell>
          <cell r="AG322">
            <v>0.10019050442687494</v>
          </cell>
          <cell r="BY322" t="str">
            <v>BVMFO6</v>
          </cell>
          <cell r="BZ322">
            <v>6</v>
          </cell>
          <cell r="CA322" t="str">
            <v>16-03-2009</v>
          </cell>
          <cell r="CB322" t="str">
            <v xml:space="preserve">BVMF        </v>
          </cell>
          <cell r="CC322" t="str">
            <v>ON      NM</v>
          </cell>
          <cell r="CD322" t="str">
            <v xml:space="preserve">OPCOES VENDA   </v>
          </cell>
          <cell r="CE322" t="str">
            <v xml:space="preserve">Europeu        </v>
          </cell>
        </row>
        <row r="323">
          <cell r="AF323">
            <v>318</v>
          </cell>
          <cell r="AG323">
            <v>0.10019158602890199</v>
          </cell>
          <cell r="BY323" t="str">
            <v>BVMFO1</v>
          </cell>
          <cell r="BZ323">
            <v>6.3</v>
          </cell>
          <cell r="CA323" t="str">
            <v>16-03-2009</v>
          </cell>
          <cell r="CB323" t="str">
            <v xml:space="preserve">BVMF        </v>
          </cell>
          <cell r="CC323" t="str">
            <v>ON      NM</v>
          </cell>
          <cell r="CD323" t="str">
            <v xml:space="preserve">OPCOES VENDA   </v>
          </cell>
          <cell r="CE323" t="str">
            <v xml:space="preserve">Europeu        </v>
          </cell>
        </row>
        <row r="324">
          <cell r="AF324">
            <v>319</v>
          </cell>
          <cell r="AG324">
            <v>0.10019266085077883</v>
          </cell>
          <cell r="BY324" t="str">
            <v>BVMFO4</v>
          </cell>
          <cell r="BZ324">
            <v>6.5</v>
          </cell>
          <cell r="CA324" t="str">
            <v>16-03-2009</v>
          </cell>
          <cell r="CB324" t="str">
            <v xml:space="preserve">BVMF        </v>
          </cell>
          <cell r="CC324" t="str">
            <v>ON      NM</v>
          </cell>
          <cell r="CD324" t="str">
            <v xml:space="preserve">OPCOES VENDA   </v>
          </cell>
          <cell r="CE324" t="str">
            <v xml:space="preserve">Europeu        </v>
          </cell>
        </row>
        <row r="325">
          <cell r="AF325">
            <v>320</v>
          </cell>
          <cell r="AG325">
            <v>0.10019372895605905</v>
          </cell>
          <cell r="BY325" t="str">
            <v>BVMFO7</v>
          </cell>
          <cell r="BZ325">
            <v>7</v>
          </cell>
          <cell r="CA325" t="str">
            <v>16-03-2009</v>
          </cell>
          <cell r="CB325" t="str">
            <v xml:space="preserve">BVMF        </v>
          </cell>
          <cell r="CC325" t="str">
            <v>ON      NM</v>
          </cell>
          <cell r="CD325" t="str">
            <v xml:space="preserve">OPCOES VENDA   </v>
          </cell>
          <cell r="CE325" t="str">
            <v xml:space="preserve">Europeu        </v>
          </cell>
        </row>
        <row r="326">
          <cell r="AF326">
            <v>321</v>
          </cell>
          <cell r="AG326">
            <v>0.10019479040750467</v>
          </cell>
          <cell r="BY326" t="str">
            <v>BVMFO2</v>
          </cell>
          <cell r="BZ326">
            <v>7.5</v>
          </cell>
          <cell r="CA326" t="str">
            <v>16-03-2009</v>
          </cell>
          <cell r="CB326" t="str">
            <v xml:space="preserve">BVMF        </v>
          </cell>
          <cell r="CC326" t="str">
            <v>ON      NM</v>
          </cell>
          <cell r="CD326" t="str">
            <v xml:space="preserve">OPCOES VENDA   </v>
          </cell>
          <cell r="CE326" t="str">
            <v xml:space="preserve">Europeu        </v>
          </cell>
        </row>
        <row r="327">
          <cell r="AF327">
            <v>322</v>
          </cell>
          <cell r="AG327">
            <v>0.10019584526709879</v>
          </cell>
          <cell r="BY327" t="str">
            <v>BVMFO8</v>
          </cell>
          <cell r="BZ327">
            <v>8</v>
          </cell>
          <cell r="CA327" t="str">
            <v>16-03-2009</v>
          </cell>
          <cell r="CB327" t="str">
            <v xml:space="preserve">BVMF        </v>
          </cell>
          <cell r="CC327" t="str">
            <v>ON      NM</v>
          </cell>
          <cell r="CD327" t="str">
            <v xml:space="preserve">OPCOES VENDA   </v>
          </cell>
          <cell r="CE327" t="str">
            <v xml:space="preserve">Europeu        </v>
          </cell>
        </row>
        <row r="328">
          <cell r="AF328">
            <v>323</v>
          </cell>
          <cell r="AG328">
            <v>0.10019689359605688</v>
          </cell>
          <cell r="BY328" t="str">
            <v>BVMFP5</v>
          </cell>
          <cell r="BZ328">
            <v>5</v>
          </cell>
          <cell r="CA328" t="str">
            <v>20-04-2009</v>
          </cell>
          <cell r="CB328" t="str">
            <v xml:space="preserve">BVMF        </v>
          </cell>
          <cell r="CC328" t="str">
            <v>ON      NM</v>
          </cell>
          <cell r="CD328" t="str">
            <v xml:space="preserve">OPCOES VENDA   </v>
          </cell>
          <cell r="CE328" t="str">
            <v xml:space="preserve">Europeu        </v>
          </cell>
        </row>
        <row r="329">
          <cell r="AF329">
            <v>324</v>
          </cell>
          <cell r="AG329">
            <v>0.10019793545483813</v>
          </cell>
          <cell r="BY329" t="str">
            <v>BVMFP1</v>
          </cell>
          <cell r="BZ329">
            <v>5.5</v>
          </cell>
          <cell r="CA329" t="str">
            <v>20-04-2009</v>
          </cell>
          <cell r="CB329" t="str">
            <v xml:space="preserve">BVMF        </v>
          </cell>
          <cell r="CC329" t="str">
            <v>ON      NM</v>
          </cell>
          <cell r="CD329" t="str">
            <v xml:space="preserve">OPCOES VENDA   </v>
          </cell>
          <cell r="CE329" t="str">
            <v xml:space="preserve">Europeu        </v>
          </cell>
        </row>
        <row r="330">
          <cell r="AF330">
            <v>325</v>
          </cell>
          <cell r="AG330">
            <v>0.10019897090315788</v>
          </cell>
          <cell r="BY330" t="str">
            <v>BVMFP6</v>
          </cell>
          <cell r="BZ330">
            <v>6</v>
          </cell>
          <cell r="CA330" t="str">
            <v>20-04-2009</v>
          </cell>
          <cell r="CB330" t="str">
            <v xml:space="preserve">BVMF        </v>
          </cell>
          <cell r="CC330" t="str">
            <v>ON      NM</v>
          </cell>
          <cell r="CD330" t="str">
            <v xml:space="preserve">OPCOES VENDA   </v>
          </cell>
          <cell r="CE330" t="str">
            <v xml:space="preserve">Europeu        </v>
          </cell>
        </row>
        <row r="331">
          <cell r="AF331">
            <v>326</v>
          </cell>
          <cell r="AG331">
            <v>0.10020000000000007</v>
          </cell>
          <cell r="BY331" t="str">
            <v>BVMFP2</v>
          </cell>
          <cell r="BZ331">
            <v>6.5</v>
          </cell>
          <cell r="CA331" t="str">
            <v>20-04-2009</v>
          </cell>
          <cell r="CB331" t="str">
            <v xml:space="preserve">BVMF        </v>
          </cell>
          <cell r="CC331" t="str">
            <v>ON      NM</v>
          </cell>
          <cell r="CD331" t="str">
            <v xml:space="preserve">OPCOES VENDA   </v>
          </cell>
          <cell r="CE331" t="str">
            <v xml:space="preserve">Europeu        </v>
          </cell>
        </row>
        <row r="332">
          <cell r="AF332">
            <v>327</v>
          </cell>
          <cell r="AG332">
            <v>0.10022179649103924</v>
          </cell>
          <cell r="BY332" t="str">
            <v>BVMFP7</v>
          </cell>
          <cell r="BZ332">
            <v>7</v>
          </cell>
          <cell r="CA332" t="str">
            <v>20-04-2009</v>
          </cell>
          <cell r="CB332" t="str">
            <v xml:space="preserve">BVMF        </v>
          </cell>
          <cell r="CC332" t="str">
            <v>ON      NM</v>
          </cell>
          <cell r="CD332" t="str">
            <v xml:space="preserve">OPCOES VENDA   </v>
          </cell>
          <cell r="CE332" t="str">
            <v xml:space="preserve">Europeu        </v>
          </cell>
        </row>
        <row r="333">
          <cell r="AF333">
            <v>328</v>
          </cell>
          <cell r="AG333">
            <v>0.10024346050452282</v>
          </cell>
          <cell r="BY333" t="str">
            <v>BVMFP3</v>
          </cell>
          <cell r="BZ333">
            <v>7.5</v>
          </cell>
          <cell r="CA333" t="str">
            <v>20-04-2009</v>
          </cell>
          <cell r="CB333" t="str">
            <v xml:space="preserve">BVMF        </v>
          </cell>
          <cell r="CC333" t="str">
            <v>ON      NM</v>
          </cell>
          <cell r="CD333" t="str">
            <v xml:space="preserve">OPCOES VENDA   </v>
          </cell>
          <cell r="CE333" t="str">
            <v xml:space="preserve">Europeu        </v>
          </cell>
        </row>
        <row r="334">
          <cell r="AF334">
            <v>329</v>
          </cell>
          <cell r="AG334">
            <v>0.1002649932445705</v>
          </cell>
          <cell r="BY334" t="str">
            <v>BVMFP8</v>
          </cell>
          <cell r="BZ334">
            <v>8</v>
          </cell>
          <cell r="CA334" t="str">
            <v>20-04-2009</v>
          </cell>
          <cell r="CB334" t="str">
            <v xml:space="preserve">BVMF        </v>
          </cell>
          <cell r="CC334" t="str">
            <v>ON      NM</v>
          </cell>
          <cell r="CD334" t="str">
            <v xml:space="preserve">OPCOES VENDA   </v>
          </cell>
          <cell r="CE334" t="str">
            <v xml:space="preserve">Europeu        </v>
          </cell>
        </row>
        <row r="335">
          <cell r="AF335">
            <v>330</v>
          </cell>
          <cell r="AG335">
            <v>0.10028639590075517</v>
          </cell>
          <cell r="BY335" t="str">
            <v>BVMFP9</v>
          </cell>
          <cell r="BZ335">
            <v>9</v>
          </cell>
          <cell r="CA335" t="str">
            <v>20-04-2009</v>
          </cell>
          <cell r="CB335" t="str">
            <v xml:space="preserve">BVMF        </v>
          </cell>
          <cell r="CC335" t="str">
            <v>ON      NM</v>
          </cell>
          <cell r="CD335" t="str">
            <v xml:space="preserve">OPCOES VENDA   </v>
          </cell>
          <cell r="CE335" t="str">
            <v xml:space="preserve">Europeu        </v>
          </cell>
        </row>
        <row r="336">
          <cell r="AF336">
            <v>331</v>
          </cell>
          <cell r="AG336">
            <v>0.10030766964831894</v>
          </cell>
          <cell r="BY336" t="str">
            <v>BVMFQ1</v>
          </cell>
          <cell r="BZ336">
            <v>6.5</v>
          </cell>
          <cell r="CA336" t="str">
            <v>18-05-2009</v>
          </cell>
          <cell r="CB336" t="str">
            <v xml:space="preserve">BVMF        </v>
          </cell>
          <cell r="CC336" t="str">
            <v>ON      NM</v>
          </cell>
          <cell r="CD336" t="str">
            <v xml:space="preserve">OPCOES VENDA   </v>
          </cell>
          <cell r="CE336" t="str">
            <v xml:space="preserve">Europeu        </v>
          </cell>
        </row>
        <row r="337">
          <cell r="AF337">
            <v>332</v>
          </cell>
          <cell r="AG337">
            <v>0.10032881564838991</v>
          </cell>
          <cell r="BY337" t="str">
            <v>BVMFQ7</v>
          </cell>
          <cell r="BZ337">
            <v>7</v>
          </cell>
          <cell r="CA337" t="str">
            <v>18-05-2009</v>
          </cell>
          <cell r="CB337" t="str">
            <v xml:space="preserve">BVMF        </v>
          </cell>
          <cell r="CC337" t="str">
            <v>ON      NM</v>
          </cell>
          <cell r="CD337" t="str">
            <v xml:space="preserve">OPCOES VENDA   </v>
          </cell>
          <cell r="CE337" t="str">
            <v xml:space="preserve">Europeu        </v>
          </cell>
        </row>
        <row r="338">
          <cell r="AF338">
            <v>333</v>
          </cell>
          <cell r="AG338">
            <v>0.10034983504819284</v>
          </cell>
          <cell r="BY338" t="str">
            <v>BVMFQ2</v>
          </cell>
          <cell r="BZ338">
            <v>7.5</v>
          </cell>
          <cell r="CA338" t="str">
            <v>18-05-2009</v>
          </cell>
          <cell r="CB338" t="str">
            <v xml:space="preserve">BVMF        </v>
          </cell>
          <cell r="CC338" t="str">
            <v>ON      NM</v>
          </cell>
          <cell r="CD338" t="str">
            <v xml:space="preserve">OPCOES VENDA   </v>
          </cell>
          <cell r="CE338" t="str">
            <v xml:space="preserve">Europeu        </v>
          </cell>
        </row>
        <row r="339">
          <cell r="AF339">
            <v>334</v>
          </cell>
          <cell r="AG339">
            <v>0.10037072898125743</v>
          </cell>
          <cell r="BY339" t="str">
            <v>BVMFQ8</v>
          </cell>
          <cell r="BZ339">
            <v>8</v>
          </cell>
          <cell r="CA339" t="str">
            <v>18-05-2009</v>
          </cell>
          <cell r="CB339" t="str">
            <v xml:space="preserve">BVMF        </v>
          </cell>
          <cell r="CC339" t="str">
            <v>ON      NM</v>
          </cell>
          <cell r="CD339" t="str">
            <v xml:space="preserve">OPCOES VENDA   </v>
          </cell>
          <cell r="CE339" t="str">
            <v xml:space="preserve">Europeu        </v>
          </cell>
        </row>
        <row r="340">
          <cell r="AF340">
            <v>335</v>
          </cell>
          <cell r="AG340">
            <v>0.1003914985676202</v>
          </cell>
          <cell r="BY340" t="str">
            <v>BVMFS4</v>
          </cell>
          <cell r="BZ340">
            <v>4</v>
          </cell>
          <cell r="CA340" t="str">
            <v>20-07-2009</v>
          </cell>
          <cell r="CB340" t="str">
            <v xml:space="preserve">BVMF        </v>
          </cell>
          <cell r="CC340" t="str">
            <v>ON      NM</v>
          </cell>
          <cell r="CD340" t="str">
            <v xml:space="preserve">OPCOES VENDA   </v>
          </cell>
          <cell r="CE340" t="str">
            <v xml:space="preserve">Europeu        </v>
          </cell>
        </row>
        <row r="341">
          <cell r="AF341">
            <v>336</v>
          </cell>
          <cell r="AG341">
            <v>0.10041214491402695</v>
          </cell>
          <cell r="BY341" t="str">
            <v>BVMFS5</v>
          </cell>
          <cell r="BZ341">
            <v>5</v>
          </cell>
          <cell r="CA341" t="str">
            <v>20-07-2009</v>
          </cell>
          <cell r="CB341" t="str">
            <v xml:space="preserve">BVMF        </v>
          </cell>
          <cell r="CC341" t="str">
            <v>ON      NM</v>
          </cell>
          <cell r="CD341" t="str">
            <v xml:space="preserve">OPCOES VENDA   </v>
          </cell>
          <cell r="CE341" t="str">
            <v xml:space="preserve">Europeu        </v>
          </cell>
        </row>
        <row r="342">
          <cell r="AF342">
            <v>337</v>
          </cell>
          <cell r="AG342">
            <v>0.10043266911412818</v>
          </cell>
          <cell r="BY342" t="str">
            <v>BVMFS1</v>
          </cell>
          <cell r="BZ342">
            <v>6.5</v>
          </cell>
          <cell r="CA342" t="str">
            <v>20-07-2009</v>
          </cell>
          <cell r="CB342" t="str">
            <v xml:space="preserve">BVMF        </v>
          </cell>
          <cell r="CC342" t="str">
            <v>ON      NM</v>
          </cell>
          <cell r="CD342" t="str">
            <v xml:space="preserve">OPCOES VENDA   </v>
          </cell>
          <cell r="CE342" t="str">
            <v xml:space="preserve">Europeu        </v>
          </cell>
        </row>
        <row r="343">
          <cell r="AF343">
            <v>338</v>
          </cell>
          <cell r="AG343">
            <v>0.10045307224867206</v>
          </cell>
          <cell r="BY343" t="str">
            <v>CCIMF1</v>
          </cell>
          <cell r="BZ343">
            <v>10</v>
          </cell>
          <cell r="CA343" t="str">
            <v>15-06-2009</v>
          </cell>
          <cell r="CB343" t="str">
            <v xml:space="preserve">CCIM        </v>
          </cell>
          <cell r="CC343" t="str">
            <v>ON      NM</v>
          </cell>
          <cell r="CD343" t="str">
            <v xml:space="preserve">OPCOES COMPRA  </v>
          </cell>
          <cell r="CE343" t="str">
            <v xml:space="preserve">Americano      </v>
          </cell>
        </row>
        <row r="344">
          <cell r="AF344">
            <v>339</v>
          </cell>
          <cell r="AG344">
            <v>0.10047335538569402</v>
          </cell>
          <cell r="BY344" t="str">
            <v>CCIMR1</v>
          </cell>
          <cell r="BZ344">
            <v>10</v>
          </cell>
          <cell r="CA344" t="str">
            <v>15-06-2009</v>
          </cell>
          <cell r="CB344" t="str">
            <v xml:space="preserve">CCIM        </v>
          </cell>
          <cell r="CC344" t="str">
            <v>ON      NM</v>
          </cell>
          <cell r="CD344" t="str">
            <v xml:space="preserve">OPCOES VENDA   </v>
          </cell>
          <cell r="CE344" t="str">
            <v xml:space="preserve">Europeu        </v>
          </cell>
        </row>
        <row r="345">
          <cell r="AF345">
            <v>340</v>
          </cell>
          <cell r="AG345">
            <v>0.10049351958070463</v>
          </cell>
          <cell r="BY345" t="str">
            <v>CCPRF1</v>
          </cell>
          <cell r="BZ345">
            <v>12</v>
          </cell>
          <cell r="CA345" t="str">
            <v>15-06-2009</v>
          </cell>
          <cell r="CB345" t="str">
            <v xml:space="preserve">CCPR        </v>
          </cell>
          <cell r="CC345" t="str">
            <v>ON      NM</v>
          </cell>
          <cell r="CD345" t="str">
            <v xml:space="preserve">OPCOES COMPRA  </v>
          </cell>
          <cell r="CE345" t="str">
            <v xml:space="preserve">Americano      </v>
          </cell>
        </row>
        <row r="346">
          <cell r="AF346">
            <v>341</v>
          </cell>
          <cell r="AG346">
            <v>0.10051356587686988</v>
          </cell>
          <cell r="BY346" t="str">
            <v>CCPRR1</v>
          </cell>
          <cell r="BZ346">
            <v>12</v>
          </cell>
          <cell r="CA346" t="str">
            <v>15-06-2009</v>
          </cell>
          <cell r="CB346" t="str">
            <v xml:space="preserve">CCPR        </v>
          </cell>
          <cell r="CC346" t="str">
            <v>ON      NM</v>
          </cell>
          <cell r="CD346" t="str">
            <v xml:space="preserve">OPCOES VENDA   </v>
          </cell>
          <cell r="CE346" t="str">
            <v xml:space="preserve">Europeu        </v>
          </cell>
        </row>
        <row r="347">
          <cell r="AF347">
            <v>342</v>
          </cell>
          <cell r="AG347">
            <v>0.1005334953051944</v>
          </cell>
          <cell r="BY347" t="str">
            <v>CPFEC29</v>
          </cell>
          <cell r="BZ347">
            <v>29</v>
          </cell>
          <cell r="CA347" t="str">
            <v>16-03-2009</v>
          </cell>
          <cell r="CB347" t="str">
            <v xml:space="preserve">CPFE    /ED </v>
          </cell>
          <cell r="CC347" t="str">
            <v>ON      NM</v>
          </cell>
          <cell r="CD347" t="str">
            <v xml:space="preserve">OPCOES COMPRA  </v>
          </cell>
          <cell r="CE347" t="str">
            <v xml:space="preserve">Europeu        </v>
          </cell>
        </row>
        <row r="348">
          <cell r="AF348">
            <v>343</v>
          </cell>
          <cell r="AG348">
            <v>0.10055330888469527</v>
          </cell>
          <cell r="BY348" t="str">
            <v>CPFEC30</v>
          </cell>
          <cell r="BZ348">
            <v>30</v>
          </cell>
          <cell r="CA348" t="str">
            <v>16-03-2009</v>
          </cell>
          <cell r="CB348" t="str">
            <v xml:space="preserve">CPFE    /ED </v>
          </cell>
          <cell r="CC348" t="str">
            <v>ON      NM</v>
          </cell>
          <cell r="CD348" t="str">
            <v xml:space="preserve">OPCOES COMPRA  </v>
          </cell>
          <cell r="CE348" t="str">
            <v xml:space="preserve">Americano      </v>
          </cell>
        </row>
        <row r="349">
          <cell r="AF349">
            <v>344</v>
          </cell>
          <cell r="AG349">
            <v>0.10057300762257793</v>
          </cell>
          <cell r="BY349" t="str">
            <v>CPFEC31</v>
          </cell>
          <cell r="BZ349">
            <v>31</v>
          </cell>
          <cell r="CA349" t="str">
            <v>16-03-2009</v>
          </cell>
          <cell r="CB349" t="str">
            <v xml:space="preserve">CPFE    /ED </v>
          </cell>
          <cell r="CC349" t="str">
            <v>ON      NM</v>
          </cell>
          <cell r="CD349" t="str">
            <v xml:space="preserve">OPCOES COMPRA  </v>
          </cell>
          <cell r="CE349" t="str">
            <v xml:space="preserve">Europeu        </v>
          </cell>
        </row>
        <row r="350">
          <cell r="AF350">
            <v>345</v>
          </cell>
          <cell r="AG350">
            <v>0.10059259251440489</v>
          </cell>
          <cell r="BY350" t="str">
            <v>CPFEC32</v>
          </cell>
          <cell r="BZ350">
            <v>32</v>
          </cell>
          <cell r="CA350" t="str">
            <v>16-03-2009</v>
          </cell>
          <cell r="CB350" t="str">
            <v xml:space="preserve">CPFE    /ED </v>
          </cell>
          <cell r="CC350" t="str">
            <v>ON      NM</v>
          </cell>
          <cell r="CD350" t="str">
            <v xml:space="preserve">OPCOES COMPRA  </v>
          </cell>
          <cell r="CE350" t="str">
            <v xml:space="preserve">Americano      </v>
          </cell>
        </row>
        <row r="351">
          <cell r="AF351">
            <v>346</v>
          </cell>
          <cell r="AG351">
            <v>0.10061206454426497</v>
          </cell>
          <cell r="BY351" t="str">
            <v>CPFED29</v>
          </cell>
          <cell r="BZ351">
            <v>29</v>
          </cell>
          <cell r="CA351" t="str">
            <v>20-04-2009</v>
          </cell>
          <cell r="CB351" t="str">
            <v xml:space="preserve">CPFE    /ED </v>
          </cell>
          <cell r="CC351" t="str">
            <v>ON      NM</v>
          </cell>
          <cell r="CD351" t="str">
            <v xml:space="preserve">OPCOES COMPRA  </v>
          </cell>
          <cell r="CE351" t="str">
            <v xml:space="preserve">Europeu        </v>
          </cell>
        </row>
        <row r="352">
          <cell r="AF352">
            <v>347</v>
          </cell>
          <cell r="AG352">
            <v>0.10063142468493846</v>
          </cell>
          <cell r="BY352" t="str">
            <v>CPFED30</v>
          </cell>
          <cell r="BZ352">
            <v>30</v>
          </cell>
          <cell r="CA352" t="str">
            <v>20-04-2009</v>
          </cell>
          <cell r="CB352" t="str">
            <v xml:space="preserve">CPFE    /ED </v>
          </cell>
          <cell r="CC352" t="str">
            <v>ON      NM</v>
          </cell>
          <cell r="CD352" t="str">
            <v xml:space="preserve">OPCOES COMPRA  </v>
          </cell>
          <cell r="CE352" t="str">
            <v xml:space="preserve">Americano      </v>
          </cell>
        </row>
        <row r="353">
          <cell r="AF353">
            <v>348</v>
          </cell>
          <cell r="AG353">
            <v>0.10065067389805638</v>
          </cell>
          <cell r="BY353" t="str">
            <v>CPFED31</v>
          </cell>
          <cell r="BZ353">
            <v>31</v>
          </cell>
          <cell r="CA353" t="str">
            <v>20-04-2009</v>
          </cell>
          <cell r="CB353" t="str">
            <v xml:space="preserve">CPFE    /ED </v>
          </cell>
          <cell r="CC353" t="str">
            <v>ON      NM</v>
          </cell>
          <cell r="CD353" t="str">
            <v xml:space="preserve">OPCOES COMPRA  </v>
          </cell>
          <cell r="CE353" t="str">
            <v xml:space="preserve">Europeu        </v>
          </cell>
        </row>
        <row r="354">
          <cell r="AF354">
            <v>349</v>
          </cell>
          <cell r="AG354">
            <v>0.1006698131342636</v>
          </cell>
          <cell r="BY354" t="str">
            <v>CPFED32</v>
          </cell>
          <cell r="BZ354">
            <v>32</v>
          </cell>
          <cell r="CA354" t="str">
            <v>20-04-2009</v>
          </cell>
          <cell r="CB354" t="str">
            <v xml:space="preserve">CPFE    /ED </v>
          </cell>
          <cell r="CC354" t="str">
            <v>ON      NM</v>
          </cell>
          <cell r="CD354" t="str">
            <v xml:space="preserve">OPCOES COMPRA  </v>
          </cell>
          <cell r="CE354" t="str">
            <v xml:space="preserve">Americano      </v>
          </cell>
        </row>
        <row r="355">
          <cell r="AF355">
            <v>350</v>
          </cell>
          <cell r="AG355">
            <v>0.10068884333337236</v>
          </cell>
          <cell r="BY355" t="str">
            <v>CPFEE28</v>
          </cell>
          <cell r="BZ355">
            <v>28</v>
          </cell>
          <cell r="CA355" t="str">
            <v>18-05-2009</v>
          </cell>
          <cell r="CB355" t="str">
            <v xml:space="preserve">CPFE    /ED </v>
          </cell>
          <cell r="CC355" t="str">
            <v>ON      NM</v>
          </cell>
          <cell r="CD355" t="str">
            <v xml:space="preserve">OPCOES COMPRA  </v>
          </cell>
          <cell r="CE355" t="str">
            <v xml:space="preserve">Americano      </v>
          </cell>
        </row>
        <row r="356">
          <cell r="AF356">
            <v>351</v>
          </cell>
          <cell r="AG356">
            <v>0.10070776542451632</v>
          </cell>
          <cell r="BY356" t="str">
            <v>CPFEE30</v>
          </cell>
          <cell r="BZ356">
            <v>30</v>
          </cell>
          <cell r="CA356" t="str">
            <v>18-05-2009</v>
          </cell>
          <cell r="CB356" t="str">
            <v xml:space="preserve">CPFE    /ED </v>
          </cell>
          <cell r="CC356" t="str">
            <v>ON      NM</v>
          </cell>
          <cell r="CD356" t="str">
            <v xml:space="preserve">OPCOES COMPRA  </v>
          </cell>
          <cell r="CE356" t="str">
            <v xml:space="preserve">Americano      </v>
          </cell>
        </row>
        <row r="357">
          <cell r="AF357">
            <v>352</v>
          </cell>
          <cell r="AG357">
            <v>0.10072658032630422</v>
          </cell>
          <cell r="BY357" t="str">
            <v>CPFEE32</v>
          </cell>
          <cell r="BZ357">
            <v>32</v>
          </cell>
          <cell r="CA357" t="str">
            <v>18-05-2009</v>
          </cell>
          <cell r="CB357" t="str">
            <v xml:space="preserve">CPFE    /ED </v>
          </cell>
          <cell r="CC357" t="str">
            <v>ON      NM</v>
          </cell>
          <cell r="CD357" t="str">
            <v xml:space="preserve">OPCOES COMPRA  </v>
          </cell>
          <cell r="CE357" t="str">
            <v xml:space="preserve">Americano      </v>
          </cell>
        </row>
        <row r="358">
          <cell r="AF358">
            <v>353</v>
          </cell>
          <cell r="AG358">
            <v>0.10074528894696533</v>
          </cell>
          <cell r="BY358" t="str">
            <v>CPFEE34</v>
          </cell>
          <cell r="BZ358">
            <v>34</v>
          </cell>
          <cell r="CA358" t="str">
            <v>18-05-2009</v>
          </cell>
          <cell r="CB358" t="str">
            <v xml:space="preserve">CPFE    /ED </v>
          </cell>
          <cell r="CC358" t="str">
            <v>ON      NM</v>
          </cell>
          <cell r="CD358" t="str">
            <v xml:space="preserve">OPCOES COMPRA  </v>
          </cell>
          <cell r="CE358" t="str">
            <v xml:space="preserve">Americano      </v>
          </cell>
        </row>
        <row r="359">
          <cell r="AF359">
            <v>354</v>
          </cell>
          <cell r="AG359">
            <v>0.10076389218449822</v>
          </cell>
          <cell r="BY359" t="str">
            <v>CPFEO29</v>
          </cell>
          <cell r="BZ359">
            <v>29</v>
          </cell>
          <cell r="CA359" t="str">
            <v>16-03-2009</v>
          </cell>
          <cell r="CB359" t="str">
            <v xml:space="preserve">CPFE    /ED </v>
          </cell>
          <cell r="CC359" t="str">
            <v>ON      NM</v>
          </cell>
          <cell r="CD359" t="str">
            <v xml:space="preserve">OPCOES VENDA   </v>
          </cell>
          <cell r="CE359" t="str">
            <v xml:space="preserve">Europeu        </v>
          </cell>
        </row>
        <row r="360">
          <cell r="AF360">
            <v>355</v>
          </cell>
          <cell r="AG360">
            <v>0.10078239092681285</v>
          </cell>
          <cell r="BY360" t="str">
            <v>CPFEO30</v>
          </cell>
          <cell r="BZ360">
            <v>30</v>
          </cell>
          <cell r="CA360" t="str">
            <v>16-03-2009</v>
          </cell>
          <cell r="CB360" t="str">
            <v xml:space="preserve">CPFE    /ED </v>
          </cell>
          <cell r="CC360" t="str">
            <v>ON      NM</v>
          </cell>
          <cell r="CD360" t="str">
            <v xml:space="preserve">OPCOES VENDA   </v>
          </cell>
          <cell r="CE360" t="str">
            <v xml:space="preserve">Europeu        </v>
          </cell>
        </row>
        <row r="361">
          <cell r="AF361">
            <v>356</v>
          </cell>
          <cell r="AG361">
            <v>0.10080078605187204</v>
          </cell>
          <cell r="BY361" t="str">
            <v>CPFEO31</v>
          </cell>
          <cell r="BZ361">
            <v>31</v>
          </cell>
          <cell r="CA361" t="str">
            <v>16-03-2009</v>
          </cell>
          <cell r="CB361" t="str">
            <v xml:space="preserve">CPFE    /ED </v>
          </cell>
          <cell r="CC361" t="str">
            <v>ON      NM</v>
          </cell>
          <cell r="CD361" t="str">
            <v xml:space="preserve">OPCOES VENDA   </v>
          </cell>
          <cell r="CE361" t="str">
            <v xml:space="preserve">Europeu        </v>
          </cell>
        </row>
        <row r="362">
          <cell r="AF362">
            <v>357</v>
          </cell>
          <cell r="AG362">
            <v>0.10081907842783111</v>
          </cell>
          <cell r="BY362" t="str">
            <v>CPFEO32</v>
          </cell>
          <cell r="BZ362">
            <v>32</v>
          </cell>
          <cell r="CA362" t="str">
            <v>16-03-2009</v>
          </cell>
          <cell r="CB362" t="str">
            <v xml:space="preserve">CPFE    /ED </v>
          </cell>
          <cell r="CC362" t="str">
            <v>ON      NM</v>
          </cell>
          <cell r="CD362" t="str">
            <v xml:space="preserve">OPCOES VENDA   </v>
          </cell>
          <cell r="CE362" t="str">
            <v xml:space="preserve">Europeu        </v>
          </cell>
        </row>
        <row r="363">
          <cell r="AF363">
            <v>358</v>
          </cell>
          <cell r="AG363">
            <v>0.10083726891317379</v>
          </cell>
          <cell r="BY363" t="str">
            <v>CPFEP29</v>
          </cell>
          <cell r="BZ363">
            <v>29</v>
          </cell>
          <cell r="CA363" t="str">
            <v>20-04-2009</v>
          </cell>
          <cell r="CB363" t="str">
            <v xml:space="preserve">CPFE    /ED </v>
          </cell>
          <cell r="CC363" t="str">
            <v>ON      NM</v>
          </cell>
          <cell r="CD363" t="str">
            <v xml:space="preserve">OPCOES VENDA   </v>
          </cell>
          <cell r="CE363" t="str">
            <v xml:space="preserve">Europeu        </v>
          </cell>
        </row>
        <row r="364">
          <cell r="AF364">
            <v>359</v>
          </cell>
          <cell r="AG364">
            <v>0.10085535835684656</v>
          </cell>
          <cell r="BY364" t="str">
            <v>CPFEP30</v>
          </cell>
          <cell r="BZ364">
            <v>30</v>
          </cell>
          <cell r="CA364" t="str">
            <v>20-04-2009</v>
          </cell>
          <cell r="CB364" t="str">
            <v xml:space="preserve">CPFE    /ED </v>
          </cell>
          <cell r="CC364" t="str">
            <v>ON      NM</v>
          </cell>
          <cell r="CD364" t="str">
            <v xml:space="preserve">OPCOES VENDA   </v>
          </cell>
          <cell r="CE364" t="str">
            <v xml:space="preserve">Europeu        </v>
          </cell>
        </row>
        <row r="365">
          <cell r="AF365">
            <v>360</v>
          </cell>
          <cell r="AG365">
            <v>0.10087334759839117</v>
          </cell>
          <cell r="BY365" t="str">
            <v>CPFEP31</v>
          </cell>
          <cell r="BZ365">
            <v>31</v>
          </cell>
          <cell r="CA365" t="str">
            <v>20-04-2009</v>
          </cell>
          <cell r="CB365" t="str">
            <v xml:space="preserve">CPFE    /ED </v>
          </cell>
          <cell r="CC365" t="str">
            <v>ON      NM</v>
          </cell>
          <cell r="CD365" t="str">
            <v xml:space="preserve">OPCOES VENDA   </v>
          </cell>
          <cell r="CE365" t="str">
            <v xml:space="preserve">Europeu        </v>
          </cell>
        </row>
        <row r="366">
          <cell r="AF366">
            <v>361</v>
          </cell>
          <cell r="AG366">
            <v>0.10089123746807416</v>
          </cell>
          <cell r="BY366" t="str">
            <v>CPFEP32</v>
          </cell>
          <cell r="BZ366">
            <v>32</v>
          </cell>
          <cell r="CA366" t="str">
            <v>20-04-2009</v>
          </cell>
          <cell r="CB366" t="str">
            <v xml:space="preserve">CPFE    /ED </v>
          </cell>
          <cell r="CC366" t="str">
            <v>ON      NM</v>
          </cell>
          <cell r="CD366" t="str">
            <v xml:space="preserve">OPCOES VENDA   </v>
          </cell>
          <cell r="CE366" t="str">
            <v xml:space="preserve">Europeu        </v>
          </cell>
        </row>
        <row r="367">
          <cell r="AF367">
            <v>362</v>
          </cell>
          <cell r="AG367">
            <v>0.10090902878701491</v>
          </cell>
          <cell r="BY367" t="str">
            <v>CPFEQ28</v>
          </cell>
          <cell r="BZ367">
            <v>28</v>
          </cell>
          <cell r="CA367" t="str">
            <v>18-05-2009</v>
          </cell>
          <cell r="CB367" t="str">
            <v xml:space="preserve">CPFE    /ED </v>
          </cell>
          <cell r="CC367" t="str">
            <v>ON      NM</v>
          </cell>
          <cell r="CD367" t="str">
            <v xml:space="preserve">OPCOES VENDA   </v>
          </cell>
          <cell r="CE367" t="str">
            <v xml:space="preserve">Europeu        </v>
          </cell>
        </row>
        <row r="368">
          <cell r="AF368">
            <v>363</v>
          </cell>
          <cell r="AG368">
            <v>0.10092672236731026</v>
          </cell>
          <cell r="BY368" t="str">
            <v>CPFEQ30</v>
          </cell>
          <cell r="BZ368">
            <v>30</v>
          </cell>
          <cell r="CA368" t="str">
            <v>18-05-2009</v>
          </cell>
          <cell r="CB368" t="str">
            <v xml:space="preserve">CPFE    /ED </v>
          </cell>
          <cell r="CC368" t="str">
            <v>ON      NM</v>
          </cell>
          <cell r="CD368" t="str">
            <v xml:space="preserve">OPCOES VENDA   </v>
          </cell>
          <cell r="CE368" t="str">
            <v xml:space="preserve">Europeu        </v>
          </cell>
        </row>
        <row r="369">
          <cell r="AF369">
            <v>364</v>
          </cell>
          <cell r="AG369">
            <v>0.10094431901215972</v>
          </cell>
          <cell r="BY369" t="str">
            <v>CPFEQ32</v>
          </cell>
          <cell r="BZ369">
            <v>32</v>
          </cell>
          <cell r="CA369" t="str">
            <v>18-05-2009</v>
          </cell>
          <cell r="CB369" t="str">
            <v xml:space="preserve">CPFE    /ED </v>
          </cell>
          <cell r="CC369" t="str">
            <v>ON      NM</v>
          </cell>
          <cell r="CD369" t="str">
            <v xml:space="preserve">OPCOES VENDA   </v>
          </cell>
          <cell r="CE369" t="str">
            <v xml:space="preserve">Europeu        </v>
          </cell>
        </row>
        <row r="370">
          <cell r="AF370">
            <v>365</v>
          </cell>
          <cell r="AG370">
            <v>0.10096181951598582</v>
          </cell>
          <cell r="BY370" t="str">
            <v>CPFEQ34</v>
          </cell>
          <cell r="BZ370">
            <v>34</v>
          </cell>
          <cell r="CA370" t="str">
            <v>18-05-2009</v>
          </cell>
          <cell r="CB370" t="str">
            <v xml:space="preserve">CPFE    /ED </v>
          </cell>
          <cell r="CC370" t="str">
            <v>ON      NM</v>
          </cell>
          <cell r="CD370" t="str">
            <v xml:space="preserve">OPCOES VENDA   </v>
          </cell>
          <cell r="CE370" t="str">
            <v xml:space="preserve">Europeu        </v>
          </cell>
        </row>
        <row r="371">
          <cell r="AF371">
            <v>366</v>
          </cell>
          <cell r="AG371">
            <v>0.10097922466455334</v>
          </cell>
          <cell r="BY371" t="str">
            <v>CSAND9</v>
          </cell>
          <cell r="BZ371">
            <v>9</v>
          </cell>
          <cell r="CA371" t="str">
            <v>20-04-2009</v>
          </cell>
          <cell r="CB371" t="str">
            <v xml:space="preserve">CSAN        </v>
          </cell>
          <cell r="CC371" t="str">
            <v>ON      NM</v>
          </cell>
          <cell r="CD371" t="str">
            <v xml:space="preserve">OPCOES COMPRA  </v>
          </cell>
          <cell r="CE371" t="str">
            <v xml:space="preserve">Americano      </v>
          </cell>
        </row>
        <row r="372">
          <cell r="AF372">
            <v>367</v>
          </cell>
          <cell r="AG372">
            <v>0.10099653523508856</v>
          </cell>
          <cell r="BY372" t="str">
            <v>CSAND1</v>
          </cell>
          <cell r="BZ372">
            <v>9.5</v>
          </cell>
          <cell r="CA372" t="str">
            <v>20-04-2009</v>
          </cell>
          <cell r="CB372" t="str">
            <v xml:space="preserve">CSAN        </v>
          </cell>
          <cell r="CC372" t="str">
            <v>ON      NM</v>
          </cell>
          <cell r="CD372" t="str">
            <v xml:space="preserve">OPCOES COMPRA  </v>
          </cell>
          <cell r="CE372" t="str">
            <v xml:space="preserve">Europeu        </v>
          </cell>
        </row>
        <row r="373">
          <cell r="AF373">
            <v>368</v>
          </cell>
          <cell r="AG373">
            <v>0.10101375199639384</v>
          </cell>
          <cell r="BY373" t="str">
            <v>CSAND10</v>
          </cell>
          <cell r="BZ373">
            <v>10</v>
          </cell>
          <cell r="CA373" t="str">
            <v>20-04-2009</v>
          </cell>
          <cell r="CB373" t="str">
            <v xml:space="preserve">CSAN        </v>
          </cell>
          <cell r="CC373" t="str">
            <v>ON      NM</v>
          </cell>
          <cell r="CD373" t="str">
            <v xml:space="preserve">OPCOES COMPRA  </v>
          </cell>
          <cell r="CE373" t="str">
            <v xml:space="preserve">Americano      </v>
          </cell>
        </row>
        <row r="374">
          <cell r="AF374">
            <v>369</v>
          </cell>
          <cell r="AG374">
            <v>0.10103087570896041</v>
          </cell>
          <cell r="BY374" t="str">
            <v>CSAND2</v>
          </cell>
          <cell r="BZ374">
            <v>10.5</v>
          </cell>
          <cell r="CA374" t="str">
            <v>20-04-2009</v>
          </cell>
          <cell r="CB374" t="str">
            <v xml:space="preserve">CSAN        </v>
          </cell>
          <cell r="CC374" t="str">
            <v>ON      NM</v>
          </cell>
          <cell r="CD374" t="str">
            <v xml:space="preserve">OPCOES COMPRA  </v>
          </cell>
          <cell r="CE374" t="str">
            <v xml:space="preserve">Europeu        </v>
          </cell>
        </row>
        <row r="375">
          <cell r="AF375">
            <v>370</v>
          </cell>
          <cell r="AG375">
            <v>0.10104790712508271</v>
          </cell>
          <cell r="BY375" t="str">
            <v>CSANP9</v>
          </cell>
          <cell r="BZ375">
            <v>9</v>
          </cell>
          <cell r="CA375" t="str">
            <v>20-04-2009</v>
          </cell>
          <cell r="CB375" t="str">
            <v xml:space="preserve">CSAN        </v>
          </cell>
          <cell r="CC375" t="str">
            <v>ON      NM</v>
          </cell>
          <cell r="CD375" t="str">
            <v xml:space="preserve">OPCOES VENDA   </v>
          </cell>
          <cell r="CE375" t="str">
            <v xml:space="preserve">Europeu        </v>
          </cell>
        </row>
        <row r="376">
          <cell r="AF376">
            <v>371</v>
          </cell>
          <cell r="AG376">
            <v>0.10106484698896656</v>
          </cell>
          <cell r="BY376" t="str">
            <v>CSANP1</v>
          </cell>
          <cell r="BZ376">
            <v>9.5</v>
          </cell>
          <cell r="CA376" t="str">
            <v>20-04-2009</v>
          </cell>
          <cell r="CB376" t="str">
            <v xml:space="preserve">CSAN        </v>
          </cell>
          <cell r="CC376" t="str">
            <v>ON      NM</v>
          </cell>
          <cell r="CD376" t="str">
            <v xml:space="preserve">OPCOES VENDA   </v>
          </cell>
          <cell r="CE376" t="str">
            <v xml:space="preserve">Europeu        </v>
          </cell>
        </row>
        <row r="377">
          <cell r="AF377">
            <v>372</v>
          </cell>
          <cell r="AG377">
            <v>0.10108169603683925</v>
          </cell>
          <cell r="BY377" t="str">
            <v>CSANP10</v>
          </cell>
          <cell r="BZ377">
            <v>10</v>
          </cell>
          <cell r="CA377" t="str">
            <v>20-04-2009</v>
          </cell>
          <cell r="CB377" t="str">
            <v xml:space="preserve">CSAN        </v>
          </cell>
          <cell r="CC377" t="str">
            <v>ON      NM</v>
          </cell>
          <cell r="CD377" t="str">
            <v xml:space="preserve">OPCOES VENDA   </v>
          </cell>
          <cell r="CE377" t="str">
            <v xml:space="preserve">Europeu        </v>
          </cell>
        </row>
        <row r="378">
          <cell r="AF378">
            <v>373</v>
          </cell>
          <cell r="AG378">
            <v>0.10109845499705394</v>
          </cell>
          <cell r="BY378" t="str">
            <v>CSANP2</v>
          </cell>
          <cell r="BZ378">
            <v>10.5</v>
          </cell>
          <cell r="CA378" t="str">
            <v>20-04-2009</v>
          </cell>
          <cell r="CB378" t="str">
            <v xml:space="preserve">CSAN        </v>
          </cell>
          <cell r="CC378" t="str">
            <v>ON      NM</v>
          </cell>
          <cell r="CD378" t="str">
            <v xml:space="preserve">OPCOES VENDA   </v>
          </cell>
          <cell r="CE378" t="str">
            <v xml:space="preserve">Europeu        </v>
          </cell>
        </row>
        <row r="379">
          <cell r="AF379">
            <v>374</v>
          </cell>
          <cell r="AG379">
            <v>0.10111512459019734</v>
          </cell>
          <cell r="BY379" t="str">
            <v>CYREF1</v>
          </cell>
          <cell r="BZ379">
            <v>22</v>
          </cell>
          <cell r="CA379" t="str">
            <v>15-06-2009</v>
          </cell>
          <cell r="CB379" t="str">
            <v xml:space="preserve">CYRE        </v>
          </cell>
          <cell r="CC379" t="str">
            <v>ON      NM</v>
          </cell>
          <cell r="CD379" t="str">
            <v xml:space="preserve">OPCOES COMPRA  </v>
          </cell>
          <cell r="CE379" t="str">
            <v xml:space="preserve">Americano      </v>
          </cell>
        </row>
        <row r="380">
          <cell r="AF380">
            <v>375</v>
          </cell>
          <cell r="AG380">
            <v>0.10113170552919049</v>
          </cell>
          <cell r="BY380" t="str">
            <v>CYRER1</v>
          </cell>
          <cell r="BZ380">
            <v>22</v>
          </cell>
          <cell r="CA380" t="str">
            <v>15-06-2009</v>
          </cell>
          <cell r="CB380" t="str">
            <v xml:space="preserve">CYRE        </v>
          </cell>
          <cell r="CC380" t="str">
            <v>ON      NM</v>
          </cell>
          <cell r="CD380" t="str">
            <v xml:space="preserve">OPCOES VENDA   </v>
          </cell>
          <cell r="CE380" t="str">
            <v xml:space="preserve">Europeu        </v>
          </cell>
        </row>
        <row r="381">
          <cell r="AF381">
            <v>376</v>
          </cell>
          <cell r="AG381">
            <v>0.10114819851939205</v>
          </cell>
          <cell r="BY381" t="str">
            <v>ECODF1</v>
          </cell>
          <cell r="BZ381">
            <v>4</v>
          </cell>
          <cell r="CA381" t="str">
            <v>15-06-2009</v>
          </cell>
          <cell r="CB381" t="str">
            <v xml:space="preserve">ECOD        </v>
          </cell>
          <cell r="CC381" t="str">
            <v>ON      NM</v>
          </cell>
          <cell r="CD381" t="str">
            <v xml:space="preserve">OPCOES COMPRA  </v>
          </cell>
          <cell r="CE381" t="str">
            <v xml:space="preserve">Americano      </v>
          </cell>
        </row>
        <row r="382">
          <cell r="AF382">
            <v>377</v>
          </cell>
          <cell r="AG382">
            <v>0.10116460425869755</v>
          </cell>
          <cell r="BY382" t="str">
            <v>ECODR1</v>
          </cell>
          <cell r="BZ382">
            <v>4</v>
          </cell>
          <cell r="CA382" t="str">
            <v>15-06-2009</v>
          </cell>
          <cell r="CB382" t="str">
            <v xml:space="preserve">ECOD        </v>
          </cell>
          <cell r="CC382" t="str">
            <v>ON      NM</v>
          </cell>
          <cell r="CD382" t="str">
            <v xml:space="preserve">OPCOES VENDA   </v>
          </cell>
          <cell r="CE382" t="str">
            <v xml:space="preserve">Europeu        </v>
          </cell>
        </row>
        <row r="383">
          <cell r="AF383">
            <v>378</v>
          </cell>
          <cell r="AG383">
            <v>0.10118092343763818</v>
          </cell>
          <cell r="BY383" t="str">
            <v>EMBRC9</v>
          </cell>
          <cell r="BZ383">
            <v>9</v>
          </cell>
          <cell r="CA383" t="str">
            <v>16-03-2009</v>
          </cell>
          <cell r="CB383" t="str">
            <v xml:space="preserve">EMBR        </v>
          </cell>
          <cell r="CC383" t="str">
            <v>ON      NM</v>
          </cell>
          <cell r="CD383" t="str">
            <v xml:space="preserve">OPCOES COMPRA  </v>
          </cell>
          <cell r="CE383" t="str">
            <v xml:space="preserve">Americano      </v>
          </cell>
        </row>
        <row r="384">
          <cell r="AF384">
            <v>379</v>
          </cell>
          <cell r="AG384">
            <v>0.10119715673947782</v>
          </cell>
          <cell r="BY384" t="str">
            <v>EMBRC10</v>
          </cell>
          <cell r="BZ384">
            <v>10</v>
          </cell>
          <cell r="CA384" t="str">
            <v>16-03-2009</v>
          </cell>
          <cell r="CB384" t="str">
            <v xml:space="preserve">EMBR        </v>
          </cell>
          <cell r="CC384" t="str">
            <v>ON      NM</v>
          </cell>
          <cell r="CD384" t="str">
            <v xml:space="preserve">OPCOES COMPRA  </v>
          </cell>
          <cell r="CE384" t="str">
            <v xml:space="preserve">Americano      </v>
          </cell>
        </row>
        <row r="385">
          <cell r="AF385">
            <v>380</v>
          </cell>
          <cell r="AG385">
            <v>0.10121330484030766</v>
          </cell>
          <cell r="BY385" t="str">
            <v>EMBRC11</v>
          </cell>
          <cell r="BZ385">
            <v>11</v>
          </cell>
          <cell r="CA385" t="str">
            <v>16-03-2009</v>
          </cell>
          <cell r="CB385" t="str">
            <v xml:space="preserve">EMBR        </v>
          </cell>
          <cell r="CC385" t="str">
            <v>ON      NM</v>
          </cell>
          <cell r="CD385" t="str">
            <v xml:space="preserve">OPCOES COMPRA  </v>
          </cell>
          <cell r="CE385" t="str">
            <v xml:space="preserve">Americano      </v>
          </cell>
        </row>
        <row r="386">
          <cell r="AF386">
            <v>381</v>
          </cell>
          <cell r="AG386">
            <v>0.10122936840914032</v>
          </cell>
          <cell r="BY386" t="str">
            <v>EMBRO9</v>
          </cell>
          <cell r="BZ386">
            <v>9</v>
          </cell>
          <cell r="CA386" t="str">
            <v>16-03-2009</v>
          </cell>
          <cell r="CB386" t="str">
            <v xml:space="preserve">EMBR        </v>
          </cell>
          <cell r="CC386" t="str">
            <v>ON      NM</v>
          </cell>
          <cell r="CD386" t="str">
            <v xml:space="preserve">OPCOES VENDA   </v>
          </cell>
          <cell r="CE386" t="str">
            <v xml:space="preserve">Europeu        </v>
          </cell>
        </row>
        <row r="387">
          <cell r="AF387">
            <v>382</v>
          </cell>
          <cell r="AG387">
            <v>0.1012453481080029</v>
          </cell>
          <cell r="BY387" t="str">
            <v>EMBRO10</v>
          </cell>
          <cell r="BZ387">
            <v>10</v>
          </cell>
          <cell r="CA387" t="str">
            <v>16-03-2009</v>
          </cell>
          <cell r="CB387" t="str">
            <v xml:space="preserve">EMBR        </v>
          </cell>
          <cell r="CC387" t="str">
            <v>ON      NM</v>
          </cell>
          <cell r="CD387" t="str">
            <v xml:space="preserve">OPCOES VENDA   </v>
          </cell>
          <cell r="CE387" t="str">
            <v xml:space="preserve">Europeu        </v>
          </cell>
        </row>
        <row r="388">
          <cell r="AF388">
            <v>383</v>
          </cell>
          <cell r="AG388">
            <v>0.10126124459202801</v>
          </cell>
          <cell r="BY388" t="str">
            <v>EMBRO11</v>
          </cell>
          <cell r="BZ388">
            <v>11</v>
          </cell>
          <cell r="CA388" t="str">
            <v>16-03-2009</v>
          </cell>
          <cell r="CB388" t="str">
            <v xml:space="preserve">EMBR        </v>
          </cell>
          <cell r="CC388" t="str">
            <v>ON      NM</v>
          </cell>
          <cell r="CD388" t="str">
            <v xml:space="preserve">OPCOES VENDA   </v>
          </cell>
          <cell r="CE388" t="str">
            <v xml:space="preserve">Europeu        </v>
          </cell>
        </row>
        <row r="389">
          <cell r="AF389">
            <v>384</v>
          </cell>
          <cell r="AG389">
            <v>0.10127705850954172</v>
          </cell>
          <cell r="BY389" t="str">
            <v>ENBRF1</v>
          </cell>
          <cell r="BZ389">
            <v>32</v>
          </cell>
          <cell r="CA389" t="str">
            <v>15-06-2009</v>
          </cell>
          <cell r="CB389" t="str">
            <v xml:space="preserve">ENBR        </v>
          </cell>
          <cell r="CC389" t="str">
            <v>ON      NM</v>
          </cell>
          <cell r="CD389" t="str">
            <v xml:space="preserve">OPCOES COMPRA  </v>
          </cell>
          <cell r="CE389" t="str">
            <v xml:space="preserve">Americano      </v>
          </cell>
        </row>
        <row r="390">
          <cell r="AF390">
            <v>385</v>
          </cell>
          <cell r="AG390">
            <v>0.10129279050215301</v>
          </cell>
          <cell r="BY390" t="str">
            <v>ENBRR1</v>
          </cell>
          <cell r="BZ390">
            <v>32</v>
          </cell>
          <cell r="CA390" t="str">
            <v>15-06-2009</v>
          </cell>
          <cell r="CB390" t="str">
            <v xml:space="preserve">ENBR        </v>
          </cell>
          <cell r="CC390" t="str">
            <v>ON      NM</v>
          </cell>
          <cell r="CD390" t="str">
            <v xml:space="preserve">OPCOES VENDA   </v>
          </cell>
          <cell r="CE390" t="str">
            <v xml:space="preserve">Europeu        </v>
          </cell>
        </row>
        <row r="391">
          <cell r="AF391">
            <v>386</v>
          </cell>
          <cell r="AG391">
            <v>0.10130844120484084</v>
          </cell>
          <cell r="BY391" t="str">
            <v>EQTLF1</v>
          </cell>
          <cell r="BZ391">
            <v>16</v>
          </cell>
          <cell r="CA391" t="str">
            <v>15-06-2009</v>
          </cell>
          <cell r="CB391" t="str">
            <v xml:space="preserve">EQTL        </v>
          </cell>
          <cell r="CC391" t="str">
            <v>ON      NM</v>
          </cell>
          <cell r="CD391" t="str">
            <v xml:space="preserve">OPCOES COMPRA  </v>
          </cell>
          <cell r="CE391" t="str">
            <v xml:space="preserve">Americano      </v>
          </cell>
        </row>
        <row r="392">
          <cell r="AF392">
            <v>387</v>
          </cell>
          <cell r="AG392">
            <v>0.10132401124603829</v>
          </cell>
          <cell r="BY392" t="str">
            <v>EQTLR1</v>
          </cell>
          <cell r="BZ392">
            <v>16</v>
          </cell>
          <cell r="CA392" t="str">
            <v>15-06-2009</v>
          </cell>
          <cell r="CB392" t="str">
            <v xml:space="preserve">EQTL        </v>
          </cell>
          <cell r="CC392" t="str">
            <v>ON      NM</v>
          </cell>
          <cell r="CD392" t="str">
            <v xml:space="preserve">OPCOES VENDA   </v>
          </cell>
          <cell r="CE392" t="str">
            <v xml:space="preserve">Europeu        </v>
          </cell>
        </row>
        <row r="393">
          <cell r="AF393">
            <v>388</v>
          </cell>
          <cell r="AG393">
            <v>0.10133950124771807</v>
          </cell>
          <cell r="BY393" t="str">
            <v>ETERF1</v>
          </cell>
          <cell r="BZ393">
            <v>5.96</v>
          </cell>
          <cell r="CA393" t="str">
            <v>15-06-2009</v>
          </cell>
          <cell r="CB393" t="str">
            <v xml:space="preserve">ETER    /ED </v>
          </cell>
          <cell r="CC393" t="str">
            <v>ON      NM</v>
          </cell>
          <cell r="CD393" t="str">
            <v xml:space="preserve">OPCOES COMPRA  </v>
          </cell>
          <cell r="CE393" t="str">
            <v xml:space="preserve">Americano      </v>
          </cell>
        </row>
        <row r="394">
          <cell r="AF394">
            <v>389</v>
          </cell>
          <cell r="AG394">
            <v>0.10135491182547418</v>
          </cell>
          <cell r="BY394" t="str">
            <v>ETERR1</v>
          </cell>
          <cell r="BZ394">
            <v>5.96</v>
          </cell>
          <cell r="CA394" t="str">
            <v>15-06-2009</v>
          </cell>
          <cell r="CB394" t="str">
            <v xml:space="preserve">ETER    /ED </v>
          </cell>
          <cell r="CC394" t="str">
            <v>ON      NM</v>
          </cell>
          <cell r="CD394" t="str">
            <v xml:space="preserve">OPCOES VENDA   </v>
          </cell>
          <cell r="CE394" t="str">
            <v xml:space="preserve">Europeu        </v>
          </cell>
        </row>
        <row r="395">
          <cell r="AF395">
            <v>390</v>
          </cell>
          <cell r="AG395">
            <v>0.10137024358860436</v>
          </cell>
          <cell r="BY395" t="str">
            <v>FHERF1</v>
          </cell>
          <cell r="BZ395">
            <v>24</v>
          </cell>
          <cell r="CA395" t="str">
            <v>15-06-2009</v>
          </cell>
          <cell r="CB395" t="str">
            <v xml:space="preserve">FHER        </v>
          </cell>
          <cell r="CC395" t="str">
            <v>ON      NM</v>
          </cell>
          <cell r="CD395" t="str">
            <v xml:space="preserve">OPCOES COMPRA  </v>
          </cell>
          <cell r="CE395" t="str">
            <v xml:space="preserve">Americano      </v>
          </cell>
        </row>
        <row r="396">
          <cell r="AF396">
            <v>391</v>
          </cell>
          <cell r="AG396">
            <v>0.10138549714018952</v>
          </cell>
          <cell r="BY396" t="str">
            <v>FHERR1</v>
          </cell>
          <cell r="BZ396">
            <v>24</v>
          </cell>
          <cell r="CA396" t="str">
            <v>15-06-2009</v>
          </cell>
          <cell r="CB396" t="str">
            <v xml:space="preserve">FHER        </v>
          </cell>
          <cell r="CC396" t="str">
            <v>ON      NM</v>
          </cell>
          <cell r="CD396" t="str">
            <v xml:space="preserve">OPCOES VENDA   </v>
          </cell>
          <cell r="CE396" t="str">
            <v xml:space="preserve">Europeu        </v>
          </cell>
        </row>
        <row r="397">
          <cell r="AF397">
            <v>392</v>
          </cell>
          <cell r="AG397">
            <v>0.10140067307717371</v>
          </cell>
          <cell r="BY397" t="str">
            <v>GFSAF1</v>
          </cell>
          <cell r="BZ397">
            <v>30</v>
          </cell>
          <cell r="CA397" t="str">
            <v>15-06-2009</v>
          </cell>
          <cell r="CB397" t="str">
            <v xml:space="preserve">GFSA        </v>
          </cell>
          <cell r="CC397" t="str">
            <v>ON      NM</v>
          </cell>
          <cell r="CD397" t="str">
            <v xml:space="preserve">OPCOES COMPRA  </v>
          </cell>
          <cell r="CE397" t="str">
            <v xml:space="preserve">Americano      </v>
          </cell>
        </row>
        <row r="398">
          <cell r="AF398">
            <v>393</v>
          </cell>
          <cell r="AG398">
            <v>0.10141577199044138</v>
          </cell>
          <cell r="BY398" t="str">
            <v>GFSAR1</v>
          </cell>
          <cell r="BZ398">
            <v>30</v>
          </cell>
          <cell r="CA398" t="str">
            <v>15-06-2009</v>
          </cell>
          <cell r="CB398" t="str">
            <v xml:space="preserve">GFSA        </v>
          </cell>
          <cell r="CC398" t="str">
            <v>ON      NM</v>
          </cell>
          <cell r="CD398" t="str">
            <v xml:space="preserve">OPCOES VENDA   </v>
          </cell>
          <cell r="CE398" t="str">
            <v xml:space="preserve">Europeu        </v>
          </cell>
        </row>
        <row r="399">
          <cell r="AF399">
            <v>394</v>
          </cell>
          <cell r="AG399">
            <v>0.10143079446489423</v>
          </cell>
          <cell r="BY399" t="str">
            <v>GVTTF1</v>
          </cell>
          <cell r="BZ399">
            <v>36</v>
          </cell>
          <cell r="CA399" t="str">
            <v>15-06-2009</v>
          </cell>
          <cell r="CB399" t="str">
            <v xml:space="preserve">GVTT        </v>
          </cell>
          <cell r="CC399" t="str">
            <v>ON      NM</v>
          </cell>
          <cell r="CD399" t="str">
            <v xml:space="preserve">OPCOES COMPRA  </v>
          </cell>
          <cell r="CE399" t="str">
            <v xml:space="preserve">Americano      </v>
          </cell>
        </row>
        <row r="400">
          <cell r="AF400">
            <v>395</v>
          </cell>
          <cell r="AG400">
            <v>0.10144574107952709</v>
          </cell>
          <cell r="BY400" t="str">
            <v>GVTTR1</v>
          </cell>
          <cell r="BZ400">
            <v>36</v>
          </cell>
          <cell r="CA400" t="str">
            <v>15-06-2009</v>
          </cell>
          <cell r="CB400" t="str">
            <v xml:space="preserve">GVTT        </v>
          </cell>
          <cell r="CC400" t="str">
            <v>ON      NM</v>
          </cell>
          <cell r="CD400" t="str">
            <v xml:space="preserve">OPCOES VENDA   </v>
          </cell>
          <cell r="CE400" t="str">
            <v xml:space="preserve">Europeu        </v>
          </cell>
        </row>
        <row r="401">
          <cell r="AF401">
            <v>396</v>
          </cell>
          <cell r="AG401">
            <v>0.10146061240750104</v>
          </cell>
          <cell r="BY401" t="str">
            <v>INPRF1</v>
          </cell>
          <cell r="BZ401">
            <v>8</v>
          </cell>
          <cell r="CA401" t="str">
            <v>15-06-2009</v>
          </cell>
          <cell r="CB401" t="str">
            <v xml:space="preserve">INPR        </v>
          </cell>
          <cell r="CC401" t="str">
            <v>ON      NM</v>
          </cell>
          <cell r="CD401" t="str">
            <v xml:space="preserve">OPCOES COMPRA  </v>
          </cell>
          <cell r="CE401" t="str">
            <v xml:space="preserve">Americano      </v>
          </cell>
        </row>
        <row r="402">
          <cell r="AF402">
            <v>397</v>
          </cell>
          <cell r="AG402">
            <v>0.10147540901621932</v>
          </cell>
          <cell r="BY402" t="str">
            <v>INPRR1</v>
          </cell>
          <cell r="BZ402">
            <v>8</v>
          </cell>
          <cell r="CA402" t="str">
            <v>15-06-2009</v>
          </cell>
          <cell r="CB402" t="str">
            <v xml:space="preserve">INPR        </v>
          </cell>
          <cell r="CC402" t="str">
            <v>ON      NM</v>
          </cell>
          <cell r="CD402" t="str">
            <v xml:space="preserve">OPCOES VENDA   </v>
          </cell>
          <cell r="CE402" t="str">
            <v xml:space="preserve">Europeu        </v>
          </cell>
        </row>
        <row r="403">
          <cell r="AF403">
            <v>398</v>
          </cell>
          <cell r="AG403">
            <v>0.10149013146739594</v>
          </cell>
          <cell r="BY403" t="str">
            <v>JBSSF1</v>
          </cell>
          <cell r="BZ403">
            <v>8</v>
          </cell>
          <cell r="CA403" t="str">
            <v>15-06-2009</v>
          </cell>
          <cell r="CB403" t="str">
            <v xml:space="preserve">JBSS        </v>
          </cell>
          <cell r="CC403" t="str">
            <v>ON      NM</v>
          </cell>
          <cell r="CD403" t="str">
            <v xml:space="preserve">OPCOES COMPRA  </v>
          </cell>
          <cell r="CE403" t="str">
            <v xml:space="preserve">Americano      </v>
          </cell>
        </row>
        <row r="404">
          <cell r="AF404">
            <v>399</v>
          </cell>
          <cell r="AG404">
            <v>0.10150478031712984</v>
          </cell>
          <cell r="BY404" t="str">
            <v>JBSSR1</v>
          </cell>
          <cell r="BZ404">
            <v>8</v>
          </cell>
          <cell r="CA404" t="str">
            <v>15-06-2009</v>
          </cell>
          <cell r="CB404" t="str">
            <v xml:space="preserve">JBSS        </v>
          </cell>
          <cell r="CC404" t="str">
            <v>ON      NM</v>
          </cell>
          <cell r="CD404" t="str">
            <v xml:space="preserve">OPCOES VENDA   </v>
          </cell>
          <cell r="CE404" t="str">
            <v xml:space="preserve">Europeu        </v>
          </cell>
        </row>
        <row r="405">
          <cell r="AF405">
            <v>400</v>
          </cell>
          <cell r="AG405">
            <v>0.10151935611597307</v>
          </cell>
          <cell r="BY405" t="str">
            <v>LIGTC22</v>
          </cell>
          <cell r="BZ405">
            <v>22</v>
          </cell>
          <cell r="CA405" t="str">
            <v>16-03-2009</v>
          </cell>
          <cell r="CB405" t="str">
            <v xml:space="preserve">LIGT        </v>
          </cell>
          <cell r="CC405" t="str">
            <v>ON      NM</v>
          </cell>
          <cell r="CD405" t="str">
            <v xml:space="preserve">OPCOES COMPRA  </v>
          </cell>
          <cell r="CE405" t="str">
            <v xml:space="preserve">Americano      </v>
          </cell>
        </row>
        <row r="406">
          <cell r="AF406">
            <v>401</v>
          </cell>
          <cell r="AG406">
            <v>0.10153385940900073</v>
          </cell>
          <cell r="BY406" t="str">
            <v>LIGTC25</v>
          </cell>
          <cell r="BZ406">
            <v>25</v>
          </cell>
          <cell r="CA406" t="str">
            <v>16-03-2009</v>
          </cell>
          <cell r="CB406" t="str">
            <v xml:space="preserve">LIGT        </v>
          </cell>
          <cell r="CC406" t="str">
            <v>ON      NM</v>
          </cell>
          <cell r="CD406" t="str">
            <v xml:space="preserve">OPCOES COMPRA  </v>
          </cell>
          <cell r="CE406" t="str">
            <v xml:space="preserve">Europeu        </v>
          </cell>
        </row>
        <row r="407">
          <cell r="AF407">
            <v>402</v>
          </cell>
          <cell r="AG407">
            <v>0.10154829073587845</v>
          </cell>
          <cell r="BY407" t="str">
            <v>LIGTO22</v>
          </cell>
          <cell r="BZ407">
            <v>22</v>
          </cell>
          <cell r="CA407" t="str">
            <v>16-03-2009</v>
          </cell>
          <cell r="CB407" t="str">
            <v xml:space="preserve">LIGT        </v>
          </cell>
          <cell r="CC407" t="str">
            <v>ON      NM</v>
          </cell>
          <cell r="CD407" t="str">
            <v xml:space="preserve">OPCOES VENDA   </v>
          </cell>
          <cell r="CE407" t="str">
            <v xml:space="preserve">Europeu        </v>
          </cell>
        </row>
        <row r="408">
          <cell r="AF408">
            <v>403</v>
          </cell>
          <cell r="AG408">
            <v>0.10156265063092951</v>
          </cell>
          <cell r="BY408" t="str">
            <v>LIGTO25</v>
          </cell>
          <cell r="BZ408">
            <v>25</v>
          </cell>
          <cell r="CA408" t="str">
            <v>16-03-2009</v>
          </cell>
          <cell r="CB408" t="str">
            <v xml:space="preserve">LIGT        </v>
          </cell>
          <cell r="CC408" t="str">
            <v>ON      NM</v>
          </cell>
          <cell r="CD408" t="str">
            <v xml:space="preserve">OPCOES VENDA   </v>
          </cell>
          <cell r="CE408" t="str">
            <v xml:space="preserve">Europeu        </v>
          </cell>
        </row>
        <row r="409">
          <cell r="AF409">
            <v>404</v>
          </cell>
          <cell r="AG409">
            <v>0.10157693962320047</v>
          </cell>
          <cell r="BY409" t="str">
            <v>LLXLF4</v>
          </cell>
          <cell r="BZ409">
            <v>4</v>
          </cell>
          <cell r="CA409" t="str">
            <v>15-06-2009</v>
          </cell>
          <cell r="CB409" t="str">
            <v xml:space="preserve">LLXL        </v>
          </cell>
          <cell r="CC409" t="str">
            <v>ON      NM</v>
          </cell>
          <cell r="CD409" t="str">
            <v xml:space="preserve">OPCOES COMPRA  </v>
          </cell>
          <cell r="CE409" t="str">
            <v xml:space="preserve">Americano      </v>
          </cell>
        </row>
        <row r="410">
          <cell r="AF410">
            <v>405</v>
          </cell>
          <cell r="AG410">
            <v>0.10159115823652631</v>
          </cell>
          <cell r="BY410" t="str">
            <v>LLXLR4</v>
          </cell>
          <cell r="BZ410">
            <v>4</v>
          </cell>
          <cell r="CA410" t="str">
            <v>15-06-2009</v>
          </cell>
          <cell r="CB410" t="str">
            <v xml:space="preserve">LLXL        </v>
          </cell>
          <cell r="CC410" t="str">
            <v>ON      NM</v>
          </cell>
          <cell r="CD410" t="str">
            <v xml:space="preserve">OPCOES VENDA   </v>
          </cell>
          <cell r="CE410" t="str">
            <v xml:space="preserve">Europeu        </v>
          </cell>
        </row>
        <row r="411">
          <cell r="AF411">
            <v>406</v>
          </cell>
          <cell r="AG411">
            <v>0.10160530698959502</v>
          </cell>
          <cell r="BY411" t="str">
            <v>LOGNF1</v>
          </cell>
          <cell r="BZ411">
            <v>12</v>
          </cell>
          <cell r="CA411" t="str">
            <v>15-06-2009</v>
          </cell>
          <cell r="CB411" t="str">
            <v xml:space="preserve">LOGN        </v>
          </cell>
          <cell r="CC411" t="str">
            <v>ON      NM</v>
          </cell>
          <cell r="CD411" t="str">
            <v xml:space="preserve">OPCOES COMPRA  </v>
          </cell>
          <cell r="CE411" t="str">
            <v xml:space="preserve">Americano      </v>
          </cell>
        </row>
        <row r="412">
          <cell r="AF412">
            <v>407</v>
          </cell>
          <cell r="AG412">
            <v>0.10161938639600998</v>
          </cell>
          <cell r="BY412" t="str">
            <v>LOGNR1</v>
          </cell>
          <cell r="BZ412">
            <v>12</v>
          </cell>
          <cell r="CA412" t="str">
            <v>15-06-2009</v>
          </cell>
          <cell r="CB412" t="str">
            <v xml:space="preserve">LOGN        </v>
          </cell>
          <cell r="CC412" t="str">
            <v>ON      NM</v>
          </cell>
          <cell r="CD412" t="str">
            <v xml:space="preserve">OPCOES VENDA   </v>
          </cell>
          <cell r="CE412" t="str">
            <v xml:space="preserve">Europeu        </v>
          </cell>
        </row>
        <row r="413">
          <cell r="AF413">
            <v>408</v>
          </cell>
          <cell r="AG413">
            <v>0.10163339696435192</v>
          </cell>
          <cell r="BY413" t="str">
            <v>LRENF1</v>
          </cell>
          <cell r="BZ413">
            <v>31.75</v>
          </cell>
          <cell r="CA413" t="str">
            <v>15-06-2009</v>
          </cell>
          <cell r="CB413" t="str">
            <v xml:space="preserve">LREN        </v>
          </cell>
          <cell r="CC413" t="str">
            <v>ON      NM</v>
          </cell>
          <cell r="CD413" t="str">
            <v xml:space="preserve">OPCOES COMPRA  </v>
          </cell>
          <cell r="CE413" t="str">
            <v xml:space="preserve">Americano      </v>
          </cell>
        </row>
        <row r="414">
          <cell r="AF414">
            <v>409</v>
          </cell>
          <cell r="AG414">
            <v>0.10164733919824109</v>
          </cell>
          <cell r="BY414" t="str">
            <v>LRENR1</v>
          </cell>
          <cell r="BZ414">
            <v>31.75</v>
          </cell>
          <cell r="CA414" t="str">
            <v>15-06-2009</v>
          </cell>
          <cell r="CB414" t="str">
            <v xml:space="preserve">LREN        </v>
          </cell>
          <cell r="CC414" t="str">
            <v>ON      NM</v>
          </cell>
          <cell r="CD414" t="str">
            <v xml:space="preserve">OPCOES VENDA   </v>
          </cell>
          <cell r="CE414" t="str">
            <v xml:space="preserve">Europeu        </v>
          </cell>
        </row>
        <row r="415">
          <cell r="AF415">
            <v>410</v>
          </cell>
          <cell r="AG415">
            <v>0.10166121359639635</v>
          </cell>
          <cell r="BY415" t="str">
            <v>LUPAF1</v>
          </cell>
          <cell r="BZ415">
            <v>60</v>
          </cell>
          <cell r="CA415" t="str">
            <v>15-06-2009</v>
          </cell>
          <cell r="CB415" t="str">
            <v xml:space="preserve">LUPA        </v>
          </cell>
          <cell r="CC415" t="str">
            <v>ON      NM</v>
          </cell>
          <cell r="CD415" t="str">
            <v xml:space="preserve">OPCOES COMPRA  </v>
          </cell>
          <cell r="CE415" t="str">
            <v xml:space="preserve">Americano      </v>
          </cell>
        </row>
        <row r="416">
          <cell r="AF416">
            <v>411</v>
          </cell>
          <cell r="AG416">
            <v>0.10167502065269618</v>
          </cell>
          <cell r="BY416" t="str">
            <v>LUPAR1</v>
          </cell>
          <cell r="BZ416">
            <v>60</v>
          </cell>
          <cell r="CA416" t="str">
            <v>15-06-2009</v>
          </cell>
          <cell r="CB416" t="str">
            <v xml:space="preserve">LUPA        </v>
          </cell>
          <cell r="CC416" t="str">
            <v>ON      NM</v>
          </cell>
          <cell r="CD416" t="str">
            <v xml:space="preserve">OPCOES VENDA   </v>
          </cell>
          <cell r="CE416" t="str">
            <v xml:space="preserve">Europeu        </v>
          </cell>
        </row>
        <row r="417">
          <cell r="AF417">
            <v>412</v>
          </cell>
          <cell r="AG417">
            <v>0.10168876085623602</v>
          </cell>
          <cell r="BY417" t="str">
            <v>MMXMF18</v>
          </cell>
          <cell r="BZ417">
            <v>18</v>
          </cell>
          <cell r="CA417" t="str">
            <v>15-06-2009</v>
          </cell>
          <cell r="CB417" t="str">
            <v xml:space="preserve">MMXM        </v>
          </cell>
          <cell r="CC417" t="str">
            <v>ON      NM</v>
          </cell>
          <cell r="CD417" t="str">
            <v xml:space="preserve">OPCOES COMPRA  </v>
          </cell>
          <cell r="CE417" t="str">
            <v xml:space="preserve">Americano      </v>
          </cell>
        </row>
        <row r="418">
          <cell r="AF418">
            <v>413</v>
          </cell>
          <cell r="AG418">
            <v>0.1017024346913864</v>
          </cell>
          <cell r="BY418" t="str">
            <v>MMXMR18</v>
          </cell>
          <cell r="BZ418">
            <v>18</v>
          </cell>
          <cell r="CA418" t="str">
            <v>15-06-2009</v>
          </cell>
          <cell r="CB418" t="str">
            <v xml:space="preserve">MMXM        </v>
          </cell>
          <cell r="CC418" t="str">
            <v>ON      NM</v>
          </cell>
          <cell r="CD418" t="str">
            <v xml:space="preserve">OPCOES VENDA   </v>
          </cell>
          <cell r="CE418" t="str">
            <v xml:space="preserve">Europeu        </v>
          </cell>
        </row>
        <row r="419">
          <cell r="AF419">
            <v>414</v>
          </cell>
          <cell r="AG419">
            <v>0.10171604263784984</v>
          </cell>
          <cell r="BY419" t="str">
            <v>MRVEF1</v>
          </cell>
          <cell r="BZ419">
            <v>36</v>
          </cell>
          <cell r="CA419" t="str">
            <v>15-06-2009</v>
          </cell>
          <cell r="CB419" t="str">
            <v xml:space="preserve">MRVE        </v>
          </cell>
          <cell r="CC419" t="str">
            <v>ON      NM</v>
          </cell>
          <cell r="CD419" t="str">
            <v xml:space="preserve">OPCOES COMPRA  </v>
          </cell>
          <cell r="CE419" t="str">
            <v xml:space="preserve">Americano      </v>
          </cell>
        </row>
        <row r="420">
          <cell r="AF420">
            <v>415</v>
          </cell>
          <cell r="AG420">
            <v>0.10172958517071717</v>
          </cell>
          <cell r="BY420" t="str">
            <v>MRVER1</v>
          </cell>
          <cell r="BZ420">
            <v>36</v>
          </cell>
          <cell r="CA420" t="str">
            <v>15-06-2009</v>
          </cell>
          <cell r="CB420" t="str">
            <v xml:space="preserve">MRVE        </v>
          </cell>
          <cell r="CC420" t="str">
            <v>ON      NM</v>
          </cell>
          <cell r="CD420" t="str">
            <v xml:space="preserve">OPCOES VENDA   </v>
          </cell>
          <cell r="CE420" t="str">
            <v xml:space="preserve">Europeu        </v>
          </cell>
        </row>
        <row r="421">
          <cell r="AF421">
            <v>416</v>
          </cell>
          <cell r="AG421">
            <v>0.10174306276052247</v>
          </cell>
          <cell r="BY421" t="str">
            <v>NATUC20</v>
          </cell>
          <cell r="BZ421">
            <v>20</v>
          </cell>
          <cell r="CA421" t="str">
            <v>16-03-2009</v>
          </cell>
          <cell r="CB421" t="str">
            <v>NATU    /EDJ</v>
          </cell>
          <cell r="CC421" t="str">
            <v>ON      NM</v>
          </cell>
          <cell r="CD421" t="str">
            <v xml:space="preserve">OPCOES COMPRA  </v>
          </cell>
          <cell r="CE421" t="str">
            <v xml:space="preserve">Americano      </v>
          </cell>
        </row>
        <row r="422">
          <cell r="AF422">
            <v>417</v>
          </cell>
          <cell r="AG422">
            <v>0.10175647587329806</v>
          </cell>
          <cell r="BY422" t="str">
            <v>NATUC22</v>
          </cell>
          <cell r="BZ422">
            <v>21.29</v>
          </cell>
          <cell r="CA422" t="str">
            <v>16-03-2009</v>
          </cell>
          <cell r="CB422" t="str">
            <v>NATU    /EDJ</v>
          </cell>
          <cell r="CC422" t="str">
            <v>ON      NM</v>
          </cell>
          <cell r="CD422" t="str">
            <v xml:space="preserve">OPCOES COMPRA  </v>
          </cell>
          <cell r="CE422" t="str">
            <v xml:space="preserve">Americano      </v>
          </cell>
        </row>
        <row r="423">
          <cell r="AF423">
            <v>418</v>
          </cell>
          <cell r="AG423">
            <v>0.10176982497062759</v>
          </cell>
          <cell r="BY423" t="str">
            <v>NATUC24</v>
          </cell>
          <cell r="BZ423">
            <v>24</v>
          </cell>
          <cell r="CA423" t="str">
            <v>16-03-2009</v>
          </cell>
          <cell r="CB423" t="str">
            <v>NATU    /EDJ</v>
          </cell>
          <cell r="CC423" t="str">
            <v>ON      NM</v>
          </cell>
          <cell r="CD423" t="str">
            <v xml:space="preserve">OPCOES COMPRA  </v>
          </cell>
          <cell r="CE423" t="str">
            <v xml:space="preserve">Americano      </v>
          </cell>
        </row>
        <row r="424">
          <cell r="AF424">
            <v>419</v>
          </cell>
          <cell r="AG424">
            <v>0.10178311050969979</v>
          </cell>
          <cell r="BY424" t="str">
            <v>NATUC26</v>
          </cell>
          <cell r="BZ424">
            <v>26</v>
          </cell>
          <cell r="CA424" t="str">
            <v>16-03-2009</v>
          </cell>
          <cell r="CB424" t="str">
            <v>NATU    /EDJ</v>
          </cell>
          <cell r="CC424" t="str">
            <v>ON      NM</v>
          </cell>
          <cell r="CD424" t="str">
            <v xml:space="preserve">OPCOES COMPRA  </v>
          </cell>
          <cell r="CE424" t="str">
            <v xml:space="preserve">Americano      </v>
          </cell>
        </row>
        <row r="425">
          <cell r="AF425">
            <v>420</v>
          </cell>
          <cell r="AG425">
            <v>0.1017963329433591</v>
          </cell>
          <cell r="BY425" t="str">
            <v>NATUD20</v>
          </cell>
          <cell r="BZ425">
            <v>20</v>
          </cell>
          <cell r="CA425" t="str">
            <v>20-04-2009</v>
          </cell>
          <cell r="CB425" t="str">
            <v>NATU    /EDJ</v>
          </cell>
          <cell r="CC425" t="str">
            <v>ON      NM</v>
          </cell>
          <cell r="CD425" t="str">
            <v xml:space="preserve">OPCOES COMPRA  </v>
          </cell>
          <cell r="CE425" t="str">
            <v xml:space="preserve">Americano      </v>
          </cell>
        </row>
        <row r="426">
          <cell r="AF426">
            <v>421</v>
          </cell>
          <cell r="AG426">
            <v>0.1018094927201596</v>
          </cell>
          <cell r="BY426" t="str">
            <v>NATUD22</v>
          </cell>
          <cell r="BZ426">
            <v>22</v>
          </cell>
          <cell r="CA426" t="str">
            <v>20-04-2009</v>
          </cell>
          <cell r="CB426" t="str">
            <v>NATU    /EDJ</v>
          </cell>
          <cell r="CC426" t="str">
            <v>ON      NM</v>
          </cell>
          <cell r="CD426" t="str">
            <v xml:space="preserve">OPCOES COMPRA  </v>
          </cell>
          <cell r="CE426" t="str">
            <v xml:space="preserve">Americano      </v>
          </cell>
        </row>
        <row r="427">
          <cell r="AF427">
            <v>422</v>
          </cell>
          <cell r="AG427">
            <v>0.10182259028441387</v>
          </cell>
          <cell r="BY427" t="str">
            <v>NATUD24</v>
          </cell>
          <cell r="BZ427">
            <v>24</v>
          </cell>
          <cell r="CA427" t="str">
            <v>20-04-2009</v>
          </cell>
          <cell r="CB427" t="str">
            <v>NATU    /EDJ</v>
          </cell>
          <cell r="CC427" t="str">
            <v>ON      NM</v>
          </cell>
          <cell r="CD427" t="str">
            <v xml:space="preserve">OPCOES COMPRA  </v>
          </cell>
          <cell r="CE427" t="str">
            <v xml:space="preserve">Americano      </v>
          </cell>
        </row>
        <row r="428">
          <cell r="AF428">
            <v>423</v>
          </cell>
          <cell r="AG428">
            <v>0.10183562607624252</v>
          </cell>
          <cell r="BY428" t="str">
            <v>NATUD26</v>
          </cell>
          <cell r="BZ428">
            <v>26</v>
          </cell>
          <cell r="CA428" t="str">
            <v>20-04-2009</v>
          </cell>
          <cell r="CB428" t="str">
            <v>NATU    /EDJ</v>
          </cell>
          <cell r="CC428" t="str">
            <v>ON      NM</v>
          </cell>
          <cell r="CD428" t="str">
            <v xml:space="preserve">OPCOES COMPRA  </v>
          </cell>
          <cell r="CE428" t="str">
            <v xml:space="preserve">Americano      </v>
          </cell>
        </row>
        <row r="429">
          <cell r="AF429">
            <v>424</v>
          </cell>
          <cell r="AG429">
            <v>0.1018486005316257</v>
          </cell>
          <cell r="BY429" t="str">
            <v>NATUO20</v>
          </cell>
          <cell r="BZ429">
            <v>20</v>
          </cell>
          <cell r="CA429" t="str">
            <v>16-03-2009</v>
          </cell>
          <cell r="CB429" t="str">
            <v>NATU    /EDJ</v>
          </cell>
          <cell r="CC429" t="str">
            <v>ON      NM</v>
          </cell>
          <cell r="CD429" t="str">
            <v xml:space="preserve">OPCOES VENDA   </v>
          </cell>
          <cell r="CE429" t="str">
            <v xml:space="preserve">Europeu        </v>
          </cell>
        </row>
        <row r="430">
          <cell r="AF430">
            <v>425</v>
          </cell>
          <cell r="AG430">
            <v>0.10186151408244948</v>
          </cell>
          <cell r="BY430" t="str">
            <v>NATUO22</v>
          </cell>
          <cell r="BZ430">
            <v>22</v>
          </cell>
          <cell r="CA430" t="str">
            <v>16-03-2009</v>
          </cell>
          <cell r="CB430" t="str">
            <v>NATU    /EDJ</v>
          </cell>
          <cell r="CC430" t="str">
            <v>ON      NM</v>
          </cell>
          <cell r="CD430" t="str">
            <v xml:space="preserve">OPCOES VENDA   </v>
          </cell>
          <cell r="CE430" t="str">
            <v xml:space="preserve">Europeu        </v>
          </cell>
        </row>
        <row r="431">
          <cell r="AF431">
            <v>426</v>
          </cell>
          <cell r="AG431">
            <v>0.10187436715655585</v>
          </cell>
          <cell r="BY431" t="str">
            <v>NATUO24</v>
          </cell>
          <cell r="BZ431">
            <v>24</v>
          </cell>
          <cell r="CA431" t="str">
            <v>16-03-2009</v>
          </cell>
          <cell r="CB431" t="str">
            <v>NATU    /EDJ</v>
          </cell>
          <cell r="CC431" t="str">
            <v>ON      NM</v>
          </cell>
          <cell r="CD431" t="str">
            <v xml:space="preserve">OPCOES VENDA   </v>
          </cell>
          <cell r="CE431" t="str">
            <v xml:space="preserve">Europeu        </v>
          </cell>
        </row>
        <row r="432">
          <cell r="AF432">
            <v>427</v>
          </cell>
          <cell r="AG432">
            <v>0.10188716017778709</v>
          </cell>
          <cell r="BY432" t="str">
            <v>NATUO26</v>
          </cell>
          <cell r="BZ432">
            <v>26</v>
          </cell>
          <cell r="CA432" t="str">
            <v>16-03-2009</v>
          </cell>
          <cell r="CB432" t="str">
            <v>NATU    /EDJ</v>
          </cell>
          <cell r="CC432" t="str">
            <v>ON      NM</v>
          </cell>
          <cell r="CD432" t="str">
            <v xml:space="preserve">OPCOES VENDA   </v>
          </cell>
          <cell r="CE432" t="str">
            <v xml:space="preserve">Europeu        </v>
          </cell>
        </row>
        <row r="433">
          <cell r="AF433">
            <v>428</v>
          </cell>
          <cell r="AG433">
            <v>0.10189989356603646</v>
          </cell>
          <cell r="BY433" t="str">
            <v>NATUP20</v>
          </cell>
          <cell r="BZ433">
            <v>20</v>
          </cell>
          <cell r="CA433" t="str">
            <v>20-04-2009</v>
          </cell>
          <cell r="CB433" t="str">
            <v>NATU    /EDJ</v>
          </cell>
          <cell r="CC433" t="str">
            <v>ON      NM</v>
          </cell>
          <cell r="CD433" t="str">
            <v xml:space="preserve">OPCOES VENDA   </v>
          </cell>
          <cell r="CE433" t="str">
            <v xml:space="preserve">Europeu        </v>
          </cell>
        </row>
        <row r="434">
          <cell r="AF434">
            <v>429</v>
          </cell>
          <cell r="AG434">
            <v>0.10191256773728918</v>
          </cell>
          <cell r="BY434" t="str">
            <v>NATUP22</v>
          </cell>
          <cell r="BZ434">
            <v>22</v>
          </cell>
          <cell r="CA434" t="str">
            <v>20-04-2009</v>
          </cell>
          <cell r="CB434" t="str">
            <v>NATU    /EDJ</v>
          </cell>
          <cell r="CC434" t="str">
            <v>ON      NM</v>
          </cell>
          <cell r="CD434" t="str">
            <v xml:space="preserve">OPCOES VENDA   </v>
          </cell>
          <cell r="CE434" t="str">
            <v xml:space="preserve">Europeu        </v>
          </cell>
        </row>
        <row r="435">
          <cell r="AF435">
            <v>430</v>
          </cell>
          <cell r="AG435">
            <v>0.10192518310367293</v>
          </cell>
          <cell r="BY435" t="str">
            <v>NATUP24</v>
          </cell>
          <cell r="BZ435">
            <v>24</v>
          </cell>
          <cell r="CA435" t="str">
            <v>20-04-2009</v>
          </cell>
          <cell r="CB435" t="str">
            <v>NATU    /EDJ</v>
          </cell>
          <cell r="CC435" t="str">
            <v>ON      NM</v>
          </cell>
          <cell r="CD435" t="str">
            <v xml:space="preserve">OPCOES VENDA   </v>
          </cell>
          <cell r="CE435" t="str">
            <v xml:space="preserve">Europeu        </v>
          </cell>
        </row>
        <row r="436">
          <cell r="AF436">
            <v>431</v>
          </cell>
          <cell r="AG436">
            <v>0.10193774007349776</v>
          </cell>
          <cell r="BY436" t="str">
            <v>NATUP26</v>
          </cell>
          <cell r="BZ436">
            <v>26</v>
          </cell>
          <cell r="CA436" t="str">
            <v>20-04-2009</v>
          </cell>
          <cell r="CB436" t="str">
            <v>NATU    /EDJ</v>
          </cell>
          <cell r="CC436" t="str">
            <v>ON      NM</v>
          </cell>
          <cell r="CD436" t="str">
            <v xml:space="preserve">OPCOES VENDA   </v>
          </cell>
          <cell r="CE436" t="str">
            <v xml:space="preserve">Europeu        </v>
          </cell>
        </row>
        <row r="437">
          <cell r="AF437">
            <v>432</v>
          </cell>
          <cell r="AG437">
            <v>0.10195023905130363</v>
          </cell>
          <cell r="BY437" t="str">
            <v>OGXPF1</v>
          </cell>
          <cell r="BZ437">
            <v>550</v>
          </cell>
          <cell r="CA437" t="str">
            <v>15-06-2009</v>
          </cell>
          <cell r="CB437" t="str">
            <v xml:space="preserve">OGXP        </v>
          </cell>
          <cell r="CC437" t="str">
            <v>ON      NM</v>
          </cell>
          <cell r="CD437" t="str">
            <v xml:space="preserve">OPCOES COMPRA  </v>
          </cell>
          <cell r="CE437" t="str">
            <v xml:space="preserve">Americano      </v>
          </cell>
        </row>
        <row r="438">
          <cell r="AF438">
            <v>433</v>
          </cell>
          <cell r="AG438">
            <v>0.10196268043790258</v>
          </cell>
          <cell r="BY438" t="str">
            <v>OGXPL1</v>
          </cell>
          <cell r="BZ438">
            <v>500</v>
          </cell>
          <cell r="CA438" t="str">
            <v>21-12-2009</v>
          </cell>
          <cell r="CB438" t="str">
            <v xml:space="preserve">OGXP        </v>
          </cell>
          <cell r="CC438" t="str">
            <v>ON      NM</v>
          </cell>
          <cell r="CD438" t="str">
            <v xml:space="preserve">OPCOES COMPRA  </v>
          </cell>
          <cell r="CE438" t="str">
            <v xml:space="preserve">Americano      </v>
          </cell>
        </row>
        <row r="439">
          <cell r="AF439">
            <v>434</v>
          </cell>
          <cell r="AG439">
            <v>0.10197506463042005</v>
          </cell>
          <cell r="BY439" t="str">
            <v>OGXPL2</v>
          </cell>
          <cell r="BZ439">
            <v>600</v>
          </cell>
          <cell r="CA439" t="str">
            <v>21-12-2009</v>
          </cell>
          <cell r="CB439" t="str">
            <v xml:space="preserve">OGXP        </v>
          </cell>
          <cell r="CC439" t="str">
            <v>ON      NM</v>
          </cell>
          <cell r="CD439" t="str">
            <v xml:space="preserve">OPCOES COMPRA  </v>
          </cell>
          <cell r="CE439" t="str">
            <v xml:space="preserve">Americano      </v>
          </cell>
        </row>
        <row r="440">
          <cell r="AF440">
            <v>435</v>
          </cell>
          <cell r="AG440">
            <v>0.10198739202234064</v>
          </cell>
          <cell r="BY440" t="str">
            <v>OGXPL3</v>
          </cell>
          <cell r="BZ440">
            <v>820</v>
          </cell>
          <cell r="CA440" t="str">
            <v>21-12-2009</v>
          </cell>
          <cell r="CB440" t="str">
            <v xml:space="preserve">OGXP        </v>
          </cell>
          <cell r="CC440" t="str">
            <v>ON      NM</v>
          </cell>
          <cell r="CD440" t="str">
            <v xml:space="preserve">OPCOES COMPRA  </v>
          </cell>
          <cell r="CE440" t="str">
            <v xml:space="preserve">Americano      </v>
          </cell>
        </row>
        <row r="441">
          <cell r="AF441">
            <v>436</v>
          </cell>
          <cell r="AG441">
            <v>0.10199966300354624</v>
          </cell>
          <cell r="BY441" t="str">
            <v>OGXPA4</v>
          </cell>
          <cell r="BZ441">
            <v>300</v>
          </cell>
          <cell r="CA441" t="str">
            <v>18-01-2010</v>
          </cell>
          <cell r="CB441" t="str">
            <v xml:space="preserve">OGXP        </v>
          </cell>
          <cell r="CC441" t="str">
            <v>ON      NM</v>
          </cell>
          <cell r="CD441" t="str">
            <v xml:space="preserve">OPCOES COMPRA  </v>
          </cell>
          <cell r="CE441" t="str">
            <v xml:space="preserve">Americano      </v>
          </cell>
        </row>
        <row r="442">
          <cell r="AF442">
            <v>437</v>
          </cell>
          <cell r="AG442">
            <v>0.10201187796035982</v>
          </cell>
          <cell r="BY442" t="str">
            <v>OGXPA7</v>
          </cell>
          <cell r="BZ442">
            <v>350</v>
          </cell>
          <cell r="CA442" t="str">
            <v>18-01-2010</v>
          </cell>
          <cell r="CB442" t="str">
            <v xml:space="preserve">OGXP        </v>
          </cell>
          <cell r="CC442" t="str">
            <v>ON      NM</v>
          </cell>
          <cell r="CD442" t="str">
            <v xml:space="preserve">OPCOES COMPRA  </v>
          </cell>
          <cell r="CE442" t="str">
            <v xml:space="preserve">Americano      </v>
          </cell>
        </row>
        <row r="443">
          <cell r="AF443">
            <v>438</v>
          </cell>
          <cell r="AG443">
            <v>0.1020240372755834</v>
          </cell>
          <cell r="BY443" t="str">
            <v>OGXPA5</v>
          </cell>
          <cell r="BZ443">
            <v>450</v>
          </cell>
          <cell r="CA443" t="str">
            <v>18-01-2010</v>
          </cell>
          <cell r="CB443" t="str">
            <v xml:space="preserve">OGXP        </v>
          </cell>
          <cell r="CC443" t="str">
            <v>ON      NM</v>
          </cell>
          <cell r="CD443" t="str">
            <v xml:space="preserve">OPCOES COMPRA  </v>
          </cell>
          <cell r="CE443" t="str">
            <v xml:space="preserve">Americano      </v>
          </cell>
        </row>
        <row r="444">
          <cell r="AF444">
            <v>439</v>
          </cell>
          <cell r="AG444">
            <v>0.10203614132854111</v>
          </cell>
          <cell r="BY444" t="str">
            <v>OGXPA1</v>
          </cell>
          <cell r="BZ444">
            <v>500</v>
          </cell>
          <cell r="CA444" t="str">
            <v>18-01-2010</v>
          </cell>
          <cell r="CB444" t="str">
            <v xml:space="preserve">OGXP        </v>
          </cell>
          <cell r="CC444" t="str">
            <v>ON      NM</v>
          </cell>
          <cell r="CD444" t="str">
            <v xml:space="preserve">OPCOES COMPRA  </v>
          </cell>
          <cell r="CE444" t="str">
            <v xml:space="preserve">Americano      </v>
          </cell>
        </row>
        <row r="445">
          <cell r="AF445">
            <v>440</v>
          </cell>
          <cell r="AG445">
            <v>0.1020481904951156</v>
          </cell>
          <cell r="BY445" t="str">
            <v>OGXPA2</v>
          </cell>
          <cell r="BZ445">
            <v>700</v>
          </cell>
          <cell r="CA445" t="str">
            <v>18-01-2010</v>
          </cell>
          <cell r="CB445" t="str">
            <v xml:space="preserve">OGXP        </v>
          </cell>
          <cell r="CC445" t="str">
            <v>ON      NM</v>
          </cell>
          <cell r="CD445" t="str">
            <v xml:space="preserve">OPCOES COMPRA  </v>
          </cell>
          <cell r="CE445" t="str">
            <v xml:space="preserve">Americano      </v>
          </cell>
        </row>
        <row r="446">
          <cell r="AF446">
            <v>441</v>
          </cell>
          <cell r="AG446">
            <v>0.10206018514778936</v>
          </cell>
          <cell r="BY446" t="str">
            <v>OGXPA6</v>
          </cell>
          <cell r="BZ446">
            <v>800</v>
          </cell>
          <cell r="CA446" t="str">
            <v>18-01-2010</v>
          </cell>
          <cell r="CB446" t="str">
            <v xml:space="preserve">OGXP        </v>
          </cell>
          <cell r="CC446" t="str">
            <v>ON      NM</v>
          </cell>
          <cell r="CD446" t="str">
            <v xml:space="preserve">OPCOES COMPRA  </v>
          </cell>
          <cell r="CE446" t="str">
            <v xml:space="preserve">Americano      </v>
          </cell>
        </row>
        <row r="447">
          <cell r="AF447">
            <v>442</v>
          </cell>
          <cell r="AG447">
            <v>0.10207212565568091</v>
          </cell>
          <cell r="BY447" t="str">
            <v>OGXPA8</v>
          </cell>
          <cell r="BZ447">
            <v>850</v>
          </cell>
          <cell r="CA447" t="str">
            <v>18-01-2010</v>
          </cell>
          <cell r="CB447" t="str">
            <v xml:space="preserve">OGXP        </v>
          </cell>
          <cell r="CC447" t="str">
            <v>ON      NM</v>
          </cell>
          <cell r="CD447" t="str">
            <v xml:space="preserve">OPCOES COMPRA  </v>
          </cell>
          <cell r="CE447" t="str">
            <v xml:space="preserve">Americano      </v>
          </cell>
        </row>
        <row r="448">
          <cell r="AF448">
            <v>443</v>
          </cell>
          <cell r="AG448">
            <v>0.10208401238458498</v>
          </cell>
          <cell r="BY448" t="str">
            <v>OGXPA3</v>
          </cell>
          <cell r="BZ448">
            <v>1200</v>
          </cell>
          <cell r="CA448" t="str">
            <v>18-01-2010</v>
          </cell>
          <cell r="CB448" t="str">
            <v xml:space="preserve">OGXP        </v>
          </cell>
          <cell r="CC448" t="str">
            <v>ON      NM</v>
          </cell>
          <cell r="CD448" t="str">
            <v xml:space="preserve">OPCOES COMPRA  </v>
          </cell>
          <cell r="CE448" t="str">
            <v xml:space="preserve">Americano      </v>
          </cell>
        </row>
        <row r="449">
          <cell r="AF449">
            <v>444</v>
          </cell>
          <cell r="AG449">
            <v>0.10209584569700803</v>
          </cell>
          <cell r="BY449" t="str">
            <v>OGXPR1</v>
          </cell>
          <cell r="BZ449">
            <v>550</v>
          </cell>
          <cell r="CA449" t="str">
            <v>15-06-2009</v>
          </cell>
          <cell r="CB449" t="str">
            <v xml:space="preserve">OGXP        </v>
          </cell>
          <cell r="CC449" t="str">
            <v>ON      NM</v>
          </cell>
          <cell r="CD449" t="str">
            <v xml:space="preserve">OPCOES VENDA   </v>
          </cell>
          <cell r="CE449" t="str">
            <v xml:space="preserve">Europeu        </v>
          </cell>
        </row>
        <row r="450">
          <cell r="AF450">
            <v>445</v>
          </cell>
          <cell r="AG450">
            <v>0.10210762595220557</v>
          </cell>
          <cell r="BY450" t="str">
            <v>OGXPX1</v>
          </cell>
          <cell r="BZ450">
            <v>500</v>
          </cell>
          <cell r="CA450" t="str">
            <v>21-12-2009</v>
          </cell>
          <cell r="CB450" t="str">
            <v xml:space="preserve">OGXP        </v>
          </cell>
          <cell r="CC450" t="str">
            <v>ON      NM</v>
          </cell>
          <cell r="CD450" t="str">
            <v xml:space="preserve">OPCOES VENDA   </v>
          </cell>
          <cell r="CE450" t="str">
            <v xml:space="preserve">Europeu        </v>
          </cell>
        </row>
        <row r="451">
          <cell r="AF451">
            <v>446</v>
          </cell>
          <cell r="AG451">
            <v>0.10211935350622015</v>
          </cell>
          <cell r="BY451" t="str">
            <v>OGXPX2</v>
          </cell>
          <cell r="BZ451">
            <v>600</v>
          </cell>
          <cell r="CA451" t="str">
            <v>21-12-2009</v>
          </cell>
          <cell r="CB451" t="str">
            <v xml:space="preserve">OGXP        </v>
          </cell>
          <cell r="CC451" t="str">
            <v>ON      NM</v>
          </cell>
          <cell r="CD451" t="str">
            <v xml:space="preserve">OPCOES VENDA   </v>
          </cell>
          <cell r="CE451" t="str">
            <v xml:space="preserve">Europeu        </v>
          </cell>
        </row>
        <row r="452">
          <cell r="AF452">
            <v>447</v>
          </cell>
          <cell r="AG452">
            <v>0.10213102871191393</v>
          </cell>
          <cell r="BY452" t="str">
            <v>OGXPX3</v>
          </cell>
          <cell r="BZ452">
            <v>820</v>
          </cell>
          <cell r="CA452" t="str">
            <v>21-12-2009</v>
          </cell>
          <cell r="CB452" t="str">
            <v xml:space="preserve">OGXP        </v>
          </cell>
          <cell r="CC452" t="str">
            <v>ON      NM</v>
          </cell>
          <cell r="CD452" t="str">
            <v xml:space="preserve">OPCOES VENDA   </v>
          </cell>
          <cell r="CE452" t="str">
            <v xml:space="preserve">Europeu        </v>
          </cell>
        </row>
        <row r="453">
          <cell r="AF453">
            <v>448</v>
          </cell>
          <cell r="AG453">
            <v>0.10214265191900695</v>
          </cell>
          <cell r="BY453" t="str">
            <v>OGXPM4</v>
          </cell>
          <cell r="BZ453">
            <v>300</v>
          </cell>
          <cell r="CA453" t="str">
            <v>18-01-2010</v>
          </cell>
          <cell r="CB453" t="str">
            <v xml:space="preserve">OGXP        </v>
          </cell>
          <cell r="CC453" t="str">
            <v>ON      NM</v>
          </cell>
          <cell r="CD453" t="str">
            <v xml:space="preserve">OPCOES VENDA   </v>
          </cell>
          <cell r="CE453" t="str">
            <v xml:space="preserve">Europeu        </v>
          </cell>
        </row>
        <row r="454">
          <cell r="AF454">
            <v>449</v>
          </cell>
          <cell r="AG454">
            <v>0.10215422347411107</v>
          </cell>
          <cell r="BY454" t="str">
            <v>OGXPM7</v>
          </cell>
          <cell r="BZ454">
            <v>350</v>
          </cell>
          <cell r="CA454" t="str">
            <v>18-01-2010</v>
          </cell>
          <cell r="CB454" t="str">
            <v xml:space="preserve">OGXP        </v>
          </cell>
          <cell r="CC454" t="str">
            <v>ON      NM</v>
          </cell>
          <cell r="CD454" t="str">
            <v xml:space="preserve">OPCOES VENDA   </v>
          </cell>
          <cell r="CE454" t="str">
            <v xml:space="preserve">Europeu        </v>
          </cell>
        </row>
        <row r="455">
          <cell r="AF455">
            <v>450</v>
          </cell>
          <cell r="AG455">
            <v>0.10216574372076415</v>
          </cell>
          <cell r="BY455" t="str">
            <v>OGXPM5</v>
          </cell>
          <cell r="BZ455">
            <v>450</v>
          </cell>
          <cell r="CA455" t="str">
            <v>18-01-2010</v>
          </cell>
          <cell r="CB455" t="str">
            <v xml:space="preserve">OGXP        </v>
          </cell>
          <cell r="CC455" t="str">
            <v>ON      NM</v>
          </cell>
          <cell r="CD455" t="str">
            <v xml:space="preserve">OPCOES VENDA   </v>
          </cell>
          <cell r="CE455" t="str">
            <v xml:space="preserve">Europeu        </v>
          </cell>
        </row>
        <row r="456">
          <cell r="AF456">
            <v>451</v>
          </cell>
          <cell r="AG456">
            <v>0.10217721299946403</v>
          </cell>
          <cell r="BY456" t="str">
            <v>OGXPM1</v>
          </cell>
          <cell r="BZ456">
            <v>500</v>
          </cell>
          <cell r="CA456" t="str">
            <v>18-01-2010</v>
          </cell>
          <cell r="CB456" t="str">
            <v xml:space="preserve">OGXP        </v>
          </cell>
          <cell r="CC456" t="str">
            <v>ON      NM</v>
          </cell>
          <cell r="CD456" t="str">
            <v xml:space="preserve">OPCOES VENDA   </v>
          </cell>
          <cell r="CE456" t="str">
            <v xml:space="preserve">Europeu        </v>
          </cell>
        </row>
        <row r="457">
          <cell r="AF457">
            <v>452</v>
          </cell>
          <cell r="AG457">
            <v>0.1021886316477032</v>
          </cell>
          <cell r="BY457" t="str">
            <v>OGXPM2</v>
          </cell>
          <cell r="BZ457">
            <v>700</v>
          </cell>
          <cell r="CA457" t="str">
            <v>18-01-2010</v>
          </cell>
          <cell r="CB457" t="str">
            <v xml:space="preserve">OGXP        </v>
          </cell>
          <cell r="CC457" t="str">
            <v>ON      NM</v>
          </cell>
          <cell r="CD457" t="str">
            <v xml:space="preserve">OPCOES VENDA   </v>
          </cell>
          <cell r="CE457" t="str">
            <v xml:space="preserve">Europeu        </v>
          </cell>
        </row>
        <row r="458">
          <cell r="AF458">
            <v>453</v>
          </cell>
          <cell r="AG458">
            <v>0.10220000000000007</v>
          </cell>
          <cell r="BY458" t="str">
            <v>OGXPM6</v>
          </cell>
          <cell r="BZ458">
            <v>800</v>
          </cell>
          <cell r="CA458" t="str">
            <v>18-01-2010</v>
          </cell>
          <cell r="CB458" t="str">
            <v xml:space="preserve">OGXP        </v>
          </cell>
          <cell r="CC458" t="str">
            <v>ON      NM</v>
          </cell>
          <cell r="CD458" t="str">
            <v xml:space="preserve">OPCOES VENDA   </v>
          </cell>
          <cell r="CE458" t="str">
            <v xml:space="preserve">Europeu        </v>
          </cell>
        </row>
        <row r="459">
          <cell r="AF459">
            <v>454</v>
          </cell>
          <cell r="AG459">
            <v>0.10223398856454846</v>
          </cell>
          <cell r="BY459" t="str">
            <v>OGXPM8</v>
          </cell>
          <cell r="BZ459">
            <v>850</v>
          </cell>
          <cell r="CA459" t="str">
            <v>18-01-2010</v>
          </cell>
          <cell r="CB459" t="str">
            <v xml:space="preserve">OGXP        </v>
          </cell>
          <cell r="CC459" t="str">
            <v>ON      NM</v>
          </cell>
          <cell r="CD459" t="str">
            <v xml:space="preserve">OPCOES VENDA   </v>
          </cell>
          <cell r="CE459" t="str">
            <v xml:space="preserve">Europeu        </v>
          </cell>
        </row>
        <row r="460">
          <cell r="AF460">
            <v>455</v>
          </cell>
          <cell r="AG460">
            <v>0.10226782877001894</v>
          </cell>
          <cell r="BY460" t="str">
            <v>OGXPM3</v>
          </cell>
          <cell r="BZ460">
            <v>1200</v>
          </cell>
          <cell r="CA460" t="str">
            <v>18-01-2010</v>
          </cell>
          <cell r="CB460" t="str">
            <v xml:space="preserve">OGXP        </v>
          </cell>
          <cell r="CC460" t="str">
            <v>ON      NM</v>
          </cell>
          <cell r="CD460" t="str">
            <v xml:space="preserve">OPCOES VENDA   </v>
          </cell>
          <cell r="CE460" t="str">
            <v xml:space="preserve">Europeu        </v>
          </cell>
        </row>
        <row r="461">
          <cell r="AF461">
            <v>456</v>
          </cell>
          <cell r="AG461">
            <v>0.10230152158565464</v>
          </cell>
          <cell r="BY461" t="str">
            <v>OHLBF1</v>
          </cell>
          <cell r="BZ461">
            <v>26</v>
          </cell>
          <cell r="CA461" t="str">
            <v>15-06-2009</v>
          </cell>
          <cell r="CB461" t="str">
            <v xml:space="preserve">OHLB        </v>
          </cell>
          <cell r="CC461" t="str">
            <v>ON      NM</v>
          </cell>
          <cell r="CD461" t="str">
            <v xml:space="preserve">OPCOES COMPRA  </v>
          </cell>
          <cell r="CE461" t="str">
            <v xml:space="preserve">Americano      </v>
          </cell>
        </row>
        <row r="462">
          <cell r="AF462">
            <v>457</v>
          </cell>
          <cell r="AG462">
            <v>0.10233506797227387</v>
          </cell>
          <cell r="BY462" t="str">
            <v>OHLBR1</v>
          </cell>
          <cell r="BZ462">
            <v>26</v>
          </cell>
          <cell r="CA462" t="str">
            <v>15-06-2009</v>
          </cell>
          <cell r="CB462" t="str">
            <v xml:space="preserve">OHLB        </v>
          </cell>
          <cell r="CC462" t="str">
            <v>ON      NM</v>
          </cell>
          <cell r="CD462" t="str">
            <v xml:space="preserve">OPCOES VENDA   </v>
          </cell>
          <cell r="CE462" t="str">
            <v xml:space="preserve">Europeu        </v>
          </cell>
        </row>
        <row r="463">
          <cell r="AF463">
            <v>458</v>
          </cell>
          <cell r="AG463">
            <v>0.10236846888236317</v>
          </cell>
          <cell r="BY463" t="str">
            <v>POSIC8</v>
          </cell>
          <cell r="BZ463">
            <v>8</v>
          </cell>
          <cell r="CA463" t="str">
            <v>16-03-2009</v>
          </cell>
          <cell r="CB463" t="str">
            <v xml:space="preserve">POSI        </v>
          </cell>
          <cell r="CC463" t="str">
            <v>ON      NM</v>
          </cell>
          <cell r="CD463" t="str">
            <v xml:space="preserve">OPCOES COMPRA  </v>
          </cell>
          <cell r="CE463" t="str">
            <v xml:space="preserve">Americano      </v>
          </cell>
        </row>
        <row r="464">
          <cell r="AF464">
            <v>459</v>
          </cell>
          <cell r="AG464">
            <v>0.10240172526016478</v>
          </cell>
          <cell r="BY464" t="str">
            <v>POSIC10</v>
          </cell>
          <cell r="BZ464">
            <v>10</v>
          </cell>
          <cell r="CA464" t="str">
            <v>16-03-2009</v>
          </cell>
          <cell r="CB464" t="str">
            <v xml:space="preserve">POSI        </v>
          </cell>
          <cell r="CC464" t="str">
            <v>ON      NM</v>
          </cell>
          <cell r="CD464" t="str">
            <v xml:space="preserve">OPCOES COMPRA  </v>
          </cell>
          <cell r="CE464" t="str">
            <v xml:space="preserve">Americano      </v>
          </cell>
        </row>
        <row r="465">
          <cell r="AF465">
            <v>460</v>
          </cell>
          <cell r="AG465">
            <v>0.10243483804176834</v>
          </cell>
          <cell r="BY465" t="str">
            <v>POSIO8</v>
          </cell>
          <cell r="BZ465">
            <v>8</v>
          </cell>
          <cell r="CA465" t="str">
            <v>16-03-2009</v>
          </cell>
          <cell r="CB465" t="str">
            <v xml:space="preserve">POSI        </v>
          </cell>
          <cell r="CC465" t="str">
            <v>ON      NM</v>
          </cell>
          <cell r="CD465" t="str">
            <v xml:space="preserve">OPCOES VENDA   </v>
          </cell>
          <cell r="CE465" t="str">
            <v xml:space="preserve">Europeu        </v>
          </cell>
        </row>
        <row r="466">
          <cell r="AF466">
            <v>461</v>
          </cell>
          <cell r="AG466">
            <v>0.10246780815519574</v>
          </cell>
          <cell r="BY466" t="str">
            <v>POSIO10</v>
          </cell>
          <cell r="BZ466">
            <v>10</v>
          </cell>
          <cell r="CA466" t="str">
            <v>16-03-2009</v>
          </cell>
          <cell r="CB466" t="str">
            <v xml:space="preserve">POSI        </v>
          </cell>
          <cell r="CC466" t="str">
            <v>ON      NM</v>
          </cell>
          <cell r="CD466" t="str">
            <v xml:space="preserve">OPCOES VENDA   </v>
          </cell>
          <cell r="CE466" t="str">
            <v xml:space="preserve">Europeu        </v>
          </cell>
        </row>
        <row r="467">
          <cell r="AF467">
            <v>462</v>
          </cell>
          <cell r="AG467">
            <v>0.10250063652049102</v>
          </cell>
          <cell r="BY467" t="str">
            <v>PRGAC32</v>
          </cell>
          <cell r="BZ467">
            <v>32</v>
          </cell>
          <cell r="CA467" t="str">
            <v>16-03-2009</v>
          </cell>
          <cell r="CB467" t="str">
            <v xml:space="preserve">PRGA        </v>
          </cell>
          <cell r="CC467" t="str">
            <v>ON      NM</v>
          </cell>
          <cell r="CD467" t="str">
            <v xml:space="preserve">OPCOES COMPRA  </v>
          </cell>
          <cell r="CE467" t="str">
            <v xml:space="preserve">Americano      </v>
          </cell>
        </row>
        <row r="468">
          <cell r="AF468">
            <v>463</v>
          </cell>
          <cell r="AG468">
            <v>0.10253332404980364</v>
          </cell>
          <cell r="BY468" t="str">
            <v>PRGAO32</v>
          </cell>
          <cell r="BZ468">
            <v>32</v>
          </cell>
          <cell r="CA468" t="str">
            <v>16-03-2009</v>
          </cell>
          <cell r="CB468" t="str">
            <v xml:space="preserve">PRGA        </v>
          </cell>
          <cell r="CC468" t="str">
            <v>ON      NM</v>
          </cell>
          <cell r="CD468" t="str">
            <v xml:space="preserve">OPCOES VENDA   </v>
          </cell>
          <cell r="CE468" t="str">
            <v xml:space="preserve">Europeu        </v>
          </cell>
        </row>
        <row r="469">
          <cell r="AF469">
            <v>464</v>
          </cell>
          <cell r="AG469">
            <v>0.10256587164747377</v>
          </cell>
          <cell r="BY469" t="str">
            <v>PSSAC1</v>
          </cell>
          <cell r="BZ469">
            <v>12.5</v>
          </cell>
          <cell r="CA469" t="str">
            <v>16-03-2009</v>
          </cell>
          <cell r="CB469" t="str">
            <v xml:space="preserve">PSSA        </v>
          </cell>
          <cell r="CC469" t="str">
            <v>ON      NM</v>
          </cell>
          <cell r="CD469" t="str">
            <v xml:space="preserve">OPCOES COMPRA  </v>
          </cell>
          <cell r="CE469" t="str">
            <v xml:space="preserve">Europeu        </v>
          </cell>
        </row>
        <row r="470">
          <cell r="AF470">
            <v>465</v>
          </cell>
          <cell r="AG470">
            <v>0.10259828021011552</v>
          </cell>
          <cell r="BY470" t="str">
            <v>PSSAC14</v>
          </cell>
          <cell r="BZ470">
            <v>14</v>
          </cell>
          <cell r="CA470" t="str">
            <v>16-03-2009</v>
          </cell>
          <cell r="CB470" t="str">
            <v xml:space="preserve">PSSA        </v>
          </cell>
          <cell r="CC470" t="str">
            <v>ON      NM</v>
          </cell>
          <cell r="CD470" t="str">
            <v xml:space="preserve">OPCOES COMPRA  </v>
          </cell>
          <cell r="CE470" t="str">
            <v xml:space="preserve">Americano      </v>
          </cell>
        </row>
        <row r="471">
          <cell r="AF471">
            <v>466</v>
          </cell>
          <cell r="AG471">
            <v>0.10263055062669957</v>
          </cell>
          <cell r="BY471" t="str">
            <v>PSSAF1</v>
          </cell>
          <cell r="BZ471">
            <v>18</v>
          </cell>
          <cell r="CA471" t="str">
            <v>15-06-2009</v>
          </cell>
          <cell r="CB471" t="str">
            <v xml:space="preserve">PSSA        </v>
          </cell>
          <cell r="CC471" t="str">
            <v>ON      NM</v>
          </cell>
          <cell r="CD471" t="str">
            <v xml:space="preserve">OPCOES COMPRA  </v>
          </cell>
          <cell r="CE471" t="str">
            <v xml:space="preserve">Americano      </v>
          </cell>
        </row>
        <row r="472">
          <cell r="AF472">
            <v>467</v>
          </cell>
          <cell r="AG472">
            <v>0.10266268377863419</v>
          </cell>
          <cell r="BY472" t="str">
            <v>PSSAO1</v>
          </cell>
          <cell r="BZ472">
            <v>12.5</v>
          </cell>
          <cell r="CA472" t="str">
            <v>16-03-2009</v>
          </cell>
          <cell r="CB472" t="str">
            <v xml:space="preserve">PSSA        </v>
          </cell>
          <cell r="CC472" t="str">
            <v>ON      NM</v>
          </cell>
          <cell r="CD472" t="str">
            <v xml:space="preserve">OPCOES VENDA   </v>
          </cell>
          <cell r="CE472" t="str">
            <v xml:space="preserve">Europeu        </v>
          </cell>
        </row>
        <row r="473">
          <cell r="AF473">
            <v>468</v>
          </cell>
          <cell r="AG473">
            <v>0.10269468053984498</v>
          </cell>
          <cell r="BY473" t="str">
            <v>PSSAO14</v>
          </cell>
          <cell r="BZ473">
            <v>14</v>
          </cell>
          <cell r="CA473" t="str">
            <v>16-03-2009</v>
          </cell>
          <cell r="CB473" t="str">
            <v xml:space="preserve">PSSA        </v>
          </cell>
          <cell r="CC473" t="str">
            <v>ON      NM</v>
          </cell>
          <cell r="CD473" t="str">
            <v xml:space="preserve">OPCOES VENDA   </v>
          </cell>
          <cell r="CE473" t="str">
            <v xml:space="preserve">Europeu        </v>
          </cell>
        </row>
        <row r="474">
          <cell r="AF474">
            <v>469</v>
          </cell>
          <cell r="AG474">
            <v>0.10272654177685547</v>
          </cell>
          <cell r="BY474" t="str">
            <v>PSSAR1</v>
          </cell>
          <cell r="BZ474">
            <v>18</v>
          </cell>
          <cell r="CA474" t="str">
            <v>15-06-2009</v>
          </cell>
          <cell r="CB474" t="str">
            <v xml:space="preserve">PSSA        </v>
          </cell>
          <cell r="CC474" t="str">
            <v>ON      NM</v>
          </cell>
          <cell r="CD474" t="str">
            <v xml:space="preserve">OPCOES VENDA   </v>
          </cell>
          <cell r="CE474" t="str">
            <v xml:space="preserve">Europeu        </v>
          </cell>
        </row>
        <row r="475">
          <cell r="AF475">
            <v>470</v>
          </cell>
          <cell r="AG475">
            <v>0.10275826834886392</v>
          </cell>
          <cell r="BY475" t="str">
            <v>RDCDC26</v>
          </cell>
          <cell r="BZ475">
            <v>26</v>
          </cell>
          <cell r="CA475" t="str">
            <v>16-03-2009</v>
          </cell>
          <cell r="CB475" t="str">
            <v xml:space="preserve">RDCD        </v>
          </cell>
          <cell r="CC475" t="str">
            <v>ON      NM</v>
          </cell>
          <cell r="CD475" t="str">
            <v xml:space="preserve">OPCOES COMPRA  </v>
          </cell>
          <cell r="CE475" t="str">
            <v xml:space="preserve">Americano      </v>
          </cell>
        </row>
        <row r="476">
          <cell r="AF476">
            <v>471</v>
          </cell>
          <cell r="AG476">
            <v>0.10278986110782151</v>
          </cell>
          <cell r="BY476" t="str">
            <v>RDCDD20</v>
          </cell>
          <cell r="BZ476">
            <v>20</v>
          </cell>
          <cell r="CA476" t="str">
            <v>20-04-2009</v>
          </cell>
          <cell r="CB476" t="str">
            <v xml:space="preserve">RDCD        </v>
          </cell>
          <cell r="CC476" t="str">
            <v>ON      NM</v>
          </cell>
          <cell r="CD476" t="str">
            <v xml:space="preserve">OPCOES COMPRA  </v>
          </cell>
          <cell r="CE476" t="str">
            <v xml:space="preserve">Americano      </v>
          </cell>
        </row>
        <row r="477">
          <cell r="AF477">
            <v>472</v>
          </cell>
          <cell r="AG477">
            <v>0.10282132089850826</v>
          </cell>
          <cell r="BY477" t="str">
            <v>RDCDD21</v>
          </cell>
          <cell r="BZ477">
            <v>21</v>
          </cell>
          <cell r="CA477" t="str">
            <v>20-04-2009</v>
          </cell>
          <cell r="CB477" t="str">
            <v xml:space="preserve">RDCD        </v>
          </cell>
          <cell r="CC477" t="str">
            <v>ON      NM</v>
          </cell>
          <cell r="CD477" t="str">
            <v xml:space="preserve">OPCOES COMPRA  </v>
          </cell>
          <cell r="CE477" t="str">
            <v xml:space="preserve">Europeu        </v>
          </cell>
        </row>
        <row r="478">
          <cell r="AF478">
            <v>473</v>
          </cell>
          <cell r="AG478">
            <v>0.10285264855860765</v>
          </cell>
          <cell r="BY478" t="str">
            <v>RDCDD22</v>
          </cell>
          <cell r="BZ478">
            <v>22</v>
          </cell>
          <cell r="CA478" t="str">
            <v>20-04-2009</v>
          </cell>
          <cell r="CB478" t="str">
            <v xml:space="preserve">RDCD        </v>
          </cell>
          <cell r="CC478" t="str">
            <v>ON      NM</v>
          </cell>
          <cell r="CD478" t="str">
            <v xml:space="preserve">OPCOES COMPRA  </v>
          </cell>
          <cell r="CE478" t="str">
            <v xml:space="preserve">Americano      </v>
          </cell>
        </row>
        <row r="479">
          <cell r="AF479">
            <v>474</v>
          </cell>
          <cell r="AG479">
            <v>0.10288384491878233</v>
          </cell>
          <cell r="BY479" t="str">
            <v>RDCDD23</v>
          </cell>
          <cell r="BZ479">
            <v>23</v>
          </cell>
          <cell r="CA479" t="str">
            <v>20-04-2009</v>
          </cell>
          <cell r="CB479" t="str">
            <v xml:space="preserve">RDCD        </v>
          </cell>
          <cell r="CC479" t="str">
            <v>ON      NM</v>
          </cell>
          <cell r="CD479" t="str">
            <v xml:space="preserve">OPCOES COMPRA  </v>
          </cell>
          <cell r="CE479" t="str">
            <v xml:space="preserve">Europeu        </v>
          </cell>
        </row>
        <row r="480">
          <cell r="AF480">
            <v>475</v>
          </cell>
          <cell r="AG480">
            <v>0.10291491080274673</v>
          </cell>
          <cell r="BY480" t="str">
            <v>RDCDD24</v>
          </cell>
          <cell r="BZ480">
            <v>24</v>
          </cell>
          <cell r="CA480" t="str">
            <v>20-04-2009</v>
          </cell>
          <cell r="CB480" t="str">
            <v xml:space="preserve">RDCD        </v>
          </cell>
          <cell r="CC480" t="str">
            <v>ON      NM</v>
          </cell>
          <cell r="CD480" t="str">
            <v xml:space="preserve">OPCOES COMPRA  </v>
          </cell>
          <cell r="CE480" t="str">
            <v xml:space="preserve">Americano      </v>
          </cell>
        </row>
        <row r="481">
          <cell r="AF481">
            <v>476</v>
          </cell>
          <cell r="AG481">
            <v>0.102945847027339</v>
          </cell>
          <cell r="BY481" t="str">
            <v>RDCDD25</v>
          </cell>
          <cell r="BZ481">
            <v>25</v>
          </cell>
          <cell r="CA481" t="str">
            <v>20-04-2009</v>
          </cell>
          <cell r="CB481" t="str">
            <v xml:space="preserve">RDCD        </v>
          </cell>
          <cell r="CC481" t="str">
            <v>ON      NM</v>
          </cell>
          <cell r="CD481" t="str">
            <v xml:space="preserve">OPCOES COMPRA  </v>
          </cell>
          <cell r="CE481" t="str">
            <v xml:space="preserve">Europeu        </v>
          </cell>
        </row>
        <row r="482">
          <cell r="AF482">
            <v>477</v>
          </cell>
          <cell r="AG482">
            <v>0.10297665440259363</v>
          </cell>
          <cell r="BY482" t="str">
            <v>RDCDD26</v>
          </cell>
          <cell r="BZ482">
            <v>26</v>
          </cell>
          <cell r="CA482" t="str">
            <v>20-04-2009</v>
          </cell>
          <cell r="CB482" t="str">
            <v xml:space="preserve">RDCD        </v>
          </cell>
          <cell r="CC482" t="str">
            <v>ON      NM</v>
          </cell>
          <cell r="CD482" t="str">
            <v xml:space="preserve">OPCOES COMPRA  </v>
          </cell>
          <cell r="CE482" t="str">
            <v xml:space="preserve">Americano      </v>
          </cell>
        </row>
        <row r="483">
          <cell r="AF483">
            <v>478</v>
          </cell>
          <cell r="AG483">
            <v>0.10300733373181203</v>
          </cell>
          <cell r="BY483" t="str">
            <v>RDCDD29</v>
          </cell>
          <cell r="BZ483">
            <v>29</v>
          </cell>
          <cell r="CA483" t="str">
            <v>20-04-2009</v>
          </cell>
          <cell r="CB483" t="str">
            <v xml:space="preserve">RDCD        </v>
          </cell>
          <cell r="CC483" t="str">
            <v>ON      NM</v>
          </cell>
          <cell r="CD483" t="str">
            <v xml:space="preserve">OPCOES COMPRA  </v>
          </cell>
          <cell r="CE483" t="str">
            <v xml:space="preserve">Europeu        </v>
          </cell>
        </row>
        <row r="484">
          <cell r="AF484">
            <v>479</v>
          </cell>
          <cell r="AG484">
            <v>0.10303788581163187</v>
          </cell>
          <cell r="BY484" t="str">
            <v>RDCDD30</v>
          </cell>
          <cell r="BZ484">
            <v>30</v>
          </cell>
          <cell r="CA484" t="str">
            <v>20-04-2009</v>
          </cell>
          <cell r="CB484" t="str">
            <v xml:space="preserve">RDCD        </v>
          </cell>
          <cell r="CC484" t="str">
            <v>ON      NM</v>
          </cell>
          <cell r="CD484" t="str">
            <v xml:space="preserve">OPCOES COMPRA  </v>
          </cell>
          <cell r="CE484" t="str">
            <v xml:space="preserve">Americano      </v>
          </cell>
        </row>
        <row r="485">
          <cell r="AF485">
            <v>480</v>
          </cell>
          <cell r="AG485">
            <v>0.10306831143209605</v>
          </cell>
          <cell r="BY485" t="str">
            <v>RDCDE21</v>
          </cell>
          <cell r="BZ485">
            <v>21</v>
          </cell>
          <cell r="CA485" t="str">
            <v>18-05-2009</v>
          </cell>
          <cell r="CB485" t="str">
            <v xml:space="preserve">RDCD        </v>
          </cell>
          <cell r="CC485" t="str">
            <v>ON      NM</v>
          </cell>
          <cell r="CD485" t="str">
            <v xml:space="preserve">OPCOES COMPRA  </v>
          </cell>
          <cell r="CE485" t="str">
            <v xml:space="preserve">Europeu        </v>
          </cell>
        </row>
        <row r="486">
          <cell r="AF486">
            <v>481</v>
          </cell>
          <cell r="AG486">
            <v>0.10309861137672116</v>
          </cell>
          <cell r="BY486" t="str">
            <v>RDCDE22</v>
          </cell>
          <cell r="BZ486">
            <v>22</v>
          </cell>
          <cell r="CA486" t="str">
            <v>18-05-2009</v>
          </cell>
          <cell r="CB486" t="str">
            <v xml:space="preserve">RDCD        </v>
          </cell>
          <cell r="CC486" t="str">
            <v>ON      NM</v>
          </cell>
          <cell r="CD486" t="str">
            <v xml:space="preserve">OPCOES COMPRA  </v>
          </cell>
          <cell r="CE486" t="str">
            <v xml:space="preserve">Americano      </v>
          </cell>
        </row>
        <row r="487">
          <cell r="AF487">
            <v>482</v>
          </cell>
          <cell r="AG487">
            <v>0.10312878642256407</v>
          </cell>
          <cell r="BY487" t="str">
            <v>RDCDE23</v>
          </cell>
          <cell r="BZ487">
            <v>23</v>
          </cell>
          <cell r="CA487" t="str">
            <v>18-05-2009</v>
          </cell>
          <cell r="CB487" t="str">
            <v xml:space="preserve">RDCD        </v>
          </cell>
          <cell r="CC487" t="str">
            <v>ON      NM</v>
          </cell>
          <cell r="CD487" t="str">
            <v xml:space="preserve">OPCOES COMPRA  </v>
          </cell>
          <cell r="CE487" t="str">
            <v xml:space="preserve">Europeu        </v>
          </cell>
        </row>
        <row r="488">
          <cell r="AF488">
            <v>483</v>
          </cell>
          <cell r="AG488">
            <v>0.10315883734029008</v>
          </cell>
          <cell r="BY488" t="str">
            <v>RDCDE24</v>
          </cell>
          <cell r="BZ488">
            <v>24</v>
          </cell>
          <cell r="CA488" t="str">
            <v>18-05-2009</v>
          </cell>
          <cell r="CB488" t="str">
            <v xml:space="preserve">RDCD        </v>
          </cell>
          <cell r="CC488" t="str">
            <v>ON      NM</v>
          </cell>
          <cell r="CD488" t="str">
            <v xml:space="preserve">OPCOES COMPRA  </v>
          </cell>
          <cell r="CE488" t="str">
            <v xml:space="preserve">Americano      </v>
          </cell>
        </row>
        <row r="489">
          <cell r="AF489">
            <v>484</v>
          </cell>
          <cell r="AG489">
            <v>0.10318876489423556</v>
          </cell>
          <cell r="BY489" t="str">
            <v>RDCDE25</v>
          </cell>
          <cell r="BZ489">
            <v>25</v>
          </cell>
          <cell r="CA489" t="str">
            <v>18-05-2009</v>
          </cell>
          <cell r="CB489" t="str">
            <v xml:space="preserve">RDCD        </v>
          </cell>
          <cell r="CC489" t="str">
            <v>ON      NM</v>
          </cell>
          <cell r="CD489" t="str">
            <v xml:space="preserve">OPCOES COMPRA  </v>
          </cell>
          <cell r="CE489" t="str">
            <v xml:space="preserve">Europeu        </v>
          </cell>
        </row>
        <row r="490">
          <cell r="AF490">
            <v>485</v>
          </cell>
          <cell r="AG490">
            <v>0.1032185698424759</v>
          </cell>
          <cell r="BY490" t="str">
            <v>RDCDF1</v>
          </cell>
          <cell r="BZ490">
            <v>30</v>
          </cell>
          <cell r="CA490" t="str">
            <v>15-06-2009</v>
          </cell>
          <cell r="CB490" t="str">
            <v xml:space="preserve">RDCD        </v>
          </cell>
          <cell r="CC490" t="str">
            <v>ON      NM</v>
          </cell>
          <cell r="CD490" t="str">
            <v xml:space="preserve">OPCOES COMPRA  </v>
          </cell>
          <cell r="CE490" t="str">
            <v xml:space="preserve">Americano      </v>
          </cell>
        </row>
        <row r="491">
          <cell r="AF491">
            <v>486</v>
          </cell>
          <cell r="AG491">
            <v>0.10324825293688722</v>
          </cell>
          <cell r="BY491" t="str">
            <v>RDCDO26</v>
          </cell>
          <cell r="BZ491">
            <v>26</v>
          </cell>
          <cell r="CA491" t="str">
            <v>16-03-2009</v>
          </cell>
          <cell r="CB491" t="str">
            <v xml:space="preserve">RDCD        </v>
          </cell>
          <cell r="CC491" t="str">
            <v>ON      NM</v>
          </cell>
          <cell r="CD491" t="str">
            <v xml:space="preserve">OPCOES VENDA   </v>
          </cell>
          <cell r="CE491" t="str">
            <v xml:space="preserve">Europeu        </v>
          </cell>
        </row>
        <row r="492">
          <cell r="AF492">
            <v>487</v>
          </cell>
          <cell r="AG492">
            <v>0.10327781492321098</v>
          </cell>
          <cell r="BY492" t="str">
            <v>RDCDP20</v>
          </cell>
          <cell r="BZ492">
            <v>20</v>
          </cell>
          <cell r="CA492" t="str">
            <v>20-04-2009</v>
          </cell>
          <cell r="CB492" t="str">
            <v xml:space="preserve">RDCD        </v>
          </cell>
          <cell r="CC492" t="str">
            <v>ON      NM</v>
          </cell>
          <cell r="CD492" t="str">
            <v xml:space="preserve">OPCOES VENDA   </v>
          </cell>
          <cell r="CE492" t="str">
            <v xml:space="preserve">Europeu        </v>
          </cell>
        </row>
        <row r="493">
          <cell r="AF493">
            <v>488</v>
          </cell>
          <cell r="AG493">
            <v>0.1033072565411155</v>
          </cell>
          <cell r="BY493" t="str">
            <v>RDCDP21</v>
          </cell>
          <cell r="BZ493">
            <v>21</v>
          </cell>
          <cell r="CA493" t="str">
            <v>20-04-2009</v>
          </cell>
          <cell r="CB493" t="str">
            <v xml:space="preserve">RDCD        </v>
          </cell>
          <cell r="CC493" t="str">
            <v>ON      NM</v>
          </cell>
          <cell r="CD493" t="str">
            <v xml:space="preserve">OPCOES VENDA   </v>
          </cell>
          <cell r="CE493" t="str">
            <v xml:space="preserve">Europeu        </v>
          </cell>
        </row>
        <row r="494">
          <cell r="AF494">
            <v>489</v>
          </cell>
          <cell r="AG494">
            <v>0.10333657852425815</v>
          </cell>
          <cell r="BY494" t="str">
            <v>RDCDP22</v>
          </cell>
          <cell r="BZ494">
            <v>22</v>
          </cell>
          <cell r="CA494" t="str">
            <v>20-04-2009</v>
          </cell>
          <cell r="CB494" t="str">
            <v xml:space="preserve">RDCD        </v>
          </cell>
          <cell r="CC494" t="str">
            <v>ON      NM</v>
          </cell>
          <cell r="CD494" t="str">
            <v xml:space="preserve">OPCOES VENDA   </v>
          </cell>
          <cell r="CE494" t="str">
            <v xml:space="preserve">Europeu        </v>
          </cell>
        </row>
        <row r="495">
          <cell r="AF495">
            <v>490</v>
          </cell>
          <cell r="AG495">
            <v>0.1033657816003466</v>
          </cell>
          <cell r="BY495" t="str">
            <v>RDCDP23</v>
          </cell>
          <cell r="BZ495">
            <v>23</v>
          </cell>
          <cell r="CA495" t="str">
            <v>20-04-2009</v>
          </cell>
          <cell r="CB495" t="str">
            <v xml:space="preserve">RDCD        </v>
          </cell>
          <cell r="CC495" t="str">
            <v>ON      NM</v>
          </cell>
          <cell r="CD495" t="str">
            <v xml:space="preserve">OPCOES VENDA   </v>
          </cell>
          <cell r="CE495" t="str">
            <v xml:space="preserve">Europeu        </v>
          </cell>
        </row>
        <row r="496">
          <cell r="AF496">
            <v>491</v>
          </cell>
          <cell r="AG496">
            <v>0.10339486649119767</v>
          </cell>
          <cell r="BY496" t="str">
            <v>RDCDP24</v>
          </cell>
          <cell r="BZ496">
            <v>24</v>
          </cell>
          <cell r="CA496" t="str">
            <v>20-04-2009</v>
          </cell>
          <cell r="CB496" t="str">
            <v xml:space="preserve">RDCD        </v>
          </cell>
          <cell r="CC496" t="str">
            <v>ON      NM</v>
          </cell>
          <cell r="CD496" t="str">
            <v xml:space="preserve">OPCOES VENDA   </v>
          </cell>
          <cell r="CE496" t="str">
            <v xml:space="preserve">Europeu        </v>
          </cell>
        </row>
        <row r="497">
          <cell r="AF497">
            <v>492</v>
          </cell>
          <cell r="AG497">
            <v>0.10342383391279908</v>
          </cell>
          <cell r="BY497" t="str">
            <v>RDCDP25</v>
          </cell>
          <cell r="BZ497">
            <v>25</v>
          </cell>
          <cell r="CA497" t="str">
            <v>20-04-2009</v>
          </cell>
          <cell r="CB497" t="str">
            <v xml:space="preserve">RDCD        </v>
          </cell>
          <cell r="CC497" t="str">
            <v>ON      NM</v>
          </cell>
          <cell r="CD497" t="str">
            <v xml:space="preserve">OPCOES VENDA   </v>
          </cell>
          <cell r="CE497" t="str">
            <v xml:space="preserve">Europeu        </v>
          </cell>
        </row>
        <row r="498">
          <cell r="AF498">
            <v>493</v>
          </cell>
          <cell r="AG498">
            <v>0.10345268457536538</v>
          </cell>
          <cell r="BY498" t="str">
            <v>RDCDP26</v>
          </cell>
          <cell r="BZ498">
            <v>26</v>
          </cell>
          <cell r="CA498" t="str">
            <v>20-04-2009</v>
          </cell>
          <cell r="CB498" t="str">
            <v xml:space="preserve">RDCD        </v>
          </cell>
          <cell r="CC498" t="str">
            <v>ON      NM</v>
          </cell>
          <cell r="CD498" t="str">
            <v xml:space="preserve">OPCOES VENDA   </v>
          </cell>
          <cell r="CE498" t="str">
            <v xml:space="preserve">Europeu        </v>
          </cell>
        </row>
        <row r="499">
          <cell r="AF499">
            <v>494</v>
          </cell>
          <cell r="AG499">
            <v>0.10348141918339882</v>
          </cell>
          <cell r="BY499" t="str">
            <v>RDCDP29</v>
          </cell>
          <cell r="BZ499">
            <v>29</v>
          </cell>
          <cell r="CA499" t="str">
            <v>20-04-2009</v>
          </cell>
          <cell r="CB499" t="str">
            <v xml:space="preserve">RDCD        </v>
          </cell>
          <cell r="CC499" t="str">
            <v>ON      NM</v>
          </cell>
          <cell r="CD499" t="str">
            <v xml:space="preserve">OPCOES VENDA   </v>
          </cell>
          <cell r="CE499" t="str">
            <v xml:space="preserve">Europeu        </v>
          </cell>
        </row>
        <row r="500">
          <cell r="AF500">
            <v>495</v>
          </cell>
          <cell r="AG500">
            <v>0.10351003843574436</v>
          </cell>
          <cell r="BY500" t="str">
            <v>RDCDP30</v>
          </cell>
          <cell r="BZ500">
            <v>30</v>
          </cell>
          <cell r="CA500" t="str">
            <v>20-04-2009</v>
          </cell>
          <cell r="CB500" t="str">
            <v xml:space="preserve">RDCD        </v>
          </cell>
          <cell r="CC500" t="str">
            <v>ON      NM</v>
          </cell>
          <cell r="CD500" t="str">
            <v xml:space="preserve">OPCOES VENDA   </v>
          </cell>
          <cell r="CE500" t="str">
            <v xml:space="preserve">Europeu        </v>
          </cell>
        </row>
        <row r="501">
          <cell r="AF501">
            <v>496</v>
          </cell>
          <cell r="AG501">
            <v>0.10353854302564769</v>
          </cell>
          <cell r="BY501" t="str">
            <v>RDCDQ21</v>
          </cell>
          <cell r="BZ501">
            <v>21</v>
          </cell>
          <cell r="CA501" t="str">
            <v>18-05-2009</v>
          </cell>
          <cell r="CB501" t="str">
            <v xml:space="preserve">RDCD        </v>
          </cell>
          <cell r="CC501" t="str">
            <v>ON      NM</v>
          </cell>
          <cell r="CD501" t="str">
            <v xml:space="preserve">OPCOES VENDA   </v>
          </cell>
          <cell r="CE501" t="str">
            <v xml:space="preserve">Europeu        </v>
          </cell>
        </row>
        <row r="502">
          <cell r="AF502">
            <v>497</v>
          </cell>
          <cell r="AG502">
            <v>0.10356693364081093</v>
          </cell>
          <cell r="BY502" t="str">
            <v>RDCDQ22</v>
          </cell>
          <cell r="BZ502">
            <v>22</v>
          </cell>
          <cell r="CA502" t="str">
            <v>18-05-2009</v>
          </cell>
          <cell r="CB502" t="str">
            <v xml:space="preserve">RDCD        </v>
          </cell>
          <cell r="CC502" t="str">
            <v>ON      NM</v>
          </cell>
          <cell r="CD502" t="str">
            <v xml:space="preserve">OPCOES VENDA   </v>
          </cell>
          <cell r="CE502" t="str">
            <v xml:space="preserve">Europeu        </v>
          </cell>
        </row>
        <row r="503">
          <cell r="AF503">
            <v>498</v>
          </cell>
          <cell r="AG503">
            <v>0.10359521096344704</v>
          </cell>
          <cell r="BY503" t="str">
            <v>RDCDQ23</v>
          </cell>
          <cell r="BZ503">
            <v>23</v>
          </cell>
          <cell r="CA503" t="str">
            <v>18-05-2009</v>
          </cell>
          <cell r="CB503" t="str">
            <v xml:space="preserve">RDCD        </v>
          </cell>
          <cell r="CC503" t="str">
            <v>ON      NM</v>
          </cell>
          <cell r="CD503" t="str">
            <v xml:space="preserve">OPCOES VENDA   </v>
          </cell>
          <cell r="CE503" t="str">
            <v xml:space="preserve">Europeu        </v>
          </cell>
        </row>
        <row r="504">
          <cell r="AF504">
            <v>499</v>
          </cell>
          <cell r="AG504">
            <v>0.10362337567033664</v>
          </cell>
          <cell r="BY504" t="str">
            <v>RDCDQ24</v>
          </cell>
          <cell r="BZ504">
            <v>24</v>
          </cell>
          <cell r="CA504" t="str">
            <v>18-05-2009</v>
          </cell>
          <cell r="CB504" t="str">
            <v xml:space="preserve">RDCD        </v>
          </cell>
          <cell r="CC504" t="str">
            <v>ON      NM</v>
          </cell>
          <cell r="CD504" t="str">
            <v xml:space="preserve">OPCOES VENDA   </v>
          </cell>
          <cell r="CE504" t="str">
            <v xml:space="preserve">Europeu        </v>
          </cell>
        </row>
        <row r="505">
          <cell r="AF505">
            <v>500</v>
          </cell>
          <cell r="AG505">
            <v>0.10365142843287933</v>
          </cell>
          <cell r="BY505" t="str">
            <v>RDCDQ25</v>
          </cell>
          <cell r="BZ505">
            <v>25</v>
          </cell>
          <cell r="CA505" t="str">
            <v>18-05-2009</v>
          </cell>
          <cell r="CB505" t="str">
            <v xml:space="preserve">RDCD        </v>
          </cell>
          <cell r="CC505" t="str">
            <v>ON      NM</v>
          </cell>
          <cell r="CD505" t="str">
            <v xml:space="preserve">OPCOES VENDA   </v>
          </cell>
          <cell r="CE505" t="str">
            <v xml:space="preserve">Europeu        </v>
          </cell>
        </row>
        <row r="506">
          <cell r="AF506">
            <v>501</v>
          </cell>
          <cell r="AG506">
            <v>0.10367936991714877</v>
          </cell>
          <cell r="BY506" t="str">
            <v>RDCDR1</v>
          </cell>
          <cell r="BZ506">
            <v>30</v>
          </cell>
          <cell r="CA506" t="str">
            <v>15-06-2009</v>
          </cell>
          <cell r="CB506" t="str">
            <v xml:space="preserve">RDCD        </v>
          </cell>
          <cell r="CC506" t="str">
            <v>ON      NM</v>
          </cell>
          <cell r="CD506" t="str">
            <v xml:space="preserve">OPCOES VENDA   </v>
          </cell>
          <cell r="CE506" t="str">
            <v xml:space="preserve">Europeu        </v>
          </cell>
        </row>
        <row r="507">
          <cell r="AF507">
            <v>502</v>
          </cell>
          <cell r="AG507">
            <v>0.10370720078394502</v>
          </cell>
          <cell r="BY507" t="str">
            <v>SBSPF1</v>
          </cell>
          <cell r="BZ507">
            <v>39.64</v>
          </cell>
          <cell r="CA507" t="str">
            <v>15-06-2009</v>
          </cell>
          <cell r="CB507" t="str">
            <v xml:space="preserve">SBSP        </v>
          </cell>
          <cell r="CC507" t="str">
            <v>ON      NM</v>
          </cell>
          <cell r="CD507" t="str">
            <v xml:space="preserve">OPCOES COMPRA  </v>
          </cell>
          <cell r="CE507" t="str">
            <v xml:space="preserve">Americano      </v>
          </cell>
        </row>
        <row r="508">
          <cell r="AF508">
            <v>503</v>
          </cell>
          <cell r="AG508">
            <v>0.10373492168884679</v>
          </cell>
          <cell r="BY508" t="str">
            <v>SBSPR1</v>
          </cell>
          <cell r="BZ508">
            <v>39.64</v>
          </cell>
          <cell r="CA508" t="str">
            <v>15-06-2009</v>
          </cell>
          <cell r="CB508" t="str">
            <v xml:space="preserve">SBSP        </v>
          </cell>
          <cell r="CC508" t="str">
            <v>ON      NM</v>
          </cell>
          <cell r="CD508" t="str">
            <v xml:space="preserve">OPCOES VENDA   </v>
          </cell>
          <cell r="CE508" t="str">
            <v xml:space="preserve">Europeu        </v>
          </cell>
        </row>
        <row r="509">
          <cell r="AF509">
            <v>504</v>
          </cell>
          <cell r="AG509">
            <v>0.10376253328226182</v>
          </cell>
          <cell r="BY509" t="str">
            <v>SMTOF1</v>
          </cell>
          <cell r="BZ509">
            <v>26</v>
          </cell>
          <cell r="CA509" t="str">
            <v>15-06-2009</v>
          </cell>
          <cell r="CB509" t="str">
            <v xml:space="preserve">SMTO        </v>
          </cell>
          <cell r="CC509" t="str">
            <v>ON      NM</v>
          </cell>
          <cell r="CD509" t="str">
            <v xml:space="preserve">OPCOES COMPRA  </v>
          </cell>
          <cell r="CE509" t="str">
            <v xml:space="preserve">Americano      </v>
          </cell>
        </row>
        <row r="510">
          <cell r="AF510">
            <v>505</v>
          </cell>
          <cell r="AG510">
            <v>0.1037900362094788</v>
          </cell>
          <cell r="BY510" t="str">
            <v>SMTOR1</v>
          </cell>
          <cell r="BZ510">
            <v>26</v>
          </cell>
          <cell r="CA510" t="str">
            <v>15-06-2009</v>
          </cell>
          <cell r="CB510" t="str">
            <v xml:space="preserve">SMTO        </v>
          </cell>
          <cell r="CC510" t="str">
            <v>ON      NM</v>
          </cell>
          <cell r="CD510" t="str">
            <v xml:space="preserve">OPCOES VENDA   </v>
          </cell>
          <cell r="CE510" t="str">
            <v xml:space="preserve">Europeu        </v>
          </cell>
        </row>
        <row r="511">
          <cell r="AF511">
            <v>506</v>
          </cell>
          <cell r="AG511">
            <v>0.10381743111071851</v>
          </cell>
          <cell r="BY511" t="str">
            <v>TBLEC20</v>
          </cell>
          <cell r="BZ511">
            <v>20</v>
          </cell>
          <cell r="CA511" t="str">
            <v>16-03-2009</v>
          </cell>
          <cell r="CB511" t="str">
            <v xml:space="preserve">TBLE        </v>
          </cell>
          <cell r="CC511" t="str">
            <v>ON      NM</v>
          </cell>
          <cell r="CD511" t="str">
            <v xml:space="preserve">OPCOES COMPRA  </v>
          </cell>
          <cell r="CE511" t="str">
            <v xml:space="preserve">Americano      </v>
          </cell>
        </row>
        <row r="512">
          <cell r="AF512">
            <v>507</v>
          </cell>
          <cell r="AG512">
            <v>0.10384471862118128</v>
          </cell>
          <cell r="BY512" t="str">
            <v>TBLED17</v>
          </cell>
          <cell r="BZ512">
            <v>17</v>
          </cell>
          <cell r="CA512" t="str">
            <v>20-04-2009</v>
          </cell>
          <cell r="CB512" t="str">
            <v xml:space="preserve">TBLE        </v>
          </cell>
          <cell r="CC512" t="str">
            <v>ON      NM</v>
          </cell>
          <cell r="CD512" t="str">
            <v xml:space="preserve">OPCOES COMPRA  </v>
          </cell>
          <cell r="CE512" t="str">
            <v xml:space="preserve">Americano      </v>
          </cell>
        </row>
        <row r="513">
          <cell r="AF513">
            <v>508</v>
          </cell>
          <cell r="AG513">
            <v>0.10387189937109742</v>
          </cell>
          <cell r="BY513" t="str">
            <v>TBLED19</v>
          </cell>
          <cell r="BZ513">
            <v>19</v>
          </cell>
          <cell r="CA513" t="str">
            <v>20-04-2009</v>
          </cell>
          <cell r="CB513" t="str">
            <v xml:space="preserve">TBLE        </v>
          </cell>
          <cell r="CC513" t="str">
            <v>ON      NM</v>
          </cell>
          <cell r="CD513" t="str">
            <v xml:space="preserve">OPCOES COMPRA  </v>
          </cell>
          <cell r="CE513" t="str">
            <v xml:space="preserve">Americano      </v>
          </cell>
        </row>
        <row r="514">
          <cell r="AF514">
            <v>509</v>
          </cell>
          <cell r="AG514">
            <v>0.10389897398577586</v>
          </cell>
          <cell r="BY514" t="str">
            <v>TBLEF1</v>
          </cell>
          <cell r="BZ514">
            <v>22</v>
          </cell>
          <cell r="CA514" t="str">
            <v>15-06-2009</v>
          </cell>
          <cell r="CB514" t="str">
            <v xml:space="preserve">TBLE        </v>
          </cell>
          <cell r="CC514" t="str">
            <v>ON      NM</v>
          </cell>
          <cell r="CD514" t="str">
            <v xml:space="preserve">OPCOES COMPRA  </v>
          </cell>
          <cell r="CE514" t="str">
            <v xml:space="preserve">Americano      </v>
          </cell>
        </row>
        <row r="515">
          <cell r="AF515">
            <v>510</v>
          </cell>
          <cell r="AG515">
            <v>0.1039259430856514</v>
          </cell>
          <cell r="BY515" t="str">
            <v>TBLEO20</v>
          </cell>
          <cell r="BZ515">
            <v>20</v>
          </cell>
          <cell r="CA515" t="str">
            <v>16-03-2009</v>
          </cell>
          <cell r="CB515" t="str">
            <v xml:space="preserve">TBLE        </v>
          </cell>
          <cell r="CC515" t="str">
            <v>ON      NM</v>
          </cell>
          <cell r="CD515" t="str">
            <v xml:space="preserve">OPCOES VENDA   </v>
          </cell>
          <cell r="CE515" t="str">
            <v xml:space="preserve">Europeu        </v>
          </cell>
        </row>
        <row r="516">
          <cell r="AF516">
            <v>511</v>
          </cell>
          <cell r="AG516">
            <v>0.10395280728633249</v>
          </cell>
          <cell r="BY516" t="str">
            <v>TBLEP17</v>
          </cell>
          <cell r="BZ516">
            <v>17</v>
          </cell>
          <cell r="CA516" t="str">
            <v>20-04-2009</v>
          </cell>
          <cell r="CB516" t="str">
            <v xml:space="preserve">TBLE        </v>
          </cell>
          <cell r="CC516" t="str">
            <v>ON      NM</v>
          </cell>
          <cell r="CD516" t="str">
            <v xml:space="preserve">OPCOES VENDA   </v>
          </cell>
          <cell r="CE516" t="str">
            <v xml:space="preserve">Europeu        </v>
          </cell>
        </row>
        <row r="517">
          <cell r="AF517">
            <v>512</v>
          </cell>
          <cell r="AG517">
            <v>0.10397956719864876</v>
          </cell>
          <cell r="BY517" t="str">
            <v>TBLEP19</v>
          </cell>
          <cell r="BZ517">
            <v>19</v>
          </cell>
          <cell r="CA517" t="str">
            <v>20-04-2009</v>
          </cell>
          <cell r="CB517" t="str">
            <v xml:space="preserve">TBLE        </v>
          </cell>
          <cell r="CC517" t="str">
            <v>ON      NM</v>
          </cell>
          <cell r="CD517" t="str">
            <v xml:space="preserve">OPCOES VENDA   </v>
          </cell>
          <cell r="CE517" t="str">
            <v xml:space="preserve">Europeu        </v>
          </cell>
        </row>
        <row r="518">
          <cell r="AF518">
            <v>513</v>
          </cell>
          <cell r="AG518">
            <v>0.10400622342869559</v>
          </cell>
          <cell r="BY518" t="str">
            <v>TBLER1</v>
          </cell>
          <cell r="BZ518">
            <v>22</v>
          </cell>
          <cell r="CA518" t="str">
            <v>15-06-2009</v>
          </cell>
          <cell r="CB518" t="str">
            <v xml:space="preserve">TBLE        </v>
          </cell>
          <cell r="CC518" t="str">
            <v>ON      NM</v>
          </cell>
          <cell r="CD518" t="str">
            <v xml:space="preserve">OPCOES VENDA   </v>
          </cell>
          <cell r="CE518" t="str">
            <v xml:space="preserve">Europeu        </v>
          </cell>
        </row>
        <row r="519">
          <cell r="AF519">
            <v>514</v>
          </cell>
          <cell r="AG519">
            <v>0.10403277657788124</v>
          </cell>
          <cell r="BY519" t="str">
            <v>TCSAF1</v>
          </cell>
          <cell r="BZ519">
            <v>8</v>
          </cell>
          <cell r="CA519" t="str">
            <v>15-06-2009</v>
          </cell>
          <cell r="CB519" t="str">
            <v xml:space="preserve">TCSA        </v>
          </cell>
          <cell r="CC519" t="str">
            <v>ON      NM</v>
          </cell>
          <cell r="CD519" t="str">
            <v xml:space="preserve">OPCOES COMPRA  </v>
          </cell>
          <cell r="CE519" t="str">
            <v xml:space="preserve">Americano      </v>
          </cell>
        </row>
        <row r="520">
          <cell r="AF520">
            <v>515</v>
          </cell>
          <cell r="AG520">
            <v>0.10405922724297212</v>
          </cell>
          <cell r="BY520" t="str">
            <v>TCSAR1</v>
          </cell>
          <cell r="BZ520">
            <v>8</v>
          </cell>
          <cell r="CA520" t="str">
            <v>15-06-2009</v>
          </cell>
          <cell r="CB520" t="str">
            <v xml:space="preserve">TCSA        </v>
          </cell>
          <cell r="CC520" t="str">
            <v>ON      NM</v>
          </cell>
          <cell r="CD520" t="str">
            <v xml:space="preserve">OPCOES VENDA   </v>
          </cell>
          <cell r="CE520" t="str">
            <v xml:space="preserve">Europeu        </v>
          </cell>
        </row>
        <row r="521">
          <cell r="AF521">
            <v>516</v>
          </cell>
          <cell r="AG521">
            <v>0.10408557601613655</v>
          </cell>
          <cell r="BY521" t="str">
            <v>WEGEC13</v>
          </cell>
          <cell r="BZ521">
            <v>12.86</v>
          </cell>
          <cell r="CA521" t="str">
            <v>16-03-2009</v>
          </cell>
          <cell r="CB521" t="str">
            <v xml:space="preserve">WEGE        </v>
          </cell>
          <cell r="CC521" t="str">
            <v>ON      NM</v>
          </cell>
          <cell r="CD521" t="str">
            <v xml:space="preserve">OPCOES COMPRA  </v>
          </cell>
          <cell r="CE521" t="str">
            <v xml:space="preserve">Americano      </v>
          </cell>
        </row>
        <row r="522">
          <cell r="AF522">
            <v>517</v>
          </cell>
          <cell r="AG522">
            <v>0.10411182348498982</v>
          </cell>
          <cell r="BY522" t="str">
            <v>WEGEC1</v>
          </cell>
          <cell r="BZ522">
            <v>13.36</v>
          </cell>
          <cell r="CA522" t="str">
            <v>16-03-2009</v>
          </cell>
          <cell r="CB522" t="str">
            <v xml:space="preserve">WEGE        </v>
          </cell>
          <cell r="CC522" t="str">
            <v>ON      NM</v>
          </cell>
          <cell r="CD522" t="str">
            <v xml:space="preserve">OPCOES COMPRA  </v>
          </cell>
          <cell r="CE522" t="str">
            <v xml:space="preserve">Europeu        </v>
          </cell>
        </row>
        <row r="523">
          <cell r="AF523">
            <v>518</v>
          </cell>
          <cell r="AG523">
            <v>0.10413797023263749</v>
          </cell>
          <cell r="BY523" t="str">
            <v>WEGEC14</v>
          </cell>
          <cell r="BZ523">
            <v>13.86</v>
          </cell>
          <cell r="CA523" t="str">
            <v>16-03-2009</v>
          </cell>
          <cell r="CB523" t="str">
            <v xml:space="preserve">WEGE        </v>
          </cell>
          <cell r="CC523" t="str">
            <v>ON      NM</v>
          </cell>
          <cell r="CD523" t="str">
            <v xml:space="preserve">OPCOES COMPRA  </v>
          </cell>
          <cell r="CE523" t="str">
            <v xml:space="preserve">Americano      </v>
          </cell>
        </row>
        <row r="524">
          <cell r="AF524">
            <v>519</v>
          </cell>
          <cell r="AG524">
            <v>0.10416401683771825</v>
          </cell>
          <cell r="BY524" t="str">
            <v>WEGEC2</v>
          </cell>
          <cell r="BZ524">
            <v>14.36</v>
          </cell>
          <cell r="CA524" t="str">
            <v>16-03-2009</v>
          </cell>
          <cell r="CB524" t="str">
            <v xml:space="preserve">WEGE        </v>
          </cell>
          <cell r="CC524" t="str">
            <v>ON      NM</v>
          </cell>
          <cell r="CD524" t="str">
            <v xml:space="preserve">OPCOES COMPRA  </v>
          </cell>
          <cell r="CE524" t="str">
            <v xml:space="preserve">Europeu        </v>
          </cell>
        </row>
        <row r="525">
          <cell r="AF525">
            <v>520</v>
          </cell>
          <cell r="AG525">
            <v>0.10418996387444768</v>
          </cell>
          <cell r="BY525" t="str">
            <v>WEGED1</v>
          </cell>
          <cell r="BZ525">
            <v>9.5</v>
          </cell>
          <cell r="CA525" t="str">
            <v>20-04-2009</v>
          </cell>
          <cell r="CB525" t="str">
            <v xml:space="preserve">WEGE        </v>
          </cell>
          <cell r="CC525" t="str">
            <v>ON      NM</v>
          </cell>
          <cell r="CD525" t="str">
            <v xml:space="preserve">OPCOES COMPRA  </v>
          </cell>
          <cell r="CE525" t="str">
            <v xml:space="preserve">Europeu        </v>
          </cell>
        </row>
        <row r="526">
          <cell r="AF526">
            <v>521</v>
          </cell>
          <cell r="AG526">
            <v>0.10421581191265927</v>
          </cell>
          <cell r="BY526" t="str">
            <v>WEGED10</v>
          </cell>
          <cell r="BZ526">
            <v>10</v>
          </cell>
          <cell r="CA526" t="str">
            <v>20-04-2009</v>
          </cell>
          <cell r="CB526" t="str">
            <v xml:space="preserve">WEGE        </v>
          </cell>
          <cell r="CC526" t="str">
            <v>ON      NM</v>
          </cell>
          <cell r="CD526" t="str">
            <v xml:space="preserve">OPCOES COMPRA  </v>
          </cell>
          <cell r="CE526" t="str">
            <v xml:space="preserve">Americano      </v>
          </cell>
        </row>
        <row r="527">
          <cell r="AF527">
            <v>522</v>
          </cell>
          <cell r="AG527">
            <v>0.10424156151784691</v>
          </cell>
          <cell r="BY527" t="str">
            <v>WEGED2</v>
          </cell>
          <cell r="BZ527">
            <v>10.5</v>
          </cell>
          <cell r="CA527" t="str">
            <v>20-04-2009</v>
          </cell>
          <cell r="CB527" t="str">
            <v xml:space="preserve">WEGE        </v>
          </cell>
          <cell r="CC527" t="str">
            <v>ON      NM</v>
          </cell>
          <cell r="CD527" t="str">
            <v xml:space="preserve">OPCOES COMPRA  </v>
          </cell>
          <cell r="CE527" t="str">
            <v xml:space="preserve">Europeu        </v>
          </cell>
        </row>
        <row r="528">
          <cell r="AF528">
            <v>523</v>
          </cell>
          <cell r="AG528">
            <v>0.10426721325120525</v>
          </cell>
          <cell r="BY528" t="str">
            <v>WEGED11</v>
          </cell>
          <cell r="BZ528">
            <v>11</v>
          </cell>
          <cell r="CA528" t="str">
            <v>20-04-2009</v>
          </cell>
          <cell r="CB528" t="str">
            <v xml:space="preserve">WEGE        </v>
          </cell>
          <cell r="CC528" t="str">
            <v>ON      NM</v>
          </cell>
          <cell r="CD528" t="str">
            <v xml:space="preserve">OPCOES COMPRA  </v>
          </cell>
          <cell r="CE528" t="str">
            <v xml:space="preserve">Americano      </v>
          </cell>
        </row>
        <row r="529">
          <cell r="AF529">
            <v>524</v>
          </cell>
          <cell r="AG529">
            <v>0.10429276766967122</v>
          </cell>
          <cell r="BY529" t="str">
            <v>WEGED3</v>
          </cell>
          <cell r="BZ529">
            <v>11.5</v>
          </cell>
          <cell r="CA529" t="str">
            <v>20-04-2009</v>
          </cell>
          <cell r="CB529" t="str">
            <v xml:space="preserve">WEGE        </v>
          </cell>
          <cell r="CC529" t="str">
            <v>ON      NM</v>
          </cell>
          <cell r="CD529" t="str">
            <v xml:space="preserve">OPCOES COMPRA  </v>
          </cell>
          <cell r="CE529" t="str">
            <v xml:space="preserve">Europeu        </v>
          </cell>
        </row>
        <row r="530">
          <cell r="AF530">
            <v>525</v>
          </cell>
          <cell r="AG530">
            <v>0.10431822532596513</v>
          </cell>
          <cell r="BY530" t="str">
            <v>WEGED12</v>
          </cell>
          <cell r="BZ530">
            <v>12</v>
          </cell>
          <cell r="CA530" t="str">
            <v>20-04-2009</v>
          </cell>
          <cell r="CB530" t="str">
            <v xml:space="preserve">WEGE        </v>
          </cell>
          <cell r="CC530" t="str">
            <v>ON      NM</v>
          </cell>
          <cell r="CD530" t="str">
            <v xml:space="preserve">OPCOES COMPRA  </v>
          </cell>
          <cell r="CE530" t="str">
            <v xml:space="preserve">Americano      </v>
          </cell>
        </row>
        <row r="531">
          <cell r="AF531">
            <v>526</v>
          </cell>
          <cell r="AG531">
            <v>0.10434358676862798</v>
          </cell>
          <cell r="BY531" t="str">
            <v>WEGED4</v>
          </cell>
          <cell r="BZ531">
            <v>12.5</v>
          </cell>
          <cell r="CA531" t="str">
            <v>20-04-2009</v>
          </cell>
          <cell r="CB531" t="str">
            <v xml:space="preserve">WEGE        </v>
          </cell>
          <cell r="CC531" t="str">
            <v>ON      NM</v>
          </cell>
          <cell r="CD531" t="str">
            <v xml:space="preserve">OPCOES COMPRA  </v>
          </cell>
          <cell r="CE531" t="str">
            <v xml:space="preserve">Europeu        </v>
          </cell>
        </row>
        <row r="532">
          <cell r="AF532">
            <v>527</v>
          </cell>
          <cell r="AG532">
            <v>0.10436885254206363</v>
          </cell>
          <cell r="BY532" t="str">
            <v>WEGEE1</v>
          </cell>
          <cell r="BZ532">
            <v>9.5</v>
          </cell>
          <cell r="CA532" t="str">
            <v>18-05-2009</v>
          </cell>
          <cell r="CB532" t="str">
            <v xml:space="preserve">WEGE        </v>
          </cell>
          <cell r="CC532" t="str">
            <v>ON      NM</v>
          </cell>
          <cell r="CD532" t="str">
            <v xml:space="preserve">OPCOES COMPRA  </v>
          </cell>
          <cell r="CE532" t="str">
            <v xml:space="preserve">Europeu        </v>
          </cell>
        </row>
        <row r="533">
          <cell r="AF533">
            <v>528</v>
          </cell>
          <cell r="AG533">
            <v>0.10439402318657587</v>
          </cell>
          <cell r="BY533" t="str">
            <v>WEGEE10</v>
          </cell>
          <cell r="BZ533">
            <v>10</v>
          </cell>
          <cell r="CA533" t="str">
            <v>18-05-2009</v>
          </cell>
          <cell r="CB533" t="str">
            <v xml:space="preserve">WEGE        </v>
          </cell>
          <cell r="CC533" t="str">
            <v>ON      NM</v>
          </cell>
          <cell r="CD533" t="str">
            <v xml:space="preserve">OPCOES COMPRA  </v>
          </cell>
          <cell r="CE533" t="str">
            <v xml:space="preserve">Americano      </v>
          </cell>
        </row>
        <row r="534">
          <cell r="AF534">
            <v>529</v>
          </cell>
          <cell r="AG534">
            <v>0.10441909923840775</v>
          </cell>
          <cell r="BY534" t="str">
            <v>WEGEE2</v>
          </cell>
          <cell r="BZ534">
            <v>10.5</v>
          </cell>
          <cell r="CA534" t="str">
            <v>18-05-2009</v>
          </cell>
          <cell r="CB534" t="str">
            <v xml:space="preserve">WEGE        </v>
          </cell>
          <cell r="CC534" t="str">
            <v>ON      NM</v>
          </cell>
          <cell r="CD534" t="str">
            <v xml:space="preserve">OPCOES COMPRA  </v>
          </cell>
          <cell r="CE534" t="str">
            <v xml:space="preserve">Europeu        </v>
          </cell>
        </row>
        <row r="535">
          <cell r="AF535">
            <v>530</v>
          </cell>
          <cell r="AG535">
            <v>0.10444408122977977</v>
          </cell>
          <cell r="BY535" t="str">
            <v>WEGEE11</v>
          </cell>
          <cell r="BZ535">
            <v>11</v>
          </cell>
          <cell r="CA535" t="str">
            <v>18-05-2009</v>
          </cell>
          <cell r="CB535" t="str">
            <v xml:space="preserve">WEGE        </v>
          </cell>
          <cell r="CC535" t="str">
            <v>ON      NM</v>
          </cell>
          <cell r="CD535" t="str">
            <v xml:space="preserve">OPCOES COMPRA  </v>
          </cell>
          <cell r="CE535" t="str">
            <v xml:space="preserve">Americano      </v>
          </cell>
        </row>
        <row r="536">
          <cell r="AF536">
            <v>531</v>
          </cell>
          <cell r="AG536">
            <v>0.10446896968892716</v>
          </cell>
          <cell r="BY536" t="str">
            <v>WEGEE3</v>
          </cell>
          <cell r="BZ536">
            <v>11.5</v>
          </cell>
          <cell r="CA536" t="str">
            <v>18-05-2009</v>
          </cell>
          <cell r="CB536" t="str">
            <v xml:space="preserve">WEGE        </v>
          </cell>
          <cell r="CC536" t="str">
            <v>ON      NM</v>
          </cell>
          <cell r="CD536" t="str">
            <v xml:space="preserve">OPCOES COMPRA  </v>
          </cell>
          <cell r="CE536" t="str">
            <v xml:space="preserve">Europeu        </v>
          </cell>
        </row>
        <row r="537">
          <cell r="AF537">
            <v>532</v>
          </cell>
          <cell r="AG537">
            <v>0.10449376514013697</v>
          </cell>
          <cell r="BY537" t="str">
            <v>WEGEE12</v>
          </cell>
          <cell r="BZ537">
            <v>12</v>
          </cell>
          <cell r="CA537" t="str">
            <v>18-05-2009</v>
          </cell>
          <cell r="CB537" t="str">
            <v xml:space="preserve">WEGE        </v>
          </cell>
          <cell r="CC537" t="str">
            <v>ON      NM</v>
          </cell>
          <cell r="CD537" t="str">
            <v xml:space="preserve">OPCOES COMPRA  </v>
          </cell>
          <cell r="CE537" t="str">
            <v xml:space="preserve">Americano      </v>
          </cell>
        </row>
        <row r="538">
          <cell r="AF538">
            <v>533</v>
          </cell>
          <cell r="AG538">
            <v>0.10451846810378518</v>
          </cell>
          <cell r="BY538" t="str">
            <v>WEGEE4</v>
          </cell>
          <cell r="BZ538">
            <v>12.5</v>
          </cell>
          <cell r="CA538" t="str">
            <v>18-05-2009</v>
          </cell>
          <cell r="CB538" t="str">
            <v xml:space="preserve">WEGE        </v>
          </cell>
          <cell r="CC538" t="str">
            <v>ON      NM</v>
          </cell>
          <cell r="CD538" t="str">
            <v xml:space="preserve">OPCOES COMPRA  </v>
          </cell>
          <cell r="CE538" t="str">
            <v xml:space="preserve">Europeu        </v>
          </cell>
        </row>
        <row r="539">
          <cell r="AF539">
            <v>534</v>
          </cell>
          <cell r="AG539">
            <v>0.10454307909637395</v>
          </cell>
          <cell r="BY539" t="str">
            <v>WEGEE13</v>
          </cell>
          <cell r="BZ539">
            <v>13</v>
          </cell>
          <cell r="CA539" t="str">
            <v>18-05-2009</v>
          </cell>
          <cell r="CB539" t="str">
            <v xml:space="preserve">WEGE        </v>
          </cell>
          <cell r="CC539" t="str">
            <v>ON      NM</v>
          </cell>
          <cell r="CD539" t="str">
            <v xml:space="preserve">OPCOES COMPRA  </v>
          </cell>
          <cell r="CE539" t="str">
            <v xml:space="preserve">Americano      </v>
          </cell>
        </row>
        <row r="540">
          <cell r="AF540">
            <v>535</v>
          </cell>
          <cell r="AG540">
            <v>0.10456759863056519</v>
          </cell>
          <cell r="BY540" t="str">
            <v>WEGEF1</v>
          </cell>
          <cell r="BZ540">
            <v>19.82</v>
          </cell>
          <cell r="CA540" t="str">
            <v>15-06-2009</v>
          </cell>
          <cell r="CB540" t="str">
            <v xml:space="preserve">WEGE        </v>
          </cell>
          <cell r="CC540" t="str">
            <v>ON      NM</v>
          </cell>
          <cell r="CD540" t="str">
            <v xml:space="preserve">OPCOES COMPRA  </v>
          </cell>
          <cell r="CE540" t="str">
            <v xml:space="preserve">Americano      </v>
          </cell>
        </row>
        <row r="541">
          <cell r="AF541">
            <v>536</v>
          </cell>
          <cell r="AG541">
            <v>0.10459202721521899</v>
          </cell>
          <cell r="BY541" t="str">
            <v>WEGEO13</v>
          </cell>
          <cell r="BZ541">
            <v>12.86</v>
          </cell>
          <cell r="CA541" t="str">
            <v>16-03-2009</v>
          </cell>
          <cell r="CB541" t="str">
            <v xml:space="preserve">WEGE        </v>
          </cell>
          <cell r="CC541" t="str">
            <v>ON      NM</v>
          </cell>
          <cell r="CD541" t="str">
            <v xml:space="preserve">OPCOES VENDA   </v>
          </cell>
          <cell r="CE541" t="str">
            <v xml:space="preserve">Europeu        </v>
          </cell>
        </row>
        <row r="542">
          <cell r="AF542">
            <v>537</v>
          </cell>
          <cell r="AG542">
            <v>0.10461636535542684</v>
          </cell>
          <cell r="BY542" t="str">
            <v>WEGEO1</v>
          </cell>
          <cell r="BZ542">
            <v>13.36</v>
          </cell>
          <cell r="CA542" t="str">
            <v>16-03-2009</v>
          </cell>
          <cell r="CB542" t="str">
            <v xml:space="preserve">WEGE        </v>
          </cell>
          <cell r="CC542" t="str">
            <v>ON      NM</v>
          </cell>
          <cell r="CD542" t="str">
            <v xml:space="preserve">OPCOES VENDA   </v>
          </cell>
          <cell r="CE542" t="str">
            <v xml:space="preserve">Europeu        </v>
          </cell>
        </row>
        <row r="543">
          <cell r="AF543">
            <v>538</v>
          </cell>
          <cell r="AG543">
            <v>0.10464061355254706</v>
          </cell>
          <cell r="BY543" t="str">
            <v>WEGEO14</v>
          </cell>
          <cell r="BZ543">
            <v>13.86</v>
          </cell>
          <cell r="CA543" t="str">
            <v>16-03-2009</v>
          </cell>
          <cell r="CB543" t="str">
            <v xml:space="preserve">WEGE        </v>
          </cell>
          <cell r="CC543" t="str">
            <v>ON      NM</v>
          </cell>
          <cell r="CD543" t="str">
            <v xml:space="preserve">OPCOES VENDA   </v>
          </cell>
          <cell r="CE543" t="str">
            <v xml:space="preserve">Europeu        </v>
          </cell>
        </row>
        <row r="544">
          <cell r="AF544">
            <v>539</v>
          </cell>
          <cell r="AG544">
            <v>0.10466477230423998</v>
          </cell>
          <cell r="BY544" t="str">
            <v>WEGEO2</v>
          </cell>
          <cell r="BZ544">
            <v>14.36</v>
          </cell>
          <cell r="CA544" t="str">
            <v>16-03-2009</v>
          </cell>
          <cell r="CB544" t="str">
            <v xml:space="preserve">WEGE        </v>
          </cell>
          <cell r="CC544" t="str">
            <v>ON      NM</v>
          </cell>
          <cell r="CD544" t="str">
            <v xml:space="preserve">OPCOES VENDA   </v>
          </cell>
          <cell r="CE544" t="str">
            <v xml:space="preserve">Europeu        </v>
          </cell>
        </row>
        <row r="545">
          <cell r="AF545">
            <v>540</v>
          </cell>
          <cell r="AG545">
            <v>0.10468884210450091</v>
          </cell>
          <cell r="BY545" t="str">
            <v>WEGEP1</v>
          </cell>
          <cell r="BZ545">
            <v>9.5</v>
          </cell>
          <cell r="CA545" t="str">
            <v>20-04-2009</v>
          </cell>
          <cell r="CB545" t="str">
            <v xml:space="preserve">WEGE        </v>
          </cell>
          <cell r="CC545" t="str">
            <v>ON      NM</v>
          </cell>
          <cell r="CD545" t="str">
            <v xml:space="preserve">OPCOES VENDA   </v>
          </cell>
          <cell r="CE545" t="str">
            <v xml:space="preserve">Europeu        </v>
          </cell>
        </row>
        <row r="546">
          <cell r="AF546">
            <v>541</v>
          </cell>
          <cell r="AG546">
            <v>0.10471282344369359</v>
          </cell>
          <cell r="BY546" t="str">
            <v>WEGEP10</v>
          </cell>
          <cell r="BZ546">
            <v>10</v>
          </cell>
          <cell r="CA546" t="str">
            <v>20-04-2009</v>
          </cell>
          <cell r="CB546" t="str">
            <v xml:space="preserve">WEGE        </v>
          </cell>
          <cell r="CC546" t="str">
            <v>ON      NM</v>
          </cell>
          <cell r="CD546" t="str">
            <v xml:space="preserve">OPCOES VENDA   </v>
          </cell>
          <cell r="CE546" t="str">
            <v xml:space="preserve">Europeu        </v>
          </cell>
        </row>
        <row r="547">
          <cell r="AF547">
            <v>542</v>
          </cell>
          <cell r="AG547">
            <v>0.10473671680858532</v>
          </cell>
          <cell r="BY547" t="str">
            <v>WEGEP2</v>
          </cell>
          <cell r="BZ547">
            <v>10.5</v>
          </cell>
          <cell r="CA547" t="str">
            <v>20-04-2009</v>
          </cell>
          <cell r="CB547" t="str">
            <v xml:space="preserve">WEGE        </v>
          </cell>
          <cell r="CC547" t="str">
            <v>ON      NM</v>
          </cell>
          <cell r="CD547" t="str">
            <v xml:space="preserve">OPCOES VENDA   </v>
          </cell>
          <cell r="CE547" t="str">
            <v xml:space="preserve">Europeu        </v>
          </cell>
        </row>
        <row r="548">
          <cell r="AF548">
            <v>543</v>
          </cell>
          <cell r="AG548">
            <v>0.10476052268237734</v>
          </cell>
          <cell r="BY548" t="str">
            <v>WEGEP11</v>
          </cell>
          <cell r="BZ548">
            <v>11</v>
          </cell>
          <cell r="CA548" t="str">
            <v>20-04-2009</v>
          </cell>
          <cell r="CB548" t="str">
            <v xml:space="preserve">WEGE        </v>
          </cell>
          <cell r="CC548" t="str">
            <v>ON      NM</v>
          </cell>
          <cell r="CD548" t="str">
            <v xml:space="preserve">OPCOES VENDA   </v>
          </cell>
          <cell r="CE548" t="str">
            <v xml:space="preserve">Europeu        </v>
          </cell>
        </row>
        <row r="549">
          <cell r="AF549">
            <v>544</v>
          </cell>
          <cell r="AG549">
            <v>0.10478424154473953</v>
          </cell>
          <cell r="BY549" t="str">
            <v>WEGEP3</v>
          </cell>
          <cell r="BZ549">
            <v>11.5</v>
          </cell>
          <cell r="CA549" t="str">
            <v>20-04-2009</v>
          </cell>
          <cell r="CB549" t="str">
            <v xml:space="preserve">WEGE        </v>
          </cell>
          <cell r="CC549" t="str">
            <v>ON      NM</v>
          </cell>
          <cell r="CD549" t="str">
            <v xml:space="preserve">OPCOES VENDA   </v>
          </cell>
          <cell r="CE549" t="str">
            <v xml:space="preserve">Europeu        </v>
          </cell>
        </row>
        <row r="550">
          <cell r="AF550">
            <v>545</v>
          </cell>
          <cell r="AG550">
            <v>0.10480787387184187</v>
          </cell>
          <cell r="BY550" t="str">
            <v>WEGEP12</v>
          </cell>
          <cell r="BZ550">
            <v>12</v>
          </cell>
          <cell r="CA550" t="str">
            <v>20-04-2009</v>
          </cell>
          <cell r="CB550" t="str">
            <v xml:space="preserve">WEGE        </v>
          </cell>
          <cell r="CC550" t="str">
            <v>ON      NM</v>
          </cell>
          <cell r="CD550" t="str">
            <v xml:space="preserve">OPCOES VENDA   </v>
          </cell>
          <cell r="CE550" t="str">
            <v xml:space="preserve">Europeu        </v>
          </cell>
        </row>
        <row r="551">
          <cell r="AF551">
            <v>546</v>
          </cell>
          <cell r="AG551">
            <v>0.10483142013638624</v>
          </cell>
          <cell r="BY551" t="str">
            <v>WEGEP4</v>
          </cell>
          <cell r="BZ551">
            <v>12.5</v>
          </cell>
          <cell r="CA551" t="str">
            <v>20-04-2009</v>
          </cell>
          <cell r="CB551" t="str">
            <v xml:space="preserve">WEGE        </v>
          </cell>
          <cell r="CC551" t="str">
            <v>ON      NM</v>
          </cell>
          <cell r="CD551" t="str">
            <v xml:space="preserve">OPCOES VENDA   </v>
          </cell>
          <cell r="CE551" t="str">
            <v xml:space="preserve">Europeu        </v>
          </cell>
        </row>
        <row r="552">
          <cell r="AF552">
            <v>547</v>
          </cell>
          <cell r="AG552">
            <v>0.1048548808076375</v>
          </cell>
          <cell r="BY552" t="str">
            <v>WEGEQ1</v>
          </cell>
          <cell r="BZ552">
            <v>9.5</v>
          </cell>
          <cell r="CA552" t="str">
            <v>18-05-2009</v>
          </cell>
          <cell r="CB552" t="str">
            <v xml:space="preserve">WEGE        </v>
          </cell>
          <cell r="CC552" t="str">
            <v>ON      NM</v>
          </cell>
          <cell r="CD552" t="str">
            <v xml:space="preserve">OPCOES VENDA   </v>
          </cell>
          <cell r="CE552" t="str">
            <v xml:space="preserve">Europeu        </v>
          </cell>
        </row>
        <row r="553">
          <cell r="AF553">
            <v>548</v>
          </cell>
          <cell r="AG553">
            <v>0.1048782563514552</v>
          </cell>
          <cell r="BY553" t="str">
            <v>WEGEQ10</v>
          </cell>
          <cell r="BZ553">
            <v>10</v>
          </cell>
          <cell r="CA553" t="str">
            <v>18-05-2009</v>
          </cell>
          <cell r="CB553" t="str">
            <v xml:space="preserve">WEGE        </v>
          </cell>
          <cell r="CC553" t="str">
            <v>ON      NM</v>
          </cell>
          <cell r="CD553" t="str">
            <v xml:space="preserve">OPCOES VENDA   </v>
          </cell>
          <cell r="CE553" t="str">
            <v xml:space="preserve">Europeu        </v>
          </cell>
        </row>
        <row r="554">
          <cell r="AF554">
            <v>549</v>
          </cell>
          <cell r="AG554">
            <v>0.10490154723032452</v>
          </cell>
          <cell r="BY554" t="str">
            <v>WEGEQ2</v>
          </cell>
          <cell r="BZ554">
            <v>10.5</v>
          </cell>
          <cell r="CA554" t="str">
            <v>18-05-2009</v>
          </cell>
          <cell r="CB554" t="str">
            <v xml:space="preserve">WEGE        </v>
          </cell>
          <cell r="CC554" t="str">
            <v>ON      NM</v>
          </cell>
          <cell r="CD554" t="str">
            <v xml:space="preserve">OPCOES VENDA   </v>
          </cell>
          <cell r="CE554" t="str">
            <v xml:space="preserve">Europeu        </v>
          </cell>
        </row>
        <row r="555">
          <cell r="AF555">
            <v>550</v>
          </cell>
          <cell r="AG555">
            <v>0.10492475390338729</v>
          </cell>
          <cell r="BY555" t="str">
            <v>WEGEQ11</v>
          </cell>
          <cell r="BZ555">
            <v>11</v>
          </cell>
          <cell r="CA555" t="str">
            <v>18-05-2009</v>
          </cell>
          <cell r="CB555" t="str">
            <v xml:space="preserve">WEGE        </v>
          </cell>
          <cell r="CC555" t="str">
            <v>ON      NM</v>
          </cell>
          <cell r="CD555" t="str">
            <v xml:space="preserve">OPCOES VENDA   </v>
          </cell>
          <cell r="CE555" t="str">
            <v xml:space="preserve">Europeu        </v>
          </cell>
        </row>
        <row r="556">
          <cell r="AF556">
            <v>551</v>
          </cell>
          <cell r="AG556">
            <v>0.10494787682647</v>
          </cell>
          <cell r="BY556" t="str">
            <v>WEGEQ3</v>
          </cell>
          <cell r="BZ556">
            <v>11.5</v>
          </cell>
          <cell r="CA556" t="str">
            <v>18-05-2009</v>
          </cell>
          <cell r="CB556" t="str">
            <v xml:space="preserve">WEGE        </v>
          </cell>
          <cell r="CC556" t="str">
            <v>ON      NM</v>
          </cell>
          <cell r="CD556" t="str">
            <v xml:space="preserve">OPCOES VENDA   </v>
          </cell>
          <cell r="CE556" t="str">
            <v xml:space="preserve">Europeu        </v>
          </cell>
        </row>
        <row r="557">
          <cell r="AF557">
            <v>552</v>
          </cell>
          <cell r="AG557">
            <v>0.10497091645211576</v>
          </cell>
          <cell r="BY557" t="str">
            <v>WEGEQ12</v>
          </cell>
          <cell r="BZ557">
            <v>12</v>
          </cell>
          <cell r="CA557" t="str">
            <v>18-05-2009</v>
          </cell>
          <cell r="CB557" t="str">
            <v xml:space="preserve">WEGE        </v>
          </cell>
          <cell r="CC557" t="str">
            <v>ON      NM</v>
          </cell>
          <cell r="CD557" t="str">
            <v xml:space="preserve">OPCOES VENDA   </v>
          </cell>
          <cell r="CE557" t="str">
            <v xml:space="preserve">Europeu        </v>
          </cell>
        </row>
        <row r="558">
          <cell r="AF558">
            <v>553</v>
          </cell>
          <cell r="AG558">
            <v>0.1049938732296134</v>
          </cell>
          <cell r="BY558" t="str">
            <v>WEGEQ4</v>
          </cell>
          <cell r="BZ558">
            <v>12.5</v>
          </cell>
          <cell r="CA558" t="str">
            <v>18-05-2009</v>
          </cell>
          <cell r="CB558" t="str">
            <v xml:space="preserve">WEGE        </v>
          </cell>
          <cell r="CC558" t="str">
            <v>ON      NM</v>
          </cell>
          <cell r="CD558" t="str">
            <v xml:space="preserve">OPCOES VENDA   </v>
          </cell>
          <cell r="CE558" t="str">
            <v xml:space="preserve">Europeu        </v>
          </cell>
        </row>
        <row r="559">
          <cell r="AF559">
            <v>554</v>
          </cell>
          <cell r="AG559">
            <v>0.10501674760502655</v>
          </cell>
          <cell r="BY559" t="str">
            <v>WEGEQ13</v>
          </cell>
          <cell r="BZ559">
            <v>13</v>
          </cell>
          <cell r="CA559" t="str">
            <v>18-05-2009</v>
          </cell>
          <cell r="CB559" t="str">
            <v xml:space="preserve">WEGE        </v>
          </cell>
          <cell r="CC559" t="str">
            <v>ON      NM</v>
          </cell>
          <cell r="CD559" t="str">
            <v xml:space="preserve">OPCOES VENDA   </v>
          </cell>
          <cell r="CE559" t="str">
            <v xml:space="preserve">Europeu        </v>
          </cell>
        </row>
        <row r="560">
          <cell r="AF560">
            <v>555</v>
          </cell>
          <cell r="AG560">
            <v>0.10503954002122162</v>
          </cell>
          <cell r="BY560" t="str">
            <v>WEGER1</v>
          </cell>
          <cell r="BZ560">
            <v>19.82</v>
          </cell>
          <cell r="CA560" t="str">
            <v>15-06-2009</v>
          </cell>
          <cell r="CB560" t="str">
            <v xml:space="preserve">WEGE        </v>
          </cell>
          <cell r="CC560" t="str">
            <v>ON      NM</v>
          </cell>
          <cell r="CD560" t="str">
            <v xml:space="preserve">OPCOES VENDA   </v>
          </cell>
          <cell r="CE560" t="str">
            <v xml:space="preserve">Europeu        </v>
          </cell>
        </row>
        <row r="561">
          <cell r="AF561">
            <v>556</v>
          </cell>
          <cell r="AG561">
            <v>0.10506225091789823</v>
          </cell>
          <cell r="BY561" t="str">
            <v>AMBVC90</v>
          </cell>
          <cell r="BZ561">
            <v>90</v>
          </cell>
          <cell r="CA561" t="str">
            <v>16-03-2009</v>
          </cell>
          <cell r="CB561" t="str">
            <v xml:space="preserve">AMBV        </v>
          </cell>
          <cell r="CC561" t="str">
            <v xml:space="preserve">PN        </v>
          </cell>
          <cell r="CD561" t="str">
            <v xml:space="preserve">OPCOES COMPRA  </v>
          </cell>
          <cell r="CE561" t="str">
            <v xml:space="preserve">Americano      </v>
          </cell>
        </row>
        <row r="562">
          <cell r="AF562">
            <v>557</v>
          </cell>
          <cell r="AG562">
            <v>0.10508488073161515</v>
          </cell>
          <cell r="BY562" t="str">
            <v>AMBVC92</v>
          </cell>
          <cell r="BZ562">
            <v>92</v>
          </cell>
          <cell r="CA562" t="str">
            <v>16-03-2009</v>
          </cell>
          <cell r="CB562" t="str">
            <v xml:space="preserve">AMBV        </v>
          </cell>
          <cell r="CC562" t="str">
            <v xml:space="preserve">PN        </v>
          </cell>
          <cell r="CD562" t="str">
            <v xml:space="preserve">OPCOES COMPRA  </v>
          </cell>
          <cell r="CE562" t="str">
            <v xml:space="preserve">Americano      </v>
          </cell>
        </row>
        <row r="563">
          <cell r="AF563">
            <v>558</v>
          </cell>
          <cell r="AG563">
            <v>0.10510742989582056</v>
          </cell>
          <cell r="BY563" t="str">
            <v>AMBVC94</v>
          </cell>
          <cell r="BZ563">
            <v>94</v>
          </cell>
          <cell r="CA563" t="str">
            <v>16-03-2009</v>
          </cell>
          <cell r="CB563" t="str">
            <v xml:space="preserve">AMBV        </v>
          </cell>
          <cell r="CC563" t="str">
            <v xml:space="preserve">PN        </v>
          </cell>
          <cell r="CD563" t="str">
            <v xml:space="preserve">OPCOES COMPRA  </v>
          </cell>
          <cell r="CE563" t="str">
            <v xml:space="preserve">Americano      </v>
          </cell>
        </row>
        <row r="564">
          <cell r="AF564">
            <v>559</v>
          </cell>
          <cell r="AG564">
            <v>0.10512989884087842</v>
          </cell>
          <cell r="BY564" t="str">
            <v>AMBVC96</v>
          </cell>
          <cell r="BZ564">
            <v>96</v>
          </cell>
          <cell r="CA564" t="str">
            <v>16-03-2009</v>
          </cell>
          <cell r="CB564" t="str">
            <v xml:space="preserve">AMBV        </v>
          </cell>
          <cell r="CC564" t="str">
            <v xml:space="preserve">PN        </v>
          </cell>
          <cell r="CD564" t="str">
            <v xml:space="preserve">OPCOES COMPRA  </v>
          </cell>
          <cell r="CE564" t="str">
            <v xml:space="preserve">Americano      </v>
          </cell>
        </row>
        <row r="565">
          <cell r="AF565">
            <v>560</v>
          </cell>
          <cell r="AG565">
            <v>0.10515228799409626</v>
          </cell>
          <cell r="BY565" t="str">
            <v>AMBVC98</v>
          </cell>
          <cell r="BZ565">
            <v>98</v>
          </cell>
          <cell r="CA565" t="str">
            <v>16-03-2009</v>
          </cell>
          <cell r="CB565" t="str">
            <v xml:space="preserve">AMBV        </v>
          </cell>
          <cell r="CC565" t="str">
            <v xml:space="preserve">PN        </v>
          </cell>
          <cell r="CD565" t="str">
            <v xml:space="preserve">OPCOES COMPRA  </v>
          </cell>
          <cell r="CE565" t="str">
            <v xml:space="preserve">Americano      </v>
          </cell>
        </row>
        <row r="566">
          <cell r="AF566">
            <v>561</v>
          </cell>
          <cell r="AG566">
            <v>0.1051745977797518</v>
          </cell>
          <cell r="BY566" t="str">
            <v>AMBVC50</v>
          </cell>
          <cell r="BZ566">
            <v>100</v>
          </cell>
          <cell r="CA566" t="str">
            <v>16-03-2009</v>
          </cell>
          <cell r="CB566" t="str">
            <v xml:space="preserve">AMBV        </v>
          </cell>
          <cell r="CC566" t="str">
            <v xml:space="preserve">PN        </v>
          </cell>
          <cell r="CD566" t="str">
            <v xml:space="preserve">OPCOES COMPRA  </v>
          </cell>
          <cell r="CE566" t="str">
            <v xml:space="preserve">Americano      </v>
          </cell>
        </row>
        <row r="567">
          <cell r="AF567">
            <v>562</v>
          </cell>
          <cell r="AG567">
            <v>0.10519682861912005</v>
          </cell>
          <cell r="BY567" t="str">
            <v>AMBVC2</v>
          </cell>
          <cell r="BZ567">
            <v>102</v>
          </cell>
          <cell r="CA567" t="str">
            <v>16-03-2009</v>
          </cell>
          <cell r="CB567" t="str">
            <v xml:space="preserve">AMBV        </v>
          </cell>
          <cell r="CC567" t="str">
            <v xml:space="preserve">PN        </v>
          </cell>
          <cell r="CD567" t="str">
            <v xml:space="preserve">OPCOES COMPRA  </v>
          </cell>
          <cell r="CE567" t="str">
            <v xml:space="preserve">Americano      </v>
          </cell>
        </row>
        <row r="568">
          <cell r="AF568">
            <v>563</v>
          </cell>
          <cell r="AG568">
            <v>0.10521898093050019</v>
          </cell>
          <cell r="BY568" t="str">
            <v>AMBVC4</v>
          </cell>
          <cell r="BZ568">
            <v>104</v>
          </cell>
          <cell r="CA568" t="str">
            <v>16-03-2009</v>
          </cell>
          <cell r="CB568" t="str">
            <v xml:space="preserve">AMBV        </v>
          </cell>
          <cell r="CC568" t="str">
            <v xml:space="preserve">PN        </v>
          </cell>
          <cell r="CD568" t="str">
            <v xml:space="preserve">OPCOES COMPRA  </v>
          </cell>
          <cell r="CE568" t="str">
            <v xml:space="preserve">Americano      </v>
          </cell>
        </row>
        <row r="569">
          <cell r="AF569">
            <v>564</v>
          </cell>
          <cell r="AG569">
            <v>0.10524105512924176</v>
          </cell>
          <cell r="BY569" t="str">
            <v>AMBVC6</v>
          </cell>
          <cell r="BZ569">
            <v>106</v>
          </cell>
          <cell r="CA569" t="str">
            <v>16-03-2009</v>
          </cell>
          <cell r="CB569" t="str">
            <v xml:space="preserve">AMBV        </v>
          </cell>
          <cell r="CC569" t="str">
            <v xml:space="preserve">PN        </v>
          </cell>
          <cell r="CD569" t="str">
            <v xml:space="preserve">OPCOES COMPRA  </v>
          </cell>
          <cell r="CE569" t="str">
            <v xml:space="preserve">Americano      </v>
          </cell>
        </row>
        <row r="570">
          <cell r="AF570">
            <v>565</v>
          </cell>
          <cell r="AG570">
            <v>0.1052630516277695</v>
          </cell>
          <cell r="BY570" t="str">
            <v>AMBVC9</v>
          </cell>
          <cell r="BZ570">
            <v>109</v>
          </cell>
          <cell r="CA570" t="str">
            <v>16-03-2009</v>
          </cell>
          <cell r="CB570" t="str">
            <v xml:space="preserve">AMBV        </v>
          </cell>
          <cell r="CC570" t="str">
            <v xml:space="preserve">PN        </v>
          </cell>
          <cell r="CD570" t="str">
            <v xml:space="preserve">OPCOES COMPRA  </v>
          </cell>
          <cell r="CE570" t="str">
            <v xml:space="preserve">Europeu        </v>
          </cell>
        </row>
        <row r="571">
          <cell r="AF571">
            <v>566</v>
          </cell>
          <cell r="AG571">
            <v>0.10528497083561073</v>
          </cell>
          <cell r="BY571" t="str">
            <v>AMBVC10</v>
          </cell>
          <cell r="BZ571">
            <v>110</v>
          </cell>
          <cell r="CA571" t="str">
            <v>16-03-2009</v>
          </cell>
          <cell r="CB571" t="str">
            <v xml:space="preserve">AMBV        </v>
          </cell>
          <cell r="CC571" t="str">
            <v xml:space="preserve">PN        </v>
          </cell>
          <cell r="CD571" t="str">
            <v xml:space="preserve">OPCOES COMPRA  </v>
          </cell>
          <cell r="CE571" t="str">
            <v xml:space="preserve">Americano      </v>
          </cell>
        </row>
        <row r="572">
          <cell r="AF572">
            <v>567</v>
          </cell>
          <cell r="AG572">
            <v>0.10530681315941925</v>
          </cell>
          <cell r="BY572" t="str">
            <v>AMBVD90</v>
          </cell>
          <cell r="BZ572">
            <v>90</v>
          </cell>
          <cell r="CA572" t="str">
            <v>20-04-2009</v>
          </cell>
          <cell r="CB572" t="str">
            <v xml:space="preserve">AMBV        </v>
          </cell>
          <cell r="CC572" t="str">
            <v xml:space="preserve">PN        </v>
          </cell>
          <cell r="CD572" t="str">
            <v xml:space="preserve">OPCOES COMPRA  </v>
          </cell>
          <cell r="CE572" t="str">
            <v xml:space="preserve">Americano      </v>
          </cell>
        </row>
        <row r="573">
          <cell r="AF573">
            <v>568</v>
          </cell>
          <cell r="AG573">
            <v>0.10532857900300141</v>
          </cell>
          <cell r="BY573" t="str">
            <v>AMBVD92</v>
          </cell>
          <cell r="BZ573">
            <v>92</v>
          </cell>
          <cell r="CA573" t="str">
            <v>20-04-2009</v>
          </cell>
          <cell r="CB573" t="str">
            <v xml:space="preserve">AMBV        </v>
          </cell>
          <cell r="CC573" t="str">
            <v xml:space="preserve">PN        </v>
          </cell>
          <cell r="CD573" t="str">
            <v xml:space="preserve">OPCOES COMPRA  </v>
          </cell>
          <cell r="CE573" t="str">
            <v xml:space="preserve">Americano      </v>
          </cell>
        </row>
        <row r="574">
          <cell r="AF574">
            <v>569</v>
          </cell>
          <cell r="AG574">
            <v>0.1053502687673411</v>
          </cell>
          <cell r="BY574" t="str">
            <v>AMBVD94</v>
          </cell>
          <cell r="BZ574">
            <v>94</v>
          </cell>
          <cell r="CA574" t="str">
            <v>20-04-2009</v>
          </cell>
          <cell r="CB574" t="str">
            <v xml:space="preserve">AMBV        </v>
          </cell>
          <cell r="CC574" t="str">
            <v xml:space="preserve">PN        </v>
          </cell>
          <cell r="CD574" t="str">
            <v xml:space="preserve">OPCOES COMPRA  </v>
          </cell>
          <cell r="CE574" t="str">
            <v xml:space="preserve">Americano      </v>
          </cell>
        </row>
        <row r="575">
          <cell r="AF575">
            <v>570</v>
          </cell>
          <cell r="AG575">
            <v>0.10537188285062293</v>
          </cell>
          <cell r="BY575" t="str">
            <v>AMBVD96</v>
          </cell>
          <cell r="BZ575">
            <v>96</v>
          </cell>
          <cell r="CA575" t="str">
            <v>20-04-2009</v>
          </cell>
          <cell r="CB575" t="str">
            <v xml:space="preserve">AMBV        </v>
          </cell>
          <cell r="CC575" t="str">
            <v xml:space="preserve">PN        </v>
          </cell>
          <cell r="CD575" t="str">
            <v xml:space="preserve">OPCOES COMPRA  </v>
          </cell>
          <cell r="CE575" t="str">
            <v xml:space="preserve">Americano      </v>
          </cell>
        </row>
        <row r="576">
          <cell r="AF576">
            <v>571</v>
          </cell>
          <cell r="AG576">
            <v>0.10539342164825882</v>
          </cell>
          <cell r="BY576" t="str">
            <v>AMBVD48</v>
          </cell>
          <cell r="BZ576">
            <v>98</v>
          </cell>
          <cell r="CA576" t="str">
            <v>20-04-2009</v>
          </cell>
          <cell r="CB576" t="str">
            <v xml:space="preserve">AMBV        </v>
          </cell>
          <cell r="CC576" t="str">
            <v xml:space="preserve">PN        </v>
          </cell>
          <cell r="CD576" t="str">
            <v xml:space="preserve">OPCOES COMPRA  </v>
          </cell>
          <cell r="CE576" t="str">
            <v xml:space="preserve">Americano      </v>
          </cell>
        </row>
        <row r="577">
          <cell r="AF577">
            <v>572</v>
          </cell>
          <cell r="AG577">
            <v>0.10541488555291112</v>
          </cell>
          <cell r="BY577" t="str">
            <v>AMBVD50</v>
          </cell>
          <cell r="BZ577">
            <v>100</v>
          </cell>
          <cell r="CA577" t="str">
            <v>20-04-2009</v>
          </cell>
          <cell r="CB577" t="str">
            <v xml:space="preserve">AMBV        </v>
          </cell>
          <cell r="CC577" t="str">
            <v xml:space="preserve">PN        </v>
          </cell>
          <cell r="CD577" t="str">
            <v xml:space="preserve">OPCOES COMPRA  </v>
          </cell>
          <cell r="CE577" t="str">
            <v xml:space="preserve">Americano      </v>
          </cell>
        </row>
        <row r="578">
          <cell r="AF578">
            <v>573</v>
          </cell>
          <cell r="AG578">
            <v>0.10543627495451435</v>
          </cell>
          <cell r="BY578" t="str">
            <v>AMBVD2</v>
          </cell>
          <cell r="BZ578">
            <v>102</v>
          </cell>
          <cell r="CA578" t="str">
            <v>20-04-2009</v>
          </cell>
          <cell r="CB578" t="str">
            <v xml:space="preserve">AMBV        </v>
          </cell>
          <cell r="CC578" t="str">
            <v xml:space="preserve">PN        </v>
          </cell>
          <cell r="CD578" t="str">
            <v xml:space="preserve">OPCOES COMPRA  </v>
          </cell>
          <cell r="CE578" t="str">
            <v xml:space="preserve">Americano      </v>
          </cell>
        </row>
        <row r="579">
          <cell r="AF579">
            <v>574</v>
          </cell>
          <cell r="AG579">
            <v>0.10545759024030321</v>
          </cell>
          <cell r="BY579" t="str">
            <v>AMBVD4</v>
          </cell>
          <cell r="BZ579">
            <v>104</v>
          </cell>
          <cell r="CA579" t="str">
            <v>20-04-2009</v>
          </cell>
          <cell r="CB579" t="str">
            <v xml:space="preserve">AMBV        </v>
          </cell>
          <cell r="CC579" t="str">
            <v xml:space="preserve">PN        </v>
          </cell>
          <cell r="CD579" t="str">
            <v xml:space="preserve">OPCOES COMPRA  </v>
          </cell>
          <cell r="CE579" t="str">
            <v xml:space="preserve">Americano      </v>
          </cell>
        </row>
        <row r="580">
          <cell r="AF580">
            <v>575</v>
          </cell>
          <cell r="AG580">
            <v>0.10547883179483208</v>
          </cell>
          <cell r="BY580" t="str">
            <v>AMBVD6</v>
          </cell>
          <cell r="BZ580">
            <v>106</v>
          </cell>
          <cell r="CA580" t="str">
            <v>20-04-2009</v>
          </cell>
          <cell r="CB580" t="str">
            <v xml:space="preserve">AMBV        </v>
          </cell>
          <cell r="CC580" t="str">
            <v xml:space="preserve">PN        </v>
          </cell>
          <cell r="CD580" t="str">
            <v xml:space="preserve">OPCOES COMPRA  </v>
          </cell>
          <cell r="CE580" t="str">
            <v xml:space="preserve">Americano      </v>
          </cell>
        </row>
        <row r="581">
          <cell r="AF581">
            <v>576</v>
          </cell>
          <cell r="AG581">
            <v>0.10549999999999993</v>
          </cell>
          <cell r="BY581" t="str">
            <v>AMBVD8</v>
          </cell>
          <cell r="BZ581">
            <v>108</v>
          </cell>
          <cell r="CA581" t="str">
            <v>20-04-2009</v>
          </cell>
          <cell r="CB581" t="str">
            <v xml:space="preserve">AMBV        </v>
          </cell>
          <cell r="CC581" t="str">
            <v xml:space="preserve">PN        </v>
          </cell>
          <cell r="CD581" t="str">
            <v xml:space="preserve">OPCOES COMPRA  </v>
          </cell>
          <cell r="CE581" t="str">
            <v xml:space="preserve">Americano      </v>
          </cell>
        </row>
        <row r="582">
          <cell r="AF582">
            <v>577</v>
          </cell>
          <cell r="AG582">
            <v>0.10550383670119978</v>
          </cell>
          <cell r="BY582" t="str">
            <v>AMBVD98</v>
          </cell>
          <cell r="BZ582">
            <v>110</v>
          </cell>
          <cell r="CA582" t="str">
            <v>20-04-2009</v>
          </cell>
          <cell r="CB582" t="str">
            <v xml:space="preserve">AMBV        </v>
          </cell>
          <cell r="CC582" t="str">
            <v xml:space="preserve">PN        </v>
          </cell>
          <cell r="CD582" t="str">
            <v xml:space="preserve">OPCOES COMPRA  </v>
          </cell>
          <cell r="CE582" t="str">
            <v xml:space="preserve">Europeu        </v>
          </cell>
        </row>
        <row r="583">
          <cell r="AF583">
            <v>578</v>
          </cell>
          <cell r="AG583">
            <v>0.10550766013986346</v>
          </cell>
          <cell r="BY583" t="str">
            <v>AMBVD12</v>
          </cell>
          <cell r="BZ583">
            <v>112</v>
          </cell>
          <cell r="CA583" t="str">
            <v>20-04-2009</v>
          </cell>
          <cell r="CB583" t="str">
            <v xml:space="preserve">AMBV        </v>
          </cell>
          <cell r="CC583" t="str">
            <v xml:space="preserve">PN        </v>
          </cell>
          <cell r="CD583" t="str">
            <v xml:space="preserve">OPCOES COMPRA  </v>
          </cell>
          <cell r="CE583" t="str">
            <v xml:space="preserve">Americano      </v>
          </cell>
        </row>
        <row r="584">
          <cell r="AF584">
            <v>579</v>
          </cell>
          <cell r="AG584">
            <v>0.10551147038464048</v>
          </cell>
          <cell r="BY584" t="str">
            <v>AMBVD99</v>
          </cell>
          <cell r="BZ584">
            <v>125</v>
          </cell>
          <cell r="CA584" t="str">
            <v>20-04-2009</v>
          </cell>
          <cell r="CB584" t="str">
            <v xml:space="preserve">AMBV        </v>
          </cell>
          <cell r="CC584" t="str">
            <v xml:space="preserve">PN        </v>
          </cell>
          <cell r="CD584" t="str">
            <v xml:space="preserve">OPCOES COMPRA  </v>
          </cell>
          <cell r="CE584" t="str">
            <v xml:space="preserve">Europeu        </v>
          </cell>
        </row>
        <row r="585">
          <cell r="AF585">
            <v>580</v>
          </cell>
          <cell r="AG585">
            <v>0.10551526750370677</v>
          </cell>
          <cell r="BY585" t="str">
            <v>AMBVE86</v>
          </cell>
          <cell r="BZ585">
            <v>86</v>
          </cell>
          <cell r="CA585" t="str">
            <v>18-05-2009</v>
          </cell>
          <cell r="CB585" t="str">
            <v xml:space="preserve">AMBV        </v>
          </cell>
          <cell r="CC585" t="str">
            <v xml:space="preserve">PN        </v>
          </cell>
          <cell r="CD585" t="str">
            <v xml:space="preserve">OPCOES COMPRA  </v>
          </cell>
          <cell r="CE585" t="str">
            <v xml:space="preserve">Americano      </v>
          </cell>
        </row>
        <row r="586">
          <cell r="AF586">
            <v>581</v>
          </cell>
          <cell r="AG586">
            <v>0.10551905156476993</v>
          </cell>
          <cell r="BY586" t="str">
            <v>AMBVE88</v>
          </cell>
          <cell r="BZ586">
            <v>88</v>
          </cell>
          <cell r="CA586" t="str">
            <v>18-05-2009</v>
          </cell>
          <cell r="CB586" t="str">
            <v xml:space="preserve">AMBV        </v>
          </cell>
          <cell r="CC586" t="str">
            <v xml:space="preserve">PN        </v>
          </cell>
          <cell r="CD586" t="str">
            <v xml:space="preserve">OPCOES COMPRA  </v>
          </cell>
          <cell r="CE586" t="str">
            <v xml:space="preserve">Americano      </v>
          </cell>
        </row>
        <row r="587">
          <cell r="AF587">
            <v>582</v>
          </cell>
          <cell r="AG587">
            <v>0.10552282263507262</v>
          </cell>
          <cell r="BY587" t="str">
            <v>AMBVE90</v>
          </cell>
          <cell r="BZ587">
            <v>90</v>
          </cell>
          <cell r="CA587" t="str">
            <v>18-05-2009</v>
          </cell>
          <cell r="CB587" t="str">
            <v xml:space="preserve">AMBV        </v>
          </cell>
          <cell r="CC587" t="str">
            <v xml:space="preserve">PN        </v>
          </cell>
          <cell r="CD587" t="str">
            <v xml:space="preserve">OPCOES COMPRA  </v>
          </cell>
          <cell r="CE587" t="str">
            <v xml:space="preserve">Americano      </v>
          </cell>
        </row>
        <row r="588">
          <cell r="AF588">
            <v>583</v>
          </cell>
          <cell r="AG588">
            <v>0.10552658078139632</v>
          </cell>
          <cell r="BY588" t="str">
            <v>AMBVE42</v>
          </cell>
          <cell r="BZ588">
            <v>92</v>
          </cell>
          <cell r="CA588" t="str">
            <v>18-05-2009</v>
          </cell>
          <cell r="CB588" t="str">
            <v xml:space="preserve">AMBV        </v>
          </cell>
          <cell r="CC588" t="str">
            <v xml:space="preserve">PN        </v>
          </cell>
          <cell r="CD588" t="str">
            <v xml:space="preserve">OPCOES COMPRA  </v>
          </cell>
          <cell r="CE588" t="str">
            <v xml:space="preserve">Americano      </v>
          </cell>
        </row>
        <row r="589">
          <cell r="AF589">
            <v>584</v>
          </cell>
          <cell r="AG589">
            <v>0.10553032607006596</v>
          </cell>
          <cell r="BY589" t="str">
            <v>AMBVE44</v>
          </cell>
          <cell r="BZ589">
            <v>94</v>
          </cell>
          <cell r="CA589" t="str">
            <v>18-05-2009</v>
          </cell>
          <cell r="CB589" t="str">
            <v xml:space="preserve">AMBV        </v>
          </cell>
          <cell r="CC589" t="str">
            <v xml:space="preserve">PN        </v>
          </cell>
          <cell r="CD589" t="str">
            <v xml:space="preserve">OPCOES COMPRA  </v>
          </cell>
          <cell r="CE589" t="str">
            <v xml:space="preserve">Americano      </v>
          </cell>
        </row>
        <row r="590">
          <cell r="AF590">
            <v>585</v>
          </cell>
          <cell r="AG590">
            <v>0.1055340585669533</v>
          </cell>
          <cell r="BY590" t="str">
            <v>AMBVE46</v>
          </cell>
          <cell r="BZ590">
            <v>96</v>
          </cell>
          <cell r="CA590" t="str">
            <v>18-05-2009</v>
          </cell>
          <cell r="CB590" t="str">
            <v xml:space="preserve">AMBV        </v>
          </cell>
          <cell r="CC590" t="str">
            <v xml:space="preserve">PN        </v>
          </cell>
          <cell r="CD590" t="str">
            <v xml:space="preserve">OPCOES COMPRA  </v>
          </cell>
          <cell r="CE590" t="str">
            <v xml:space="preserve">Americano      </v>
          </cell>
        </row>
        <row r="591">
          <cell r="AF591">
            <v>586</v>
          </cell>
          <cell r="AG591">
            <v>0.10553777833748068</v>
          </cell>
          <cell r="BY591" t="str">
            <v>AMBVE48</v>
          </cell>
          <cell r="BZ591">
            <v>98</v>
          </cell>
          <cell r="CA591" t="str">
            <v>18-05-2009</v>
          </cell>
          <cell r="CB591" t="str">
            <v xml:space="preserve">AMBV        </v>
          </cell>
          <cell r="CC591" t="str">
            <v xml:space="preserve">PN        </v>
          </cell>
          <cell r="CD591" t="str">
            <v xml:space="preserve">OPCOES COMPRA  </v>
          </cell>
          <cell r="CE591" t="str">
            <v xml:space="preserve">Americano      </v>
          </cell>
        </row>
        <row r="592">
          <cell r="AF592">
            <v>587</v>
          </cell>
          <cell r="AG592">
            <v>0.10554148544662478</v>
          </cell>
          <cell r="BY592" t="str">
            <v>AMBVE50</v>
          </cell>
          <cell r="BZ592">
            <v>100</v>
          </cell>
          <cell r="CA592" t="str">
            <v>18-05-2009</v>
          </cell>
          <cell r="CB592" t="str">
            <v xml:space="preserve">AMBV        </v>
          </cell>
          <cell r="CC592" t="str">
            <v xml:space="preserve">PN        </v>
          </cell>
          <cell r="CD592" t="str">
            <v xml:space="preserve">OPCOES COMPRA  </v>
          </cell>
          <cell r="CE592" t="str">
            <v xml:space="preserve">Americano      </v>
          </cell>
        </row>
        <row r="593">
          <cell r="AF593">
            <v>588</v>
          </cell>
          <cell r="AG593">
            <v>0.10554517995892199</v>
          </cell>
          <cell r="BY593" t="str">
            <v>AMBVE2</v>
          </cell>
          <cell r="BZ593">
            <v>102</v>
          </cell>
          <cell r="CA593" t="str">
            <v>18-05-2009</v>
          </cell>
          <cell r="CB593" t="str">
            <v xml:space="preserve">AMBV        </v>
          </cell>
          <cell r="CC593" t="str">
            <v xml:space="preserve">PN        </v>
          </cell>
          <cell r="CD593" t="str">
            <v xml:space="preserve">OPCOES COMPRA  </v>
          </cell>
          <cell r="CE593" t="str">
            <v xml:space="preserve">Americano      </v>
          </cell>
        </row>
        <row r="594">
          <cell r="AF594">
            <v>589</v>
          </cell>
          <cell r="AG594">
            <v>0.10554886193846924</v>
          </cell>
          <cell r="BY594" t="str">
            <v>AMBVE4</v>
          </cell>
          <cell r="BZ594">
            <v>104</v>
          </cell>
          <cell r="CA594" t="str">
            <v>18-05-2009</v>
          </cell>
          <cell r="CB594" t="str">
            <v xml:space="preserve">AMBV        </v>
          </cell>
          <cell r="CC594" t="str">
            <v xml:space="preserve">PN        </v>
          </cell>
          <cell r="CD594" t="str">
            <v xml:space="preserve">OPCOES COMPRA  </v>
          </cell>
          <cell r="CE594" t="str">
            <v xml:space="preserve">Americano      </v>
          </cell>
        </row>
        <row r="595">
          <cell r="AF595">
            <v>590</v>
          </cell>
          <cell r="AG595">
            <v>0.10555253144893006</v>
          </cell>
          <cell r="BY595" t="str">
            <v>AMBVE6</v>
          </cell>
          <cell r="BZ595">
            <v>106</v>
          </cell>
          <cell r="CA595" t="str">
            <v>18-05-2009</v>
          </cell>
          <cell r="CB595" t="str">
            <v xml:space="preserve">AMBV        </v>
          </cell>
          <cell r="CC595" t="str">
            <v xml:space="preserve">PN        </v>
          </cell>
          <cell r="CD595" t="str">
            <v xml:space="preserve">OPCOES COMPRA  </v>
          </cell>
          <cell r="CE595" t="str">
            <v xml:space="preserve">Americano      </v>
          </cell>
        </row>
        <row r="596">
          <cell r="AF596">
            <v>591</v>
          </cell>
          <cell r="AG596">
            <v>0.1055561885535381</v>
          </cell>
          <cell r="BY596" t="str">
            <v>AMBVE8</v>
          </cell>
          <cell r="BZ596">
            <v>108</v>
          </cell>
          <cell r="CA596" t="str">
            <v>18-05-2009</v>
          </cell>
          <cell r="CB596" t="str">
            <v xml:space="preserve">AMBV        </v>
          </cell>
          <cell r="CC596" t="str">
            <v xml:space="preserve">PN        </v>
          </cell>
          <cell r="CD596" t="str">
            <v xml:space="preserve">OPCOES COMPRA  </v>
          </cell>
          <cell r="CE596" t="str">
            <v xml:space="preserve">Americano      </v>
          </cell>
        </row>
        <row r="597">
          <cell r="AF597">
            <v>592</v>
          </cell>
          <cell r="AG597">
            <v>0.10555983331509933</v>
          </cell>
          <cell r="BY597" t="str">
            <v>AMBVE10</v>
          </cell>
          <cell r="BZ597">
            <v>110</v>
          </cell>
          <cell r="CA597" t="str">
            <v>18-05-2009</v>
          </cell>
          <cell r="CB597" t="str">
            <v xml:space="preserve">AMBV        </v>
          </cell>
          <cell r="CC597" t="str">
            <v xml:space="preserve">PN        </v>
          </cell>
          <cell r="CD597" t="str">
            <v xml:space="preserve">OPCOES COMPRA  </v>
          </cell>
          <cell r="CE597" t="str">
            <v xml:space="preserve">Americano      </v>
          </cell>
        </row>
        <row r="598">
          <cell r="AF598">
            <v>593</v>
          </cell>
          <cell r="AG598">
            <v>0.10556346579599629</v>
          </cell>
          <cell r="BY598" t="str">
            <v>AMBVF98</v>
          </cell>
          <cell r="BZ598">
            <v>100</v>
          </cell>
          <cell r="CA598" t="str">
            <v>15-06-2009</v>
          </cell>
          <cell r="CB598" t="str">
            <v xml:space="preserve">AMBV        </v>
          </cell>
          <cell r="CC598" t="str">
            <v xml:space="preserve">PN        </v>
          </cell>
          <cell r="CD598" t="str">
            <v xml:space="preserve">OPCOES COMPRA  </v>
          </cell>
          <cell r="CE598" t="str">
            <v xml:space="preserve">Europeu        </v>
          </cell>
        </row>
        <row r="599">
          <cell r="AF599">
            <v>594</v>
          </cell>
          <cell r="AG599">
            <v>0.10556708605819298</v>
          </cell>
          <cell r="BY599" t="str">
            <v>AMBVF99</v>
          </cell>
          <cell r="BZ599">
            <v>110</v>
          </cell>
          <cell r="CA599" t="str">
            <v>15-06-2009</v>
          </cell>
          <cell r="CB599" t="str">
            <v xml:space="preserve">AMBV        </v>
          </cell>
          <cell r="CC599" t="str">
            <v xml:space="preserve">PN        </v>
          </cell>
          <cell r="CD599" t="str">
            <v xml:space="preserve">OPCOES COMPRA  </v>
          </cell>
          <cell r="CE599" t="str">
            <v xml:space="preserve">Europeu        </v>
          </cell>
        </row>
        <row r="600">
          <cell r="AF600">
            <v>595</v>
          </cell>
          <cell r="AG600">
            <v>0.10557069416323639</v>
          </cell>
          <cell r="BY600" t="str">
            <v>AMBVO90</v>
          </cell>
          <cell r="BZ600">
            <v>90</v>
          </cell>
          <cell r="CA600" t="str">
            <v>16-03-2009</v>
          </cell>
          <cell r="CB600" t="str">
            <v xml:space="preserve">AMBV        </v>
          </cell>
          <cell r="CC600" t="str">
            <v xml:space="preserve">PN        </v>
          </cell>
          <cell r="CD600" t="str">
            <v xml:space="preserve">OPCOES VENDA   </v>
          </cell>
          <cell r="CE600" t="str">
            <v xml:space="preserve">Europeu        </v>
          </cell>
        </row>
        <row r="601">
          <cell r="AF601">
            <v>596</v>
          </cell>
          <cell r="AG601">
            <v>0.10557429017226094</v>
          </cell>
          <cell r="BY601" t="str">
            <v>AMBVO92</v>
          </cell>
          <cell r="BZ601">
            <v>92</v>
          </cell>
          <cell r="CA601" t="str">
            <v>16-03-2009</v>
          </cell>
          <cell r="CB601" t="str">
            <v xml:space="preserve">AMBV        </v>
          </cell>
          <cell r="CC601" t="str">
            <v xml:space="preserve">PN        </v>
          </cell>
          <cell r="CD601" t="str">
            <v xml:space="preserve">OPCOES VENDA   </v>
          </cell>
          <cell r="CE601" t="str">
            <v xml:space="preserve">Europeu        </v>
          </cell>
        </row>
        <row r="602">
          <cell r="AF602">
            <v>597</v>
          </cell>
          <cell r="AG602">
            <v>0.10557787414599118</v>
          </cell>
          <cell r="BY602" t="str">
            <v>AMBVO94</v>
          </cell>
          <cell r="BZ602">
            <v>94</v>
          </cell>
          <cell r="CA602" t="str">
            <v>16-03-2009</v>
          </cell>
          <cell r="CB602" t="str">
            <v xml:space="preserve">AMBV        </v>
          </cell>
          <cell r="CC602" t="str">
            <v xml:space="preserve">PN        </v>
          </cell>
          <cell r="CD602" t="str">
            <v xml:space="preserve">OPCOES VENDA   </v>
          </cell>
          <cell r="CE602" t="str">
            <v xml:space="preserve">Europeu        </v>
          </cell>
        </row>
        <row r="603">
          <cell r="AF603">
            <v>598</v>
          </cell>
          <cell r="AG603">
            <v>0.10558144614474796</v>
          </cell>
          <cell r="BY603" t="str">
            <v>AMBVO96</v>
          </cell>
          <cell r="BZ603">
            <v>96</v>
          </cell>
          <cell r="CA603" t="str">
            <v>16-03-2009</v>
          </cell>
          <cell r="CB603" t="str">
            <v xml:space="preserve">AMBV        </v>
          </cell>
          <cell r="CC603" t="str">
            <v xml:space="preserve">PN        </v>
          </cell>
          <cell r="CD603" t="str">
            <v xml:space="preserve">OPCOES VENDA   </v>
          </cell>
          <cell r="CE603" t="str">
            <v xml:space="preserve">Europeu        </v>
          </cell>
        </row>
        <row r="604">
          <cell r="AF604">
            <v>599</v>
          </cell>
          <cell r="AG604">
            <v>0.10558500622844735</v>
          </cell>
          <cell r="BY604" t="str">
            <v>AMBVO98</v>
          </cell>
          <cell r="BZ604">
            <v>98</v>
          </cell>
          <cell r="CA604" t="str">
            <v>16-03-2009</v>
          </cell>
          <cell r="CB604" t="str">
            <v xml:space="preserve">AMBV        </v>
          </cell>
          <cell r="CC604" t="str">
            <v xml:space="preserve">PN        </v>
          </cell>
          <cell r="CD604" t="str">
            <v xml:space="preserve">OPCOES VENDA   </v>
          </cell>
          <cell r="CE604" t="str">
            <v xml:space="preserve">Europeu        </v>
          </cell>
        </row>
        <row r="605">
          <cell r="AF605">
            <v>600</v>
          </cell>
          <cell r="AG605">
            <v>0.10558855445660753</v>
          </cell>
          <cell r="BY605" t="str">
            <v>AMBVO50</v>
          </cell>
          <cell r="BZ605">
            <v>100</v>
          </cell>
          <cell r="CA605" t="str">
            <v>16-03-2009</v>
          </cell>
          <cell r="CB605" t="str">
            <v xml:space="preserve">AMBV        </v>
          </cell>
          <cell r="CC605" t="str">
            <v xml:space="preserve">PN        </v>
          </cell>
          <cell r="CD605" t="str">
            <v xml:space="preserve">OPCOES VENDA   </v>
          </cell>
          <cell r="CE605" t="str">
            <v xml:space="preserve">Europeu        </v>
          </cell>
        </row>
        <row r="606">
          <cell r="AF606">
            <v>601</v>
          </cell>
          <cell r="AG606">
            <v>0.1055920908883512</v>
          </cell>
          <cell r="BY606" t="str">
            <v>AMBVO2</v>
          </cell>
          <cell r="BZ606">
            <v>102</v>
          </cell>
          <cell r="CA606" t="str">
            <v>16-03-2009</v>
          </cell>
          <cell r="CB606" t="str">
            <v xml:space="preserve">AMBV        </v>
          </cell>
          <cell r="CC606" t="str">
            <v xml:space="preserve">PN        </v>
          </cell>
          <cell r="CD606" t="str">
            <v xml:space="preserve">OPCOES VENDA   </v>
          </cell>
          <cell r="CE606" t="str">
            <v xml:space="preserve">Europeu        </v>
          </cell>
        </row>
        <row r="607">
          <cell r="AF607">
            <v>602</v>
          </cell>
          <cell r="AG607">
            <v>0.1055956155824076</v>
          </cell>
          <cell r="BY607" t="str">
            <v>AMBVO4</v>
          </cell>
          <cell r="BZ607">
            <v>104</v>
          </cell>
          <cell r="CA607" t="str">
            <v>16-03-2009</v>
          </cell>
          <cell r="CB607" t="str">
            <v xml:space="preserve">AMBV        </v>
          </cell>
          <cell r="CC607" t="str">
            <v xml:space="preserve">PN        </v>
          </cell>
          <cell r="CD607" t="str">
            <v xml:space="preserve">OPCOES VENDA   </v>
          </cell>
          <cell r="CE607" t="str">
            <v xml:space="preserve">Europeu        </v>
          </cell>
        </row>
        <row r="608">
          <cell r="AF608">
            <v>603</v>
          </cell>
          <cell r="AG608">
            <v>0.10559912859711762</v>
          </cell>
          <cell r="BY608" t="str">
            <v>AMBVO6</v>
          </cell>
          <cell r="BZ608">
            <v>106</v>
          </cell>
          <cell r="CA608" t="str">
            <v>16-03-2009</v>
          </cell>
          <cell r="CB608" t="str">
            <v xml:space="preserve">AMBV        </v>
          </cell>
          <cell r="CC608" t="str">
            <v xml:space="preserve">PN        </v>
          </cell>
          <cell r="CD608" t="str">
            <v xml:space="preserve">OPCOES VENDA   </v>
          </cell>
          <cell r="CE608" t="str">
            <v xml:space="preserve">Europeu        </v>
          </cell>
        </row>
        <row r="609">
          <cell r="AF609">
            <v>604</v>
          </cell>
          <cell r="AG609">
            <v>0.10560262999043557</v>
          </cell>
          <cell r="BY609" t="str">
            <v>AMBVO9</v>
          </cell>
          <cell r="BZ609">
            <v>109</v>
          </cell>
          <cell r="CA609" t="str">
            <v>16-03-2009</v>
          </cell>
          <cell r="CB609" t="str">
            <v xml:space="preserve">AMBV        </v>
          </cell>
          <cell r="CC609" t="str">
            <v xml:space="preserve">PN        </v>
          </cell>
          <cell r="CD609" t="str">
            <v xml:space="preserve">OPCOES VENDA   </v>
          </cell>
          <cell r="CE609" t="str">
            <v xml:space="preserve">Europeu        </v>
          </cell>
        </row>
        <row r="610">
          <cell r="AF610">
            <v>605</v>
          </cell>
          <cell r="AG610">
            <v>0.10560611981993384</v>
          </cell>
          <cell r="BY610" t="str">
            <v>AMBVO10</v>
          </cell>
          <cell r="BZ610">
            <v>110</v>
          </cell>
          <cell r="CA610" t="str">
            <v>16-03-2009</v>
          </cell>
          <cell r="CB610" t="str">
            <v xml:space="preserve">AMBV        </v>
          </cell>
          <cell r="CC610" t="str">
            <v xml:space="preserve">PN        </v>
          </cell>
          <cell r="CD610" t="str">
            <v xml:space="preserve">OPCOES VENDA   </v>
          </cell>
          <cell r="CE610" t="str">
            <v xml:space="preserve">Europeu        </v>
          </cell>
        </row>
        <row r="611">
          <cell r="AF611">
            <v>606</v>
          </cell>
          <cell r="AG611">
            <v>0.10560959814280402</v>
          </cell>
          <cell r="BY611" t="str">
            <v>AMBVP90</v>
          </cell>
          <cell r="BZ611">
            <v>90</v>
          </cell>
          <cell r="CA611" t="str">
            <v>20-04-2009</v>
          </cell>
          <cell r="CB611" t="str">
            <v xml:space="preserve">AMBV        </v>
          </cell>
          <cell r="CC611" t="str">
            <v xml:space="preserve">PN        </v>
          </cell>
          <cell r="CD611" t="str">
            <v xml:space="preserve">OPCOES VENDA   </v>
          </cell>
          <cell r="CE611" t="str">
            <v xml:space="preserve">Europeu        </v>
          </cell>
        </row>
        <row r="612">
          <cell r="AF612">
            <v>607</v>
          </cell>
          <cell r="AG612">
            <v>0.10561306501586176</v>
          </cell>
          <cell r="BY612" t="str">
            <v>AMBVP92</v>
          </cell>
          <cell r="BZ612">
            <v>92</v>
          </cell>
          <cell r="CA612" t="str">
            <v>20-04-2009</v>
          </cell>
          <cell r="CB612" t="str">
            <v xml:space="preserve">AMBV        </v>
          </cell>
          <cell r="CC612" t="str">
            <v xml:space="preserve">PN        </v>
          </cell>
          <cell r="CD612" t="str">
            <v xml:space="preserve">OPCOES VENDA   </v>
          </cell>
          <cell r="CE612" t="str">
            <v xml:space="preserve">Europeu        </v>
          </cell>
        </row>
        <row r="613">
          <cell r="AF613">
            <v>608</v>
          </cell>
          <cell r="AG613">
            <v>0.10561652049554926</v>
          </cell>
          <cell r="BY613" t="str">
            <v>AMBVP94</v>
          </cell>
          <cell r="BZ613">
            <v>94</v>
          </cell>
          <cell r="CA613" t="str">
            <v>20-04-2009</v>
          </cell>
          <cell r="CB613" t="str">
            <v xml:space="preserve">AMBV        </v>
          </cell>
          <cell r="CC613" t="str">
            <v xml:space="preserve">PN        </v>
          </cell>
          <cell r="CD613" t="str">
            <v xml:space="preserve">OPCOES VENDA   </v>
          </cell>
          <cell r="CE613" t="str">
            <v xml:space="preserve">Europeu        </v>
          </cell>
        </row>
        <row r="614">
          <cell r="AF614">
            <v>609</v>
          </cell>
          <cell r="AG614">
            <v>0.10561996463793855</v>
          </cell>
          <cell r="BY614" t="str">
            <v>AMBVP96</v>
          </cell>
          <cell r="BZ614">
            <v>96</v>
          </cell>
          <cell r="CA614" t="str">
            <v>20-04-2009</v>
          </cell>
          <cell r="CB614" t="str">
            <v xml:space="preserve">AMBV        </v>
          </cell>
          <cell r="CC614" t="str">
            <v xml:space="preserve">PN        </v>
          </cell>
          <cell r="CD614" t="str">
            <v xml:space="preserve">OPCOES VENDA   </v>
          </cell>
          <cell r="CE614" t="str">
            <v xml:space="preserve">Europeu        </v>
          </cell>
        </row>
        <row r="615">
          <cell r="AF615">
            <v>610</v>
          </cell>
          <cell r="AG615">
            <v>0.10562339749873395</v>
          </cell>
          <cell r="BY615" t="str">
            <v>AMBVP48</v>
          </cell>
          <cell r="BZ615">
            <v>98</v>
          </cell>
          <cell r="CA615" t="str">
            <v>20-04-2009</v>
          </cell>
          <cell r="CB615" t="str">
            <v xml:space="preserve">AMBV        </v>
          </cell>
          <cell r="CC615" t="str">
            <v xml:space="preserve">PN        </v>
          </cell>
          <cell r="CD615" t="str">
            <v xml:space="preserve">OPCOES VENDA   </v>
          </cell>
          <cell r="CE615" t="str">
            <v xml:space="preserve">Europeu        </v>
          </cell>
        </row>
        <row r="616">
          <cell r="AF616">
            <v>611</v>
          </cell>
          <cell r="AG616">
            <v>0.10562681913327543</v>
          </cell>
          <cell r="BY616" t="str">
            <v>AMBVP50</v>
          </cell>
          <cell r="BZ616">
            <v>100</v>
          </cell>
          <cell r="CA616" t="str">
            <v>20-04-2009</v>
          </cell>
          <cell r="CB616" t="str">
            <v xml:space="preserve">AMBV        </v>
          </cell>
          <cell r="CC616" t="str">
            <v xml:space="preserve">PN        </v>
          </cell>
          <cell r="CD616" t="str">
            <v xml:space="preserve">OPCOES VENDA   </v>
          </cell>
          <cell r="CE616" t="str">
            <v xml:space="preserve">Europeu        </v>
          </cell>
        </row>
        <row r="617">
          <cell r="AF617">
            <v>612</v>
          </cell>
          <cell r="AG617">
            <v>0.10563022959654211</v>
          </cell>
          <cell r="BY617" t="str">
            <v>AMBVP2</v>
          </cell>
          <cell r="BZ617">
            <v>102</v>
          </cell>
          <cell r="CA617" t="str">
            <v>20-04-2009</v>
          </cell>
          <cell r="CB617" t="str">
            <v xml:space="preserve">AMBV        </v>
          </cell>
          <cell r="CC617" t="str">
            <v xml:space="preserve">PN        </v>
          </cell>
          <cell r="CD617" t="str">
            <v xml:space="preserve">OPCOES VENDA   </v>
          </cell>
          <cell r="CE617" t="str">
            <v xml:space="preserve">Europeu        </v>
          </cell>
        </row>
        <row r="618">
          <cell r="AF618">
            <v>613</v>
          </cell>
          <cell r="AG618">
            <v>0.10563362894315453</v>
          </cell>
          <cell r="BY618" t="str">
            <v>AMBVP4</v>
          </cell>
          <cell r="BZ618">
            <v>104</v>
          </cell>
          <cell r="CA618" t="str">
            <v>20-04-2009</v>
          </cell>
          <cell r="CB618" t="str">
            <v xml:space="preserve">AMBV        </v>
          </cell>
          <cell r="CC618" t="str">
            <v xml:space="preserve">PN        </v>
          </cell>
          <cell r="CD618" t="str">
            <v xml:space="preserve">OPCOES VENDA   </v>
          </cell>
          <cell r="CE618" t="str">
            <v xml:space="preserve">Europeu        </v>
          </cell>
        </row>
        <row r="619">
          <cell r="AF619">
            <v>614</v>
          </cell>
          <cell r="AG619">
            <v>0.10563701722737684</v>
          </cell>
          <cell r="BY619" t="str">
            <v>AMBVP6</v>
          </cell>
          <cell r="BZ619">
            <v>106</v>
          </cell>
          <cell r="CA619" t="str">
            <v>20-04-2009</v>
          </cell>
          <cell r="CB619" t="str">
            <v xml:space="preserve">AMBV        </v>
          </cell>
          <cell r="CC619" t="str">
            <v xml:space="preserve">PN        </v>
          </cell>
          <cell r="CD619" t="str">
            <v xml:space="preserve">OPCOES VENDA   </v>
          </cell>
          <cell r="CE619" t="str">
            <v xml:space="preserve">Europeu        </v>
          </cell>
        </row>
        <row r="620">
          <cell r="AF620">
            <v>615</v>
          </cell>
          <cell r="AG620">
            <v>0.10564039450312168</v>
          </cell>
          <cell r="BY620" t="str">
            <v>AMBVP8</v>
          </cell>
          <cell r="BZ620">
            <v>108</v>
          </cell>
          <cell r="CA620" t="str">
            <v>20-04-2009</v>
          </cell>
          <cell r="CB620" t="str">
            <v xml:space="preserve">AMBV        </v>
          </cell>
          <cell r="CC620" t="str">
            <v xml:space="preserve">PN        </v>
          </cell>
          <cell r="CD620" t="str">
            <v xml:space="preserve">OPCOES VENDA   </v>
          </cell>
          <cell r="CE620" t="str">
            <v xml:space="preserve">Europeu        </v>
          </cell>
        </row>
        <row r="621">
          <cell r="AF621">
            <v>616</v>
          </cell>
          <cell r="AG621">
            <v>0.10564376082395177</v>
          </cell>
          <cell r="BY621" t="str">
            <v>AMBVP98</v>
          </cell>
          <cell r="BZ621">
            <v>110</v>
          </cell>
          <cell r="CA621" t="str">
            <v>20-04-2009</v>
          </cell>
          <cell r="CB621" t="str">
            <v xml:space="preserve">AMBV        </v>
          </cell>
          <cell r="CC621" t="str">
            <v xml:space="preserve">PN        </v>
          </cell>
          <cell r="CD621" t="str">
            <v xml:space="preserve">OPCOES VENDA   </v>
          </cell>
          <cell r="CE621" t="str">
            <v xml:space="preserve">Europeu        </v>
          </cell>
        </row>
        <row r="622">
          <cell r="AF622">
            <v>617</v>
          </cell>
          <cell r="AG622">
            <v>0.10564711624308232</v>
          </cell>
          <cell r="BY622" t="str">
            <v>AMBVP12</v>
          </cell>
          <cell r="BZ622">
            <v>112</v>
          </cell>
          <cell r="CA622" t="str">
            <v>20-04-2009</v>
          </cell>
          <cell r="CB622" t="str">
            <v xml:space="preserve">AMBV        </v>
          </cell>
          <cell r="CC622" t="str">
            <v xml:space="preserve">PN        </v>
          </cell>
          <cell r="CD622" t="str">
            <v xml:space="preserve">OPCOES VENDA   </v>
          </cell>
          <cell r="CE622" t="str">
            <v xml:space="preserve">Europeu        </v>
          </cell>
        </row>
        <row r="623">
          <cell r="AF623">
            <v>618</v>
          </cell>
          <cell r="AG623">
            <v>0.10565046081338503</v>
          </cell>
          <cell r="BY623" t="str">
            <v>AMBVP99</v>
          </cell>
          <cell r="BZ623">
            <v>125</v>
          </cell>
          <cell r="CA623" t="str">
            <v>20-04-2009</v>
          </cell>
          <cell r="CB623" t="str">
            <v xml:space="preserve">AMBV        </v>
          </cell>
          <cell r="CC623" t="str">
            <v xml:space="preserve">PN        </v>
          </cell>
          <cell r="CD623" t="str">
            <v xml:space="preserve">OPCOES VENDA   </v>
          </cell>
          <cell r="CE623" t="str">
            <v xml:space="preserve">Europeu        </v>
          </cell>
        </row>
        <row r="624">
          <cell r="AF624">
            <v>619</v>
          </cell>
          <cell r="AG624">
            <v>0.10565379458738988</v>
          </cell>
          <cell r="BY624" t="str">
            <v>AMBVQ86</v>
          </cell>
          <cell r="BZ624">
            <v>86</v>
          </cell>
          <cell r="CA624" t="str">
            <v>18-05-2009</v>
          </cell>
          <cell r="CB624" t="str">
            <v xml:space="preserve">AMBV        </v>
          </cell>
          <cell r="CC624" t="str">
            <v xml:space="preserve">PN        </v>
          </cell>
          <cell r="CD624" t="str">
            <v xml:space="preserve">OPCOES VENDA   </v>
          </cell>
          <cell r="CE624" t="str">
            <v xml:space="preserve">Europeu        </v>
          </cell>
        </row>
        <row r="625">
          <cell r="AF625">
            <v>620</v>
          </cell>
          <cell r="AG625">
            <v>0.10565711761728847</v>
          </cell>
          <cell r="BY625" t="str">
            <v>AMBVQ88</v>
          </cell>
          <cell r="BZ625">
            <v>88</v>
          </cell>
          <cell r="CA625" t="str">
            <v>18-05-2009</v>
          </cell>
          <cell r="CB625" t="str">
            <v xml:space="preserve">AMBV        </v>
          </cell>
          <cell r="CC625" t="str">
            <v xml:space="preserve">PN        </v>
          </cell>
          <cell r="CD625" t="str">
            <v xml:space="preserve">OPCOES VENDA   </v>
          </cell>
          <cell r="CE625" t="str">
            <v xml:space="preserve">Europeu        </v>
          </cell>
        </row>
        <row r="626">
          <cell r="AF626">
            <v>621</v>
          </cell>
          <cell r="AG626">
            <v>0.10566042995493663</v>
          </cell>
          <cell r="BY626" t="str">
            <v>AMBVQ90</v>
          </cell>
          <cell r="BZ626">
            <v>90</v>
          </cell>
          <cell r="CA626" t="str">
            <v>18-05-2009</v>
          </cell>
          <cell r="CB626" t="str">
            <v xml:space="preserve">AMBV        </v>
          </cell>
          <cell r="CC626" t="str">
            <v xml:space="preserve">PN        </v>
          </cell>
          <cell r="CD626" t="str">
            <v xml:space="preserve">OPCOES VENDA   </v>
          </cell>
          <cell r="CE626" t="str">
            <v xml:space="preserve">Europeu        </v>
          </cell>
        </row>
        <row r="627">
          <cell r="AF627">
            <v>622</v>
          </cell>
          <cell r="AG627">
            <v>0.10566373165185672</v>
          </cell>
          <cell r="BY627" t="str">
            <v>AMBVQ42</v>
          </cell>
          <cell r="BZ627">
            <v>92</v>
          </cell>
          <cell r="CA627" t="str">
            <v>18-05-2009</v>
          </cell>
          <cell r="CB627" t="str">
            <v xml:space="preserve">AMBV        </v>
          </cell>
          <cell r="CC627" t="str">
            <v xml:space="preserve">PN        </v>
          </cell>
          <cell r="CD627" t="str">
            <v xml:space="preserve">OPCOES VENDA   </v>
          </cell>
          <cell r="CE627" t="str">
            <v xml:space="preserve">Europeu        </v>
          </cell>
        </row>
        <row r="628">
          <cell r="AF628">
            <v>623</v>
          </cell>
          <cell r="AG628">
            <v>0.10566702275924067</v>
          </cell>
          <cell r="BY628" t="str">
            <v>AMBVQ44</v>
          </cell>
          <cell r="BZ628">
            <v>94</v>
          </cell>
          <cell r="CA628" t="str">
            <v>18-05-2009</v>
          </cell>
          <cell r="CB628" t="str">
            <v xml:space="preserve">AMBV        </v>
          </cell>
          <cell r="CC628" t="str">
            <v xml:space="preserve">PN        </v>
          </cell>
          <cell r="CD628" t="str">
            <v xml:space="preserve">OPCOES VENDA   </v>
          </cell>
          <cell r="CE628" t="str">
            <v xml:space="preserve">Europeu        </v>
          </cell>
        </row>
        <row r="629">
          <cell r="AF629">
            <v>624</v>
          </cell>
          <cell r="AG629">
            <v>0.10567030332795291</v>
          </cell>
          <cell r="BY629" t="str">
            <v>AMBVQ46</v>
          </cell>
          <cell r="BZ629">
            <v>96</v>
          </cell>
          <cell r="CA629" t="str">
            <v>18-05-2009</v>
          </cell>
          <cell r="CB629" t="str">
            <v xml:space="preserve">AMBV        </v>
          </cell>
          <cell r="CC629" t="str">
            <v xml:space="preserve">PN        </v>
          </cell>
          <cell r="CD629" t="str">
            <v xml:space="preserve">OPCOES VENDA   </v>
          </cell>
          <cell r="CE629" t="str">
            <v xml:space="preserve">Europeu        </v>
          </cell>
        </row>
        <row r="630">
          <cell r="AF630">
            <v>625</v>
          </cell>
          <cell r="AG630">
            <v>0.10567357340853212</v>
          </cell>
          <cell r="BY630" t="str">
            <v>AMBVQ48</v>
          </cell>
          <cell r="BZ630">
            <v>98</v>
          </cell>
          <cell r="CA630" t="str">
            <v>18-05-2009</v>
          </cell>
          <cell r="CB630" t="str">
            <v xml:space="preserve">AMBV        </v>
          </cell>
          <cell r="CC630" t="str">
            <v xml:space="preserve">PN        </v>
          </cell>
          <cell r="CD630" t="str">
            <v xml:space="preserve">OPCOES VENDA   </v>
          </cell>
          <cell r="CE630" t="str">
            <v xml:space="preserve">Europeu        </v>
          </cell>
        </row>
        <row r="631">
          <cell r="AF631">
            <v>626</v>
          </cell>
          <cell r="AG631">
            <v>0.1056768330511948</v>
          </cell>
          <cell r="BY631" t="str">
            <v>AMBVQ50</v>
          </cell>
          <cell r="BZ631">
            <v>100</v>
          </cell>
          <cell r="CA631" t="str">
            <v>18-05-2009</v>
          </cell>
          <cell r="CB631" t="str">
            <v xml:space="preserve">AMBV        </v>
          </cell>
          <cell r="CC631" t="str">
            <v xml:space="preserve">PN        </v>
          </cell>
          <cell r="CD631" t="str">
            <v xml:space="preserve">OPCOES VENDA   </v>
          </cell>
          <cell r="CE631" t="str">
            <v xml:space="preserve">Europeu        </v>
          </cell>
        </row>
        <row r="632">
          <cell r="AF632">
            <v>627</v>
          </cell>
          <cell r="AG632">
            <v>0.10568008230583703</v>
          </cell>
          <cell r="BY632" t="str">
            <v>AMBVQ2</v>
          </cell>
          <cell r="BZ632">
            <v>102</v>
          </cell>
          <cell r="CA632" t="str">
            <v>18-05-2009</v>
          </cell>
          <cell r="CB632" t="str">
            <v xml:space="preserve">AMBV        </v>
          </cell>
          <cell r="CC632" t="str">
            <v xml:space="preserve">PN        </v>
          </cell>
          <cell r="CD632" t="str">
            <v xml:space="preserve">OPCOES VENDA   </v>
          </cell>
          <cell r="CE632" t="str">
            <v xml:space="preserve">Europeu        </v>
          </cell>
        </row>
        <row r="633">
          <cell r="AF633">
            <v>628</v>
          </cell>
          <cell r="AG633">
            <v>0.10568332122203739</v>
          </cell>
          <cell r="BY633" t="str">
            <v>AMBVQ4</v>
          </cell>
          <cell r="BZ633">
            <v>104</v>
          </cell>
          <cell r="CA633" t="str">
            <v>18-05-2009</v>
          </cell>
          <cell r="CB633" t="str">
            <v xml:space="preserve">AMBV        </v>
          </cell>
          <cell r="CC633" t="str">
            <v xml:space="preserve">PN        </v>
          </cell>
          <cell r="CD633" t="str">
            <v xml:space="preserve">OPCOES VENDA   </v>
          </cell>
          <cell r="CE633" t="str">
            <v xml:space="preserve">Europeu        </v>
          </cell>
        </row>
        <row r="634">
          <cell r="AF634">
            <v>629</v>
          </cell>
          <cell r="AG634">
            <v>0.10568654984905979</v>
          </cell>
          <cell r="BY634" t="str">
            <v>AMBVQ6</v>
          </cell>
          <cell r="BZ634">
            <v>106</v>
          </cell>
          <cell r="CA634" t="str">
            <v>18-05-2009</v>
          </cell>
          <cell r="CB634" t="str">
            <v xml:space="preserve">AMBV        </v>
          </cell>
          <cell r="CC634" t="str">
            <v xml:space="preserve">PN        </v>
          </cell>
          <cell r="CD634" t="str">
            <v xml:space="preserve">OPCOES VENDA   </v>
          </cell>
          <cell r="CE634" t="str">
            <v xml:space="preserve">Europeu        </v>
          </cell>
        </row>
        <row r="635">
          <cell r="AF635">
            <v>630</v>
          </cell>
          <cell r="AG635">
            <v>0.10568976823585574</v>
          </cell>
          <cell r="BY635" t="str">
            <v>AMBVQ8</v>
          </cell>
          <cell r="BZ635">
            <v>108</v>
          </cell>
          <cell r="CA635" t="str">
            <v>18-05-2009</v>
          </cell>
          <cell r="CB635" t="str">
            <v xml:space="preserve">AMBV        </v>
          </cell>
          <cell r="CC635" t="str">
            <v xml:space="preserve">PN        </v>
          </cell>
          <cell r="CD635" t="str">
            <v xml:space="preserve">OPCOES VENDA   </v>
          </cell>
          <cell r="CE635" t="str">
            <v xml:space="preserve">Europeu        </v>
          </cell>
        </row>
        <row r="636">
          <cell r="AF636">
            <v>631</v>
          </cell>
          <cell r="AG636">
            <v>0.1056929764310659</v>
          </cell>
          <cell r="BY636" t="str">
            <v>AMBVQ10</v>
          </cell>
          <cell r="BZ636">
            <v>110</v>
          </cell>
          <cell r="CA636" t="str">
            <v>18-05-2009</v>
          </cell>
          <cell r="CB636" t="str">
            <v xml:space="preserve">AMBV        </v>
          </cell>
          <cell r="CC636" t="str">
            <v xml:space="preserve">PN        </v>
          </cell>
          <cell r="CD636" t="str">
            <v xml:space="preserve">OPCOES VENDA   </v>
          </cell>
          <cell r="CE636" t="str">
            <v xml:space="preserve">Europeu        </v>
          </cell>
        </row>
        <row r="637">
          <cell r="AF637">
            <v>632</v>
          </cell>
          <cell r="AG637">
            <v>0.10569617448302404</v>
          </cell>
          <cell r="BY637" t="str">
            <v>AMBVR98</v>
          </cell>
          <cell r="BZ637">
            <v>100</v>
          </cell>
          <cell r="CA637" t="str">
            <v>15-06-2009</v>
          </cell>
          <cell r="CB637" t="str">
            <v xml:space="preserve">AMBV        </v>
          </cell>
          <cell r="CC637" t="str">
            <v xml:space="preserve">PN        </v>
          </cell>
          <cell r="CD637" t="str">
            <v xml:space="preserve">OPCOES VENDA   </v>
          </cell>
          <cell r="CE637" t="str">
            <v xml:space="preserve">Europeu        </v>
          </cell>
        </row>
        <row r="638">
          <cell r="AF638">
            <v>633</v>
          </cell>
          <cell r="AG638">
            <v>0.10569936243975864</v>
          </cell>
          <cell r="BY638" t="str">
            <v>AMBVR99</v>
          </cell>
          <cell r="BZ638">
            <v>110</v>
          </cell>
          <cell r="CA638" t="str">
            <v>15-06-2009</v>
          </cell>
          <cell r="CB638" t="str">
            <v xml:space="preserve">AMBV        </v>
          </cell>
          <cell r="CC638" t="str">
            <v xml:space="preserve">PN        </v>
          </cell>
          <cell r="CD638" t="str">
            <v xml:space="preserve">OPCOES VENDA   </v>
          </cell>
          <cell r="CE638" t="str">
            <v xml:space="preserve">Europeu        </v>
          </cell>
        </row>
        <row r="639">
          <cell r="AF639">
            <v>634</v>
          </cell>
          <cell r="AG639">
            <v>0.10570254034899573</v>
          </cell>
          <cell r="BY639" t="str">
            <v>GETID1</v>
          </cell>
          <cell r="BZ639">
            <v>15.5</v>
          </cell>
          <cell r="CA639" t="str">
            <v>20-04-2009</v>
          </cell>
          <cell r="CB639" t="str">
            <v xml:space="preserve">GETI        </v>
          </cell>
          <cell r="CC639" t="str">
            <v xml:space="preserve">PN        </v>
          </cell>
          <cell r="CD639" t="str">
            <v xml:space="preserve">OPCOES COMPRA  </v>
          </cell>
          <cell r="CE639" t="str">
            <v xml:space="preserve">Europeu        </v>
          </cell>
        </row>
        <row r="640">
          <cell r="AF640">
            <v>635</v>
          </cell>
          <cell r="AG640">
            <v>0.1057057082581605</v>
          </cell>
          <cell r="BY640" t="str">
            <v>GETID16</v>
          </cell>
          <cell r="BZ640">
            <v>16</v>
          </cell>
          <cell r="CA640" t="str">
            <v>20-04-2009</v>
          </cell>
          <cell r="CB640" t="str">
            <v xml:space="preserve">GETI        </v>
          </cell>
          <cell r="CC640" t="str">
            <v xml:space="preserve">PN        </v>
          </cell>
          <cell r="CD640" t="str">
            <v xml:space="preserve">OPCOES COMPRA  </v>
          </cell>
          <cell r="CE640" t="str">
            <v xml:space="preserve">Americano      </v>
          </cell>
        </row>
        <row r="641">
          <cell r="AF641">
            <v>636</v>
          </cell>
          <cell r="AG641">
            <v>0.10570886621437992</v>
          </cell>
          <cell r="BY641" t="str">
            <v>GETID2</v>
          </cell>
          <cell r="BZ641">
            <v>16.5</v>
          </cell>
          <cell r="CA641" t="str">
            <v>20-04-2009</v>
          </cell>
          <cell r="CB641" t="str">
            <v xml:space="preserve">GETI        </v>
          </cell>
          <cell r="CC641" t="str">
            <v xml:space="preserve">PN        </v>
          </cell>
          <cell r="CD641" t="str">
            <v xml:space="preserve">OPCOES COMPRA  </v>
          </cell>
          <cell r="CE641" t="str">
            <v xml:space="preserve">Europeu        </v>
          </cell>
        </row>
        <row r="642">
          <cell r="AF642">
            <v>637</v>
          </cell>
          <cell r="AG642">
            <v>0.10571201426448651</v>
          </cell>
          <cell r="BY642" t="str">
            <v>GETID17</v>
          </cell>
          <cell r="BZ642">
            <v>17</v>
          </cell>
          <cell r="CA642" t="str">
            <v>20-04-2009</v>
          </cell>
          <cell r="CB642" t="str">
            <v xml:space="preserve">GETI        </v>
          </cell>
          <cell r="CC642" t="str">
            <v xml:space="preserve">PN        </v>
          </cell>
          <cell r="CD642" t="str">
            <v xml:space="preserve">OPCOES COMPRA  </v>
          </cell>
          <cell r="CE642" t="str">
            <v xml:space="preserve">Americano      </v>
          </cell>
        </row>
        <row r="643">
          <cell r="AF643">
            <v>638</v>
          </cell>
          <cell r="AG643">
            <v>0.10571515245501795</v>
          </cell>
          <cell r="BY643" t="str">
            <v>GETIP1</v>
          </cell>
          <cell r="BZ643">
            <v>15.5</v>
          </cell>
          <cell r="CA643" t="str">
            <v>20-04-2009</v>
          </cell>
          <cell r="CB643" t="str">
            <v xml:space="preserve">GETI        </v>
          </cell>
          <cell r="CC643" t="str">
            <v xml:space="preserve">PN        </v>
          </cell>
          <cell r="CD643" t="str">
            <v xml:space="preserve">OPCOES VENDA   </v>
          </cell>
          <cell r="CE643" t="str">
            <v xml:space="preserve">Europeu        </v>
          </cell>
        </row>
        <row r="644">
          <cell r="AF644">
            <v>639</v>
          </cell>
          <cell r="AG644">
            <v>0.10571828083222146</v>
          </cell>
          <cell r="BY644" t="str">
            <v>GETIP16</v>
          </cell>
          <cell r="BZ644">
            <v>16</v>
          </cell>
          <cell r="CA644" t="str">
            <v>20-04-2009</v>
          </cell>
          <cell r="CB644" t="str">
            <v xml:space="preserve">GETI        </v>
          </cell>
          <cell r="CC644" t="str">
            <v xml:space="preserve">PN        </v>
          </cell>
          <cell r="CD644" t="str">
            <v xml:space="preserve">OPCOES VENDA   </v>
          </cell>
          <cell r="CE644" t="str">
            <v xml:space="preserve">Europeu        </v>
          </cell>
        </row>
        <row r="645">
          <cell r="AF645">
            <v>640</v>
          </cell>
          <cell r="AG645">
            <v>0.10572139944205605</v>
          </cell>
          <cell r="BY645" t="str">
            <v>GETIP2</v>
          </cell>
          <cell r="BZ645">
            <v>16.5</v>
          </cell>
          <cell r="CA645" t="str">
            <v>20-04-2009</v>
          </cell>
          <cell r="CB645" t="str">
            <v xml:space="preserve">GETI        </v>
          </cell>
          <cell r="CC645" t="str">
            <v xml:space="preserve">PN        </v>
          </cell>
          <cell r="CD645" t="str">
            <v xml:space="preserve">OPCOES VENDA   </v>
          </cell>
          <cell r="CE645" t="str">
            <v xml:space="preserve">Europeu        </v>
          </cell>
        </row>
        <row r="646">
          <cell r="AF646">
            <v>641</v>
          </cell>
          <cell r="AG646">
            <v>0.10572450833019342</v>
          </cell>
          <cell r="BY646" t="str">
            <v>GETIP17</v>
          </cell>
          <cell r="BZ646">
            <v>17</v>
          </cell>
          <cell r="CA646" t="str">
            <v>20-04-2009</v>
          </cell>
          <cell r="CB646" t="str">
            <v xml:space="preserve">GETI        </v>
          </cell>
          <cell r="CC646" t="str">
            <v xml:space="preserve">PN        </v>
          </cell>
          <cell r="CD646" t="str">
            <v xml:space="preserve">OPCOES VENDA   </v>
          </cell>
          <cell r="CE646" t="str">
            <v xml:space="preserve">Europeu        </v>
          </cell>
        </row>
        <row r="647">
          <cell r="AF647">
            <v>642</v>
          </cell>
          <cell r="AG647">
            <v>0.10572760754202126</v>
          </cell>
          <cell r="BY647" t="str">
            <v>LAMEC1</v>
          </cell>
          <cell r="BZ647">
            <v>5.5</v>
          </cell>
          <cell r="CA647" t="str">
            <v>16-03-2009</v>
          </cell>
          <cell r="CB647" t="str">
            <v xml:space="preserve">LAME        </v>
          </cell>
          <cell r="CC647" t="str">
            <v xml:space="preserve">PN        </v>
          </cell>
          <cell r="CD647" t="str">
            <v xml:space="preserve">OPCOES COMPRA  </v>
          </cell>
          <cell r="CE647" t="str">
            <v xml:space="preserve">Europeu        </v>
          </cell>
        </row>
        <row r="648">
          <cell r="AF648">
            <v>643</v>
          </cell>
          <cell r="AG648">
            <v>0.10573069712264505</v>
          </cell>
          <cell r="BY648" t="str">
            <v>LAMEC6</v>
          </cell>
          <cell r="BZ648">
            <v>6</v>
          </cell>
          <cell r="CA648" t="str">
            <v>16-03-2009</v>
          </cell>
          <cell r="CB648" t="str">
            <v xml:space="preserve">LAME        </v>
          </cell>
          <cell r="CC648" t="str">
            <v xml:space="preserve">PN        </v>
          </cell>
          <cell r="CD648" t="str">
            <v xml:space="preserve">OPCOES COMPRA  </v>
          </cell>
          <cell r="CE648" t="str">
            <v xml:space="preserve">Americano      </v>
          </cell>
        </row>
        <row r="649">
          <cell r="AF649">
            <v>644</v>
          </cell>
          <cell r="AG649">
            <v>0.10573377711689091</v>
          </cell>
          <cell r="BY649" t="str">
            <v>LAMEC2</v>
          </cell>
          <cell r="BZ649">
            <v>6.5</v>
          </cell>
          <cell r="CA649" t="str">
            <v>16-03-2009</v>
          </cell>
          <cell r="CB649" t="str">
            <v xml:space="preserve">LAME        </v>
          </cell>
          <cell r="CC649" t="str">
            <v xml:space="preserve">PN        </v>
          </cell>
          <cell r="CD649" t="str">
            <v xml:space="preserve">OPCOES COMPRA  </v>
          </cell>
          <cell r="CE649" t="str">
            <v xml:space="preserve">Europeu        </v>
          </cell>
        </row>
        <row r="650">
          <cell r="AF650">
            <v>645</v>
          </cell>
          <cell r="AG650">
            <v>0.10573684756930612</v>
          </cell>
          <cell r="BY650" t="str">
            <v>LAMED5</v>
          </cell>
          <cell r="BZ650">
            <v>5</v>
          </cell>
          <cell r="CA650" t="str">
            <v>20-04-2009</v>
          </cell>
          <cell r="CB650" t="str">
            <v xml:space="preserve">LAME        </v>
          </cell>
          <cell r="CC650" t="str">
            <v xml:space="preserve">PN        </v>
          </cell>
          <cell r="CD650" t="str">
            <v xml:space="preserve">OPCOES COMPRA  </v>
          </cell>
          <cell r="CE650" t="str">
            <v xml:space="preserve">Americano      </v>
          </cell>
        </row>
        <row r="651">
          <cell r="AF651">
            <v>646</v>
          </cell>
          <cell r="AG651">
            <v>0.10573990852416348</v>
          </cell>
          <cell r="BY651" t="str">
            <v>LAMEE5</v>
          </cell>
          <cell r="BZ651">
            <v>5</v>
          </cell>
          <cell r="CA651" t="str">
            <v>18-05-2009</v>
          </cell>
          <cell r="CB651" t="str">
            <v xml:space="preserve">LAME        </v>
          </cell>
          <cell r="CC651" t="str">
            <v xml:space="preserve">PN        </v>
          </cell>
          <cell r="CD651" t="str">
            <v xml:space="preserve">OPCOES COMPRA  </v>
          </cell>
          <cell r="CE651" t="str">
            <v xml:space="preserve">Americano      </v>
          </cell>
        </row>
        <row r="652">
          <cell r="AF652">
            <v>647</v>
          </cell>
          <cell r="AG652">
            <v>0.10574296002546157</v>
          </cell>
          <cell r="BY652" t="str">
            <v>LAMEO1</v>
          </cell>
          <cell r="BZ652">
            <v>5.5</v>
          </cell>
          <cell r="CA652" t="str">
            <v>16-03-2009</v>
          </cell>
          <cell r="CB652" t="str">
            <v xml:space="preserve">LAME        </v>
          </cell>
          <cell r="CC652" t="str">
            <v xml:space="preserve">PN        </v>
          </cell>
          <cell r="CD652" t="str">
            <v xml:space="preserve">OPCOES VENDA   </v>
          </cell>
          <cell r="CE652" t="str">
            <v xml:space="preserve">Europeu        </v>
          </cell>
        </row>
        <row r="653">
          <cell r="AF653">
            <v>648</v>
          </cell>
          <cell r="AG653">
            <v>0.10574600211692808</v>
          </cell>
          <cell r="BY653" t="str">
            <v>LAMEO6</v>
          </cell>
          <cell r="BZ653">
            <v>6</v>
          </cell>
          <cell r="CA653" t="str">
            <v>16-03-2009</v>
          </cell>
          <cell r="CB653" t="str">
            <v xml:space="preserve">LAME        </v>
          </cell>
          <cell r="CC653" t="str">
            <v xml:space="preserve">PN        </v>
          </cell>
          <cell r="CD653" t="str">
            <v xml:space="preserve">OPCOES VENDA   </v>
          </cell>
          <cell r="CE653" t="str">
            <v xml:space="preserve">Europeu        </v>
          </cell>
        </row>
        <row r="654">
          <cell r="AF654">
            <v>649</v>
          </cell>
          <cell r="AG654">
            <v>0.10574903484202136</v>
          </cell>
          <cell r="BY654" t="str">
            <v>LAMEO2</v>
          </cell>
          <cell r="BZ654">
            <v>6.5</v>
          </cell>
          <cell r="CA654" t="str">
            <v>16-03-2009</v>
          </cell>
          <cell r="CB654" t="str">
            <v xml:space="preserve">LAME        </v>
          </cell>
          <cell r="CC654" t="str">
            <v xml:space="preserve">PN        </v>
          </cell>
          <cell r="CD654" t="str">
            <v xml:space="preserve">OPCOES VENDA   </v>
          </cell>
          <cell r="CE654" t="str">
            <v xml:space="preserve">Europeu        </v>
          </cell>
        </row>
        <row r="655">
          <cell r="AF655">
            <v>650</v>
          </cell>
          <cell r="AG655">
            <v>0.10575205824393219</v>
          </cell>
          <cell r="BY655" t="str">
            <v>LAMEP5</v>
          </cell>
          <cell r="BZ655">
            <v>5</v>
          </cell>
          <cell r="CA655" t="str">
            <v>20-04-2009</v>
          </cell>
          <cell r="CB655" t="str">
            <v xml:space="preserve">LAME        </v>
          </cell>
          <cell r="CC655" t="str">
            <v xml:space="preserve">PN        </v>
          </cell>
          <cell r="CD655" t="str">
            <v xml:space="preserve">OPCOES VENDA   </v>
          </cell>
          <cell r="CE655" t="str">
            <v xml:space="preserve">Europeu        </v>
          </cell>
        </row>
        <row r="656">
          <cell r="AF656">
            <v>651</v>
          </cell>
          <cell r="AG656">
            <v>0.10575507236558646</v>
          </cell>
          <cell r="BY656" t="str">
            <v>LAMEQ5</v>
          </cell>
          <cell r="BZ656">
            <v>5</v>
          </cell>
          <cell r="CA656" t="str">
            <v>18-05-2009</v>
          </cell>
          <cell r="CB656" t="str">
            <v xml:space="preserve">LAME        </v>
          </cell>
          <cell r="CC656" t="str">
            <v xml:space="preserve">PN        </v>
          </cell>
          <cell r="CD656" t="str">
            <v xml:space="preserve">OPCOES VENDA   </v>
          </cell>
          <cell r="CE656" t="str">
            <v xml:space="preserve">Europeu        </v>
          </cell>
        </row>
        <row r="657">
          <cell r="AF657">
            <v>652</v>
          </cell>
          <cell r="AG657">
            <v>0.10575807724964714</v>
          </cell>
          <cell r="BY657" t="str">
            <v>PETRC13</v>
          </cell>
          <cell r="BZ657">
            <v>12.32</v>
          </cell>
          <cell r="CA657" t="str">
            <v>16-03-2009</v>
          </cell>
          <cell r="CB657" t="str">
            <v xml:space="preserve">PETR        </v>
          </cell>
          <cell r="CC657" t="str">
            <v xml:space="preserve">PN        </v>
          </cell>
          <cell r="CD657" t="str">
            <v xml:space="preserve">OPCOES COMPRA  </v>
          </cell>
          <cell r="CE657" t="str">
            <v xml:space="preserve">Europeu        </v>
          </cell>
        </row>
        <row r="658">
          <cell r="AF658">
            <v>653</v>
          </cell>
          <cell r="AG658">
            <v>0.10576107293851589</v>
          </cell>
          <cell r="BY658" t="str">
            <v>PETRC16</v>
          </cell>
          <cell r="BZ658">
            <v>15.32</v>
          </cell>
          <cell r="CA658" t="str">
            <v>16-03-2009</v>
          </cell>
          <cell r="CB658" t="str">
            <v xml:space="preserve">PETR        </v>
          </cell>
          <cell r="CC658" t="str">
            <v xml:space="preserve">PN        </v>
          </cell>
          <cell r="CD658" t="str">
            <v xml:space="preserve">OPCOES COMPRA  </v>
          </cell>
          <cell r="CE658" t="str">
            <v xml:space="preserve">Americano      </v>
          </cell>
        </row>
        <row r="659">
          <cell r="AF659">
            <v>654</v>
          </cell>
          <cell r="AG659">
            <v>0.10576405947433543</v>
          </cell>
          <cell r="BY659" t="str">
            <v>PETRC18</v>
          </cell>
          <cell r="BZ659">
            <v>17.32</v>
          </cell>
          <cell r="CA659" t="str">
            <v>16-03-2009</v>
          </cell>
          <cell r="CB659" t="str">
            <v xml:space="preserve">PETR        </v>
          </cell>
          <cell r="CC659" t="str">
            <v xml:space="preserve">PN        </v>
          </cell>
          <cell r="CD659" t="str">
            <v xml:space="preserve">OPCOES COMPRA  </v>
          </cell>
          <cell r="CE659" t="str">
            <v xml:space="preserve">Americano      </v>
          </cell>
        </row>
        <row r="660">
          <cell r="AF660">
            <v>655</v>
          </cell>
          <cell r="AG660">
            <v>0.1057670368989907</v>
          </cell>
          <cell r="BY660" t="str">
            <v>PETRC20</v>
          </cell>
          <cell r="BZ660">
            <v>19.32</v>
          </cell>
          <cell r="CA660" t="str">
            <v>16-03-2009</v>
          </cell>
          <cell r="CB660" t="str">
            <v xml:space="preserve">PETR        </v>
          </cell>
          <cell r="CC660" t="str">
            <v xml:space="preserve">PN        </v>
          </cell>
          <cell r="CD660" t="str">
            <v xml:space="preserve">OPCOES COMPRA  </v>
          </cell>
          <cell r="CE660" t="str">
            <v xml:space="preserve">Americano      </v>
          </cell>
        </row>
        <row r="661">
          <cell r="AF661">
            <v>656</v>
          </cell>
          <cell r="AG661">
            <v>0.10577000525411262</v>
          </cell>
          <cell r="BY661" t="str">
            <v>PETRC22</v>
          </cell>
          <cell r="BZ661">
            <v>21.32</v>
          </cell>
          <cell r="CA661" t="str">
            <v>16-03-2009</v>
          </cell>
          <cell r="CB661" t="str">
            <v xml:space="preserve">PETR        </v>
          </cell>
          <cell r="CC661" t="str">
            <v xml:space="preserve">PN        </v>
          </cell>
          <cell r="CD661" t="str">
            <v xml:space="preserve">OPCOES COMPRA  </v>
          </cell>
          <cell r="CE661" t="str">
            <v xml:space="preserve">Americano      </v>
          </cell>
        </row>
        <row r="662">
          <cell r="AF662">
            <v>657</v>
          </cell>
          <cell r="AG662">
            <v>0.10577296458107766</v>
          </cell>
          <cell r="BY662" t="str">
            <v>PETRC24</v>
          </cell>
          <cell r="BZ662">
            <v>23.32</v>
          </cell>
          <cell r="CA662" t="str">
            <v>16-03-2009</v>
          </cell>
          <cell r="CB662" t="str">
            <v xml:space="preserve">PETR        </v>
          </cell>
          <cell r="CC662" t="str">
            <v xml:space="preserve">PN        </v>
          </cell>
          <cell r="CD662" t="str">
            <v xml:space="preserve">OPCOES COMPRA  </v>
          </cell>
          <cell r="CE662" t="str">
            <v xml:space="preserve">Americano      </v>
          </cell>
        </row>
        <row r="663">
          <cell r="AF663">
            <v>658</v>
          </cell>
          <cell r="AG663">
            <v>0.10577591492101179</v>
          </cell>
          <cell r="BY663" t="str">
            <v>PETRC1</v>
          </cell>
          <cell r="BZ663">
            <v>23.5</v>
          </cell>
          <cell r="CA663" t="str">
            <v>16-03-2009</v>
          </cell>
          <cell r="CB663" t="str">
            <v xml:space="preserve">PETR        </v>
          </cell>
          <cell r="CC663" t="str">
            <v xml:space="preserve">PN        </v>
          </cell>
          <cell r="CD663" t="str">
            <v xml:space="preserve">OPCOES COMPRA  </v>
          </cell>
          <cell r="CE663" t="str">
            <v xml:space="preserve">Europeu        </v>
          </cell>
        </row>
        <row r="664">
          <cell r="AF664">
            <v>659</v>
          </cell>
          <cell r="AG664">
            <v>0.10577885631479145</v>
          </cell>
          <cell r="BY664" t="str">
            <v>PETRC25</v>
          </cell>
          <cell r="BZ664">
            <v>25</v>
          </cell>
          <cell r="CA664" t="str">
            <v>16-03-2009</v>
          </cell>
          <cell r="CB664" t="str">
            <v xml:space="preserve">PETR        </v>
          </cell>
          <cell r="CC664" t="str">
            <v xml:space="preserve">PN        </v>
          </cell>
          <cell r="CD664" t="str">
            <v xml:space="preserve">OPCOES COMPRA  </v>
          </cell>
          <cell r="CE664" t="str">
            <v xml:space="preserve">Europeu        </v>
          </cell>
        </row>
        <row r="665">
          <cell r="AF665">
            <v>660</v>
          </cell>
          <cell r="AG665">
            <v>0.10578178880304523</v>
          </cell>
          <cell r="BY665" t="str">
            <v>PETRC26</v>
          </cell>
          <cell r="BZ665">
            <v>25.32</v>
          </cell>
          <cell r="CA665" t="str">
            <v>16-03-2009</v>
          </cell>
          <cell r="CB665" t="str">
            <v xml:space="preserve">PETR        </v>
          </cell>
          <cell r="CC665" t="str">
            <v xml:space="preserve">PN        </v>
          </cell>
          <cell r="CD665" t="str">
            <v xml:space="preserve">OPCOES COMPRA  </v>
          </cell>
          <cell r="CE665" t="str">
            <v xml:space="preserve">Americano      </v>
          </cell>
        </row>
        <row r="666">
          <cell r="AF666">
            <v>661</v>
          </cell>
          <cell r="AG666">
            <v>0.10578471242615595</v>
          </cell>
          <cell r="BY666" t="str">
            <v>PETRC27</v>
          </cell>
          <cell r="BZ666">
            <v>27</v>
          </cell>
          <cell r="CA666" t="str">
            <v>16-03-2009</v>
          </cell>
          <cell r="CB666" t="str">
            <v xml:space="preserve">PETR        </v>
          </cell>
          <cell r="CC666" t="str">
            <v xml:space="preserve">PN        </v>
          </cell>
          <cell r="CD666" t="str">
            <v xml:space="preserve">OPCOES COMPRA  </v>
          </cell>
          <cell r="CE666" t="str">
            <v xml:space="preserve">Europeu        </v>
          </cell>
        </row>
        <row r="667">
          <cell r="AF667">
            <v>662</v>
          </cell>
          <cell r="AG667">
            <v>0.10578762722426371</v>
          </cell>
          <cell r="BY667" t="str">
            <v>PETRC28</v>
          </cell>
          <cell r="BZ667">
            <v>27.32</v>
          </cell>
          <cell r="CA667" t="str">
            <v>16-03-2009</v>
          </cell>
          <cell r="CB667" t="str">
            <v xml:space="preserve">PETR        </v>
          </cell>
          <cell r="CC667" t="str">
            <v xml:space="preserve">PN        </v>
          </cell>
          <cell r="CD667" t="str">
            <v xml:space="preserve">OPCOES COMPRA  </v>
          </cell>
          <cell r="CE667" t="str">
            <v xml:space="preserve">Americano      </v>
          </cell>
        </row>
        <row r="668">
          <cell r="AF668">
            <v>663</v>
          </cell>
          <cell r="AG668">
            <v>0.10579053323726528</v>
          </cell>
          <cell r="BY668" t="str">
            <v>PETRC29</v>
          </cell>
          <cell r="BZ668">
            <v>29</v>
          </cell>
          <cell r="CA668" t="str">
            <v>16-03-2009</v>
          </cell>
          <cell r="CB668" t="str">
            <v xml:space="preserve">PETR        </v>
          </cell>
          <cell r="CC668" t="str">
            <v xml:space="preserve">PN        </v>
          </cell>
          <cell r="CD668" t="str">
            <v xml:space="preserve">OPCOES COMPRA  </v>
          </cell>
          <cell r="CE668" t="str">
            <v xml:space="preserve">Europeu        </v>
          </cell>
        </row>
        <row r="669">
          <cell r="AF669">
            <v>664</v>
          </cell>
          <cell r="AG669">
            <v>0.10579343050481849</v>
          </cell>
          <cell r="BY669" t="str">
            <v>PETRC30</v>
          </cell>
          <cell r="BZ669">
            <v>29.32</v>
          </cell>
          <cell r="CA669" t="str">
            <v>16-03-2009</v>
          </cell>
          <cell r="CB669" t="str">
            <v xml:space="preserve">PETR        </v>
          </cell>
          <cell r="CC669" t="str">
            <v xml:space="preserve">PN        </v>
          </cell>
          <cell r="CD669" t="str">
            <v xml:space="preserve">OPCOES COMPRA  </v>
          </cell>
          <cell r="CE669" t="str">
            <v xml:space="preserve">Americano      </v>
          </cell>
        </row>
        <row r="670">
          <cell r="AF670">
            <v>665</v>
          </cell>
          <cell r="AG670">
            <v>0.10579631906634201</v>
          </cell>
          <cell r="BY670" t="str">
            <v>PETRC32</v>
          </cell>
          <cell r="BZ670">
            <v>31.32</v>
          </cell>
          <cell r="CA670" t="str">
            <v>16-03-2009</v>
          </cell>
          <cell r="CB670" t="str">
            <v xml:space="preserve">PETR        </v>
          </cell>
          <cell r="CC670" t="str">
            <v xml:space="preserve">PN        </v>
          </cell>
          <cell r="CD670" t="str">
            <v xml:space="preserve">OPCOES COMPRA  </v>
          </cell>
          <cell r="CE670" t="str">
            <v xml:space="preserve">Americano      </v>
          </cell>
        </row>
        <row r="671">
          <cell r="AF671">
            <v>666</v>
          </cell>
          <cell r="AG671">
            <v>0.10579919896101786</v>
          </cell>
          <cell r="BY671" t="str">
            <v>PETRC33</v>
          </cell>
          <cell r="BZ671">
            <v>33</v>
          </cell>
          <cell r="CA671" t="str">
            <v>16-03-2009</v>
          </cell>
          <cell r="CB671" t="str">
            <v xml:space="preserve">PETR        </v>
          </cell>
          <cell r="CC671" t="str">
            <v xml:space="preserve">PN        </v>
          </cell>
          <cell r="CD671" t="str">
            <v xml:space="preserve">OPCOES COMPRA  </v>
          </cell>
          <cell r="CE671" t="str">
            <v xml:space="preserve">Europeu        </v>
          </cell>
        </row>
        <row r="672">
          <cell r="AF672">
            <v>667</v>
          </cell>
          <cell r="AG672">
            <v>0.1058020702277942</v>
          </cell>
          <cell r="BY672" t="str">
            <v>PETRC34</v>
          </cell>
          <cell r="BZ672">
            <v>34</v>
          </cell>
          <cell r="CA672" t="str">
            <v>16-03-2009</v>
          </cell>
          <cell r="CB672" t="str">
            <v xml:space="preserve">PETR        </v>
          </cell>
          <cell r="CC672" t="str">
            <v xml:space="preserve">PN        </v>
          </cell>
          <cell r="CD672" t="str">
            <v xml:space="preserve">OPCOES COMPRA  </v>
          </cell>
          <cell r="CE672" t="str">
            <v xml:space="preserve">Americano      </v>
          </cell>
        </row>
        <row r="673">
          <cell r="AF673">
            <v>668</v>
          </cell>
          <cell r="AG673">
            <v>0.1058049329053854</v>
          </cell>
          <cell r="BY673" t="str">
            <v>PETRC36</v>
          </cell>
          <cell r="BZ673">
            <v>36</v>
          </cell>
          <cell r="CA673" t="str">
            <v>16-03-2009</v>
          </cell>
          <cell r="CB673" t="str">
            <v xml:space="preserve">PETR        </v>
          </cell>
          <cell r="CC673" t="str">
            <v xml:space="preserve">PN        </v>
          </cell>
          <cell r="CD673" t="str">
            <v xml:space="preserve">OPCOES COMPRA  </v>
          </cell>
          <cell r="CE673" t="str">
            <v xml:space="preserve">Americano      </v>
          </cell>
        </row>
        <row r="674">
          <cell r="AF674">
            <v>669</v>
          </cell>
          <cell r="AG674">
            <v>0.10580778703227445</v>
          </cell>
          <cell r="BY674" t="str">
            <v>PETRC38</v>
          </cell>
          <cell r="BZ674">
            <v>38</v>
          </cell>
          <cell r="CA674" t="str">
            <v>16-03-2009</v>
          </cell>
          <cell r="CB674" t="str">
            <v xml:space="preserve">PETR        </v>
          </cell>
          <cell r="CC674" t="str">
            <v xml:space="preserve">PN        </v>
          </cell>
          <cell r="CD674" t="str">
            <v xml:space="preserve">OPCOES COMPRA  </v>
          </cell>
          <cell r="CE674" t="str">
            <v xml:space="preserve">Americano      </v>
          </cell>
        </row>
        <row r="675">
          <cell r="AF675">
            <v>670</v>
          </cell>
          <cell r="AG675">
            <v>0.10581063264671564</v>
          </cell>
          <cell r="BY675" t="str">
            <v>PETRC39</v>
          </cell>
          <cell r="BZ675">
            <v>38.32</v>
          </cell>
          <cell r="CA675" t="str">
            <v>16-03-2009</v>
          </cell>
          <cell r="CB675" t="str">
            <v xml:space="preserve">PETR        </v>
          </cell>
          <cell r="CC675" t="str">
            <v xml:space="preserve">PN        </v>
          </cell>
          <cell r="CD675" t="str">
            <v xml:space="preserve">OPCOES COMPRA  </v>
          </cell>
          <cell r="CE675" t="str">
            <v xml:space="preserve">Europeu        </v>
          </cell>
        </row>
        <row r="676">
          <cell r="AF676">
            <v>671</v>
          </cell>
          <cell r="AG676">
            <v>0.10581346978673456</v>
          </cell>
          <cell r="BY676" t="str">
            <v>PETRC40</v>
          </cell>
          <cell r="BZ676">
            <v>40</v>
          </cell>
          <cell r="CA676" t="str">
            <v>16-03-2009</v>
          </cell>
          <cell r="CB676" t="str">
            <v xml:space="preserve">PETR        </v>
          </cell>
          <cell r="CC676" t="str">
            <v xml:space="preserve">PN        </v>
          </cell>
          <cell r="CD676" t="str">
            <v xml:space="preserve">OPCOES COMPRA  </v>
          </cell>
          <cell r="CE676" t="str">
            <v xml:space="preserve">Americano      </v>
          </cell>
        </row>
        <row r="677">
          <cell r="AF677">
            <v>672</v>
          </cell>
          <cell r="AG677">
            <v>0.10581629849013119</v>
          </cell>
          <cell r="BY677" t="str">
            <v>PETRC42</v>
          </cell>
          <cell r="BZ677">
            <v>42</v>
          </cell>
          <cell r="CA677" t="str">
            <v>16-03-2009</v>
          </cell>
          <cell r="CB677" t="str">
            <v xml:space="preserve">PETR        </v>
          </cell>
          <cell r="CC677" t="str">
            <v xml:space="preserve">PN        </v>
          </cell>
          <cell r="CD677" t="str">
            <v xml:space="preserve">OPCOES COMPRA  </v>
          </cell>
          <cell r="CE677" t="str">
            <v xml:space="preserve">Americano      </v>
          </cell>
        </row>
        <row r="678">
          <cell r="AF678">
            <v>673</v>
          </cell>
          <cell r="AG678">
            <v>0.10581911879448058</v>
          </cell>
          <cell r="BY678" t="str">
            <v>PETRC44</v>
          </cell>
          <cell r="BZ678">
            <v>44</v>
          </cell>
          <cell r="CA678" t="str">
            <v>16-03-2009</v>
          </cell>
          <cell r="CB678" t="str">
            <v xml:space="preserve">PETR        </v>
          </cell>
          <cell r="CC678" t="str">
            <v xml:space="preserve">PN        </v>
          </cell>
          <cell r="CD678" t="str">
            <v xml:space="preserve">OPCOES COMPRA  </v>
          </cell>
          <cell r="CE678" t="str">
            <v xml:space="preserve">Americano      </v>
          </cell>
        </row>
        <row r="679">
          <cell r="AF679">
            <v>674</v>
          </cell>
          <cell r="AG679">
            <v>0.10582193073713508</v>
          </cell>
          <cell r="BY679" t="str">
            <v>PETRD92</v>
          </cell>
          <cell r="BZ679">
            <v>15</v>
          </cell>
          <cell r="CA679" t="str">
            <v>20-04-2009</v>
          </cell>
          <cell r="CB679" t="str">
            <v xml:space="preserve">PETR        </v>
          </cell>
          <cell r="CC679" t="str">
            <v xml:space="preserve">PN        </v>
          </cell>
          <cell r="CD679" t="str">
            <v xml:space="preserve">OPCOES COMPRA  </v>
          </cell>
          <cell r="CE679" t="str">
            <v xml:space="preserve">Europeu        </v>
          </cell>
        </row>
        <row r="680">
          <cell r="AF680">
            <v>675</v>
          </cell>
          <cell r="AG680">
            <v>0.10582473435522677</v>
          </cell>
          <cell r="BY680" t="str">
            <v>PETRD16</v>
          </cell>
          <cell r="BZ680">
            <v>16</v>
          </cell>
          <cell r="CA680" t="str">
            <v>20-04-2009</v>
          </cell>
          <cell r="CB680" t="str">
            <v xml:space="preserve">PETR        </v>
          </cell>
          <cell r="CC680" t="str">
            <v xml:space="preserve">PN        </v>
          </cell>
          <cell r="CD680" t="str">
            <v xml:space="preserve">OPCOES COMPRA  </v>
          </cell>
          <cell r="CE680" t="str">
            <v xml:space="preserve">Americano      </v>
          </cell>
        </row>
        <row r="681">
          <cell r="AF681">
            <v>676</v>
          </cell>
          <cell r="AG681">
            <v>0.10582752968566655</v>
          </cell>
          <cell r="BY681" t="str">
            <v>PETRD91</v>
          </cell>
          <cell r="BZ681">
            <v>17</v>
          </cell>
          <cell r="CA681" t="str">
            <v>20-04-2009</v>
          </cell>
          <cell r="CB681" t="str">
            <v xml:space="preserve">PETR        </v>
          </cell>
          <cell r="CC681" t="str">
            <v xml:space="preserve">PN        </v>
          </cell>
          <cell r="CD681" t="str">
            <v xml:space="preserve">OPCOES COMPRA  </v>
          </cell>
          <cell r="CE681" t="str">
            <v xml:space="preserve">Europeu        </v>
          </cell>
        </row>
        <row r="682">
          <cell r="AF682">
            <v>677</v>
          </cell>
          <cell r="AG682">
            <v>0.10583031676514887</v>
          </cell>
          <cell r="BY682" t="str">
            <v>PETRD18</v>
          </cell>
          <cell r="BZ682">
            <v>18</v>
          </cell>
          <cell r="CA682" t="str">
            <v>20-04-2009</v>
          </cell>
          <cell r="CB682" t="str">
            <v xml:space="preserve">PETR        </v>
          </cell>
          <cell r="CC682" t="str">
            <v xml:space="preserve">PN        </v>
          </cell>
          <cell r="CD682" t="str">
            <v xml:space="preserve">OPCOES COMPRA  </v>
          </cell>
          <cell r="CE682" t="str">
            <v xml:space="preserve">Americano      </v>
          </cell>
        </row>
        <row r="683">
          <cell r="AF683">
            <v>678</v>
          </cell>
          <cell r="AG683">
            <v>0.10583309563015142</v>
          </cell>
          <cell r="BY683" t="str">
            <v>PETRD90</v>
          </cell>
          <cell r="BZ683">
            <v>19</v>
          </cell>
          <cell r="CA683" t="str">
            <v>20-04-2009</v>
          </cell>
          <cell r="CB683" t="str">
            <v xml:space="preserve">PETR        </v>
          </cell>
          <cell r="CC683" t="str">
            <v xml:space="preserve">PN        </v>
          </cell>
          <cell r="CD683" t="str">
            <v xml:space="preserve">OPCOES COMPRA  </v>
          </cell>
          <cell r="CE683" t="str">
            <v xml:space="preserve">Europeu        </v>
          </cell>
        </row>
        <row r="684">
          <cell r="AF684">
            <v>679</v>
          </cell>
          <cell r="AG684">
            <v>0.10583586631693653</v>
          </cell>
          <cell r="BY684" t="str">
            <v>PETRD20</v>
          </cell>
          <cell r="BZ684">
            <v>19.32</v>
          </cell>
          <cell r="CA684" t="str">
            <v>20-04-2009</v>
          </cell>
          <cell r="CB684" t="str">
            <v xml:space="preserve">PETR        </v>
          </cell>
          <cell r="CC684" t="str">
            <v xml:space="preserve">PN        </v>
          </cell>
          <cell r="CD684" t="str">
            <v xml:space="preserve">OPCOES COMPRA  </v>
          </cell>
          <cell r="CE684" t="str">
            <v xml:space="preserve">Americano      </v>
          </cell>
        </row>
        <row r="685">
          <cell r="AF685">
            <v>680</v>
          </cell>
          <cell r="AG685">
            <v>0.10583862886155448</v>
          </cell>
          <cell r="BY685" t="str">
            <v>PETRD89</v>
          </cell>
          <cell r="BZ685">
            <v>20.32</v>
          </cell>
          <cell r="CA685" t="str">
            <v>20-04-2009</v>
          </cell>
          <cell r="CB685" t="str">
            <v xml:space="preserve">PETR        </v>
          </cell>
          <cell r="CC685" t="str">
            <v xml:space="preserve">PN        </v>
          </cell>
          <cell r="CD685" t="str">
            <v xml:space="preserve">OPCOES COMPRA  </v>
          </cell>
          <cell r="CE685" t="str">
            <v xml:space="preserve">Europeu        </v>
          </cell>
        </row>
        <row r="686">
          <cell r="AF686">
            <v>681</v>
          </cell>
          <cell r="AG686">
            <v>0.10584138329984305</v>
          </cell>
          <cell r="BY686" t="str">
            <v>PETRD3</v>
          </cell>
          <cell r="BZ686">
            <v>21.1</v>
          </cell>
          <cell r="CA686" t="str">
            <v>20-04-2009</v>
          </cell>
          <cell r="CB686" t="str">
            <v xml:space="preserve">PETR        </v>
          </cell>
          <cell r="CC686" t="str">
            <v xml:space="preserve">PN        </v>
          </cell>
          <cell r="CD686" t="str">
            <v xml:space="preserve">OPCOES COMPRA  </v>
          </cell>
          <cell r="CE686" t="str">
            <v xml:space="preserve">Europeu        </v>
          </cell>
        </row>
        <row r="687">
          <cell r="AF687">
            <v>682</v>
          </cell>
          <cell r="AG687">
            <v>0.10584412966743062</v>
          </cell>
          <cell r="BY687" t="str">
            <v>PETRD22</v>
          </cell>
          <cell r="BZ687">
            <v>22</v>
          </cell>
          <cell r="CA687" t="str">
            <v>20-04-2009</v>
          </cell>
          <cell r="CB687" t="str">
            <v xml:space="preserve">PETR        </v>
          </cell>
          <cell r="CC687" t="str">
            <v xml:space="preserve">PN        </v>
          </cell>
          <cell r="CD687" t="str">
            <v xml:space="preserve">OPCOES COMPRA  </v>
          </cell>
          <cell r="CE687" t="str">
            <v xml:space="preserve">Americano      </v>
          </cell>
        </row>
        <row r="688">
          <cell r="AF688">
            <v>683</v>
          </cell>
          <cell r="AG688">
            <v>0.10584686799973686</v>
          </cell>
          <cell r="BY688" t="str">
            <v>PETRD88</v>
          </cell>
          <cell r="BZ688">
            <v>22.32</v>
          </cell>
          <cell r="CA688" t="str">
            <v>20-04-2009</v>
          </cell>
          <cell r="CB688" t="str">
            <v xml:space="preserve">PETR        </v>
          </cell>
          <cell r="CC688" t="str">
            <v xml:space="preserve">PN        </v>
          </cell>
          <cell r="CD688" t="str">
            <v xml:space="preserve">OPCOES COMPRA  </v>
          </cell>
          <cell r="CE688" t="str">
            <v xml:space="preserve">Europeu        </v>
          </cell>
        </row>
        <row r="689">
          <cell r="AF689">
            <v>684</v>
          </cell>
          <cell r="AG689">
            <v>0.10584959833197471</v>
          </cell>
          <cell r="BY689" t="str">
            <v>PETRD1</v>
          </cell>
          <cell r="BZ689">
            <v>23</v>
          </cell>
          <cell r="CA689" t="str">
            <v>20-04-2009</v>
          </cell>
          <cell r="CB689" t="str">
            <v xml:space="preserve">PETR        </v>
          </cell>
          <cell r="CC689" t="str">
            <v xml:space="preserve">PN        </v>
          </cell>
          <cell r="CD689" t="str">
            <v xml:space="preserve">OPCOES COMPRA  </v>
          </cell>
          <cell r="CE689" t="str">
            <v xml:space="preserve">Europeu        </v>
          </cell>
        </row>
        <row r="690">
          <cell r="AF690">
            <v>685</v>
          </cell>
          <cell r="AG690">
            <v>0.10585232069915129</v>
          </cell>
          <cell r="BY690" t="str">
            <v>PETRD2</v>
          </cell>
          <cell r="BZ690">
            <v>23.5</v>
          </cell>
          <cell r="CA690" t="str">
            <v>20-04-2009</v>
          </cell>
          <cell r="CB690" t="str">
            <v xml:space="preserve">PETR        </v>
          </cell>
          <cell r="CC690" t="str">
            <v xml:space="preserve">PN        </v>
          </cell>
          <cell r="CD690" t="str">
            <v xml:space="preserve">OPCOES COMPRA  </v>
          </cell>
          <cell r="CE690" t="str">
            <v xml:space="preserve">Europeu        </v>
          </cell>
        </row>
        <row r="691">
          <cell r="AF691">
            <v>686</v>
          </cell>
          <cell r="AG691">
            <v>0.10585503513606986</v>
          </cell>
          <cell r="BY691" t="str">
            <v>PETRD24</v>
          </cell>
          <cell r="BZ691">
            <v>24</v>
          </cell>
          <cell r="CA691" t="str">
            <v>20-04-2009</v>
          </cell>
          <cell r="CB691" t="str">
            <v xml:space="preserve">PETR        </v>
          </cell>
          <cell r="CC691" t="str">
            <v xml:space="preserve">PN        </v>
          </cell>
          <cell r="CD691" t="str">
            <v xml:space="preserve">OPCOES COMPRA  </v>
          </cell>
          <cell r="CE691" t="str">
            <v xml:space="preserve">Americano      </v>
          </cell>
        </row>
        <row r="692">
          <cell r="AF692">
            <v>687</v>
          </cell>
          <cell r="AG692">
            <v>0.10585774167733142</v>
          </cell>
          <cell r="BY692" t="str">
            <v>PETRD25</v>
          </cell>
          <cell r="BZ692">
            <v>25</v>
          </cell>
          <cell r="CA692" t="str">
            <v>20-04-2009</v>
          </cell>
          <cell r="CB692" t="str">
            <v xml:space="preserve">PETR        </v>
          </cell>
          <cell r="CC692" t="str">
            <v xml:space="preserve">PN        </v>
          </cell>
          <cell r="CD692" t="str">
            <v xml:space="preserve">OPCOES COMPRA  </v>
          </cell>
          <cell r="CE692" t="str">
            <v xml:space="preserve">Europeu        </v>
          </cell>
        </row>
        <row r="693">
          <cell r="AF693">
            <v>688</v>
          </cell>
          <cell r="AG693">
            <v>0.10586044035733577</v>
          </cell>
          <cell r="BY693" t="str">
            <v>PETRD4</v>
          </cell>
          <cell r="BZ693">
            <v>25.5</v>
          </cell>
          <cell r="CA693" t="str">
            <v>20-04-2009</v>
          </cell>
          <cell r="CB693" t="str">
            <v xml:space="preserve">PETR        </v>
          </cell>
          <cell r="CC693" t="str">
            <v xml:space="preserve">PN        </v>
          </cell>
          <cell r="CD693" t="str">
            <v xml:space="preserve">OPCOES COMPRA  </v>
          </cell>
          <cell r="CE693" t="str">
            <v xml:space="preserve">Europeu        </v>
          </cell>
        </row>
        <row r="694">
          <cell r="AF694">
            <v>689</v>
          </cell>
          <cell r="AG694">
            <v>0.1058631312102829</v>
          </cell>
          <cell r="BY694" t="str">
            <v>PETRD96</v>
          </cell>
          <cell r="BZ694">
            <v>25.82</v>
          </cell>
          <cell r="CA694" t="str">
            <v>20-04-2009</v>
          </cell>
          <cell r="CB694" t="str">
            <v xml:space="preserve">PETR        </v>
          </cell>
          <cell r="CC694" t="str">
            <v xml:space="preserve">PN        </v>
          </cell>
          <cell r="CD694" t="str">
            <v xml:space="preserve">OPCOES COMPRA  </v>
          </cell>
          <cell r="CE694" t="str">
            <v xml:space="preserve">Europeu        </v>
          </cell>
        </row>
        <row r="695">
          <cell r="AF695">
            <v>690</v>
          </cell>
          <cell r="AG695">
            <v>0.10586581427017583</v>
          </cell>
          <cell r="BY695" t="str">
            <v>PETRD26</v>
          </cell>
          <cell r="BZ695">
            <v>26</v>
          </cell>
          <cell r="CA695" t="str">
            <v>20-04-2009</v>
          </cell>
          <cell r="CB695" t="str">
            <v xml:space="preserve">PETR        </v>
          </cell>
          <cell r="CC695" t="str">
            <v xml:space="preserve">PN        </v>
          </cell>
          <cell r="CD695" t="str">
            <v xml:space="preserve">OPCOES COMPRA  </v>
          </cell>
          <cell r="CE695" t="str">
            <v xml:space="preserve">Americano      </v>
          </cell>
        </row>
        <row r="696">
          <cell r="AF696">
            <v>691</v>
          </cell>
          <cell r="AG696">
            <v>0.10586848957081973</v>
          </cell>
          <cell r="BY696" t="str">
            <v>PETRD93</v>
          </cell>
          <cell r="BZ696">
            <v>26.32</v>
          </cell>
          <cell r="CA696" t="str">
            <v>20-04-2009</v>
          </cell>
          <cell r="CB696" t="str">
            <v xml:space="preserve">PETR        </v>
          </cell>
          <cell r="CC696" t="str">
            <v xml:space="preserve">PN        </v>
          </cell>
          <cell r="CD696" t="str">
            <v xml:space="preserve">OPCOES COMPRA  </v>
          </cell>
          <cell r="CE696" t="str">
            <v xml:space="preserve">Europeu        </v>
          </cell>
        </row>
        <row r="697">
          <cell r="AF697">
            <v>692</v>
          </cell>
          <cell r="AG697">
            <v>0.10587115714582462</v>
          </cell>
          <cell r="BY697" t="str">
            <v>PETRD5</v>
          </cell>
          <cell r="BZ697">
            <v>27.5</v>
          </cell>
          <cell r="CA697" t="str">
            <v>20-04-2009</v>
          </cell>
          <cell r="CB697" t="str">
            <v xml:space="preserve">PETR        </v>
          </cell>
          <cell r="CC697" t="str">
            <v xml:space="preserve">PN        </v>
          </cell>
          <cell r="CD697" t="str">
            <v xml:space="preserve">OPCOES COMPRA  </v>
          </cell>
          <cell r="CE697" t="str">
            <v xml:space="preserve">Europeu        </v>
          </cell>
        </row>
        <row r="698">
          <cell r="AF698">
            <v>693</v>
          </cell>
          <cell r="AG698">
            <v>0.10587381702860732</v>
          </cell>
          <cell r="BY698" t="str">
            <v>PETRD28</v>
          </cell>
          <cell r="BZ698">
            <v>28</v>
          </cell>
          <cell r="CA698" t="str">
            <v>20-04-2009</v>
          </cell>
          <cell r="CB698" t="str">
            <v xml:space="preserve">PETR        </v>
          </cell>
          <cell r="CC698" t="str">
            <v xml:space="preserve">PN        </v>
          </cell>
          <cell r="CD698" t="str">
            <v xml:space="preserve">OPCOES COMPRA  </v>
          </cell>
          <cell r="CE698" t="str">
            <v xml:space="preserve">Americano      </v>
          </cell>
        </row>
        <row r="699">
          <cell r="AF699">
            <v>694</v>
          </cell>
          <cell r="AG699">
            <v>0.10587646925239191</v>
          </cell>
          <cell r="BY699" t="str">
            <v>PETRD30</v>
          </cell>
          <cell r="BZ699">
            <v>30</v>
          </cell>
          <cell r="CA699" t="str">
            <v>20-04-2009</v>
          </cell>
          <cell r="CB699" t="str">
            <v xml:space="preserve">PETR        </v>
          </cell>
          <cell r="CC699" t="str">
            <v xml:space="preserve">PN        </v>
          </cell>
          <cell r="CD699" t="str">
            <v xml:space="preserve">OPCOES COMPRA  </v>
          </cell>
          <cell r="CE699" t="str">
            <v xml:space="preserve">Americano      </v>
          </cell>
        </row>
        <row r="700">
          <cell r="AF700">
            <v>695</v>
          </cell>
          <cell r="AG700">
            <v>0.10587911385021131</v>
          </cell>
          <cell r="BY700" t="str">
            <v>PETRD97</v>
          </cell>
          <cell r="BZ700">
            <v>30.32</v>
          </cell>
          <cell r="CA700" t="str">
            <v>20-04-2009</v>
          </cell>
          <cell r="CB700" t="str">
            <v xml:space="preserve">PETR        </v>
          </cell>
          <cell r="CC700" t="str">
            <v xml:space="preserve">PN        </v>
          </cell>
          <cell r="CD700" t="str">
            <v xml:space="preserve">OPCOES COMPRA  </v>
          </cell>
          <cell r="CE700" t="str">
            <v xml:space="preserve">Europeu        </v>
          </cell>
        </row>
        <row r="701">
          <cell r="AF701">
            <v>696</v>
          </cell>
          <cell r="AG701">
            <v>0.10588175085490859</v>
          </cell>
          <cell r="BY701" t="str">
            <v>PETRD32</v>
          </cell>
          <cell r="BZ701">
            <v>32</v>
          </cell>
          <cell r="CA701" t="str">
            <v>20-04-2009</v>
          </cell>
          <cell r="CB701" t="str">
            <v xml:space="preserve">PETR        </v>
          </cell>
          <cell r="CC701" t="str">
            <v xml:space="preserve">PN        </v>
          </cell>
          <cell r="CD701" t="str">
            <v xml:space="preserve">OPCOES COMPRA  </v>
          </cell>
          <cell r="CE701" t="str">
            <v xml:space="preserve">Americano      </v>
          </cell>
        </row>
        <row r="702">
          <cell r="AF702">
            <v>697</v>
          </cell>
          <cell r="AG702">
            <v>0.10588438029913871</v>
          </cell>
          <cell r="BY702" t="str">
            <v>PETRD33</v>
          </cell>
          <cell r="BZ702">
            <v>33</v>
          </cell>
          <cell r="CA702" t="str">
            <v>20-04-2009</v>
          </cell>
          <cell r="CB702" t="str">
            <v xml:space="preserve">PETR        </v>
          </cell>
          <cell r="CC702" t="str">
            <v xml:space="preserve">PN        </v>
          </cell>
          <cell r="CD702" t="str">
            <v xml:space="preserve">OPCOES COMPRA  </v>
          </cell>
          <cell r="CE702" t="str">
            <v xml:space="preserve">Europeu        </v>
          </cell>
        </row>
        <row r="703">
          <cell r="AF703">
            <v>698</v>
          </cell>
          <cell r="AG703">
            <v>0.10588700221537017</v>
          </cell>
          <cell r="BY703" t="str">
            <v>PETRD34</v>
          </cell>
          <cell r="BZ703">
            <v>34</v>
          </cell>
          <cell r="CA703" t="str">
            <v>20-04-2009</v>
          </cell>
          <cell r="CB703" t="str">
            <v xml:space="preserve">PETR        </v>
          </cell>
          <cell r="CC703" t="str">
            <v xml:space="preserve">PN        </v>
          </cell>
          <cell r="CD703" t="str">
            <v xml:space="preserve">OPCOES COMPRA  </v>
          </cell>
          <cell r="CE703" t="str">
            <v xml:space="preserve">Americano      </v>
          </cell>
        </row>
        <row r="704">
          <cell r="AF704">
            <v>699</v>
          </cell>
          <cell r="AG704">
            <v>0.1058896166358847</v>
          </cell>
          <cell r="BY704" t="str">
            <v>PETRD95</v>
          </cell>
          <cell r="BZ704">
            <v>35</v>
          </cell>
          <cell r="CA704" t="str">
            <v>20-04-2009</v>
          </cell>
          <cell r="CB704" t="str">
            <v xml:space="preserve">PETR        </v>
          </cell>
          <cell r="CC704" t="str">
            <v xml:space="preserve">PN        </v>
          </cell>
          <cell r="CD704" t="str">
            <v xml:space="preserve">OPCOES COMPRA  </v>
          </cell>
          <cell r="CE704" t="str">
            <v xml:space="preserve">Europeu        </v>
          </cell>
        </row>
        <row r="705">
          <cell r="AF705">
            <v>700</v>
          </cell>
          <cell r="AG705">
            <v>0.10589222359278061</v>
          </cell>
          <cell r="BY705" t="str">
            <v>PETRD36</v>
          </cell>
          <cell r="BZ705">
            <v>36</v>
          </cell>
          <cell r="CA705" t="str">
            <v>20-04-2009</v>
          </cell>
          <cell r="CB705" t="str">
            <v xml:space="preserve">PETR        </v>
          </cell>
          <cell r="CC705" t="str">
            <v xml:space="preserve">PN        </v>
          </cell>
          <cell r="CD705" t="str">
            <v xml:space="preserve">OPCOES COMPRA  </v>
          </cell>
          <cell r="CE705" t="str">
            <v xml:space="preserve">Americano      </v>
          </cell>
        </row>
        <row r="706">
          <cell r="AF706">
            <v>701</v>
          </cell>
          <cell r="AG706">
            <v>0.10589482311797349</v>
          </cell>
          <cell r="BY706" t="str">
            <v>PETRD94</v>
          </cell>
          <cell r="BZ706">
            <v>37</v>
          </cell>
          <cell r="CA706" t="str">
            <v>20-04-2009</v>
          </cell>
          <cell r="CB706" t="str">
            <v xml:space="preserve">PETR        </v>
          </cell>
          <cell r="CC706" t="str">
            <v xml:space="preserve">PN        </v>
          </cell>
          <cell r="CD706" t="str">
            <v xml:space="preserve">OPCOES COMPRA  </v>
          </cell>
          <cell r="CE706" t="str">
            <v xml:space="preserve">Europeu        </v>
          </cell>
        </row>
        <row r="707">
          <cell r="AF707">
            <v>702</v>
          </cell>
          <cell r="AG707">
            <v>0.10589741524319529</v>
          </cell>
          <cell r="BY707" t="str">
            <v>PETRD38</v>
          </cell>
          <cell r="BZ707">
            <v>37.32</v>
          </cell>
          <cell r="CA707" t="str">
            <v>20-04-2009</v>
          </cell>
          <cell r="CB707" t="str">
            <v xml:space="preserve">PETR        </v>
          </cell>
          <cell r="CC707" t="str">
            <v xml:space="preserve">PN        </v>
          </cell>
          <cell r="CD707" t="str">
            <v xml:space="preserve">OPCOES COMPRA  </v>
          </cell>
          <cell r="CE707" t="str">
            <v xml:space="preserve">Americano      </v>
          </cell>
        </row>
        <row r="708">
          <cell r="AF708">
            <v>703</v>
          </cell>
          <cell r="AG708">
            <v>0.10590000000000011</v>
          </cell>
          <cell r="BY708" t="str">
            <v>PETRD98</v>
          </cell>
          <cell r="BZ708">
            <v>37.5</v>
          </cell>
          <cell r="CA708" t="str">
            <v>20-04-2009</v>
          </cell>
          <cell r="CB708" t="str">
            <v xml:space="preserve">PETR        </v>
          </cell>
          <cell r="CC708" t="str">
            <v xml:space="preserve">PN        </v>
          </cell>
          <cell r="CD708" t="str">
            <v xml:space="preserve">OPCOES COMPRA  </v>
          </cell>
          <cell r="CE708" t="str">
            <v xml:space="preserve">Europeu        </v>
          </cell>
        </row>
        <row r="709">
          <cell r="AF709">
            <v>704</v>
          </cell>
          <cell r="AG709">
            <v>0.10594396036624487</v>
          </cell>
          <cell r="BY709" t="str">
            <v>PETRD40</v>
          </cell>
          <cell r="BZ709">
            <v>40</v>
          </cell>
          <cell r="CA709" t="str">
            <v>20-04-2009</v>
          </cell>
          <cell r="CB709" t="str">
            <v xml:space="preserve">PETR        </v>
          </cell>
          <cell r="CC709" t="str">
            <v xml:space="preserve">PN        </v>
          </cell>
          <cell r="CD709" t="str">
            <v xml:space="preserve">OPCOES COMPRA  </v>
          </cell>
          <cell r="CE709" t="str">
            <v xml:space="preserve">Americano      </v>
          </cell>
        </row>
        <row r="710">
          <cell r="AF710">
            <v>705</v>
          </cell>
          <cell r="AG710">
            <v>0.10598779776226031</v>
          </cell>
          <cell r="BY710" t="str">
            <v>PETRD99</v>
          </cell>
          <cell r="BZ710">
            <v>42.5</v>
          </cell>
          <cell r="CA710" t="str">
            <v>20-04-2009</v>
          </cell>
          <cell r="CB710" t="str">
            <v xml:space="preserve">PETR        </v>
          </cell>
          <cell r="CC710" t="str">
            <v xml:space="preserve">PN        </v>
          </cell>
          <cell r="CD710" t="str">
            <v xml:space="preserve">OPCOES COMPRA  </v>
          </cell>
          <cell r="CE710" t="str">
            <v xml:space="preserve">Europeu        </v>
          </cell>
        </row>
        <row r="711">
          <cell r="AF711">
            <v>706</v>
          </cell>
          <cell r="AG711">
            <v>0.10603151270326672</v>
          </cell>
          <cell r="BY711" t="str">
            <v>PETRE15</v>
          </cell>
          <cell r="BZ711">
            <v>15</v>
          </cell>
          <cell r="CA711" t="str">
            <v>18-05-2009</v>
          </cell>
          <cell r="CB711" t="str">
            <v xml:space="preserve">PETR        </v>
          </cell>
          <cell r="CC711" t="str">
            <v xml:space="preserve">PN        </v>
          </cell>
          <cell r="CD711" t="str">
            <v xml:space="preserve">OPCOES COMPRA  </v>
          </cell>
          <cell r="CE711" t="str">
            <v xml:space="preserve">Europeu        </v>
          </cell>
        </row>
        <row r="712">
          <cell r="AF712">
            <v>707</v>
          </cell>
          <cell r="AG712">
            <v>0.10607510570161294</v>
          </cell>
          <cell r="BY712" t="str">
            <v>PETRE16</v>
          </cell>
          <cell r="BZ712">
            <v>16</v>
          </cell>
          <cell r="CA712" t="str">
            <v>18-05-2009</v>
          </cell>
          <cell r="CB712" t="str">
            <v xml:space="preserve">PETR        </v>
          </cell>
          <cell r="CC712" t="str">
            <v xml:space="preserve">PN        </v>
          </cell>
          <cell r="CD712" t="str">
            <v xml:space="preserve">OPCOES COMPRA  </v>
          </cell>
          <cell r="CE712" t="str">
            <v xml:space="preserve">Americano      </v>
          </cell>
        </row>
        <row r="713">
          <cell r="AF713">
            <v>708</v>
          </cell>
          <cell r="AG713">
            <v>0.10611857726679186</v>
          </cell>
          <cell r="BY713" t="str">
            <v>PETRE18</v>
          </cell>
          <cell r="BZ713">
            <v>18</v>
          </cell>
          <cell r="CA713" t="str">
            <v>18-05-2009</v>
          </cell>
          <cell r="CB713" t="str">
            <v xml:space="preserve">PETR        </v>
          </cell>
          <cell r="CC713" t="str">
            <v xml:space="preserve">PN        </v>
          </cell>
          <cell r="CD713" t="str">
            <v xml:space="preserve">OPCOES COMPRA  </v>
          </cell>
          <cell r="CE713" t="str">
            <v xml:space="preserve">Americano      </v>
          </cell>
        </row>
        <row r="714">
          <cell r="AF714">
            <v>709</v>
          </cell>
          <cell r="AG714">
            <v>0.10616192790546219</v>
          </cell>
          <cell r="BY714" t="str">
            <v>PETRE20</v>
          </cell>
          <cell r="BZ714">
            <v>20</v>
          </cell>
          <cell r="CA714" t="str">
            <v>18-05-2009</v>
          </cell>
          <cell r="CB714" t="str">
            <v xml:space="preserve">PETR        </v>
          </cell>
          <cell r="CC714" t="str">
            <v xml:space="preserve">PN        </v>
          </cell>
          <cell r="CD714" t="str">
            <v xml:space="preserve">OPCOES COMPRA  </v>
          </cell>
          <cell r="CE714" t="str">
            <v xml:space="preserve">Americano      </v>
          </cell>
        </row>
        <row r="715">
          <cell r="AF715">
            <v>710</v>
          </cell>
          <cell r="AG715">
            <v>0.1062051581214698</v>
          </cell>
          <cell r="BY715" t="str">
            <v>PETRE22</v>
          </cell>
          <cell r="BZ715">
            <v>22</v>
          </cell>
          <cell r="CA715" t="str">
            <v>18-05-2009</v>
          </cell>
          <cell r="CB715" t="str">
            <v xml:space="preserve">PETR        </v>
          </cell>
          <cell r="CC715" t="str">
            <v xml:space="preserve">PN        </v>
          </cell>
          <cell r="CD715" t="str">
            <v xml:space="preserve">OPCOES COMPRA  </v>
          </cell>
          <cell r="CE715" t="str">
            <v xml:space="preserve">Americano      </v>
          </cell>
        </row>
        <row r="716">
          <cell r="AF716">
            <v>711</v>
          </cell>
          <cell r="AG716">
            <v>0.1062482684158641</v>
          </cell>
          <cell r="BY716" t="str">
            <v>PETRE24</v>
          </cell>
          <cell r="BZ716">
            <v>24</v>
          </cell>
          <cell r="CA716" t="str">
            <v>18-05-2009</v>
          </cell>
          <cell r="CB716" t="str">
            <v xml:space="preserve">PETR        </v>
          </cell>
          <cell r="CC716" t="str">
            <v xml:space="preserve">PN        </v>
          </cell>
          <cell r="CD716" t="str">
            <v xml:space="preserve">OPCOES COMPRA  </v>
          </cell>
          <cell r="CE716" t="str">
            <v xml:space="preserve">Americano      </v>
          </cell>
        </row>
        <row r="717">
          <cell r="AF717">
            <v>712</v>
          </cell>
          <cell r="AG717">
            <v>0.10629125928691896</v>
          </cell>
          <cell r="BY717" t="str">
            <v>PETRE26</v>
          </cell>
          <cell r="BZ717">
            <v>26</v>
          </cell>
          <cell r="CA717" t="str">
            <v>18-05-2009</v>
          </cell>
          <cell r="CB717" t="str">
            <v xml:space="preserve">PETR        </v>
          </cell>
          <cell r="CC717" t="str">
            <v xml:space="preserve">PN        </v>
          </cell>
          <cell r="CD717" t="str">
            <v xml:space="preserve">OPCOES COMPRA  </v>
          </cell>
          <cell r="CE717" t="str">
            <v xml:space="preserve">Americano      </v>
          </cell>
        </row>
        <row r="718">
          <cell r="AF718">
            <v>713</v>
          </cell>
          <cell r="AG718">
            <v>0.10633413123015312</v>
          </cell>
          <cell r="BY718" t="str">
            <v>PETRE28</v>
          </cell>
          <cell r="BZ718">
            <v>28</v>
          </cell>
          <cell r="CA718" t="str">
            <v>18-05-2009</v>
          </cell>
          <cell r="CB718" t="str">
            <v xml:space="preserve">PETR        </v>
          </cell>
          <cell r="CC718" t="str">
            <v xml:space="preserve">PN        </v>
          </cell>
          <cell r="CD718" t="str">
            <v xml:space="preserve">OPCOES COMPRA  </v>
          </cell>
          <cell r="CE718" t="str">
            <v xml:space="preserve">Americano      </v>
          </cell>
        </row>
        <row r="719">
          <cell r="AF719">
            <v>714</v>
          </cell>
          <cell r="AG719">
            <v>0.1063768847383455</v>
          </cell>
          <cell r="BY719" t="str">
            <v>PETRE30</v>
          </cell>
          <cell r="BZ719">
            <v>30</v>
          </cell>
          <cell r="CA719" t="str">
            <v>18-05-2009</v>
          </cell>
          <cell r="CB719" t="str">
            <v xml:space="preserve">PETR        </v>
          </cell>
          <cell r="CC719" t="str">
            <v xml:space="preserve">PN        </v>
          </cell>
          <cell r="CD719" t="str">
            <v xml:space="preserve">OPCOES COMPRA  </v>
          </cell>
          <cell r="CE719" t="str">
            <v xml:space="preserve">Americano      </v>
          </cell>
        </row>
        <row r="720">
          <cell r="AF720">
            <v>715</v>
          </cell>
          <cell r="AG720">
            <v>0.10641952030155921</v>
          </cell>
          <cell r="BY720" t="str">
            <v>PETRE32</v>
          </cell>
          <cell r="BZ720">
            <v>32</v>
          </cell>
          <cell r="CA720" t="str">
            <v>18-05-2009</v>
          </cell>
          <cell r="CB720" t="str">
            <v xml:space="preserve">PETR        </v>
          </cell>
          <cell r="CC720" t="str">
            <v xml:space="preserve">PN        </v>
          </cell>
          <cell r="CD720" t="str">
            <v xml:space="preserve">OPCOES COMPRA  </v>
          </cell>
          <cell r="CE720" t="str">
            <v xml:space="preserve">Americano      </v>
          </cell>
        </row>
        <row r="721">
          <cell r="AF721">
            <v>716</v>
          </cell>
          <cell r="AG721">
            <v>0.10646203840715573</v>
          </cell>
          <cell r="BY721" t="str">
            <v>PETRE34</v>
          </cell>
          <cell r="BZ721">
            <v>34</v>
          </cell>
          <cell r="CA721" t="str">
            <v>18-05-2009</v>
          </cell>
          <cell r="CB721" t="str">
            <v xml:space="preserve">PETR        </v>
          </cell>
          <cell r="CC721" t="str">
            <v xml:space="preserve">PN        </v>
          </cell>
          <cell r="CD721" t="str">
            <v xml:space="preserve">OPCOES COMPRA  </v>
          </cell>
          <cell r="CE721" t="str">
            <v xml:space="preserve">Americano      </v>
          </cell>
        </row>
        <row r="722">
          <cell r="AF722">
            <v>717</v>
          </cell>
          <cell r="AG722">
            <v>0.10650443953981603</v>
          </cell>
          <cell r="BY722" t="str">
            <v>PETRE35</v>
          </cell>
          <cell r="BZ722">
            <v>35</v>
          </cell>
          <cell r="CA722" t="str">
            <v>18-05-2009</v>
          </cell>
          <cell r="CB722" t="str">
            <v xml:space="preserve">PETR        </v>
          </cell>
          <cell r="CC722" t="str">
            <v xml:space="preserve">PN        </v>
          </cell>
          <cell r="CD722" t="str">
            <v xml:space="preserve">OPCOES COMPRA  </v>
          </cell>
          <cell r="CE722" t="str">
            <v xml:space="preserve">Europeu        </v>
          </cell>
        </row>
        <row r="723">
          <cell r="AF723">
            <v>718</v>
          </cell>
          <cell r="AG723">
            <v>0.10654672418155808</v>
          </cell>
          <cell r="BY723" t="str">
            <v>PETRE36</v>
          </cell>
          <cell r="BZ723">
            <v>36</v>
          </cell>
          <cell r="CA723" t="str">
            <v>18-05-2009</v>
          </cell>
          <cell r="CB723" t="str">
            <v xml:space="preserve">PETR        </v>
          </cell>
          <cell r="CC723" t="str">
            <v xml:space="preserve">PN        </v>
          </cell>
          <cell r="CD723" t="str">
            <v xml:space="preserve">OPCOES COMPRA  </v>
          </cell>
          <cell r="CE723" t="str">
            <v xml:space="preserve">Americano      </v>
          </cell>
        </row>
        <row r="724">
          <cell r="AF724">
            <v>719</v>
          </cell>
          <cell r="AG724">
            <v>0.1065888928117551</v>
          </cell>
          <cell r="BY724" t="str">
            <v>PETRE38</v>
          </cell>
          <cell r="BZ724">
            <v>38</v>
          </cell>
          <cell r="CA724" t="str">
            <v>18-05-2009</v>
          </cell>
          <cell r="CB724" t="str">
            <v xml:space="preserve">PETR        </v>
          </cell>
          <cell r="CC724" t="str">
            <v xml:space="preserve">PN        </v>
          </cell>
          <cell r="CD724" t="str">
            <v xml:space="preserve">OPCOES COMPRA  </v>
          </cell>
          <cell r="CE724" t="str">
            <v xml:space="preserve">Americano      </v>
          </cell>
        </row>
        <row r="725">
          <cell r="AF725">
            <v>720</v>
          </cell>
          <cell r="AG725">
            <v>0.10663094590715394</v>
          </cell>
          <cell r="BY725" t="str">
            <v>PETRE40</v>
          </cell>
          <cell r="BZ725">
            <v>40</v>
          </cell>
          <cell r="CA725" t="str">
            <v>18-05-2009</v>
          </cell>
          <cell r="CB725" t="str">
            <v xml:space="preserve">PETR        </v>
          </cell>
          <cell r="CC725" t="str">
            <v xml:space="preserve">PN        </v>
          </cell>
          <cell r="CD725" t="str">
            <v xml:space="preserve">OPCOES COMPRA  </v>
          </cell>
          <cell r="CE725" t="str">
            <v xml:space="preserve">Americano      </v>
          </cell>
        </row>
        <row r="726">
          <cell r="AF726">
            <v>721</v>
          </cell>
          <cell r="AG726">
            <v>0.10667288394189312</v>
          </cell>
          <cell r="BY726" t="str">
            <v>PETRF97</v>
          </cell>
          <cell r="BZ726">
            <v>15</v>
          </cell>
          <cell r="CA726" t="str">
            <v>15-06-2009</v>
          </cell>
          <cell r="CB726" t="str">
            <v xml:space="preserve">PETR        </v>
          </cell>
          <cell r="CC726" t="str">
            <v xml:space="preserve">PN        </v>
          </cell>
          <cell r="CD726" t="str">
            <v xml:space="preserve">OPCOES COMPRA  </v>
          </cell>
          <cell r="CE726" t="str">
            <v xml:space="preserve">Europeu        </v>
          </cell>
        </row>
        <row r="727">
          <cell r="AF727">
            <v>722</v>
          </cell>
          <cell r="AG727">
            <v>0.10671470738752031</v>
          </cell>
          <cell r="BY727" t="str">
            <v>PETRF96</v>
          </cell>
          <cell r="BZ727">
            <v>17</v>
          </cell>
          <cell r="CA727" t="str">
            <v>15-06-2009</v>
          </cell>
          <cell r="CB727" t="str">
            <v xml:space="preserve">PETR        </v>
          </cell>
          <cell r="CC727" t="str">
            <v xml:space="preserve">PN        </v>
          </cell>
          <cell r="CD727" t="str">
            <v xml:space="preserve">OPCOES COMPRA  </v>
          </cell>
          <cell r="CE727" t="str">
            <v xml:space="preserve">Europeu        </v>
          </cell>
        </row>
        <row r="728">
          <cell r="AF728">
            <v>723</v>
          </cell>
          <cell r="AG728">
            <v>0.10675641671301062</v>
          </cell>
          <cell r="BY728" t="str">
            <v>PETRF95</v>
          </cell>
          <cell r="BZ728">
            <v>19</v>
          </cell>
          <cell r="CA728" t="str">
            <v>15-06-2009</v>
          </cell>
          <cell r="CB728" t="str">
            <v xml:space="preserve">PETR        </v>
          </cell>
          <cell r="CC728" t="str">
            <v xml:space="preserve">PN        </v>
          </cell>
          <cell r="CD728" t="str">
            <v xml:space="preserve">OPCOES COMPRA  </v>
          </cell>
          <cell r="CE728" t="str">
            <v xml:space="preserve">Europeu        </v>
          </cell>
        </row>
        <row r="729">
          <cell r="AF729">
            <v>724</v>
          </cell>
          <cell r="AG729">
            <v>0.10679801238478293</v>
          </cell>
          <cell r="BY729" t="str">
            <v>PETRF94</v>
          </cell>
          <cell r="BZ729">
            <v>21</v>
          </cell>
          <cell r="CA729" t="str">
            <v>15-06-2009</v>
          </cell>
          <cell r="CB729" t="str">
            <v xml:space="preserve">PETR        </v>
          </cell>
          <cell r="CC729" t="str">
            <v xml:space="preserve">PN        </v>
          </cell>
          <cell r="CD729" t="str">
            <v xml:space="preserve">OPCOES COMPRA  </v>
          </cell>
          <cell r="CE729" t="str">
            <v xml:space="preserve">Europeu        </v>
          </cell>
        </row>
        <row r="730">
          <cell r="AF730">
            <v>725</v>
          </cell>
          <cell r="AG730">
            <v>0.10683949486671818</v>
          </cell>
          <cell r="BY730" t="str">
            <v>PETRF22</v>
          </cell>
          <cell r="BZ730">
            <v>21.32</v>
          </cell>
          <cell r="CA730" t="str">
            <v>15-06-2009</v>
          </cell>
          <cell r="CB730" t="str">
            <v xml:space="preserve">PETR        </v>
          </cell>
          <cell r="CC730" t="str">
            <v xml:space="preserve">PN        </v>
          </cell>
          <cell r="CD730" t="str">
            <v xml:space="preserve">OPCOES COMPRA  </v>
          </cell>
          <cell r="CE730" t="str">
            <v xml:space="preserve">Americano      </v>
          </cell>
        </row>
        <row r="731">
          <cell r="AF731">
            <v>726</v>
          </cell>
          <cell r="AG731">
            <v>0.1068808646201771</v>
          </cell>
          <cell r="BY731" t="str">
            <v>PETRF93</v>
          </cell>
          <cell r="BZ731">
            <v>23</v>
          </cell>
          <cell r="CA731" t="str">
            <v>15-06-2009</v>
          </cell>
          <cell r="CB731" t="str">
            <v xml:space="preserve">PETR        </v>
          </cell>
          <cell r="CC731" t="str">
            <v xml:space="preserve">PN        </v>
          </cell>
          <cell r="CD731" t="str">
            <v xml:space="preserve">OPCOES COMPRA  </v>
          </cell>
          <cell r="CE731" t="str">
            <v xml:space="preserve">Europeu        </v>
          </cell>
        </row>
        <row r="732">
          <cell r="AF732">
            <v>727</v>
          </cell>
          <cell r="AG732">
            <v>0.10692212210401553</v>
          </cell>
          <cell r="BY732" t="str">
            <v>PETRF24</v>
          </cell>
          <cell r="BZ732">
            <v>24</v>
          </cell>
          <cell r="CA732" t="str">
            <v>15-06-2009</v>
          </cell>
          <cell r="CB732" t="str">
            <v xml:space="preserve">PETR        </v>
          </cell>
          <cell r="CC732" t="str">
            <v xml:space="preserve">PN        </v>
          </cell>
          <cell r="CD732" t="str">
            <v xml:space="preserve">OPCOES COMPRA  </v>
          </cell>
          <cell r="CE732" t="str">
            <v xml:space="preserve">Americano      </v>
          </cell>
        </row>
        <row r="733">
          <cell r="AF733">
            <v>728</v>
          </cell>
          <cell r="AG733">
            <v>0.10696326777460374</v>
          </cell>
          <cell r="BY733" t="str">
            <v>PETRF92</v>
          </cell>
          <cell r="BZ733">
            <v>24.32</v>
          </cell>
          <cell r="CA733" t="str">
            <v>15-06-2009</v>
          </cell>
          <cell r="CB733" t="str">
            <v xml:space="preserve">PETR        </v>
          </cell>
          <cell r="CC733" t="str">
            <v xml:space="preserve">PN        </v>
          </cell>
          <cell r="CD733" t="str">
            <v xml:space="preserve">OPCOES COMPRA  </v>
          </cell>
          <cell r="CE733" t="str">
            <v xml:space="preserve">Europeu        </v>
          </cell>
        </row>
        <row r="734">
          <cell r="AF734">
            <v>729</v>
          </cell>
          <cell r="AG734">
            <v>0.10700430208584133</v>
          </cell>
          <cell r="BY734" t="str">
            <v>PETRF26</v>
          </cell>
          <cell r="BZ734">
            <v>26</v>
          </cell>
          <cell r="CA734" t="str">
            <v>15-06-2009</v>
          </cell>
          <cell r="CB734" t="str">
            <v xml:space="preserve">PETR        </v>
          </cell>
          <cell r="CC734" t="str">
            <v xml:space="preserve">PN        </v>
          </cell>
          <cell r="CD734" t="str">
            <v xml:space="preserve">OPCOES COMPRA  </v>
          </cell>
          <cell r="CE734" t="str">
            <v xml:space="preserve">Americano      </v>
          </cell>
        </row>
        <row r="735">
          <cell r="AF735">
            <v>730</v>
          </cell>
          <cell r="AG735">
            <v>0.10704522548917428</v>
          </cell>
          <cell r="BY735" t="str">
            <v>PETRF91</v>
          </cell>
          <cell r="BZ735">
            <v>26.5</v>
          </cell>
          <cell r="CA735" t="str">
            <v>15-06-2009</v>
          </cell>
          <cell r="CB735" t="str">
            <v xml:space="preserve">PETR        </v>
          </cell>
          <cell r="CC735" t="str">
            <v xml:space="preserve">PN        </v>
          </cell>
          <cell r="CD735" t="str">
            <v xml:space="preserve">OPCOES COMPRA  </v>
          </cell>
          <cell r="CE735" t="str">
            <v xml:space="preserve">Europeu        </v>
          </cell>
        </row>
        <row r="736">
          <cell r="AF736">
            <v>731</v>
          </cell>
          <cell r="AG736">
            <v>0.10708603843361253</v>
          </cell>
          <cell r="BY736" t="str">
            <v>PETRF28</v>
          </cell>
          <cell r="BZ736">
            <v>27.32</v>
          </cell>
          <cell r="CA736" t="str">
            <v>15-06-2009</v>
          </cell>
          <cell r="CB736" t="str">
            <v xml:space="preserve">PETR        </v>
          </cell>
          <cell r="CC736" t="str">
            <v xml:space="preserve">PN        </v>
          </cell>
          <cell r="CD736" t="str">
            <v xml:space="preserve">OPCOES COMPRA  </v>
          </cell>
          <cell r="CE736" t="str">
            <v xml:space="preserve">Americano      </v>
          </cell>
        </row>
        <row r="737">
          <cell r="AF737">
            <v>732</v>
          </cell>
          <cell r="AG737">
            <v>0.10712674136574551</v>
          </cell>
          <cell r="BY737" t="str">
            <v>PETRF30</v>
          </cell>
          <cell r="BZ737">
            <v>30</v>
          </cell>
          <cell r="CA737" t="str">
            <v>15-06-2009</v>
          </cell>
          <cell r="CB737" t="str">
            <v xml:space="preserve">PETR        </v>
          </cell>
          <cell r="CC737" t="str">
            <v xml:space="preserve">PN        </v>
          </cell>
          <cell r="CD737" t="str">
            <v xml:space="preserve">OPCOES COMPRA  </v>
          </cell>
          <cell r="CE737" t="str">
            <v xml:space="preserve">Americano      </v>
          </cell>
        </row>
        <row r="738">
          <cell r="AF738">
            <v>733</v>
          </cell>
          <cell r="AG738">
            <v>0.10716733472975837</v>
          </cell>
          <cell r="BY738" t="str">
            <v>PETRF32</v>
          </cell>
          <cell r="BZ738">
            <v>32</v>
          </cell>
          <cell r="CA738" t="str">
            <v>15-06-2009</v>
          </cell>
          <cell r="CB738" t="str">
            <v xml:space="preserve">PETR        </v>
          </cell>
          <cell r="CC738" t="str">
            <v xml:space="preserve">PN        </v>
          </cell>
          <cell r="CD738" t="str">
            <v xml:space="preserve">OPCOES COMPRA  </v>
          </cell>
          <cell r="CE738" t="str">
            <v xml:space="preserve">Americano      </v>
          </cell>
        </row>
        <row r="739">
          <cell r="AF739">
            <v>734</v>
          </cell>
          <cell r="AG739">
            <v>0.10720781896744813</v>
          </cell>
          <cell r="BY739" t="str">
            <v>PETRF34</v>
          </cell>
          <cell r="BZ739">
            <v>34</v>
          </cell>
          <cell r="CA739" t="str">
            <v>15-06-2009</v>
          </cell>
          <cell r="CB739" t="str">
            <v xml:space="preserve">PETR        </v>
          </cell>
          <cell r="CC739" t="str">
            <v xml:space="preserve">PN        </v>
          </cell>
          <cell r="CD739" t="str">
            <v xml:space="preserve">OPCOES COMPRA  </v>
          </cell>
          <cell r="CE739" t="str">
            <v xml:space="preserve">Americano      </v>
          </cell>
        </row>
        <row r="740">
          <cell r="AF740">
            <v>735</v>
          </cell>
          <cell r="AG740">
            <v>0.10724819451824086</v>
          </cell>
          <cell r="BY740" t="str">
            <v>PETRF36</v>
          </cell>
          <cell r="BZ740">
            <v>36</v>
          </cell>
          <cell r="CA740" t="str">
            <v>15-06-2009</v>
          </cell>
          <cell r="CB740" t="str">
            <v xml:space="preserve">PETR        </v>
          </cell>
          <cell r="CC740" t="str">
            <v xml:space="preserve">PN        </v>
          </cell>
          <cell r="CD740" t="str">
            <v xml:space="preserve">OPCOES COMPRA  </v>
          </cell>
          <cell r="CE740" t="str">
            <v xml:space="preserve">Americano      </v>
          </cell>
        </row>
        <row r="741">
          <cell r="AF741">
            <v>736</v>
          </cell>
          <cell r="AG741">
            <v>0.10728846181920582</v>
          </cell>
          <cell r="BY741" t="str">
            <v>PETRF38</v>
          </cell>
          <cell r="BZ741">
            <v>38</v>
          </cell>
          <cell r="CA741" t="str">
            <v>15-06-2009</v>
          </cell>
          <cell r="CB741" t="str">
            <v xml:space="preserve">PETR        </v>
          </cell>
          <cell r="CC741" t="str">
            <v xml:space="preserve">PN        </v>
          </cell>
          <cell r="CD741" t="str">
            <v xml:space="preserve">OPCOES COMPRA  </v>
          </cell>
          <cell r="CE741" t="str">
            <v xml:space="preserve">Americano      </v>
          </cell>
        </row>
        <row r="742">
          <cell r="AF742">
            <v>737</v>
          </cell>
          <cell r="AG742">
            <v>0.10732862130507237</v>
          </cell>
          <cell r="BY742" t="str">
            <v>PETRF98</v>
          </cell>
          <cell r="BZ742">
            <v>39.32</v>
          </cell>
          <cell r="CA742" t="str">
            <v>15-06-2009</v>
          </cell>
          <cell r="CB742" t="str">
            <v xml:space="preserve">PETR        </v>
          </cell>
          <cell r="CC742" t="str">
            <v xml:space="preserve">PN        </v>
          </cell>
          <cell r="CD742" t="str">
            <v xml:space="preserve">OPCOES COMPRA  </v>
          </cell>
          <cell r="CE742" t="str">
            <v xml:space="preserve">Europeu        </v>
          </cell>
        </row>
        <row r="743">
          <cell r="AF743">
            <v>738</v>
          </cell>
          <cell r="AG743">
            <v>0.10736867340824507</v>
          </cell>
          <cell r="BY743" t="str">
            <v>PETRF99</v>
          </cell>
          <cell r="BZ743">
            <v>45</v>
          </cell>
          <cell r="CA743" t="str">
            <v>15-06-2009</v>
          </cell>
          <cell r="CB743" t="str">
            <v xml:space="preserve">PETR        </v>
          </cell>
          <cell r="CC743" t="str">
            <v xml:space="preserve">PN        </v>
          </cell>
          <cell r="CD743" t="str">
            <v xml:space="preserve">OPCOES COMPRA  </v>
          </cell>
          <cell r="CE743" t="str">
            <v xml:space="preserve">Europeu        </v>
          </cell>
        </row>
        <row r="744">
          <cell r="AF744">
            <v>739</v>
          </cell>
          <cell r="AG744">
            <v>0.10740861855881967</v>
          </cell>
          <cell r="BY744" t="str">
            <v>PETRG26</v>
          </cell>
          <cell r="BZ744">
            <v>26</v>
          </cell>
          <cell r="CA744" t="str">
            <v>20-07-2009</v>
          </cell>
          <cell r="CB744" t="str">
            <v xml:space="preserve">PETR        </v>
          </cell>
          <cell r="CC744" t="str">
            <v xml:space="preserve">PN        </v>
          </cell>
          <cell r="CD744" t="str">
            <v xml:space="preserve">OPCOES COMPRA  </v>
          </cell>
          <cell r="CE744" t="str">
            <v xml:space="preserve">Americano      </v>
          </cell>
        </row>
        <row r="745">
          <cell r="AF745">
            <v>740</v>
          </cell>
          <cell r="AG745">
            <v>0.10744845718459883</v>
          </cell>
          <cell r="BY745" t="str">
            <v>PETRH99</v>
          </cell>
          <cell r="BZ745">
            <v>28.5</v>
          </cell>
          <cell r="CA745" t="str">
            <v>17-08-2009</v>
          </cell>
          <cell r="CB745" t="str">
            <v xml:space="preserve">PETR        </v>
          </cell>
          <cell r="CC745" t="str">
            <v xml:space="preserve">PN        </v>
          </cell>
          <cell r="CD745" t="str">
            <v xml:space="preserve">OPCOES COMPRA  </v>
          </cell>
          <cell r="CE745" t="str">
            <v xml:space="preserve">Europeu        </v>
          </cell>
        </row>
        <row r="746">
          <cell r="AF746">
            <v>741</v>
          </cell>
          <cell r="AG746">
            <v>0.1074881897111053</v>
          </cell>
          <cell r="BY746" t="str">
            <v>PETRI1</v>
          </cell>
          <cell r="BZ746">
            <v>26.5</v>
          </cell>
          <cell r="CA746" t="str">
            <v>21-09-2009</v>
          </cell>
          <cell r="CB746" t="str">
            <v xml:space="preserve">PETR        </v>
          </cell>
          <cell r="CC746" t="str">
            <v xml:space="preserve">PN        </v>
          </cell>
          <cell r="CD746" t="str">
            <v xml:space="preserve">OPCOES COMPRA  </v>
          </cell>
          <cell r="CE746" t="str">
            <v xml:space="preserve">Europeu        </v>
          </cell>
        </row>
        <row r="747">
          <cell r="AF747">
            <v>742</v>
          </cell>
          <cell r="AG747">
            <v>0.10752781656160026</v>
          </cell>
          <cell r="BY747" t="str">
            <v>PETRL4</v>
          </cell>
          <cell r="BZ747">
            <v>18</v>
          </cell>
          <cell r="CA747" t="str">
            <v>21-12-2009</v>
          </cell>
          <cell r="CB747" t="str">
            <v xml:space="preserve">PETR        </v>
          </cell>
          <cell r="CC747" t="str">
            <v xml:space="preserve">PN        </v>
          </cell>
          <cell r="CD747" t="str">
            <v xml:space="preserve">OPCOES COMPRA  </v>
          </cell>
          <cell r="CE747" t="str">
            <v xml:space="preserve">Americano      </v>
          </cell>
        </row>
        <row r="748">
          <cell r="AF748">
            <v>743</v>
          </cell>
          <cell r="AG748">
            <v>0.1075673381570954</v>
          </cell>
          <cell r="BY748" t="str">
            <v>PETRL24</v>
          </cell>
          <cell r="BZ748">
            <v>24</v>
          </cell>
          <cell r="CA748" t="str">
            <v>21-12-2009</v>
          </cell>
          <cell r="CB748" t="str">
            <v xml:space="preserve">PETR        </v>
          </cell>
          <cell r="CC748" t="str">
            <v xml:space="preserve">PN        </v>
          </cell>
          <cell r="CD748" t="str">
            <v xml:space="preserve">OPCOES COMPRA  </v>
          </cell>
          <cell r="CE748" t="str">
            <v xml:space="preserve">Americano      </v>
          </cell>
        </row>
        <row r="749">
          <cell r="AF749">
            <v>744</v>
          </cell>
          <cell r="AG749">
            <v>0.10760675491636995</v>
          </cell>
          <cell r="BY749" t="str">
            <v>PETRL26</v>
          </cell>
          <cell r="BZ749">
            <v>26</v>
          </cell>
          <cell r="CA749" t="str">
            <v>21-12-2009</v>
          </cell>
          <cell r="CB749" t="str">
            <v xml:space="preserve">PETR        </v>
          </cell>
          <cell r="CC749" t="str">
            <v xml:space="preserve">PN        </v>
          </cell>
          <cell r="CD749" t="str">
            <v xml:space="preserve">OPCOES COMPRA  </v>
          </cell>
          <cell r="CE749" t="str">
            <v xml:space="preserve">Americano      </v>
          </cell>
        </row>
        <row r="750">
          <cell r="AF750">
            <v>745</v>
          </cell>
          <cell r="AG750">
            <v>0.1076460672559838</v>
          </cell>
          <cell r="BY750" t="str">
            <v>PETRL5</v>
          </cell>
          <cell r="BZ750">
            <v>27.32</v>
          </cell>
          <cell r="CA750" t="str">
            <v>21-12-2009</v>
          </cell>
          <cell r="CB750" t="str">
            <v xml:space="preserve">PETR        </v>
          </cell>
          <cell r="CC750" t="str">
            <v xml:space="preserve">PN        </v>
          </cell>
          <cell r="CD750" t="str">
            <v xml:space="preserve">OPCOES COMPRA  </v>
          </cell>
          <cell r="CE750" t="str">
            <v xml:space="preserve">Americano      </v>
          </cell>
        </row>
        <row r="751">
          <cell r="AF751">
            <v>746</v>
          </cell>
          <cell r="AG751">
            <v>0.10768527559029439</v>
          </cell>
          <cell r="BY751" t="str">
            <v>PETRL30</v>
          </cell>
          <cell r="BZ751">
            <v>30</v>
          </cell>
          <cell r="CA751" t="str">
            <v>21-12-2009</v>
          </cell>
          <cell r="CB751" t="str">
            <v xml:space="preserve">PETR        </v>
          </cell>
          <cell r="CC751" t="str">
            <v xml:space="preserve">PN        </v>
          </cell>
          <cell r="CD751" t="str">
            <v xml:space="preserve">OPCOES COMPRA  </v>
          </cell>
          <cell r="CE751" t="str">
            <v xml:space="preserve">Americano      </v>
          </cell>
        </row>
        <row r="752">
          <cell r="AF752">
            <v>747</v>
          </cell>
          <cell r="AG752">
            <v>0.10772438033146803</v>
          </cell>
          <cell r="BY752" t="str">
            <v>PETRL34</v>
          </cell>
          <cell r="BZ752">
            <v>34</v>
          </cell>
          <cell r="CA752" t="str">
            <v>21-12-2009</v>
          </cell>
          <cell r="CB752" t="str">
            <v xml:space="preserve">PETR        </v>
          </cell>
          <cell r="CC752" t="str">
            <v xml:space="preserve">PN        </v>
          </cell>
          <cell r="CD752" t="str">
            <v xml:space="preserve">OPCOES COMPRA  </v>
          </cell>
          <cell r="CE752" t="str">
            <v xml:space="preserve">Americano      </v>
          </cell>
        </row>
        <row r="753">
          <cell r="AF753">
            <v>748</v>
          </cell>
          <cell r="AG753">
            <v>0.10776338188949741</v>
          </cell>
          <cell r="BY753" t="str">
            <v>PETRL40</v>
          </cell>
          <cell r="BZ753">
            <v>40</v>
          </cell>
          <cell r="CA753" t="str">
            <v>21-12-2009</v>
          </cell>
          <cell r="CB753" t="str">
            <v xml:space="preserve">PETR        </v>
          </cell>
          <cell r="CC753" t="str">
            <v xml:space="preserve">PN        </v>
          </cell>
          <cell r="CD753" t="str">
            <v xml:space="preserve">OPCOES COMPRA  </v>
          </cell>
          <cell r="CE753" t="str">
            <v xml:space="preserve">Americano      </v>
          </cell>
        </row>
        <row r="754">
          <cell r="AF754">
            <v>749</v>
          </cell>
          <cell r="AG754">
            <v>0.10780228067221409</v>
          </cell>
          <cell r="BY754" t="str">
            <v>PETRA18</v>
          </cell>
          <cell r="BZ754">
            <v>18</v>
          </cell>
          <cell r="CA754" t="str">
            <v>18-01-2010</v>
          </cell>
          <cell r="CB754" t="str">
            <v xml:space="preserve">PETR        </v>
          </cell>
          <cell r="CC754" t="str">
            <v xml:space="preserve">PN        </v>
          </cell>
          <cell r="CD754" t="str">
            <v xml:space="preserve">OPCOES COMPRA  </v>
          </cell>
          <cell r="CE754" t="str">
            <v xml:space="preserve">Americano      </v>
          </cell>
        </row>
        <row r="755">
          <cell r="AF755">
            <v>750</v>
          </cell>
          <cell r="AG755">
            <v>0.10784107708530466</v>
          </cell>
          <cell r="BY755" t="str">
            <v>PETRA26</v>
          </cell>
          <cell r="BZ755">
            <v>26</v>
          </cell>
          <cell r="CA755" t="str">
            <v>18-01-2010</v>
          </cell>
          <cell r="CB755" t="str">
            <v xml:space="preserve">PETR        </v>
          </cell>
          <cell r="CC755" t="str">
            <v xml:space="preserve">PN        </v>
          </cell>
          <cell r="CD755" t="str">
            <v xml:space="preserve">OPCOES COMPRA  </v>
          </cell>
          <cell r="CE755" t="str">
            <v xml:space="preserve">Americano      </v>
          </cell>
        </row>
        <row r="756">
          <cell r="AF756">
            <v>751</v>
          </cell>
          <cell r="AG756">
            <v>0.1078797715323212</v>
          </cell>
          <cell r="BY756" t="str">
            <v>PETRA32</v>
          </cell>
          <cell r="BZ756">
            <v>32</v>
          </cell>
          <cell r="CA756" t="str">
            <v>18-01-2010</v>
          </cell>
          <cell r="CB756" t="str">
            <v xml:space="preserve">PETR        </v>
          </cell>
          <cell r="CC756" t="str">
            <v xml:space="preserve">PN        </v>
          </cell>
          <cell r="CD756" t="str">
            <v xml:space="preserve">OPCOES COMPRA  </v>
          </cell>
          <cell r="CE756" t="str">
            <v xml:space="preserve">Americano      </v>
          </cell>
        </row>
        <row r="757">
          <cell r="AF757">
            <v>752</v>
          </cell>
          <cell r="AG757">
            <v>0.10791836441469904</v>
          </cell>
          <cell r="BY757" t="str">
            <v>PETRO13</v>
          </cell>
          <cell r="BZ757">
            <v>12.32</v>
          </cell>
          <cell r="CA757" t="str">
            <v>16-03-2009</v>
          </cell>
          <cell r="CB757" t="str">
            <v xml:space="preserve">PETR        </v>
          </cell>
          <cell r="CC757" t="str">
            <v xml:space="preserve">PN        </v>
          </cell>
          <cell r="CD757" t="str">
            <v xml:space="preserve">OPCOES VENDA   </v>
          </cell>
          <cell r="CE757" t="str">
            <v xml:space="preserve">Europeu        </v>
          </cell>
        </row>
        <row r="758">
          <cell r="AF758">
            <v>753</v>
          </cell>
          <cell r="AG758">
            <v>0.10795685613176942</v>
          </cell>
          <cell r="BY758" t="str">
            <v>PETRO16</v>
          </cell>
          <cell r="BZ758">
            <v>16</v>
          </cell>
          <cell r="CA758" t="str">
            <v>16-03-2009</v>
          </cell>
          <cell r="CB758" t="str">
            <v xml:space="preserve">PETR        </v>
          </cell>
          <cell r="CC758" t="str">
            <v xml:space="preserve">PN        </v>
          </cell>
          <cell r="CD758" t="str">
            <v xml:space="preserve">OPCOES VENDA   </v>
          </cell>
          <cell r="CE758" t="str">
            <v xml:space="preserve">Europeu        </v>
          </cell>
        </row>
        <row r="759">
          <cell r="AF759">
            <v>754</v>
          </cell>
          <cell r="AG759">
            <v>0.10799524708077168</v>
          </cell>
          <cell r="BY759" t="str">
            <v>PETRO18</v>
          </cell>
          <cell r="BZ759">
            <v>18</v>
          </cell>
          <cell r="CA759" t="str">
            <v>16-03-2009</v>
          </cell>
          <cell r="CB759" t="str">
            <v xml:space="preserve">PETR        </v>
          </cell>
          <cell r="CC759" t="str">
            <v xml:space="preserve">PN        </v>
          </cell>
          <cell r="CD759" t="str">
            <v xml:space="preserve">OPCOES VENDA   </v>
          </cell>
          <cell r="CE759" t="str">
            <v xml:space="preserve">Europeu        </v>
          </cell>
        </row>
        <row r="760">
          <cell r="AF760">
            <v>755</v>
          </cell>
          <cell r="AG760">
            <v>0.10803353765686996</v>
          </cell>
          <cell r="BY760" t="str">
            <v>PETRO20</v>
          </cell>
          <cell r="BZ760">
            <v>20</v>
          </cell>
          <cell r="CA760" t="str">
            <v>16-03-2009</v>
          </cell>
          <cell r="CB760" t="str">
            <v xml:space="preserve">PETR        </v>
          </cell>
          <cell r="CC760" t="str">
            <v xml:space="preserve">PN        </v>
          </cell>
          <cell r="CD760" t="str">
            <v xml:space="preserve">OPCOES VENDA   </v>
          </cell>
          <cell r="CE760" t="str">
            <v xml:space="preserve">Europeu        </v>
          </cell>
        </row>
        <row r="761">
          <cell r="AF761">
            <v>756</v>
          </cell>
          <cell r="AG761">
            <v>0.10807172825316358</v>
          </cell>
          <cell r="BY761" t="str">
            <v>PETRO22</v>
          </cell>
          <cell r="BZ761">
            <v>22</v>
          </cell>
          <cell r="CA761" t="str">
            <v>16-03-2009</v>
          </cell>
          <cell r="CB761" t="str">
            <v xml:space="preserve">PETR        </v>
          </cell>
          <cell r="CC761" t="str">
            <v xml:space="preserve">PN        </v>
          </cell>
          <cell r="CD761" t="str">
            <v xml:space="preserve">OPCOES VENDA   </v>
          </cell>
          <cell r="CE761" t="str">
            <v xml:space="preserve">Europeu        </v>
          </cell>
        </row>
        <row r="762">
          <cell r="AF762">
            <v>757</v>
          </cell>
          <cell r="AG762">
            <v>0.10810981926070218</v>
          </cell>
          <cell r="BY762" t="str">
            <v>PETRO1</v>
          </cell>
          <cell r="BZ762">
            <v>23.5</v>
          </cell>
          <cell r="CA762" t="str">
            <v>16-03-2009</v>
          </cell>
          <cell r="CB762" t="str">
            <v xml:space="preserve">PETR        </v>
          </cell>
          <cell r="CC762" t="str">
            <v xml:space="preserve">PN        </v>
          </cell>
          <cell r="CD762" t="str">
            <v xml:space="preserve">OPCOES VENDA   </v>
          </cell>
          <cell r="CE762" t="str">
            <v xml:space="preserve">Europeu        </v>
          </cell>
        </row>
        <row r="763">
          <cell r="AF763">
            <v>758</v>
          </cell>
          <cell r="AG763">
            <v>0.10814781106849947</v>
          </cell>
          <cell r="BY763" t="str">
            <v>PETRO24</v>
          </cell>
          <cell r="BZ763">
            <v>24</v>
          </cell>
          <cell r="CA763" t="str">
            <v>16-03-2009</v>
          </cell>
          <cell r="CB763" t="str">
            <v xml:space="preserve">PETR        </v>
          </cell>
          <cell r="CC763" t="str">
            <v xml:space="preserve">PN        </v>
          </cell>
          <cell r="CD763" t="str">
            <v xml:space="preserve">OPCOES VENDA   </v>
          </cell>
          <cell r="CE763" t="str">
            <v xml:space="preserve">Europeu        </v>
          </cell>
        </row>
        <row r="764">
          <cell r="AF764">
            <v>759</v>
          </cell>
          <cell r="AG764">
            <v>0.10818570406354566</v>
          </cell>
          <cell r="BY764" t="str">
            <v>PETRO25</v>
          </cell>
          <cell r="BZ764">
            <v>25</v>
          </cell>
          <cell r="CA764" t="str">
            <v>16-03-2009</v>
          </cell>
          <cell r="CB764" t="str">
            <v xml:space="preserve">PETR        </v>
          </cell>
          <cell r="CC764" t="str">
            <v xml:space="preserve">PN        </v>
          </cell>
          <cell r="CD764" t="str">
            <v xml:space="preserve">OPCOES VENDA   </v>
          </cell>
          <cell r="CE764" t="str">
            <v xml:space="preserve">Europeu        </v>
          </cell>
        </row>
        <row r="765">
          <cell r="AF765">
            <v>760</v>
          </cell>
          <cell r="AG765">
            <v>0.10822349863082037</v>
          </cell>
          <cell r="BY765" t="str">
            <v>PETRO26</v>
          </cell>
          <cell r="BZ765">
            <v>26</v>
          </cell>
          <cell r="CA765" t="str">
            <v>16-03-2009</v>
          </cell>
          <cell r="CB765" t="str">
            <v xml:space="preserve">PETR        </v>
          </cell>
          <cell r="CC765" t="str">
            <v xml:space="preserve">PN        </v>
          </cell>
          <cell r="CD765" t="str">
            <v xml:space="preserve">OPCOES VENDA   </v>
          </cell>
          <cell r="CE765" t="str">
            <v xml:space="preserve">Europeu        </v>
          </cell>
        </row>
        <row r="766">
          <cell r="AF766">
            <v>761</v>
          </cell>
          <cell r="AG766">
            <v>0.10826119515330612</v>
          </cell>
          <cell r="BY766" t="str">
            <v>PETRO27</v>
          </cell>
          <cell r="BZ766">
            <v>27</v>
          </cell>
          <cell r="CA766" t="str">
            <v>16-03-2009</v>
          </cell>
          <cell r="CB766" t="str">
            <v xml:space="preserve">PETR        </v>
          </cell>
          <cell r="CC766" t="str">
            <v xml:space="preserve">PN        </v>
          </cell>
          <cell r="CD766" t="str">
            <v xml:space="preserve">OPCOES VENDA   </v>
          </cell>
          <cell r="CE766" t="str">
            <v xml:space="preserve">Europeu        </v>
          </cell>
        </row>
        <row r="767">
          <cell r="AF767">
            <v>762</v>
          </cell>
          <cell r="AG767">
            <v>0.10829879401200171</v>
          </cell>
          <cell r="BY767" t="str">
            <v>PETRO28</v>
          </cell>
          <cell r="BZ767">
            <v>28</v>
          </cell>
          <cell r="CA767" t="str">
            <v>16-03-2009</v>
          </cell>
          <cell r="CB767" t="str">
            <v xml:space="preserve">PETR        </v>
          </cell>
          <cell r="CC767" t="str">
            <v xml:space="preserve">PN        </v>
          </cell>
          <cell r="CD767" t="str">
            <v xml:space="preserve">OPCOES VENDA   </v>
          </cell>
          <cell r="CE767" t="str">
            <v xml:space="preserve">Europeu        </v>
          </cell>
        </row>
        <row r="768">
          <cell r="AF768">
            <v>763</v>
          </cell>
          <cell r="AG768">
            <v>0.10833629558593372</v>
          </cell>
          <cell r="BY768" t="str">
            <v>PETRO29</v>
          </cell>
          <cell r="BZ768">
            <v>29</v>
          </cell>
          <cell r="CA768" t="str">
            <v>16-03-2009</v>
          </cell>
          <cell r="CB768" t="str">
            <v xml:space="preserve">PETR        </v>
          </cell>
          <cell r="CC768" t="str">
            <v xml:space="preserve">PN        </v>
          </cell>
          <cell r="CD768" t="str">
            <v xml:space="preserve">OPCOES VENDA   </v>
          </cell>
          <cell r="CE768" t="str">
            <v xml:space="preserve">Europeu        </v>
          </cell>
        </row>
        <row r="769">
          <cell r="AF769">
            <v>764</v>
          </cell>
          <cell r="AG769">
            <v>0.10837370025217075</v>
          </cell>
          <cell r="BY769" t="str">
            <v>PETRO30</v>
          </cell>
          <cell r="BZ769">
            <v>30</v>
          </cell>
          <cell r="CA769" t="str">
            <v>16-03-2009</v>
          </cell>
          <cell r="CB769" t="str">
            <v xml:space="preserve">PETR        </v>
          </cell>
          <cell r="CC769" t="str">
            <v xml:space="preserve">PN        </v>
          </cell>
          <cell r="CD769" t="str">
            <v xml:space="preserve">OPCOES VENDA   </v>
          </cell>
          <cell r="CE769" t="str">
            <v xml:space="preserve">Europeu        </v>
          </cell>
        </row>
        <row r="770">
          <cell r="AF770">
            <v>765</v>
          </cell>
          <cell r="AG770">
            <v>0.10841100838583584</v>
          </cell>
          <cell r="BY770" t="str">
            <v>PETRO32</v>
          </cell>
          <cell r="BZ770">
            <v>32</v>
          </cell>
          <cell r="CA770" t="str">
            <v>16-03-2009</v>
          </cell>
          <cell r="CB770" t="str">
            <v xml:space="preserve">PETR        </v>
          </cell>
          <cell r="CC770" t="str">
            <v xml:space="preserve">PN        </v>
          </cell>
          <cell r="CD770" t="str">
            <v xml:space="preserve">OPCOES VENDA   </v>
          </cell>
          <cell r="CE770" t="str">
            <v xml:space="preserve">Europeu        </v>
          </cell>
        </row>
        <row r="771">
          <cell r="AF771">
            <v>766</v>
          </cell>
          <cell r="AG771">
            <v>0.1084482203601167</v>
          </cell>
          <cell r="BY771" t="str">
            <v>PETRO33</v>
          </cell>
          <cell r="BZ771">
            <v>33</v>
          </cell>
          <cell r="CA771" t="str">
            <v>16-03-2009</v>
          </cell>
          <cell r="CB771" t="str">
            <v xml:space="preserve">PETR        </v>
          </cell>
          <cell r="CC771" t="str">
            <v xml:space="preserve">PN        </v>
          </cell>
          <cell r="CD771" t="str">
            <v xml:space="preserve">OPCOES VENDA   </v>
          </cell>
          <cell r="CE771" t="str">
            <v xml:space="preserve">Europeu        </v>
          </cell>
        </row>
        <row r="772">
          <cell r="AF772">
            <v>767</v>
          </cell>
          <cell r="AG772">
            <v>0.1084853365462819</v>
          </cell>
          <cell r="BY772" t="str">
            <v>PETRO34</v>
          </cell>
          <cell r="BZ772">
            <v>34</v>
          </cell>
          <cell r="CA772" t="str">
            <v>16-03-2009</v>
          </cell>
          <cell r="CB772" t="str">
            <v xml:space="preserve">PETR        </v>
          </cell>
          <cell r="CC772" t="str">
            <v xml:space="preserve">PN        </v>
          </cell>
          <cell r="CD772" t="str">
            <v xml:space="preserve">OPCOES VENDA   </v>
          </cell>
          <cell r="CE772" t="str">
            <v xml:space="preserve">Europeu        </v>
          </cell>
        </row>
        <row r="773">
          <cell r="AF773">
            <v>768</v>
          </cell>
          <cell r="AG773">
            <v>0.10852235731369042</v>
          </cell>
          <cell r="BY773" t="str">
            <v>PETRO36</v>
          </cell>
          <cell r="BZ773">
            <v>36</v>
          </cell>
          <cell r="CA773" t="str">
            <v>16-03-2009</v>
          </cell>
          <cell r="CB773" t="str">
            <v xml:space="preserve">PETR        </v>
          </cell>
          <cell r="CC773" t="str">
            <v xml:space="preserve">PN        </v>
          </cell>
          <cell r="CD773" t="str">
            <v xml:space="preserve">OPCOES VENDA   </v>
          </cell>
          <cell r="CE773" t="str">
            <v xml:space="preserve">Europeu        </v>
          </cell>
        </row>
        <row r="774">
          <cell r="AF774">
            <v>769</v>
          </cell>
          <cell r="AG774">
            <v>0.108559283029805</v>
          </cell>
          <cell r="BY774" t="str">
            <v>PETRO38</v>
          </cell>
          <cell r="BZ774">
            <v>38</v>
          </cell>
          <cell r="CA774" t="str">
            <v>16-03-2009</v>
          </cell>
          <cell r="CB774" t="str">
            <v xml:space="preserve">PETR        </v>
          </cell>
          <cell r="CC774" t="str">
            <v xml:space="preserve">PN        </v>
          </cell>
          <cell r="CD774" t="str">
            <v xml:space="preserve">OPCOES VENDA   </v>
          </cell>
          <cell r="CE774" t="str">
            <v xml:space="preserve">Europeu        </v>
          </cell>
        </row>
        <row r="775">
          <cell r="AF775">
            <v>770</v>
          </cell>
          <cell r="AG775">
            <v>0.10859611406020364</v>
          </cell>
          <cell r="BY775" t="str">
            <v>PETRO39</v>
          </cell>
          <cell r="BZ775">
            <v>38.32</v>
          </cell>
          <cell r="CA775" t="str">
            <v>16-03-2009</v>
          </cell>
          <cell r="CB775" t="str">
            <v xml:space="preserve">PETR        </v>
          </cell>
          <cell r="CC775" t="str">
            <v xml:space="preserve">PN        </v>
          </cell>
          <cell r="CD775" t="str">
            <v xml:space="preserve">OPCOES VENDA   </v>
          </cell>
          <cell r="CE775" t="str">
            <v xml:space="preserve">Europeu        </v>
          </cell>
        </row>
        <row r="776">
          <cell r="AF776">
            <v>771</v>
          </cell>
          <cell r="AG776">
            <v>0.10863285076859297</v>
          </cell>
          <cell r="BY776" t="str">
            <v>PETRO40</v>
          </cell>
          <cell r="BZ776">
            <v>40</v>
          </cell>
          <cell r="CA776" t="str">
            <v>16-03-2009</v>
          </cell>
          <cell r="CB776" t="str">
            <v xml:space="preserve">PETR        </v>
          </cell>
          <cell r="CC776" t="str">
            <v xml:space="preserve">PN        </v>
          </cell>
          <cell r="CD776" t="str">
            <v xml:space="preserve">OPCOES VENDA   </v>
          </cell>
          <cell r="CE776" t="str">
            <v xml:space="preserve">Europeu        </v>
          </cell>
        </row>
        <row r="777">
          <cell r="AF777">
            <v>772</v>
          </cell>
          <cell r="AG777">
            <v>0.10866949351681843</v>
          </cell>
          <cell r="BY777" t="str">
            <v>PETRO42</v>
          </cell>
          <cell r="BZ777">
            <v>42</v>
          </cell>
          <cell r="CA777" t="str">
            <v>16-03-2009</v>
          </cell>
          <cell r="CB777" t="str">
            <v xml:space="preserve">PETR        </v>
          </cell>
          <cell r="CC777" t="str">
            <v xml:space="preserve">PN        </v>
          </cell>
          <cell r="CD777" t="str">
            <v xml:space="preserve">OPCOES VENDA   </v>
          </cell>
          <cell r="CE777" t="str">
            <v xml:space="preserve">Europeu        </v>
          </cell>
        </row>
        <row r="778">
          <cell r="AF778">
            <v>773</v>
          </cell>
          <cell r="AG778">
            <v>0.10870604266487782</v>
          </cell>
          <cell r="BY778" t="str">
            <v>PETRO44</v>
          </cell>
          <cell r="BZ778">
            <v>44</v>
          </cell>
          <cell r="CA778" t="str">
            <v>16-03-2009</v>
          </cell>
          <cell r="CB778" t="str">
            <v xml:space="preserve">PETR        </v>
          </cell>
          <cell r="CC778" t="str">
            <v xml:space="preserve">PN        </v>
          </cell>
          <cell r="CD778" t="str">
            <v xml:space="preserve">OPCOES VENDA   </v>
          </cell>
          <cell r="CE778" t="str">
            <v xml:space="preserve">Europeu        </v>
          </cell>
        </row>
        <row r="779">
          <cell r="AF779">
            <v>774</v>
          </cell>
          <cell r="AG779">
            <v>0.10874249857093199</v>
          </cell>
          <cell r="BY779" t="str">
            <v>PETRP92</v>
          </cell>
          <cell r="BZ779">
            <v>15</v>
          </cell>
          <cell r="CA779" t="str">
            <v>20-04-2009</v>
          </cell>
          <cell r="CB779" t="str">
            <v xml:space="preserve">PETR        </v>
          </cell>
          <cell r="CC779" t="str">
            <v xml:space="preserve">PN        </v>
          </cell>
          <cell r="CD779" t="str">
            <v xml:space="preserve">OPCOES VENDA   </v>
          </cell>
          <cell r="CE779" t="str">
            <v xml:space="preserve">Europeu        </v>
          </cell>
        </row>
        <row r="780">
          <cell r="AF780">
            <v>775</v>
          </cell>
          <cell r="AG780">
            <v>0.108778861591317</v>
          </cell>
          <cell r="BY780" t="str">
            <v>PETRP16</v>
          </cell>
          <cell r="BZ780">
            <v>16</v>
          </cell>
          <cell r="CA780" t="str">
            <v>20-04-2009</v>
          </cell>
          <cell r="CB780" t="str">
            <v xml:space="preserve">PETR        </v>
          </cell>
          <cell r="CC780" t="str">
            <v xml:space="preserve">PN        </v>
          </cell>
          <cell r="CD780" t="str">
            <v xml:space="preserve">OPCOES VENDA   </v>
          </cell>
          <cell r="CE780" t="str">
            <v xml:space="preserve">Europeu        </v>
          </cell>
        </row>
        <row r="781">
          <cell r="AF781">
            <v>776</v>
          </cell>
          <cell r="AG781">
            <v>0.10881513208055504</v>
          </cell>
          <cell r="BY781" t="str">
            <v>PETRP91</v>
          </cell>
          <cell r="BZ781">
            <v>17</v>
          </cell>
          <cell r="CA781" t="str">
            <v>20-04-2009</v>
          </cell>
          <cell r="CB781" t="str">
            <v xml:space="preserve">PETR        </v>
          </cell>
          <cell r="CC781" t="str">
            <v xml:space="preserve">PN        </v>
          </cell>
          <cell r="CD781" t="str">
            <v xml:space="preserve">OPCOES VENDA   </v>
          </cell>
          <cell r="CE781" t="str">
            <v xml:space="preserve">Europeu        </v>
          </cell>
        </row>
        <row r="782">
          <cell r="AF782">
            <v>777</v>
          </cell>
          <cell r="AG782">
            <v>0.10885131039136708</v>
          </cell>
          <cell r="BY782" t="str">
            <v>PETRP18</v>
          </cell>
          <cell r="BZ782">
            <v>18</v>
          </cell>
          <cell r="CA782" t="str">
            <v>20-04-2009</v>
          </cell>
          <cell r="CB782" t="str">
            <v xml:space="preserve">PETR        </v>
          </cell>
          <cell r="CC782" t="str">
            <v xml:space="preserve">PN        </v>
          </cell>
          <cell r="CD782" t="str">
            <v xml:space="preserve">OPCOES VENDA   </v>
          </cell>
          <cell r="CE782" t="str">
            <v xml:space="preserve">Europeu        </v>
          </cell>
        </row>
        <row r="783">
          <cell r="AF783">
            <v>778</v>
          </cell>
          <cell r="AG783">
            <v>0.10888739687468418</v>
          </cell>
          <cell r="BY783" t="str">
            <v>PETRP90</v>
          </cell>
          <cell r="BZ783">
            <v>19</v>
          </cell>
          <cell r="CA783" t="str">
            <v>20-04-2009</v>
          </cell>
          <cell r="CB783" t="str">
            <v xml:space="preserve">PETR        </v>
          </cell>
          <cell r="CC783" t="str">
            <v xml:space="preserve">PN        </v>
          </cell>
          <cell r="CD783" t="str">
            <v xml:space="preserve">OPCOES VENDA   </v>
          </cell>
          <cell r="CE783" t="str">
            <v xml:space="preserve">Europeu        </v>
          </cell>
        </row>
        <row r="784">
          <cell r="AF784">
            <v>779</v>
          </cell>
          <cell r="AG784">
            <v>0.10892339187965794</v>
          </cell>
          <cell r="BY784" t="str">
            <v>PETRP20</v>
          </cell>
          <cell r="BZ784">
            <v>20</v>
          </cell>
          <cell r="CA784" t="str">
            <v>20-04-2009</v>
          </cell>
          <cell r="CB784" t="str">
            <v xml:space="preserve">PETR        </v>
          </cell>
          <cell r="CC784" t="str">
            <v xml:space="preserve">PN        </v>
          </cell>
          <cell r="CD784" t="str">
            <v xml:space="preserve">OPCOES VENDA   </v>
          </cell>
          <cell r="CE784" t="str">
            <v xml:space="preserve">Europeu        </v>
          </cell>
        </row>
        <row r="785">
          <cell r="AF785">
            <v>780</v>
          </cell>
          <cell r="AG785">
            <v>0.10895929575367114</v>
          </cell>
          <cell r="BY785" t="str">
            <v>PETRP89</v>
          </cell>
          <cell r="BZ785">
            <v>20.32</v>
          </cell>
          <cell r="CA785" t="str">
            <v>20-04-2009</v>
          </cell>
          <cell r="CB785" t="str">
            <v xml:space="preserve">PETR        </v>
          </cell>
          <cell r="CC785" t="str">
            <v xml:space="preserve">PN        </v>
          </cell>
          <cell r="CD785" t="str">
            <v xml:space="preserve">OPCOES VENDA   </v>
          </cell>
          <cell r="CE785" t="str">
            <v xml:space="preserve">Europeu        </v>
          </cell>
        </row>
        <row r="786">
          <cell r="AF786">
            <v>781</v>
          </cell>
          <cell r="AG786">
            <v>0.10899510884235197</v>
          </cell>
          <cell r="BY786" t="str">
            <v>PETRP3</v>
          </cell>
          <cell r="BZ786">
            <v>21.1</v>
          </cell>
          <cell r="CA786" t="str">
            <v>20-04-2009</v>
          </cell>
          <cell r="CB786" t="str">
            <v xml:space="preserve">PETR        </v>
          </cell>
          <cell r="CC786" t="str">
            <v xml:space="preserve">PN        </v>
          </cell>
          <cell r="CD786" t="str">
            <v xml:space="preserve">OPCOES VENDA   </v>
          </cell>
          <cell r="CE786" t="str">
            <v xml:space="preserve">Europeu        </v>
          </cell>
        </row>
        <row r="787">
          <cell r="AF787">
            <v>782</v>
          </cell>
          <cell r="AG787">
            <v>0.10903083148958204</v>
          </cell>
          <cell r="BY787" t="str">
            <v>PETRP22</v>
          </cell>
          <cell r="BZ787">
            <v>22</v>
          </cell>
          <cell r="CA787" t="str">
            <v>20-04-2009</v>
          </cell>
          <cell r="CB787" t="str">
            <v xml:space="preserve">PETR        </v>
          </cell>
          <cell r="CC787" t="str">
            <v xml:space="preserve">PN        </v>
          </cell>
          <cell r="CD787" t="str">
            <v xml:space="preserve">OPCOES VENDA   </v>
          </cell>
          <cell r="CE787" t="str">
            <v xml:space="preserve">Europeu        </v>
          </cell>
        </row>
        <row r="788">
          <cell r="AF788">
            <v>783</v>
          </cell>
          <cell r="AG788">
            <v>0.1090664640375083</v>
          </cell>
          <cell r="BY788" t="str">
            <v>PETRP88</v>
          </cell>
          <cell r="BZ788">
            <v>22.32</v>
          </cell>
          <cell r="CA788" t="str">
            <v>20-04-2009</v>
          </cell>
          <cell r="CB788" t="str">
            <v xml:space="preserve">PETR        </v>
          </cell>
          <cell r="CC788" t="str">
            <v xml:space="preserve">PN        </v>
          </cell>
          <cell r="CD788" t="str">
            <v xml:space="preserve">OPCOES VENDA   </v>
          </cell>
          <cell r="CE788" t="str">
            <v xml:space="preserve">Europeu        </v>
          </cell>
        </row>
        <row r="789">
          <cell r="AF789">
            <v>784</v>
          </cell>
          <cell r="AG789">
            <v>0.10910200682655424</v>
          </cell>
          <cell r="BY789" t="str">
            <v>PETRP1</v>
          </cell>
          <cell r="BZ789">
            <v>23</v>
          </cell>
          <cell r="CA789" t="str">
            <v>20-04-2009</v>
          </cell>
          <cell r="CB789" t="str">
            <v xml:space="preserve">PETR        </v>
          </cell>
          <cell r="CC789" t="str">
            <v xml:space="preserve">PN        </v>
          </cell>
          <cell r="CD789" t="str">
            <v xml:space="preserve">OPCOES VENDA   </v>
          </cell>
          <cell r="CE789" t="str">
            <v xml:space="preserve">Europeu        </v>
          </cell>
        </row>
        <row r="790">
          <cell r="AF790">
            <v>785</v>
          </cell>
          <cell r="AG790">
            <v>0.10913746019543158</v>
          </cell>
          <cell r="BY790" t="str">
            <v>PETRP2</v>
          </cell>
          <cell r="BZ790">
            <v>23.5</v>
          </cell>
          <cell r="CA790" t="str">
            <v>20-04-2009</v>
          </cell>
          <cell r="CB790" t="str">
            <v xml:space="preserve">PETR        </v>
          </cell>
          <cell r="CC790" t="str">
            <v xml:space="preserve">PN        </v>
          </cell>
          <cell r="CD790" t="str">
            <v xml:space="preserve">OPCOES VENDA   </v>
          </cell>
          <cell r="CE790" t="str">
            <v xml:space="preserve">Europeu        </v>
          </cell>
        </row>
        <row r="791">
          <cell r="AF791">
            <v>786</v>
          </cell>
          <cell r="AG791">
            <v>0.10917282448114873</v>
          </cell>
          <cell r="BY791" t="str">
            <v>PETRP24</v>
          </cell>
          <cell r="BZ791">
            <v>24</v>
          </cell>
          <cell r="CA791" t="str">
            <v>20-04-2009</v>
          </cell>
          <cell r="CB791" t="str">
            <v xml:space="preserve">PETR        </v>
          </cell>
          <cell r="CC791" t="str">
            <v xml:space="preserve">PN        </v>
          </cell>
          <cell r="CD791" t="str">
            <v xml:space="preserve">OPCOES VENDA   </v>
          </cell>
          <cell r="CE791" t="str">
            <v xml:space="preserve">Europeu        </v>
          </cell>
        </row>
        <row r="792">
          <cell r="AF792">
            <v>787</v>
          </cell>
          <cell r="AG792">
            <v>0.10920810001902348</v>
          </cell>
          <cell r="BY792" t="str">
            <v>PETRP25</v>
          </cell>
          <cell r="BZ792">
            <v>25</v>
          </cell>
          <cell r="CA792" t="str">
            <v>20-04-2009</v>
          </cell>
          <cell r="CB792" t="str">
            <v xml:space="preserve">PETR        </v>
          </cell>
          <cell r="CC792" t="str">
            <v xml:space="preserve">PN        </v>
          </cell>
          <cell r="CD792" t="str">
            <v xml:space="preserve">OPCOES VENDA   </v>
          </cell>
          <cell r="CE792" t="str">
            <v xml:space="preserve">Europeu        </v>
          </cell>
        </row>
        <row r="793">
          <cell r="AF793">
            <v>788</v>
          </cell>
          <cell r="AG793">
            <v>0.10924328714269316</v>
          </cell>
          <cell r="BY793" t="str">
            <v>PETRP4</v>
          </cell>
          <cell r="BZ793">
            <v>25.5</v>
          </cell>
          <cell r="CA793" t="str">
            <v>20-04-2009</v>
          </cell>
          <cell r="CB793" t="str">
            <v xml:space="preserve">PETR        </v>
          </cell>
          <cell r="CC793" t="str">
            <v xml:space="preserve">PN        </v>
          </cell>
          <cell r="CD793" t="str">
            <v xml:space="preserve">OPCOES VENDA   </v>
          </cell>
          <cell r="CE793" t="str">
            <v xml:space="preserve">Europeu        </v>
          </cell>
        </row>
        <row r="794">
          <cell r="AF794">
            <v>789</v>
          </cell>
          <cell r="AG794">
            <v>0.10927838618412422</v>
          </cell>
          <cell r="BY794" t="str">
            <v>PETRP96</v>
          </cell>
          <cell r="BZ794">
            <v>25.82</v>
          </cell>
          <cell r="CA794" t="str">
            <v>20-04-2009</v>
          </cell>
          <cell r="CB794" t="str">
            <v xml:space="preserve">PETR        </v>
          </cell>
          <cell r="CC794" t="str">
            <v xml:space="preserve">PN        </v>
          </cell>
          <cell r="CD794" t="str">
            <v xml:space="preserve">OPCOES VENDA   </v>
          </cell>
          <cell r="CE794" t="str">
            <v xml:space="preserve">Europeu        </v>
          </cell>
        </row>
        <row r="795">
          <cell r="AF795">
            <v>790</v>
          </cell>
          <cell r="AG795">
            <v>0.10931339747362401</v>
          </cell>
          <cell r="BY795" t="str">
            <v>PETRP26</v>
          </cell>
          <cell r="BZ795">
            <v>26</v>
          </cell>
          <cell r="CA795" t="str">
            <v>20-04-2009</v>
          </cell>
          <cell r="CB795" t="str">
            <v xml:space="preserve">PETR        </v>
          </cell>
          <cell r="CC795" t="str">
            <v xml:space="preserve">PN        </v>
          </cell>
          <cell r="CD795" t="str">
            <v xml:space="preserve">OPCOES VENDA   </v>
          </cell>
          <cell r="CE795" t="str">
            <v xml:space="preserve">Europeu        </v>
          </cell>
        </row>
        <row r="796">
          <cell r="AF796">
            <v>791</v>
          </cell>
          <cell r="AG796">
            <v>0.10934832133985051</v>
          </cell>
          <cell r="BY796" t="str">
            <v>PETRP93</v>
          </cell>
          <cell r="BZ796">
            <v>26.32</v>
          </cell>
          <cell r="CA796" t="str">
            <v>20-04-2009</v>
          </cell>
          <cell r="CB796" t="str">
            <v xml:space="preserve">PETR        </v>
          </cell>
          <cell r="CC796" t="str">
            <v xml:space="preserve">PN        </v>
          </cell>
          <cell r="CD796" t="str">
            <v xml:space="preserve">OPCOES VENDA   </v>
          </cell>
          <cell r="CE796" t="str">
            <v xml:space="preserve">Europeu        </v>
          </cell>
        </row>
        <row r="797">
          <cell r="AF797">
            <v>792</v>
          </cell>
          <cell r="AG797">
            <v>0.10938315810982169</v>
          </cell>
          <cell r="BY797" t="str">
            <v>PETRP5</v>
          </cell>
          <cell r="BZ797">
            <v>27.5</v>
          </cell>
          <cell r="CA797" t="str">
            <v>20-04-2009</v>
          </cell>
          <cell r="CB797" t="str">
            <v xml:space="preserve">PETR        </v>
          </cell>
          <cell r="CC797" t="str">
            <v xml:space="preserve">PN        </v>
          </cell>
          <cell r="CD797" t="str">
            <v xml:space="preserve">OPCOES VENDA   </v>
          </cell>
          <cell r="CE797" t="str">
            <v xml:space="preserve">Europeu        </v>
          </cell>
        </row>
        <row r="798">
          <cell r="AF798">
            <v>793</v>
          </cell>
          <cell r="AG798">
            <v>0.10941790810892793</v>
          </cell>
          <cell r="BY798" t="str">
            <v>PETRP28</v>
          </cell>
          <cell r="BZ798">
            <v>28</v>
          </cell>
          <cell r="CA798" t="str">
            <v>20-04-2009</v>
          </cell>
          <cell r="CB798" t="str">
            <v xml:space="preserve">PETR        </v>
          </cell>
          <cell r="CC798" t="str">
            <v xml:space="preserve">PN        </v>
          </cell>
          <cell r="CD798" t="str">
            <v xml:space="preserve">OPCOES VENDA   </v>
          </cell>
          <cell r="CE798" t="str">
            <v xml:space="preserve">Europeu        </v>
          </cell>
        </row>
        <row r="799">
          <cell r="AF799">
            <v>794</v>
          </cell>
          <cell r="AG799">
            <v>0.10945257166094002</v>
          </cell>
          <cell r="BY799" t="str">
            <v>PETRP30</v>
          </cell>
          <cell r="BZ799">
            <v>30</v>
          </cell>
          <cell r="CA799" t="str">
            <v>20-04-2009</v>
          </cell>
          <cell r="CB799" t="str">
            <v xml:space="preserve">PETR        </v>
          </cell>
          <cell r="CC799" t="str">
            <v xml:space="preserve">PN        </v>
          </cell>
          <cell r="CD799" t="str">
            <v xml:space="preserve">OPCOES VENDA   </v>
          </cell>
          <cell r="CE799" t="str">
            <v xml:space="preserve">Europeu        </v>
          </cell>
        </row>
        <row r="800">
          <cell r="AF800">
            <v>795</v>
          </cell>
          <cell r="AG800">
            <v>0.10948714908801982</v>
          </cell>
          <cell r="BY800" t="str">
            <v>PETRP97</v>
          </cell>
          <cell r="BZ800">
            <v>30.32</v>
          </cell>
          <cell r="CA800" t="str">
            <v>20-04-2009</v>
          </cell>
          <cell r="CB800" t="str">
            <v xml:space="preserve">PETR        </v>
          </cell>
          <cell r="CC800" t="str">
            <v xml:space="preserve">PN        </v>
          </cell>
          <cell r="CD800" t="str">
            <v xml:space="preserve">OPCOES VENDA   </v>
          </cell>
          <cell r="CE800" t="str">
            <v xml:space="preserve">Europeu        </v>
          </cell>
        </row>
        <row r="801">
          <cell r="AF801">
            <v>796</v>
          </cell>
          <cell r="AG801">
            <v>0.10952164071073156</v>
          </cell>
          <cell r="BY801" t="str">
            <v>PETRP32</v>
          </cell>
          <cell r="BZ801">
            <v>32</v>
          </cell>
          <cell r="CA801" t="str">
            <v>20-04-2009</v>
          </cell>
          <cell r="CB801" t="str">
            <v xml:space="preserve">PETR        </v>
          </cell>
          <cell r="CC801" t="str">
            <v xml:space="preserve">PN        </v>
          </cell>
          <cell r="CD801" t="str">
            <v xml:space="preserve">OPCOES VENDA   </v>
          </cell>
          <cell r="CE801" t="str">
            <v xml:space="preserve">Europeu        </v>
          </cell>
        </row>
        <row r="802">
          <cell r="AF802">
            <v>797</v>
          </cell>
          <cell r="AG802">
            <v>0.10955604684804965</v>
          </cell>
          <cell r="BY802" t="str">
            <v>PETRP33</v>
          </cell>
          <cell r="BZ802">
            <v>32.32</v>
          </cell>
          <cell r="CA802" t="str">
            <v>20-04-2009</v>
          </cell>
          <cell r="CB802" t="str">
            <v xml:space="preserve">PETR        </v>
          </cell>
          <cell r="CC802" t="str">
            <v xml:space="preserve">PN        </v>
          </cell>
          <cell r="CD802" t="str">
            <v xml:space="preserve">OPCOES VENDA   </v>
          </cell>
          <cell r="CE802" t="str">
            <v xml:space="preserve">Europeu        </v>
          </cell>
        </row>
        <row r="803">
          <cell r="AF803">
            <v>798</v>
          </cell>
          <cell r="AG803">
            <v>0.10959036781736953</v>
          </cell>
          <cell r="BY803" t="str">
            <v>PETRP34</v>
          </cell>
          <cell r="BZ803">
            <v>33.32</v>
          </cell>
          <cell r="CA803" t="str">
            <v>20-04-2009</v>
          </cell>
          <cell r="CB803" t="str">
            <v xml:space="preserve">PETR        </v>
          </cell>
          <cell r="CC803" t="str">
            <v xml:space="preserve">PN        </v>
          </cell>
          <cell r="CD803" t="str">
            <v xml:space="preserve">OPCOES VENDA   </v>
          </cell>
          <cell r="CE803" t="str">
            <v xml:space="preserve">Europeu        </v>
          </cell>
        </row>
        <row r="804">
          <cell r="AF804">
            <v>799</v>
          </cell>
          <cell r="AG804">
            <v>0.10962460393451812</v>
          </cell>
          <cell r="BY804" t="str">
            <v>PETRP95</v>
          </cell>
          <cell r="BZ804">
            <v>35</v>
          </cell>
          <cell r="CA804" t="str">
            <v>20-04-2009</v>
          </cell>
          <cell r="CB804" t="str">
            <v xml:space="preserve">PETR        </v>
          </cell>
          <cell r="CC804" t="str">
            <v xml:space="preserve">PN        </v>
          </cell>
          <cell r="CD804" t="str">
            <v xml:space="preserve">OPCOES VENDA   </v>
          </cell>
          <cell r="CE804" t="str">
            <v xml:space="preserve">Europeu        </v>
          </cell>
        </row>
        <row r="805">
          <cell r="AF805">
            <v>800</v>
          </cell>
          <cell r="AG805">
            <v>0.10965875551376181</v>
          </cell>
          <cell r="BY805" t="str">
            <v>PETRP36</v>
          </cell>
          <cell r="BZ805">
            <v>36</v>
          </cell>
          <cell r="CA805" t="str">
            <v>20-04-2009</v>
          </cell>
          <cell r="CB805" t="str">
            <v xml:space="preserve">PETR        </v>
          </cell>
          <cell r="CC805" t="str">
            <v xml:space="preserve">PN        </v>
          </cell>
          <cell r="CD805" t="str">
            <v xml:space="preserve">OPCOES VENDA   </v>
          </cell>
          <cell r="CE805" t="str">
            <v xml:space="preserve">Europeu        </v>
          </cell>
        </row>
        <row r="806">
          <cell r="AF806">
            <v>801</v>
          </cell>
          <cell r="AG806">
            <v>0.10969282286781823</v>
          </cell>
          <cell r="BY806" t="str">
            <v>PETRP94</v>
          </cell>
          <cell r="BZ806">
            <v>37</v>
          </cell>
          <cell r="CA806" t="str">
            <v>20-04-2009</v>
          </cell>
          <cell r="CB806" t="str">
            <v xml:space="preserve">PETR        </v>
          </cell>
          <cell r="CC806" t="str">
            <v xml:space="preserve">PN        </v>
          </cell>
          <cell r="CD806" t="str">
            <v xml:space="preserve">OPCOES VENDA   </v>
          </cell>
          <cell r="CE806" t="str">
            <v xml:space="preserve">Europeu        </v>
          </cell>
        </row>
        <row r="807">
          <cell r="AF807">
            <v>802</v>
          </cell>
          <cell r="AG807">
            <v>0.1097268063078638</v>
          </cell>
          <cell r="BY807" t="str">
            <v>PETRP98</v>
          </cell>
          <cell r="BZ807">
            <v>37.5</v>
          </cell>
          <cell r="CA807" t="str">
            <v>20-04-2009</v>
          </cell>
          <cell r="CB807" t="str">
            <v xml:space="preserve">PETR        </v>
          </cell>
          <cell r="CC807" t="str">
            <v xml:space="preserve">PN        </v>
          </cell>
          <cell r="CD807" t="str">
            <v xml:space="preserve">OPCOES VENDA   </v>
          </cell>
          <cell r="CE807" t="str">
            <v xml:space="preserve">Europeu        </v>
          </cell>
        </row>
        <row r="808">
          <cell r="AF808">
            <v>803</v>
          </cell>
          <cell r="AG808">
            <v>0.10976070614354372</v>
          </cell>
          <cell r="BY808" t="str">
            <v>PETRP38</v>
          </cell>
          <cell r="BZ808">
            <v>38</v>
          </cell>
          <cell r="CA808" t="str">
            <v>20-04-2009</v>
          </cell>
          <cell r="CB808" t="str">
            <v xml:space="preserve">PETR        </v>
          </cell>
          <cell r="CC808" t="str">
            <v xml:space="preserve">PN        </v>
          </cell>
          <cell r="CD808" t="str">
            <v xml:space="preserve">OPCOES VENDA   </v>
          </cell>
          <cell r="CE808" t="str">
            <v xml:space="preserve">Europeu        </v>
          </cell>
        </row>
        <row r="809">
          <cell r="AF809">
            <v>804</v>
          </cell>
          <cell r="AG809">
            <v>0.1097945226829824</v>
          </cell>
          <cell r="BY809" t="str">
            <v>PETRP40</v>
          </cell>
          <cell r="BZ809">
            <v>40</v>
          </cell>
          <cell r="CA809" t="str">
            <v>20-04-2009</v>
          </cell>
          <cell r="CB809" t="str">
            <v xml:space="preserve">PETR        </v>
          </cell>
          <cell r="CC809" t="str">
            <v xml:space="preserve">PN        </v>
          </cell>
          <cell r="CD809" t="str">
            <v xml:space="preserve">OPCOES VENDA   </v>
          </cell>
          <cell r="CE809" t="str">
            <v xml:space="preserve">Europeu        </v>
          </cell>
        </row>
        <row r="810">
          <cell r="AF810">
            <v>805</v>
          </cell>
          <cell r="AG810">
            <v>0.10982825623279213</v>
          </cell>
          <cell r="BY810" t="str">
            <v>PETRP99</v>
          </cell>
          <cell r="BZ810">
            <v>42.5</v>
          </cell>
          <cell r="CA810" t="str">
            <v>20-04-2009</v>
          </cell>
          <cell r="CB810" t="str">
            <v xml:space="preserve">PETR        </v>
          </cell>
          <cell r="CC810" t="str">
            <v xml:space="preserve">PN        </v>
          </cell>
          <cell r="CD810" t="str">
            <v xml:space="preserve">OPCOES VENDA   </v>
          </cell>
          <cell r="CE810" t="str">
            <v xml:space="preserve">Europeu        </v>
          </cell>
        </row>
        <row r="811">
          <cell r="AF811">
            <v>806</v>
          </cell>
          <cell r="AG811">
            <v>0.10986190709808152</v>
          </cell>
          <cell r="BY811" t="str">
            <v>PETRQ15</v>
          </cell>
          <cell r="BZ811">
            <v>15</v>
          </cell>
          <cell r="CA811" t="str">
            <v>18-05-2009</v>
          </cell>
          <cell r="CB811" t="str">
            <v xml:space="preserve">PETR        </v>
          </cell>
          <cell r="CC811" t="str">
            <v xml:space="preserve">PN        </v>
          </cell>
          <cell r="CD811" t="str">
            <v xml:space="preserve">OPCOES VENDA   </v>
          </cell>
          <cell r="CE811" t="str">
            <v xml:space="preserve">Europeu        </v>
          </cell>
        </row>
        <row r="812">
          <cell r="AF812">
            <v>807</v>
          </cell>
          <cell r="AG812">
            <v>0.10989547558246615</v>
          </cell>
          <cell r="BY812" t="str">
            <v>PETRQ16</v>
          </cell>
          <cell r="BZ812">
            <v>16</v>
          </cell>
          <cell r="CA812" t="str">
            <v>18-05-2009</v>
          </cell>
          <cell r="CB812" t="str">
            <v xml:space="preserve">PETR        </v>
          </cell>
          <cell r="CC812" t="str">
            <v xml:space="preserve">PN        </v>
          </cell>
          <cell r="CD812" t="str">
            <v xml:space="preserve">OPCOES VENDA   </v>
          </cell>
          <cell r="CE812" t="str">
            <v xml:space="preserve">Europeu        </v>
          </cell>
        </row>
        <row r="813">
          <cell r="AF813">
            <v>808</v>
          </cell>
          <cell r="AG813">
            <v>0.10992896198807678</v>
          </cell>
          <cell r="BY813" t="str">
            <v>PETRQ18</v>
          </cell>
          <cell r="BZ813">
            <v>18</v>
          </cell>
          <cell r="CA813" t="str">
            <v>18-05-2009</v>
          </cell>
          <cell r="CB813" t="str">
            <v xml:space="preserve">PETR        </v>
          </cell>
          <cell r="CC813" t="str">
            <v xml:space="preserve">PN        </v>
          </cell>
          <cell r="CD813" t="str">
            <v xml:space="preserve">OPCOES VENDA   </v>
          </cell>
          <cell r="CE813" t="str">
            <v xml:space="preserve">Europeu        </v>
          </cell>
        </row>
        <row r="814">
          <cell r="AF814">
            <v>809</v>
          </cell>
          <cell r="AG814">
            <v>0.10996236661556802</v>
          </cell>
          <cell r="BY814" t="str">
            <v>PETRQ20</v>
          </cell>
          <cell r="BZ814">
            <v>20</v>
          </cell>
          <cell r="CA814" t="str">
            <v>18-05-2009</v>
          </cell>
          <cell r="CB814" t="str">
            <v xml:space="preserve">PETR        </v>
          </cell>
          <cell r="CC814" t="str">
            <v xml:space="preserve">PN        </v>
          </cell>
          <cell r="CD814" t="str">
            <v xml:space="preserve">OPCOES VENDA   </v>
          </cell>
          <cell r="CE814" t="str">
            <v xml:space="preserve">Europeu        </v>
          </cell>
        </row>
        <row r="815">
          <cell r="AF815">
            <v>810</v>
          </cell>
          <cell r="AG815">
            <v>0.10999568976412943</v>
          </cell>
          <cell r="BY815" t="str">
            <v>PETRQ22</v>
          </cell>
          <cell r="BZ815">
            <v>21.32</v>
          </cell>
          <cell r="CA815" t="str">
            <v>18-05-2009</v>
          </cell>
          <cell r="CB815" t="str">
            <v xml:space="preserve">PETR        </v>
          </cell>
          <cell r="CC815" t="str">
            <v xml:space="preserve">PN        </v>
          </cell>
          <cell r="CD815" t="str">
            <v xml:space="preserve">OPCOES VENDA   </v>
          </cell>
          <cell r="CE815" t="str">
            <v xml:space="preserve">Europeu        </v>
          </cell>
        </row>
        <row r="816">
          <cell r="AF816">
            <v>811</v>
          </cell>
          <cell r="AG816">
            <v>0.11002893173149109</v>
          </cell>
          <cell r="BY816" t="str">
            <v>PETRQ24</v>
          </cell>
          <cell r="BZ816">
            <v>24</v>
          </cell>
          <cell r="CA816" t="str">
            <v>18-05-2009</v>
          </cell>
          <cell r="CB816" t="str">
            <v xml:space="preserve">PETR        </v>
          </cell>
          <cell r="CC816" t="str">
            <v xml:space="preserve">PN        </v>
          </cell>
          <cell r="CD816" t="str">
            <v xml:space="preserve">OPCOES VENDA   </v>
          </cell>
          <cell r="CE816" t="str">
            <v xml:space="preserve">Europeu        </v>
          </cell>
        </row>
        <row r="817">
          <cell r="AF817">
            <v>812</v>
          </cell>
          <cell r="AG817">
            <v>0.11006209281393597</v>
          </cell>
          <cell r="BY817" t="str">
            <v>PETRQ26</v>
          </cell>
          <cell r="BZ817">
            <v>26</v>
          </cell>
          <cell r="CA817" t="str">
            <v>18-05-2009</v>
          </cell>
          <cell r="CB817" t="str">
            <v xml:space="preserve">PETR        </v>
          </cell>
          <cell r="CC817" t="str">
            <v xml:space="preserve">PN        </v>
          </cell>
          <cell r="CD817" t="str">
            <v xml:space="preserve">OPCOES VENDA   </v>
          </cell>
          <cell r="CE817" t="str">
            <v xml:space="preserve">Europeu        </v>
          </cell>
        </row>
        <row r="818">
          <cell r="AF818">
            <v>813</v>
          </cell>
          <cell r="AG818">
            <v>0.11009517330630603</v>
          </cell>
          <cell r="BY818" t="str">
            <v>PETRQ28</v>
          </cell>
          <cell r="BZ818">
            <v>28</v>
          </cell>
          <cell r="CA818" t="str">
            <v>18-05-2009</v>
          </cell>
          <cell r="CB818" t="str">
            <v xml:space="preserve">PETR        </v>
          </cell>
          <cell r="CC818" t="str">
            <v xml:space="preserve">PN        </v>
          </cell>
          <cell r="CD818" t="str">
            <v xml:space="preserve">OPCOES VENDA   </v>
          </cell>
          <cell r="CE818" t="str">
            <v xml:space="preserve">Europeu        </v>
          </cell>
        </row>
        <row r="819">
          <cell r="AF819">
            <v>814</v>
          </cell>
          <cell r="AG819">
            <v>0.11012817350201276</v>
          </cell>
          <cell r="BY819" t="str">
            <v>PETRQ30</v>
          </cell>
          <cell r="BZ819">
            <v>30</v>
          </cell>
          <cell r="CA819" t="str">
            <v>18-05-2009</v>
          </cell>
          <cell r="CB819" t="str">
            <v xml:space="preserve">PETR        </v>
          </cell>
          <cell r="CC819" t="str">
            <v xml:space="preserve">PN        </v>
          </cell>
          <cell r="CD819" t="str">
            <v xml:space="preserve">OPCOES VENDA   </v>
          </cell>
          <cell r="CE819" t="str">
            <v xml:space="preserve">Europeu        </v>
          </cell>
        </row>
        <row r="820">
          <cell r="AF820">
            <v>815</v>
          </cell>
          <cell r="AG820">
            <v>0.11016109369304439</v>
          </cell>
          <cell r="BY820" t="str">
            <v>PETRQ32</v>
          </cell>
          <cell r="BZ820">
            <v>32</v>
          </cell>
          <cell r="CA820" t="str">
            <v>18-05-2009</v>
          </cell>
          <cell r="CB820" t="str">
            <v xml:space="preserve">PETR        </v>
          </cell>
          <cell r="CC820" t="str">
            <v xml:space="preserve">PN        </v>
          </cell>
          <cell r="CD820" t="str">
            <v xml:space="preserve">OPCOES VENDA   </v>
          </cell>
          <cell r="CE820" t="str">
            <v xml:space="preserve">Europeu        </v>
          </cell>
        </row>
        <row r="821">
          <cell r="AF821">
            <v>816</v>
          </cell>
          <cell r="AG821">
            <v>0.11019393416997603</v>
          </cell>
          <cell r="BY821" t="str">
            <v>PETRQ34</v>
          </cell>
          <cell r="BZ821">
            <v>34</v>
          </cell>
          <cell r="CA821" t="str">
            <v>18-05-2009</v>
          </cell>
          <cell r="CB821" t="str">
            <v xml:space="preserve">PETR        </v>
          </cell>
          <cell r="CC821" t="str">
            <v xml:space="preserve">PN        </v>
          </cell>
          <cell r="CD821" t="str">
            <v xml:space="preserve">OPCOES VENDA   </v>
          </cell>
          <cell r="CE821" t="str">
            <v xml:space="preserve">Europeu        </v>
          </cell>
        </row>
        <row r="822">
          <cell r="AF822">
            <v>817</v>
          </cell>
          <cell r="AG822">
            <v>0.11022669522197659</v>
          </cell>
          <cell r="BY822" t="str">
            <v>PETRQ35</v>
          </cell>
          <cell r="BZ822">
            <v>35</v>
          </cell>
          <cell r="CA822" t="str">
            <v>18-05-2009</v>
          </cell>
          <cell r="CB822" t="str">
            <v xml:space="preserve">PETR        </v>
          </cell>
          <cell r="CC822" t="str">
            <v xml:space="preserve">PN        </v>
          </cell>
          <cell r="CD822" t="str">
            <v xml:space="preserve">OPCOES VENDA   </v>
          </cell>
          <cell r="CE822" t="str">
            <v xml:space="preserve">Europeu        </v>
          </cell>
        </row>
        <row r="823">
          <cell r="AF823">
            <v>818</v>
          </cell>
          <cell r="AG823">
            <v>0.11025937713681877</v>
          </cell>
          <cell r="BY823" t="str">
            <v>PETRQ36</v>
          </cell>
          <cell r="BZ823">
            <v>36</v>
          </cell>
          <cell r="CA823" t="str">
            <v>18-05-2009</v>
          </cell>
          <cell r="CB823" t="str">
            <v xml:space="preserve">PETR        </v>
          </cell>
          <cell r="CC823" t="str">
            <v xml:space="preserve">PN        </v>
          </cell>
          <cell r="CD823" t="str">
            <v xml:space="preserve">OPCOES VENDA   </v>
          </cell>
          <cell r="CE823" t="str">
            <v xml:space="preserve">Europeu        </v>
          </cell>
        </row>
        <row r="824">
          <cell r="AF824">
            <v>819</v>
          </cell>
          <cell r="AG824">
            <v>0.1102919802008866</v>
          </cell>
          <cell r="BY824" t="str">
            <v>PETRQ38</v>
          </cell>
          <cell r="BZ824">
            <v>38</v>
          </cell>
          <cell r="CA824" t="str">
            <v>18-05-2009</v>
          </cell>
          <cell r="CB824" t="str">
            <v xml:space="preserve">PETR        </v>
          </cell>
          <cell r="CC824" t="str">
            <v xml:space="preserve">PN        </v>
          </cell>
          <cell r="CD824" t="str">
            <v xml:space="preserve">OPCOES VENDA   </v>
          </cell>
          <cell r="CE824" t="str">
            <v xml:space="preserve">Europeu        </v>
          </cell>
        </row>
        <row r="825">
          <cell r="AF825">
            <v>820</v>
          </cell>
          <cell r="AG825">
            <v>0.11032450469918365</v>
          </cell>
          <cell r="BY825" t="str">
            <v>PETRQ40</v>
          </cell>
          <cell r="BZ825">
            <v>40</v>
          </cell>
          <cell r="CA825" t="str">
            <v>18-05-2009</v>
          </cell>
          <cell r="CB825" t="str">
            <v xml:space="preserve">PETR        </v>
          </cell>
          <cell r="CC825" t="str">
            <v xml:space="preserve">PN        </v>
          </cell>
          <cell r="CD825" t="str">
            <v xml:space="preserve">OPCOES VENDA   </v>
          </cell>
          <cell r="CE825" t="str">
            <v xml:space="preserve">Europeu        </v>
          </cell>
        </row>
        <row r="826">
          <cell r="AF826">
            <v>821</v>
          </cell>
          <cell r="AG826">
            <v>0.11035695091534237</v>
          </cell>
          <cell r="BY826" t="str">
            <v>PETRR97</v>
          </cell>
          <cell r="BZ826">
            <v>15</v>
          </cell>
          <cell r="CA826" t="str">
            <v>15-06-2009</v>
          </cell>
          <cell r="CB826" t="str">
            <v xml:space="preserve">PETR        </v>
          </cell>
          <cell r="CC826" t="str">
            <v xml:space="preserve">PN        </v>
          </cell>
          <cell r="CD826" t="str">
            <v xml:space="preserve">OPCOES VENDA   </v>
          </cell>
          <cell r="CE826" t="str">
            <v xml:space="preserve">Europeu        </v>
          </cell>
        </row>
        <row r="827">
          <cell r="AF827">
            <v>822</v>
          </cell>
          <cell r="AG827">
            <v>0.11038931913163119</v>
          </cell>
          <cell r="BY827" t="str">
            <v>PETRR96</v>
          </cell>
          <cell r="BZ827">
            <v>17</v>
          </cell>
          <cell r="CA827" t="str">
            <v>15-06-2009</v>
          </cell>
          <cell r="CB827" t="str">
            <v xml:space="preserve">PETR        </v>
          </cell>
          <cell r="CC827" t="str">
            <v xml:space="preserve">PN        </v>
          </cell>
          <cell r="CD827" t="str">
            <v xml:space="preserve">OPCOES VENDA   </v>
          </cell>
          <cell r="CE827" t="str">
            <v xml:space="preserve">Europeu        </v>
          </cell>
        </row>
        <row r="828">
          <cell r="AF828">
            <v>823</v>
          </cell>
          <cell r="AG828">
            <v>0.11042160962896297</v>
          </cell>
          <cell r="BY828" t="str">
            <v>PETRR95</v>
          </cell>
          <cell r="BZ828">
            <v>19</v>
          </cell>
          <cell r="CA828" t="str">
            <v>15-06-2009</v>
          </cell>
          <cell r="CB828" t="str">
            <v xml:space="preserve">PETR        </v>
          </cell>
          <cell r="CC828" t="str">
            <v xml:space="preserve">PN        </v>
          </cell>
          <cell r="CD828" t="str">
            <v xml:space="preserve">OPCOES VENDA   </v>
          </cell>
          <cell r="CE828" t="str">
            <v xml:space="preserve">Europeu        </v>
          </cell>
        </row>
        <row r="829">
          <cell r="AF829">
            <v>824</v>
          </cell>
          <cell r="AG829">
            <v>0.11045382268690362</v>
          </cell>
          <cell r="BY829" t="str">
            <v>PETRR94</v>
          </cell>
          <cell r="BZ829">
            <v>21</v>
          </cell>
          <cell r="CA829" t="str">
            <v>15-06-2009</v>
          </cell>
          <cell r="CB829" t="str">
            <v xml:space="preserve">PETR        </v>
          </cell>
          <cell r="CC829" t="str">
            <v xml:space="preserve">PN        </v>
          </cell>
          <cell r="CD829" t="str">
            <v xml:space="preserve">OPCOES VENDA   </v>
          </cell>
          <cell r="CE829" t="str">
            <v xml:space="preserve">Europeu        </v>
          </cell>
        </row>
        <row r="830">
          <cell r="AF830">
            <v>825</v>
          </cell>
          <cell r="AG830">
            <v>0.11048595858368038</v>
          </cell>
          <cell r="BY830" t="str">
            <v>PETRR22</v>
          </cell>
          <cell r="BZ830">
            <v>22</v>
          </cell>
          <cell r="CA830" t="str">
            <v>15-06-2009</v>
          </cell>
          <cell r="CB830" t="str">
            <v xml:space="preserve">PETR        </v>
          </cell>
          <cell r="CC830" t="str">
            <v xml:space="preserve">PN        </v>
          </cell>
          <cell r="CD830" t="str">
            <v xml:space="preserve">OPCOES VENDA   </v>
          </cell>
          <cell r="CE830" t="str">
            <v xml:space="preserve">Europeu        </v>
          </cell>
        </row>
        <row r="831">
          <cell r="AF831">
            <v>826</v>
          </cell>
          <cell r="AG831">
            <v>0.11051801759618818</v>
          </cell>
          <cell r="BY831" t="str">
            <v>PETRR93</v>
          </cell>
          <cell r="BZ831">
            <v>23</v>
          </cell>
          <cell r="CA831" t="str">
            <v>15-06-2009</v>
          </cell>
          <cell r="CB831" t="str">
            <v xml:space="preserve">PETR        </v>
          </cell>
          <cell r="CC831" t="str">
            <v xml:space="preserve">PN        </v>
          </cell>
          <cell r="CD831" t="str">
            <v xml:space="preserve">OPCOES VENDA   </v>
          </cell>
          <cell r="CE831" t="str">
            <v xml:space="preserve">Europeu        </v>
          </cell>
        </row>
        <row r="832">
          <cell r="AF832">
            <v>827</v>
          </cell>
          <cell r="AG832">
            <v>0.11054999999999993</v>
          </cell>
          <cell r="BY832" t="str">
            <v>PETRR24</v>
          </cell>
          <cell r="BZ832">
            <v>24</v>
          </cell>
          <cell r="CA832" t="str">
            <v>15-06-2009</v>
          </cell>
          <cell r="CB832" t="str">
            <v xml:space="preserve">PETR        </v>
          </cell>
          <cell r="CC832" t="str">
            <v xml:space="preserve">PN        </v>
          </cell>
          <cell r="CD832" t="str">
            <v xml:space="preserve">OPCOES VENDA   </v>
          </cell>
          <cell r="CE832" t="str">
            <v xml:space="preserve">Europeu        </v>
          </cell>
        </row>
        <row r="833">
          <cell r="AF833">
            <v>828</v>
          </cell>
          <cell r="AG833">
            <v>0.11056975690302151</v>
          </cell>
          <cell r="BY833" t="str">
            <v>PETRR92</v>
          </cell>
          <cell r="BZ833">
            <v>24.32</v>
          </cell>
          <cell r="CA833" t="str">
            <v>15-06-2009</v>
          </cell>
          <cell r="CB833" t="str">
            <v xml:space="preserve">PETR        </v>
          </cell>
          <cell r="CC833" t="str">
            <v xml:space="preserve">PN        </v>
          </cell>
          <cell r="CD833" t="str">
            <v xml:space="preserve">OPCOES VENDA   </v>
          </cell>
          <cell r="CE833" t="str">
            <v xml:space="preserve">Europeu        </v>
          </cell>
        </row>
        <row r="834">
          <cell r="AF834">
            <v>829</v>
          </cell>
          <cell r="AG834">
            <v>0.11058946649182877</v>
          </cell>
          <cell r="BY834" t="str">
            <v>PETRR26</v>
          </cell>
          <cell r="BZ834">
            <v>26</v>
          </cell>
          <cell r="CA834" t="str">
            <v>15-06-2009</v>
          </cell>
          <cell r="CB834" t="str">
            <v xml:space="preserve">PETR        </v>
          </cell>
          <cell r="CC834" t="str">
            <v xml:space="preserve">PN        </v>
          </cell>
          <cell r="CD834" t="str">
            <v xml:space="preserve">OPCOES VENDA   </v>
          </cell>
          <cell r="CE834" t="str">
            <v xml:space="preserve">Europeu        </v>
          </cell>
        </row>
        <row r="835">
          <cell r="AF835">
            <v>830</v>
          </cell>
          <cell r="AG835">
            <v>0.11060912893617925</v>
          </cell>
          <cell r="BY835" t="str">
            <v>PETRR91</v>
          </cell>
          <cell r="BZ835">
            <v>26.5</v>
          </cell>
          <cell r="CA835" t="str">
            <v>15-06-2009</v>
          </cell>
          <cell r="CB835" t="str">
            <v xml:space="preserve">PETR        </v>
          </cell>
          <cell r="CC835" t="str">
            <v xml:space="preserve">PN        </v>
          </cell>
          <cell r="CD835" t="str">
            <v xml:space="preserve">OPCOES VENDA   </v>
          </cell>
          <cell r="CE835" t="str">
            <v xml:space="preserve">Europeu        </v>
          </cell>
        </row>
        <row r="836">
          <cell r="AF836">
            <v>831</v>
          </cell>
          <cell r="AG836">
            <v>0.11062874440501935</v>
          </cell>
          <cell r="BY836" t="str">
            <v>PETRR28</v>
          </cell>
          <cell r="BZ836">
            <v>28</v>
          </cell>
          <cell r="CA836" t="str">
            <v>15-06-2009</v>
          </cell>
          <cell r="CB836" t="str">
            <v xml:space="preserve">PETR        </v>
          </cell>
          <cell r="CC836" t="str">
            <v xml:space="preserve">PN        </v>
          </cell>
          <cell r="CD836" t="str">
            <v xml:space="preserve">OPCOES VENDA   </v>
          </cell>
          <cell r="CE836" t="str">
            <v xml:space="preserve">Europeu        </v>
          </cell>
        </row>
        <row r="837">
          <cell r="AF837">
            <v>832</v>
          </cell>
          <cell r="AG837">
            <v>0.11064831306648815</v>
          </cell>
          <cell r="BY837" t="str">
            <v>PETRR30</v>
          </cell>
          <cell r="BZ837">
            <v>30</v>
          </cell>
          <cell r="CA837" t="str">
            <v>15-06-2009</v>
          </cell>
          <cell r="CB837" t="str">
            <v xml:space="preserve">PETR        </v>
          </cell>
          <cell r="CC837" t="str">
            <v xml:space="preserve">PN        </v>
          </cell>
          <cell r="CD837" t="str">
            <v xml:space="preserve">OPCOES VENDA   </v>
          </cell>
          <cell r="CE837" t="str">
            <v xml:space="preserve">Europeu        </v>
          </cell>
        </row>
        <row r="838">
          <cell r="AF838">
            <v>833</v>
          </cell>
          <cell r="AG838">
            <v>0.11066783508792399</v>
          </cell>
          <cell r="BY838" t="str">
            <v>PETRR32</v>
          </cell>
          <cell r="BZ838">
            <v>32</v>
          </cell>
          <cell r="CA838" t="str">
            <v>15-06-2009</v>
          </cell>
          <cell r="CB838" t="str">
            <v xml:space="preserve">PETR        </v>
          </cell>
          <cell r="CC838" t="str">
            <v xml:space="preserve">PN        </v>
          </cell>
          <cell r="CD838" t="str">
            <v xml:space="preserve">OPCOES VENDA   </v>
          </cell>
          <cell r="CE838" t="str">
            <v xml:space="preserve">Europeu        </v>
          </cell>
        </row>
        <row r="839">
          <cell r="AF839">
            <v>834</v>
          </cell>
          <cell r="AG839">
            <v>0.11068731063586901</v>
          </cell>
          <cell r="BY839" t="str">
            <v>PETRR34</v>
          </cell>
          <cell r="BZ839">
            <v>34</v>
          </cell>
          <cell r="CA839" t="str">
            <v>15-06-2009</v>
          </cell>
          <cell r="CB839" t="str">
            <v xml:space="preserve">PETR        </v>
          </cell>
          <cell r="CC839" t="str">
            <v xml:space="preserve">PN        </v>
          </cell>
          <cell r="CD839" t="str">
            <v xml:space="preserve">OPCOES VENDA   </v>
          </cell>
          <cell r="CE839" t="str">
            <v xml:space="preserve">Europeu        </v>
          </cell>
        </row>
        <row r="840">
          <cell r="AF840">
            <v>835</v>
          </cell>
          <cell r="AG840">
            <v>0.11070673987607216</v>
          </cell>
          <cell r="BY840" t="str">
            <v>PETRR36</v>
          </cell>
          <cell r="BZ840">
            <v>36</v>
          </cell>
          <cell r="CA840" t="str">
            <v>15-06-2009</v>
          </cell>
          <cell r="CB840" t="str">
            <v xml:space="preserve">PETR        </v>
          </cell>
          <cell r="CC840" t="str">
            <v xml:space="preserve">PN        </v>
          </cell>
          <cell r="CD840" t="str">
            <v xml:space="preserve">OPCOES VENDA   </v>
          </cell>
          <cell r="CE840" t="str">
            <v xml:space="preserve">Europeu        </v>
          </cell>
        </row>
        <row r="841">
          <cell r="AF841">
            <v>836</v>
          </cell>
          <cell r="AG841">
            <v>0.1107261229734966</v>
          </cell>
          <cell r="BY841" t="str">
            <v>PETRR38</v>
          </cell>
          <cell r="BZ841">
            <v>38</v>
          </cell>
          <cell r="CA841" t="str">
            <v>15-06-2009</v>
          </cell>
          <cell r="CB841" t="str">
            <v xml:space="preserve">PETR        </v>
          </cell>
          <cell r="CC841" t="str">
            <v xml:space="preserve">PN        </v>
          </cell>
          <cell r="CD841" t="str">
            <v xml:space="preserve">OPCOES VENDA   </v>
          </cell>
          <cell r="CE841" t="str">
            <v xml:space="preserve">Europeu        </v>
          </cell>
        </row>
        <row r="842">
          <cell r="AF842">
            <v>837</v>
          </cell>
          <cell r="AG842">
            <v>0.11074546009232145</v>
          </cell>
          <cell r="BY842" t="str">
            <v>PETRR98</v>
          </cell>
          <cell r="BZ842">
            <v>39.32</v>
          </cell>
          <cell r="CA842" t="str">
            <v>15-06-2009</v>
          </cell>
          <cell r="CB842" t="str">
            <v xml:space="preserve">PETR        </v>
          </cell>
          <cell r="CC842" t="str">
            <v xml:space="preserve">PN        </v>
          </cell>
          <cell r="CD842" t="str">
            <v xml:space="preserve">OPCOES VENDA   </v>
          </cell>
          <cell r="CE842" t="str">
            <v xml:space="preserve">Europeu        </v>
          </cell>
        </row>
        <row r="843">
          <cell r="AF843">
            <v>838</v>
          </cell>
          <cell r="AG843">
            <v>0.11076475139594888</v>
          </cell>
          <cell r="BY843" t="str">
            <v>PETRR99</v>
          </cell>
          <cell r="BZ843">
            <v>45</v>
          </cell>
          <cell r="CA843" t="str">
            <v>15-06-2009</v>
          </cell>
          <cell r="CB843" t="str">
            <v xml:space="preserve">PETR        </v>
          </cell>
          <cell r="CC843" t="str">
            <v xml:space="preserve">PN        </v>
          </cell>
          <cell r="CD843" t="str">
            <v xml:space="preserve">OPCOES VENDA   </v>
          </cell>
          <cell r="CE843" t="str">
            <v xml:space="preserve">Europeu        </v>
          </cell>
        </row>
        <row r="844">
          <cell r="AF844">
            <v>839</v>
          </cell>
          <cell r="AG844">
            <v>0.1107839970470077</v>
          </cell>
          <cell r="BY844" t="str">
            <v>PETRS26</v>
          </cell>
          <cell r="BZ844">
            <v>26</v>
          </cell>
          <cell r="CA844" t="str">
            <v>20-07-2009</v>
          </cell>
          <cell r="CB844" t="str">
            <v xml:space="preserve">PETR        </v>
          </cell>
          <cell r="CC844" t="str">
            <v xml:space="preserve">PN        </v>
          </cell>
          <cell r="CD844" t="str">
            <v xml:space="preserve">OPCOES VENDA   </v>
          </cell>
          <cell r="CE844" t="str">
            <v xml:space="preserve">Europeu        </v>
          </cell>
        </row>
        <row r="845">
          <cell r="AF845">
            <v>840</v>
          </cell>
          <cell r="AG845">
            <v>0.11080319720735687</v>
          </cell>
          <cell r="BY845" t="str">
            <v>PETRT99</v>
          </cell>
          <cell r="BZ845">
            <v>28.5</v>
          </cell>
          <cell r="CA845" t="str">
            <v>17-08-2009</v>
          </cell>
          <cell r="CB845" t="str">
            <v xml:space="preserve">PETR        </v>
          </cell>
          <cell r="CC845" t="str">
            <v xml:space="preserve">PN        </v>
          </cell>
          <cell r="CD845" t="str">
            <v xml:space="preserve">OPCOES VENDA   </v>
          </cell>
          <cell r="CE845" t="str">
            <v xml:space="preserve">Europeu        </v>
          </cell>
        </row>
        <row r="846">
          <cell r="AF846">
            <v>841</v>
          </cell>
          <cell r="AG846">
            <v>0.11082235203809265</v>
          </cell>
          <cell r="BY846" t="str">
            <v>PETRU1</v>
          </cell>
          <cell r="BZ846">
            <v>26.5</v>
          </cell>
          <cell r="CA846" t="str">
            <v>21-09-2009</v>
          </cell>
          <cell r="CB846" t="str">
            <v xml:space="preserve">PETR        </v>
          </cell>
          <cell r="CC846" t="str">
            <v xml:space="preserve">PN        </v>
          </cell>
          <cell r="CD846" t="str">
            <v xml:space="preserve">OPCOES VENDA   </v>
          </cell>
          <cell r="CE846" t="str">
            <v xml:space="preserve">Europeu        </v>
          </cell>
        </row>
        <row r="847">
          <cell r="AF847">
            <v>842</v>
          </cell>
          <cell r="AG847">
            <v>0.11084146169955078</v>
          </cell>
          <cell r="BY847" t="str">
            <v>PETRX4</v>
          </cell>
          <cell r="BZ847">
            <v>17.32</v>
          </cell>
          <cell r="CA847" t="str">
            <v>21-12-2009</v>
          </cell>
          <cell r="CB847" t="str">
            <v xml:space="preserve">PETR        </v>
          </cell>
          <cell r="CC847" t="str">
            <v xml:space="preserve">PN        </v>
          </cell>
          <cell r="CD847" t="str">
            <v xml:space="preserve">OPCOES VENDA   </v>
          </cell>
          <cell r="CE847" t="str">
            <v xml:space="preserve">Europeu        </v>
          </cell>
        </row>
        <row r="848">
          <cell r="AF848">
            <v>843</v>
          </cell>
          <cell r="AG848">
            <v>0.11086052635131094</v>
          </cell>
          <cell r="BY848" t="str">
            <v>PETRX24</v>
          </cell>
          <cell r="BZ848">
            <v>24</v>
          </cell>
          <cell r="CA848" t="str">
            <v>21-12-2009</v>
          </cell>
          <cell r="CB848" t="str">
            <v xml:space="preserve">PETR        </v>
          </cell>
          <cell r="CC848" t="str">
            <v xml:space="preserve">PN        </v>
          </cell>
          <cell r="CD848" t="str">
            <v xml:space="preserve">OPCOES VENDA   </v>
          </cell>
          <cell r="CE848" t="str">
            <v xml:space="preserve">Europeu        </v>
          </cell>
        </row>
        <row r="849">
          <cell r="AF849">
            <v>844</v>
          </cell>
          <cell r="AG849">
            <v>0.11087954615220386</v>
          </cell>
          <cell r="BY849" t="str">
            <v>PETRX26</v>
          </cell>
          <cell r="BZ849">
            <v>26</v>
          </cell>
          <cell r="CA849" t="str">
            <v>21-12-2009</v>
          </cell>
          <cell r="CB849" t="str">
            <v xml:space="preserve">PETR        </v>
          </cell>
          <cell r="CC849" t="str">
            <v xml:space="preserve">PN        </v>
          </cell>
          <cell r="CD849" t="str">
            <v xml:space="preserve">OPCOES VENDA   </v>
          </cell>
          <cell r="CE849" t="str">
            <v xml:space="preserve">Europeu        </v>
          </cell>
        </row>
        <row r="850">
          <cell r="AF850">
            <v>845</v>
          </cell>
          <cell r="AG850">
            <v>0.11089852126031197</v>
          </cell>
          <cell r="BY850" t="str">
            <v>PETRX5</v>
          </cell>
          <cell r="BZ850">
            <v>28</v>
          </cell>
          <cell r="CA850" t="str">
            <v>21-12-2009</v>
          </cell>
          <cell r="CB850" t="str">
            <v xml:space="preserve">PETR        </v>
          </cell>
          <cell r="CC850" t="str">
            <v xml:space="preserve">PN        </v>
          </cell>
          <cell r="CD850" t="str">
            <v xml:space="preserve">OPCOES VENDA   </v>
          </cell>
          <cell r="CE850" t="str">
            <v xml:space="preserve">Europeu        </v>
          </cell>
        </row>
        <row r="851">
          <cell r="AF851">
            <v>846</v>
          </cell>
          <cell r="AG851">
            <v>0.11091745183297697</v>
          </cell>
          <cell r="BY851" t="str">
            <v>PETRX30</v>
          </cell>
          <cell r="BZ851">
            <v>30</v>
          </cell>
          <cell r="CA851" t="str">
            <v>21-12-2009</v>
          </cell>
          <cell r="CB851" t="str">
            <v xml:space="preserve">PETR        </v>
          </cell>
          <cell r="CC851" t="str">
            <v xml:space="preserve">PN        </v>
          </cell>
          <cell r="CD851" t="str">
            <v xml:space="preserve">OPCOES VENDA   </v>
          </cell>
          <cell r="CE851" t="str">
            <v xml:space="preserve">Europeu        </v>
          </cell>
        </row>
        <row r="852">
          <cell r="AF852">
            <v>847</v>
          </cell>
          <cell r="AG852">
            <v>0.11093633802680225</v>
          </cell>
          <cell r="BY852" t="str">
            <v>PETRX34</v>
          </cell>
          <cell r="BZ852">
            <v>34</v>
          </cell>
          <cell r="CA852" t="str">
            <v>21-12-2009</v>
          </cell>
          <cell r="CB852" t="str">
            <v xml:space="preserve">PETR        </v>
          </cell>
          <cell r="CC852" t="str">
            <v xml:space="preserve">PN        </v>
          </cell>
          <cell r="CD852" t="str">
            <v xml:space="preserve">OPCOES VENDA   </v>
          </cell>
          <cell r="CE852" t="str">
            <v xml:space="preserve">Europeu        </v>
          </cell>
        </row>
        <row r="853">
          <cell r="AF853">
            <v>848</v>
          </cell>
          <cell r="AG853">
            <v>0.1109551799976578</v>
          </cell>
          <cell r="BY853" t="str">
            <v>PETRX40</v>
          </cell>
          <cell r="BZ853">
            <v>40</v>
          </cell>
          <cell r="CA853" t="str">
            <v>21-12-2009</v>
          </cell>
          <cell r="CB853" t="str">
            <v xml:space="preserve">PETR        </v>
          </cell>
          <cell r="CC853" t="str">
            <v xml:space="preserve">PN        </v>
          </cell>
          <cell r="CD853" t="str">
            <v xml:space="preserve">OPCOES VENDA   </v>
          </cell>
          <cell r="CE853" t="str">
            <v xml:space="preserve">Europeu        </v>
          </cell>
        </row>
        <row r="854">
          <cell r="AF854">
            <v>849</v>
          </cell>
          <cell r="AG854">
            <v>0.11097397790068531</v>
          </cell>
          <cell r="BY854" t="str">
            <v>PETRM18</v>
          </cell>
          <cell r="BZ854">
            <v>18</v>
          </cell>
          <cell r="CA854" t="str">
            <v>18-01-2010</v>
          </cell>
          <cell r="CB854" t="str">
            <v xml:space="preserve">PETR        </v>
          </cell>
          <cell r="CC854" t="str">
            <v xml:space="preserve">PN        </v>
          </cell>
          <cell r="CD854" t="str">
            <v xml:space="preserve">OPCOES VENDA   </v>
          </cell>
          <cell r="CE854" t="str">
            <v xml:space="preserve">Europeu        </v>
          </cell>
        </row>
        <row r="855">
          <cell r="AF855">
            <v>850</v>
          </cell>
          <cell r="AG855">
            <v>0.11099273189030034</v>
          </cell>
          <cell r="BY855" t="str">
            <v>PETRM26</v>
          </cell>
          <cell r="BZ855">
            <v>26</v>
          </cell>
          <cell r="CA855" t="str">
            <v>18-01-2010</v>
          </cell>
          <cell r="CB855" t="str">
            <v xml:space="preserve">PETR        </v>
          </cell>
          <cell r="CC855" t="str">
            <v xml:space="preserve">PN        </v>
          </cell>
          <cell r="CD855" t="str">
            <v xml:space="preserve">OPCOES VENDA   </v>
          </cell>
          <cell r="CE855" t="str">
            <v xml:space="preserve">Europeu        </v>
          </cell>
        </row>
        <row r="856">
          <cell r="AF856">
            <v>851</v>
          </cell>
          <cell r="AG856">
            <v>0.11101144212019931</v>
          </cell>
          <cell r="BY856" t="str">
            <v>PETRM32</v>
          </cell>
          <cell r="BZ856">
            <v>32</v>
          </cell>
          <cell r="CA856" t="str">
            <v>18-01-2010</v>
          </cell>
          <cell r="CB856" t="str">
            <v xml:space="preserve">PETR        </v>
          </cell>
          <cell r="CC856" t="str">
            <v xml:space="preserve">PN        </v>
          </cell>
          <cell r="CD856" t="str">
            <v xml:space="preserve">OPCOES VENDA   </v>
          </cell>
          <cell r="CE856" t="str">
            <v xml:space="preserve">Europeu        </v>
          </cell>
        </row>
        <row r="857">
          <cell r="AF857">
            <v>852</v>
          </cell>
          <cell r="AG857">
            <v>0.11103010874336117</v>
          </cell>
          <cell r="BY857" t="str">
            <v>TCSLF2</v>
          </cell>
          <cell r="BZ857">
            <v>4</v>
          </cell>
          <cell r="CA857" t="str">
            <v>15-06-2009</v>
          </cell>
          <cell r="CB857" t="str">
            <v xml:space="preserve">TCSL        </v>
          </cell>
          <cell r="CC857" t="str">
            <v xml:space="preserve">PN        </v>
          </cell>
          <cell r="CD857" t="str">
            <v xml:space="preserve">OPCOES COMPRA  </v>
          </cell>
          <cell r="CE857" t="str">
            <v xml:space="preserve">Americano      </v>
          </cell>
        </row>
        <row r="858">
          <cell r="AF858">
            <v>853</v>
          </cell>
          <cell r="AG858">
            <v>0.11104873191205256</v>
          </cell>
          <cell r="BY858" t="str">
            <v>TCSLR2</v>
          </cell>
          <cell r="BZ858">
            <v>4</v>
          </cell>
          <cell r="CA858" t="str">
            <v>15-06-2009</v>
          </cell>
          <cell r="CB858" t="str">
            <v xml:space="preserve">TCSL        </v>
          </cell>
          <cell r="CC858" t="str">
            <v xml:space="preserve">PN        </v>
          </cell>
          <cell r="CD858" t="str">
            <v xml:space="preserve">OPCOES VENDA   </v>
          </cell>
          <cell r="CE858" t="str">
            <v xml:space="preserve">Europeu        </v>
          </cell>
        </row>
        <row r="859">
          <cell r="AF859">
            <v>854</v>
          </cell>
          <cell r="AG859">
            <v>0.11106731177783336</v>
          </cell>
          <cell r="BY859" t="str">
            <v>TLPPF1</v>
          </cell>
          <cell r="BZ859">
            <v>44</v>
          </cell>
          <cell r="CA859" t="str">
            <v>15-06-2009</v>
          </cell>
          <cell r="CB859" t="str">
            <v xml:space="preserve">TLPP        </v>
          </cell>
          <cell r="CC859" t="str">
            <v xml:space="preserve">PN        </v>
          </cell>
          <cell r="CD859" t="str">
            <v xml:space="preserve">OPCOES COMPRA  </v>
          </cell>
          <cell r="CE859" t="str">
            <v xml:space="preserve">Americano      </v>
          </cell>
        </row>
        <row r="860">
          <cell r="AF860">
            <v>855</v>
          </cell>
          <cell r="AG860">
            <v>0.111085848491558</v>
          </cell>
          <cell r="BY860" t="str">
            <v>TLPPR1</v>
          </cell>
          <cell r="BZ860">
            <v>44</v>
          </cell>
          <cell r="CA860" t="str">
            <v>15-06-2009</v>
          </cell>
          <cell r="CB860" t="str">
            <v xml:space="preserve">TLPP        </v>
          </cell>
          <cell r="CC860" t="str">
            <v xml:space="preserve">PN        </v>
          </cell>
          <cell r="CD860" t="str">
            <v xml:space="preserve">OPCOES VENDA   </v>
          </cell>
          <cell r="CE860" t="str">
            <v xml:space="preserve">Europeu        </v>
          </cell>
        </row>
        <row r="861">
          <cell r="AF861">
            <v>856</v>
          </cell>
          <cell r="AG861">
            <v>0.11110434220338217</v>
          </cell>
          <cell r="BY861" t="str">
            <v>TMCPF1</v>
          </cell>
          <cell r="BZ861">
            <v>48</v>
          </cell>
          <cell r="CA861" t="str">
            <v>15-06-2009</v>
          </cell>
          <cell r="CB861" t="str">
            <v xml:space="preserve">TMCP        </v>
          </cell>
          <cell r="CC861" t="str">
            <v xml:space="preserve">PN        </v>
          </cell>
          <cell r="CD861" t="str">
            <v xml:space="preserve">OPCOES COMPRA  </v>
          </cell>
          <cell r="CE861" t="str">
            <v xml:space="preserve">Americano      </v>
          </cell>
        </row>
        <row r="862">
          <cell r="AF862">
            <v>857</v>
          </cell>
          <cell r="AG862">
            <v>0.11112279306276429</v>
          </cell>
          <cell r="BY862" t="str">
            <v>TMCPR1</v>
          </cell>
          <cell r="BZ862">
            <v>48</v>
          </cell>
          <cell r="CA862" t="str">
            <v>15-06-2009</v>
          </cell>
          <cell r="CB862" t="str">
            <v xml:space="preserve">TMCP        </v>
          </cell>
          <cell r="CC862" t="str">
            <v xml:space="preserve">PN        </v>
          </cell>
          <cell r="CD862" t="str">
            <v xml:space="preserve">OPCOES VENDA   </v>
          </cell>
          <cell r="CE862" t="str">
            <v xml:space="preserve">Europeu        </v>
          </cell>
        </row>
        <row r="863">
          <cell r="AF863">
            <v>858</v>
          </cell>
          <cell r="AG863">
            <v>0.11114120121847249</v>
          </cell>
          <cell r="BY863" t="str">
            <v>TNLPC22</v>
          </cell>
          <cell r="BZ863">
            <v>22</v>
          </cell>
          <cell r="CA863" t="str">
            <v>16-03-2009</v>
          </cell>
          <cell r="CB863" t="str">
            <v xml:space="preserve">TNLP        </v>
          </cell>
          <cell r="CC863" t="str">
            <v xml:space="preserve">PN        </v>
          </cell>
          <cell r="CD863" t="str">
            <v xml:space="preserve">OPCOES COMPRA  </v>
          </cell>
          <cell r="CE863" t="str">
            <v xml:space="preserve">Americano      </v>
          </cell>
        </row>
        <row r="864">
          <cell r="AF864">
            <v>859</v>
          </cell>
          <cell r="AG864">
            <v>0.11115956681858652</v>
          </cell>
          <cell r="BY864" t="str">
            <v>TNLPC26</v>
          </cell>
          <cell r="BZ864">
            <v>22.87</v>
          </cell>
          <cell r="CA864" t="str">
            <v>16-03-2009</v>
          </cell>
          <cell r="CB864" t="str">
            <v xml:space="preserve">TNLP        </v>
          </cell>
          <cell r="CC864" t="str">
            <v xml:space="preserve">PN        </v>
          </cell>
          <cell r="CD864" t="str">
            <v xml:space="preserve">OPCOES COMPRA  </v>
          </cell>
          <cell r="CE864" t="str">
            <v xml:space="preserve">Americano      </v>
          </cell>
        </row>
        <row r="865">
          <cell r="AF865">
            <v>860</v>
          </cell>
          <cell r="AG865">
            <v>0.11117789001050205</v>
          </cell>
          <cell r="BY865" t="str">
            <v>TNLPC24</v>
          </cell>
          <cell r="BZ865">
            <v>24</v>
          </cell>
          <cell r="CA865" t="str">
            <v>16-03-2009</v>
          </cell>
          <cell r="CB865" t="str">
            <v xml:space="preserve">TNLP        </v>
          </cell>
          <cell r="CC865" t="str">
            <v xml:space="preserve">PN        </v>
          </cell>
          <cell r="CD865" t="str">
            <v xml:space="preserve">OPCOES COMPRA  </v>
          </cell>
          <cell r="CE865" t="str">
            <v xml:space="preserve">Americano      </v>
          </cell>
        </row>
        <row r="866">
          <cell r="AF866">
            <v>861</v>
          </cell>
          <cell r="AG866">
            <v>0.11119617094093459</v>
          </cell>
          <cell r="BY866" t="str">
            <v>TNLPC28</v>
          </cell>
          <cell r="BZ866">
            <v>24.87</v>
          </cell>
          <cell r="CA866" t="str">
            <v>16-03-2009</v>
          </cell>
          <cell r="CB866" t="str">
            <v xml:space="preserve">TNLP        </v>
          </cell>
          <cell r="CC866" t="str">
            <v xml:space="preserve">PN        </v>
          </cell>
          <cell r="CD866" t="str">
            <v xml:space="preserve">OPCOES COMPRA  </v>
          </cell>
          <cell r="CE866" t="str">
            <v xml:space="preserve">Americano      </v>
          </cell>
        </row>
        <row r="867">
          <cell r="AF867">
            <v>862</v>
          </cell>
          <cell r="AG867">
            <v>0.11121440975592467</v>
          </cell>
          <cell r="BY867" t="str">
            <v>TNLPC30</v>
          </cell>
          <cell r="BZ867">
            <v>26.87</v>
          </cell>
          <cell r="CA867" t="str">
            <v>16-03-2009</v>
          </cell>
          <cell r="CB867" t="str">
            <v xml:space="preserve">TNLP        </v>
          </cell>
          <cell r="CC867" t="str">
            <v xml:space="preserve">PN        </v>
          </cell>
          <cell r="CD867" t="str">
            <v xml:space="preserve">OPCOES COMPRA  </v>
          </cell>
          <cell r="CE867" t="str">
            <v xml:space="preserve">Americano      </v>
          </cell>
        </row>
        <row r="868">
          <cell r="AF868">
            <v>863</v>
          </cell>
          <cell r="AG868">
            <v>0.11123260660084044</v>
          </cell>
          <cell r="BY868" t="str">
            <v>TNLPC32</v>
          </cell>
          <cell r="BZ868">
            <v>28.87</v>
          </cell>
          <cell r="CA868" t="str">
            <v>16-03-2009</v>
          </cell>
          <cell r="CB868" t="str">
            <v xml:space="preserve">TNLP        </v>
          </cell>
          <cell r="CC868" t="str">
            <v xml:space="preserve">PN        </v>
          </cell>
          <cell r="CD868" t="str">
            <v xml:space="preserve">OPCOES COMPRA  </v>
          </cell>
          <cell r="CE868" t="str">
            <v xml:space="preserve">Americano      </v>
          </cell>
        </row>
        <row r="869">
          <cell r="AF869">
            <v>864</v>
          </cell>
          <cell r="AG869">
            <v>0.11125076162038039</v>
          </cell>
          <cell r="BY869" t="str">
            <v>TNLPC34</v>
          </cell>
          <cell r="BZ869">
            <v>34</v>
          </cell>
          <cell r="CA869" t="str">
            <v>16-03-2009</v>
          </cell>
          <cell r="CB869" t="str">
            <v xml:space="preserve">TNLP        </v>
          </cell>
          <cell r="CC869" t="str">
            <v xml:space="preserve">PN        </v>
          </cell>
          <cell r="CD869" t="str">
            <v xml:space="preserve">OPCOES COMPRA  </v>
          </cell>
          <cell r="CE869" t="str">
            <v xml:space="preserve">Americano      </v>
          </cell>
        </row>
        <row r="870">
          <cell r="AF870">
            <v>865</v>
          </cell>
          <cell r="AG870">
            <v>0.11126887495858107</v>
          </cell>
          <cell r="BY870" t="str">
            <v>TNLPD22</v>
          </cell>
          <cell r="BZ870">
            <v>22</v>
          </cell>
          <cell r="CA870" t="str">
            <v>20-04-2009</v>
          </cell>
          <cell r="CB870" t="str">
            <v xml:space="preserve">TNLP        </v>
          </cell>
          <cell r="CC870" t="str">
            <v xml:space="preserve">PN        </v>
          </cell>
          <cell r="CD870" t="str">
            <v xml:space="preserve">OPCOES COMPRA  </v>
          </cell>
          <cell r="CE870" t="str">
            <v xml:space="preserve">Americano      </v>
          </cell>
        </row>
        <row r="871">
          <cell r="AF871">
            <v>866</v>
          </cell>
          <cell r="AG871">
            <v>0.11128694675881623</v>
          </cell>
          <cell r="BY871" t="str">
            <v>TNLPD24</v>
          </cell>
          <cell r="BZ871">
            <v>24</v>
          </cell>
          <cell r="CA871" t="str">
            <v>20-04-2009</v>
          </cell>
          <cell r="CB871" t="str">
            <v xml:space="preserve">TNLP        </v>
          </cell>
          <cell r="CC871" t="str">
            <v xml:space="preserve">PN        </v>
          </cell>
          <cell r="CD871" t="str">
            <v xml:space="preserve">OPCOES COMPRA  </v>
          </cell>
          <cell r="CE871" t="str">
            <v xml:space="preserve">Americano      </v>
          </cell>
        </row>
        <row r="872">
          <cell r="AF872">
            <v>867</v>
          </cell>
          <cell r="AG872">
            <v>0.11130497716380394</v>
          </cell>
          <cell r="BY872" t="str">
            <v>TNLPD26</v>
          </cell>
          <cell r="BZ872">
            <v>26</v>
          </cell>
          <cell r="CA872" t="str">
            <v>20-04-2009</v>
          </cell>
          <cell r="CB872" t="str">
            <v xml:space="preserve">TNLP        </v>
          </cell>
          <cell r="CC872" t="str">
            <v xml:space="preserve">PN        </v>
          </cell>
          <cell r="CD872" t="str">
            <v xml:space="preserve">OPCOES COMPRA  </v>
          </cell>
          <cell r="CE872" t="str">
            <v xml:space="preserve">Americano      </v>
          </cell>
        </row>
        <row r="873">
          <cell r="AF873">
            <v>868</v>
          </cell>
          <cell r="AG873">
            <v>0.11132296631560945</v>
          </cell>
          <cell r="BY873" t="str">
            <v>TNLPD28</v>
          </cell>
          <cell r="BZ873">
            <v>28</v>
          </cell>
          <cell r="CA873" t="str">
            <v>20-04-2009</v>
          </cell>
          <cell r="CB873" t="str">
            <v xml:space="preserve">TNLP        </v>
          </cell>
          <cell r="CC873" t="str">
            <v xml:space="preserve">PN        </v>
          </cell>
          <cell r="CD873" t="str">
            <v xml:space="preserve">OPCOES COMPRA  </v>
          </cell>
          <cell r="CE873" t="str">
            <v xml:space="preserve">Americano      </v>
          </cell>
        </row>
        <row r="874">
          <cell r="AF874">
            <v>869</v>
          </cell>
          <cell r="AG874">
            <v>0.11134091435564697</v>
          </cell>
          <cell r="BY874" t="str">
            <v>TNLPD30</v>
          </cell>
          <cell r="BZ874">
            <v>30</v>
          </cell>
          <cell r="CA874" t="str">
            <v>20-04-2009</v>
          </cell>
          <cell r="CB874" t="str">
            <v xml:space="preserve">TNLP        </v>
          </cell>
          <cell r="CC874" t="str">
            <v xml:space="preserve">PN        </v>
          </cell>
          <cell r="CD874" t="str">
            <v xml:space="preserve">OPCOES COMPRA  </v>
          </cell>
          <cell r="CE874" t="str">
            <v xml:space="preserve">Americano      </v>
          </cell>
        </row>
        <row r="875">
          <cell r="AF875">
            <v>870</v>
          </cell>
          <cell r="AG875">
            <v>0.11135882142468811</v>
          </cell>
          <cell r="BY875" t="str">
            <v>TNLPD32</v>
          </cell>
          <cell r="BZ875">
            <v>32</v>
          </cell>
          <cell r="CA875" t="str">
            <v>20-04-2009</v>
          </cell>
          <cell r="CB875" t="str">
            <v xml:space="preserve">TNLP        </v>
          </cell>
          <cell r="CC875" t="str">
            <v xml:space="preserve">PN        </v>
          </cell>
          <cell r="CD875" t="str">
            <v xml:space="preserve">OPCOES COMPRA  </v>
          </cell>
          <cell r="CE875" t="str">
            <v xml:space="preserve">Americano      </v>
          </cell>
        </row>
        <row r="876">
          <cell r="AF876">
            <v>871</v>
          </cell>
          <cell r="AG876">
            <v>0.11137668766285946</v>
          </cell>
          <cell r="BY876" t="str">
            <v>TNLPD34</v>
          </cell>
          <cell r="BZ876">
            <v>34</v>
          </cell>
          <cell r="CA876" t="str">
            <v>20-04-2009</v>
          </cell>
          <cell r="CB876" t="str">
            <v xml:space="preserve">TNLP        </v>
          </cell>
          <cell r="CC876" t="str">
            <v xml:space="preserve">PN        </v>
          </cell>
          <cell r="CD876" t="str">
            <v xml:space="preserve">OPCOES COMPRA  </v>
          </cell>
          <cell r="CE876" t="str">
            <v xml:space="preserve">Americano      </v>
          </cell>
        </row>
        <row r="877">
          <cell r="AF877">
            <v>872</v>
          </cell>
          <cell r="AG877">
            <v>0.11139451320965144</v>
          </cell>
          <cell r="BY877" t="str">
            <v>TNLPD98</v>
          </cell>
          <cell r="BZ877">
            <v>40</v>
          </cell>
          <cell r="CA877" t="str">
            <v>20-04-2009</v>
          </cell>
          <cell r="CB877" t="str">
            <v xml:space="preserve">TNLP        </v>
          </cell>
          <cell r="CC877" t="str">
            <v xml:space="preserve">PN        </v>
          </cell>
          <cell r="CD877" t="str">
            <v xml:space="preserve">OPCOES COMPRA  </v>
          </cell>
          <cell r="CE877" t="str">
            <v xml:space="preserve">Europeu        </v>
          </cell>
        </row>
        <row r="878">
          <cell r="AF878">
            <v>873</v>
          </cell>
          <cell r="AG878">
            <v>0.11141229820391851</v>
          </cell>
          <cell r="BY878" t="str">
            <v>TNLPD99</v>
          </cell>
          <cell r="BZ878">
            <v>45</v>
          </cell>
          <cell r="CA878" t="str">
            <v>20-04-2009</v>
          </cell>
          <cell r="CB878" t="str">
            <v xml:space="preserve">TNLP        </v>
          </cell>
          <cell r="CC878" t="str">
            <v xml:space="preserve">PN        </v>
          </cell>
          <cell r="CD878" t="str">
            <v xml:space="preserve">OPCOES COMPRA  </v>
          </cell>
          <cell r="CE878" t="str">
            <v xml:space="preserve">Europeu        </v>
          </cell>
        </row>
        <row r="879">
          <cell r="AF879">
            <v>874</v>
          </cell>
          <cell r="AG879">
            <v>0.1114300427838848</v>
          </cell>
          <cell r="BY879" t="str">
            <v>TNLPE28</v>
          </cell>
          <cell r="BZ879">
            <v>28</v>
          </cell>
          <cell r="CA879" t="str">
            <v>18-05-2009</v>
          </cell>
          <cell r="CB879" t="str">
            <v xml:space="preserve">TNLP        </v>
          </cell>
          <cell r="CC879" t="str">
            <v xml:space="preserve">PN        </v>
          </cell>
          <cell r="CD879" t="str">
            <v xml:space="preserve">OPCOES COMPRA  </v>
          </cell>
          <cell r="CE879" t="str">
            <v xml:space="preserve">Americano      </v>
          </cell>
        </row>
        <row r="880">
          <cell r="AF880">
            <v>875</v>
          </cell>
          <cell r="AG880">
            <v>0.11144774708714711</v>
          </cell>
          <cell r="BY880" t="str">
            <v>TNLPE30</v>
          </cell>
          <cell r="BZ880">
            <v>30</v>
          </cell>
          <cell r="CA880" t="str">
            <v>18-05-2009</v>
          </cell>
          <cell r="CB880" t="str">
            <v xml:space="preserve">TNLP        </v>
          </cell>
          <cell r="CC880" t="str">
            <v xml:space="preserve">PN        </v>
          </cell>
          <cell r="CD880" t="str">
            <v xml:space="preserve">OPCOES COMPRA  </v>
          </cell>
          <cell r="CE880" t="str">
            <v xml:space="preserve">Americano      </v>
          </cell>
        </row>
        <row r="881">
          <cell r="AF881">
            <v>876</v>
          </cell>
          <cell r="AG881">
            <v>0.11146541125067744</v>
          </cell>
          <cell r="BY881" t="str">
            <v>TNLPE32</v>
          </cell>
          <cell r="BZ881">
            <v>32</v>
          </cell>
          <cell r="CA881" t="str">
            <v>18-05-2009</v>
          </cell>
          <cell r="CB881" t="str">
            <v xml:space="preserve">TNLP        </v>
          </cell>
          <cell r="CC881" t="str">
            <v xml:space="preserve">PN        </v>
          </cell>
          <cell r="CD881" t="str">
            <v xml:space="preserve">OPCOES COMPRA  </v>
          </cell>
          <cell r="CE881" t="str">
            <v xml:space="preserve">Americano      </v>
          </cell>
        </row>
        <row r="882">
          <cell r="AF882">
            <v>877</v>
          </cell>
          <cell r="AG882">
            <v>0.11148303541082871</v>
          </cell>
          <cell r="BY882" t="str">
            <v>TNLPF98</v>
          </cell>
          <cell r="BZ882">
            <v>40</v>
          </cell>
          <cell r="CA882" t="str">
            <v>15-06-2009</v>
          </cell>
          <cell r="CB882" t="str">
            <v xml:space="preserve">TNLP        </v>
          </cell>
          <cell r="CC882" t="str">
            <v xml:space="preserve">PN        </v>
          </cell>
          <cell r="CD882" t="str">
            <v xml:space="preserve">OPCOES COMPRA  </v>
          </cell>
          <cell r="CE882" t="str">
            <v xml:space="preserve">Europeu        </v>
          </cell>
        </row>
        <row r="883">
          <cell r="AF883">
            <v>878</v>
          </cell>
          <cell r="AG883">
            <v>0.11150061970333569</v>
          </cell>
          <cell r="BY883" t="str">
            <v>TNLPF99</v>
          </cell>
          <cell r="BZ883">
            <v>45</v>
          </cell>
          <cell r="CA883" t="str">
            <v>15-06-2009</v>
          </cell>
          <cell r="CB883" t="str">
            <v xml:space="preserve">TNLP        </v>
          </cell>
          <cell r="CC883" t="str">
            <v xml:space="preserve">PN        </v>
          </cell>
          <cell r="CD883" t="str">
            <v xml:space="preserve">OPCOES COMPRA  </v>
          </cell>
          <cell r="CE883" t="str">
            <v xml:space="preserve">Europeu        </v>
          </cell>
        </row>
        <row r="884">
          <cell r="AF884">
            <v>879</v>
          </cell>
          <cell r="AG884">
            <v>0.11151816426332095</v>
          </cell>
          <cell r="BY884" t="str">
            <v>TNLPO22</v>
          </cell>
          <cell r="BZ884">
            <v>22</v>
          </cell>
          <cell r="CA884" t="str">
            <v>16-03-2009</v>
          </cell>
          <cell r="CB884" t="str">
            <v xml:space="preserve">TNLP        </v>
          </cell>
          <cell r="CC884" t="str">
            <v xml:space="preserve">PN        </v>
          </cell>
          <cell r="CD884" t="str">
            <v xml:space="preserve">OPCOES VENDA   </v>
          </cell>
          <cell r="CE884" t="str">
            <v xml:space="preserve">Europeu        </v>
          </cell>
        </row>
        <row r="885">
          <cell r="AF885">
            <v>880</v>
          </cell>
          <cell r="AG885">
            <v>0.11153566922529601</v>
          </cell>
          <cell r="BY885" t="str">
            <v>TNLPO24</v>
          </cell>
          <cell r="BZ885">
            <v>24</v>
          </cell>
          <cell r="CA885" t="str">
            <v>16-03-2009</v>
          </cell>
          <cell r="CB885" t="str">
            <v xml:space="preserve">TNLP        </v>
          </cell>
          <cell r="CC885" t="str">
            <v xml:space="preserve">PN        </v>
          </cell>
          <cell r="CD885" t="str">
            <v xml:space="preserve">OPCOES VENDA   </v>
          </cell>
          <cell r="CE885" t="str">
            <v xml:space="preserve">Europeu        </v>
          </cell>
        </row>
        <row r="886">
          <cell r="AF886">
            <v>881</v>
          </cell>
          <cell r="AG886">
            <v>0.11155313472316664</v>
          </cell>
          <cell r="BY886" t="str">
            <v>TNLPO26</v>
          </cell>
          <cell r="BZ886">
            <v>26</v>
          </cell>
          <cell r="CA886" t="str">
            <v>16-03-2009</v>
          </cell>
          <cell r="CB886" t="str">
            <v xml:space="preserve">TNLP        </v>
          </cell>
          <cell r="CC886" t="str">
            <v xml:space="preserve">PN        </v>
          </cell>
          <cell r="CD886" t="str">
            <v xml:space="preserve">OPCOES VENDA   </v>
          </cell>
          <cell r="CE886" t="str">
            <v xml:space="preserve">Europeu        </v>
          </cell>
        </row>
        <row r="887">
          <cell r="AF887">
            <v>882</v>
          </cell>
          <cell r="AG887">
            <v>0.11157056089023532</v>
          </cell>
          <cell r="BY887" t="str">
            <v>TNLPO28</v>
          </cell>
          <cell r="BZ887">
            <v>28</v>
          </cell>
          <cell r="CA887" t="str">
            <v>16-03-2009</v>
          </cell>
          <cell r="CB887" t="str">
            <v xml:space="preserve">TNLP        </v>
          </cell>
          <cell r="CC887" t="str">
            <v xml:space="preserve">PN        </v>
          </cell>
          <cell r="CD887" t="str">
            <v xml:space="preserve">OPCOES VENDA   </v>
          </cell>
          <cell r="CE887" t="str">
            <v xml:space="preserve">Europeu        </v>
          </cell>
        </row>
        <row r="888">
          <cell r="AF888">
            <v>883</v>
          </cell>
          <cell r="AG888">
            <v>0.11158794785920501</v>
          </cell>
          <cell r="BY888" t="str">
            <v>TNLPO30</v>
          </cell>
          <cell r="BZ888">
            <v>30</v>
          </cell>
          <cell r="CA888" t="str">
            <v>16-03-2009</v>
          </cell>
          <cell r="CB888" t="str">
            <v xml:space="preserve">TNLP        </v>
          </cell>
          <cell r="CC888" t="str">
            <v xml:space="preserve">PN        </v>
          </cell>
          <cell r="CD888" t="str">
            <v xml:space="preserve">OPCOES VENDA   </v>
          </cell>
          <cell r="CE888" t="str">
            <v xml:space="preserve">Europeu        </v>
          </cell>
        </row>
        <row r="889">
          <cell r="AF889">
            <v>884</v>
          </cell>
          <cell r="AG889">
            <v>0.11160529576218226</v>
          </cell>
          <cell r="BY889" t="str">
            <v>TNLPO32</v>
          </cell>
          <cell r="BZ889">
            <v>32</v>
          </cell>
          <cell r="CA889" t="str">
            <v>16-03-2009</v>
          </cell>
          <cell r="CB889" t="str">
            <v xml:space="preserve">TNLP        </v>
          </cell>
          <cell r="CC889" t="str">
            <v xml:space="preserve">PN        </v>
          </cell>
          <cell r="CD889" t="str">
            <v xml:space="preserve">OPCOES VENDA   </v>
          </cell>
          <cell r="CE889" t="str">
            <v xml:space="preserve">Europeu        </v>
          </cell>
        </row>
        <row r="890">
          <cell r="AF890">
            <v>885</v>
          </cell>
          <cell r="AG890">
            <v>0.11162260473068009</v>
          </cell>
          <cell r="BY890" t="str">
            <v>TNLPO34</v>
          </cell>
          <cell r="BZ890">
            <v>34</v>
          </cell>
          <cell r="CA890" t="str">
            <v>16-03-2009</v>
          </cell>
          <cell r="CB890" t="str">
            <v xml:space="preserve">TNLP        </v>
          </cell>
          <cell r="CC890" t="str">
            <v xml:space="preserve">PN        </v>
          </cell>
          <cell r="CD890" t="str">
            <v xml:space="preserve">OPCOES VENDA   </v>
          </cell>
          <cell r="CE890" t="str">
            <v xml:space="preserve">Europeu        </v>
          </cell>
        </row>
        <row r="891">
          <cell r="AF891">
            <v>886</v>
          </cell>
          <cell r="AG891">
            <v>0.1116398748956231</v>
          </cell>
          <cell r="BY891" t="str">
            <v>TNLPP22</v>
          </cell>
          <cell r="BZ891">
            <v>22</v>
          </cell>
          <cell r="CA891" t="str">
            <v>20-04-2009</v>
          </cell>
          <cell r="CB891" t="str">
            <v xml:space="preserve">TNLP        </v>
          </cell>
          <cell r="CC891" t="str">
            <v xml:space="preserve">PN        </v>
          </cell>
          <cell r="CD891" t="str">
            <v xml:space="preserve">OPCOES VENDA   </v>
          </cell>
          <cell r="CE891" t="str">
            <v xml:space="preserve">Europeu        </v>
          </cell>
        </row>
        <row r="892">
          <cell r="AF892">
            <v>887</v>
          </cell>
          <cell r="AG892">
            <v>0.1116571063873486</v>
          </cell>
          <cell r="BY892" t="str">
            <v>TNLPP24</v>
          </cell>
          <cell r="BZ892">
            <v>24</v>
          </cell>
          <cell r="CA892" t="str">
            <v>20-04-2009</v>
          </cell>
          <cell r="CB892" t="str">
            <v xml:space="preserve">TNLP        </v>
          </cell>
          <cell r="CC892" t="str">
            <v xml:space="preserve">PN        </v>
          </cell>
          <cell r="CD892" t="str">
            <v xml:space="preserve">OPCOES VENDA   </v>
          </cell>
          <cell r="CE892" t="str">
            <v xml:space="preserve">Europeu        </v>
          </cell>
        </row>
        <row r="893">
          <cell r="AF893">
            <v>888</v>
          </cell>
          <cell r="AG893">
            <v>0.11167429933561102</v>
          </cell>
          <cell r="BY893" t="str">
            <v>TNLPP26</v>
          </cell>
          <cell r="BZ893">
            <v>26</v>
          </cell>
          <cell r="CA893" t="str">
            <v>20-04-2009</v>
          </cell>
          <cell r="CB893" t="str">
            <v xml:space="preserve">TNLP        </v>
          </cell>
          <cell r="CC893" t="str">
            <v xml:space="preserve">PN        </v>
          </cell>
          <cell r="CD893" t="str">
            <v xml:space="preserve">OPCOES VENDA   </v>
          </cell>
          <cell r="CE893" t="str">
            <v xml:space="preserve">Europeu        </v>
          </cell>
        </row>
        <row r="894">
          <cell r="AF894">
            <v>889</v>
          </cell>
          <cell r="AG894">
            <v>0.11169145386958546</v>
          </cell>
          <cell r="BY894" t="str">
            <v>TNLPP28</v>
          </cell>
          <cell r="BZ894">
            <v>28</v>
          </cell>
          <cell r="CA894" t="str">
            <v>20-04-2009</v>
          </cell>
          <cell r="CB894" t="str">
            <v xml:space="preserve">TNLP        </v>
          </cell>
          <cell r="CC894" t="str">
            <v xml:space="preserve">PN        </v>
          </cell>
          <cell r="CD894" t="str">
            <v xml:space="preserve">OPCOES VENDA   </v>
          </cell>
          <cell r="CE894" t="str">
            <v xml:space="preserve">Europeu        </v>
          </cell>
        </row>
        <row r="895">
          <cell r="AF895">
            <v>890</v>
          </cell>
          <cell r="AG895">
            <v>0.1117085701178695</v>
          </cell>
          <cell r="BY895" t="str">
            <v>TNLPP30</v>
          </cell>
          <cell r="BZ895">
            <v>30</v>
          </cell>
          <cell r="CA895" t="str">
            <v>20-04-2009</v>
          </cell>
          <cell r="CB895" t="str">
            <v xml:space="preserve">TNLP        </v>
          </cell>
          <cell r="CC895" t="str">
            <v xml:space="preserve">PN        </v>
          </cell>
          <cell r="CD895" t="str">
            <v xml:space="preserve">OPCOES VENDA   </v>
          </cell>
          <cell r="CE895" t="str">
            <v xml:space="preserve">Europeu        </v>
          </cell>
        </row>
        <row r="896">
          <cell r="AF896">
            <v>891</v>
          </cell>
          <cell r="AG896">
            <v>0.11172564820848829</v>
          </cell>
          <cell r="BY896" t="str">
            <v>TNLPP32</v>
          </cell>
          <cell r="BZ896">
            <v>32</v>
          </cell>
          <cell r="CA896" t="str">
            <v>20-04-2009</v>
          </cell>
          <cell r="CB896" t="str">
            <v xml:space="preserve">TNLP        </v>
          </cell>
          <cell r="CC896" t="str">
            <v xml:space="preserve">PN        </v>
          </cell>
          <cell r="CD896" t="str">
            <v xml:space="preserve">OPCOES VENDA   </v>
          </cell>
          <cell r="CE896" t="str">
            <v xml:space="preserve">Europeu        </v>
          </cell>
        </row>
        <row r="897">
          <cell r="AF897">
            <v>892</v>
          </cell>
          <cell r="AG897">
            <v>0.11174268826889611</v>
          </cell>
          <cell r="BY897" t="str">
            <v>TNLPP34</v>
          </cell>
          <cell r="BZ897">
            <v>34</v>
          </cell>
          <cell r="CA897" t="str">
            <v>20-04-2009</v>
          </cell>
          <cell r="CB897" t="str">
            <v xml:space="preserve">TNLP        </v>
          </cell>
          <cell r="CC897" t="str">
            <v xml:space="preserve">PN        </v>
          </cell>
          <cell r="CD897" t="str">
            <v xml:space="preserve">OPCOES VENDA   </v>
          </cell>
          <cell r="CE897" t="str">
            <v xml:space="preserve">Europeu        </v>
          </cell>
        </row>
        <row r="898">
          <cell r="AF898">
            <v>893</v>
          </cell>
          <cell r="AG898">
            <v>0.111759690425981</v>
          </cell>
          <cell r="BY898" t="str">
            <v>TNLPP98</v>
          </cell>
          <cell r="BZ898">
            <v>40</v>
          </cell>
          <cell r="CA898" t="str">
            <v>20-04-2009</v>
          </cell>
          <cell r="CB898" t="str">
            <v xml:space="preserve">TNLP        </v>
          </cell>
          <cell r="CC898" t="str">
            <v xml:space="preserve">PN        </v>
          </cell>
          <cell r="CD898" t="str">
            <v xml:space="preserve">OPCOES VENDA   </v>
          </cell>
          <cell r="CE898" t="str">
            <v xml:space="preserve">Europeu        </v>
          </cell>
        </row>
        <row r="899">
          <cell r="AF899">
            <v>894</v>
          </cell>
          <cell r="AG899">
            <v>0.11177665480606658</v>
          </cell>
          <cell r="BY899" t="str">
            <v>TNLPP99</v>
          </cell>
          <cell r="BZ899">
            <v>45</v>
          </cell>
          <cell r="CA899" t="str">
            <v>20-04-2009</v>
          </cell>
          <cell r="CB899" t="str">
            <v xml:space="preserve">TNLP        </v>
          </cell>
          <cell r="CC899" t="str">
            <v xml:space="preserve">PN        </v>
          </cell>
          <cell r="CD899" t="str">
            <v xml:space="preserve">OPCOES VENDA   </v>
          </cell>
          <cell r="CE899" t="str">
            <v xml:space="preserve">Europeu        </v>
          </cell>
        </row>
        <row r="900">
          <cell r="AF900">
            <v>895</v>
          </cell>
          <cell r="AG900">
            <v>0.11179358153491625</v>
          </cell>
          <cell r="BY900" t="str">
            <v>TNLPQ28</v>
          </cell>
          <cell r="BZ900">
            <v>28</v>
          </cell>
          <cell r="CA900" t="str">
            <v>18-05-2009</v>
          </cell>
          <cell r="CB900" t="str">
            <v xml:space="preserve">TNLP        </v>
          </cell>
          <cell r="CC900" t="str">
            <v xml:space="preserve">PN        </v>
          </cell>
          <cell r="CD900" t="str">
            <v xml:space="preserve">OPCOES VENDA   </v>
          </cell>
          <cell r="CE900" t="str">
            <v xml:space="preserve">Europeu        </v>
          </cell>
        </row>
        <row r="901">
          <cell r="AF901">
            <v>896</v>
          </cell>
          <cell r="AG901">
            <v>0.1118104707377352</v>
          </cell>
          <cell r="BY901" t="str">
            <v>TNLPQ30</v>
          </cell>
          <cell r="BZ901">
            <v>30</v>
          </cell>
          <cell r="CA901" t="str">
            <v>18-05-2009</v>
          </cell>
          <cell r="CB901" t="str">
            <v xml:space="preserve">TNLP        </v>
          </cell>
          <cell r="CC901" t="str">
            <v xml:space="preserve">PN        </v>
          </cell>
          <cell r="CD901" t="str">
            <v xml:space="preserve">OPCOES VENDA   </v>
          </cell>
          <cell r="CE901" t="str">
            <v xml:space="preserve">Europeu        </v>
          </cell>
        </row>
        <row r="902">
          <cell r="AF902">
            <v>897</v>
          </cell>
          <cell r="AG902">
            <v>0.11182732253917393</v>
          </cell>
          <cell r="BY902" t="str">
            <v>TNLPQ32</v>
          </cell>
          <cell r="BZ902">
            <v>32</v>
          </cell>
          <cell r="CA902" t="str">
            <v>18-05-2009</v>
          </cell>
          <cell r="CB902" t="str">
            <v xml:space="preserve">TNLP        </v>
          </cell>
          <cell r="CC902" t="str">
            <v xml:space="preserve">PN        </v>
          </cell>
          <cell r="CD902" t="str">
            <v xml:space="preserve">OPCOES VENDA   </v>
          </cell>
          <cell r="CE902" t="str">
            <v xml:space="preserve">Europeu        </v>
          </cell>
        </row>
        <row r="903">
          <cell r="AF903">
            <v>898</v>
          </cell>
          <cell r="AG903">
            <v>0.11184413706333252</v>
          </cell>
          <cell r="BY903" t="str">
            <v>TNLPR98</v>
          </cell>
          <cell r="BZ903">
            <v>40</v>
          </cell>
          <cell r="CA903" t="str">
            <v>15-06-2009</v>
          </cell>
          <cell r="CB903" t="str">
            <v xml:space="preserve">TNLP        </v>
          </cell>
          <cell r="CC903" t="str">
            <v xml:space="preserve">PN        </v>
          </cell>
          <cell r="CD903" t="str">
            <v xml:space="preserve">OPCOES VENDA   </v>
          </cell>
          <cell r="CE903" t="str">
            <v xml:space="preserve">Europeu        </v>
          </cell>
        </row>
        <row r="904">
          <cell r="AF904">
            <v>899</v>
          </cell>
          <cell r="AG904">
            <v>0.11186091443376189</v>
          </cell>
          <cell r="BY904" t="str">
            <v>TNLPR99</v>
          </cell>
          <cell r="BZ904">
            <v>45</v>
          </cell>
          <cell r="CA904" t="str">
            <v>15-06-2009</v>
          </cell>
          <cell r="CB904" t="str">
            <v xml:space="preserve">TNLP        </v>
          </cell>
          <cell r="CC904" t="str">
            <v xml:space="preserve">PN        </v>
          </cell>
          <cell r="CD904" t="str">
            <v xml:space="preserve">OPCOES VENDA   </v>
          </cell>
          <cell r="CE904" t="str">
            <v xml:space="preserve">Europeu        </v>
          </cell>
        </row>
        <row r="905">
          <cell r="AF905">
            <v>900</v>
          </cell>
          <cell r="AG905">
            <v>0.11187765477346767</v>
          </cell>
          <cell r="BY905" t="str">
            <v>BBDCC17</v>
          </cell>
          <cell r="BZ905">
            <v>17</v>
          </cell>
          <cell r="CA905" t="str">
            <v>16-03-2009</v>
          </cell>
          <cell r="CB905" t="str">
            <v xml:space="preserve">BBDC    /ED </v>
          </cell>
          <cell r="CC905" t="str">
            <v>PN      N1</v>
          </cell>
          <cell r="CD905" t="str">
            <v xml:space="preserve">OPCOES COMPRA  </v>
          </cell>
          <cell r="CE905" t="str">
            <v xml:space="preserve">Americano      </v>
          </cell>
        </row>
        <row r="906">
          <cell r="AF906">
            <v>901</v>
          </cell>
          <cell r="AG906">
            <v>0.11189435820491322</v>
          </cell>
          <cell r="BY906" t="str">
            <v>BBDCC18</v>
          </cell>
          <cell r="BZ906">
            <v>17.989999999999998</v>
          </cell>
          <cell r="CA906" t="str">
            <v>16-03-2009</v>
          </cell>
          <cell r="CB906" t="str">
            <v xml:space="preserve">BBDC    /ED </v>
          </cell>
          <cell r="CC906" t="str">
            <v>PN      N1</v>
          </cell>
          <cell r="CD906" t="str">
            <v xml:space="preserve">OPCOES COMPRA  </v>
          </cell>
          <cell r="CE906" t="str">
            <v xml:space="preserve">Americano      </v>
          </cell>
        </row>
        <row r="907">
          <cell r="AF907">
            <v>902</v>
          </cell>
          <cell r="AG907">
            <v>0.11191102485002236</v>
          </cell>
          <cell r="BY907" t="str">
            <v>BBDCC19</v>
          </cell>
          <cell r="BZ907">
            <v>18.989999999999998</v>
          </cell>
          <cell r="CA907" t="str">
            <v>16-03-2009</v>
          </cell>
          <cell r="CB907" t="str">
            <v xml:space="preserve">BBDC    /ED </v>
          </cell>
          <cell r="CC907" t="str">
            <v>PN      N1</v>
          </cell>
          <cell r="CD907" t="str">
            <v xml:space="preserve">OPCOES COMPRA  </v>
          </cell>
          <cell r="CE907" t="str">
            <v xml:space="preserve">Americano      </v>
          </cell>
        </row>
        <row r="908">
          <cell r="AF908">
            <v>903</v>
          </cell>
          <cell r="AG908">
            <v>0.11192765483018308</v>
          </cell>
          <cell r="BY908" t="str">
            <v>BBDCC3</v>
          </cell>
          <cell r="BZ908">
            <v>19.48</v>
          </cell>
          <cell r="CA908" t="str">
            <v>16-03-2009</v>
          </cell>
          <cell r="CB908" t="str">
            <v xml:space="preserve">BBDC    /ED </v>
          </cell>
          <cell r="CC908" t="str">
            <v>PN      N1</v>
          </cell>
          <cell r="CD908" t="str">
            <v xml:space="preserve">OPCOES COMPRA  </v>
          </cell>
          <cell r="CE908" t="str">
            <v xml:space="preserve">Europeu        </v>
          </cell>
        </row>
        <row r="909">
          <cell r="AF909">
            <v>904</v>
          </cell>
          <cell r="AG909">
            <v>0.11194424826624894</v>
          </cell>
          <cell r="BY909" t="str">
            <v>BBDCC20</v>
          </cell>
          <cell r="BZ909">
            <v>19.98</v>
          </cell>
          <cell r="CA909" t="str">
            <v>16-03-2009</v>
          </cell>
          <cell r="CB909" t="str">
            <v xml:space="preserve">BBDC    /ED </v>
          </cell>
          <cell r="CC909" t="str">
            <v>PN      N1</v>
          </cell>
          <cell r="CD909" t="str">
            <v xml:space="preserve">OPCOES COMPRA  </v>
          </cell>
          <cell r="CE909" t="str">
            <v xml:space="preserve">Americano      </v>
          </cell>
        </row>
        <row r="910">
          <cell r="AF910">
            <v>905</v>
          </cell>
          <cell r="AG910">
            <v>0.11196080527854324</v>
          </cell>
          <cell r="BY910" t="str">
            <v>BBDCC6</v>
          </cell>
          <cell r="BZ910">
            <v>20.49</v>
          </cell>
          <cell r="CA910" t="str">
            <v>16-03-2009</v>
          </cell>
          <cell r="CB910" t="str">
            <v xml:space="preserve">BBDC    /ED </v>
          </cell>
          <cell r="CC910" t="str">
            <v>PN      N1</v>
          </cell>
          <cell r="CD910" t="str">
            <v xml:space="preserve">OPCOES COMPRA  </v>
          </cell>
          <cell r="CE910" t="str">
            <v xml:space="preserve">Europeu        </v>
          </cell>
        </row>
        <row r="911">
          <cell r="AF911">
            <v>906</v>
          </cell>
          <cell r="AG911">
            <v>0.11197732598686239</v>
          </cell>
          <cell r="BY911" t="str">
            <v>BBDCC21</v>
          </cell>
          <cell r="BZ911">
            <v>20.99</v>
          </cell>
          <cell r="CA911" t="str">
            <v>16-03-2009</v>
          </cell>
          <cell r="CB911" t="str">
            <v xml:space="preserve">BBDC    /ED </v>
          </cell>
          <cell r="CC911" t="str">
            <v>PN      N1</v>
          </cell>
          <cell r="CD911" t="str">
            <v xml:space="preserve">OPCOES COMPRA  </v>
          </cell>
          <cell r="CE911" t="str">
            <v xml:space="preserve">Europeu        </v>
          </cell>
        </row>
        <row r="912">
          <cell r="AF912">
            <v>907</v>
          </cell>
          <cell r="AG912">
            <v>0.11199381051047719</v>
          </cell>
          <cell r="BY912" t="str">
            <v>BBDCC4</v>
          </cell>
          <cell r="BZ912">
            <v>21.5</v>
          </cell>
          <cell r="CA912" t="str">
            <v>16-03-2009</v>
          </cell>
          <cell r="CB912" t="str">
            <v xml:space="preserve">BBDC    /ED </v>
          </cell>
          <cell r="CC912" t="str">
            <v>PN      N1</v>
          </cell>
          <cell r="CD912" t="str">
            <v xml:space="preserve">OPCOES COMPRA  </v>
          </cell>
          <cell r="CE912" t="str">
            <v xml:space="preserve">Europeu        </v>
          </cell>
        </row>
        <row r="913">
          <cell r="AF913">
            <v>908</v>
          </cell>
          <cell r="AG913">
            <v>0.11201025896813688</v>
          </cell>
          <cell r="BY913" t="str">
            <v>BBDCC22</v>
          </cell>
          <cell r="BZ913">
            <v>21.99</v>
          </cell>
          <cell r="CA913" t="str">
            <v>16-03-2009</v>
          </cell>
          <cell r="CB913" t="str">
            <v xml:space="preserve">BBDC    /ED </v>
          </cell>
          <cell r="CC913" t="str">
            <v>PN      N1</v>
          </cell>
          <cell r="CD913" t="str">
            <v xml:space="preserve">OPCOES COMPRA  </v>
          </cell>
          <cell r="CE913" t="str">
            <v xml:space="preserve">Americano      </v>
          </cell>
        </row>
        <row r="914">
          <cell r="AF914">
            <v>909</v>
          </cell>
          <cell r="AG914">
            <v>0.11202667147807133</v>
          </cell>
          <cell r="BY914" t="str">
            <v>BBDCC5</v>
          </cell>
          <cell r="BZ914">
            <v>22.49</v>
          </cell>
          <cell r="CA914" t="str">
            <v>16-03-2009</v>
          </cell>
          <cell r="CB914" t="str">
            <v xml:space="preserve">BBDC    /ED </v>
          </cell>
          <cell r="CC914" t="str">
            <v>PN      N1</v>
          </cell>
          <cell r="CD914" t="str">
            <v xml:space="preserve">OPCOES COMPRA  </v>
          </cell>
          <cell r="CE914" t="str">
            <v xml:space="preserve">Europeu        </v>
          </cell>
        </row>
        <row r="915">
          <cell r="AF915">
            <v>910</v>
          </cell>
          <cell r="AG915">
            <v>0.11204304815799504</v>
          </cell>
          <cell r="BY915" t="str">
            <v>BBDCC23</v>
          </cell>
          <cell r="BZ915">
            <v>22.98</v>
          </cell>
          <cell r="CA915" t="str">
            <v>16-03-2009</v>
          </cell>
          <cell r="CB915" t="str">
            <v xml:space="preserve">BBDC    /ED </v>
          </cell>
          <cell r="CC915" t="str">
            <v>PN      N1</v>
          </cell>
          <cell r="CD915" t="str">
            <v xml:space="preserve">OPCOES COMPRA  </v>
          </cell>
          <cell r="CE915" t="str">
            <v xml:space="preserve">Europeu        </v>
          </cell>
        </row>
        <row r="916">
          <cell r="AF916">
            <v>911</v>
          </cell>
          <cell r="AG916">
            <v>0.11205938912510827</v>
          </cell>
          <cell r="BY916" t="str">
            <v>BBDCC24</v>
          </cell>
          <cell r="BZ916">
            <v>23.98</v>
          </cell>
          <cell r="CA916" t="str">
            <v>16-03-2009</v>
          </cell>
          <cell r="CB916" t="str">
            <v xml:space="preserve">BBDC    /ED </v>
          </cell>
          <cell r="CC916" t="str">
            <v>PN      N1</v>
          </cell>
          <cell r="CD916" t="str">
            <v xml:space="preserve">OPCOES COMPRA  </v>
          </cell>
          <cell r="CE916" t="str">
            <v xml:space="preserve">Americano      </v>
          </cell>
        </row>
        <row r="917">
          <cell r="AF917">
            <v>912</v>
          </cell>
          <cell r="AG917">
            <v>0.112075694496101</v>
          </cell>
          <cell r="BY917" t="str">
            <v>BBDCC25</v>
          </cell>
          <cell r="BZ917">
            <v>24.99</v>
          </cell>
          <cell r="CA917" t="str">
            <v>16-03-2009</v>
          </cell>
          <cell r="CB917" t="str">
            <v xml:space="preserve">BBDC    /ED </v>
          </cell>
          <cell r="CC917" t="str">
            <v>PN      N1</v>
          </cell>
          <cell r="CD917" t="str">
            <v xml:space="preserve">OPCOES COMPRA  </v>
          </cell>
          <cell r="CE917" t="str">
            <v xml:space="preserve">Europeu        </v>
          </cell>
        </row>
        <row r="918">
          <cell r="AF918">
            <v>913</v>
          </cell>
          <cell r="AG918">
            <v>0.11209196438715563</v>
          </cell>
          <cell r="BY918" t="str">
            <v>BBDCC1</v>
          </cell>
          <cell r="BZ918">
            <v>25.48</v>
          </cell>
          <cell r="CA918" t="str">
            <v>16-03-2009</v>
          </cell>
          <cell r="CB918" t="str">
            <v xml:space="preserve">BBDC    /ED </v>
          </cell>
          <cell r="CC918" t="str">
            <v>PN      N1</v>
          </cell>
          <cell r="CD918" t="str">
            <v xml:space="preserve">OPCOES COMPRA  </v>
          </cell>
          <cell r="CE918" t="str">
            <v xml:space="preserve">Europeu        </v>
          </cell>
        </row>
        <row r="919">
          <cell r="AF919">
            <v>914</v>
          </cell>
          <cell r="AG919">
            <v>0.11210819891394896</v>
          </cell>
          <cell r="BY919" t="str">
            <v>BBDCC26</v>
          </cell>
          <cell r="BZ919">
            <v>25.98</v>
          </cell>
          <cell r="CA919" t="str">
            <v>16-03-2009</v>
          </cell>
          <cell r="CB919" t="str">
            <v xml:space="preserve">BBDC    /ED </v>
          </cell>
          <cell r="CC919" t="str">
            <v>PN      N1</v>
          </cell>
          <cell r="CD919" t="str">
            <v xml:space="preserve">OPCOES COMPRA  </v>
          </cell>
          <cell r="CE919" t="str">
            <v xml:space="preserve">Americano      </v>
          </cell>
        </row>
        <row r="920">
          <cell r="AF920">
            <v>915</v>
          </cell>
          <cell r="AG920">
            <v>0.1121243981916562</v>
          </cell>
          <cell r="BY920" t="str">
            <v>BBDCC2</v>
          </cell>
          <cell r="BZ920">
            <v>27.49</v>
          </cell>
          <cell r="CA920" t="str">
            <v>16-03-2009</v>
          </cell>
          <cell r="CB920" t="str">
            <v xml:space="preserve">BBDC    /ED </v>
          </cell>
          <cell r="CC920" t="str">
            <v>PN      N1</v>
          </cell>
          <cell r="CD920" t="str">
            <v xml:space="preserve">OPCOES COMPRA  </v>
          </cell>
          <cell r="CE920" t="str">
            <v xml:space="preserve">Europeu        </v>
          </cell>
        </row>
        <row r="921">
          <cell r="AF921">
            <v>916</v>
          </cell>
          <cell r="AG921">
            <v>0.11214056233495251</v>
          </cell>
          <cell r="BY921" t="str">
            <v>BBDCD17</v>
          </cell>
          <cell r="BZ921">
            <v>17</v>
          </cell>
          <cell r="CA921" t="str">
            <v>20-04-2009</v>
          </cell>
          <cell r="CB921" t="str">
            <v xml:space="preserve">BBDC    /ED </v>
          </cell>
          <cell r="CC921" t="str">
            <v>PN      N1</v>
          </cell>
          <cell r="CD921" t="str">
            <v xml:space="preserve">OPCOES COMPRA  </v>
          </cell>
          <cell r="CE921" t="str">
            <v xml:space="preserve">Americano      </v>
          </cell>
        </row>
        <row r="922">
          <cell r="AF922">
            <v>917</v>
          </cell>
          <cell r="AG922">
            <v>0.11215669145801588</v>
          </cell>
          <cell r="BY922" t="str">
            <v>BBDCD18</v>
          </cell>
          <cell r="BZ922">
            <v>17.989999999999998</v>
          </cell>
          <cell r="CA922" t="str">
            <v>20-04-2009</v>
          </cell>
          <cell r="CB922" t="str">
            <v xml:space="preserve">BBDC    /ED </v>
          </cell>
          <cell r="CC922" t="str">
            <v>PN      N1</v>
          </cell>
          <cell r="CD922" t="str">
            <v xml:space="preserve">OPCOES COMPRA  </v>
          </cell>
          <cell r="CE922" t="str">
            <v xml:space="preserve">Americano      </v>
          </cell>
        </row>
        <row r="923">
          <cell r="AF923">
            <v>918</v>
          </cell>
          <cell r="AG923">
            <v>0.11217278567453071</v>
          </cell>
          <cell r="BY923" t="str">
            <v>BBDCD1</v>
          </cell>
          <cell r="BZ923">
            <v>18.489999999999998</v>
          </cell>
          <cell r="CA923" t="str">
            <v>20-04-2009</v>
          </cell>
          <cell r="CB923" t="str">
            <v xml:space="preserve">BBDC    /ED </v>
          </cell>
          <cell r="CC923" t="str">
            <v>PN      N1</v>
          </cell>
          <cell r="CD923" t="str">
            <v xml:space="preserve">OPCOES COMPRA  </v>
          </cell>
          <cell r="CE923" t="str">
            <v xml:space="preserve">Europeu        </v>
          </cell>
        </row>
        <row r="924">
          <cell r="AF924">
            <v>919</v>
          </cell>
          <cell r="AG924">
            <v>0.11218884509768978</v>
          </cell>
          <cell r="BY924" t="str">
            <v>BBDCD19</v>
          </cell>
          <cell r="BZ924">
            <v>18.989999999999998</v>
          </cell>
          <cell r="CA924" t="str">
            <v>20-04-2009</v>
          </cell>
          <cell r="CB924" t="str">
            <v xml:space="preserve">BBDC    /ED </v>
          </cell>
          <cell r="CC924" t="str">
            <v>PN      N1</v>
          </cell>
          <cell r="CD924" t="str">
            <v xml:space="preserve">OPCOES COMPRA  </v>
          </cell>
          <cell r="CE924" t="str">
            <v xml:space="preserve">Americano      </v>
          </cell>
        </row>
        <row r="925">
          <cell r="AF925">
            <v>920</v>
          </cell>
          <cell r="AG925">
            <v>0.11220486984019695</v>
          </cell>
          <cell r="BY925" t="str">
            <v>BBDCD2</v>
          </cell>
          <cell r="BZ925">
            <v>19.489999999999998</v>
          </cell>
          <cell r="CA925" t="str">
            <v>20-04-2009</v>
          </cell>
          <cell r="CB925" t="str">
            <v xml:space="preserve">BBDC    /ED </v>
          </cell>
          <cell r="CC925" t="str">
            <v>PN      N1</v>
          </cell>
          <cell r="CD925" t="str">
            <v xml:space="preserve">OPCOES COMPRA  </v>
          </cell>
          <cell r="CE925" t="str">
            <v xml:space="preserve">Europeu        </v>
          </cell>
        </row>
        <row r="926">
          <cell r="AF926">
            <v>921</v>
          </cell>
          <cell r="AG926">
            <v>0.11222086001426956</v>
          </cell>
          <cell r="BY926" t="str">
            <v>BBDCD20</v>
          </cell>
          <cell r="BZ926">
            <v>20</v>
          </cell>
          <cell r="CA926" t="str">
            <v>20-04-2009</v>
          </cell>
          <cell r="CB926" t="str">
            <v xml:space="preserve">BBDC    /ED </v>
          </cell>
          <cell r="CC926" t="str">
            <v>PN      N1</v>
          </cell>
          <cell r="CD926" t="str">
            <v xml:space="preserve">OPCOES COMPRA  </v>
          </cell>
          <cell r="CE926" t="str">
            <v xml:space="preserve">Americano      </v>
          </cell>
        </row>
        <row r="927">
          <cell r="AF927">
            <v>922</v>
          </cell>
          <cell r="AG927">
            <v>0.1122368157316409</v>
          </cell>
          <cell r="BY927" t="str">
            <v>BBDCD3</v>
          </cell>
          <cell r="BZ927">
            <v>20.5</v>
          </cell>
          <cell r="CA927" t="str">
            <v>20-04-2009</v>
          </cell>
          <cell r="CB927" t="str">
            <v xml:space="preserve">BBDC    /ED </v>
          </cell>
          <cell r="CC927" t="str">
            <v>PN      N1</v>
          </cell>
          <cell r="CD927" t="str">
            <v xml:space="preserve">OPCOES COMPRA  </v>
          </cell>
          <cell r="CE927" t="str">
            <v xml:space="preserve">Europeu        </v>
          </cell>
        </row>
        <row r="928">
          <cell r="AF928">
            <v>923</v>
          </cell>
          <cell r="AG928">
            <v>0.11225273710356509</v>
          </cell>
          <cell r="BY928" t="str">
            <v>BBDCD21</v>
          </cell>
          <cell r="BZ928">
            <v>21</v>
          </cell>
          <cell r="CA928" t="str">
            <v>20-04-2009</v>
          </cell>
          <cell r="CB928" t="str">
            <v xml:space="preserve">BBDC    /ED </v>
          </cell>
          <cell r="CC928" t="str">
            <v>PN      N1</v>
          </cell>
          <cell r="CD928" t="str">
            <v xml:space="preserve">OPCOES COMPRA  </v>
          </cell>
          <cell r="CE928" t="str">
            <v xml:space="preserve">Europeu        </v>
          </cell>
        </row>
        <row r="929">
          <cell r="AF929">
            <v>924</v>
          </cell>
          <cell r="AG929">
            <v>0.11226862424081574</v>
          </cell>
          <cell r="BY929" t="str">
            <v>BBDCD22</v>
          </cell>
          <cell r="BZ929">
            <v>21.99</v>
          </cell>
          <cell r="CA929" t="str">
            <v>20-04-2009</v>
          </cell>
          <cell r="CB929" t="str">
            <v xml:space="preserve">BBDC    /ED </v>
          </cell>
          <cell r="CC929" t="str">
            <v>PN      N1</v>
          </cell>
          <cell r="CD929" t="str">
            <v xml:space="preserve">OPCOES COMPRA  </v>
          </cell>
          <cell r="CE929" t="str">
            <v xml:space="preserve">Americano      </v>
          </cell>
        </row>
        <row r="930">
          <cell r="AF930">
            <v>925</v>
          </cell>
          <cell r="AG930">
            <v>0.11228447725369195</v>
          </cell>
          <cell r="BY930" t="str">
            <v>BBDCD4</v>
          </cell>
          <cell r="BZ930">
            <v>22.5</v>
          </cell>
          <cell r="CA930" t="str">
            <v>20-04-2009</v>
          </cell>
          <cell r="CB930" t="str">
            <v xml:space="preserve">BBDC    /ED </v>
          </cell>
          <cell r="CC930" t="str">
            <v>PN      N1</v>
          </cell>
          <cell r="CD930" t="str">
            <v xml:space="preserve">OPCOES COMPRA  </v>
          </cell>
          <cell r="CE930" t="str">
            <v xml:space="preserve">Europeu        </v>
          </cell>
        </row>
        <row r="931">
          <cell r="AF931">
            <v>926</v>
          </cell>
          <cell r="AG931">
            <v>0.11230029625201876</v>
          </cell>
          <cell r="BY931" t="str">
            <v>BBDCD23</v>
          </cell>
          <cell r="BZ931">
            <v>23</v>
          </cell>
          <cell r="CA931" t="str">
            <v>20-04-2009</v>
          </cell>
          <cell r="CB931" t="str">
            <v xml:space="preserve">BBDC    /ED </v>
          </cell>
          <cell r="CC931" t="str">
            <v>PN      N1</v>
          </cell>
          <cell r="CD931" t="str">
            <v xml:space="preserve">OPCOES COMPRA  </v>
          </cell>
          <cell r="CE931" t="str">
            <v xml:space="preserve">Europeu        </v>
          </cell>
        </row>
        <row r="932">
          <cell r="AF932">
            <v>927</v>
          </cell>
          <cell r="AG932">
            <v>0.1123160813451507</v>
          </cell>
          <cell r="BY932" t="str">
            <v>BBDCD95</v>
          </cell>
          <cell r="BZ932">
            <v>23.49</v>
          </cell>
          <cell r="CA932" t="str">
            <v>20-04-2009</v>
          </cell>
          <cell r="CB932" t="str">
            <v xml:space="preserve">BBDC    /ED </v>
          </cell>
          <cell r="CC932" t="str">
            <v>PN      N1</v>
          </cell>
          <cell r="CD932" t="str">
            <v xml:space="preserve">OPCOES COMPRA  </v>
          </cell>
          <cell r="CE932" t="str">
            <v xml:space="preserve">Europeu        </v>
          </cell>
        </row>
        <row r="933">
          <cell r="AF933">
            <v>928</v>
          </cell>
          <cell r="AG933">
            <v>0.11233183264197444</v>
          </cell>
          <cell r="BY933" t="str">
            <v>BBDCD24</v>
          </cell>
          <cell r="BZ933">
            <v>23.99</v>
          </cell>
          <cell r="CA933" t="str">
            <v>20-04-2009</v>
          </cell>
          <cell r="CB933" t="str">
            <v xml:space="preserve">BBDC    /ED </v>
          </cell>
          <cell r="CC933" t="str">
            <v>PN      N1</v>
          </cell>
          <cell r="CD933" t="str">
            <v xml:space="preserve">OPCOES COMPRA  </v>
          </cell>
          <cell r="CE933" t="str">
            <v xml:space="preserve">Americano      </v>
          </cell>
        </row>
        <row r="934">
          <cell r="AF934">
            <v>929</v>
          </cell>
          <cell r="AG934">
            <v>0.11234755025091014</v>
          </cell>
          <cell r="BY934" t="str">
            <v>BBDCD94</v>
          </cell>
          <cell r="BZ934">
            <v>24.5</v>
          </cell>
          <cell r="CA934" t="str">
            <v>20-04-2009</v>
          </cell>
          <cell r="CB934" t="str">
            <v xml:space="preserve">BBDC    /ED </v>
          </cell>
          <cell r="CC934" t="str">
            <v>PN      N1</v>
          </cell>
          <cell r="CD934" t="str">
            <v xml:space="preserve">OPCOES COMPRA  </v>
          </cell>
          <cell r="CE934" t="str">
            <v xml:space="preserve">Europeu        </v>
          </cell>
        </row>
        <row r="935">
          <cell r="AF935">
            <v>930</v>
          </cell>
          <cell r="AG935">
            <v>0.11236323427991546</v>
          </cell>
          <cell r="BY935" t="str">
            <v>BBDCD25</v>
          </cell>
          <cell r="BZ935">
            <v>24.99</v>
          </cell>
          <cell r="CA935" t="str">
            <v>20-04-2009</v>
          </cell>
          <cell r="CB935" t="str">
            <v xml:space="preserve">BBDC    /ED </v>
          </cell>
          <cell r="CC935" t="str">
            <v>PN      N1</v>
          </cell>
          <cell r="CD935" t="str">
            <v xml:space="preserve">OPCOES COMPRA  </v>
          </cell>
          <cell r="CE935" t="str">
            <v xml:space="preserve">Europeu        </v>
          </cell>
        </row>
        <row r="936">
          <cell r="AF936">
            <v>931</v>
          </cell>
          <cell r="AG936">
            <v>0.11237888483648661</v>
          </cell>
          <cell r="BY936" t="str">
            <v>BBDCD97</v>
          </cell>
          <cell r="BZ936">
            <v>25.92</v>
          </cell>
          <cell r="CA936" t="str">
            <v>20-04-2009</v>
          </cell>
          <cell r="CB936" t="str">
            <v xml:space="preserve">BBDC    /ED </v>
          </cell>
          <cell r="CC936" t="str">
            <v>PN      N1</v>
          </cell>
          <cell r="CD936" t="str">
            <v xml:space="preserve">OPCOES COMPRA  </v>
          </cell>
          <cell r="CE936" t="str">
            <v xml:space="preserve">Europeu        </v>
          </cell>
        </row>
        <row r="937">
          <cell r="AF937">
            <v>932</v>
          </cell>
          <cell r="AG937">
            <v>0.11239450202766177</v>
          </cell>
          <cell r="BY937" t="str">
            <v>BBDCD26</v>
          </cell>
          <cell r="BZ937">
            <v>25.99</v>
          </cell>
          <cell r="CA937" t="str">
            <v>20-04-2009</v>
          </cell>
          <cell r="CB937" t="str">
            <v xml:space="preserve">BBDC    /ED </v>
          </cell>
          <cell r="CC937" t="str">
            <v>PN      N1</v>
          </cell>
          <cell r="CD937" t="str">
            <v xml:space="preserve">OPCOES COMPRA  </v>
          </cell>
          <cell r="CE937" t="str">
            <v xml:space="preserve">Americano      </v>
          </cell>
        </row>
        <row r="938">
          <cell r="AF938">
            <v>933</v>
          </cell>
          <cell r="AG938">
            <v>0.11241008596002344</v>
          </cell>
          <cell r="BY938" t="str">
            <v>BBDCD96</v>
          </cell>
          <cell r="BZ938">
            <v>27</v>
          </cell>
          <cell r="CA938" t="str">
            <v>20-04-2009</v>
          </cell>
          <cell r="CB938" t="str">
            <v xml:space="preserve">BBDC    /ED </v>
          </cell>
          <cell r="CC938" t="str">
            <v>PN      N1</v>
          </cell>
          <cell r="CD938" t="str">
            <v xml:space="preserve">OPCOES COMPRA  </v>
          </cell>
          <cell r="CE938" t="str">
            <v xml:space="preserve">Europeu        </v>
          </cell>
        </row>
        <row r="939">
          <cell r="AF939">
            <v>934</v>
          </cell>
          <cell r="AG939">
            <v>0.11242563673970074</v>
          </cell>
          <cell r="BY939" t="str">
            <v>BBDCD28</v>
          </cell>
          <cell r="BZ939">
            <v>28</v>
          </cell>
          <cell r="CA939" t="str">
            <v>20-04-2009</v>
          </cell>
          <cell r="CB939" t="str">
            <v xml:space="preserve">BBDC    /ED </v>
          </cell>
          <cell r="CC939" t="str">
            <v>PN      N1</v>
          </cell>
          <cell r="CD939" t="str">
            <v xml:space="preserve">OPCOES COMPRA  </v>
          </cell>
          <cell r="CE939" t="str">
            <v xml:space="preserve">Americano      </v>
          </cell>
        </row>
        <row r="940">
          <cell r="AF940">
            <v>935</v>
          </cell>
          <cell r="AG940">
            <v>0.11244115447237091</v>
          </cell>
          <cell r="BY940" t="str">
            <v>BBDCD98</v>
          </cell>
          <cell r="BZ940">
            <v>30</v>
          </cell>
          <cell r="CA940" t="str">
            <v>20-04-2009</v>
          </cell>
          <cell r="CB940" t="str">
            <v xml:space="preserve">BBDC    /ED </v>
          </cell>
          <cell r="CC940" t="str">
            <v>PN      N1</v>
          </cell>
          <cell r="CD940" t="str">
            <v xml:space="preserve">OPCOES COMPRA  </v>
          </cell>
          <cell r="CE940" t="str">
            <v xml:space="preserve">Europeu        </v>
          </cell>
        </row>
        <row r="941">
          <cell r="AF941">
            <v>936</v>
          </cell>
          <cell r="AG941">
            <v>0.11245663926326332</v>
          </cell>
          <cell r="BY941" t="str">
            <v>BBDCD99</v>
          </cell>
          <cell r="BZ941">
            <v>35</v>
          </cell>
          <cell r="CA941" t="str">
            <v>20-04-2009</v>
          </cell>
          <cell r="CB941" t="str">
            <v xml:space="preserve">BBDC    /ED </v>
          </cell>
          <cell r="CC941" t="str">
            <v>PN      N1</v>
          </cell>
          <cell r="CD941" t="str">
            <v xml:space="preserve">OPCOES COMPRA  </v>
          </cell>
          <cell r="CE941" t="str">
            <v xml:space="preserve">Europeu        </v>
          </cell>
        </row>
        <row r="942">
          <cell r="AF942">
            <v>937</v>
          </cell>
          <cell r="AG942">
            <v>0.1124720912171604</v>
          </cell>
          <cell r="BY942" t="str">
            <v>BBDCE18</v>
          </cell>
          <cell r="BZ942">
            <v>18</v>
          </cell>
          <cell r="CA942" t="str">
            <v>18-05-2009</v>
          </cell>
          <cell r="CB942" t="str">
            <v xml:space="preserve">BBDC    /ED </v>
          </cell>
          <cell r="CC942" t="str">
            <v>PN      N1</v>
          </cell>
          <cell r="CD942" t="str">
            <v xml:space="preserve">OPCOES COMPRA  </v>
          </cell>
          <cell r="CE942" t="str">
            <v xml:space="preserve">Americano      </v>
          </cell>
        </row>
        <row r="943">
          <cell r="AF943">
            <v>938</v>
          </cell>
          <cell r="AG943">
            <v>0.11248751043840177</v>
          </cell>
          <cell r="BY943" t="str">
            <v>BBDCE19</v>
          </cell>
          <cell r="BZ943">
            <v>19</v>
          </cell>
          <cell r="CA943" t="str">
            <v>18-05-2009</v>
          </cell>
          <cell r="CB943" t="str">
            <v xml:space="preserve">BBDC    /ED </v>
          </cell>
          <cell r="CC943" t="str">
            <v>PN      N1</v>
          </cell>
          <cell r="CD943" t="str">
            <v xml:space="preserve">OPCOES COMPRA  </v>
          </cell>
          <cell r="CE943" t="str">
            <v xml:space="preserve">Europeu        </v>
          </cell>
        </row>
        <row r="944">
          <cell r="AF944">
            <v>939</v>
          </cell>
          <cell r="AG944">
            <v>0.11250289703088456</v>
          </cell>
          <cell r="BY944" t="str">
            <v>BBDCE20</v>
          </cell>
          <cell r="BZ944">
            <v>20</v>
          </cell>
          <cell r="CA944" t="str">
            <v>18-05-2009</v>
          </cell>
          <cell r="CB944" t="str">
            <v xml:space="preserve">BBDC    /ED </v>
          </cell>
          <cell r="CC944" t="str">
            <v>PN      N1</v>
          </cell>
          <cell r="CD944" t="str">
            <v xml:space="preserve">OPCOES COMPRA  </v>
          </cell>
          <cell r="CE944" t="str">
            <v xml:space="preserve">Americano      </v>
          </cell>
        </row>
        <row r="945">
          <cell r="AF945">
            <v>940</v>
          </cell>
          <cell r="AG945">
            <v>0.11251825109806646</v>
          </cell>
          <cell r="BY945" t="str">
            <v>BBDCE21</v>
          </cell>
          <cell r="BZ945">
            <v>21</v>
          </cell>
          <cell r="CA945" t="str">
            <v>18-05-2009</v>
          </cell>
          <cell r="CB945" t="str">
            <v xml:space="preserve">BBDC    /ED </v>
          </cell>
          <cell r="CC945" t="str">
            <v>PN      N1</v>
          </cell>
          <cell r="CD945" t="str">
            <v xml:space="preserve">OPCOES COMPRA  </v>
          </cell>
          <cell r="CE945" t="str">
            <v xml:space="preserve">Europeu        </v>
          </cell>
        </row>
        <row r="946">
          <cell r="AF946">
            <v>941</v>
          </cell>
          <cell r="AG946">
            <v>0.11253357274296905</v>
          </cell>
          <cell r="BY946" t="str">
            <v>BBDCE22</v>
          </cell>
          <cell r="BZ946">
            <v>22</v>
          </cell>
          <cell r="CA946" t="str">
            <v>18-05-2009</v>
          </cell>
          <cell r="CB946" t="str">
            <v xml:space="preserve">BBDC    /ED </v>
          </cell>
          <cell r="CC946" t="str">
            <v>PN      N1</v>
          </cell>
          <cell r="CD946" t="str">
            <v xml:space="preserve">OPCOES COMPRA  </v>
          </cell>
          <cell r="CE946" t="str">
            <v xml:space="preserve">Americano      </v>
          </cell>
        </row>
        <row r="947">
          <cell r="AF947">
            <v>942</v>
          </cell>
          <cell r="AG947">
            <v>0.11254886206817849</v>
          </cell>
          <cell r="BY947" t="str">
            <v>BBDCE23</v>
          </cell>
          <cell r="BZ947">
            <v>23</v>
          </cell>
          <cell r="CA947" t="str">
            <v>18-05-2009</v>
          </cell>
          <cell r="CB947" t="str">
            <v xml:space="preserve">BBDC    /ED </v>
          </cell>
          <cell r="CC947" t="str">
            <v>PN      N1</v>
          </cell>
          <cell r="CD947" t="str">
            <v xml:space="preserve">OPCOES COMPRA  </v>
          </cell>
          <cell r="CE947" t="str">
            <v xml:space="preserve">Europeu        </v>
          </cell>
        </row>
        <row r="948">
          <cell r="AF948">
            <v>943</v>
          </cell>
          <cell r="AG948">
            <v>0.1125641191758493</v>
          </cell>
          <cell r="BY948" t="str">
            <v>BBDCE24</v>
          </cell>
          <cell r="BZ948">
            <v>24</v>
          </cell>
          <cell r="CA948" t="str">
            <v>18-05-2009</v>
          </cell>
          <cell r="CB948" t="str">
            <v xml:space="preserve">BBDC    /ED </v>
          </cell>
          <cell r="CC948" t="str">
            <v>PN      N1</v>
          </cell>
          <cell r="CD948" t="str">
            <v xml:space="preserve">OPCOES COMPRA  </v>
          </cell>
          <cell r="CE948" t="str">
            <v xml:space="preserve">Americano      </v>
          </cell>
        </row>
        <row r="949">
          <cell r="AF949">
            <v>944</v>
          </cell>
          <cell r="AG949">
            <v>0.1125793441677061</v>
          </cell>
          <cell r="BY949" t="str">
            <v>BBDCE25</v>
          </cell>
          <cell r="BZ949">
            <v>25</v>
          </cell>
          <cell r="CA949" t="str">
            <v>18-05-2009</v>
          </cell>
          <cell r="CB949" t="str">
            <v xml:space="preserve">BBDC    /ED </v>
          </cell>
          <cell r="CC949" t="str">
            <v>PN      N1</v>
          </cell>
          <cell r="CD949" t="str">
            <v xml:space="preserve">OPCOES COMPRA  </v>
          </cell>
          <cell r="CE949" t="str">
            <v xml:space="preserve">Europeu        </v>
          </cell>
        </row>
        <row r="950">
          <cell r="AF950">
            <v>945</v>
          </cell>
          <cell r="AG950">
            <v>0.1125945371450443</v>
          </cell>
          <cell r="BY950" t="str">
            <v>BBDCF28</v>
          </cell>
          <cell r="BZ950">
            <v>28</v>
          </cell>
          <cell r="CA950" t="str">
            <v>15-06-2009</v>
          </cell>
          <cell r="CB950" t="str">
            <v xml:space="preserve">BBDC    /ED </v>
          </cell>
          <cell r="CC950" t="str">
            <v>PN      N1</v>
          </cell>
          <cell r="CD950" t="str">
            <v xml:space="preserve">OPCOES COMPRA  </v>
          </cell>
          <cell r="CE950" t="str">
            <v xml:space="preserve">Americano      </v>
          </cell>
        </row>
        <row r="951">
          <cell r="AF951">
            <v>946</v>
          </cell>
          <cell r="AG951">
            <v>0.11260969820873545</v>
          </cell>
          <cell r="BY951" t="str">
            <v>BBDCF98</v>
          </cell>
          <cell r="BZ951">
            <v>30</v>
          </cell>
          <cell r="CA951" t="str">
            <v>15-06-2009</v>
          </cell>
          <cell r="CB951" t="str">
            <v xml:space="preserve">BBDC    /ED </v>
          </cell>
          <cell r="CC951" t="str">
            <v>PN      N1</v>
          </cell>
          <cell r="CD951" t="str">
            <v xml:space="preserve">OPCOES COMPRA  </v>
          </cell>
          <cell r="CE951" t="str">
            <v xml:space="preserve">Europeu        </v>
          </cell>
        </row>
        <row r="952">
          <cell r="AF952">
            <v>947</v>
          </cell>
          <cell r="AG952">
            <v>0.11262482745922719</v>
          </cell>
          <cell r="BY952" t="str">
            <v>BBDCF32</v>
          </cell>
          <cell r="BZ952">
            <v>32</v>
          </cell>
          <cell r="CA952" t="str">
            <v>15-06-2009</v>
          </cell>
          <cell r="CB952" t="str">
            <v xml:space="preserve">BBDC    /ED </v>
          </cell>
          <cell r="CC952" t="str">
            <v>PN      N1</v>
          </cell>
          <cell r="CD952" t="str">
            <v xml:space="preserve">OPCOES COMPRA  </v>
          </cell>
          <cell r="CE952" t="str">
            <v xml:space="preserve">Americano      </v>
          </cell>
        </row>
        <row r="953">
          <cell r="AF953">
            <v>948</v>
          </cell>
          <cell r="AG953">
            <v>0.11263992499654552</v>
          </cell>
          <cell r="BY953" t="str">
            <v>BBDCF34</v>
          </cell>
          <cell r="BZ953">
            <v>34</v>
          </cell>
          <cell r="CA953" t="str">
            <v>15-06-2009</v>
          </cell>
          <cell r="CB953" t="str">
            <v xml:space="preserve">BBDC    /ED </v>
          </cell>
          <cell r="CC953" t="str">
            <v>PN      N1</v>
          </cell>
          <cell r="CD953" t="str">
            <v xml:space="preserve">OPCOES COMPRA  </v>
          </cell>
          <cell r="CE953" t="str">
            <v xml:space="preserve">Americano      </v>
          </cell>
        </row>
        <row r="954">
          <cell r="AF954">
            <v>949</v>
          </cell>
          <cell r="AG954">
            <v>0.11265499092029807</v>
          </cell>
          <cell r="BY954" t="str">
            <v>BBDCF99</v>
          </cell>
          <cell r="BZ954">
            <v>35</v>
          </cell>
          <cell r="CA954" t="str">
            <v>15-06-2009</v>
          </cell>
          <cell r="CB954" t="str">
            <v xml:space="preserve">BBDC    /ED </v>
          </cell>
          <cell r="CC954" t="str">
            <v>PN      N1</v>
          </cell>
          <cell r="CD954" t="str">
            <v xml:space="preserve">OPCOES COMPRA  </v>
          </cell>
          <cell r="CE954" t="str">
            <v xml:space="preserve">Europeu        </v>
          </cell>
        </row>
        <row r="955">
          <cell r="AF955">
            <v>950</v>
          </cell>
          <cell r="AG955">
            <v>0.11267002532967596</v>
          </cell>
          <cell r="BY955" t="str">
            <v>BBDCH99</v>
          </cell>
          <cell r="BZ955">
            <v>23.49</v>
          </cell>
          <cell r="CA955" t="str">
            <v>17-08-2009</v>
          </cell>
          <cell r="CB955" t="str">
            <v xml:space="preserve">BBDC    /ED </v>
          </cell>
          <cell r="CC955" t="str">
            <v>PN      N1</v>
          </cell>
          <cell r="CD955" t="str">
            <v xml:space="preserve">OPCOES COMPRA  </v>
          </cell>
          <cell r="CE955" t="str">
            <v xml:space="preserve">Europeu        </v>
          </cell>
        </row>
        <row r="956">
          <cell r="AF956">
            <v>951</v>
          </cell>
          <cell r="AG956">
            <v>0.11268502832345528</v>
          </cell>
          <cell r="BY956" t="str">
            <v>BBDCO17</v>
          </cell>
          <cell r="BZ956">
            <v>17</v>
          </cell>
          <cell r="CA956" t="str">
            <v>16-03-2009</v>
          </cell>
          <cell r="CB956" t="str">
            <v xml:space="preserve">BBDC    /ED </v>
          </cell>
          <cell r="CC956" t="str">
            <v>PN      N1</v>
          </cell>
          <cell r="CD956" t="str">
            <v xml:space="preserve">OPCOES VENDA   </v>
          </cell>
          <cell r="CE956" t="str">
            <v xml:space="preserve">Europeu        </v>
          </cell>
        </row>
        <row r="957">
          <cell r="AF957">
            <v>952</v>
          </cell>
          <cell r="AG957">
            <v>0.11270000000000002</v>
          </cell>
          <cell r="BY957" t="str">
            <v>BBDCO18</v>
          </cell>
          <cell r="BZ957">
            <v>17.98</v>
          </cell>
          <cell r="CA957" t="str">
            <v>16-03-2009</v>
          </cell>
          <cell r="CB957" t="str">
            <v xml:space="preserve">BBDC    /ED </v>
          </cell>
          <cell r="CC957" t="str">
            <v>PN      N1</v>
          </cell>
          <cell r="CD957" t="str">
            <v xml:space="preserve">OPCOES VENDA   </v>
          </cell>
          <cell r="CE957" t="str">
            <v xml:space="preserve">Europeu        </v>
          </cell>
        </row>
        <row r="958">
          <cell r="AF958">
            <v>953</v>
          </cell>
          <cell r="AG958">
            <v>0.11271476938312297</v>
          </cell>
          <cell r="BY958" t="str">
            <v>BBDCO19</v>
          </cell>
          <cell r="BZ958">
            <v>19</v>
          </cell>
          <cell r="CA958" t="str">
            <v>16-03-2009</v>
          </cell>
          <cell r="CB958" t="str">
            <v xml:space="preserve">BBDC    /ED </v>
          </cell>
          <cell r="CC958" t="str">
            <v>PN      N1</v>
          </cell>
          <cell r="CD958" t="str">
            <v xml:space="preserve">OPCOES VENDA   </v>
          </cell>
          <cell r="CE958" t="str">
            <v xml:space="preserve">Europeu        </v>
          </cell>
        </row>
        <row r="959">
          <cell r="AF959">
            <v>954</v>
          </cell>
          <cell r="AG959">
            <v>0.11272950799860348</v>
          </cell>
          <cell r="BY959" t="str">
            <v>BBDCO3</v>
          </cell>
          <cell r="BZ959">
            <v>19.5</v>
          </cell>
          <cell r="CA959" t="str">
            <v>16-03-2009</v>
          </cell>
          <cell r="CB959" t="str">
            <v xml:space="preserve">BBDC    /ED </v>
          </cell>
          <cell r="CC959" t="str">
            <v>PN      N1</v>
          </cell>
          <cell r="CD959" t="str">
            <v xml:space="preserve">OPCOES VENDA   </v>
          </cell>
          <cell r="CE959" t="str">
            <v xml:space="preserve">Europeu        </v>
          </cell>
        </row>
        <row r="960">
          <cell r="AF960">
            <v>955</v>
          </cell>
          <cell r="AG960">
            <v>0.11274421594248296</v>
          </cell>
          <cell r="BY960" t="str">
            <v>BBDCO20</v>
          </cell>
          <cell r="BZ960">
            <v>19.989999999999998</v>
          </cell>
          <cell r="CA960" t="str">
            <v>16-03-2009</v>
          </cell>
          <cell r="CB960" t="str">
            <v xml:space="preserve">BBDC    /ED </v>
          </cell>
          <cell r="CC960" t="str">
            <v>PN      N1</v>
          </cell>
          <cell r="CD960" t="str">
            <v xml:space="preserve">OPCOES VENDA   </v>
          </cell>
          <cell r="CE960" t="str">
            <v xml:space="preserve">Europeu        </v>
          </cell>
        </row>
        <row r="961">
          <cell r="AF961">
            <v>956</v>
          </cell>
          <cell r="AG961">
            <v>0.11275889331040378</v>
          </cell>
          <cell r="BY961" t="str">
            <v>BBDCO6</v>
          </cell>
          <cell r="BZ961">
            <v>20.5</v>
          </cell>
          <cell r="CA961" t="str">
            <v>16-03-2009</v>
          </cell>
          <cell r="CB961" t="str">
            <v xml:space="preserve">BBDC    /ED </v>
          </cell>
          <cell r="CC961" t="str">
            <v>PN      N1</v>
          </cell>
          <cell r="CD961" t="str">
            <v xml:space="preserve">OPCOES VENDA   </v>
          </cell>
          <cell r="CE961" t="str">
            <v xml:space="preserve">Europeu        </v>
          </cell>
        </row>
        <row r="962">
          <cell r="AF962">
            <v>957</v>
          </cell>
          <cell r="AG962">
            <v>0.1127735401976111</v>
          </cell>
          <cell r="BY962" t="str">
            <v>BBDCO21</v>
          </cell>
          <cell r="BZ962">
            <v>20.98</v>
          </cell>
          <cell r="CA962" t="str">
            <v>16-03-2009</v>
          </cell>
          <cell r="CB962" t="str">
            <v xml:space="preserve">BBDC    /ED </v>
          </cell>
          <cell r="CC962" t="str">
            <v>PN      N1</v>
          </cell>
          <cell r="CD962" t="str">
            <v xml:space="preserve">OPCOES VENDA   </v>
          </cell>
          <cell r="CE962" t="str">
            <v xml:space="preserve">Europeu        </v>
          </cell>
        </row>
        <row r="963">
          <cell r="AF963">
            <v>958</v>
          </cell>
          <cell r="AG963">
            <v>0.11278815669895459</v>
          </cell>
          <cell r="BY963" t="str">
            <v>BBDCO4</v>
          </cell>
          <cell r="BZ963">
            <v>21.5</v>
          </cell>
          <cell r="CA963" t="str">
            <v>16-03-2009</v>
          </cell>
          <cell r="CB963" t="str">
            <v xml:space="preserve">BBDC    /ED </v>
          </cell>
          <cell r="CC963" t="str">
            <v>PN      N1</v>
          </cell>
          <cell r="CD963" t="str">
            <v xml:space="preserve">OPCOES VENDA   </v>
          </cell>
          <cell r="CE963" t="str">
            <v xml:space="preserve">Europeu        </v>
          </cell>
        </row>
        <row r="964">
          <cell r="AF964">
            <v>959</v>
          </cell>
          <cell r="AG964">
            <v>0.11280274290889136</v>
          </cell>
          <cell r="BY964" t="str">
            <v>BBDCO22</v>
          </cell>
          <cell r="BZ964">
            <v>21.98</v>
          </cell>
          <cell r="CA964" t="str">
            <v>16-03-2009</v>
          </cell>
          <cell r="CB964" t="str">
            <v xml:space="preserve">BBDC    /ED </v>
          </cell>
          <cell r="CC964" t="str">
            <v>PN      N1</v>
          </cell>
          <cell r="CD964" t="str">
            <v xml:space="preserve">OPCOES VENDA   </v>
          </cell>
          <cell r="CE964" t="str">
            <v xml:space="preserve">Europeu        </v>
          </cell>
        </row>
        <row r="965">
          <cell r="AF965">
            <v>960</v>
          </cell>
          <cell r="AG965">
            <v>0.11281729892148684</v>
          </cell>
          <cell r="BY965" t="str">
            <v>BBDCO5</v>
          </cell>
          <cell r="BZ965">
            <v>22.5</v>
          </cell>
          <cell r="CA965" t="str">
            <v>16-03-2009</v>
          </cell>
          <cell r="CB965" t="str">
            <v xml:space="preserve">BBDC    /ED </v>
          </cell>
          <cell r="CC965" t="str">
            <v>PN      N1</v>
          </cell>
          <cell r="CD965" t="str">
            <v xml:space="preserve">OPCOES VENDA   </v>
          </cell>
          <cell r="CE965" t="str">
            <v xml:space="preserve">Europeu        </v>
          </cell>
        </row>
        <row r="966">
          <cell r="AF966">
            <v>961</v>
          </cell>
          <cell r="AG966">
            <v>0.11283182483041787</v>
          </cell>
          <cell r="BY966" t="str">
            <v>BBDCO23</v>
          </cell>
          <cell r="BZ966">
            <v>22.99</v>
          </cell>
          <cell r="CA966" t="str">
            <v>16-03-2009</v>
          </cell>
          <cell r="CB966" t="str">
            <v xml:space="preserve">BBDC    /ED </v>
          </cell>
          <cell r="CC966" t="str">
            <v>PN      N1</v>
          </cell>
          <cell r="CD966" t="str">
            <v xml:space="preserve">OPCOES VENDA   </v>
          </cell>
          <cell r="CE966" t="str">
            <v xml:space="preserve">Europeu        </v>
          </cell>
        </row>
        <row r="967">
          <cell r="AF967">
            <v>962</v>
          </cell>
          <cell r="AG967">
            <v>0.1128463207289736</v>
          </cell>
          <cell r="BY967" t="str">
            <v>BBDCO24</v>
          </cell>
          <cell r="BZ967">
            <v>24</v>
          </cell>
          <cell r="CA967" t="str">
            <v>16-03-2009</v>
          </cell>
          <cell r="CB967" t="str">
            <v xml:space="preserve">BBDC    /ED </v>
          </cell>
          <cell r="CC967" t="str">
            <v>PN      N1</v>
          </cell>
          <cell r="CD967" t="str">
            <v xml:space="preserve">OPCOES VENDA   </v>
          </cell>
          <cell r="CE967" t="str">
            <v xml:space="preserve">Europeu        </v>
          </cell>
        </row>
        <row r="968">
          <cell r="AF968">
            <v>963</v>
          </cell>
          <cell r="AG968">
            <v>0.11286078671005884</v>
          </cell>
          <cell r="BY968" t="str">
            <v>BBDCO25</v>
          </cell>
          <cell r="BZ968">
            <v>25</v>
          </cell>
          <cell r="CA968" t="str">
            <v>16-03-2009</v>
          </cell>
          <cell r="CB968" t="str">
            <v xml:space="preserve">BBDC    /ED </v>
          </cell>
          <cell r="CC968" t="str">
            <v>PN      N1</v>
          </cell>
          <cell r="CD968" t="str">
            <v xml:space="preserve">OPCOES VENDA   </v>
          </cell>
          <cell r="CE968" t="str">
            <v xml:space="preserve">Europeu        </v>
          </cell>
        </row>
        <row r="969">
          <cell r="AF969">
            <v>964</v>
          </cell>
          <cell r="AG969">
            <v>0.11287522286619467</v>
          </cell>
          <cell r="BY969" t="str">
            <v>BBDCO1</v>
          </cell>
          <cell r="BZ969">
            <v>25.5</v>
          </cell>
          <cell r="CA969" t="str">
            <v>16-03-2009</v>
          </cell>
          <cell r="CB969" t="str">
            <v xml:space="preserve">BBDC    /ED </v>
          </cell>
          <cell r="CC969" t="str">
            <v>PN      N1</v>
          </cell>
          <cell r="CD969" t="str">
            <v xml:space="preserve">OPCOES VENDA   </v>
          </cell>
          <cell r="CE969" t="str">
            <v xml:space="preserve">Europeu        </v>
          </cell>
        </row>
        <row r="970">
          <cell r="AF970">
            <v>965</v>
          </cell>
          <cell r="AG970">
            <v>0.11288962928952162</v>
          </cell>
          <cell r="BY970" t="str">
            <v>BBDCO26</v>
          </cell>
          <cell r="BZ970">
            <v>26</v>
          </cell>
          <cell r="CA970" t="str">
            <v>16-03-2009</v>
          </cell>
          <cell r="CB970" t="str">
            <v xml:space="preserve">BBDC    /ED </v>
          </cell>
          <cell r="CC970" t="str">
            <v>PN      N1</v>
          </cell>
          <cell r="CD970" t="str">
            <v xml:space="preserve">OPCOES VENDA   </v>
          </cell>
          <cell r="CE970" t="str">
            <v xml:space="preserve">Europeu        </v>
          </cell>
        </row>
        <row r="971">
          <cell r="AF971">
            <v>966</v>
          </cell>
          <cell r="AG971">
            <v>0.11290400607180096</v>
          </cell>
          <cell r="BY971" t="str">
            <v>BBDCO2</v>
          </cell>
          <cell r="BZ971">
            <v>27.5</v>
          </cell>
          <cell r="CA971" t="str">
            <v>16-03-2009</v>
          </cell>
          <cell r="CB971" t="str">
            <v xml:space="preserve">BBDC    /ED </v>
          </cell>
          <cell r="CC971" t="str">
            <v>PN      N1</v>
          </cell>
          <cell r="CD971" t="str">
            <v xml:space="preserve">OPCOES VENDA   </v>
          </cell>
          <cell r="CE971" t="str">
            <v xml:space="preserve">Europeu        </v>
          </cell>
        </row>
        <row r="972">
          <cell r="AF972">
            <v>967</v>
          </cell>
          <cell r="AG972">
            <v>0.11291835330441624</v>
          </cell>
          <cell r="BY972" t="str">
            <v>BBDCP17</v>
          </cell>
          <cell r="BZ972">
            <v>16.989999999999998</v>
          </cell>
          <cell r="CA972" t="str">
            <v>20-04-2009</v>
          </cell>
          <cell r="CB972" t="str">
            <v xml:space="preserve">BBDC    /ED </v>
          </cell>
          <cell r="CC972" t="str">
            <v>PN      N1</v>
          </cell>
          <cell r="CD972" t="str">
            <v xml:space="preserve">OPCOES VENDA   </v>
          </cell>
          <cell r="CE972" t="str">
            <v xml:space="preserve">Europeu        </v>
          </cell>
        </row>
        <row r="973">
          <cell r="AF973">
            <v>968</v>
          </cell>
          <cell r="AG973">
            <v>0.1129326710783769</v>
          </cell>
          <cell r="BY973" t="str">
            <v>BBDCP18</v>
          </cell>
          <cell r="BZ973">
            <v>17.989999999999998</v>
          </cell>
          <cell r="CA973" t="str">
            <v>20-04-2009</v>
          </cell>
          <cell r="CB973" t="str">
            <v xml:space="preserve">BBDC    /ED </v>
          </cell>
          <cell r="CC973" t="str">
            <v>PN      N1</v>
          </cell>
          <cell r="CD973" t="str">
            <v xml:space="preserve">OPCOES VENDA   </v>
          </cell>
          <cell r="CE973" t="str">
            <v xml:space="preserve">Europeu        </v>
          </cell>
        </row>
        <row r="974">
          <cell r="AF974">
            <v>969</v>
          </cell>
          <cell r="AG974">
            <v>0.11294695948431732</v>
          </cell>
          <cell r="BY974" t="str">
            <v>BBDCP1</v>
          </cell>
          <cell r="BZ974">
            <v>18.5</v>
          </cell>
          <cell r="CA974" t="str">
            <v>20-04-2009</v>
          </cell>
          <cell r="CB974" t="str">
            <v xml:space="preserve">BBDC    /ED </v>
          </cell>
          <cell r="CC974" t="str">
            <v>PN      N1</v>
          </cell>
          <cell r="CD974" t="str">
            <v xml:space="preserve">OPCOES VENDA   </v>
          </cell>
          <cell r="CE974" t="str">
            <v xml:space="preserve">Europeu        </v>
          </cell>
        </row>
        <row r="975">
          <cell r="AF975">
            <v>970</v>
          </cell>
          <cell r="AG975">
            <v>0.11296121861250219</v>
          </cell>
          <cell r="BY975" t="str">
            <v>BBDCP19</v>
          </cell>
          <cell r="BZ975">
            <v>19</v>
          </cell>
          <cell r="CA975" t="str">
            <v>20-04-2009</v>
          </cell>
          <cell r="CB975" t="str">
            <v xml:space="preserve">BBDC    /ED </v>
          </cell>
          <cell r="CC975" t="str">
            <v>PN      N1</v>
          </cell>
          <cell r="CD975" t="str">
            <v xml:space="preserve">OPCOES VENDA   </v>
          </cell>
          <cell r="CE975" t="str">
            <v xml:space="preserve">Europeu        </v>
          </cell>
        </row>
        <row r="976">
          <cell r="AF976">
            <v>971</v>
          </cell>
          <cell r="AG976">
            <v>0.11297544855282582</v>
          </cell>
          <cell r="BY976" t="str">
            <v>BBDCP2</v>
          </cell>
          <cell r="BZ976">
            <v>19.489999999999998</v>
          </cell>
          <cell r="CA976" t="str">
            <v>20-04-2009</v>
          </cell>
          <cell r="CB976" t="str">
            <v xml:space="preserve">BBDC    /ED </v>
          </cell>
          <cell r="CC976" t="str">
            <v>PN      N1</v>
          </cell>
          <cell r="CD976" t="str">
            <v xml:space="preserve">OPCOES VENDA   </v>
          </cell>
          <cell r="CE976" t="str">
            <v xml:space="preserve">Europeu        </v>
          </cell>
        </row>
        <row r="977">
          <cell r="AF977">
            <v>972</v>
          </cell>
          <cell r="AG977">
            <v>0.1129896493948146</v>
          </cell>
          <cell r="BY977" t="str">
            <v>BBDCP20</v>
          </cell>
          <cell r="BZ977">
            <v>19.989999999999998</v>
          </cell>
          <cell r="CA977" t="str">
            <v>20-04-2009</v>
          </cell>
          <cell r="CB977" t="str">
            <v xml:space="preserve">BBDC    /ED </v>
          </cell>
          <cell r="CC977" t="str">
            <v>PN      N1</v>
          </cell>
          <cell r="CD977" t="str">
            <v xml:space="preserve">OPCOES VENDA   </v>
          </cell>
          <cell r="CE977" t="str">
            <v xml:space="preserve">Europeu        </v>
          </cell>
        </row>
        <row r="978">
          <cell r="AF978">
            <v>973</v>
          </cell>
          <cell r="AG978">
            <v>0.11300382122762964</v>
          </cell>
          <cell r="BY978" t="str">
            <v>BBDCP3</v>
          </cell>
          <cell r="BZ978">
            <v>20.49</v>
          </cell>
          <cell r="CA978" t="str">
            <v>20-04-2009</v>
          </cell>
          <cell r="CB978" t="str">
            <v xml:space="preserve">BBDC    /ED </v>
          </cell>
          <cell r="CC978" t="str">
            <v>PN      N1</v>
          </cell>
          <cell r="CD978" t="str">
            <v xml:space="preserve">OPCOES VENDA   </v>
          </cell>
          <cell r="CE978" t="str">
            <v xml:space="preserve">Europeu        </v>
          </cell>
        </row>
        <row r="979">
          <cell r="AF979">
            <v>974</v>
          </cell>
          <cell r="AG979">
            <v>0.11301796414006837</v>
          </cell>
          <cell r="BY979" t="str">
            <v>BBDCP21</v>
          </cell>
          <cell r="BZ979">
            <v>21</v>
          </cell>
          <cell r="CA979" t="str">
            <v>20-04-2009</v>
          </cell>
          <cell r="CB979" t="str">
            <v xml:space="preserve">BBDC    /ED </v>
          </cell>
          <cell r="CC979" t="str">
            <v>PN      N1</v>
          </cell>
          <cell r="CD979" t="str">
            <v xml:space="preserve">OPCOES VENDA   </v>
          </cell>
          <cell r="CE979" t="str">
            <v xml:space="preserve">Europeu        </v>
          </cell>
        </row>
        <row r="980">
          <cell r="AF980">
            <v>975</v>
          </cell>
          <cell r="AG980">
            <v>0.11303207822056582</v>
          </cell>
          <cell r="BY980" t="str">
            <v>BBDCP22</v>
          </cell>
          <cell r="BZ980">
            <v>21.99</v>
          </cell>
          <cell r="CA980" t="str">
            <v>20-04-2009</v>
          </cell>
          <cell r="CB980" t="str">
            <v xml:space="preserve">BBDC    /ED </v>
          </cell>
          <cell r="CC980" t="str">
            <v>PN      N1</v>
          </cell>
          <cell r="CD980" t="str">
            <v xml:space="preserve">OPCOES VENDA   </v>
          </cell>
          <cell r="CE980" t="str">
            <v xml:space="preserve">Europeu        </v>
          </cell>
        </row>
        <row r="981">
          <cell r="AF981">
            <v>976</v>
          </cell>
          <cell r="AG981">
            <v>0.11304616355719665</v>
          </cell>
          <cell r="BY981" t="str">
            <v>BBDCP4</v>
          </cell>
          <cell r="BZ981">
            <v>22.5</v>
          </cell>
          <cell r="CA981" t="str">
            <v>20-04-2009</v>
          </cell>
          <cell r="CB981" t="str">
            <v xml:space="preserve">BBDC    /ED </v>
          </cell>
          <cell r="CC981" t="str">
            <v>PN      N1</v>
          </cell>
          <cell r="CD981" t="str">
            <v xml:space="preserve">OPCOES VENDA   </v>
          </cell>
          <cell r="CE981" t="str">
            <v xml:space="preserve">Europeu        </v>
          </cell>
        </row>
        <row r="982">
          <cell r="AF982">
            <v>977</v>
          </cell>
          <cell r="AG982">
            <v>0.11306022023767737</v>
          </cell>
          <cell r="BY982" t="str">
            <v>BBDCP23</v>
          </cell>
          <cell r="BZ982">
            <v>23</v>
          </cell>
          <cell r="CA982" t="str">
            <v>20-04-2009</v>
          </cell>
          <cell r="CB982" t="str">
            <v xml:space="preserve">BBDC    /ED </v>
          </cell>
          <cell r="CC982" t="str">
            <v>PN      N1</v>
          </cell>
          <cell r="CD982" t="str">
            <v xml:space="preserve">OPCOES VENDA   </v>
          </cell>
          <cell r="CE982" t="str">
            <v xml:space="preserve">Europeu        </v>
          </cell>
        </row>
        <row r="983">
          <cell r="AF983">
            <v>978</v>
          </cell>
          <cell r="AG983">
            <v>0.1130742483493683</v>
          </cell>
          <cell r="BY983" t="str">
            <v>BBDCP95</v>
          </cell>
          <cell r="BZ983">
            <v>23.49</v>
          </cell>
          <cell r="CA983" t="str">
            <v>20-04-2009</v>
          </cell>
          <cell r="CB983" t="str">
            <v xml:space="preserve">BBDC    /ED </v>
          </cell>
          <cell r="CC983" t="str">
            <v>PN      N1</v>
          </cell>
          <cell r="CD983" t="str">
            <v xml:space="preserve">OPCOES VENDA   </v>
          </cell>
          <cell r="CE983" t="str">
            <v xml:space="preserve">Europeu        </v>
          </cell>
        </row>
        <row r="984">
          <cell r="AF984">
            <v>979</v>
          </cell>
          <cell r="AG984">
            <v>0.11308824797927475</v>
          </cell>
          <cell r="BY984" t="str">
            <v>BBDCP24</v>
          </cell>
          <cell r="BZ984">
            <v>24</v>
          </cell>
          <cell r="CA984" t="str">
            <v>20-04-2009</v>
          </cell>
          <cell r="CB984" t="str">
            <v xml:space="preserve">BBDC    /ED </v>
          </cell>
          <cell r="CC984" t="str">
            <v>PN      N1</v>
          </cell>
          <cell r="CD984" t="str">
            <v xml:space="preserve">OPCOES VENDA   </v>
          </cell>
          <cell r="CE984" t="str">
            <v xml:space="preserve">Europeu        </v>
          </cell>
        </row>
        <row r="985">
          <cell r="AF985">
            <v>980</v>
          </cell>
          <cell r="AG985">
            <v>0.1131022192140485</v>
          </cell>
          <cell r="BY985" t="str">
            <v>BBDCP94</v>
          </cell>
          <cell r="BZ985">
            <v>24.5</v>
          </cell>
          <cell r="CA985" t="str">
            <v>20-04-2009</v>
          </cell>
          <cell r="CB985" t="str">
            <v xml:space="preserve">BBDC    /ED </v>
          </cell>
          <cell r="CC985" t="str">
            <v>PN      N1</v>
          </cell>
          <cell r="CD985" t="str">
            <v xml:space="preserve">OPCOES VENDA   </v>
          </cell>
          <cell r="CE985" t="str">
            <v xml:space="preserve">Europeu        </v>
          </cell>
        </row>
        <row r="986">
          <cell r="AF986">
            <v>981</v>
          </cell>
          <cell r="AG986">
            <v>0.11311616213999143</v>
          </cell>
          <cell r="BY986" t="str">
            <v>BBDCP25</v>
          </cell>
          <cell r="BZ986">
            <v>25</v>
          </cell>
          <cell r="CA986" t="str">
            <v>20-04-2009</v>
          </cell>
          <cell r="CB986" t="str">
            <v xml:space="preserve">BBDC    /ED </v>
          </cell>
          <cell r="CC986" t="str">
            <v>PN      N1</v>
          </cell>
          <cell r="CD986" t="str">
            <v xml:space="preserve">OPCOES VENDA   </v>
          </cell>
          <cell r="CE986" t="str">
            <v xml:space="preserve">Europeu        </v>
          </cell>
        </row>
        <row r="987">
          <cell r="AF987">
            <v>982</v>
          </cell>
          <cell r="AG987">
            <v>0.11313007684305454</v>
          </cell>
          <cell r="BY987" t="str">
            <v>BBDCP97</v>
          </cell>
          <cell r="BZ987">
            <v>25.92</v>
          </cell>
          <cell r="CA987" t="str">
            <v>20-04-2009</v>
          </cell>
          <cell r="CB987" t="str">
            <v xml:space="preserve">BBDC    /ED </v>
          </cell>
          <cell r="CC987" t="str">
            <v>PN      N1</v>
          </cell>
          <cell r="CD987" t="str">
            <v xml:space="preserve">OPCOES VENDA   </v>
          </cell>
          <cell r="CE987" t="str">
            <v xml:space="preserve">Europeu        </v>
          </cell>
        </row>
        <row r="988">
          <cell r="AF988">
            <v>983</v>
          </cell>
          <cell r="AG988">
            <v>0.11314396340884314</v>
          </cell>
          <cell r="BY988" t="str">
            <v>BBDCP26</v>
          </cell>
          <cell r="BZ988">
            <v>26</v>
          </cell>
          <cell r="CA988" t="str">
            <v>20-04-2009</v>
          </cell>
          <cell r="CB988" t="str">
            <v xml:space="preserve">BBDC    /ED </v>
          </cell>
          <cell r="CC988" t="str">
            <v>PN      N1</v>
          </cell>
          <cell r="CD988" t="str">
            <v xml:space="preserve">OPCOES VENDA   </v>
          </cell>
          <cell r="CE988" t="str">
            <v xml:space="preserve">Europeu        </v>
          </cell>
        </row>
        <row r="989">
          <cell r="AF989">
            <v>984</v>
          </cell>
          <cell r="AG989">
            <v>0.11315782192261459</v>
          </cell>
          <cell r="BY989" t="str">
            <v>BBDCP96</v>
          </cell>
          <cell r="BZ989">
            <v>27</v>
          </cell>
          <cell r="CA989" t="str">
            <v>20-04-2009</v>
          </cell>
          <cell r="CB989" t="str">
            <v xml:space="preserve">BBDC    /ED </v>
          </cell>
          <cell r="CC989" t="str">
            <v>PN      N1</v>
          </cell>
          <cell r="CD989" t="str">
            <v xml:space="preserve">OPCOES VENDA   </v>
          </cell>
          <cell r="CE989" t="str">
            <v xml:space="preserve">Europeu        </v>
          </cell>
        </row>
        <row r="990">
          <cell r="AF990">
            <v>985</v>
          </cell>
          <cell r="AG990">
            <v>0.11317165246928318</v>
          </cell>
          <cell r="BY990" t="str">
            <v>BBDCP28</v>
          </cell>
          <cell r="BZ990">
            <v>28</v>
          </cell>
          <cell r="CA990" t="str">
            <v>20-04-2009</v>
          </cell>
          <cell r="CB990" t="str">
            <v xml:space="preserve">BBDC    /ED </v>
          </cell>
          <cell r="CC990" t="str">
            <v>PN      N1</v>
          </cell>
          <cell r="CD990" t="str">
            <v xml:space="preserve">OPCOES VENDA   </v>
          </cell>
          <cell r="CE990" t="str">
            <v xml:space="preserve">Europeu        </v>
          </cell>
        </row>
        <row r="991">
          <cell r="AF991">
            <v>986</v>
          </cell>
          <cell r="AG991">
            <v>0.11318545513342171</v>
          </cell>
          <cell r="BY991" t="str">
            <v>BBDCP98</v>
          </cell>
          <cell r="BZ991">
            <v>30</v>
          </cell>
          <cell r="CA991" t="str">
            <v>20-04-2009</v>
          </cell>
          <cell r="CB991" t="str">
            <v xml:space="preserve">BBDC    /ED </v>
          </cell>
          <cell r="CC991" t="str">
            <v>PN      N1</v>
          </cell>
          <cell r="CD991" t="str">
            <v xml:space="preserve">OPCOES VENDA   </v>
          </cell>
          <cell r="CE991" t="str">
            <v xml:space="preserve">Europeu        </v>
          </cell>
        </row>
        <row r="992">
          <cell r="AF992">
            <v>987</v>
          </cell>
          <cell r="AG992">
            <v>0.11319922999926058</v>
          </cell>
          <cell r="BY992" t="str">
            <v>BBDCP99</v>
          </cell>
          <cell r="BZ992">
            <v>35</v>
          </cell>
          <cell r="CA992" t="str">
            <v>20-04-2009</v>
          </cell>
          <cell r="CB992" t="str">
            <v xml:space="preserve">BBDC    /ED </v>
          </cell>
          <cell r="CC992" t="str">
            <v>PN      N1</v>
          </cell>
          <cell r="CD992" t="str">
            <v xml:space="preserve">OPCOES VENDA   </v>
          </cell>
          <cell r="CE992" t="str">
            <v xml:space="preserve">Europeu        </v>
          </cell>
        </row>
        <row r="993">
          <cell r="AF993">
            <v>988</v>
          </cell>
          <cell r="AG993">
            <v>0.11321297715069267</v>
          </cell>
          <cell r="BY993" t="str">
            <v>BBDCQ18</v>
          </cell>
          <cell r="BZ993">
            <v>18</v>
          </cell>
          <cell r="CA993" t="str">
            <v>18-05-2009</v>
          </cell>
          <cell r="CB993" t="str">
            <v xml:space="preserve">BBDC    /ED </v>
          </cell>
          <cell r="CC993" t="str">
            <v>PN      N1</v>
          </cell>
          <cell r="CD993" t="str">
            <v xml:space="preserve">OPCOES VENDA   </v>
          </cell>
          <cell r="CE993" t="str">
            <v xml:space="preserve">Europeu        </v>
          </cell>
        </row>
        <row r="994">
          <cell r="AF994">
            <v>989</v>
          </cell>
          <cell r="AG994">
            <v>0.11322669667127294</v>
          </cell>
          <cell r="BY994" t="str">
            <v>BBDCQ19</v>
          </cell>
          <cell r="BZ994">
            <v>19</v>
          </cell>
          <cell r="CA994" t="str">
            <v>18-05-2009</v>
          </cell>
          <cell r="CB994" t="str">
            <v xml:space="preserve">BBDC    /ED </v>
          </cell>
          <cell r="CC994" t="str">
            <v>PN      N1</v>
          </cell>
          <cell r="CD994" t="str">
            <v xml:space="preserve">OPCOES VENDA   </v>
          </cell>
          <cell r="CE994" t="str">
            <v xml:space="preserve">Europeu        </v>
          </cell>
        </row>
        <row r="995">
          <cell r="AF995">
            <v>990</v>
          </cell>
          <cell r="AG995">
            <v>0.11324038864422081</v>
          </cell>
          <cell r="BY995" t="str">
            <v>BBDCQ20</v>
          </cell>
          <cell r="BZ995">
            <v>20</v>
          </cell>
          <cell r="CA995" t="str">
            <v>18-05-2009</v>
          </cell>
          <cell r="CB995" t="str">
            <v xml:space="preserve">BBDC    /ED </v>
          </cell>
          <cell r="CC995" t="str">
            <v>PN      N1</v>
          </cell>
          <cell r="CD995" t="str">
            <v xml:space="preserve">OPCOES VENDA   </v>
          </cell>
          <cell r="CE995" t="str">
            <v xml:space="preserve">Europeu        </v>
          </cell>
        </row>
        <row r="996">
          <cell r="AF996">
            <v>991</v>
          </cell>
          <cell r="AG996">
            <v>0.11325405315242176</v>
          </cell>
          <cell r="BY996" t="str">
            <v>BBDCQ21</v>
          </cell>
          <cell r="BZ996">
            <v>21</v>
          </cell>
          <cell r="CA996" t="str">
            <v>18-05-2009</v>
          </cell>
          <cell r="CB996" t="str">
            <v xml:space="preserve">BBDC    /ED </v>
          </cell>
          <cell r="CC996" t="str">
            <v>PN      N1</v>
          </cell>
          <cell r="CD996" t="str">
            <v xml:space="preserve">OPCOES VENDA   </v>
          </cell>
          <cell r="CE996" t="str">
            <v xml:space="preserve">Europeu        </v>
          </cell>
        </row>
        <row r="997">
          <cell r="AF997">
            <v>992</v>
          </cell>
          <cell r="AG997">
            <v>0.11326769027842976</v>
          </cell>
          <cell r="BY997" t="str">
            <v>BBDCQ22</v>
          </cell>
          <cell r="BZ997">
            <v>22</v>
          </cell>
          <cell r="CA997" t="str">
            <v>18-05-2009</v>
          </cell>
          <cell r="CB997" t="str">
            <v xml:space="preserve">BBDC    /ED </v>
          </cell>
          <cell r="CC997" t="str">
            <v>PN      N1</v>
          </cell>
          <cell r="CD997" t="str">
            <v xml:space="preserve">OPCOES VENDA   </v>
          </cell>
          <cell r="CE997" t="str">
            <v xml:space="preserve">Europeu        </v>
          </cell>
        </row>
        <row r="998">
          <cell r="AF998">
            <v>993</v>
          </cell>
          <cell r="AG998">
            <v>0.11328130010446746</v>
          </cell>
          <cell r="BY998" t="str">
            <v>BBDCQ23</v>
          </cell>
          <cell r="BZ998">
            <v>23</v>
          </cell>
          <cell r="CA998" t="str">
            <v>18-05-2009</v>
          </cell>
          <cell r="CB998" t="str">
            <v xml:space="preserve">BBDC    /ED </v>
          </cell>
          <cell r="CC998" t="str">
            <v>PN      N1</v>
          </cell>
          <cell r="CD998" t="str">
            <v xml:space="preserve">OPCOES VENDA   </v>
          </cell>
          <cell r="CE998" t="str">
            <v xml:space="preserve">Europeu        </v>
          </cell>
        </row>
        <row r="999">
          <cell r="AF999">
            <v>994</v>
          </cell>
          <cell r="AG999">
            <v>0.11329488271242938</v>
          </cell>
          <cell r="BY999" t="str">
            <v>BBDCQ24</v>
          </cell>
          <cell r="BZ999">
            <v>24</v>
          </cell>
          <cell r="CA999" t="str">
            <v>18-05-2009</v>
          </cell>
          <cell r="CB999" t="str">
            <v xml:space="preserve">BBDC    /ED </v>
          </cell>
          <cell r="CC999" t="str">
            <v>PN      N1</v>
          </cell>
          <cell r="CD999" t="str">
            <v xml:space="preserve">OPCOES VENDA   </v>
          </cell>
          <cell r="CE999" t="str">
            <v xml:space="preserve">Europeu        </v>
          </cell>
        </row>
        <row r="1000">
          <cell r="AF1000">
            <v>995</v>
          </cell>
          <cell r="AG1000">
            <v>0.11330843818388248</v>
          </cell>
          <cell r="BY1000" t="str">
            <v>BBDCQ25</v>
          </cell>
          <cell r="BZ1000">
            <v>25</v>
          </cell>
          <cell r="CA1000" t="str">
            <v>18-05-2009</v>
          </cell>
          <cell r="CB1000" t="str">
            <v xml:space="preserve">BBDC    /ED </v>
          </cell>
          <cell r="CC1000" t="str">
            <v>PN      N1</v>
          </cell>
          <cell r="CD1000" t="str">
            <v xml:space="preserve">OPCOES VENDA   </v>
          </cell>
          <cell r="CE1000" t="str">
            <v xml:space="preserve">Europeu        </v>
          </cell>
        </row>
        <row r="1001">
          <cell r="AF1001">
            <v>996</v>
          </cell>
          <cell r="AG1001">
            <v>0.11332196660006777</v>
          </cell>
          <cell r="BY1001" t="str">
            <v>BBDCR28</v>
          </cell>
          <cell r="BZ1001">
            <v>28</v>
          </cell>
          <cell r="CA1001" t="str">
            <v>15-06-2009</v>
          </cell>
          <cell r="CB1001" t="str">
            <v xml:space="preserve">BBDC    /ED </v>
          </cell>
          <cell r="CC1001" t="str">
            <v>PN      N1</v>
          </cell>
          <cell r="CD1001" t="str">
            <v xml:space="preserve">OPCOES VENDA   </v>
          </cell>
          <cell r="CE1001" t="str">
            <v xml:space="preserve">Europeu        </v>
          </cell>
        </row>
        <row r="1002">
          <cell r="AF1002">
            <v>997</v>
          </cell>
          <cell r="AG1002">
            <v>0.11333546804190298</v>
          </cell>
          <cell r="BY1002" t="str">
            <v>BBDCR98</v>
          </cell>
          <cell r="BZ1002">
            <v>29.99</v>
          </cell>
          <cell r="CA1002" t="str">
            <v>15-06-2009</v>
          </cell>
          <cell r="CB1002" t="str">
            <v xml:space="preserve">BBDC    /ED </v>
          </cell>
          <cell r="CC1002" t="str">
            <v>PN      N1</v>
          </cell>
          <cell r="CD1002" t="str">
            <v xml:space="preserve">OPCOES VENDA   </v>
          </cell>
          <cell r="CE1002" t="str">
            <v xml:space="preserve">Europeu        </v>
          </cell>
        </row>
        <row r="1003">
          <cell r="AF1003">
            <v>998</v>
          </cell>
          <cell r="AG1003">
            <v>0.11334894258998229</v>
          </cell>
          <cell r="BY1003" t="str">
            <v>BBDCR32</v>
          </cell>
          <cell r="BZ1003">
            <v>32</v>
          </cell>
          <cell r="CA1003" t="str">
            <v>15-06-2009</v>
          </cell>
          <cell r="CB1003" t="str">
            <v xml:space="preserve">BBDC    /ED </v>
          </cell>
          <cell r="CC1003" t="str">
            <v>PN      N1</v>
          </cell>
          <cell r="CD1003" t="str">
            <v xml:space="preserve">OPCOES VENDA   </v>
          </cell>
          <cell r="CE1003" t="str">
            <v xml:space="preserve">Europeu        </v>
          </cell>
        </row>
        <row r="1004">
          <cell r="AF1004">
            <v>999</v>
          </cell>
          <cell r="AG1004">
            <v>0.11336239032458151</v>
          </cell>
          <cell r="BY1004" t="str">
            <v>BBDCR34</v>
          </cell>
          <cell r="BZ1004">
            <v>34</v>
          </cell>
          <cell r="CA1004" t="str">
            <v>15-06-2009</v>
          </cell>
          <cell r="CB1004" t="str">
            <v xml:space="preserve">BBDC    /ED </v>
          </cell>
          <cell r="CC1004" t="str">
            <v>PN      N1</v>
          </cell>
          <cell r="CD1004" t="str">
            <v xml:space="preserve">OPCOES VENDA   </v>
          </cell>
          <cell r="CE1004" t="str">
            <v xml:space="preserve">Europeu        </v>
          </cell>
        </row>
        <row r="1005">
          <cell r="AF1005">
            <v>1000</v>
          </cell>
          <cell r="AG1005">
            <v>0.113375811325654</v>
          </cell>
          <cell r="BY1005" t="str">
            <v>BBDCR99</v>
          </cell>
          <cell r="BZ1005">
            <v>35</v>
          </cell>
          <cell r="CA1005" t="str">
            <v>15-06-2009</v>
          </cell>
          <cell r="CB1005" t="str">
            <v xml:space="preserve">BBDC    /ED </v>
          </cell>
          <cell r="CC1005" t="str">
            <v>PN      N1</v>
          </cell>
          <cell r="CD1005" t="str">
            <v xml:space="preserve">OPCOES VENDA   </v>
          </cell>
          <cell r="CE1005" t="str">
            <v xml:space="preserve">Europeu        </v>
          </cell>
        </row>
        <row r="1006">
          <cell r="AF1006">
            <v>1001</v>
          </cell>
          <cell r="AG1006">
            <v>0.1133892056728385</v>
          </cell>
          <cell r="BY1006" t="str">
            <v>BBDCT99</v>
          </cell>
          <cell r="BZ1006">
            <v>23.49</v>
          </cell>
          <cell r="CA1006" t="str">
            <v>17-08-2009</v>
          </cell>
          <cell r="CB1006" t="str">
            <v xml:space="preserve">BBDC    /ED </v>
          </cell>
          <cell r="CC1006" t="str">
            <v>PN      N1</v>
          </cell>
          <cell r="CD1006" t="str">
            <v xml:space="preserve">OPCOES VENDA   </v>
          </cell>
          <cell r="CE1006" t="str">
            <v xml:space="preserve">Europeu        </v>
          </cell>
        </row>
        <row r="1007">
          <cell r="AF1007">
            <v>1002</v>
          </cell>
          <cell r="AG1007">
            <v>0.11340257344545601</v>
          </cell>
          <cell r="BY1007" t="str">
            <v>BRAPC22</v>
          </cell>
          <cell r="BZ1007">
            <v>22</v>
          </cell>
          <cell r="CA1007" t="str">
            <v>16-03-2009</v>
          </cell>
          <cell r="CB1007" t="str">
            <v xml:space="preserve">BRAP        </v>
          </cell>
          <cell r="CC1007" t="str">
            <v>PN      N1</v>
          </cell>
          <cell r="CD1007" t="str">
            <v xml:space="preserve">OPCOES COMPRA  </v>
          </cell>
          <cell r="CE1007" t="str">
            <v xml:space="preserve">Americano      </v>
          </cell>
        </row>
        <row r="1008">
          <cell r="AF1008">
            <v>1003</v>
          </cell>
          <cell r="AG1008">
            <v>0.113415914722514</v>
          </cell>
          <cell r="BY1008" t="str">
            <v>BRAPC24</v>
          </cell>
          <cell r="BZ1008">
            <v>24</v>
          </cell>
          <cell r="CA1008" t="str">
            <v>16-03-2009</v>
          </cell>
          <cell r="CB1008" t="str">
            <v xml:space="preserve">BRAP        </v>
          </cell>
          <cell r="CC1008" t="str">
            <v>PN      N1</v>
          </cell>
          <cell r="CD1008" t="str">
            <v xml:space="preserve">OPCOES COMPRA  </v>
          </cell>
          <cell r="CE1008" t="str">
            <v xml:space="preserve">Americano      </v>
          </cell>
        </row>
        <row r="1009">
          <cell r="AF1009">
            <v>1004</v>
          </cell>
          <cell r="AG1009">
            <v>0.11342922958270663</v>
          </cell>
          <cell r="BY1009" t="str">
            <v>BRAPC26</v>
          </cell>
          <cell r="BZ1009">
            <v>26</v>
          </cell>
          <cell r="CA1009" t="str">
            <v>16-03-2009</v>
          </cell>
          <cell r="CB1009" t="str">
            <v xml:space="preserve">BRAP        </v>
          </cell>
          <cell r="CC1009" t="str">
            <v>PN      N1</v>
          </cell>
          <cell r="CD1009" t="str">
            <v xml:space="preserve">OPCOES COMPRA  </v>
          </cell>
          <cell r="CE1009" t="str">
            <v xml:space="preserve">Americano      </v>
          </cell>
        </row>
        <row r="1010">
          <cell r="AF1010">
            <v>1005</v>
          </cell>
          <cell r="AG1010">
            <v>0.11344251810441652</v>
          </cell>
          <cell r="BY1010" t="str">
            <v>BRAPC28</v>
          </cell>
          <cell r="BZ1010">
            <v>28</v>
          </cell>
          <cell r="CA1010" t="str">
            <v>16-03-2009</v>
          </cell>
          <cell r="CB1010" t="str">
            <v xml:space="preserve">BRAP        </v>
          </cell>
          <cell r="CC1010" t="str">
            <v>PN      N1</v>
          </cell>
          <cell r="CD1010" t="str">
            <v xml:space="preserve">OPCOES COMPRA  </v>
          </cell>
          <cell r="CE1010" t="str">
            <v xml:space="preserve">Americano      </v>
          </cell>
        </row>
        <row r="1011">
          <cell r="AF1011">
            <v>1006</v>
          </cell>
          <cell r="AG1011">
            <v>0.11345578036571702</v>
          </cell>
          <cell r="BY1011" t="str">
            <v>BRAPC29</v>
          </cell>
          <cell r="BZ1011">
            <v>29</v>
          </cell>
          <cell r="CA1011" t="str">
            <v>16-03-2009</v>
          </cell>
          <cell r="CB1011" t="str">
            <v xml:space="preserve">BRAP        </v>
          </cell>
          <cell r="CC1011" t="str">
            <v>PN      N1</v>
          </cell>
          <cell r="CD1011" t="str">
            <v xml:space="preserve">OPCOES COMPRA  </v>
          </cell>
          <cell r="CE1011" t="str">
            <v xml:space="preserve">Europeu        </v>
          </cell>
        </row>
        <row r="1012">
          <cell r="AF1012">
            <v>1007</v>
          </cell>
          <cell r="AG1012">
            <v>0.11346901644437302</v>
          </cell>
          <cell r="BY1012" t="str">
            <v>BRAPO22</v>
          </cell>
          <cell r="BZ1012">
            <v>22</v>
          </cell>
          <cell r="CA1012" t="str">
            <v>16-03-2009</v>
          </cell>
          <cell r="CB1012" t="str">
            <v xml:space="preserve">BRAP        </v>
          </cell>
          <cell r="CC1012" t="str">
            <v>PN      N1</v>
          </cell>
          <cell r="CD1012" t="str">
            <v xml:space="preserve">OPCOES VENDA   </v>
          </cell>
          <cell r="CE1012" t="str">
            <v xml:space="preserve">Europeu        </v>
          </cell>
        </row>
        <row r="1013">
          <cell r="AF1013">
            <v>1008</v>
          </cell>
          <cell r="AG1013">
            <v>0.11348222641784256</v>
          </cell>
          <cell r="BY1013" t="str">
            <v>BRAPO24</v>
          </cell>
          <cell r="BZ1013">
            <v>24</v>
          </cell>
          <cell r="CA1013" t="str">
            <v>16-03-2009</v>
          </cell>
          <cell r="CB1013" t="str">
            <v xml:space="preserve">BRAP        </v>
          </cell>
          <cell r="CC1013" t="str">
            <v>PN      N1</v>
          </cell>
          <cell r="CD1013" t="str">
            <v xml:space="preserve">OPCOES VENDA   </v>
          </cell>
          <cell r="CE1013" t="str">
            <v xml:space="preserve">Europeu        </v>
          </cell>
        </row>
        <row r="1014">
          <cell r="AF1014">
            <v>1009</v>
          </cell>
          <cell r="AG1014">
            <v>0.11349541036327881</v>
          </cell>
          <cell r="BY1014" t="str">
            <v>BRAPO26</v>
          </cell>
          <cell r="BZ1014">
            <v>26</v>
          </cell>
          <cell r="CA1014" t="str">
            <v>16-03-2009</v>
          </cell>
          <cell r="CB1014" t="str">
            <v xml:space="preserve">BRAP        </v>
          </cell>
          <cell r="CC1014" t="str">
            <v>PN      N1</v>
          </cell>
          <cell r="CD1014" t="str">
            <v xml:space="preserve">OPCOES VENDA   </v>
          </cell>
          <cell r="CE1014" t="str">
            <v xml:space="preserve">Europeu        </v>
          </cell>
        </row>
        <row r="1015">
          <cell r="AF1015">
            <v>1010</v>
          </cell>
          <cell r="AG1015">
            <v>0.11350856835753009</v>
          </cell>
          <cell r="BY1015" t="str">
            <v>BRAPO28</v>
          </cell>
          <cell r="BZ1015">
            <v>28</v>
          </cell>
          <cell r="CA1015" t="str">
            <v>16-03-2009</v>
          </cell>
          <cell r="CB1015" t="str">
            <v xml:space="preserve">BRAP        </v>
          </cell>
          <cell r="CC1015" t="str">
            <v>PN      N1</v>
          </cell>
          <cell r="CD1015" t="str">
            <v xml:space="preserve">OPCOES VENDA   </v>
          </cell>
          <cell r="CE1015" t="str">
            <v xml:space="preserve">Europeu        </v>
          </cell>
        </row>
        <row r="1016">
          <cell r="AF1016">
            <v>1011</v>
          </cell>
          <cell r="AG1016">
            <v>0.11352170047714472</v>
          </cell>
          <cell r="BY1016" t="str">
            <v>BRAPO29</v>
          </cell>
          <cell r="BZ1016">
            <v>29</v>
          </cell>
          <cell r="CA1016" t="str">
            <v>16-03-2009</v>
          </cell>
          <cell r="CB1016" t="str">
            <v xml:space="preserve">BRAP        </v>
          </cell>
          <cell r="CC1016" t="str">
            <v>PN      N1</v>
          </cell>
          <cell r="CD1016" t="str">
            <v xml:space="preserve">OPCOES VENDA   </v>
          </cell>
          <cell r="CE1016" t="str">
            <v xml:space="preserve">Europeu        </v>
          </cell>
        </row>
        <row r="1017">
          <cell r="AF1017">
            <v>1012</v>
          </cell>
          <cell r="AG1017">
            <v>0.11353480679836747</v>
          </cell>
          <cell r="BY1017" t="str">
            <v>BRTOC14</v>
          </cell>
          <cell r="BZ1017">
            <v>13.88</v>
          </cell>
          <cell r="CA1017" t="str">
            <v>16-03-2009</v>
          </cell>
          <cell r="CB1017" t="str">
            <v xml:space="preserve">BRTO        </v>
          </cell>
          <cell r="CC1017" t="str">
            <v>PN      N1</v>
          </cell>
          <cell r="CD1017" t="str">
            <v xml:space="preserve">OPCOES COMPRA  </v>
          </cell>
          <cell r="CE1017" t="str">
            <v xml:space="preserve">Americano      </v>
          </cell>
        </row>
        <row r="1018">
          <cell r="AF1018">
            <v>1013</v>
          </cell>
          <cell r="AG1018">
            <v>0.11354788739714627</v>
          </cell>
          <cell r="BY1018" t="str">
            <v>BRTOO14</v>
          </cell>
          <cell r="BZ1018">
            <v>13.88</v>
          </cell>
          <cell r="CA1018" t="str">
            <v>16-03-2009</v>
          </cell>
          <cell r="CB1018" t="str">
            <v xml:space="preserve">BRTO        </v>
          </cell>
          <cell r="CC1018" t="str">
            <v>PN      N1</v>
          </cell>
          <cell r="CD1018" t="str">
            <v xml:space="preserve">OPCOES VENDA   </v>
          </cell>
          <cell r="CE1018" t="str">
            <v xml:space="preserve">Europeu        </v>
          </cell>
        </row>
        <row r="1019">
          <cell r="AF1019">
            <v>1014</v>
          </cell>
          <cell r="AG1019">
            <v>0.11356094234912995</v>
          </cell>
          <cell r="BY1019" t="str">
            <v>BRTPF2</v>
          </cell>
          <cell r="BZ1019">
            <v>24</v>
          </cell>
          <cell r="CA1019" t="str">
            <v>15-06-2009</v>
          </cell>
          <cell r="CB1019" t="str">
            <v xml:space="preserve">BRTP        </v>
          </cell>
          <cell r="CC1019" t="str">
            <v>PN      N1</v>
          </cell>
          <cell r="CD1019" t="str">
            <v xml:space="preserve">OPCOES COMPRA  </v>
          </cell>
          <cell r="CE1019" t="str">
            <v xml:space="preserve">Americano      </v>
          </cell>
        </row>
        <row r="1020">
          <cell r="AF1020">
            <v>1015</v>
          </cell>
          <cell r="AG1020">
            <v>0.11357397172967088</v>
          </cell>
          <cell r="BY1020" t="str">
            <v>BRTPR2</v>
          </cell>
          <cell r="BZ1020">
            <v>24</v>
          </cell>
          <cell r="CA1020" t="str">
            <v>15-06-2009</v>
          </cell>
          <cell r="CB1020" t="str">
            <v xml:space="preserve">BRTP        </v>
          </cell>
          <cell r="CC1020" t="str">
            <v>PN      N1</v>
          </cell>
          <cell r="CD1020" t="str">
            <v xml:space="preserve">OPCOES VENDA   </v>
          </cell>
          <cell r="CE1020" t="str">
            <v xml:space="preserve">Europeu        </v>
          </cell>
        </row>
        <row r="1021">
          <cell r="AF1021">
            <v>1016</v>
          </cell>
          <cell r="AG1021">
            <v>0.11358697561382725</v>
          </cell>
          <cell r="BY1021" t="str">
            <v>CMIGC26</v>
          </cell>
          <cell r="BZ1021">
            <v>26</v>
          </cell>
          <cell r="CA1021" t="str">
            <v>16-03-2009</v>
          </cell>
          <cell r="CB1021" t="str">
            <v xml:space="preserve">CMIG        </v>
          </cell>
          <cell r="CC1021" t="str">
            <v>PN      N1</v>
          </cell>
          <cell r="CD1021" t="str">
            <v xml:space="preserve">OPCOES COMPRA  </v>
          </cell>
          <cell r="CE1021" t="str">
            <v xml:space="preserve">Americano      </v>
          </cell>
        </row>
        <row r="1022">
          <cell r="AF1022">
            <v>1017</v>
          </cell>
          <cell r="AG1022">
            <v>0.11359995407636347</v>
          </cell>
          <cell r="BY1022" t="str">
            <v>CMIGC27</v>
          </cell>
          <cell r="BZ1022">
            <v>27</v>
          </cell>
          <cell r="CA1022" t="str">
            <v>16-03-2009</v>
          </cell>
          <cell r="CB1022" t="str">
            <v xml:space="preserve">CMIG        </v>
          </cell>
          <cell r="CC1022" t="str">
            <v>PN      N1</v>
          </cell>
          <cell r="CD1022" t="str">
            <v xml:space="preserve">OPCOES COMPRA  </v>
          </cell>
          <cell r="CE1022" t="str">
            <v xml:space="preserve">Europeu        </v>
          </cell>
        </row>
        <row r="1023">
          <cell r="AF1023">
            <v>1018</v>
          </cell>
          <cell r="AG1023">
            <v>0.11361290719175177</v>
          </cell>
          <cell r="BY1023" t="str">
            <v>CMIGC31</v>
          </cell>
          <cell r="BZ1023">
            <v>31</v>
          </cell>
          <cell r="CA1023" t="str">
            <v>16-03-2009</v>
          </cell>
          <cell r="CB1023" t="str">
            <v xml:space="preserve">CMIG        </v>
          </cell>
          <cell r="CC1023" t="str">
            <v>PN      N1</v>
          </cell>
          <cell r="CD1023" t="str">
            <v xml:space="preserve">OPCOES COMPRA  </v>
          </cell>
          <cell r="CE1023" t="str">
            <v xml:space="preserve">Europeu        </v>
          </cell>
        </row>
        <row r="1024">
          <cell r="AF1024">
            <v>1019</v>
          </cell>
          <cell r="AG1024">
            <v>0.11362583503417412</v>
          </cell>
          <cell r="BY1024" t="str">
            <v>CMIGC32</v>
          </cell>
          <cell r="BZ1024">
            <v>32</v>
          </cell>
          <cell r="CA1024" t="str">
            <v>16-03-2009</v>
          </cell>
          <cell r="CB1024" t="str">
            <v xml:space="preserve">CMIG        </v>
          </cell>
          <cell r="CC1024" t="str">
            <v>PN      N1</v>
          </cell>
          <cell r="CD1024" t="str">
            <v xml:space="preserve">OPCOES COMPRA  </v>
          </cell>
          <cell r="CE1024" t="str">
            <v xml:space="preserve">Americano      </v>
          </cell>
        </row>
        <row r="1025">
          <cell r="AF1025">
            <v>1020</v>
          </cell>
          <cell r="AG1025">
            <v>0.11363873767752297</v>
          </cell>
          <cell r="BY1025" t="str">
            <v>CMIGC33</v>
          </cell>
          <cell r="BZ1025">
            <v>33</v>
          </cell>
          <cell r="CA1025" t="str">
            <v>16-03-2009</v>
          </cell>
          <cell r="CB1025" t="str">
            <v xml:space="preserve">CMIG        </v>
          </cell>
          <cell r="CC1025" t="str">
            <v>PN      N1</v>
          </cell>
          <cell r="CD1025" t="str">
            <v xml:space="preserve">OPCOES COMPRA  </v>
          </cell>
          <cell r="CE1025" t="str">
            <v xml:space="preserve">Europeu        </v>
          </cell>
        </row>
        <row r="1026">
          <cell r="AF1026">
            <v>1021</v>
          </cell>
          <cell r="AG1026">
            <v>0.11365161519540323</v>
          </cell>
          <cell r="BY1026" t="str">
            <v>CMIGC34</v>
          </cell>
          <cell r="BZ1026">
            <v>34</v>
          </cell>
          <cell r="CA1026" t="str">
            <v>16-03-2009</v>
          </cell>
          <cell r="CB1026" t="str">
            <v xml:space="preserve">CMIG        </v>
          </cell>
          <cell r="CC1026" t="str">
            <v>PN      N1</v>
          </cell>
          <cell r="CD1026" t="str">
            <v xml:space="preserve">OPCOES COMPRA  </v>
          </cell>
          <cell r="CE1026" t="str">
            <v xml:space="preserve">Americano      </v>
          </cell>
        </row>
        <row r="1027">
          <cell r="AF1027">
            <v>1022</v>
          </cell>
          <cell r="AG1027">
            <v>0.11366446766113314</v>
          </cell>
          <cell r="BY1027" t="str">
            <v>CMIGC35</v>
          </cell>
          <cell r="BZ1027">
            <v>35</v>
          </cell>
          <cell r="CA1027" t="str">
            <v>16-03-2009</v>
          </cell>
          <cell r="CB1027" t="str">
            <v xml:space="preserve">CMIG        </v>
          </cell>
          <cell r="CC1027" t="str">
            <v>PN      N1</v>
          </cell>
          <cell r="CD1027" t="str">
            <v xml:space="preserve">OPCOES COMPRA  </v>
          </cell>
          <cell r="CE1027" t="str">
            <v xml:space="preserve">Europeu        </v>
          </cell>
        </row>
        <row r="1028">
          <cell r="AF1028">
            <v>1023</v>
          </cell>
          <cell r="AG1028">
            <v>0.11367729514774649</v>
          </cell>
          <cell r="BY1028" t="str">
            <v>CMIGC36</v>
          </cell>
          <cell r="BZ1028">
            <v>36</v>
          </cell>
          <cell r="CA1028" t="str">
            <v>16-03-2009</v>
          </cell>
          <cell r="CB1028" t="str">
            <v xml:space="preserve">CMIG        </v>
          </cell>
          <cell r="CC1028" t="str">
            <v>PN      N1</v>
          </cell>
          <cell r="CD1028" t="str">
            <v xml:space="preserve">OPCOES COMPRA  </v>
          </cell>
          <cell r="CE1028" t="str">
            <v xml:space="preserve">Americano      </v>
          </cell>
        </row>
        <row r="1029">
          <cell r="AF1029">
            <v>1024</v>
          </cell>
          <cell r="AG1029">
            <v>0.11369009772799266</v>
          </cell>
          <cell r="BY1029" t="str">
            <v>CMIGC37</v>
          </cell>
          <cell r="BZ1029">
            <v>37</v>
          </cell>
          <cell r="CA1029" t="str">
            <v>16-03-2009</v>
          </cell>
          <cell r="CB1029" t="str">
            <v xml:space="preserve">CMIG        </v>
          </cell>
          <cell r="CC1029" t="str">
            <v>PN      N1</v>
          </cell>
          <cell r="CD1029" t="str">
            <v xml:space="preserve">OPCOES COMPRA  </v>
          </cell>
          <cell r="CE1029" t="str">
            <v xml:space="preserve">Europeu        </v>
          </cell>
        </row>
        <row r="1030">
          <cell r="AF1030">
            <v>1025</v>
          </cell>
          <cell r="AG1030">
            <v>0.11370287547433966</v>
          </cell>
          <cell r="BY1030" t="str">
            <v>CMIGC38</v>
          </cell>
          <cell r="BZ1030">
            <v>38</v>
          </cell>
          <cell r="CA1030" t="str">
            <v>16-03-2009</v>
          </cell>
          <cell r="CB1030" t="str">
            <v xml:space="preserve">CMIG        </v>
          </cell>
          <cell r="CC1030" t="str">
            <v>PN      N1</v>
          </cell>
          <cell r="CD1030" t="str">
            <v xml:space="preserve">OPCOES COMPRA  </v>
          </cell>
          <cell r="CE1030" t="str">
            <v xml:space="preserve">Americano      </v>
          </cell>
        </row>
        <row r="1031">
          <cell r="AF1031">
            <v>1026</v>
          </cell>
          <cell r="AG1031">
            <v>0.11371562845897398</v>
          </cell>
          <cell r="BY1031" t="str">
            <v>CMIGD30</v>
          </cell>
          <cell r="BZ1031">
            <v>30</v>
          </cell>
          <cell r="CA1031" t="str">
            <v>20-04-2009</v>
          </cell>
          <cell r="CB1031" t="str">
            <v xml:space="preserve">CMIG        </v>
          </cell>
          <cell r="CC1031" t="str">
            <v>PN      N1</v>
          </cell>
          <cell r="CD1031" t="str">
            <v xml:space="preserve">OPCOES COMPRA  </v>
          </cell>
          <cell r="CE1031" t="str">
            <v xml:space="preserve">Americano      </v>
          </cell>
        </row>
        <row r="1032">
          <cell r="AF1032">
            <v>1027</v>
          </cell>
          <cell r="AG1032">
            <v>0.11372835675380322</v>
          </cell>
          <cell r="BY1032" t="str">
            <v>CMIGD31</v>
          </cell>
          <cell r="BZ1032">
            <v>31</v>
          </cell>
          <cell r="CA1032" t="str">
            <v>20-04-2009</v>
          </cell>
          <cell r="CB1032" t="str">
            <v xml:space="preserve">CMIG        </v>
          </cell>
          <cell r="CC1032" t="str">
            <v>PN      N1</v>
          </cell>
          <cell r="CD1032" t="str">
            <v xml:space="preserve">OPCOES COMPRA  </v>
          </cell>
          <cell r="CE1032" t="str">
            <v xml:space="preserve">Europeu        </v>
          </cell>
        </row>
        <row r="1033">
          <cell r="AF1033">
            <v>1028</v>
          </cell>
          <cell r="AG1033">
            <v>0.11374106043045606</v>
          </cell>
          <cell r="BY1033" t="str">
            <v>CMIGD32</v>
          </cell>
          <cell r="BZ1033">
            <v>32</v>
          </cell>
          <cell r="CA1033" t="str">
            <v>20-04-2009</v>
          </cell>
          <cell r="CB1033" t="str">
            <v xml:space="preserve">CMIG        </v>
          </cell>
          <cell r="CC1033" t="str">
            <v>PN      N1</v>
          </cell>
          <cell r="CD1033" t="str">
            <v xml:space="preserve">OPCOES COMPRA  </v>
          </cell>
          <cell r="CE1033" t="str">
            <v xml:space="preserve">Americano      </v>
          </cell>
        </row>
        <row r="1034">
          <cell r="AF1034">
            <v>1029</v>
          </cell>
          <cell r="AG1034">
            <v>0.11375373956028501</v>
          </cell>
          <cell r="BY1034" t="str">
            <v>CMIGD33</v>
          </cell>
          <cell r="BZ1034">
            <v>33</v>
          </cell>
          <cell r="CA1034" t="str">
            <v>20-04-2009</v>
          </cell>
          <cell r="CB1034" t="str">
            <v xml:space="preserve">CMIG        </v>
          </cell>
          <cell r="CC1034" t="str">
            <v>PN      N1</v>
          </cell>
          <cell r="CD1034" t="str">
            <v xml:space="preserve">OPCOES COMPRA  </v>
          </cell>
          <cell r="CE1034" t="str">
            <v xml:space="preserve">Europeu        </v>
          </cell>
        </row>
        <row r="1035">
          <cell r="AF1035">
            <v>1030</v>
          </cell>
          <cell r="AG1035">
            <v>0.11376639421436696</v>
          </cell>
          <cell r="BY1035" t="str">
            <v>CMIGD34</v>
          </cell>
          <cell r="BZ1035">
            <v>34</v>
          </cell>
          <cell r="CA1035" t="str">
            <v>20-04-2009</v>
          </cell>
          <cell r="CB1035" t="str">
            <v xml:space="preserve">CMIG        </v>
          </cell>
          <cell r="CC1035" t="str">
            <v>PN      N1</v>
          </cell>
          <cell r="CD1035" t="str">
            <v xml:space="preserve">OPCOES COMPRA  </v>
          </cell>
          <cell r="CE1035" t="str">
            <v xml:space="preserve">Americano      </v>
          </cell>
        </row>
        <row r="1036">
          <cell r="AF1036">
            <v>1031</v>
          </cell>
          <cell r="AG1036">
            <v>0.11377902446350441</v>
          </cell>
          <cell r="BY1036" t="str">
            <v>CMIGD35</v>
          </cell>
          <cell r="BZ1036">
            <v>35</v>
          </cell>
          <cell r="CA1036" t="str">
            <v>20-04-2009</v>
          </cell>
          <cell r="CB1036" t="str">
            <v xml:space="preserve">CMIG        </v>
          </cell>
          <cell r="CC1036" t="str">
            <v>PN      N1</v>
          </cell>
          <cell r="CD1036" t="str">
            <v xml:space="preserve">OPCOES COMPRA  </v>
          </cell>
          <cell r="CE1036" t="str">
            <v xml:space="preserve">Europeu        </v>
          </cell>
        </row>
        <row r="1037">
          <cell r="AF1037">
            <v>1032</v>
          </cell>
          <cell r="AG1037">
            <v>0.11379163037822737</v>
          </cell>
          <cell r="BY1037" t="str">
            <v>CMIGD36</v>
          </cell>
          <cell r="BZ1037">
            <v>36</v>
          </cell>
          <cell r="CA1037" t="str">
            <v>20-04-2009</v>
          </cell>
          <cell r="CB1037" t="str">
            <v xml:space="preserve">CMIG        </v>
          </cell>
          <cell r="CC1037" t="str">
            <v>PN      N1</v>
          </cell>
          <cell r="CD1037" t="str">
            <v xml:space="preserve">OPCOES COMPRA  </v>
          </cell>
          <cell r="CE1037" t="str">
            <v xml:space="preserve">Americano      </v>
          </cell>
        </row>
        <row r="1038">
          <cell r="AF1038">
            <v>1033</v>
          </cell>
          <cell r="AG1038">
            <v>0.11380421202879432</v>
          </cell>
          <cell r="BY1038" t="str">
            <v>CMIGD37</v>
          </cell>
          <cell r="BZ1038">
            <v>37</v>
          </cell>
          <cell r="CA1038" t="str">
            <v>20-04-2009</v>
          </cell>
          <cell r="CB1038" t="str">
            <v xml:space="preserve">CMIG        </v>
          </cell>
          <cell r="CC1038" t="str">
            <v>PN      N1</v>
          </cell>
          <cell r="CD1038" t="str">
            <v xml:space="preserve">OPCOES COMPRA  </v>
          </cell>
          <cell r="CE1038" t="str">
            <v xml:space="preserve">Europeu        </v>
          </cell>
        </row>
        <row r="1039">
          <cell r="AF1039">
            <v>1034</v>
          </cell>
          <cell r="AG1039">
            <v>0.11381676948519304</v>
          </cell>
          <cell r="BY1039" t="str">
            <v>CMIGD38</v>
          </cell>
          <cell r="BZ1039">
            <v>38</v>
          </cell>
          <cell r="CA1039" t="str">
            <v>20-04-2009</v>
          </cell>
          <cell r="CB1039" t="str">
            <v xml:space="preserve">CMIG        </v>
          </cell>
          <cell r="CC1039" t="str">
            <v>PN      N1</v>
          </cell>
          <cell r="CD1039" t="str">
            <v xml:space="preserve">OPCOES COMPRA  </v>
          </cell>
          <cell r="CE1039" t="str">
            <v xml:space="preserve">Americano      </v>
          </cell>
        </row>
        <row r="1040">
          <cell r="AF1040">
            <v>1035</v>
          </cell>
          <cell r="AG1040">
            <v>0.11382930281714332</v>
          </cell>
          <cell r="BY1040" t="str">
            <v>CMIGE26</v>
          </cell>
          <cell r="BZ1040">
            <v>26</v>
          </cell>
          <cell r="CA1040" t="str">
            <v>18-05-2009</v>
          </cell>
          <cell r="CB1040" t="str">
            <v xml:space="preserve">CMIG        </v>
          </cell>
          <cell r="CC1040" t="str">
            <v>PN      N1</v>
          </cell>
          <cell r="CD1040" t="str">
            <v xml:space="preserve">OPCOES COMPRA  </v>
          </cell>
          <cell r="CE1040" t="str">
            <v xml:space="preserve">Americano      </v>
          </cell>
        </row>
        <row r="1041">
          <cell r="AF1041">
            <v>1036</v>
          </cell>
          <cell r="AG1041">
            <v>0.11384181209409627</v>
          </cell>
          <cell r="BY1041" t="str">
            <v>CMIGE28</v>
          </cell>
          <cell r="BZ1041">
            <v>28</v>
          </cell>
          <cell r="CA1041" t="str">
            <v>18-05-2009</v>
          </cell>
          <cell r="CB1041" t="str">
            <v xml:space="preserve">CMIG        </v>
          </cell>
          <cell r="CC1041" t="str">
            <v>PN      N1</v>
          </cell>
          <cell r="CD1041" t="str">
            <v xml:space="preserve">OPCOES COMPRA  </v>
          </cell>
          <cell r="CE1041" t="str">
            <v xml:space="preserve">Americano      </v>
          </cell>
        </row>
        <row r="1042">
          <cell r="AF1042">
            <v>1037</v>
          </cell>
          <cell r="AG1042">
            <v>0.11385429738523745</v>
          </cell>
          <cell r="BY1042" t="str">
            <v>CMIGE30</v>
          </cell>
          <cell r="BZ1042">
            <v>30</v>
          </cell>
          <cell r="CA1042" t="str">
            <v>18-05-2009</v>
          </cell>
          <cell r="CB1042" t="str">
            <v xml:space="preserve">CMIG        </v>
          </cell>
          <cell r="CC1042" t="str">
            <v>PN      N1</v>
          </cell>
          <cell r="CD1042" t="str">
            <v xml:space="preserve">OPCOES COMPRA  </v>
          </cell>
          <cell r="CE1042" t="str">
            <v xml:space="preserve">Americano      </v>
          </cell>
        </row>
        <row r="1043">
          <cell r="AF1043">
            <v>1038</v>
          </cell>
          <cell r="AG1043">
            <v>0.11386675875948704</v>
          </cell>
          <cell r="BY1043" t="str">
            <v>CMIGE32</v>
          </cell>
          <cell r="BZ1043">
            <v>32</v>
          </cell>
          <cell r="CA1043" t="str">
            <v>18-05-2009</v>
          </cell>
          <cell r="CB1043" t="str">
            <v xml:space="preserve">CMIG        </v>
          </cell>
          <cell r="CC1043" t="str">
            <v>PN      N1</v>
          </cell>
          <cell r="CD1043" t="str">
            <v xml:space="preserve">OPCOES COMPRA  </v>
          </cell>
          <cell r="CE1043" t="str">
            <v xml:space="preserve">Americano      </v>
          </cell>
        </row>
        <row r="1044">
          <cell r="AF1044">
            <v>1039</v>
          </cell>
          <cell r="AG1044">
            <v>0.11387919628550147</v>
          </cell>
          <cell r="BY1044" t="str">
            <v>CMIGE34</v>
          </cell>
          <cell r="BZ1044">
            <v>34</v>
          </cell>
          <cell r="CA1044" t="str">
            <v>18-05-2009</v>
          </cell>
          <cell r="CB1044" t="str">
            <v xml:space="preserve">CMIG        </v>
          </cell>
          <cell r="CC1044" t="str">
            <v>PN      N1</v>
          </cell>
          <cell r="CD1044" t="str">
            <v xml:space="preserve">OPCOES COMPRA  </v>
          </cell>
          <cell r="CE1044" t="str">
            <v xml:space="preserve">Americano      </v>
          </cell>
        </row>
        <row r="1045">
          <cell r="AF1045">
            <v>1040</v>
          </cell>
          <cell r="AG1045">
            <v>0.11389161003167492</v>
          </cell>
          <cell r="BY1045" t="str">
            <v>CMIGE36</v>
          </cell>
          <cell r="BZ1045">
            <v>36</v>
          </cell>
          <cell r="CA1045" t="str">
            <v>18-05-2009</v>
          </cell>
          <cell r="CB1045" t="str">
            <v xml:space="preserve">CMIG        </v>
          </cell>
          <cell r="CC1045" t="str">
            <v>PN      N1</v>
          </cell>
          <cell r="CD1045" t="str">
            <v xml:space="preserve">OPCOES COMPRA  </v>
          </cell>
          <cell r="CE1045" t="str">
            <v xml:space="preserve">Americano      </v>
          </cell>
        </row>
        <row r="1046">
          <cell r="AF1046">
            <v>1041</v>
          </cell>
          <cell r="AG1046">
            <v>0.11390400006613954</v>
          </cell>
          <cell r="BY1046" t="str">
            <v>CMIGO26</v>
          </cell>
          <cell r="BZ1046">
            <v>26</v>
          </cell>
          <cell r="CA1046" t="str">
            <v>16-03-2009</v>
          </cell>
          <cell r="CB1046" t="str">
            <v xml:space="preserve">CMIG        </v>
          </cell>
          <cell r="CC1046" t="str">
            <v>PN      N1</v>
          </cell>
          <cell r="CD1046" t="str">
            <v xml:space="preserve">OPCOES VENDA   </v>
          </cell>
          <cell r="CE1046" t="str">
            <v xml:space="preserve">Europeu        </v>
          </cell>
        </row>
        <row r="1047">
          <cell r="AF1047">
            <v>1042</v>
          </cell>
          <cell r="AG1047">
            <v>0.11391636645676817</v>
          </cell>
          <cell r="BY1047" t="str">
            <v>CMIGO27</v>
          </cell>
          <cell r="BZ1047">
            <v>27</v>
          </cell>
          <cell r="CA1047" t="str">
            <v>16-03-2009</v>
          </cell>
          <cell r="CB1047" t="str">
            <v xml:space="preserve">CMIG        </v>
          </cell>
          <cell r="CC1047" t="str">
            <v>PN      N1</v>
          </cell>
          <cell r="CD1047" t="str">
            <v xml:space="preserve">OPCOES VENDA   </v>
          </cell>
          <cell r="CE1047" t="str">
            <v xml:space="preserve">Europeu        </v>
          </cell>
        </row>
        <row r="1048">
          <cell r="AF1048">
            <v>1043</v>
          </cell>
          <cell r="AG1048">
            <v>0.11392870927117515</v>
          </cell>
          <cell r="BY1048" t="str">
            <v>CMIGO31</v>
          </cell>
          <cell r="BZ1048">
            <v>31</v>
          </cell>
          <cell r="CA1048" t="str">
            <v>16-03-2009</v>
          </cell>
          <cell r="CB1048" t="str">
            <v xml:space="preserve">CMIG        </v>
          </cell>
          <cell r="CC1048" t="str">
            <v>PN      N1</v>
          </cell>
          <cell r="CD1048" t="str">
            <v xml:space="preserve">OPCOES VENDA   </v>
          </cell>
          <cell r="CE1048" t="str">
            <v xml:space="preserve">Europeu        </v>
          </cell>
        </row>
        <row r="1049">
          <cell r="AF1049">
            <v>1044</v>
          </cell>
          <cell r="AG1049">
            <v>0.11394102857671617</v>
          </cell>
          <cell r="BY1049" t="str">
            <v>CMIGO32</v>
          </cell>
          <cell r="BZ1049">
            <v>32</v>
          </cell>
          <cell r="CA1049" t="str">
            <v>16-03-2009</v>
          </cell>
          <cell r="CB1049" t="str">
            <v xml:space="preserve">CMIG        </v>
          </cell>
          <cell r="CC1049" t="str">
            <v>PN      N1</v>
          </cell>
          <cell r="CD1049" t="str">
            <v xml:space="preserve">OPCOES VENDA   </v>
          </cell>
          <cell r="CE1049" t="str">
            <v xml:space="preserve">Europeu        </v>
          </cell>
        </row>
        <row r="1050">
          <cell r="AF1050">
            <v>1045</v>
          </cell>
          <cell r="AG1050">
            <v>0.11395332444049111</v>
          </cell>
          <cell r="BY1050" t="str">
            <v>CMIGO33</v>
          </cell>
          <cell r="BZ1050">
            <v>33</v>
          </cell>
          <cell r="CA1050" t="str">
            <v>16-03-2009</v>
          </cell>
          <cell r="CB1050" t="str">
            <v xml:space="preserve">CMIG        </v>
          </cell>
          <cell r="CC1050" t="str">
            <v>PN      N1</v>
          </cell>
          <cell r="CD1050" t="str">
            <v xml:space="preserve">OPCOES VENDA   </v>
          </cell>
          <cell r="CE1050" t="str">
            <v xml:space="preserve">Europeu        </v>
          </cell>
        </row>
        <row r="1051">
          <cell r="AF1051">
            <v>1046</v>
          </cell>
          <cell r="AG1051">
            <v>0.11396559692934516</v>
          </cell>
          <cell r="BY1051" t="str">
            <v>CMIGO34</v>
          </cell>
          <cell r="BZ1051">
            <v>34</v>
          </cell>
          <cell r="CA1051" t="str">
            <v>16-03-2009</v>
          </cell>
          <cell r="CB1051" t="str">
            <v xml:space="preserve">CMIG        </v>
          </cell>
          <cell r="CC1051" t="str">
            <v>PN      N1</v>
          </cell>
          <cell r="CD1051" t="str">
            <v xml:space="preserve">OPCOES VENDA   </v>
          </cell>
          <cell r="CE1051" t="str">
            <v xml:space="preserve">Europeu        </v>
          </cell>
        </row>
        <row r="1052">
          <cell r="AF1052">
            <v>1047</v>
          </cell>
          <cell r="AG1052">
            <v>0.11397784610986905</v>
          </cell>
          <cell r="BY1052" t="str">
            <v>CMIGO35</v>
          </cell>
          <cell r="BZ1052">
            <v>35</v>
          </cell>
          <cell r="CA1052" t="str">
            <v>16-03-2009</v>
          </cell>
          <cell r="CB1052" t="str">
            <v xml:space="preserve">CMIG        </v>
          </cell>
          <cell r="CC1052" t="str">
            <v>PN      N1</v>
          </cell>
          <cell r="CD1052" t="str">
            <v xml:space="preserve">OPCOES VENDA   </v>
          </cell>
          <cell r="CE1052" t="str">
            <v xml:space="preserve">Europeu        </v>
          </cell>
        </row>
        <row r="1053">
          <cell r="AF1053">
            <v>1048</v>
          </cell>
          <cell r="AG1053">
            <v>0.11399007204840106</v>
          </cell>
          <cell r="BY1053" t="str">
            <v>CMIGO36</v>
          </cell>
          <cell r="BZ1053">
            <v>36</v>
          </cell>
          <cell r="CA1053" t="str">
            <v>16-03-2009</v>
          </cell>
          <cell r="CB1053" t="str">
            <v xml:space="preserve">CMIG        </v>
          </cell>
          <cell r="CC1053" t="str">
            <v>PN      N1</v>
          </cell>
          <cell r="CD1053" t="str">
            <v xml:space="preserve">OPCOES VENDA   </v>
          </cell>
          <cell r="CE1053" t="str">
            <v xml:space="preserve">Europeu        </v>
          </cell>
        </row>
        <row r="1054">
          <cell r="AF1054">
            <v>1049</v>
          </cell>
          <cell r="AG1054">
            <v>0.11400227481102787</v>
          </cell>
          <cell r="BY1054" t="str">
            <v>CMIGO37</v>
          </cell>
          <cell r="BZ1054">
            <v>37</v>
          </cell>
          <cell r="CA1054" t="str">
            <v>16-03-2009</v>
          </cell>
          <cell r="CB1054" t="str">
            <v xml:space="preserve">CMIG        </v>
          </cell>
          <cell r="CC1054" t="str">
            <v>PN      N1</v>
          </cell>
          <cell r="CD1054" t="str">
            <v xml:space="preserve">OPCOES VENDA   </v>
          </cell>
          <cell r="CE1054" t="str">
            <v xml:space="preserve">Europeu        </v>
          </cell>
        </row>
        <row r="1055">
          <cell r="AF1055">
            <v>1050</v>
          </cell>
          <cell r="AG1055">
            <v>0.11401445446358616</v>
          </cell>
          <cell r="BY1055" t="str">
            <v>CMIGO38</v>
          </cell>
          <cell r="BZ1055">
            <v>38</v>
          </cell>
          <cell r="CA1055" t="str">
            <v>16-03-2009</v>
          </cell>
          <cell r="CB1055" t="str">
            <v xml:space="preserve">CMIG        </v>
          </cell>
          <cell r="CC1055" t="str">
            <v>PN      N1</v>
          </cell>
          <cell r="CD1055" t="str">
            <v xml:space="preserve">OPCOES VENDA   </v>
          </cell>
          <cell r="CE1055" t="str">
            <v xml:space="preserve">Europeu        </v>
          </cell>
        </row>
        <row r="1056">
          <cell r="AF1056">
            <v>1051</v>
          </cell>
          <cell r="AG1056">
            <v>0.11402661107166256</v>
          </cell>
          <cell r="BY1056" t="str">
            <v>CMIGP30</v>
          </cell>
          <cell r="BZ1056">
            <v>30</v>
          </cell>
          <cell r="CA1056" t="str">
            <v>20-04-2009</v>
          </cell>
          <cell r="CB1056" t="str">
            <v xml:space="preserve">CMIG        </v>
          </cell>
          <cell r="CC1056" t="str">
            <v>PN      N1</v>
          </cell>
          <cell r="CD1056" t="str">
            <v xml:space="preserve">OPCOES VENDA   </v>
          </cell>
          <cell r="CE1056" t="str">
            <v xml:space="preserve">Europeu        </v>
          </cell>
        </row>
        <row r="1057">
          <cell r="AF1057">
            <v>1052</v>
          </cell>
          <cell r="AG1057">
            <v>0.11403874470059727</v>
          </cell>
          <cell r="BY1057" t="str">
            <v>CMIGP31</v>
          </cell>
          <cell r="BZ1057">
            <v>31</v>
          </cell>
          <cell r="CA1057" t="str">
            <v>20-04-2009</v>
          </cell>
          <cell r="CB1057" t="str">
            <v xml:space="preserve">CMIG        </v>
          </cell>
          <cell r="CC1057" t="str">
            <v>PN      N1</v>
          </cell>
          <cell r="CD1057" t="str">
            <v xml:space="preserve">OPCOES VENDA   </v>
          </cell>
          <cell r="CE1057" t="str">
            <v xml:space="preserve">Europeu        </v>
          </cell>
        </row>
        <row r="1058">
          <cell r="AF1058">
            <v>1053</v>
          </cell>
          <cell r="AG1058">
            <v>0.11405085541548243</v>
          </cell>
          <cell r="BY1058" t="str">
            <v>CMIGP32</v>
          </cell>
          <cell r="BZ1058">
            <v>32</v>
          </cell>
          <cell r="CA1058" t="str">
            <v>20-04-2009</v>
          </cell>
          <cell r="CB1058" t="str">
            <v xml:space="preserve">CMIG        </v>
          </cell>
          <cell r="CC1058" t="str">
            <v>PN      N1</v>
          </cell>
          <cell r="CD1058" t="str">
            <v xml:space="preserve">OPCOES VENDA   </v>
          </cell>
          <cell r="CE1058" t="str">
            <v xml:space="preserve">Europeu        </v>
          </cell>
        </row>
        <row r="1059">
          <cell r="AF1059">
            <v>1054</v>
          </cell>
          <cell r="AG1059">
            <v>0.11406294328116462</v>
          </cell>
          <cell r="BY1059" t="str">
            <v>CMIGP33</v>
          </cell>
          <cell r="BZ1059">
            <v>33</v>
          </cell>
          <cell r="CA1059" t="str">
            <v>20-04-2009</v>
          </cell>
          <cell r="CB1059" t="str">
            <v xml:space="preserve">CMIG        </v>
          </cell>
          <cell r="CC1059" t="str">
            <v>PN      N1</v>
          </cell>
          <cell r="CD1059" t="str">
            <v xml:space="preserve">OPCOES VENDA   </v>
          </cell>
          <cell r="CE1059" t="str">
            <v xml:space="preserve">Europeu        </v>
          </cell>
        </row>
        <row r="1060">
          <cell r="AF1060">
            <v>1055</v>
          </cell>
          <cell r="AG1060">
            <v>0.11407500836224704</v>
          </cell>
          <cell r="BY1060" t="str">
            <v>CMIGP34</v>
          </cell>
          <cell r="BZ1060">
            <v>34</v>
          </cell>
          <cell r="CA1060" t="str">
            <v>20-04-2009</v>
          </cell>
          <cell r="CB1060" t="str">
            <v xml:space="preserve">CMIG        </v>
          </cell>
          <cell r="CC1060" t="str">
            <v>PN      N1</v>
          </cell>
          <cell r="CD1060" t="str">
            <v xml:space="preserve">OPCOES VENDA   </v>
          </cell>
          <cell r="CE1060" t="str">
            <v xml:space="preserve">Europeu        </v>
          </cell>
        </row>
        <row r="1061">
          <cell r="AF1061">
            <v>1056</v>
          </cell>
          <cell r="AG1061">
            <v>0.11408705072308889</v>
          </cell>
          <cell r="BY1061" t="str">
            <v>CMIGP35</v>
          </cell>
          <cell r="BZ1061">
            <v>35</v>
          </cell>
          <cell r="CA1061" t="str">
            <v>20-04-2009</v>
          </cell>
          <cell r="CB1061" t="str">
            <v xml:space="preserve">CMIG        </v>
          </cell>
          <cell r="CC1061" t="str">
            <v>PN      N1</v>
          </cell>
          <cell r="CD1061" t="str">
            <v xml:space="preserve">OPCOES VENDA   </v>
          </cell>
          <cell r="CE1061" t="str">
            <v xml:space="preserve">Europeu        </v>
          </cell>
        </row>
        <row r="1062">
          <cell r="AF1062">
            <v>1057</v>
          </cell>
          <cell r="AG1062">
            <v>0.11409907042780665</v>
          </cell>
          <cell r="BY1062" t="str">
            <v>CMIGP36</v>
          </cell>
          <cell r="BZ1062">
            <v>36</v>
          </cell>
          <cell r="CA1062" t="str">
            <v>20-04-2009</v>
          </cell>
          <cell r="CB1062" t="str">
            <v xml:space="preserve">CMIG        </v>
          </cell>
          <cell r="CC1062" t="str">
            <v>PN      N1</v>
          </cell>
          <cell r="CD1062" t="str">
            <v xml:space="preserve">OPCOES VENDA   </v>
          </cell>
          <cell r="CE1062" t="str">
            <v xml:space="preserve">Europeu        </v>
          </cell>
        </row>
        <row r="1063">
          <cell r="AF1063">
            <v>1058</v>
          </cell>
          <cell r="AG1063">
            <v>0.11411106754027656</v>
          </cell>
          <cell r="BY1063" t="str">
            <v>CMIGP37</v>
          </cell>
          <cell r="BZ1063">
            <v>37</v>
          </cell>
          <cell r="CA1063" t="str">
            <v>20-04-2009</v>
          </cell>
          <cell r="CB1063" t="str">
            <v xml:space="preserve">CMIG        </v>
          </cell>
          <cell r="CC1063" t="str">
            <v>PN      N1</v>
          </cell>
          <cell r="CD1063" t="str">
            <v xml:space="preserve">OPCOES VENDA   </v>
          </cell>
          <cell r="CE1063" t="str">
            <v xml:space="preserve">Europeu        </v>
          </cell>
        </row>
        <row r="1064">
          <cell r="AF1064">
            <v>1059</v>
          </cell>
          <cell r="AG1064">
            <v>0.11412304212413438</v>
          </cell>
          <cell r="BY1064" t="str">
            <v>CMIGP38</v>
          </cell>
          <cell r="BZ1064">
            <v>38</v>
          </cell>
          <cell r="CA1064" t="str">
            <v>20-04-2009</v>
          </cell>
          <cell r="CB1064" t="str">
            <v xml:space="preserve">CMIG        </v>
          </cell>
          <cell r="CC1064" t="str">
            <v>PN      N1</v>
          </cell>
          <cell r="CD1064" t="str">
            <v xml:space="preserve">OPCOES VENDA   </v>
          </cell>
          <cell r="CE1064" t="str">
            <v xml:space="preserve">Europeu        </v>
          </cell>
        </row>
        <row r="1065">
          <cell r="AF1065">
            <v>1060</v>
          </cell>
          <cell r="AG1065">
            <v>0.11413499424277807</v>
          </cell>
          <cell r="BY1065" t="str">
            <v>CMIGQ26</v>
          </cell>
          <cell r="BZ1065">
            <v>26</v>
          </cell>
          <cell r="CA1065" t="str">
            <v>18-05-2009</v>
          </cell>
          <cell r="CB1065" t="str">
            <v xml:space="preserve">CMIG        </v>
          </cell>
          <cell r="CC1065" t="str">
            <v>PN      N1</v>
          </cell>
          <cell r="CD1065" t="str">
            <v xml:space="preserve">OPCOES VENDA   </v>
          </cell>
          <cell r="CE1065" t="str">
            <v xml:space="preserve">Europeu        </v>
          </cell>
        </row>
        <row r="1066">
          <cell r="AF1066">
            <v>1061</v>
          </cell>
          <cell r="AG1066">
            <v>0.11414692395936732</v>
          </cell>
          <cell r="BY1066" t="str">
            <v>CMIGQ28</v>
          </cell>
          <cell r="BZ1066">
            <v>28</v>
          </cell>
          <cell r="CA1066" t="str">
            <v>18-05-2009</v>
          </cell>
          <cell r="CB1066" t="str">
            <v xml:space="preserve">CMIG        </v>
          </cell>
          <cell r="CC1066" t="str">
            <v>PN      N1</v>
          </cell>
          <cell r="CD1066" t="str">
            <v xml:space="preserve">OPCOES VENDA   </v>
          </cell>
          <cell r="CE1066" t="str">
            <v xml:space="preserve">Europeu        </v>
          </cell>
        </row>
        <row r="1067">
          <cell r="AF1067">
            <v>1062</v>
          </cell>
          <cell r="AG1067">
            <v>0.11415883133682492</v>
          </cell>
          <cell r="BY1067" t="str">
            <v>CMIGQ30</v>
          </cell>
          <cell r="BZ1067">
            <v>30</v>
          </cell>
          <cell r="CA1067" t="str">
            <v>18-05-2009</v>
          </cell>
          <cell r="CB1067" t="str">
            <v xml:space="preserve">CMIG        </v>
          </cell>
          <cell r="CC1067" t="str">
            <v>PN      N1</v>
          </cell>
          <cell r="CD1067" t="str">
            <v xml:space="preserve">OPCOES VENDA   </v>
          </cell>
          <cell r="CE1067" t="str">
            <v xml:space="preserve">Europeu        </v>
          </cell>
        </row>
        <row r="1068">
          <cell r="AF1068">
            <v>1063</v>
          </cell>
          <cell r="AG1068">
            <v>0.11417071643783872</v>
          </cell>
          <cell r="BY1068" t="str">
            <v>CMIGQ32</v>
          </cell>
          <cell r="BZ1068">
            <v>32</v>
          </cell>
          <cell r="CA1068" t="str">
            <v>18-05-2009</v>
          </cell>
          <cell r="CB1068" t="str">
            <v xml:space="preserve">CMIG        </v>
          </cell>
          <cell r="CC1068" t="str">
            <v>PN      N1</v>
          </cell>
          <cell r="CD1068" t="str">
            <v xml:space="preserve">OPCOES VENDA   </v>
          </cell>
          <cell r="CE1068" t="str">
            <v xml:space="preserve">Europeu        </v>
          </cell>
        </row>
        <row r="1069">
          <cell r="AF1069">
            <v>1064</v>
          </cell>
          <cell r="AG1069">
            <v>0.11418257932486187</v>
          </cell>
          <cell r="BY1069" t="str">
            <v>CMIGQ34</v>
          </cell>
          <cell r="BZ1069">
            <v>34</v>
          </cell>
          <cell r="CA1069" t="str">
            <v>18-05-2009</v>
          </cell>
          <cell r="CB1069" t="str">
            <v xml:space="preserve">CMIG        </v>
          </cell>
          <cell r="CC1069" t="str">
            <v>PN      N1</v>
          </cell>
          <cell r="CD1069" t="str">
            <v xml:space="preserve">OPCOES VENDA   </v>
          </cell>
          <cell r="CE1069" t="str">
            <v xml:space="preserve">Europeu        </v>
          </cell>
        </row>
        <row r="1070">
          <cell r="AF1070">
            <v>1065</v>
          </cell>
          <cell r="AG1070">
            <v>0.11419442006011526</v>
          </cell>
          <cell r="BY1070" t="str">
            <v>CMIGQ36</v>
          </cell>
          <cell r="BZ1070">
            <v>36</v>
          </cell>
          <cell r="CA1070" t="str">
            <v>18-05-2009</v>
          </cell>
          <cell r="CB1070" t="str">
            <v xml:space="preserve">CMIG        </v>
          </cell>
          <cell r="CC1070" t="str">
            <v>PN      N1</v>
          </cell>
          <cell r="CD1070" t="str">
            <v xml:space="preserve">OPCOES VENDA   </v>
          </cell>
          <cell r="CE1070" t="str">
            <v xml:space="preserve">Europeu        </v>
          </cell>
        </row>
        <row r="1071">
          <cell r="AF1071">
            <v>1066</v>
          </cell>
          <cell r="AG1071">
            <v>0.11420623870558599</v>
          </cell>
          <cell r="BY1071" t="str">
            <v>CNFBF1</v>
          </cell>
          <cell r="BZ1071">
            <v>8</v>
          </cell>
          <cell r="CA1071" t="str">
            <v>15-06-2009</v>
          </cell>
          <cell r="CB1071" t="str">
            <v xml:space="preserve">CNFB        </v>
          </cell>
          <cell r="CC1071" t="str">
            <v>PN      N1</v>
          </cell>
          <cell r="CD1071" t="str">
            <v xml:space="preserve">OPCOES COMPRA  </v>
          </cell>
          <cell r="CE1071" t="str">
            <v xml:space="preserve">Americano      </v>
          </cell>
        </row>
        <row r="1072">
          <cell r="AF1072">
            <v>1067</v>
          </cell>
          <cell r="AG1072">
            <v>0.11421803532303199</v>
          </cell>
          <cell r="BY1072" t="str">
            <v>CNFBR1</v>
          </cell>
          <cell r="BZ1072">
            <v>8</v>
          </cell>
          <cell r="CA1072" t="str">
            <v>15-06-2009</v>
          </cell>
          <cell r="CB1072" t="str">
            <v xml:space="preserve">CNFB        </v>
          </cell>
          <cell r="CC1072" t="str">
            <v>PN      N1</v>
          </cell>
          <cell r="CD1072" t="str">
            <v xml:space="preserve">OPCOES VENDA   </v>
          </cell>
          <cell r="CE1072" t="str">
            <v xml:space="preserve">Europeu        </v>
          </cell>
        </row>
        <row r="1073">
          <cell r="AF1073">
            <v>1068</v>
          </cell>
          <cell r="AG1073">
            <v>0.11422980997397936</v>
          </cell>
          <cell r="BY1073" t="str">
            <v>DAYCF1</v>
          </cell>
          <cell r="BZ1073">
            <v>12</v>
          </cell>
          <cell r="CA1073" t="str">
            <v>15-06-2009</v>
          </cell>
          <cell r="CB1073" t="str">
            <v xml:space="preserve">DAYC        </v>
          </cell>
          <cell r="CC1073" t="str">
            <v>PN      N1</v>
          </cell>
          <cell r="CD1073" t="str">
            <v xml:space="preserve">OPCOES COMPRA  </v>
          </cell>
          <cell r="CE1073" t="str">
            <v xml:space="preserve">Americano      </v>
          </cell>
        </row>
        <row r="1074">
          <cell r="AF1074">
            <v>1069</v>
          </cell>
          <cell r="AG1074">
            <v>0.11424156271972663</v>
          </cell>
          <cell r="BY1074" t="str">
            <v>DAYCR1</v>
          </cell>
          <cell r="BZ1074">
            <v>12</v>
          </cell>
          <cell r="CA1074" t="str">
            <v>15-06-2009</v>
          </cell>
          <cell r="CB1074" t="str">
            <v xml:space="preserve">DAYC        </v>
          </cell>
          <cell r="CC1074" t="str">
            <v>PN      N1</v>
          </cell>
          <cell r="CD1074" t="str">
            <v xml:space="preserve">OPCOES VENDA   </v>
          </cell>
          <cell r="CE1074" t="str">
            <v xml:space="preserve">Europeu        </v>
          </cell>
        </row>
        <row r="1075">
          <cell r="AF1075">
            <v>1070</v>
          </cell>
          <cell r="AG1075">
            <v>0.11425329362134384</v>
          </cell>
          <cell r="BY1075" t="str">
            <v>GGBRC12</v>
          </cell>
          <cell r="BZ1075">
            <v>11.96</v>
          </cell>
          <cell r="CA1075" t="str">
            <v>16-03-2009</v>
          </cell>
          <cell r="CB1075" t="str">
            <v xml:space="preserve">GGBR    /ED </v>
          </cell>
          <cell r="CC1075" t="str">
            <v>PN      N1</v>
          </cell>
          <cell r="CD1075" t="str">
            <v xml:space="preserve">OPCOES COMPRA  </v>
          </cell>
          <cell r="CE1075" t="str">
            <v xml:space="preserve">Americano      </v>
          </cell>
        </row>
        <row r="1076">
          <cell r="AF1076">
            <v>1071</v>
          </cell>
          <cell r="AG1076">
            <v>0.11426500273967433</v>
          </cell>
          <cell r="BY1076" t="str">
            <v>GGBRC1</v>
          </cell>
          <cell r="BZ1076">
            <v>12.46</v>
          </cell>
          <cell r="CA1076" t="str">
            <v>16-03-2009</v>
          </cell>
          <cell r="CB1076" t="str">
            <v xml:space="preserve">GGBR    /ED </v>
          </cell>
          <cell r="CC1076" t="str">
            <v>PN      N1</v>
          </cell>
          <cell r="CD1076" t="str">
            <v xml:space="preserve">OPCOES COMPRA  </v>
          </cell>
          <cell r="CE1076" t="str">
            <v xml:space="preserve">Europeu        </v>
          </cell>
        </row>
        <row r="1077">
          <cell r="AF1077">
            <v>1072</v>
          </cell>
          <cell r="AG1077">
            <v>0.11427669013533581</v>
          </cell>
          <cell r="BY1077" t="str">
            <v>GGBRC13</v>
          </cell>
          <cell r="BZ1077">
            <v>12.96</v>
          </cell>
          <cell r="CA1077" t="str">
            <v>16-03-2009</v>
          </cell>
          <cell r="CB1077" t="str">
            <v xml:space="preserve">GGBR    /ED </v>
          </cell>
          <cell r="CC1077" t="str">
            <v>PN      N1</v>
          </cell>
          <cell r="CD1077" t="str">
            <v xml:space="preserve">OPCOES COMPRA  </v>
          </cell>
          <cell r="CE1077" t="str">
            <v xml:space="preserve">Americano      </v>
          </cell>
        </row>
        <row r="1078">
          <cell r="AF1078">
            <v>1073</v>
          </cell>
          <cell r="AG1078">
            <v>0.11428835586872155</v>
          </cell>
          <cell r="BY1078" t="str">
            <v>GGBRC2</v>
          </cell>
          <cell r="BZ1078">
            <v>13.46</v>
          </cell>
          <cell r="CA1078" t="str">
            <v>16-03-2009</v>
          </cell>
          <cell r="CB1078" t="str">
            <v xml:space="preserve">GGBR    /ED </v>
          </cell>
          <cell r="CC1078" t="str">
            <v>PN      N1</v>
          </cell>
          <cell r="CD1078" t="str">
            <v xml:space="preserve">OPCOES COMPRA  </v>
          </cell>
          <cell r="CE1078" t="str">
            <v xml:space="preserve">Europeu        </v>
          </cell>
        </row>
        <row r="1079">
          <cell r="AF1079">
            <v>1074</v>
          </cell>
          <cell r="AG1079">
            <v>0.11430000000000007</v>
          </cell>
          <cell r="BY1079" t="str">
            <v>GGBRC14</v>
          </cell>
          <cell r="BZ1079">
            <v>13.96</v>
          </cell>
          <cell r="CA1079" t="str">
            <v>16-03-2009</v>
          </cell>
          <cell r="CB1079" t="str">
            <v xml:space="preserve">GGBR    /ED </v>
          </cell>
          <cell r="CC1079" t="str">
            <v>PN      N1</v>
          </cell>
          <cell r="CD1079" t="str">
            <v xml:space="preserve">OPCOES COMPRA  </v>
          </cell>
          <cell r="CE1079" t="str">
            <v xml:space="preserve">Americano      </v>
          </cell>
        </row>
        <row r="1080">
          <cell r="AF1080">
            <v>1075</v>
          </cell>
          <cell r="AG1080">
            <v>0.11431646850843724</v>
          </cell>
          <cell r="BY1080" t="str">
            <v>GGBRC3</v>
          </cell>
          <cell r="BZ1080">
            <v>14.5</v>
          </cell>
          <cell r="CA1080" t="str">
            <v>16-03-2009</v>
          </cell>
          <cell r="CB1080" t="str">
            <v xml:space="preserve">GGBR    /ED </v>
          </cell>
          <cell r="CC1080" t="str">
            <v>PN      N1</v>
          </cell>
          <cell r="CD1080" t="str">
            <v xml:space="preserve">OPCOES COMPRA  </v>
          </cell>
          <cell r="CE1080" t="str">
            <v xml:space="preserve">Europeu        </v>
          </cell>
        </row>
        <row r="1081">
          <cell r="AF1081">
            <v>1076</v>
          </cell>
          <cell r="AG1081">
            <v>0.11433290664897844</v>
          </cell>
          <cell r="BY1081" t="str">
            <v>GGBRC15</v>
          </cell>
          <cell r="BZ1081">
            <v>14.96</v>
          </cell>
          <cell r="CA1081" t="str">
            <v>16-03-2009</v>
          </cell>
          <cell r="CB1081" t="str">
            <v xml:space="preserve">GGBR    /ED </v>
          </cell>
          <cell r="CC1081" t="str">
            <v>PN      N1</v>
          </cell>
          <cell r="CD1081" t="str">
            <v xml:space="preserve">OPCOES COMPRA  </v>
          </cell>
          <cell r="CE1081" t="str">
            <v xml:space="preserve">Americano      </v>
          </cell>
        </row>
        <row r="1082">
          <cell r="AF1082">
            <v>1077</v>
          </cell>
          <cell r="AG1082">
            <v>0.11434931450554098</v>
          </cell>
          <cell r="BY1082" t="str">
            <v>GGBRC4</v>
          </cell>
          <cell r="BZ1082">
            <v>15.46</v>
          </cell>
          <cell r="CA1082" t="str">
            <v>16-03-2009</v>
          </cell>
          <cell r="CB1082" t="str">
            <v xml:space="preserve">GGBR    /ED </v>
          </cell>
          <cell r="CC1082" t="str">
            <v>PN      N1</v>
          </cell>
          <cell r="CD1082" t="str">
            <v xml:space="preserve">OPCOES COMPRA  </v>
          </cell>
          <cell r="CE1082" t="str">
            <v xml:space="preserve">Europeu        </v>
          </cell>
        </row>
        <row r="1083">
          <cell r="AF1083">
            <v>1078</v>
          </cell>
          <cell r="AG1083">
            <v>0.11436569216173442</v>
          </cell>
          <cell r="BY1083" t="str">
            <v>GGBRC16</v>
          </cell>
          <cell r="BZ1083">
            <v>15.96</v>
          </cell>
          <cell r="CA1083" t="str">
            <v>16-03-2009</v>
          </cell>
          <cell r="CB1083" t="str">
            <v xml:space="preserve">GGBR    /ED </v>
          </cell>
          <cell r="CC1083" t="str">
            <v>PN      N1</v>
          </cell>
          <cell r="CD1083" t="str">
            <v xml:space="preserve">OPCOES COMPRA  </v>
          </cell>
          <cell r="CE1083" t="str">
            <v xml:space="preserve">Americano      </v>
          </cell>
        </row>
        <row r="1084">
          <cell r="AF1084">
            <v>1079</v>
          </cell>
          <cell r="AG1084">
            <v>0.11438203970086125</v>
          </cell>
          <cell r="BY1084" t="str">
            <v>GGBRC5</v>
          </cell>
          <cell r="BZ1084">
            <v>16.46</v>
          </cell>
          <cell r="CA1084" t="str">
            <v>16-03-2009</v>
          </cell>
          <cell r="CB1084" t="str">
            <v xml:space="preserve">GGBR    /ED </v>
          </cell>
          <cell r="CC1084" t="str">
            <v>PN      N1</v>
          </cell>
          <cell r="CD1084" t="str">
            <v xml:space="preserve">OPCOES COMPRA  </v>
          </cell>
          <cell r="CE1084" t="str">
            <v xml:space="preserve">Europeu        </v>
          </cell>
        </row>
        <row r="1085">
          <cell r="AF1085">
            <v>1080</v>
          </cell>
          <cell r="AG1085">
            <v>0.11439835720591707</v>
          </cell>
          <cell r="BY1085" t="str">
            <v>GGBRC17</v>
          </cell>
          <cell r="BZ1085">
            <v>16.96</v>
          </cell>
          <cell r="CA1085" t="str">
            <v>16-03-2009</v>
          </cell>
          <cell r="CB1085" t="str">
            <v xml:space="preserve">GGBR    /ED </v>
          </cell>
          <cell r="CC1085" t="str">
            <v>PN      N1</v>
          </cell>
          <cell r="CD1085" t="str">
            <v xml:space="preserve">OPCOES COMPRA  </v>
          </cell>
          <cell r="CE1085" t="str">
            <v xml:space="preserve">Americano      </v>
          </cell>
        </row>
        <row r="1086">
          <cell r="AF1086">
            <v>1081</v>
          </cell>
          <cell r="AG1086">
            <v>0.11441464475959329</v>
          </cell>
          <cell r="BY1086" t="str">
            <v>GGBRC6</v>
          </cell>
          <cell r="BZ1086">
            <v>17.46</v>
          </cell>
          <cell r="CA1086" t="str">
            <v>16-03-2009</v>
          </cell>
          <cell r="CB1086" t="str">
            <v xml:space="preserve">GGBR    /ED </v>
          </cell>
          <cell r="CC1086" t="str">
            <v>PN      N1</v>
          </cell>
          <cell r="CD1086" t="str">
            <v xml:space="preserve">OPCOES COMPRA  </v>
          </cell>
          <cell r="CE1086" t="str">
            <v xml:space="preserve">Europeu        </v>
          </cell>
        </row>
        <row r="1087">
          <cell r="AF1087">
            <v>1082</v>
          </cell>
          <cell r="AG1087">
            <v>0.11443090244427778</v>
          </cell>
          <cell r="BY1087" t="str">
            <v>GGBRC18</v>
          </cell>
          <cell r="BZ1087">
            <v>17.96</v>
          </cell>
          <cell r="CA1087" t="str">
            <v>16-03-2009</v>
          </cell>
          <cell r="CB1087" t="str">
            <v xml:space="preserve">GGBR    /ED </v>
          </cell>
          <cell r="CC1087" t="str">
            <v>PN      N1</v>
          </cell>
          <cell r="CD1087" t="str">
            <v xml:space="preserve">OPCOES COMPRA  </v>
          </cell>
          <cell r="CE1087" t="str">
            <v xml:space="preserve">Americano      </v>
          </cell>
        </row>
        <row r="1088">
          <cell r="AF1088">
            <v>1083</v>
          </cell>
          <cell r="AG1088">
            <v>0.11444713034205645</v>
          </cell>
          <cell r="BY1088" t="str">
            <v>GGBRC19</v>
          </cell>
          <cell r="BZ1088">
            <v>18.96</v>
          </cell>
          <cell r="CA1088" t="str">
            <v>16-03-2009</v>
          </cell>
          <cell r="CB1088" t="str">
            <v xml:space="preserve">GGBR    /ED </v>
          </cell>
          <cell r="CC1088" t="str">
            <v>PN      N1</v>
          </cell>
          <cell r="CD1088" t="str">
            <v xml:space="preserve">OPCOES COMPRA  </v>
          </cell>
          <cell r="CE1088" t="str">
            <v xml:space="preserve">Americano      </v>
          </cell>
        </row>
        <row r="1089">
          <cell r="AF1089">
            <v>1084</v>
          </cell>
          <cell r="AG1089">
            <v>0.11446332853471453</v>
          </cell>
          <cell r="BY1089" t="str">
            <v>GGBRC20</v>
          </cell>
          <cell r="BZ1089">
            <v>19.96</v>
          </cell>
          <cell r="CA1089" t="str">
            <v>16-03-2009</v>
          </cell>
          <cell r="CB1089" t="str">
            <v xml:space="preserve">GGBR    /ED </v>
          </cell>
          <cell r="CC1089" t="str">
            <v>PN      N1</v>
          </cell>
          <cell r="CD1089" t="str">
            <v xml:space="preserve">OPCOES COMPRA  </v>
          </cell>
          <cell r="CE1089" t="str">
            <v xml:space="preserve">Americano      </v>
          </cell>
        </row>
        <row r="1090">
          <cell r="AF1090">
            <v>1085</v>
          </cell>
          <cell r="AG1090">
            <v>0.11447949710373906</v>
          </cell>
          <cell r="BY1090" t="str">
            <v>GGBRD11</v>
          </cell>
          <cell r="BZ1090">
            <v>11</v>
          </cell>
          <cell r="CA1090" t="str">
            <v>20-04-2009</v>
          </cell>
          <cell r="CB1090" t="str">
            <v xml:space="preserve">GGBR    /ED </v>
          </cell>
          <cell r="CC1090" t="str">
            <v>PN      N1</v>
          </cell>
          <cell r="CD1090" t="str">
            <v xml:space="preserve">OPCOES COMPRA  </v>
          </cell>
          <cell r="CE1090" t="str">
            <v xml:space="preserve">Americano      </v>
          </cell>
        </row>
        <row r="1091">
          <cell r="AF1091">
            <v>1086</v>
          </cell>
          <cell r="AG1091">
            <v>0.11449563613031843</v>
          </cell>
          <cell r="BY1091" t="str">
            <v>GGBRD12</v>
          </cell>
          <cell r="BZ1091">
            <v>11.96</v>
          </cell>
          <cell r="CA1091" t="str">
            <v>20-04-2009</v>
          </cell>
          <cell r="CB1091" t="str">
            <v xml:space="preserve">GGBR    /ED </v>
          </cell>
          <cell r="CC1091" t="str">
            <v>PN      N1</v>
          </cell>
          <cell r="CD1091" t="str">
            <v xml:space="preserve">OPCOES COMPRA  </v>
          </cell>
          <cell r="CE1091" t="str">
            <v xml:space="preserve">Americano      </v>
          </cell>
        </row>
        <row r="1092">
          <cell r="AF1092">
            <v>1087</v>
          </cell>
          <cell r="AG1092">
            <v>0.11451174569534484</v>
          </cell>
          <cell r="BY1092" t="str">
            <v>GGBRD13</v>
          </cell>
          <cell r="BZ1092">
            <v>13</v>
          </cell>
          <cell r="CA1092" t="str">
            <v>20-04-2009</v>
          </cell>
          <cell r="CB1092" t="str">
            <v xml:space="preserve">GGBR    /ED </v>
          </cell>
          <cell r="CC1092" t="str">
            <v>PN      N1</v>
          </cell>
          <cell r="CD1092" t="str">
            <v xml:space="preserve">OPCOES COMPRA  </v>
          </cell>
          <cell r="CE1092" t="str">
            <v xml:space="preserve">Americano      </v>
          </cell>
        </row>
        <row r="1093">
          <cell r="AF1093">
            <v>1088</v>
          </cell>
          <cell r="AG1093">
            <v>0.11452782587941579</v>
          </cell>
          <cell r="BY1093" t="str">
            <v>GGBRD14</v>
          </cell>
          <cell r="BZ1093">
            <v>13.96</v>
          </cell>
          <cell r="CA1093" t="str">
            <v>20-04-2009</v>
          </cell>
          <cell r="CB1093" t="str">
            <v xml:space="preserve">GGBR    /ED </v>
          </cell>
          <cell r="CC1093" t="str">
            <v>PN      N1</v>
          </cell>
          <cell r="CD1093" t="str">
            <v xml:space="preserve">OPCOES COMPRA  </v>
          </cell>
          <cell r="CE1093" t="str">
            <v xml:space="preserve">Americano      </v>
          </cell>
        </row>
        <row r="1094">
          <cell r="AF1094">
            <v>1089</v>
          </cell>
          <cell r="AG1094">
            <v>0.1145438767628344</v>
          </cell>
          <cell r="BY1094" t="str">
            <v>GGBRD15</v>
          </cell>
          <cell r="BZ1094">
            <v>15</v>
          </cell>
          <cell r="CA1094" t="str">
            <v>20-04-2009</v>
          </cell>
          <cell r="CB1094" t="str">
            <v xml:space="preserve">GGBR    /ED </v>
          </cell>
          <cell r="CC1094" t="str">
            <v>PN      N1</v>
          </cell>
          <cell r="CD1094" t="str">
            <v xml:space="preserve">OPCOES COMPRA  </v>
          </cell>
          <cell r="CE1094" t="str">
            <v xml:space="preserve">Americano      </v>
          </cell>
        </row>
        <row r="1095">
          <cell r="AF1095">
            <v>1090</v>
          </cell>
          <cell r="AG1095">
            <v>0.11455989842561198</v>
          </cell>
          <cell r="BY1095" t="str">
            <v>GGBRD1</v>
          </cell>
          <cell r="BZ1095">
            <v>15.5</v>
          </cell>
          <cell r="CA1095" t="str">
            <v>20-04-2009</v>
          </cell>
          <cell r="CB1095" t="str">
            <v xml:space="preserve">GGBR    /ED </v>
          </cell>
          <cell r="CC1095" t="str">
            <v>PN      N1</v>
          </cell>
          <cell r="CD1095" t="str">
            <v xml:space="preserve">OPCOES COMPRA  </v>
          </cell>
          <cell r="CE1095" t="str">
            <v xml:space="preserve">Europeu        </v>
          </cell>
        </row>
        <row r="1096">
          <cell r="AF1096">
            <v>1091</v>
          </cell>
          <cell r="AG1096">
            <v>0.11457589094746834</v>
          </cell>
          <cell r="BY1096" t="str">
            <v>GGBRD16</v>
          </cell>
          <cell r="BZ1096">
            <v>16</v>
          </cell>
          <cell r="CA1096" t="str">
            <v>20-04-2009</v>
          </cell>
          <cell r="CB1096" t="str">
            <v xml:space="preserve">GGBR    /ED </v>
          </cell>
          <cell r="CC1096" t="str">
            <v>PN      N1</v>
          </cell>
          <cell r="CD1096" t="str">
            <v xml:space="preserve">OPCOES COMPRA  </v>
          </cell>
          <cell r="CE1096" t="str">
            <v xml:space="preserve">Americano      </v>
          </cell>
        </row>
        <row r="1097">
          <cell r="AF1097">
            <v>1092</v>
          </cell>
          <cell r="AG1097">
            <v>0.11459185440783393</v>
          </cell>
          <cell r="BY1097" t="str">
            <v>GGBRD3</v>
          </cell>
          <cell r="BZ1097">
            <v>16.5</v>
          </cell>
          <cell r="CA1097" t="str">
            <v>20-04-2009</v>
          </cell>
          <cell r="CB1097" t="str">
            <v xml:space="preserve">GGBR    /ED </v>
          </cell>
          <cell r="CC1097" t="str">
            <v>PN      N1</v>
          </cell>
          <cell r="CD1097" t="str">
            <v xml:space="preserve">OPCOES COMPRA  </v>
          </cell>
          <cell r="CE1097" t="str">
            <v xml:space="preserve">Europeu        </v>
          </cell>
        </row>
        <row r="1098">
          <cell r="AF1098">
            <v>1093</v>
          </cell>
          <cell r="AG1098">
            <v>0.11460778888585099</v>
          </cell>
          <cell r="BY1098" t="str">
            <v>GGBRD17</v>
          </cell>
          <cell r="BZ1098">
            <v>16.96</v>
          </cell>
          <cell r="CA1098" t="str">
            <v>20-04-2009</v>
          </cell>
          <cell r="CB1098" t="str">
            <v xml:space="preserve">GGBR    /ED </v>
          </cell>
          <cell r="CC1098" t="str">
            <v>PN      N1</v>
          </cell>
          <cell r="CD1098" t="str">
            <v xml:space="preserve">OPCOES COMPRA  </v>
          </cell>
          <cell r="CE1098" t="str">
            <v xml:space="preserve">Americano      </v>
          </cell>
        </row>
        <row r="1099">
          <cell r="AF1099">
            <v>1094</v>
          </cell>
          <cell r="AG1099">
            <v>0.11462369446037424</v>
          </cell>
          <cell r="BY1099" t="str">
            <v>GGBRD4</v>
          </cell>
          <cell r="BZ1099">
            <v>17.46</v>
          </cell>
          <cell r="CA1099" t="str">
            <v>20-04-2009</v>
          </cell>
          <cell r="CB1099" t="str">
            <v xml:space="preserve">GGBR    /ED </v>
          </cell>
          <cell r="CC1099" t="str">
            <v>PN      N1</v>
          </cell>
          <cell r="CD1099" t="str">
            <v xml:space="preserve">OPCOES COMPRA  </v>
          </cell>
          <cell r="CE1099" t="str">
            <v xml:space="preserve">Europeu        </v>
          </cell>
        </row>
        <row r="1100">
          <cell r="AF1100">
            <v>1095</v>
          </cell>
          <cell r="AG1100">
            <v>0.11463957120997237</v>
          </cell>
          <cell r="BY1100" t="str">
            <v>GGBRD18</v>
          </cell>
          <cell r="BZ1100">
            <v>18</v>
          </cell>
          <cell r="CA1100" t="str">
            <v>20-04-2009</v>
          </cell>
          <cell r="CB1100" t="str">
            <v xml:space="preserve">GGBR    /ED </v>
          </cell>
          <cell r="CC1100" t="str">
            <v>PN      N1</v>
          </cell>
          <cell r="CD1100" t="str">
            <v xml:space="preserve">OPCOES COMPRA  </v>
          </cell>
          <cell r="CE1100" t="str">
            <v xml:space="preserve">Americano      </v>
          </cell>
        </row>
        <row r="1101">
          <cell r="AF1101">
            <v>1096</v>
          </cell>
          <cell r="AG1101">
            <v>0.1146554192129301</v>
          </cell>
          <cell r="BY1101" t="str">
            <v>GGBRD5</v>
          </cell>
          <cell r="BZ1101">
            <v>18.46</v>
          </cell>
          <cell r="CA1101" t="str">
            <v>20-04-2009</v>
          </cell>
          <cell r="CB1101" t="str">
            <v xml:space="preserve">GGBR    /ED </v>
          </cell>
          <cell r="CC1101" t="str">
            <v>PN      N1</v>
          </cell>
          <cell r="CD1101" t="str">
            <v xml:space="preserve">OPCOES COMPRA  </v>
          </cell>
          <cell r="CE1101" t="str">
            <v xml:space="preserve">Europeu        </v>
          </cell>
        </row>
        <row r="1102">
          <cell r="AF1102">
            <v>1097</v>
          </cell>
          <cell r="AG1102">
            <v>0.11467123854724925</v>
          </cell>
          <cell r="BY1102" t="str">
            <v>GGBRD19</v>
          </cell>
          <cell r="BZ1102">
            <v>19</v>
          </cell>
          <cell r="CA1102" t="str">
            <v>20-04-2009</v>
          </cell>
          <cell r="CB1102" t="str">
            <v xml:space="preserve">GGBR    /ED </v>
          </cell>
          <cell r="CC1102" t="str">
            <v>PN      N1</v>
          </cell>
          <cell r="CD1102" t="str">
            <v xml:space="preserve">OPCOES COMPRA  </v>
          </cell>
          <cell r="CE1102" t="str">
            <v xml:space="preserve">Americano      </v>
          </cell>
        </row>
        <row r="1103">
          <cell r="AF1103">
            <v>1098</v>
          </cell>
          <cell r="AG1103">
            <v>0.11468702929064856</v>
          </cell>
          <cell r="BY1103" t="str">
            <v>GGBRD2</v>
          </cell>
          <cell r="BZ1103">
            <v>19.46</v>
          </cell>
          <cell r="CA1103" t="str">
            <v>20-04-2009</v>
          </cell>
          <cell r="CB1103" t="str">
            <v xml:space="preserve">GGBR    /ED </v>
          </cell>
          <cell r="CC1103" t="str">
            <v>PN      N1</v>
          </cell>
          <cell r="CD1103" t="str">
            <v xml:space="preserve">OPCOES COMPRA  </v>
          </cell>
          <cell r="CE1103" t="str">
            <v xml:space="preserve">Europeu        </v>
          </cell>
        </row>
        <row r="1104">
          <cell r="AF1104">
            <v>1099</v>
          </cell>
          <cell r="AG1104">
            <v>0.11470279152056695</v>
          </cell>
          <cell r="BY1104" t="str">
            <v>GGBRD20</v>
          </cell>
          <cell r="BZ1104">
            <v>20</v>
          </cell>
          <cell r="CA1104" t="str">
            <v>20-04-2009</v>
          </cell>
          <cell r="CB1104" t="str">
            <v xml:space="preserve">GGBR    /ED </v>
          </cell>
          <cell r="CC1104" t="str">
            <v>PN      N1</v>
          </cell>
          <cell r="CD1104" t="str">
            <v xml:space="preserve">OPCOES COMPRA  </v>
          </cell>
          <cell r="CE1104" t="str">
            <v xml:space="preserve">Americano      </v>
          </cell>
        </row>
        <row r="1105">
          <cell r="AF1105">
            <v>1100</v>
          </cell>
          <cell r="AG1105">
            <v>0.1147185253141636</v>
          </cell>
          <cell r="BY1105" t="str">
            <v>GGBRD6</v>
          </cell>
          <cell r="BZ1105">
            <v>20.46</v>
          </cell>
          <cell r="CA1105" t="str">
            <v>20-04-2009</v>
          </cell>
          <cell r="CB1105" t="str">
            <v xml:space="preserve">GGBR    /ED </v>
          </cell>
          <cell r="CC1105" t="str">
            <v>PN      N1</v>
          </cell>
          <cell r="CD1105" t="str">
            <v xml:space="preserve">OPCOES COMPRA  </v>
          </cell>
          <cell r="CE1105" t="str">
            <v xml:space="preserve">Europeu        </v>
          </cell>
        </row>
        <row r="1106">
          <cell r="AF1106">
            <v>1101</v>
          </cell>
          <cell r="AG1106">
            <v>0.11473423074832034</v>
          </cell>
          <cell r="BY1106" t="str">
            <v>GGBRE11</v>
          </cell>
          <cell r="BZ1106">
            <v>11</v>
          </cell>
          <cell r="CA1106" t="str">
            <v>18-05-2009</v>
          </cell>
          <cell r="CB1106" t="str">
            <v xml:space="preserve">GGBR    /ED </v>
          </cell>
          <cell r="CC1106" t="str">
            <v>PN      N1</v>
          </cell>
          <cell r="CD1106" t="str">
            <v xml:space="preserve">OPCOES COMPRA  </v>
          </cell>
          <cell r="CE1106" t="str">
            <v xml:space="preserve">Americano      </v>
          </cell>
        </row>
        <row r="1107">
          <cell r="AF1107">
            <v>1102</v>
          </cell>
          <cell r="AG1107">
            <v>0.11474990789964057</v>
          </cell>
          <cell r="BY1107" t="str">
            <v>GGBRE1</v>
          </cell>
          <cell r="BZ1107">
            <v>11.5</v>
          </cell>
          <cell r="CA1107" t="str">
            <v>18-05-2009</v>
          </cell>
          <cell r="CB1107" t="str">
            <v xml:space="preserve">GGBR    /ED </v>
          </cell>
          <cell r="CC1107" t="str">
            <v>PN      N1</v>
          </cell>
          <cell r="CD1107" t="str">
            <v xml:space="preserve">OPCOES COMPRA  </v>
          </cell>
          <cell r="CE1107" t="str">
            <v xml:space="preserve">Europeu        </v>
          </cell>
        </row>
        <row r="1108">
          <cell r="AF1108">
            <v>1103</v>
          </cell>
          <cell r="AG1108">
            <v>0.11476555684445344</v>
          </cell>
          <cell r="BY1108" t="str">
            <v>GGBRE12</v>
          </cell>
          <cell r="BZ1108">
            <v>12</v>
          </cell>
          <cell r="CA1108" t="str">
            <v>18-05-2009</v>
          </cell>
          <cell r="CB1108" t="str">
            <v xml:space="preserve">GGBR    /ED </v>
          </cell>
          <cell r="CC1108" t="str">
            <v>PN      N1</v>
          </cell>
          <cell r="CD1108" t="str">
            <v xml:space="preserve">OPCOES COMPRA  </v>
          </cell>
          <cell r="CE1108" t="str">
            <v xml:space="preserve">Americano      </v>
          </cell>
        </row>
        <row r="1109">
          <cell r="AF1109">
            <v>1104</v>
          </cell>
          <cell r="AG1109">
            <v>0.11478117765881302</v>
          </cell>
          <cell r="BY1109" t="str">
            <v>GGBRE2</v>
          </cell>
          <cell r="BZ1109">
            <v>12.5</v>
          </cell>
          <cell r="CA1109" t="str">
            <v>18-05-2009</v>
          </cell>
          <cell r="CB1109" t="str">
            <v xml:space="preserve">GGBR    /ED </v>
          </cell>
          <cell r="CC1109" t="str">
            <v>PN      N1</v>
          </cell>
          <cell r="CD1109" t="str">
            <v xml:space="preserve">OPCOES COMPRA  </v>
          </cell>
          <cell r="CE1109" t="str">
            <v xml:space="preserve">Europeu        </v>
          </cell>
        </row>
        <row r="1110">
          <cell r="AF1110">
            <v>1105</v>
          </cell>
          <cell r="AG1110">
            <v>0.11479677041850067</v>
          </cell>
          <cell r="BY1110" t="str">
            <v>GGBRE13</v>
          </cell>
          <cell r="BZ1110">
            <v>13</v>
          </cell>
          <cell r="CA1110" t="str">
            <v>18-05-2009</v>
          </cell>
          <cell r="CB1110" t="str">
            <v xml:space="preserve">GGBR    /ED </v>
          </cell>
          <cell r="CC1110" t="str">
            <v>PN      N1</v>
          </cell>
          <cell r="CD1110" t="str">
            <v xml:space="preserve">OPCOES COMPRA  </v>
          </cell>
          <cell r="CE1110" t="str">
            <v xml:space="preserve">Americano      </v>
          </cell>
        </row>
        <row r="1111">
          <cell r="AF1111">
            <v>1106</v>
          </cell>
          <cell r="AG1111">
            <v>0.11481233519902534</v>
          </cell>
          <cell r="BY1111" t="str">
            <v>GGBRE3</v>
          </cell>
          <cell r="BZ1111">
            <v>13.5</v>
          </cell>
          <cell r="CA1111" t="str">
            <v>18-05-2009</v>
          </cell>
          <cell r="CB1111" t="str">
            <v xml:space="preserve">GGBR    /ED </v>
          </cell>
          <cell r="CC1111" t="str">
            <v>PN      N1</v>
          </cell>
          <cell r="CD1111" t="str">
            <v xml:space="preserve">OPCOES COMPRA  </v>
          </cell>
          <cell r="CE1111" t="str">
            <v xml:space="preserve">Europeu        </v>
          </cell>
        </row>
        <row r="1112">
          <cell r="AF1112">
            <v>1107</v>
          </cell>
          <cell r="AG1112">
            <v>0.11482787207562506</v>
          </cell>
          <cell r="BY1112" t="str">
            <v>GGBRE14</v>
          </cell>
          <cell r="BZ1112">
            <v>14</v>
          </cell>
          <cell r="CA1112" t="str">
            <v>18-05-2009</v>
          </cell>
          <cell r="CB1112" t="str">
            <v xml:space="preserve">GGBR    /ED </v>
          </cell>
          <cell r="CC1112" t="str">
            <v>PN      N1</v>
          </cell>
          <cell r="CD1112" t="str">
            <v xml:space="preserve">OPCOES COMPRA  </v>
          </cell>
          <cell r="CE1112" t="str">
            <v xml:space="preserve">Americano      </v>
          </cell>
        </row>
        <row r="1113">
          <cell r="AF1113">
            <v>1108</v>
          </cell>
          <cell r="AG1113">
            <v>0.11484338112326919</v>
          </cell>
          <cell r="BY1113" t="str">
            <v>GGBRE4</v>
          </cell>
          <cell r="BZ1113">
            <v>14.5</v>
          </cell>
          <cell r="CA1113" t="str">
            <v>18-05-2009</v>
          </cell>
          <cell r="CB1113" t="str">
            <v xml:space="preserve">GGBR    /ED </v>
          </cell>
          <cell r="CC1113" t="str">
            <v>PN      N1</v>
          </cell>
          <cell r="CD1113" t="str">
            <v xml:space="preserve">OPCOES COMPRA  </v>
          </cell>
          <cell r="CE1113" t="str">
            <v xml:space="preserve">Europeu        </v>
          </cell>
        </row>
        <row r="1114">
          <cell r="AF1114">
            <v>1109</v>
          </cell>
          <cell r="AG1114">
            <v>0.11485886241665799</v>
          </cell>
          <cell r="BY1114" t="str">
            <v>GGBRE15</v>
          </cell>
          <cell r="BZ1114">
            <v>15</v>
          </cell>
          <cell r="CA1114" t="str">
            <v>18-05-2009</v>
          </cell>
          <cell r="CB1114" t="str">
            <v xml:space="preserve">GGBR    /ED </v>
          </cell>
          <cell r="CC1114" t="str">
            <v>PN      N1</v>
          </cell>
          <cell r="CD1114" t="str">
            <v xml:space="preserve">OPCOES COMPRA  </v>
          </cell>
          <cell r="CE1114" t="str">
            <v xml:space="preserve">Americano      </v>
          </cell>
        </row>
        <row r="1115">
          <cell r="AF1115">
            <v>1110</v>
          </cell>
          <cell r="AG1115">
            <v>0.11487431603022524</v>
          </cell>
          <cell r="BY1115" t="str">
            <v>GGBRK24</v>
          </cell>
          <cell r="BZ1115">
            <v>14.5</v>
          </cell>
          <cell r="CA1115" t="str">
            <v>16-11-2009</v>
          </cell>
          <cell r="CB1115" t="str">
            <v xml:space="preserve">GGBR    /ED </v>
          </cell>
          <cell r="CC1115" t="str">
            <v>PN      N1</v>
          </cell>
          <cell r="CD1115" t="str">
            <v xml:space="preserve">OPCOES COMPRA  </v>
          </cell>
          <cell r="CE1115" t="str">
            <v xml:space="preserve">Americano      </v>
          </cell>
        </row>
        <row r="1116">
          <cell r="AF1116">
            <v>1111</v>
          </cell>
          <cell r="AG1116">
            <v>0.11488974203813807</v>
          </cell>
          <cell r="BY1116" t="str">
            <v>GGBRK25</v>
          </cell>
          <cell r="BZ1116">
            <v>15</v>
          </cell>
          <cell r="CA1116" t="str">
            <v>16-11-2009</v>
          </cell>
          <cell r="CB1116" t="str">
            <v xml:space="preserve">GGBR    /ED </v>
          </cell>
          <cell r="CC1116" t="str">
            <v>PN      N1</v>
          </cell>
          <cell r="CD1116" t="str">
            <v xml:space="preserve">OPCOES COMPRA  </v>
          </cell>
          <cell r="CE1116" t="str">
            <v xml:space="preserve">Americano      </v>
          </cell>
        </row>
        <row r="1117">
          <cell r="AF1117">
            <v>1112</v>
          </cell>
          <cell r="AG1117">
            <v>0.11490514051429979</v>
          </cell>
          <cell r="BY1117" t="str">
            <v>GGBRK26</v>
          </cell>
          <cell r="BZ1117">
            <v>15.5</v>
          </cell>
          <cell r="CA1117" t="str">
            <v>16-11-2009</v>
          </cell>
          <cell r="CB1117" t="str">
            <v xml:space="preserve">GGBR    /ED </v>
          </cell>
          <cell r="CC1117" t="str">
            <v>PN      N1</v>
          </cell>
          <cell r="CD1117" t="str">
            <v xml:space="preserve">OPCOES COMPRA  </v>
          </cell>
          <cell r="CE1117" t="str">
            <v xml:space="preserve">Americano      </v>
          </cell>
        </row>
        <row r="1118">
          <cell r="AF1118">
            <v>1113</v>
          </cell>
          <cell r="AG1118">
            <v>0.11492051153234928</v>
          </cell>
          <cell r="BY1118" t="str">
            <v>GGBRK16</v>
          </cell>
          <cell r="BZ1118">
            <v>15.96</v>
          </cell>
          <cell r="CA1118" t="str">
            <v>16-11-2009</v>
          </cell>
          <cell r="CB1118" t="str">
            <v xml:space="preserve">GGBR    /ED </v>
          </cell>
          <cell r="CC1118" t="str">
            <v>PN      N1</v>
          </cell>
          <cell r="CD1118" t="str">
            <v xml:space="preserve">OPCOES COMPRA  </v>
          </cell>
          <cell r="CE1118" t="str">
            <v xml:space="preserve">Americano      </v>
          </cell>
        </row>
        <row r="1119">
          <cell r="AF1119">
            <v>1114</v>
          </cell>
          <cell r="AG1119">
            <v>0.1149358551656634</v>
          </cell>
          <cell r="BY1119" t="str">
            <v>GGBRK27</v>
          </cell>
          <cell r="BZ1119">
            <v>16.5</v>
          </cell>
          <cell r="CA1119" t="str">
            <v>16-11-2009</v>
          </cell>
          <cell r="CB1119" t="str">
            <v xml:space="preserve">GGBR    /ED </v>
          </cell>
          <cell r="CC1119" t="str">
            <v>PN      N1</v>
          </cell>
          <cell r="CD1119" t="str">
            <v xml:space="preserve">OPCOES COMPRA  </v>
          </cell>
          <cell r="CE1119" t="str">
            <v xml:space="preserve">Americano      </v>
          </cell>
        </row>
        <row r="1120">
          <cell r="AF1120">
            <v>1115</v>
          </cell>
          <cell r="AG1120">
            <v>0.11495117148735789</v>
          </cell>
          <cell r="BY1120" t="str">
            <v>GGBRK28</v>
          </cell>
          <cell r="BZ1120">
            <v>17</v>
          </cell>
          <cell r="CA1120" t="str">
            <v>16-11-2009</v>
          </cell>
          <cell r="CB1120" t="str">
            <v xml:space="preserve">GGBR    /ED </v>
          </cell>
          <cell r="CC1120" t="str">
            <v>PN      N1</v>
          </cell>
          <cell r="CD1120" t="str">
            <v xml:space="preserve">OPCOES COMPRA  </v>
          </cell>
          <cell r="CE1120" t="str">
            <v xml:space="preserve">Americano      </v>
          </cell>
        </row>
        <row r="1121">
          <cell r="AF1121">
            <v>1116</v>
          </cell>
          <cell r="AG1121">
            <v>0.1149664605702887</v>
          </cell>
          <cell r="BY1121" t="str">
            <v>GGBRK29</v>
          </cell>
          <cell r="BZ1121">
            <v>17.5</v>
          </cell>
          <cell r="CA1121" t="str">
            <v>16-11-2009</v>
          </cell>
          <cell r="CB1121" t="str">
            <v xml:space="preserve">GGBR    /ED </v>
          </cell>
          <cell r="CC1121" t="str">
            <v>PN      N1</v>
          </cell>
          <cell r="CD1121" t="str">
            <v xml:space="preserve">OPCOES COMPRA  </v>
          </cell>
          <cell r="CE1121" t="str">
            <v xml:space="preserve">Americano      </v>
          </cell>
        </row>
        <row r="1122">
          <cell r="AF1122">
            <v>1117</v>
          </cell>
          <cell r="AG1122">
            <v>0.11498172248705174</v>
          </cell>
          <cell r="BY1122" t="str">
            <v>GGBRL4</v>
          </cell>
          <cell r="BZ1122">
            <v>16</v>
          </cell>
          <cell r="CA1122" t="str">
            <v>21-12-2009</v>
          </cell>
          <cell r="CB1122" t="str">
            <v xml:space="preserve">GGBR    /ED </v>
          </cell>
          <cell r="CC1122" t="str">
            <v>PN      N1</v>
          </cell>
          <cell r="CD1122" t="str">
            <v xml:space="preserve">OPCOES COMPRA  </v>
          </cell>
          <cell r="CE1122" t="str">
            <v xml:space="preserve">Americano      </v>
          </cell>
        </row>
        <row r="1123">
          <cell r="AF1123">
            <v>1118</v>
          </cell>
          <cell r="AG1123">
            <v>0.11499695730998671</v>
          </cell>
          <cell r="BY1123" t="str">
            <v>GGBRL5</v>
          </cell>
          <cell r="BZ1123">
            <v>16.5</v>
          </cell>
          <cell r="CA1123" t="str">
            <v>21-12-2009</v>
          </cell>
          <cell r="CB1123" t="str">
            <v xml:space="preserve">GGBR    /ED </v>
          </cell>
          <cell r="CC1123" t="str">
            <v>PN      N1</v>
          </cell>
          <cell r="CD1123" t="str">
            <v xml:space="preserve">OPCOES COMPRA  </v>
          </cell>
          <cell r="CE1123" t="str">
            <v xml:space="preserve">Europeu        </v>
          </cell>
        </row>
        <row r="1124">
          <cell r="AF1124">
            <v>1119</v>
          </cell>
          <cell r="AG1124">
            <v>0.11501216511117573</v>
          </cell>
          <cell r="BY1124" t="str">
            <v>GGBRL6</v>
          </cell>
          <cell r="BZ1124">
            <v>17</v>
          </cell>
          <cell r="CA1124" t="str">
            <v>21-12-2009</v>
          </cell>
          <cell r="CB1124" t="str">
            <v xml:space="preserve">GGBR    /ED </v>
          </cell>
          <cell r="CC1124" t="str">
            <v>PN      N1</v>
          </cell>
          <cell r="CD1124" t="str">
            <v xml:space="preserve">OPCOES COMPRA  </v>
          </cell>
          <cell r="CE1124" t="str">
            <v xml:space="preserve">Europeu        </v>
          </cell>
        </row>
        <row r="1125">
          <cell r="AF1125">
            <v>1120</v>
          </cell>
          <cell r="AG1125">
            <v>0.11502734596244579</v>
          </cell>
          <cell r="BY1125" t="str">
            <v>GGBRL7</v>
          </cell>
          <cell r="BZ1125">
            <v>17.5</v>
          </cell>
          <cell r="CA1125" t="str">
            <v>21-12-2009</v>
          </cell>
          <cell r="CB1125" t="str">
            <v xml:space="preserve">GGBR    /ED </v>
          </cell>
          <cell r="CC1125" t="str">
            <v>PN      N1</v>
          </cell>
          <cell r="CD1125" t="str">
            <v xml:space="preserve">OPCOES COMPRA  </v>
          </cell>
          <cell r="CE1125" t="str">
            <v xml:space="preserve">Europeu        </v>
          </cell>
        </row>
        <row r="1126">
          <cell r="AF1126">
            <v>1121</v>
          </cell>
          <cell r="AG1126">
            <v>0.11504249993536941</v>
          </cell>
          <cell r="BY1126" t="str">
            <v>GGBRL8</v>
          </cell>
          <cell r="BZ1126">
            <v>17.96</v>
          </cell>
          <cell r="CA1126" t="str">
            <v>21-12-2009</v>
          </cell>
          <cell r="CB1126" t="str">
            <v xml:space="preserve">GGBR    /ED </v>
          </cell>
          <cell r="CC1126" t="str">
            <v>PN      N1</v>
          </cell>
          <cell r="CD1126" t="str">
            <v xml:space="preserve">OPCOES COMPRA  </v>
          </cell>
          <cell r="CE1126" t="str">
            <v xml:space="preserve">Americano      </v>
          </cell>
        </row>
        <row r="1127">
          <cell r="AF1127">
            <v>1122</v>
          </cell>
          <cell r="AG1127">
            <v>0.11505762710126577</v>
          </cell>
          <cell r="BY1127" t="str">
            <v>GGBRA9</v>
          </cell>
          <cell r="BZ1127">
            <v>9</v>
          </cell>
          <cell r="CA1127" t="str">
            <v>18-01-2010</v>
          </cell>
          <cell r="CB1127" t="str">
            <v xml:space="preserve">GGBR    /ED </v>
          </cell>
          <cell r="CC1127" t="str">
            <v>PN      N1</v>
          </cell>
          <cell r="CD1127" t="str">
            <v xml:space="preserve">OPCOES COMPRA  </v>
          </cell>
          <cell r="CE1127" t="str">
            <v xml:space="preserve">Americano      </v>
          </cell>
        </row>
        <row r="1128">
          <cell r="AF1128">
            <v>1123</v>
          </cell>
          <cell r="AG1128">
            <v>0.11507272753120246</v>
          </cell>
          <cell r="BY1128" t="str">
            <v>GGBRA13</v>
          </cell>
          <cell r="BZ1128">
            <v>13</v>
          </cell>
          <cell r="CA1128" t="str">
            <v>18-01-2010</v>
          </cell>
          <cell r="CB1128" t="str">
            <v xml:space="preserve">GGBR    /ED </v>
          </cell>
          <cell r="CC1128" t="str">
            <v>PN      N1</v>
          </cell>
          <cell r="CD1128" t="str">
            <v xml:space="preserve">OPCOES COMPRA  </v>
          </cell>
          <cell r="CE1128" t="str">
            <v xml:space="preserve">Americano      </v>
          </cell>
        </row>
        <row r="1129">
          <cell r="AF1129">
            <v>1124</v>
          </cell>
          <cell r="AG1129">
            <v>0.11508780129599572</v>
          </cell>
          <cell r="BY1129" t="str">
            <v>GGBRA15</v>
          </cell>
          <cell r="BZ1129">
            <v>15</v>
          </cell>
          <cell r="CA1129" t="str">
            <v>18-01-2010</v>
          </cell>
          <cell r="CB1129" t="str">
            <v xml:space="preserve">GGBR    /ED </v>
          </cell>
          <cell r="CC1129" t="str">
            <v>PN      N1</v>
          </cell>
          <cell r="CD1129" t="str">
            <v xml:space="preserve">OPCOES COMPRA  </v>
          </cell>
          <cell r="CE1129" t="str">
            <v xml:space="preserve">Americano      </v>
          </cell>
        </row>
        <row r="1130">
          <cell r="AF1130">
            <v>1125</v>
          </cell>
          <cell r="AG1130">
            <v>0.11510284846621155</v>
          </cell>
          <cell r="BY1130" t="str">
            <v>GGBRO12</v>
          </cell>
          <cell r="BZ1130">
            <v>12</v>
          </cell>
          <cell r="CA1130" t="str">
            <v>16-03-2009</v>
          </cell>
          <cell r="CB1130" t="str">
            <v xml:space="preserve">GGBR    /ED </v>
          </cell>
          <cell r="CC1130" t="str">
            <v>PN      N1</v>
          </cell>
          <cell r="CD1130" t="str">
            <v xml:space="preserve">OPCOES VENDA   </v>
          </cell>
          <cell r="CE1130" t="str">
            <v xml:space="preserve">Europeu        </v>
          </cell>
        </row>
        <row r="1131">
          <cell r="AF1131">
            <v>1126</v>
          </cell>
          <cell r="AG1131">
            <v>0.11511786911216815</v>
          </cell>
          <cell r="BY1131" t="str">
            <v>GGBRO1</v>
          </cell>
          <cell r="BZ1131">
            <v>12.5</v>
          </cell>
          <cell r="CA1131" t="str">
            <v>16-03-2009</v>
          </cell>
          <cell r="CB1131" t="str">
            <v xml:space="preserve">GGBR    /ED </v>
          </cell>
          <cell r="CC1131" t="str">
            <v>PN      N1</v>
          </cell>
          <cell r="CD1131" t="str">
            <v xml:space="preserve">OPCOES VENDA   </v>
          </cell>
          <cell r="CE1131" t="str">
            <v xml:space="preserve">Europeu        </v>
          </cell>
        </row>
        <row r="1132">
          <cell r="AF1132">
            <v>1127</v>
          </cell>
          <cell r="AG1132">
            <v>0.11513286330393502</v>
          </cell>
          <cell r="BY1132" t="str">
            <v>GGBRO13</v>
          </cell>
          <cell r="BZ1132">
            <v>12.96</v>
          </cell>
          <cell r="CA1132" t="str">
            <v>16-03-2009</v>
          </cell>
          <cell r="CB1132" t="str">
            <v xml:space="preserve">GGBR    /ED </v>
          </cell>
          <cell r="CC1132" t="str">
            <v>PN      N1</v>
          </cell>
          <cell r="CD1132" t="str">
            <v xml:space="preserve">OPCOES VENDA   </v>
          </cell>
          <cell r="CE1132" t="str">
            <v xml:space="preserve">Europeu        </v>
          </cell>
        </row>
        <row r="1133">
          <cell r="AF1133">
            <v>1128</v>
          </cell>
          <cell r="AG1133">
            <v>0.11514783111133586</v>
          </cell>
          <cell r="BY1133" t="str">
            <v>GGBRO2</v>
          </cell>
          <cell r="BZ1133">
            <v>13.46</v>
          </cell>
          <cell r="CA1133" t="str">
            <v>16-03-2009</v>
          </cell>
          <cell r="CB1133" t="str">
            <v xml:space="preserve">GGBR    /ED </v>
          </cell>
          <cell r="CC1133" t="str">
            <v>PN      N1</v>
          </cell>
          <cell r="CD1133" t="str">
            <v xml:space="preserve">OPCOES VENDA   </v>
          </cell>
          <cell r="CE1133" t="str">
            <v xml:space="preserve">Europeu        </v>
          </cell>
        </row>
        <row r="1134">
          <cell r="AF1134">
            <v>1129</v>
          </cell>
          <cell r="AG1134">
            <v>0.11516277260394836</v>
          </cell>
          <cell r="BY1134" t="str">
            <v>GGBRO14</v>
          </cell>
          <cell r="BZ1134">
            <v>14</v>
          </cell>
          <cell r="CA1134" t="str">
            <v>16-03-2009</v>
          </cell>
          <cell r="CB1134" t="str">
            <v xml:space="preserve">GGBR    /ED </v>
          </cell>
          <cell r="CC1134" t="str">
            <v>PN      N1</v>
          </cell>
          <cell r="CD1134" t="str">
            <v xml:space="preserve">OPCOES VENDA   </v>
          </cell>
          <cell r="CE1134" t="str">
            <v xml:space="preserve">Europeu        </v>
          </cell>
        </row>
        <row r="1135">
          <cell r="AF1135">
            <v>1130</v>
          </cell>
          <cell r="AG1135">
            <v>0.11517768785110594</v>
          </cell>
          <cell r="BY1135" t="str">
            <v>GGBRO3</v>
          </cell>
          <cell r="BZ1135">
            <v>14.46</v>
          </cell>
          <cell r="CA1135" t="str">
            <v>16-03-2009</v>
          </cell>
          <cell r="CB1135" t="str">
            <v xml:space="preserve">GGBR    /ED </v>
          </cell>
          <cell r="CC1135" t="str">
            <v>PN      N1</v>
          </cell>
          <cell r="CD1135" t="str">
            <v xml:space="preserve">OPCOES VENDA   </v>
          </cell>
          <cell r="CE1135" t="str">
            <v xml:space="preserve">Europeu        </v>
          </cell>
        </row>
        <row r="1136">
          <cell r="AF1136">
            <v>1131</v>
          </cell>
          <cell r="AG1136">
            <v>0.1151925769218991</v>
          </cell>
          <cell r="BY1136" t="str">
            <v>GGBRO15</v>
          </cell>
          <cell r="BZ1136">
            <v>14.96</v>
          </cell>
          <cell r="CA1136" t="str">
            <v>16-03-2009</v>
          </cell>
          <cell r="CB1136" t="str">
            <v xml:space="preserve">GGBR    /ED </v>
          </cell>
          <cell r="CC1136" t="str">
            <v>PN      N1</v>
          </cell>
          <cell r="CD1136" t="str">
            <v xml:space="preserve">OPCOES VENDA   </v>
          </cell>
          <cell r="CE1136" t="str">
            <v xml:space="preserve">Europeu        </v>
          </cell>
        </row>
        <row r="1137">
          <cell r="AF1137">
            <v>1132</v>
          </cell>
          <cell r="AG1137">
            <v>0.11520743988517523</v>
          </cell>
          <cell r="BY1137" t="str">
            <v>GGBRO4</v>
          </cell>
          <cell r="BZ1137">
            <v>15.46</v>
          </cell>
          <cell r="CA1137" t="str">
            <v>16-03-2009</v>
          </cell>
          <cell r="CB1137" t="str">
            <v xml:space="preserve">GGBR    /ED </v>
          </cell>
          <cell r="CC1137" t="str">
            <v>PN      N1</v>
          </cell>
          <cell r="CD1137" t="str">
            <v xml:space="preserve">OPCOES VENDA   </v>
          </cell>
          <cell r="CE1137" t="str">
            <v xml:space="preserve">Europeu        </v>
          </cell>
        </row>
        <row r="1138">
          <cell r="AF1138">
            <v>1133</v>
          </cell>
          <cell r="AG1138">
            <v>0.11522227680954145</v>
          </cell>
          <cell r="BY1138" t="str">
            <v>GGBRO16</v>
          </cell>
          <cell r="BZ1138">
            <v>16</v>
          </cell>
          <cell r="CA1138" t="str">
            <v>16-03-2009</v>
          </cell>
          <cell r="CB1138" t="str">
            <v xml:space="preserve">GGBR    /ED </v>
          </cell>
          <cell r="CC1138" t="str">
            <v>PN      N1</v>
          </cell>
          <cell r="CD1138" t="str">
            <v xml:space="preserve">OPCOES VENDA   </v>
          </cell>
          <cell r="CE1138" t="str">
            <v xml:space="preserve">Europeu        </v>
          </cell>
        </row>
        <row r="1139">
          <cell r="AF1139">
            <v>1134</v>
          </cell>
          <cell r="AG1139">
            <v>0.1152370877633635</v>
          </cell>
          <cell r="BY1139" t="str">
            <v>GGBRO5</v>
          </cell>
          <cell r="BZ1139">
            <v>16.46</v>
          </cell>
          <cell r="CA1139" t="str">
            <v>16-03-2009</v>
          </cell>
          <cell r="CB1139" t="str">
            <v xml:space="preserve">GGBR    /ED </v>
          </cell>
          <cell r="CC1139" t="str">
            <v>PN      N1</v>
          </cell>
          <cell r="CD1139" t="str">
            <v xml:space="preserve">OPCOES VENDA   </v>
          </cell>
          <cell r="CE1139" t="str">
            <v xml:space="preserve">Europeu        </v>
          </cell>
        </row>
        <row r="1140">
          <cell r="AF1140">
            <v>1135</v>
          </cell>
          <cell r="AG1140">
            <v>0.1152518728147689</v>
          </cell>
          <cell r="BY1140" t="str">
            <v>GGBRO17</v>
          </cell>
          <cell r="BZ1140">
            <v>16.96</v>
          </cell>
          <cell r="CA1140" t="str">
            <v>16-03-2009</v>
          </cell>
          <cell r="CB1140" t="str">
            <v xml:space="preserve">GGBR    /ED </v>
          </cell>
          <cell r="CC1140" t="str">
            <v>PN      N1</v>
          </cell>
          <cell r="CD1140" t="str">
            <v xml:space="preserve">OPCOES VENDA   </v>
          </cell>
          <cell r="CE1140" t="str">
            <v xml:space="preserve">Europeu        </v>
          </cell>
        </row>
        <row r="1141">
          <cell r="AF1141">
            <v>1136</v>
          </cell>
          <cell r="AG1141">
            <v>0.11526663203164755</v>
          </cell>
          <cell r="BY1141" t="str">
            <v>GGBRO6</v>
          </cell>
          <cell r="BZ1141">
            <v>17.46</v>
          </cell>
          <cell r="CA1141" t="str">
            <v>16-03-2009</v>
          </cell>
          <cell r="CB1141" t="str">
            <v xml:space="preserve">GGBR    /ED </v>
          </cell>
          <cell r="CC1141" t="str">
            <v>PN      N1</v>
          </cell>
          <cell r="CD1141" t="str">
            <v xml:space="preserve">OPCOES VENDA   </v>
          </cell>
          <cell r="CE1141" t="str">
            <v xml:space="preserve">Europeu        </v>
          </cell>
        </row>
        <row r="1142">
          <cell r="AF1142">
            <v>1137</v>
          </cell>
          <cell r="AG1142">
            <v>0.11528136548165047</v>
          </cell>
          <cell r="BY1142" t="str">
            <v>GGBRO18</v>
          </cell>
          <cell r="BZ1142">
            <v>18</v>
          </cell>
          <cell r="CA1142" t="str">
            <v>16-03-2009</v>
          </cell>
          <cell r="CB1142" t="str">
            <v xml:space="preserve">GGBR    /ED </v>
          </cell>
          <cell r="CC1142" t="str">
            <v>PN      N1</v>
          </cell>
          <cell r="CD1142" t="str">
            <v xml:space="preserve">OPCOES VENDA   </v>
          </cell>
          <cell r="CE1142" t="str">
            <v xml:space="preserve">Europeu        </v>
          </cell>
        </row>
        <row r="1143">
          <cell r="AF1143">
            <v>1138</v>
          </cell>
          <cell r="AG1143">
            <v>0.1152960732321946</v>
          </cell>
          <cell r="BY1143" t="str">
            <v>GGBRO19</v>
          </cell>
          <cell r="BZ1143">
            <v>19</v>
          </cell>
          <cell r="CA1143" t="str">
            <v>16-03-2009</v>
          </cell>
          <cell r="CB1143" t="str">
            <v xml:space="preserve">GGBR    /ED </v>
          </cell>
          <cell r="CC1143" t="str">
            <v>PN      N1</v>
          </cell>
          <cell r="CD1143" t="str">
            <v xml:space="preserve">OPCOES VENDA   </v>
          </cell>
          <cell r="CE1143" t="str">
            <v xml:space="preserve">Europeu        </v>
          </cell>
        </row>
        <row r="1144">
          <cell r="AF1144">
            <v>1139</v>
          </cell>
          <cell r="AG1144">
            <v>0.11531075535046131</v>
          </cell>
          <cell r="BY1144" t="str">
            <v>GGBRO20</v>
          </cell>
          <cell r="BZ1144">
            <v>20</v>
          </cell>
          <cell r="CA1144" t="str">
            <v>16-03-2009</v>
          </cell>
          <cell r="CB1144" t="str">
            <v xml:space="preserve">GGBR    /ED </v>
          </cell>
          <cell r="CC1144" t="str">
            <v>PN      N1</v>
          </cell>
          <cell r="CD1144" t="str">
            <v xml:space="preserve">OPCOES VENDA   </v>
          </cell>
          <cell r="CE1144" t="str">
            <v xml:space="preserve">Europeu        </v>
          </cell>
        </row>
        <row r="1145">
          <cell r="AF1145">
            <v>1140</v>
          </cell>
          <cell r="AG1145">
            <v>0.11532541190339773</v>
          </cell>
          <cell r="BY1145" t="str">
            <v>GGBRP11</v>
          </cell>
          <cell r="BZ1145">
            <v>11</v>
          </cell>
          <cell r="CA1145" t="str">
            <v>20-04-2009</v>
          </cell>
          <cell r="CB1145" t="str">
            <v xml:space="preserve">GGBR    /ED </v>
          </cell>
          <cell r="CC1145" t="str">
            <v>PN      N1</v>
          </cell>
          <cell r="CD1145" t="str">
            <v xml:space="preserve">OPCOES VENDA   </v>
          </cell>
          <cell r="CE1145" t="str">
            <v xml:space="preserve">Europeu        </v>
          </cell>
        </row>
        <row r="1146">
          <cell r="AF1146">
            <v>1141</v>
          </cell>
          <cell r="AG1146">
            <v>0.11534004295771783</v>
          </cell>
          <cell r="BY1146" t="str">
            <v>GGBRP12</v>
          </cell>
          <cell r="BZ1146">
            <v>12</v>
          </cell>
          <cell r="CA1146" t="str">
            <v>20-04-2009</v>
          </cell>
          <cell r="CB1146" t="str">
            <v xml:space="preserve">GGBR    /ED </v>
          </cell>
          <cell r="CC1146" t="str">
            <v>PN      N1</v>
          </cell>
          <cell r="CD1146" t="str">
            <v xml:space="preserve">OPCOES VENDA   </v>
          </cell>
          <cell r="CE1146" t="str">
            <v xml:space="preserve">Europeu        </v>
          </cell>
        </row>
        <row r="1147">
          <cell r="AF1147">
            <v>1142</v>
          </cell>
          <cell r="AG1147">
            <v>0.11535464857990441</v>
          </cell>
          <cell r="BY1147" t="str">
            <v>GGBRP13</v>
          </cell>
          <cell r="BZ1147">
            <v>12.96</v>
          </cell>
          <cell r="CA1147" t="str">
            <v>20-04-2009</v>
          </cell>
          <cell r="CB1147" t="str">
            <v xml:space="preserve">GGBR    /ED </v>
          </cell>
          <cell r="CC1147" t="str">
            <v>PN      N1</v>
          </cell>
          <cell r="CD1147" t="str">
            <v xml:space="preserve">OPCOES VENDA   </v>
          </cell>
          <cell r="CE1147" t="str">
            <v xml:space="preserve">Europeu        </v>
          </cell>
        </row>
        <row r="1148">
          <cell r="AF1148">
            <v>1143</v>
          </cell>
          <cell r="AG1148">
            <v>0.1153692288362087</v>
          </cell>
          <cell r="BY1148" t="str">
            <v>GGBRP14</v>
          </cell>
          <cell r="BZ1148">
            <v>14</v>
          </cell>
          <cell r="CA1148" t="str">
            <v>20-04-2009</v>
          </cell>
          <cell r="CB1148" t="str">
            <v xml:space="preserve">GGBR    /ED </v>
          </cell>
          <cell r="CC1148" t="str">
            <v>PN      N1</v>
          </cell>
          <cell r="CD1148" t="str">
            <v xml:space="preserve">OPCOES VENDA   </v>
          </cell>
          <cell r="CE1148" t="str">
            <v xml:space="preserve">Europeu        </v>
          </cell>
        </row>
        <row r="1149">
          <cell r="AF1149">
            <v>1144</v>
          </cell>
          <cell r="AG1149">
            <v>0.11538378379265235</v>
          </cell>
          <cell r="BY1149" t="str">
            <v>GGBRP15</v>
          </cell>
          <cell r="BZ1149">
            <v>15</v>
          </cell>
          <cell r="CA1149" t="str">
            <v>20-04-2009</v>
          </cell>
          <cell r="CB1149" t="str">
            <v xml:space="preserve">GGBR    /ED </v>
          </cell>
          <cell r="CC1149" t="str">
            <v>PN      N1</v>
          </cell>
          <cell r="CD1149" t="str">
            <v xml:space="preserve">OPCOES VENDA   </v>
          </cell>
          <cell r="CE1149" t="str">
            <v xml:space="preserve">Europeu        </v>
          </cell>
        </row>
        <row r="1150">
          <cell r="AF1150">
            <v>1145</v>
          </cell>
          <cell r="AG1150">
            <v>0.11539831351502827</v>
          </cell>
          <cell r="BY1150" t="str">
            <v>GGBRP1</v>
          </cell>
          <cell r="BZ1150">
            <v>15.46</v>
          </cell>
          <cell r="CA1150" t="str">
            <v>20-04-2009</v>
          </cell>
          <cell r="CB1150" t="str">
            <v xml:space="preserve">GGBR    /ED </v>
          </cell>
          <cell r="CC1150" t="str">
            <v>PN      N1</v>
          </cell>
          <cell r="CD1150" t="str">
            <v xml:space="preserve">OPCOES VENDA   </v>
          </cell>
          <cell r="CE1150" t="str">
            <v xml:space="preserve">Europeu        </v>
          </cell>
        </row>
        <row r="1151">
          <cell r="AF1151">
            <v>1146</v>
          </cell>
          <cell r="AG1151">
            <v>0.11541281806890114</v>
          </cell>
          <cell r="BY1151" t="str">
            <v>GGBRP16</v>
          </cell>
          <cell r="BZ1151">
            <v>16</v>
          </cell>
          <cell r="CA1151" t="str">
            <v>20-04-2009</v>
          </cell>
          <cell r="CB1151" t="str">
            <v xml:space="preserve">GGBR    /ED </v>
          </cell>
          <cell r="CC1151" t="str">
            <v>PN      N1</v>
          </cell>
          <cell r="CD1151" t="str">
            <v xml:space="preserve">OPCOES VENDA   </v>
          </cell>
          <cell r="CE1151" t="str">
            <v xml:space="preserve">Europeu        </v>
          </cell>
        </row>
        <row r="1152">
          <cell r="AF1152">
            <v>1147</v>
          </cell>
          <cell r="AG1152">
            <v>0.11542729751960845</v>
          </cell>
          <cell r="BY1152" t="str">
            <v>GGBRP3</v>
          </cell>
          <cell r="BZ1152">
            <v>16.5</v>
          </cell>
          <cell r="CA1152" t="str">
            <v>20-04-2009</v>
          </cell>
          <cell r="CB1152" t="str">
            <v xml:space="preserve">GGBR    /ED </v>
          </cell>
          <cell r="CC1152" t="str">
            <v>PN      N1</v>
          </cell>
          <cell r="CD1152" t="str">
            <v xml:space="preserve">OPCOES VENDA   </v>
          </cell>
          <cell r="CE1152" t="str">
            <v xml:space="preserve">Europeu        </v>
          </cell>
        </row>
        <row r="1153">
          <cell r="AF1153">
            <v>1148</v>
          </cell>
          <cell r="AG1153">
            <v>0.1154417519322628</v>
          </cell>
          <cell r="BY1153" t="str">
            <v>GGBRP17</v>
          </cell>
          <cell r="BZ1153">
            <v>16.96</v>
          </cell>
          <cell r="CA1153" t="str">
            <v>20-04-2009</v>
          </cell>
          <cell r="CB1153" t="str">
            <v xml:space="preserve">GGBR    /ED </v>
          </cell>
          <cell r="CC1153" t="str">
            <v>PN      N1</v>
          </cell>
          <cell r="CD1153" t="str">
            <v xml:space="preserve">OPCOES VENDA   </v>
          </cell>
          <cell r="CE1153" t="str">
            <v xml:space="preserve">Europeu        </v>
          </cell>
        </row>
        <row r="1154">
          <cell r="AF1154">
            <v>1149</v>
          </cell>
          <cell r="AG1154">
            <v>0.11545618137175029</v>
          </cell>
          <cell r="BY1154" t="str">
            <v>GGBRP4</v>
          </cell>
          <cell r="BZ1154">
            <v>17.46</v>
          </cell>
          <cell r="CA1154" t="str">
            <v>20-04-2009</v>
          </cell>
          <cell r="CB1154" t="str">
            <v xml:space="preserve">GGBR    /ED </v>
          </cell>
          <cell r="CC1154" t="str">
            <v>PN      N1</v>
          </cell>
          <cell r="CD1154" t="str">
            <v xml:space="preserve">OPCOES VENDA   </v>
          </cell>
          <cell r="CE1154" t="str">
            <v xml:space="preserve">Europeu        </v>
          </cell>
        </row>
        <row r="1155">
          <cell r="AF1155">
            <v>1150</v>
          </cell>
          <cell r="AG1155">
            <v>0.11547058590273407</v>
          </cell>
          <cell r="BY1155" t="str">
            <v>GGBRP18</v>
          </cell>
          <cell r="BZ1155">
            <v>18</v>
          </cell>
          <cell r="CA1155" t="str">
            <v>20-04-2009</v>
          </cell>
          <cell r="CB1155" t="str">
            <v xml:space="preserve">GGBR    /ED </v>
          </cell>
          <cell r="CC1155" t="str">
            <v>PN      N1</v>
          </cell>
          <cell r="CD1155" t="str">
            <v xml:space="preserve">OPCOES VENDA   </v>
          </cell>
          <cell r="CE1155" t="str">
            <v xml:space="preserve">Europeu        </v>
          </cell>
        </row>
        <row r="1156">
          <cell r="AF1156">
            <v>1151</v>
          </cell>
          <cell r="AG1156">
            <v>0.11548496558965415</v>
          </cell>
          <cell r="BY1156" t="str">
            <v>GGBRP5</v>
          </cell>
          <cell r="BZ1156">
            <v>18.46</v>
          </cell>
          <cell r="CA1156" t="str">
            <v>20-04-2009</v>
          </cell>
          <cell r="CB1156" t="str">
            <v xml:space="preserve">GGBR    /ED </v>
          </cell>
          <cell r="CC1156" t="str">
            <v>PN      N1</v>
          </cell>
          <cell r="CD1156" t="str">
            <v xml:space="preserve">OPCOES VENDA   </v>
          </cell>
          <cell r="CE1156" t="str">
            <v xml:space="preserve">Europeu        </v>
          </cell>
        </row>
        <row r="1157">
          <cell r="AF1157">
            <v>1152</v>
          </cell>
          <cell r="AG1157">
            <v>0.11549932049672784</v>
          </cell>
          <cell r="BY1157" t="str">
            <v>GGBRP19</v>
          </cell>
          <cell r="BZ1157">
            <v>19</v>
          </cell>
          <cell r="CA1157" t="str">
            <v>20-04-2009</v>
          </cell>
          <cell r="CB1157" t="str">
            <v xml:space="preserve">GGBR    /ED </v>
          </cell>
          <cell r="CC1157" t="str">
            <v>PN      N1</v>
          </cell>
          <cell r="CD1157" t="str">
            <v xml:space="preserve">OPCOES VENDA   </v>
          </cell>
          <cell r="CE1157" t="str">
            <v xml:space="preserve">Europeu        </v>
          </cell>
        </row>
        <row r="1158">
          <cell r="AF1158">
            <v>1153</v>
          </cell>
          <cell r="AG1158">
            <v>0.11551365068795194</v>
          </cell>
          <cell r="BY1158" t="str">
            <v>GGBRP2</v>
          </cell>
          <cell r="BZ1158">
            <v>19.46</v>
          </cell>
          <cell r="CA1158" t="str">
            <v>20-04-2009</v>
          </cell>
          <cell r="CB1158" t="str">
            <v xml:space="preserve">GGBR    /ED </v>
          </cell>
          <cell r="CC1158" t="str">
            <v>PN      N1</v>
          </cell>
          <cell r="CD1158" t="str">
            <v xml:space="preserve">OPCOES VENDA   </v>
          </cell>
          <cell r="CE1158" t="str">
            <v xml:space="preserve">Europeu        </v>
          </cell>
        </row>
        <row r="1159">
          <cell r="AF1159">
            <v>1154</v>
          </cell>
          <cell r="AG1159">
            <v>0.11552795622710321</v>
          </cell>
          <cell r="BY1159" t="str">
            <v>GGBRP20</v>
          </cell>
          <cell r="BZ1159">
            <v>20</v>
          </cell>
          <cell r="CA1159" t="str">
            <v>20-04-2009</v>
          </cell>
          <cell r="CB1159" t="str">
            <v xml:space="preserve">GGBR    /ED </v>
          </cell>
          <cell r="CC1159" t="str">
            <v>PN      N1</v>
          </cell>
          <cell r="CD1159" t="str">
            <v xml:space="preserve">OPCOES VENDA   </v>
          </cell>
          <cell r="CE1159" t="str">
            <v xml:space="preserve">Europeu        </v>
          </cell>
        </row>
        <row r="1160">
          <cell r="AF1160">
            <v>1155</v>
          </cell>
          <cell r="AG1160">
            <v>0.11554223717773859</v>
          </cell>
          <cell r="BY1160" t="str">
            <v>GGBRP6</v>
          </cell>
          <cell r="BZ1160">
            <v>20.46</v>
          </cell>
          <cell r="CA1160" t="str">
            <v>20-04-2009</v>
          </cell>
          <cell r="CB1160" t="str">
            <v xml:space="preserve">GGBR    /ED </v>
          </cell>
          <cell r="CC1160" t="str">
            <v>PN      N1</v>
          </cell>
          <cell r="CD1160" t="str">
            <v xml:space="preserve">OPCOES VENDA   </v>
          </cell>
          <cell r="CE1160" t="str">
            <v xml:space="preserve">Europeu        </v>
          </cell>
        </row>
        <row r="1161">
          <cell r="AF1161">
            <v>1156</v>
          </cell>
          <cell r="AG1161">
            <v>0.11555649360319675</v>
          </cell>
          <cell r="BY1161" t="str">
            <v>GGBRQ11</v>
          </cell>
          <cell r="BZ1161">
            <v>11</v>
          </cell>
          <cell r="CA1161" t="str">
            <v>18-05-2009</v>
          </cell>
          <cell r="CB1161" t="str">
            <v xml:space="preserve">GGBR    /ED </v>
          </cell>
          <cell r="CC1161" t="str">
            <v>PN      N1</v>
          </cell>
          <cell r="CD1161" t="str">
            <v xml:space="preserve">OPCOES VENDA   </v>
          </cell>
          <cell r="CE1161" t="str">
            <v xml:space="preserve">Europeu        </v>
          </cell>
        </row>
        <row r="1162">
          <cell r="AF1162">
            <v>1157</v>
          </cell>
          <cell r="AG1162">
            <v>0.11557072556659964</v>
          </cell>
          <cell r="BY1162" t="str">
            <v>GGBRQ1</v>
          </cell>
          <cell r="BZ1162">
            <v>11.5</v>
          </cell>
          <cell r="CA1162" t="str">
            <v>18-05-2009</v>
          </cell>
          <cell r="CB1162" t="str">
            <v xml:space="preserve">GGBR    /ED </v>
          </cell>
          <cell r="CC1162" t="str">
            <v>PN      N1</v>
          </cell>
          <cell r="CD1162" t="str">
            <v xml:space="preserve">OPCOES VENDA   </v>
          </cell>
          <cell r="CE1162" t="str">
            <v xml:space="preserve">Europeu        </v>
          </cell>
        </row>
        <row r="1163">
          <cell r="AF1163">
            <v>1158</v>
          </cell>
          <cell r="AG1163">
            <v>0.11558493313085205</v>
          </cell>
          <cell r="BY1163" t="str">
            <v>GGBRQ12</v>
          </cell>
          <cell r="BZ1163">
            <v>12</v>
          </cell>
          <cell r="CA1163" t="str">
            <v>18-05-2009</v>
          </cell>
          <cell r="CB1163" t="str">
            <v xml:space="preserve">GGBR    /ED </v>
          </cell>
          <cell r="CC1163" t="str">
            <v>PN      N1</v>
          </cell>
          <cell r="CD1163" t="str">
            <v xml:space="preserve">OPCOES VENDA   </v>
          </cell>
          <cell r="CE1163" t="str">
            <v xml:space="preserve">Europeu        </v>
          </cell>
        </row>
        <row r="1164">
          <cell r="AF1164">
            <v>1159</v>
          </cell>
          <cell r="AG1164">
            <v>0.11559911635864406</v>
          </cell>
          <cell r="BY1164" t="str">
            <v>GGBRQ2</v>
          </cell>
          <cell r="BZ1164">
            <v>12.5</v>
          </cell>
          <cell r="CA1164" t="str">
            <v>18-05-2009</v>
          </cell>
          <cell r="CB1164" t="str">
            <v xml:space="preserve">GGBR    /ED </v>
          </cell>
          <cell r="CC1164" t="str">
            <v>PN      N1</v>
          </cell>
          <cell r="CD1164" t="str">
            <v xml:space="preserve">OPCOES VENDA   </v>
          </cell>
          <cell r="CE1164" t="str">
            <v xml:space="preserve">Europeu        </v>
          </cell>
        </row>
        <row r="1165">
          <cell r="AF1165">
            <v>1160</v>
          </cell>
          <cell r="AG1165">
            <v>0.11561327531245014</v>
          </cell>
          <cell r="BY1165" t="str">
            <v>GGBRQ13</v>
          </cell>
          <cell r="BZ1165">
            <v>13</v>
          </cell>
          <cell r="CA1165" t="str">
            <v>18-05-2009</v>
          </cell>
          <cell r="CB1165" t="str">
            <v xml:space="preserve">GGBR    /ED </v>
          </cell>
          <cell r="CC1165" t="str">
            <v>PN      N1</v>
          </cell>
          <cell r="CD1165" t="str">
            <v xml:space="preserve">OPCOES VENDA   </v>
          </cell>
          <cell r="CE1165" t="str">
            <v xml:space="preserve">Europeu        </v>
          </cell>
        </row>
        <row r="1166">
          <cell r="AF1166">
            <v>1161</v>
          </cell>
          <cell r="AG1166">
            <v>0.11562741005453225</v>
          </cell>
          <cell r="BY1166" t="str">
            <v>GGBRQ3</v>
          </cell>
          <cell r="BZ1166">
            <v>13.5</v>
          </cell>
          <cell r="CA1166" t="str">
            <v>18-05-2009</v>
          </cell>
          <cell r="CB1166" t="str">
            <v xml:space="preserve">GGBR    /ED </v>
          </cell>
          <cell r="CC1166" t="str">
            <v>PN      N1</v>
          </cell>
          <cell r="CD1166" t="str">
            <v xml:space="preserve">OPCOES VENDA   </v>
          </cell>
          <cell r="CE1166" t="str">
            <v xml:space="preserve">Europeu        </v>
          </cell>
        </row>
        <row r="1167">
          <cell r="AF1167">
            <v>1162</v>
          </cell>
          <cell r="AG1167">
            <v>0.115641520646939</v>
          </cell>
          <cell r="BY1167" t="str">
            <v>GGBRQ14</v>
          </cell>
          <cell r="BZ1167">
            <v>14</v>
          </cell>
          <cell r="CA1167" t="str">
            <v>18-05-2009</v>
          </cell>
          <cell r="CB1167" t="str">
            <v xml:space="preserve">GGBR    /ED </v>
          </cell>
          <cell r="CC1167" t="str">
            <v>PN      N1</v>
          </cell>
          <cell r="CD1167" t="str">
            <v xml:space="preserve">OPCOES VENDA   </v>
          </cell>
          <cell r="CE1167" t="str">
            <v xml:space="preserve">Europeu        </v>
          </cell>
        </row>
        <row r="1168">
          <cell r="AF1168">
            <v>1163</v>
          </cell>
          <cell r="AG1168">
            <v>0.11565560715150669</v>
          </cell>
          <cell r="BY1168" t="str">
            <v>GGBRQ4</v>
          </cell>
          <cell r="BZ1168">
            <v>14.5</v>
          </cell>
          <cell r="CA1168" t="str">
            <v>18-05-2009</v>
          </cell>
          <cell r="CB1168" t="str">
            <v xml:space="preserve">GGBR    /ED </v>
          </cell>
          <cell r="CC1168" t="str">
            <v>PN      N1</v>
          </cell>
          <cell r="CD1168" t="str">
            <v xml:space="preserve">OPCOES VENDA   </v>
          </cell>
          <cell r="CE1168" t="str">
            <v xml:space="preserve">Europeu        </v>
          </cell>
        </row>
        <row r="1169">
          <cell r="AF1169">
            <v>1164</v>
          </cell>
          <cell r="AG1169">
            <v>0.11566966962986203</v>
          </cell>
          <cell r="BY1169" t="str">
            <v>GGBRQ15</v>
          </cell>
          <cell r="BZ1169">
            <v>15</v>
          </cell>
          <cell r="CA1169" t="str">
            <v>18-05-2009</v>
          </cell>
          <cell r="CB1169" t="str">
            <v xml:space="preserve">GGBR    /ED </v>
          </cell>
          <cell r="CC1169" t="str">
            <v>PN      N1</v>
          </cell>
          <cell r="CD1169" t="str">
            <v xml:space="preserve">OPCOES VENDA   </v>
          </cell>
          <cell r="CE1169" t="str">
            <v xml:space="preserve">Europeu        </v>
          </cell>
        </row>
        <row r="1170">
          <cell r="AF1170">
            <v>1165</v>
          </cell>
          <cell r="AG1170">
            <v>0.11568370814341988</v>
          </cell>
          <cell r="BY1170" t="str">
            <v>GGBRW24</v>
          </cell>
          <cell r="BZ1170">
            <v>14.5</v>
          </cell>
          <cell r="CA1170" t="str">
            <v>16-11-2009</v>
          </cell>
          <cell r="CB1170" t="str">
            <v xml:space="preserve">GGBR    /ED </v>
          </cell>
          <cell r="CC1170" t="str">
            <v>PN      N1</v>
          </cell>
          <cell r="CD1170" t="str">
            <v xml:space="preserve">OPCOES VENDA   </v>
          </cell>
          <cell r="CE1170" t="str">
            <v xml:space="preserve">Europeu        </v>
          </cell>
        </row>
        <row r="1171">
          <cell r="AF1171">
            <v>1166</v>
          </cell>
          <cell r="AG1171">
            <v>0.11569772275338752</v>
          </cell>
          <cell r="BY1171" t="str">
            <v>GGBRW25</v>
          </cell>
          <cell r="BZ1171">
            <v>15</v>
          </cell>
          <cell r="CA1171" t="str">
            <v>16-11-2009</v>
          </cell>
          <cell r="CB1171" t="str">
            <v xml:space="preserve">GGBR    /ED </v>
          </cell>
          <cell r="CC1171" t="str">
            <v>PN      N1</v>
          </cell>
          <cell r="CD1171" t="str">
            <v xml:space="preserve">OPCOES VENDA   </v>
          </cell>
          <cell r="CE1171" t="str">
            <v xml:space="preserve">Europeu        </v>
          </cell>
        </row>
        <row r="1172">
          <cell r="AF1172">
            <v>1167</v>
          </cell>
          <cell r="AG1172">
            <v>0.11571171352076393</v>
          </cell>
          <cell r="BY1172" t="str">
            <v>GGBRW26</v>
          </cell>
          <cell r="BZ1172">
            <v>15.5</v>
          </cell>
          <cell r="CA1172" t="str">
            <v>16-11-2009</v>
          </cell>
          <cell r="CB1172" t="str">
            <v xml:space="preserve">GGBR    /ED </v>
          </cell>
          <cell r="CC1172" t="str">
            <v>PN      N1</v>
          </cell>
          <cell r="CD1172" t="str">
            <v xml:space="preserve">OPCOES VENDA   </v>
          </cell>
          <cell r="CE1172" t="str">
            <v xml:space="preserve">Europeu        </v>
          </cell>
        </row>
        <row r="1173">
          <cell r="AF1173">
            <v>1168</v>
          </cell>
          <cell r="AG1173">
            <v>0.11572568050633958</v>
          </cell>
          <cell r="BY1173" t="str">
            <v>GGBRW16</v>
          </cell>
          <cell r="BZ1173">
            <v>15.96</v>
          </cell>
          <cell r="CA1173" t="str">
            <v>16-11-2009</v>
          </cell>
          <cell r="CB1173" t="str">
            <v xml:space="preserve">GGBR    /ED </v>
          </cell>
          <cell r="CC1173" t="str">
            <v>PN      N1</v>
          </cell>
          <cell r="CD1173" t="str">
            <v xml:space="preserve">OPCOES VENDA   </v>
          </cell>
          <cell r="CE1173" t="str">
            <v xml:space="preserve">Europeu        </v>
          </cell>
        </row>
        <row r="1174">
          <cell r="AF1174">
            <v>1169</v>
          </cell>
          <cell r="AG1174">
            <v>0.11573962377069913</v>
          </cell>
          <cell r="BY1174" t="str">
            <v>GGBRW27</v>
          </cell>
          <cell r="BZ1174">
            <v>16.5</v>
          </cell>
          <cell r="CA1174" t="str">
            <v>16-11-2009</v>
          </cell>
          <cell r="CB1174" t="str">
            <v xml:space="preserve">GGBR    /ED </v>
          </cell>
          <cell r="CC1174" t="str">
            <v>PN      N1</v>
          </cell>
          <cell r="CD1174" t="str">
            <v xml:space="preserve">OPCOES VENDA   </v>
          </cell>
          <cell r="CE1174" t="str">
            <v xml:space="preserve">Europeu        </v>
          </cell>
        </row>
        <row r="1175">
          <cell r="AF1175">
            <v>1170</v>
          </cell>
          <cell r="AG1175">
            <v>0.11575354337422139</v>
          </cell>
          <cell r="BY1175" t="str">
            <v>GGBRW28</v>
          </cell>
          <cell r="BZ1175">
            <v>17</v>
          </cell>
          <cell r="CA1175" t="str">
            <v>16-11-2009</v>
          </cell>
          <cell r="CB1175" t="str">
            <v xml:space="preserve">GGBR    /ED </v>
          </cell>
          <cell r="CC1175" t="str">
            <v>PN      N1</v>
          </cell>
          <cell r="CD1175" t="str">
            <v xml:space="preserve">OPCOES VENDA   </v>
          </cell>
          <cell r="CE1175" t="str">
            <v xml:space="preserve">Europeu        </v>
          </cell>
        </row>
        <row r="1176">
          <cell r="AF1176">
            <v>1171</v>
          </cell>
          <cell r="AG1176">
            <v>0.11576743937708134</v>
          </cell>
          <cell r="BY1176" t="str">
            <v>GGBRW29</v>
          </cell>
          <cell r="BZ1176">
            <v>17.5</v>
          </cell>
          <cell r="CA1176" t="str">
            <v>16-11-2009</v>
          </cell>
          <cell r="CB1176" t="str">
            <v xml:space="preserve">GGBR    /ED </v>
          </cell>
          <cell r="CC1176" t="str">
            <v>PN      N1</v>
          </cell>
          <cell r="CD1176" t="str">
            <v xml:space="preserve">OPCOES VENDA   </v>
          </cell>
          <cell r="CE1176" t="str">
            <v xml:space="preserve">Europeu        </v>
          </cell>
        </row>
        <row r="1177">
          <cell r="AF1177">
            <v>1172</v>
          </cell>
          <cell r="AG1177">
            <v>0.11578131183924878</v>
          </cell>
          <cell r="BY1177" t="str">
            <v>GGBRX4</v>
          </cell>
          <cell r="BZ1177">
            <v>16</v>
          </cell>
          <cell r="CA1177" t="str">
            <v>21-12-2009</v>
          </cell>
          <cell r="CB1177" t="str">
            <v xml:space="preserve">GGBR    /ED </v>
          </cell>
          <cell r="CC1177" t="str">
            <v>PN      N1</v>
          </cell>
          <cell r="CD1177" t="str">
            <v xml:space="preserve">OPCOES VENDA   </v>
          </cell>
          <cell r="CE1177" t="str">
            <v xml:space="preserve">Europeu        </v>
          </cell>
        </row>
        <row r="1178">
          <cell r="AF1178">
            <v>1173</v>
          </cell>
          <cell r="AG1178">
            <v>0.11579516082049168</v>
          </cell>
          <cell r="BY1178" t="str">
            <v>GGBRX5</v>
          </cell>
          <cell r="BZ1178">
            <v>16.5</v>
          </cell>
          <cell r="CA1178" t="str">
            <v>21-12-2009</v>
          </cell>
          <cell r="CB1178" t="str">
            <v xml:space="preserve">GGBR    /ED </v>
          </cell>
          <cell r="CC1178" t="str">
            <v>PN      N1</v>
          </cell>
          <cell r="CD1178" t="str">
            <v xml:space="preserve">OPCOES VENDA   </v>
          </cell>
          <cell r="CE1178" t="str">
            <v xml:space="preserve">Europeu        </v>
          </cell>
        </row>
        <row r="1179">
          <cell r="AF1179">
            <v>1174</v>
          </cell>
          <cell r="AG1179">
            <v>0.1158089863803744</v>
          </cell>
          <cell r="BY1179" t="str">
            <v>GGBRX6</v>
          </cell>
          <cell r="BZ1179">
            <v>17</v>
          </cell>
          <cell r="CA1179" t="str">
            <v>21-12-2009</v>
          </cell>
          <cell r="CB1179" t="str">
            <v xml:space="preserve">GGBR    /ED </v>
          </cell>
          <cell r="CC1179" t="str">
            <v>PN      N1</v>
          </cell>
          <cell r="CD1179" t="str">
            <v xml:space="preserve">OPCOES VENDA   </v>
          </cell>
          <cell r="CE1179" t="str">
            <v xml:space="preserve">Europeu        </v>
          </cell>
        </row>
        <row r="1180">
          <cell r="AF1180">
            <v>1175</v>
          </cell>
          <cell r="AG1180">
            <v>0.11582278857826167</v>
          </cell>
          <cell r="BY1180" t="str">
            <v>GGBRX7</v>
          </cell>
          <cell r="BZ1180">
            <v>17.5</v>
          </cell>
          <cell r="CA1180" t="str">
            <v>21-12-2009</v>
          </cell>
          <cell r="CB1180" t="str">
            <v xml:space="preserve">GGBR    /ED </v>
          </cell>
          <cell r="CC1180" t="str">
            <v>PN      N1</v>
          </cell>
          <cell r="CD1180" t="str">
            <v xml:space="preserve">OPCOES VENDA   </v>
          </cell>
          <cell r="CE1180" t="str">
            <v xml:space="preserve">Europeu        </v>
          </cell>
        </row>
        <row r="1181">
          <cell r="AF1181">
            <v>1176</v>
          </cell>
          <cell r="AG1181">
            <v>0.11583656747331683</v>
          </cell>
          <cell r="BY1181" t="str">
            <v>GGBRX8</v>
          </cell>
          <cell r="BZ1181">
            <v>17.96</v>
          </cell>
          <cell r="CA1181" t="str">
            <v>21-12-2009</v>
          </cell>
          <cell r="CB1181" t="str">
            <v xml:space="preserve">GGBR    /ED </v>
          </cell>
          <cell r="CC1181" t="str">
            <v>PN      N1</v>
          </cell>
          <cell r="CD1181" t="str">
            <v xml:space="preserve">OPCOES VENDA   </v>
          </cell>
          <cell r="CE1181" t="str">
            <v xml:space="preserve">Europeu        </v>
          </cell>
        </row>
        <row r="1182">
          <cell r="AF1182">
            <v>1177</v>
          </cell>
          <cell r="AG1182">
            <v>0.11585032312450338</v>
          </cell>
          <cell r="BY1182" t="str">
            <v>GGBRM9</v>
          </cell>
          <cell r="BZ1182">
            <v>9</v>
          </cell>
          <cell r="CA1182" t="str">
            <v>18-01-2010</v>
          </cell>
          <cell r="CB1182" t="str">
            <v xml:space="preserve">GGBR    /ED </v>
          </cell>
          <cell r="CC1182" t="str">
            <v>PN      N1</v>
          </cell>
          <cell r="CD1182" t="str">
            <v xml:space="preserve">OPCOES VENDA   </v>
          </cell>
          <cell r="CE1182" t="str">
            <v xml:space="preserve">Europeu        </v>
          </cell>
        </row>
        <row r="1183">
          <cell r="AF1183">
            <v>1178</v>
          </cell>
          <cell r="AG1183">
            <v>0.11586405559058699</v>
          </cell>
          <cell r="BY1183" t="str">
            <v>GGBRM13</v>
          </cell>
          <cell r="BZ1183">
            <v>13</v>
          </cell>
          <cell r="CA1183" t="str">
            <v>18-01-2010</v>
          </cell>
          <cell r="CB1183" t="str">
            <v xml:space="preserve">GGBR    /ED </v>
          </cell>
          <cell r="CC1183" t="str">
            <v>PN      N1</v>
          </cell>
          <cell r="CD1183" t="str">
            <v xml:space="preserve">OPCOES VENDA   </v>
          </cell>
          <cell r="CE1183" t="str">
            <v xml:space="preserve">Europeu        </v>
          </cell>
        </row>
        <row r="1184">
          <cell r="AF1184">
            <v>1179</v>
          </cell>
          <cell r="AG1184">
            <v>0.1158777649301348</v>
          </cell>
          <cell r="BY1184" t="str">
            <v>GGBRM15</v>
          </cell>
          <cell r="BZ1184">
            <v>15</v>
          </cell>
          <cell r="CA1184" t="str">
            <v>18-01-2010</v>
          </cell>
          <cell r="CB1184" t="str">
            <v xml:space="preserve">GGBR    /ED </v>
          </cell>
          <cell r="CC1184" t="str">
            <v>PN      N1</v>
          </cell>
          <cell r="CD1184" t="str">
            <v xml:space="preserve">OPCOES VENDA   </v>
          </cell>
          <cell r="CE1184" t="str">
            <v xml:space="preserve">Europeu        </v>
          </cell>
        </row>
        <row r="1185">
          <cell r="AF1185">
            <v>1180</v>
          </cell>
          <cell r="AG1185">
            <v>0.11589145120151656</v>
          </cell>
          <cell r="BY1185" t="str">
            <v>GOAUC17</v>
          </cell>
          <cell r="BZ1185">
            <v>17</v>
          </cell>
          <cell r="CA1185" t="str">
            <v>16-03-2009</v>
          </cell>
          <cell r="CB1185" t="str">
            <v xml:space="preserve">GOAU    /ED </v>
          </cell>
          <cell r="CC1185" t="str">
            <v>PN      N1</v>
          </cell>
          <cell r="CD1185" t="str">
            <v xml:space="preserve">OPCOES COMPRA  </v>
          </cell>
          <cell r="CE1185" t="str">
            <v xml:space="preserve">Americano      </v>
          </cell>
        </row>
        <row r="1186">
          <cell r="AF1186">
            <v>1181</v>
          </cell>
          <cell r="AG1186">
            <v>0.11590511446290663</v>
          </cell>
          <cell r="BY1186" t="str">
            <v>GOAUC1</v>
          </cell>
          <cell r="BZ1186">
            <v>17.5</v>
          </cell>
          <cell r="CA1186" t="str">
            <v>16-03-2009</v>
          </cell>
          <cell r="CB1186" t="str">
            <v xml:space="preserve">GOAU    /ED </v>
          </cell>
          <cell r="CC1186" t="str">
            <v>PN      N1</v>
          </cell>
          <cell r="CD1186" t="str">
            <v xml:space="preserve">OPCOES COMPRA  </v>
          </cell>
          <cell r="CE1186" t="str">
            <v xml:space="preserve">Europeu        </v>
          </cell>
        </row>
        <row r="1187">
          <cell r="AF1187">
            <v>1182</v>
          </cell>
          <cell r="AG1187">
            <v>0.11591875477228308</v>
          </cell>
          <cell r="BY1187" t="str">
            <v>GOAUC18</v>
          </cell>
          <cell r="BZ1187">
            <v>18</v>
          </cell>
          <cell r="CA1187" t="str">
            <v>16-03-2009</v>
          </cell>
          <cell r="CB1187" t="str">
            <v xml:space="preserve">GOAU    /ED </v>
          </cell>
          <cell r="CC1187" t="str">
            <v>PN      N1</v>
          </cell>
          <cell r="CD1187" t="str">
            <v xml:space="preserve">OPCOES COMPRA  </v>
          </cell>
          <cell r="CE1187" t="str">
            <v xml:space="preserve">Americano      </v>
          </cell>
        </row>
        <row r="1188">
          <cell r="AF1188">
            <v>1183</v>
          </cell>
          <cell r="AG1188">
            <v>0.11593237218742991</v>
          </cell>
          <cell r="BY1188" t="str">
            <v>GOAUC19</v>
          </cell>
          <cell r="BZ1188">
            <v>18.899999999999999</v>
          </cell>
          <cell r="CA1188" t="str">
            <v>16-03-2009</v>
          </cell>
          <cell r="CB1188" t="str">
            <v xml:space="preserve">GOAU    /ED </v>
          </cell>
          <cell r="CC1188" t="str">
            <v>PN      N1</v>
          </cell>
          <cell r="CD1188" t="str">
            <v xml:space="preserve">OPCOES COMPRA  </v>
          </cell>
          <cell r="CE1188" t="str">
            <v xml:space="preserve">Americano      </v>
          </cell>
        </row>
        <row r="1189">
          <cell r="AF1189">
            <v>1184</v>
          </cell>
          <cell r="AG1189">
            <v>0.11594596676593705</v>
          </cell>
          <cell r="BY1189" t="str">
            <v>GOAUC20</v>
          </cell>
          <cell r="BZ1189">
            <v>20</v>
          </cell>
          <cell r="CA1189" t="str">
            <v>16-03-2009</v>
          </cell>
          <cell r="CB1189" t="str">
            <v xml:space="preserve">GOAU    /ED </v>
          </cell>
          <cell r="CC1189" t="str">
            <v>PN      N1</v>
          </cell>
          <cell r="CD1189" t="str">
            <v xml:space="preserve">OPCOES COMPRA  </v>
          </cell>
          <cell r="CE1189" t="str">
            <v xml:space="preserve">Americano      </v>
          </cell>
        </row>
        <row r="1190">
          <cell r="AF1190">
            <v>1185</v>
          </cell>
          <cell r="AG1190">
            <v>0.11595953856520147</v>
          </cell>
          <cell r="BY1190" t="str">
            <v>GOAUC21</v>
          </cell>
          <cell r="BZ1190">
            <v>21</v>
          </cell>
          <cell r="CA1190" t="str">
            <v>16-03-2009</v>
          </cell>
          <cell r="CB1190" t="str">
            <v xml:space="preserve">GOAU    /ED </v>
          </cell>
          <cell r="CC1190" t="str">
            <v>PN      N1</v>
          </cell>
          <cell r="CD1190" t="str">
            <v xml:space="preserve">OPCOES COMPRA  </v>
          </cell>
          <cell r="CE1190" t="str">
            <v xml:space="preserve">Americano      </v>
          </cell>
        </row>
        <row r="1191">
          <cell r="AF1191">
            <v>1186</v>
          </cell>
          <cell r="AG1191">
            <v>0.11597308764242831</v>
          </cell>
          <cell r="BY1191" t="str">
            <v>GOAUC22</v>
          </cell>
          <cell r="BZ1191">
            <v>22</v>
          </cell>
          <cell r="CA1191" t="str">
            <v>16-03-2009</v>
          </cell>
          <cell r="CB1191" t="str">
            <v xml:space="preserve">GOAU    /ED </v>
          </cell>
          <cell r="CC1191" t="str">
            <v>PN      N1</v>
          </cell>
          <cell r="CD1191" t="str">
            <v xml:space="preserve">OPCOES COMPRA  </v>
          </cell>
          <cell r="CE1191" t="str">
            <v xml:space="preserve">Americano      </v>
          </cell>
        </row>
        <row r="1192">
          <cell r="AF1192">
            <v>1187</v>
          </cell>
          <cell r="AG1192">
            <v>0.1159866140546304</v>
          </cell>
          <cell r="BY1192" t="str">
            <v>GOAUC23</v>
          </cell>
          <cell r="BZ1192">
            <v>23</v>
          </cell>
          <cell r="CA1192" t="str">
            <v>16-03-2009</v>
          </cell>
          <cell r="CB1192" t="str">
            <v xml:space="preserve">GOAU    /ED </v>
          </cell>
          <cell r="CC1192" t="str">
            <v>PN      N1</v>
          </cell>
          <cell r="CD1192" t="str">
            <v xml:space="preserve">OPCOES COMPRA  </v>
          </cell>
          <cell r="CE1192" t="str">
            <v xml:space="preserve">Americano      </v>
          </cell>
        </row>
        <row r="1193">
          <cell r="AF1193">
            <v>1188</v>
          </cell>
          <cell r="AG1193">
            <v>0.11600011785863118</v>
          </cell>
          <cell r="BY1193" t="str">
            <v>GOAUC24</v>
          </cell>
          <cell r="BZ1193">
            <v>23.9</v>
          </cell>
          <cell r="CA1193" t="str">
            <v>16-03-2009</v>
          </cell>
          <cell r="CB1193" t="str">
            <v xml:space="preserve">GOAU    /ED </v>
          </cell>
          <cell r="CC1193" t="str">
            <v>PN      N1</v>
          </cell>
          <cell r="CD1193" t="str">
            <v xml:space="preserve">OPCOES COMPRA  </v>
          </cell>
          <cell r="CE1193" t="str">
            <v xml:space="preserve">Americano      </v>
          </cell>
        </row>
        <row r="1194">
          <cell r="AF1194">
            <v>1189</v>
          </cell>
          <cell r="AG1194">
            <v>0.11601359911106357</v>
          </cell>
          <cell r="BY1194" t="str">
            <v>GOAUD20</v>
          </cell>
          <cell r="BZ1194">
            <v>20</v>
          </cell>
          <cell r="CA1194" t="str">
            <v>20-04-2009</v>
          </cell>
          <cell r="CB1194" t="str">
            <v xml:space="preserve">GOAU    /ED </v>
          </cell>
          <cell r="CC1194" t="str">
            <v>PN      N1</v>
          </cell>
          <cell r="CD1194" t="str">
            <v xml:space="preserve">OPCOES COMPRA  </v>
          </cell>
          <cell r="CE1194" t="str">
            <v xml:space="preserve">Americano      </v>
          </cell>
        </row>
        <row r="1195">
          <cell r="AF1195">
            <v>1190</v>
          </cell>
          <cell r="AG1195">
            <v>0.11602705786837197</v>
          </cell>
          <cell r="BY1195" t="str">
            <v>GOAUD21</v>
          </cell>
          <cell r="BZ1195">
            <v>21</v>
          </cell>
          <cell r="CA1195" t="str">
            <v>20-04-2009</v>
          </cell>
          <cell r="CB1195" t="str">
            <v xml:space="preserve">GOAU    /ED </v>
          </cell>
          <cell r="CC1195" t="str">
            <v>PN      N1</v>
          </cell>
          <cell r="CD1195" t="str">
            <v xml:space="preserve">OPCOES COMPRA  </v>
          </cell>
          <cell r="CE1195" t="str">
            <v xml:space="preserve">Americano      </v>
          </cell>
        </row>
        <row r="1196">
          <cell r="AF1196">
            <v>1191</v>
          </cell>
          <cell r="AG1196">
            <v>0.11604049418681184</v>
          </cell>
          <cell r="BY1196" t="str">
            <v>GOAUD22</v>
          </cell>
          <cell r="BZ1196">
            <v>22</v>
          </cell>
          <cell r="CA1196" t="str">
            <v>20-04-2009</v>
          </cell>
          <cell r="CB1196" t="str">
            <v xml:space="preserve">GOAU    /ED </v>
          </cell>
          <cell r="CC1196" t="str">
            <v>PN      N1</v>
          </cell>
          <cell r="CD1196" t="str">
            <v xml:space="preserve">OPCOES COMPRA  </v>
          </cell>
          <cell r="CE1196" t="str">
            <v xml:space="preserve">Americano      </v>
          </cell>
        </row>
        <row r="1197">
          <cell r="AF1197">
            <v>1192</v>
          </cell>
          <cell r="AG1197">
            <v>0.11605390812245164</v>
          </cell>
          <cell r="BY1197" t="str">
            <v>GOAUD24</v>
          </cell>
          <cell r="BZ1197">
            <v>24</v>
          </cell>
          <cell r="CA1197" t="str">
            <v>20-04-2009</v>
          </cell>
          <cell r="CB1197" t="str">
            <v xml:space="preserve">GOAU    /ED </v>
          </cell>
          <cell r="CC1197" t="str">
            <v>PN      N1</v>
          </cell>
          <cell r="CD1197" t="str">
            <v xml:space="preserve">OPCOES COMPRA  </v>
          </cell>
          <cell r="CE1197" t="str">
            <v xml:space="preserve">Americano      </v>
          </cell>
        </row>
        <row r="1198">
          <cell r="AF1198">
            <v>1193</v>
          </cell>
          <cell r="AG1198">
            <v>0.1160672997311738</v>
          </cell>
          <cell r="BY1198" t="str">
            <v>GOAUD26</v>
          </cell>
          <cell r="BZ1198">
            <v>26</v>
          </cell>
          <cell r="CA1198" t="str">
            <v>20-04-2009</v>
          </cell>
          <cell r="CB1198" t="str">
            <v xml:space="preserve">GOAU    /ED </v>
          </cell>
          <cell r="CC1198" t="str">
            <v>PN      N1</v>
          </cell>
          <cell r="CD1198" t="str">
            <v xml:space="preserve">OPCOES COMPRA  </v>
          </cell>
          <cell r="CE1198" t="str">
            <v xml:space="preserve">Americano      </v>
          </cell>
        </row>
        <row r="1199">
          <cell r="AF1199">
            <v>1194</v>
          </cell>
          <cell r="AG1199">
            <v>0.11608066906867376</v>
          </cell>
          <cell r="BY1199" t="str">
            <v>GOAUO17</v>
          </cell>
          <cell r="BZ1199">
            <v>16.899999999999999</v>
          </cell>
          <cell r="CA1199" t="str">
            <v>16-03-2009</v>
          </cell>
          <cell r="CB1199" t="str">
            <v xml:space="preserve">GOAU    /ED </v>
          </cell>
          <cell r="CC1199" t="str">
            <v>PN      N1</v>
          </cell>
          <cell r="CD1199" t="str">
            <v xml:space="preserve">OPCOES VENDA   </v>
          </cell>
          <cell r="CE1199" t="str">
            <v xml:space="preserve">Europeu        </v>
          </cell>
        </row>
        <row r="1200">
          <cell r="AF1200">
            <v>1195</v>
          </cell>
          <cell r="AG1200">
            <v>0.11609401619046222</v>
          </cell>
          <cell r="BY1200" t="str">
            <v>GOAUO1</v>
          </cell>
          <cell r="BZ1200">
            <v>17.5</v>
          </cell>
          <cell r="CA1200" t="str">
            <v>16-03-2009</v>
          </cell>
          <cell r="CB1200" t="str">
            <v xml:space="preserve">GOAU    /ED </v>
          </cell>
          <cell r="CC1200" t="str">
            <v>PN      N1</v>
          </cell>
          <cell r="CD1200" t="str">
            <v xml:space="preserve">OPCOES VENDA   </v>
          </cell>
          <cell r="CE1200" t="str">
            <v xml:space="preserve">Europeu        </v>
          </cell>
        </row>
        <row r="1201">
          <cell r="AF1201">
            <v>1196</v>
          </cell>
          <cell r="AG1201">
            <v>0.11610734115186649</v>
          </cell>
          <cell r="BY1201" t="str">
            <v>GOAUO18</v>
          </cell>
          <cell r="BZ1201">
            <v>18</v>
          </cell>
          <cell r="CA1201" t="str">
            <v>16-03-2009</v>
          </cell>
          <cell r="CB1201" t="str">
            <v xml:space="preserve">GOAU    /ED </v>
          </cell>
          <cell r="CC1201" t="str">
            <v>PN      N1</v>
          </cell>
          <cell r="CD1201" t="str">
            <v xml:space="preserve">OPCOES VENDA   </v>
          </cell>
          <cell r="CE1201" t="str">
            <v xml:space="preserve">Europeu        </v>
          </cell>
        </row>
        <row r="1202">
          <cell r="AF1202">
            <v>1197</v>
          </cell>
          <cell r="AG1202">
            <v>0.11612064400802913</v>
          </cell>
          <cell r="BY1202" t="str">
            <v>GOAUO19</v>
          </cell>
          <cell r="BZ1202">
            <v>19</v>
          </cell>
          <cell r="CA1202" t="str">
            <v>16-03-2009</v>
          </cell>
          <cell r="CB1202" t="str">
            <v xml:space="preserve">GOAU    /ED </v>
          </cell>
          <cell r="CC1202" t="str">
            <v>PN      N1</v>
          </cell>
          <cell r="CD1202" t="str">
            <v xml:space="preserve">OPCOES VENDA   </v>
          </cell>
          <cell r="CE1202" t="str">
            <v xml:space="preserve">Europeu        </v>
          </cell>
        </row>
        <row r="1203">
          <cell r="AF1203">
            <v>1198</v>
          </cell>
          <cell r="AG1203">
            <v>0.11613392481391016</v>
          </cell>
          <cell r="BY1203" t="str">
            <v>GOAUO20</v>
          </cell>
          <cell r="BZ1203">
            <v>19.899999999999999</v>
          </cell>
          <cell r="CA1203" t="str">
            <v>16-03-2009</v>
          </cell>
          <cell r="CB1203" t="str">
            <v xml:space="preserve">GOAU    /ED </v>
          </cell>
          <cell r="CC1203" t="str">
            <v>PN      N1</v>
          </cell>
          <cell r="CD1203" t="str">
            <v xml:space="preserve">OPCOES VENDA   </v>
          </cell>
          <cell r="CE1203" t="str">
            <v xml:space="preserve">Europeu        </v>
          </cell>
        </row>
        <row r="1204">
          <cell r="AF1204">
            <v>1199</v>
          </cell>
          <cell r="AG1204">
            <v>0.11614718362428778</v>
          </cell>
          <cell r="BY1204" t="str">
            <v>GOAUO21</v>
          </cell>
          <cell r="BZ1204">
            <v>21</v>
          </cell>
          <cell r="CA1204" t="str">
            <v>16-03-2009</v>
          </cell>
          <cell r="CB1204" t="str">
            <v xml:space="preserve">GOAU    /ED </v>
          </cell>
          <cell r="CC1204" t="str">
            <v>PN      N1</v>
          </cell>
          <cell r="CD1204" t="str">
            <v xml:space="preserve">OPCOES VENDA   </v>
          </cell>
          <cell r="CE1204" t="str">
            <v xml:space="preserve">Europeu        </v>
          </cell>
        </row>
        <row r="1205">
          <cell r="AF1205">
            <v>1200</v>
          </cell>
          <cell r="AG1205">
            <v>0.11616042049375919</v>
          </cell>
          <cell r="BY1205" t="str">
            <v>GOAUO22</v>
          </cell>
          <cell r="BZ1205">
            <v>22</v>
          </cell>
          <cell r="CA1205" t="str">
            <v>16-03-2009</v>
          </cell>
          <cell r="CB1205" t="str">
            <v xml:space="preserve">GOAU    /ED </v>
          </cell>
          <cell r="CC1205" t="str">
            <v>PN      N1</v>
          </cell>
          <cell r="CD1205" t="str">
            <v xml:space="preserve">OPCOES VENDA   </v>
          </cell>
          <cell r="CE1205" t="str">
            <v xml:space="preserve">Europeu        </v>
          </cell>
        </row>
        <row r="1206">
          <cell r="AF1206">
            <v>1201</v>
          </cell>
          <cell r="AG1206">
            <v>0.11617363547674064</v>
          </cell>
          <cell r="BY1206" t="str">
            <v>GOAUO23</v>
          </cell>
          <cell r="BZ1206">
            <v>23</v>
          </cell>
          <cell r="CA1206" t="str">
            <v>16-03-2009</v>
          </cell>
          <cell r="CB1206" t="str">
            <v xml:space="preserve">GOAU    /ED </v>
          </cell>
          <cell r="CC1206" t="str">
            <v>PN      N1</v>
          </cell>
          <cell r="CD1206" t="str">
            <v xml:space="preserve">OPCOES VENDA   </v>
          </cell>
          <cell r="CE1206" t="str">
            <v xml:space="preserve">Europeu        </v>
          </cell>
        </row>
        <row r="1207">
          <cell r="AF1207">
            <v>1202</v>
          </cell>
          <cell r="AG1207">
            <v>0.11618682862746832</v>
          </cell>
          <cell r="BY1207" t="str">
            <v>GOAUO24</v>
          </cell>
          <cell r="BZ1207">
            <v>24</v>
          </cell>
          <cell r="CA1207" t="str">
            <v>16-03-2009</v>
          </cell>
          <cell r="CB1207" t="str">
            <v xml:space="preserve">GOAU    /ED </v>
          </cell>
          <cell r="CC1207" t="str">
            <v>PN      N1</v>
          </cell>
          <cell r="CD1207" t="str">
            <v xml:space="preserve">OPCOES VENDA   </v>
          </cell>
          <cell r="CE1207" t="str">
            <v xml:space="preserve">Europeu        </v>
          </cell>
        </row>
        <row r="1208">
          <cell r="AF1208">
            <v>1203</v>
          </cell>
          <cell r="AG1208">
            <v>0.11620000000000008</v>
          </cell>
          <cell r="BY1208" t="str">
            <v>GOAUP20</v>
          </cell>
          <cell r="BZ1208">
            <v>20</v>
          </cell>
          <cell r="CA1208" t="str">
            <v>20-04-2009</v>
          </cell>
          <cell r="CB1208" t="str">
            <v xml:space="preserve">GOAU    /ED </v>
          </cell>
          <cell r="CC1208" t="str">
            <v>PN      N1</v>
          </cell>
          <cell r="CD1208" t="str">
            <v xml:space="preserve">OPCOES VENDA   </v>
          </cell>
          <cell r="CE1208" t="str">
            <v xml:space="preserve">Europeu        </v>
          </cell>
        </row>
        <row r="1209">
          <cell r="AF1209">
            <v>1204</v>
          </cell>
          <cell r="AG1209">
            <v>0.11620623056955615</v>
          </cell>
          <cell r="BY1209" t="str">
            <v>GOAUP21</v>
          </cell>
          <cell r="BZ1209">
            <v>21</v>
          </cell>
          <cell r="CA1209" t="str">
            <v>20-04-2009</v>
          </cell>
          <cell r="CB1209" t="str">
            <v xml:space="preserve">GOAU    /ED </v>
          </cell>
          <cell r="CC1209" t="str">
            <v>PN      N1</v>
          </cell>
          <cell r="CD1209" t="str">
            <v xml:space="preserve">OPCOES VENDA   </v>
          </cell>
          <cell r="CE1209" t="str">
            <v xml:space="preserve">Europeu        </v>
          </cell>
        </row>
        <row r="1210">
          <cell r="AF1210">
            <v>1205</v>
          </cell>
          <cell r="AG1210">
            <v>0.11621245083260989</v>
          </cell>
          <cell r="BY1210" t="str">
            <v>GOAUP22</v>
          </cell>
          <cell r="BZ1210">
            <v>22</v>
          </cell>
          <cell r="CA1210" t="str">
            <v>20-04-2009</v>
          </cell>
          <cell r="CB1210" t="str">
            <v xml:space="preserve">GOAU    /ED </v>
          </cell>
          <cell r="CC1210" t="str">
            <v>PN      N1</v>
          </cell>
          <cell r="CD1210" t="str">
            <v xml:space="preserve">OPCOES VENDA   </v>
          </cell>
          <cell r="CE1210" t="str">
            <v xml:space="preserve">Europeu        </v>
          </cell>
        </row>
        <row r="1211">
          <cell r="AF1211">
            <v>1206</v>
          </cell>
          <cell r="AG1211">
            <v>0.11621866081471355</v>
          </cell>
          <cell r="BY1211" t="str">
            <v>GOAUP24</v>
          </cell>
          <cell r="BZ1211">
            <v>24</v>
          </cell>
          <cell r="CA1211" t="str">
            <v>20-04-2009</v>
          </cell>
          <cell r="CB1211" t="str">
            <v xml:space="preserve">GOAU    /ED </v>
          </cell>
          <cell r="CC1211" t="str">
            <v>PN      N1</v>
          </cell>
          <cell r="CD1211" t="str">
            <v xml:space="preserve">OPCOES VENDA   </v>
          </cell>
          <cell r="CE1211" t="str">
            <v xml:space="preserve">Europeu        </v>
          </cell>
        </row>
        <row r="1212">
          <cell r="AF1212">
            <v>1207</v>
          </cell>
          <cell r="AG1212">
            <v>0.11622486054133496</v>
          </cell>
          <cell r="BY1212" t="str">
            <v>GOAUP26</v>
          </cell>
          <cell r="BZ1212">
            <v>26</v>
          </cell>
          <cell r="CA1212" t="str">
            <v>20-04-2009</v>
          </cell>
          <cell r="CB1212" t="str">
            <v xml:space="preserve">GOAU    /ED </v>
          </cell>
          <cell r="CC1212" t="str">
            <v>PN      N1</v>
          </cell>
          <cell r="CD1212" t="str">
            <v xml:space="preserve">OPCOES VENDA   </v>
          </cell>
          <cell r="CE1212" t="str">
            <v xml:space="preserve">Europeu        </v>
          </cell>
        </row>
        <row r="1213">
          <cell r="AF1213">
            <v>1208</v>
          </cell>
          <cell r="AG1213">
            <v>0.11623105003785761</v>
          </cell>
          <cell r="BY1213" t="str">
            <v>ITAUC20</v>
          </cell>
          <cell r="BZ1213">
            <v>20</v>
          </cell>
          <cell r="CA1213" t="str">
            <v>16-03-2009</v>
          </cell>
          <cell r="CB1213" t="str">
            <v>ITAU    /EDJ</v>
          </cell>
          <cell r="CC1213" t="str">
            <v>PN      N1</v>
          </cell>
          <cell r="CD1213" t="str">
            <v xml:space="preserve">OPCOES COMPRA  </v>
          </cell>
          <cell r="CE1213" t="str">
            <v xml:space="preserve">Americano      </v>
          </cell>
        </row>
        <row r="1214">
          <cell r="AF1214">
            <v>1209</v>
          </cell>
          <cell r="AG1214">
            <v>0.1162372293295808</v>
          </cell>
          <cell r="BY1214" t="str">
            <v>ITAUC21</v>
          </cell>
          <cell r="BZ1214">
            <v>21</v>
          </cell>
          <cell r="CA1214" t="str">
            <v>16-03-2009</v>
          </cell>
          <cell r="CB1214" t="str">
            <v>ITAU    /EDJ</v>
          </cell>
          <cell r="CC1214" t="str">
            <v>PN      N1</v>
          </cell>
          <cell r="CD1214" t="str">
            <v xml:space="preserve">OPCOES COMPRA  </v>
          </cell>
          <cell r="CE1214" t="str">
            <v xml:space="preserve">Europeu        </v>
          </cell>
        </row>
        <row r="1215">
          <cell r="AF1215">
            <v>1210</v>
          </cell>
          <cell r="AG1215">
            <v>0.11624339844172193</v>
          </cell>
          <cell r="BY1215" t="str">
            <v>ITAUC22</v>
          </cell>
          <cell r="BZ1215">
            <v>21.81</v>
          </cell>
          <cell r="CA1215" t="str">
            <v>16-03-2009</v>
          </cell>
          <cell r="CB1215" t="str">
            <v>ITAU    /EDJ</v>
          </cell>
          <cell r="CC1215" t="str">
            <v>PN      N1</v>
          </cell>
          <cell r="CD1215" t="str">
            <v xml:space="preserve">OPCOES COMPRA  </v>
          </cell>
          <cell r="CE1215" t="str">
            <v xml:space="preserve">Americano      </v>
          </cell>
        </row>
        <row r="1216">
          <cell r="AF1216">
            <v>1211</v>
          </cell>
          <cell r="AG1216">
            <v>0.11624955739941423</v>
          </cell>
          <cell r="BY1216" t="str">
            <v>ITAUC23</v>
          </cell>
          <cell r="BZ1216">
            <v>22.81</v>
          </cell>
          <cell r="CA1216" t="str">
            <v>16-03-2009</v>
          </cell>
          <cell r="CB1216" t="str">
            <v>ITAU    /EDJ</v>
          </cell>
          <cell r="CC1216" t="str">
            <v>PN      N1</v>
          </cell>
          <cell r="CD1216" t="str">
            <v xml:space="preserve">OPCOES COMPRA  </v>
          </cell>
          <cell r="CE1216" t="str">
            <v xml:space="preserve">Europeu        </v>
          </cell>
        </row>
        <row r="1217">
          <cell r="AF1217">
            <v>1212</v>
          </cell>
          <cell r="AG1217">
            <v>0.11625570622770809</v>
          </cell>
          <cell r="BY1217" t="str">
            <v>ITAUC1</v>
          </cell>
          <cell r="BZ1217">
            <v>23.32</v>
          </cell>
          <cell r="CA1217" t="str">
            <v>16-03-2009</v>
          </cell>
          <cell r="CB1217" t="str">
            <v>ITAU    /EDJ</v>
          </cell>
          <cell r="CC1217" t="str">
            <v>PN      N1</v>
          </cell>
          <cell r="CD1217" t="str">
            <v xml:space="preserve">OPCOES COMPRA  </v>
          </cell>
          <cell r="CE1217" t="str">
            <v xml:space="preserve">Europeu        </v>
          </cell>
        </row>
        <row r="1218">
          <cell r="AF1218">
            <v>1213</v>
          </cell>
          <cell r="AG1218">
            <v>0.11626184495157266</v>
          </cell>
          <cell r="BY1218" t="str">
            <v>ITAUC24</v>
          </cell>
          <cell r="BZ1218">
            <v>23.81</v>
          </cell>
          <cell r="CA1218" t="str">
            <v>16-03-2009</v>
          </cell>
          <cell r="CB1218" t="str">
            <v>ITAU    /EDJ</v>
          </cell>
          <cell r="CC1218" t="str">
            <v>PN      N1</v>
          </cell>
          <cell r="CD1218" t="str">
            <v xml:space="preserve">OPCOES COMPRA  </v>
          </cell>
          <cell r="CE1218" t="str">
            <v xml:space="preserve">Americano      </v>
          </cell>
        </row>
        <row r="1219">
          <cell r="AF1219">
            <v>1214</v>
          </cell>
          <cell r="AG1219">
            <v>0.11626797359589403</v>
          </cell>
          <cell r="BY1219" t="str">
            <v>ITAUC25</v>
          </cell>
          <cell r="BZ1219">
            <v>24.81</v>
          </cell>
          <cell r="CA1219" t="str">
            <v>16-03-2009</v>
          </cell>
          <cell r="CB1219" t="str">
            <v>ITAU    /EDJ</v>
          </cell>
          <cell r="CC1219" t="str">
            <v>PN      N1</v>
          </cell>
          <cell r="CD1219" t="str">
            <v xml:space="preserve">OPCOES COMPRA  </v>
          </cell>
          <cell r="CE1219" t="str">
            <v xml:space="preserve">Europeu        </v>
          </cell>
        </row>
        <row r="1220">
          <cell r="AF1220">
            <v>1215</v>
          </cell>
          <cell r="AG1220">
            <v>0.11627409218547746</v>
          </cell>
          <cell r="BY1220" t="str">
            <v>ITAUC26</v>
          </cell>
          <cell r="BZ1220">
            <v>25.81</v>
          </cell>
          <cell r="CA1220" t="str">
            <v>16-03-2009</v>
          </cell>
          <cell r="CB1220" t="str">
            <v>ITAU    /EDJ</v>
          </cell>
          <cell r="CC1220" t="str">
            <v>PN      N1</v>
          </cell>
          <cell r="CD1220" t="str">
            <v xml:space="preserve">OPCOES COMPRA  </v>
          </cell>
          <cell r="CE1220" t="str">
            <v xml:space="preserve">Americano      </v>
          </cell>
        </row>
        <row r="1221">
          <cell r="AF1221">
            <v>1216</v>
          </cell>
          <cell r="AG1221">
            <v>0.1162802007450463</v>
          </cell>
          <cell r="BY1221" t="str">
            <v>ITAUC27</v>
          </cell>
          <cell r="BZ1221">
            <v>26.81</v>
          </cell>
          <cell r="CA1221" t="str">
            <v>16-03-2009</v>
          </cell>
          <cell r="CB1221" t="str">
            <v>ITAU    /EDJ</v>
          </cell>
          <cell r="CC1221" t="str">
            <v>PN      N1</v>
          </cell>
          <cell r="CD1221" t="str">
            <v xml:space="preserve">OPCOES COMPRA  </v>
          </cell>
          <cell r="CE1221" t="str">
            <v xml:space="preserve">Europeu        </v>
          </cell>
        </row>
        <row r="1222">
          <cell r="AF1222">
            <v>1217</v>
          </cell>
          <cell r="AG1222">
            <v>0.11628629929924239</v>
          </cell>
          <cell r="BY1222" t="str">
            <v>ITAUC28</v>
          </cell>
          <cell r="BZ1222">
            <v>27.8</v>
          </cell>
          <cell r="CA1222" t="str">
            <v>16-03-2009</v>
          </cell>
          <cell r="CB1222" t="str">
            <v>ITAU    /EDJ</v>
          </cell>
          <cell r="CC1222" t="str">
            <v>PN      N1</v>
          </cell>
          <cell r="CD1222" t="str">
            <v xml:space="preserve">OPCOES COMPRA  </v>
          </cell>
          <cell r="CE1222" t="str">
            <v xml:space="preserve">Americano      </v>
          </cell>
        </row>
        <row r="1223">
          <cell r="AF1223">
            <v>1218</v>
          </cell>
          <cell r="AG1223">
            <v>0.11629238787262897</v>
          </cell>
          <cell r="BY1223" t="str">
            <v>ITAUC30</v>
          </cell>
          <cell r="BZ1223">
            <v>29.8</v>
          </cell>
          <cell r="CA1223" t="str">
            <v>16-03-2009</v>
          </cell>
          <cell r="CB1223" t="str">
            <v>ITAU    /EDJ</v>
          </cell>
          <cell r="CC1223" t="str">
            <v>PN      N1</v>
          </cell>
          <cell r="CD1223" t="str">
            <v xml:space="preserve">OPCOES COMPRA  </v>
          </cell>
          <cell r="CE1223" t="str">
            <v xml:space="preserve">Americano      </v>
          </cell>
        </row>
        <row r="1224">
          <cell r="AF1224">
            <v>1219</v>
          </cell>
          <cell r="AG1224">
            <v>0.11629846648968667</v>
          </cell>
          <cell r="BY1224" t="str">
            <v>ITAUC32</v>
          </cell>
          <cell r="BZ1224">
            <v>32</v>
          </cell>
          <cell r="CA1224" t="str">
            <v>16-03-2009</v>
          </cell>
          <cell r="CB1224" t="str">
            <v>ITAU    /EDJ</v>
          </cell>
          <cell r="CC1224" t="str">
            <v>PN      N1</v>
          </cell>
          <cell r="CD1224" t="str">
            <v xml:space="preserve">OPCOES COMPRA  </v>
          </cell>
          <cell r="CE1224" t="str">
            <v xml:space="preserve">Americano      </v>
          </cell>
        </row>
        <row r="1225">
          <cell r="AF1225">
            <v>1220</v>
          </cell>
          <cell r="AG1225">
            <v>0.11630453517481731</v>
          </cell>
          <cell r="BY1225" t="str">
            <v>ITAUD20</v>
          </cell>
          <cell r="BZ1225">
            <v>19.82</v>
          </cell>
          <cell r="CA1225" t="str">
            <v>20-04-2009</v>
          </cell>
          <cell r="CB1225" t="str">
            <v>ITAU    /EDJ</v>
          </cell>
          <cell r="CC1225" t="str">
            <v>PN      N1</v>
          </cell>
          <cell r="CD1225" t="str">
            <v xml:space="preserve">OPCOES COMPRA  </v>
          </cell>
          <cell r="CE1225" t="str">
            <v xml:space="preserve">Americano      </v>
          </cell>
        </row>
        <row r="1226">
          <cell r="AF1226">
            <v>1221</v>
          </cell>
          <cell r="AG1226">
            <v>0.11631059395234278</v>
          </cell>
          <cell r="BY1226" t="str">
            <v>ITAUD21</v>
          </cell>
          <cell r="BZ1226">
            <v>21</v>
          </cell>
          <cell r="CA1226" t="str">
            <v>20-04-2009</v>
          </cell>
          <cell r="CB1226" t="str">
            <v>ITAU    /EDJ</v>
          </cell>
          <cell r="CC1226" t="str">
            <v>PN      N1</v>
          </cell>
          <cell r="CD1226" t="str">
            <v xml:space="preserve">OPCOES COMPRA  </v>
          </cell>
          <cell r="CE1226" t="str">
            <v xml:space="preserve">Europeu        </v>
          </cell>
        </row>
        <row r="1227">
          <cell r="AF1227">
            <v>1222</v>
          </cell>
          <cell r="AG1227">
            <v>0.11631664284650567</v>
          </cell>
          <cell r="BY1227" t="str">
            <v>ITAUD22</v>
          </cell>
          <cell r="BZ1227">
            <v>21.82</v>
          </cell>
          <cell r="CA1227" t="str">
            <v>20-04-2009</v>
          </cell>
          <cell r="CB1227" t="str">
            <v>ITAU    /EDJ</v>
          </cell>
          <cell r="CC1227" t="str">
            <v>PN      N1</v>
          </cell>
          <cell r="CD1227" t="str">
            <v xml:space="preserve">OPCOES COMPRA  </v>
          </cell>
          <cell r="CE1227" t="str">
            <v xml:space="preserve">Americano      </v>
          </cell>
        </row>
        <row r="1228">
          <cell r="AF1228">
            <v>1223</v>
          </cell>
          <cell r="AG1228">
            <v>0.11632268188146955</v>
          </cell>
          <cell r="BY1228" t="str">
            <v>ITAUD23</v>
          </cell>
          <cell r="BZ1228">
            <v>23</v>
          </cell>
          <cell r="CA1228" t="str">
            <v>20-04-2009</v>
          </cell>
          <cell r="CB1228" t="str">
            <v>ITAU    /EDJ</v>
          </cell>
          <cell r="CC1228" t="str">
            <v>PN      N1</v>
          </cell>
          <cell r="CD1228" t="str">
            <v xml:space="preserve">OPCOES COMPRA  </v>
          </cell>
          <cell r="CE1228" t="str">
            <v xml:space="preserve">Europeu        </v>
          </cell>
        </row>
        <row r="1229">
          <cell r="AF1229">
            <v>1224</v>
          </cell>
          <cell r="AG1229">
            <v>0.11632871108131893</v>
          </cell>
          <cell r="BY1229" t="str">
            <v>ITAUD24</v>
          </cell>
          <cell r="BZ1229">
            <v>23.81</v>
          </cell>
          <cell r="CA1229" t="str">
            <v>20-04-2009</v>
          </cell>
          <cell r="CB1229" t="str">
            <v>ITAU    /EDJ</v>
          </cell>
          <cell r="CC1229" t="str">
            <v>PN      N1</v>
          </cell>
          <cell r="CD1229" t="str">
            <v xml:space="preserve">OPCOES COMPRA  </v>
          </cell>
          <cell r="CE1229" t="str">
            <v xml:space="preserve">Americano      </v>
          </cell>
        </row>
        <row r="1230">
          <cell r="AF1230">
            <v>1225</v>
          </cell>
          <cell r="AG1230">
            <v>0.11633473047006038</v>
          </cell>
          <cell r="BY1230" t="str">
            <v>ITAUD97</v>
          </cell>
          <cell r="BZ1230">
            <v>24.37</v>
          </cell>
          <cell r="CA1230" t="str">
            <v>20-04-2009</v>
          </cell>
          <cell r="CB1230" t="str">
            <v>ITAU    /EDJ</v>
          </cell>
          <cell r="CC1230" t="str">
            <v>PN      N1</v>
          </cell>
          <cell r="CD1230" t="str">
            <v xml:space="preserve">OPCOES COMPRA  </v>
          </cell>
          <cell r="CE1230" t="str">
            <v xml:space="preserve">Europeu        </v>
          </cell>
        </row>
        <row r="1231">
          <cell r="AF1231">
            <v>1226</v>
          </cell>
          <cell r="AG1231">
            <v>0.1163407400716221</v>
          </cell>
          <cell r="BY1231" t="str">
            <v>ITAUD25</v>
          </cell>
          <cell r="BZ1231">
            <v>25</v>
          </cell>
          <cell r="CA1231" t="str">
            <v>20-04-2009</v>
          </cell>
          <cell r="CB1231" t="str">
            <v>ITAU    /EDJ</v>
          </cell>
          <cell r="CC1231" t="str">
            <v>PN      N1</v>
          </cell>
          <cell r="CD1231" t="str">
            <v xml:space="preserve">OPCOES COMPRA  </v>
          </cell>
          <cell r="CE1231" t="str">
            <v xml:space="preserve">Europeu        </v>
          </cell>
        </row>
        <row r="1232">
          <cell r="AF1232">
            <v>1227</v>
          </cell>
          <cell r="AG1232">
            <v>0.11634673990985522</v>
          </cell>
          <cell r="BY1232" t="str">
            <v>ITAUD96</v>
          </cell>
          <cell r="BZ1232">
            <v>25.88</v>
          </cell>
          <cell r="CA1232" t="str">
            <v>20-04-2009</v>
          </cell>
          <cell r="CB1232" t="str">
            <v>ITAU    /EDJ</v>
          </cell>
          <cell r="CC1232" t="str">
            <v>PN      N1</v>
          </cell>
          <cell r="CD1232" t="str">
            <v xml:space="preserve">OPCOES COMPRA  </v>
          </cell>
          <cell r="CE1232" t="str">
            <v xml:space="preserve">Europeu        </v>
          </cell>
        </row>
        <row r="1233">
          <cell r="AF1233">
            <v>1228</v>
          </cell>
          <cell r="AG1233">
            <v>0.11635273000853252</v>
          </cell>
          <cell r="BY1233" t="str">
            <v>ITAUD27</v>
          </cell>
          <cell r="BZ1233">
            <v>26.81</v>
          </cell>
          <cell r="CA1233" t="str">
            <v>20-04-2009</v>
          </cell>
          <cell r="CB1233" t="str">
            <v>ITAU    /EDJ</v>
          </cell>
          <cell r="CC1233" t="str">
            <v>PN      N1</v>
          </cell>
          <cell r="CD1233" t="str">
            <v xml:space="preserve">OPCOES COMPRA  </v>
          </cell>
          <cell r="CE1233" t="str">
            <v xml:space="preserve">Europeu        </v>
          </cell>
        </row>
        <row r="1234">
          <cell r="AF1234">
            <v>1229</v>
          </cell>
          <cell r="AG1234">
            <v>0.11635871039134971</v>
          </cell>
          <cell r="BY1234" t="str">
            <v>ITAUD28</v>
          </cell>
          <cell r="BZ1234">
            <v>27.81</v>
          </cell>
          <cell r="CA1234" t="str">
            <v>20-04-2009</v>
          </cell>
          <cell r="CB1234" t="str">
            <v>ITAU    /EDJ</v>
          </cell>
          <cell r="CC1234" t="str">
            <v>PN      N1</v>
          </cell>
          <cell r="CD1234" t="str">
            <v xml:space="preserve">OPCOES COMPRA  </v>
          </cell>
          <cell r="CE1234" t="str">
            <v xml:space="preserve">Americano      </v>
          </cell>
        </row>
        <row r="1235">
          <cell r="AF1235">
            <v>1230</v>
          </cell>
          <cell r="AG1235">
            <v>0.11636468108192699</v>
          </cell>
          <cell r="BY1235" t="str">
            <v>ITAUD30</v>
          </cell>
          <cell r="BZ1235">
            <v>30</v>
          </cell>
          <cell r="CA1235" t="str">
            <v>20-04-2009</v>
          </cell>
          <cell r="CB1235" t="str">
            <v>ITAU    /EDJ</v>
          </cell>
          <cell r="CC1235" t="str">
            <v>PN      N1</v>
          </cell>
          <cell r="CD1235" t="str">
            <v xml:space="preserve">OPCOES COMPRA  </v>
          </cell>
          <cell r="CE1235" t="str">
            <v xml:space="preserve">Americano      </v>
          </cell>
        </row>
        <row r="1236">
          <cell r="AF1236">
            <v>1231</v>
          </cell>
          <cell r="AG1236">
            <v>0.11637064210380621</v>
          </cell>
          <cell r="BY1236" t="str">
            <v>ITAUD98</v>
          </cell>
          <cell r="BZ1236">
            <v>32</v>
          </cell>
          <cell r="CA1236" t="str">
            <v>20-04-2009</v>
          </cell>
          <cell r="CB1236" t="str">
            <v>ITAU    /EDJ</v>
          </cell>
          <cell r="CC1236" t="str">
            <v>PN      N1</v>
          </cell>
          <cell r="CD1236" t="str">
            <v xml:space="preserve">OPCOES COMPRA  </v>
          </cell>
          <cell r="CE1236" t="str">
            <v xml:space="preserve">Europeu        </v>
          </cell>
        </row>
        <row r="1237">
          <cell r="AF1237">
            <v>1232</v>
          </cell>
          <cell r="AG1237">
            <v>0.11637659348045459</v>
          </cell>
          <cell r="BY1237" t="str">
            <v>ITAUD99</v>
          </cell>
          <cell r="BZ1237">
            <v>36</v>
          </cell>
          <cell r="CA1237" t="str">
            <v>20-04-2009</v>
          </cell>
          <cell r="CB1237" t="str">
            <v>ITAU    /EDJ</v>
          </cell>
          <cell r="CC1237" t="str">
            <v>PN      N1</v>
          </cell>
          <cell r="CD1237" t="str">
            <v xml:space="preserve">OPCOES COMPRA  </v>
          </cell>
          <cell r="CE1237" t="str">
            <v xml:space="preserve">Europeu        </v>
          </cell>
        </row>
        <row r="1238">
          <cell r="AF1238">
            <v>1233</v>
          </cell>
          <cell r="AG1238">
            <v>0.11638253523526232</v>
          </cell>
          <cell r="BY1238" t="str">
            <v>ITAUE18</v>
          </cell>
          <cell r="BZ1238">
            <v>18</v>
          </cell>
          <cell r="CA1238" t="str">
            <v>18-05-2009</v>
          </cell>
          <cell r="CB1238" t="str">
            <v>ITAU    /EDJ</v>
          </cell>
          <cell r="CC1238" t="str">
            <v>PN      N1</v>
          </cell>
          <cell r="CD1238" t="str">
            <v xml:space="preserve">OPCOES COMPRA  </v>
          </cell>
          <cell r="CE1238" t="str">
            <v xml:space="preserve">Americano      </v>
          </cell>
        </row>
        <row r="1239">
          <cell r="AF1239">
            <v>1234</v>
          </cell>
          <cell r="AG1239">
            <v>0.11638846739154474</v>
          </cell>
          <cell r="BY1239" t="str">
            <v>ITAUE20</v>
          </cell>
          <cell r="BZ1239">
            <v>19.82</v>
          </cell>
          <cell r="CA1239" t="str">
            <v>18-05-2009</v>
          </cell>
          <cell r="CB1239" t="str">
            <v>ITAU    /EDJ</v>
          </cell>
          <cell r="CC1239" t="str">
            <v>PN      N1</v>
          </cell>
          <cell r="CD1239" t="str">
            <v xml:space="preserve">OPCOES COMPRA  </v>
          </cell>
          <cell r="CE1239" t="str">
            <v xml:space="preserve">Americano      </v>
          </cell>
        </row>
        <row r="1240">
          <cell r="AF1240">
            <v>1235</v>
          </cell>
          <cell r="AG1240">
            <v>0.1163943899725417</v>
          </cell>
          <cell r="BY1240" t="str">
            <v>ITAUE21</v>
          </cell>
          <cell r="BZ1240">
            <v>20.82</v>
          </cell>
          <cell r="CA1240" t="str">
            <v>18-05-2009</v>
          </cell>
          <cell r="CB1240" t="str">
            <v>ITAU    /EDJ</v>
          </cell>
          <cell r="CC1240" t="str">
            <v>PN      N1</v>
          </cell>
          <cell r="CD1240" t="str">
            <v xml:space="preserve">OPCOES COMPRA  </v>
          </cell>
          <cell r="CE1240" t="str">
            <v xml:space="preserve">Europeu        </v>
          </cell>
        </row>
        <row r="1241">
          <cell r="AF1241">
            <v>1236</v>
          </cell>
          <cell r="AG1241">
            <v>0.11640030300141802</v>
          </cell>
          <cell r="BY1241" t="str">
            <v>ITAUE22</v>
          </cell>
          <cell r="BZ1241">
            <v>21.82</v>
          </cell>
          <cell r="CA1241" t="str">
            <v>18-05-2009</v>
          </cell>
          <cell r="CB1241" t="str">
            <v>ITAU    /EDJ</v>
          </cell>
          <cell r="CC1241" t="str">
            <v>PN      N1</v>
          </cell>
          <cell r="CD1241" t="str">
            <v xml:space="preserve">OPCOES COMPRA  </v>
          </cell>
          <cell r="CE1241" t="str">
            <v xml:space="preserve">Americano      </v>
          </cell>
        </row>
        <row r="1242">
          <cell r="AF1242">
            <v>1237</v>
          </cell>
          <cell r="AG1242">
            <v>0.1164062065012641</v>
          </cell>
          <cell r="BY1242" t="str">
            <v>ITAUE24</v>
          </cell>
          <cell r="BZ1242">
            <v>23.82</v>
          </cell>
          <cell r="CA1242" t="str">
            <v>18-05-2009</v>
          </cell>
          <cell r="CB1242" t="str">
            <v>ITAU    /EDJ</v>
          </cell>
          <cell r="CC1242" t="str">
            <v>PN      N1</v>
          </cell>
          <cell r="CD1242" t="str">
            <v xml:space="preserve">OPCOES COMPRA  </v>
          </cell>
          <cell r="CE1242" t="str">
            <v xml:space="preserve">Americano      </v>
          </cell>
        </row>
        <row r="1243">
          <cell r="AF1243">
            <v>1238</v>
          </cell>
          <cell r="AG1243">
            <v>0.11641210049509598</v>
          </cell>
          <cell r="BY1243" t="str">
            <v>ITAUE26</v>
          </cell>
          <cell r="BZ1243">
            <v>26</v>
          </cell>
          <cell r="CA1243" t="str">
            <v>18-05-2009</v>
          </cell>
          <cell r="CB1243" t="str">
            <v>ITAU    /EDJ</v>
          </cell>
          <cell r="CC1243" t="str">
            <v>PN      N1</v>
          </cell>
          <cell r="CD1243" t="str">
            <v xml:space="preserve">OPCOES COMPRA  </v>
          </cell>
          <cell r="CE1243" t="str">
            <v xml:space="preserve">Americano      </v>
          </cell>
        </row>
        <row r="1244">
          <cell r="AF1244">
            <v>1239</v>
          </cell>
          <cell r="AG1244">
            <v>0.11641798500585465</v>
          </cell>
          <cell r="BY1244" t="str">
            <v>ITAUE28</v>
          </cell>
          <cell r="BZ1244">
            <v>27.82</v>
          </cell>
          <cell r="CA1244" t="str">
            <v>18-05-2009</v>
          </cell>
          <cell r="CB1244" t="str">
            <v>ITAU    /EDJ</v>
          </cell>
          <cell r="CC1244" t="str">
            <v>PN      N1</v>
          </cell>
          <cell r="CD1244" t="str">
            <v xml:space="preserve">OPCOES COMPRA  </v>
          </cell>
          <cell r="CE1244" t="str">
            <v xml:space="preserve">Americano      </v>
          </cell>
        </row>
        <row r="1245">
          <cell r="AF1245">
            <v>1240</v>
          </cell>
          <cell r="AG1245">
            <v>0.11642386005640892</v>
          </cell>
          <cell r="BY1245" t="str">
            <v>ITAUF98</v>
          </cell>
          <cell r="BZ1245">
            <v>29.66</v>
          </cell>
          <cell r="CA1245" t="str">
            <v>15-06-2009</v>
          </cell>
          <cell r="CB1245" t="str">
            <v>ITAU    /EDJ</v>
          </cell>
          <cell r="CC1245" t="str">
            <v>PN      N1</v>
          </cell>
          <cell r="CD1245" t="str">
            <v xml:space="preserve">OPCOES COMPRA  </v>
          </cell>
          <cell r="CE1245" t="str">
            <v xml:space="preserve">Europeu        </v>
          </cell>
        </row>
        <row r="1246">
          <cell r="AF1246">
            <v>1241</v>
          </cell>
          <cell r="AG1246">
            <v>0.11642972566955323</v>
          </cell>
          <cell r="BY1246" t="str">
            <v>ITAUF97</v>
          </cell>
          <cell r="BZ1246">
            <v>31.22</v>
          </cell>
          <cell r="CA1246" t="str">
            <v>15-06-2009</v>
          </cell>
          <cell r="CB1246" t="str">
            <v>ITAU    /EDJ</v>
          </cell>
          <cell r="CC1246" t="str">
            <v>PN      N1</v>
          </cell>
          <cell r="CD1246" t="str">
            <v xml:space="preserve">OPCOES COMPRA  </v>
          </cell>
          <cell r="CE1246" t="str">
            <v xml:space="preserve">Europeu        </v>
          </cell>
        </row>
        <row r="1247">
          <cell r="AF1247">
            <v>1242</v>
          </cell>
          <cell r="AG1247">
            <v>0.11643558186800873</v>
          </cell>
          <cell r="BY1247" t="str">
            <v>ITAUF32</v>
          </cell>
          <cell r="BZ1247">
            <v>31.38</v>
          </cell>
          <cell r="CA1247" t="str">
            <v>15-06-2009</v>
          </cell>
          <cell r="CB1247" t="str">
            <v>ITAU    /EDJ</v>
          </cell>
          <cell r="CC1247" t="str">
            <v>PN      N1</v>
          </cell>
          <cell r="CD1247" t="str">
            <v xml:space="preserve">OPCOES COMPRA  </v>
          </cell>
          <cell r="CE1247" t="str">
            <v xml:space="preserve">Americano      </v>
          </cell>
        </row>
        <row r="1248">
          <cell r="AF1248">
            <v>1243</v>
          </cell>
          <cell r="AG1248">
            <v>0.1164414286744242</v>
          </cell>
          <cell r="BY1248" t="str">
            <v>ITAUF99</v>
          </cell>
          <cell r="BZ1248">
            <v>35</v>
          </cell>
          <cell r="CA1248" t="str">
            <v>15-06-2009</v>
          </cell>
          <cell r="CB1248" t="str">
            <v>ITAU    /EDJ</v>
          </cell>
          <cell r="CC1248" t="str">
            <v>PN      N1</v>
          </cell>
          <cell r="CD1248" t="str">
            <v xml:space="preserve">OPCOES COMPRA  </v>
          </cell>
          <cell r="CE1248" t="str">
            <v xml:space="preserve">Europeu        </v>
          </cell>
        </row>
        <row r="1249">
          <cell r="AF1249">
            <v>1244</v>
          </cell>
          <cell r="AG1249">
            <v>0.11644726611137535</v>
          </cell>
          <cell r="BY1249" t="str">
            <v>ITAUG21</v>
          </cell>
          <cell r="BZ1249">
            <v>20.72</v>
          </cell>
          <cell r="CA1249" t="str">
            <v>20-07-2009</v>
          </cell>
          <cell r="CB1249" t="str">
            <v>ITAU    /EDJ</v>
          </cell>
          <cell r="CC1249" t="str">
            <v>PN      N1</v>
          </cell>
          <cell r="CD1249" t="str">
            <v xml:space="preserve">OPCOES COMPRA  </v>
          </cell>
          <cell r="CE1249" t="str">
            <v xml:space="preserve">Europeu        </v>
          </cell>
        </row>
        <row r="1250">
          <cell r="AF1250">
            <v>1245</v>
          </cell>
          <cell r="AG1250">
            <v>0.11645309420136574</v>
          </cell>
          <cell r="BY1250" t="str">
            <v>ITAUH99</v>
          </cell>
          <cell r="BZ1250">
            <v>26.31</v>
          </cell>
          <cell r="CA1250" t="str">
            <v>17-08-2009</v>
          </cell>
          <cell r="CB1250" t="str">
            <v>ITAU    /EDJ</v>
          </cell>
          <cell r="CC1250" t="str">
            <v>PN      N1</v>
          </cell>
          <cell r="CD1250" t="str">
            <v xml:space="preserve">OPCOES COMPRA  </v>
          </cell>
          <cell r="CE1250" t="str">
            <v xml:space="preserve">Europeu        </v>
          </cell>
        </row>
        <row r="1251">
          <cell r="AF1251">
            <v>1246</v>
          </cell>
          <cell r="AG1251">
            <v>0.11645891296682742</v>
          </cell>
          <cell r="BY1251" t="str">
            <v>ITAUL3</v>
          </cell>
          <cell r="BZ1251">
            <v>30</v>
          </cell>
          <cell r="CA1251" t="str">
            <v>21-12-2009</v>
          </cell>
          <cell r="CB1251" t="str">
            <v>ITAU    /EDJ</v>
          </cell>
          <cell r="CC1251" t="str">
            <v>PN      N1</v>
          </cell>
          <cell r="CD1251" t="str">
            <v xml:space="preserve">OPCOES COMPRA  </v>
          </cell>
          <cell r="CE1251" t="str">
            <v xml:space="preserve">Americano      </v>
          </cell>
        </row>
        <row r="1252">
          <cell r="AF1252">
            <v>1247</v>
          </cell>
          <cell r="AG1252">
            <v>0.11646472243011985</v>
          </cell>
          <cell r="BY1252" t="str">
            <v>ITAUA25</v>
          </cell>
          <cell r="BZ1252">
            <v>25</v>
          </cell>
          <cell r="CA1252" t="str">
            <v>18-01-2010</v>
          </cell>
          <cell r="CB1252" t="str">
            <v>ITAU    /EDJ</v>
          </cell>
          <cell r="CC1252" t="str">
            <v>PN      N1</v>
          </cell>
          <cell r="CD1252" t="str">
            <v xml:space="preserve">OPCOES COMPRA  </v>
          </cell>
          <cell r="CE1252" t="str">
            <v xml:space="preserve">Europeu        </v>
          </cell>
        </row>
        <row r="1253">
          <cell r="AF1253">
            <v>1248</v>
          </cell>
          <cell r="AG1253">
            <v>0.11647052261353164</v>
          </cell>
          <cell r="BY1253" t="str">
            <v>ITAUA5</v>
          </cell>
          <cell r="BZ1253">
            <v>25.3</v>
          </cell>
          <cell r="CA1253" t="str">
            <v>18-01-2010</v>
          </cell>
          <cell r="CB1253" t="str">
            <v>ITAU    /EDJ</v>
          </cell>
          <cell r="CC1253" t="str">
            <v>PN      N1</v>
          </cell>
          <cell r="CD1253" t="str">
            <v xml:space="preserve">OPCOES COMPRA  </v>
          </cell>
          <cell r="CE1253" t="str">
            <v xml:space="preserve">Europeu        </v>
          </cell>
        </row>
        <row r="1254">
          <cell r="AF1254">
            <v>1249</v>
          </cell>
          <cell r="AG1254">
            <v>0.11647631353928056</v>
          </cell>
          <cell r="BY1254" t="str">
            <v>ITAUA7</v>
          </cell>
          <cell r="BZ1254">
            <v>27</v>
          </cell>
          <cell r="CA1254" t="str">
            <v>18-01-2010</v>
          </cell>
          <cell r="CB1254" t="str">
            <v>ITAU    /EDJ</v>
          </cell>
          <cell r="CC1254" t="str">
            <v>PN      N1</v>
          </cell>
          <cell r="CD1254" t="str">
            <v xml:space="preserve">OPCOES COMPRA  </v>
          </cell>
          <cell r="CE1254" t="str">
            <v xml:space="preserve">Europeu        </v>
          </cell>
        </row>
        <row r="1255">
          <cell r="AF1255">
            <v>1250</v>
          </cell>
          <cell r="AG1255">
            <v>0.11648209522951247</v>
          </cell>
          <cell r="BY1255" t="str">
            <v>ITAUA29</v>
          </cell>
          <cell r="BZ1255">
            <v>29</v>
          </cell>
          <cell r="CA1255" t="str">
            <v>18-01-2010</v>
          </cell>
          <cell r="CB1255" t="str">
            <v>ITAU    /EDJ</v>
          </cell>
          <cell r="CC1255" t="str">
            <v>PN      N1</v>
          </cell>
          <cell r="CD1255" t="str">
            <v xml:space="preserve">OPCOES COMPRA  </v>
          </cell>
          <cell r="CE1255" t="str">
            <v xml:space="preserve">Europeu        </v>
          </cell>
        </row>
        <row r="1256">
          <cell r="AF1256">
            <v>1251</v>
          </cell>
          <cell r="AG1256">
            <v>0.11648786770630348</v>
          </cell>
          <cell r="BY1256" t="str">
            <v>ITAUA31</v>
          </cell>
          <cell r="BZ1256">
            <v>31</v>
          </cell>
          <cell r="CA1256" t="str">
            <v>18-01-2010</v>
          </cell>
          <cell r="CB1256" t="str">
            <v>ITAU    /EDJ</v>
          </cell>
          <cell r="CC1256" t="str">
            <v>PN      N1</v>
          </cell>
          <cell r="CD1256" t="str">
            <v xml:space="preserve">OPCOES COMPRA  </v>
          </cell>
          <cell r="CE1256" t="str">
            <v xml:space="preserve">Europeu        </v>
          </cell>
        </row>
        <row r="1257">
          <cell r="AF1257">
            <v>1252</v>
          </cell>
          <cell r="AG1257">
            <v>0.11649363099165932</v>
          </cell>
          <cell r="BY1257" t="str">
            <v>ITAUO20</v>
          </cell>
          <cell r="BZ1257">
            <v>19.8</v>
          </cell>
          <cell r="CA1257" t="str">
            <v>16-03-2009</v>
          </cell>
          <cell r="CB1257" t="str">
            <v>ITAU    /EDJ</v>
          </cell>
          <cell r="CC1257" t="str">
            <v>PN      N1</v>
          </cell>
          <cell r="CD1257" t="str">
            <v xml:space="preserve">OPCOES VENDA   </v>
          </cell>
          <cell r="CE1257" t="str">
            <v xml:space="preserve">Europeu        </v>
          </cell>
        </row>
        <row r="1258">
          <cell r="AF1258">
            <v>1253</v>
          </cell>
          <cell r="AG1258">
            <v>0.11649938510751512</v>
          </cell>
          <cell r="BY1258" t="str">
            <v>ITAUO21</v>
          </cell>
          <cell r="BZ1258">
            <v>21</v>
          </cell>
          <cell r="CA1258" t="str">
            <v>16-03-2009</v>
          </cell>
          <cell r="CB1258" t="str">
            <v>ITAU    /EDJ</v>
          </cell>
          <cell r="CC1258" t="str">
            <v>PN      N1</v>
          </cell>
          <cell r="CD1258" t="str">
            <v xml:space="preserve">OPCOES VENDA   </v>
          </cell>
          <cell r="CE1258" t="str">
            <v xml:space="preserve">Europeu        </v>
          </cell>
        </row>
        <row r="1259">
          <cell r="AF1259">
            <v>1254</v>
          </cell>
          <cell r="AG1259">
            <v>0.11650513007573715</v>
          </cell>
          <cell r="BY1259" t="str">
            <v>ITAUO22</v>
          </cell>
          <cell r="BZ1259">
            <v>21.81</v>
          </cell>
          <cell r="CA1259" t="str">
            <v>16-03-2009</v>
          </cell>
          <cell r="CB1259" t="str">
            <v>ITAU    /EDJ</v>
          </cell>
          <cell r="CC1259" t="str">
            <v>PN      N1</v>
          </cell>
          <cell r="CD1259" t="str">
            <v xml:space="preserve">OPCOES VENDA   </v>
          </cell>
          <cell r="CE1259" t="str">
            <v xml:space="preserve">Europeu        </v>
          </cell>
        </row>
        <row r="1260">
          <cell r="AF1260">
            <v>1255</v>
          </cell>
          <cell r="AG1260">
            <v>0.11651086591812154</v>
          </cell>
          <cell r="BY1260" t="str">
            <v>ITAUO23</v>
          </cell>
          <cell r="BZ1260">
            <v>23</v>
          </cell>
          <cell r="CA1260" t="str">
            <v>16-03-2009</v>
          </cell>
          <cell r="CB1260" t="str">
            <v>ITAU    /EDJ</v>
          </cell>
          <cell r="CC1260" t="str">
            <v>PN      N1</v>
          </cell>
          <cell r="CD1260" t="str">
            <v xml:space="preserve">OPCOES VENDA   </v>
          </cell>
          <cell r="CE1260" t="str">
            <v xml:space="preserve">Europeu        </v>
          </cell>
        </row>
        <row r="1261">
          <cell r="AF1261">
            <v>1256</v>
          </cell>
          <cell r="AG1261">
            <v>0.11651659265639513</v>
          </cell>
          <cell r="BY1261" t="str">
            <v>ITAUO1</v>
          </cell>
          <cell r="BZ1261">
            <v>23.5</v>
          </cell>
          <cell r="CA1261" t="str">
            <v>16-03-2009</v>
          </cell>
          <cell r="CB1261" t="str">
            <v>ITAU    /EDJ</v>
          </cell>
          <cell r="CC1261" t="str">
            <v>PN      N1</v>
          </cell>
          <cell r="CD1261" t="str">
            <v xml:space="preserve">OPCOES VENDA   </v>
          </cell>
          <cell r="CE1261" t="str">
            <v xml:space="preserve">Europeu        </v>
          </cell>
        </row>
        <row r="1262">
          <cell r="AF1262">
            <v>1257</v>
          </cell>
          <cell r="AG1262">
            <v>0.11652231031221705</v>
          </cell>
          <cell r="BY1262" t="str">
            <v>ITAUO24</v>
          </cell>
          <cell r="BZ1262">
            <v>23.8</v>
          </cell>
          <cell r="CA1262" t="str">
            <v>16-03-2009</v>
          </cell>
          <cell r="CB1262" t="str">
            <v>ITAU    /EDJ</v>
          </cell>
          <cell r="CC1262" t="str">
            <v>PN      N1</v>
          </cell>
          <cell r="CD1262" t="str">
            <v xml:space="preserve">OPCOES VENDA   </v>
          </cell>
          <cell r="CE1262" t="str">
            <v xml:space="preserve">Europeu        </v>
          </cell>
        </row>
        <row r="1263">
          <cell r="AF1263">
            <v>1258</v>
          </cell>
          <cell r="AG1263">
            <v>0.11652801890717557</v>
          </cell>
          <cell r="BY1263" t="str">
            <v>ITAUO25</v>
          </cell>
          <cell r="BZ1263">
            <v>25</v>
          </cell>
          <cell r="CA1263" t="str">
            <v>16-03-2009</v>
          </cell>
          <cell r="CB1263" t="str">
            <v>ITAU    /EDJ</v>
          </cell>
          <cell r="CC1263" t="str">
            <v>PN      N1</v>
          </cell>
          <cell r="CD1263" t="str">
            <v xml:space="preserve">OPCOES VENDA   </v>
          </cell>
          <cell r="CE1263" t="str">
            <v xml:space="preserve">Europeu        </v>
          </cell>
        </row>
        <row r="1264">
          <cell r="AF1264">
            <v>1259</v>
          </cell>
          <cell r="AG1264">
            <v>0.11653371846279348</v>
          </cell>
          <cell r="BY1264" t="str">
            <v>ITAUO26</v>
          </cell>
          <cell r="BZ1264">
            <v>25.81</v>
          </cell>
          <cell r="CA1264" t="str">
            <v>16-03-2009</v>
          </cell>
          <cell r="CB1264" t="str">
            <v>ITAU    /EDJ</v>
          </cell>
          <cell r="CC1264" t="str">
            <v>PN      N1</v>
          </cell>
          <cell r="CD1264" t="str">
            <v xml:space="preserve">OPCOES VENDA   </v>
          </cell>
          <cell r="CE1264" t="str">
            <v xml:space="preserve">Europeu        </v>
          </cell>
        </row>
        <row r="1265">
          <cell r="AF1265">
            <v>1260</v>
          </cell>
          <cell r="AG1265">
            <v>0.11653940900052251</v>
          </cell>
          <cell r="BY1265" t="str">
            <v>ITAUO27</v>
          </cell>
          <cell r="BZ1265">
            <v>27</v>
          </cell>
          <cell r="CA1265" t="str">
            <v>16-03-2009</v>
          </cell>
          <cell r="CB1265" t="str">
            <v>ITAU    /EDJ</v>
          </cell>
          <cell r="CC1265" t="str">
            <v>PN      N1</v>
          </cell>
          <cell r="CD1265" t="str">
            <v xml:space="preserve">OPCOES VENDA   </v>
          </cell>
          <cell r="CE1265" t="str">
            <v xml:space="preserve">Europeu        </v>
          </cell>
        </row>
        <row r="1266">
          <cell r="AF1266">
            <v>1261</v>
          </cell>
          <cell r="AG1266">
            <v>0.11654509054174866</v>
          </cell>
          <cell r="BY1266" t="str">
            <v>ITAUO28</v>
          </cell>
          <cell r="BZ1266">
            <v>28</v>
          </cell>
          <cell r="CA1266" t="str">
            <v>16-03-2009</v>
          </cell>
          <cell r="CB1266" t="str">
            <v>ITAU    /EDJ</v>
          </cell>
          <cell r="CC1266" t="str">
            <v>PN      N1</v>
          </cell>
          <cell r="CD1266" t="str">
            <v xml:space="preserve">OPCOES VENDA   </v>
          </cell>
          <cell r="CE1266" t="str">
            <v xml:space="preserve">Europeu        </v>
          </cell>
        </row>
        <row r="1267">
          <cell r="AF1267">
            <v>1262</v>
          </cell>
          <cell r="AG1267">
            <v>0.11655076310778978</v>
          </cell>
          <cell r="BY1267" t="str">
            <v>ITAUO30</v>
          </cell>
          <cell r="BZ1267">
            <v>30</v>
          </cell>
          <cell r="CA1267" t="str">
            <v>16-03-2009</v>
          </cell>
          <cell r="CB1267" t="str">
            <v>ITAU    /EDJ</v>
          </cell>
          <cell r="CC1267" t="str">
            <v>PN      N1</v>
          </cell>
          <cell r="CD1267" t="str">
            <v xml:space="preserve">OPCOES VENDA   </v>
          </cell>
          <cell r="CE1267" t="str">
            <v xml:space="preserve">Europeu        </v>
          </cell>
        </row>
        <row r="1268">
          <cell r="AF1268">
            <v>1263</v>
          </cell>
          <cell r="AG1268">
            <v>0.11655642671989552</v>
          </cell>
          <cell r="BY1268" t="str">
            <v>ITAUO32</v>
          </cell>
          <cell r="BZ1268">
            <v>32</v>
          </cell>
          <cell r="CA1268" t="str">
            <v>16-03-2009</v>
          </cell>
          <cell r="CB1268" t="str">
            <v>ITAU    /EDJ</v>
          </cell>
          <cell r="CC1268" t="str">
            <v>PN      N1</v>
          </cell>
          <cell r="CD1268" t="str">
            <v xml:space="preserve">OPCOES VENDA   </v>
          </cell>
          <cell r="CE1268" t="str">
            <v xml:space="preserve">Europeu        </v>
          </cell>
        </row>
        <row r="1269">
          <cell r="AF1269">
            <v>1264</v>
          </cell>
          <cell r="AG1269">
            <v>0.11656208139924984</v>
          </cell>
          <cell r="BY1269" t="str">
            <v>ITAUP20</v>
          </cell>
          <cell r="BZ1269">
            <v>19.809999999999999</v>
          </cell>
          <cell r="CA1269" t="str">
            <v>20-04-2009</v>
          </cell>
          <cell r="CB1269" t="str">
            <v>ITAU    /EDJ</v>
          </cell>
          <cell r="CC1269" t="str">
            <v>PN      N1</v>
          </cell>
          <cell r="CD1269" t="str">
            <v xml:space="preserve">OPCOES VENDA   </v>
          </cell>
          <cell r="CE1269" t="str">
            <v xml:space="preserve">Europeu        </v>
          </cell>
        </row>
        <row r="1270">
          <cell r="AF1270">
            <v>1265</v>
          </cell>
          <cell r="AG1270">
            <v>0.11656772716696939</v>
          </cell>
          <cell r="BY1270" t="str">
            <v>ITAUP21</v>
          </cell>
          <cell r="BZ1270">
            <v>20.81</v>
          </cell>
          <cell r="CA1270" t="str">
            <v>20-04-2009</v>
          </cell>
          <cell r="CB1270" t="str">
            <v>ITAU    /EDJ</v>
          </cell>
          <cell r="CC1270" t="str">
            <v>PN      N1</v>
          </cell>
          <cell r="CD1270" t="str">
            <v xml:space="preserve">OPCOES VENDA   </v>
          </cell>
          <cell r="CE1270" t="str">
            <v xml:space="preserve">Europeu        </v>
          </cell>
        </row>
        <row r="1271">
          <cell r="AF1271">
            <v>1266</v>
          </cell>
          <cell r="AG1271">
            <v>0.11657336404410423</v>
          </cell>
          <cell r="BY1271" t="str">
            <v>ITAUP22</v>
          </cell>
          <cell r="BZ1271">
            <v>21.81</v>
          </cell>
          <cell r="CA1271" t="str">
            <v>20-04-2009</v>
          </cell>
          <cell r="CB1271" t="str">
            <v>ITAU    /EDJ</v>
          </cell>
          <cell r="CC1271" t="str">
            <v>PN      N1</v>
          </cell>
          <cell r="CD1271" t="str">
            <v xml:space="preserve">OPCOES VENDA   </v>
          </cell>
          <cell r="CE1271" t="str">
            <v xml:space="preserve">Europeu        </v>
          </cell>
        </row>
        <row r="1272">
          <cell r="AF1272">
            <v>1267</v>
          </cell>
          <cell r="AG1272">
            <v>0.11657899205163824</v>
          </cell>
          <cell r="BY1272" t="str">
            <v>ITAUP23</v>
          </cell>
          <cell r="BZ1272">
            <v>22.81</v>
          </cell>
          <cell r="CA1272" t="str">
            <v>20-04-2009</v>
          </cell>
          <cell r="CB1272" t="str">
            <v>ITAU    /EDJ</v>
          </cell>
          <cell r="CC1272" t="str">
            <v>PN      N1</v>
          </cell>
          <cell r="CD1272" t="str">
            <v xml:space="preserve">OPCOES VENDA   </v>
          </cell>
          <cell r="CE1272" t="str">
            <v xml:space="preserve">Europeu        </v>
          </cell>
        </row>
        <row r="1273">
          <cell r="AF1273">
            <v>1268</v>
          </cell>
          <cell r="AG1273">
            <v>0.11658461121048935</v>
          </cell>
          <cell r="BY1273" t="str">
            <v>ITAUP24</v>
          </cell>
          <cell r="BZ1273">
            <v>23.81</v>
          </cell>
          <cell r="CA1273" t="str">
            <v>20-04-2009</v>
          </cell>
          <cell r="CB1273" t="str">
            <v>ITAU    /EDJ</v>
          </cell>
          <cell r="CC1273" t="str">
            <v>PN      N1</v>
          </cell>
          <cell r="CD1273" t="str">
            <v xml:space="preserve">OPCOES VENDA   </v>
          </cell>
          <cell r="CE1273" t="str">
            <v xml:space="preserve">Europeu        </v>
          </cell>
        </row>
        <row r="1274">
          <cell r="AF1274">
            <v>1269</v>
          </cell>
          <cell r="AG1274">
            <v>0.11659022154150933</v>
          </cell>
          <cell r="BY1274" t="str">
            <v>ITAUP97</v>
          </cell>
          <cell r="BZ1274">
            <v>24.37</v>
          </cell>
          <cell r="CA1274" t="str">
            <v>20-04-2009</v>
          </cell>
          <cell r="CB1274" t="str">
            <v>ITAU    /EDJ</v>
          </cell>
          <cell r="CC1274" t="str">
            <v>PN      N1</v>
          </cell>
          <cell r="CD1274" t="str">
            <v xml:space="preserve">OPCOES VENDA   </v>
          </cell>
          <cell r="CE1274" t="str">
            <v xml:space="preserve">Europeu        </v>
          </cell>
        </row>
        <row r="1275">
          <cell r="AF1275">
            <v>1270</v>
          </cell>
          <cell r="AG1275">
            <v>0.1165958230654851</v>
          </cell>
          <cell r="BY1275" t="str">
            <v>ITAUP25</v>
          </cell>
          <cell r="BZ1275">
            <v>25</v>
          </cell>
          <cell r="CA1275" t="str">
            <v>20-04-2009</v>
          </cell>
          <cell r="CB1275" t="str">
            <v>ITAU    /EDJ</v>
          </cell>
          <cell r="CC1275" t="str">
            <v>PN      N1</v>
          </cell>
          <cell r="CD1275" t="str">
            <v xml:space="preserve">OPCOES VENDA   </v>
          </cell>
          <cell r="CE1275" t="str">
            <v xml:space="preserve">Europeu        </v>
          </cell>
        </row>
        <row r="1276">
          <cell r="AF1276">
            <v>1271</v>
          </cell>
          <cell r="AG1276">
            <v>0.11660141580313832</v>
          </cell>
          <cell r="BY1276" t="str">
            <v>ITAUP96</v>
          </cell>
          <cell r="BZ1276">
            <v>25.88</v>
          </cell>
          <cell r="CA1276" t="str">
            <v>20-04-2009</v>
          </cell>
          <cell r="CB1276" t="str">
            <v>ITAU    /EDJ</v>
          </cell>
          <cell r="CC1276" t="str">
            <v>PN      N1</v>
          </cell>
          <cell r="CD1276" t="str">
            <v xml:space="preserve">OPCOES VENDA   </v>
          </cell>
          <cell r="CE1276" t="str">
            <v xml:space="preserve">Europeu        </v>
          </cell>
        </row>
        <row r="1277">
          <cell r="AF1277">
            <v>1272</v>
          </cell>
          <cell r="AG1277">
            <v>0.11660699977512556</v>
          </cell>
          <cell r="BY1277" t="str">
            <v>ITAUP27</v>
          </cell>
          <cell r="BZ1277">
            <v>27</v>
          </cell>
          <cell r="CA1277" t="str">
            <v>20-04-2009</v>
          </cell>
          <cell r="CB1277" t="str">
            <v>ITAU    /EDJ</v>
          </cell>
          <cell r="CC1277" t="str">
            <v>PN      N1</v>
          </cell>
          <cell r="CD1277" t="str">
            <v xml:space="preserve">OPCOES VENDA   </v>
          </cell>
          <cell r="CE1277" t="str">
            <v xml:space="preserve">Europeu        </v>
          </cell>
        </row>
        <row r="1278">
          <cell r="AF1278">
            <v>1273</v>
          </cell>
          <cell r="AG1278">
            <v>0.11661257500203837</v>
          </cell>
          <cell r="BY1278" t="str">
            <v>ITAUP28</v>
          </cell>
          <cell r="BZ1278">
            <v>28</v>
          </cell>
          <cell r="CA1278" t="str">
            <v>20-04-2009</v>
          </cell>
          <cell r="CB1278" t="str">
            <v>ITAU    /EDJ</v>
          </cell>
          <cell r="CC1278" t="str">
            <v>PN      N1</v>
          </cell>
          <cell r="CD1278" t="str">
            <v xml:space="preserve">OPCOES VENDA   </v>
          </cell>
          <cell r="CE1278" t="str">
            <v xml:space="preserve">Europeu        </v>
          </cell>
        </row>
        <row r="1279">
          <cell r="AF1279">
            <v>1274</v>
          </cell>
          <cell r="AG1279">
            <v>0.1166181415044043</v>
          </cell>
          <cell r="BY1279" t="str">
            <v>ITAUP30</v>
          </cell>
          <cell r="BZ1279">
            <v>30</v>
          </cell>
          <cell r="CA1279" t="str">
            <v>20-04-2009</v>
          </cell>
          <cell r="CB1279" t="str">
            <v>ITAU    /EDJ</v>
          </cell>
          <cell r="CC1279" t="str">
            <v>PN      N1</v>
          </cell>
          <cell r="CD1279" t="str">
            <v xml:space="preserve">OPCOES VENDA   </v>
          </cell>
          <cell r="CE1279" t="str">
            <v xml:space="preserve">Europeu        </v>
          </cell>
        </row>
        <row r="1280">
          <cell r="AF1280">
            <v>1275</v>
          </cell>
          <cell r="AG1280">
            <v>0.11662369930268635</v>
          </cell>
          <cell r="BY1280" t="str">
            <v>ITAUP98</v>
          </cell>
          <cell r="BZ1280">
            <v>32</v>
          </cell>
          <cell r="CA1280" t="str">
            <v>20-04-2009</v>
          </cell>
          <cell r="CB1280" t="str">
            <v>ITAU    /EDJ</v>
          </cell>
          <cell r="CC1280" t="str">
            <v>PN      N1</v>
          </cell>
          <cell r="CD1280" t="str">
            <v xml:space="preserve">OPCOES VENDA   </v>
          </cell>
          <cell r="CE1280" t="str">
            <v xml:space="preserve">Europeu        </v>
          </cell>
        </row>
        <row r="1281">
          <cell r="AF1281">
            <v>1276</v>
          </cell>
          <cell r="AG1281">
            <v>0.11662924841728417</v>
          </cell>
          <cell r="BY1281" t="str">
            <v>ITAUP99</v>
          </cell>
          <cell r="BZ1281">
            <v>36</v>
          </cell>
          <cell r="CA1281" t="str">
            <v>20-04-2009</v>
          </cell>
          <cell r="CB1281" t="str">
            <v>ITAU    /EDJ</v>
          </cell>
          <cell r="CC1281" t="str">
            <v>PN      N1</v>
          </cell>
          <cell r="CD1281" t="str">
            <v xml:space="preserve">OPCOES VENDA   </v>
          </cell>
          <cell r="CE1281" t="str">
            <v xml:space="preserve">Europeu        </v>
          </cell>
        </row>
        <row r="1282">
          <cell r="AF1282">
            <v>1277</v>
          </cell>
          <cell r="AG1282">
            <v>0.11663478886853307</v>
          </cell>
          <cell r="BY1282" t="str">
            <v>ITAUQ18</v>
          </cell>
          <cell r="BZ1282">
            <v>17.82</v>
          </cell>
          <cell r="CA1282" t="str">
            <v>18-05-2009</v>
          </cell>
          <cell r="CB1282" t="str">
            <v>ITAU    /EDJ</v>
          </cell>
          <cell r="CC1282" t="str">
            <v>PN      N1</v>
          </cell>
          <cell r="CD1282" t="str">
            <v xml:space="preserve">OPCOES VENDA   </v>
          </cell>
          <cell r="CE1282" t="str">
            <v xml:space="preserve">Europeu        </v>
          </cell>
        </row>
        <row r="1283">
          <cell r="AF1283">
            <v>1278</v>
          </cell>
          <cell r="AG1283">
            <v>0.11664032067670504</v>
          </cell>
          <cell r="BY1283" t="str">
            <v>ITAUQ20</v>
          </cell>
          <cell r="BZ1283">
            <v>19.82</v>
          </cell>
          <cell r="CA1283" t="str">
            <v>18-05-2009</v>
          </cell>
          <cell r="CB1283" t="str">
            <v>ITAU    /EDJ</v>
          </cell>
          <cell r="CC1283" t="str">
            <v>PN      N1</v>
          </cell>
          <cell r="CD1283" t="str">
            <v xml:space="preserve">OPCOES VENDA   </v>
          </cell>
          <cell r="CE1283" t="str">
            <v xml:space="preserve">Europeu        </v>
          </cell>
        </row>
        <row r="1284">
          <cell r="AF1284">
            <v>1279</v>
          </cell>
          <cell r="AG1284">
            <v>0.11664584386200905</v>
          </cell>
          <cell r="BY1284" t="str">
            <v>ITAUQ21</v>
          </cell>
          <cell r="BZ1284">
            <v>21</v>
          </cell>
          <cell r="CA1284" t="str">
            <v>18-05-2009</v>
          </cell>
          <cell r="CB1284" t="str">
            <v>ITAU    /EDJ</v>
          </cell>
          <cell r="CC1284" t="str">
            <v>PN      N1</v>
          </cell>
          <cell r="CD1284" t="str">
            <v xml:space="preserve">OPCOES VENDA   </v>
          </cell>
          <cell r="CE1284" t="str">
            <v xml:space="preserve">Europeu        </v>
          </cell>
        </row>
        <row r="1285">
          <cell r="AF1285">
            <v>1280</v>
          </cell>
          <cell r="AG1285">
            <v>0.11665135844459096</v>
          </cell>
          <cell r="BY1285" t="str">
            <v>ITAUQ22</v>
          </cell>
          <cell r="BZ1285">
            <v>22</v>
          </cell>
          <cell r="CA1285" t="str">
            <v>18-05-2009</v>
          </cell>
          <cell r="CB1285" t="str">
            <v>ITAU    /EDJ</v>
          </cell>
          <cell r="CC1285" t="str">
            <v>PN      N1</v>
          </cell>
          <cell r="CD1285" t="str">
            <v xml:space="preserve">OPCOES VENDA   </v>
          </cell>
          <cell r="CE1285" t="str">
            <v xml:space="preserve">Europeu        </v>
          </cell>
        </row>
        <row r="1286">
          <cell r="AF1286">
            <v>1281</v>
          </cell>
          <cell r="AG1286">
            <v>0.11665686444453449</v>
          </cell>
          <cell r="BY1286" t="str">
            <v>ITAUQ24</v>
          </cell>
          <cell r="BZ1286">
            <v>24</v>
          </cell>
          <cell r="CA1286" t="str">
            <v>18-05-2009</v>
          </cell>
          <cell r="CB1286" t="str">
            <v>ITAU    /EDJ</v>
          </cell>
          <cell r="CC1286" t="str">
            <v>PN      N1</v>
          </cell>
          <cell r="CD1286" t="str">
            <v xml:space="preserve">OPCOES VENDA   </v>
          </cell>
          <cell r="CE1286" t="str">
            <v xml:space="preserve">Europeu        </v>
          </cell>
        </row>
        <row r="1287">
          <cell r="AF1287">
            <v>1282</v>
          </cell>
          <cell r="AG1287">
            <v>0.11666236188185986</v>
          </cell>
          <cell r="BY1287" t="str">
            <v>ITAUQ26</v>
          </cell>
          <cell r="BZ1287">
            <v>26</v>
          </cell>
          <cell r="CA1287" t="str">
            <v>18-05-2009</v>
          </cell>
          <cell r="CB1287" t="str">
            <v>ITAU    /EDJ</v>
          </cell>
          <cell r="CC1287" t="str">
            <v>PN      N1</v>
          </cell>
          <cell r="CD1287" t="str">
            <v xml:space="preserve">OPCOES VENDA   </v>
          </cell>
          <cell r="CE1287" t="str">
            <v xml:space="preserve">Europeu        </v>
          </cell>
        </row>
        <row r="1288">
          <cell r="AF1288">
            <v>1283</v>
          </cell>
          <cell r="AG1288">
            <v>0.11666785077652597</v>
          </cell>
          <cell r="BY1288" t="str">
            <v>ITAUQ28</v>
          </cell>
          <cell r="BZ1288">
            <v>28</v>
          </cell>
          <cell r="CA1288" t="str">
            <v>18-05-2009</v>
          </cell>
          <cell r="CB1288" t="str">
            <v>ITAU    /EDJ</v>
          </cell>
          <cell r="CC1288" t="str">
            <v>PN      N1</v>
          </cell>
          <cell r="CD1288" t="str">
            <v xml:space="preserve">OPCOES VENDA   </v>
          </cell>
          <cell r="CE1288" t="str">
            <v xml:space="preserve">Europeu        </v>
          </cell>
        </row>
        <row r="1289">
          <cell r="AF1289">
            <v>1284</v>
          </cell>
          <cell r="AG1289">
            <v>0.11667333114842937</v>
          </cell>
          <cell r="BY1289" t="str">
            <v>ITAUR98</v>
          </cell>
          <cell r="BZ1289">
            <v>29.66</v>
          </cell>
          <cell r="CA1289" t="str">
            <v>15-06-2009</v>
          </cell>
          <cell r="CB1289" t="str">
            <v>ITAU    /EDJ</v>
          </cell>
          <cell r="CC1289" t="str">
            <v>PN      N1</v>
          </cell>
          <cell r="CD1289" t="str">
            <v xml:space="preserve">OPCOES VENDA   </v>
          </cell>
          <cell r="CE1289" t="str">
            <v xml:space="preserve">Europeu        </v>
          </cell>
        </row>
        <row r="1290">
          <cell r="AF1290">
            <v>1285</v>
          </cell>
          <cell r="AG1290">
            <v>0.11667880301740441</v>
          </cell>
          <cell r="BY1290" t="str">
            <v>ITAUR97</v>
          </cell>
          <cell r="BZ1290">
            <v>31.22</v>
          </cell>
          <cell r="CA1290" t="str">
            <v>15-06-2009</v>
          </cell>
          <cell r="CB1290" t="str">
            <v>ITAU    /EDJ</v>
          </cell>
          <cell r="CC1290" t="str">
            <v>PN      N1</v>
          </cell>
          <cell r="CD1290" t="str">
            <v xml:space="preserve">OPCOES VENDA   </v>
          </cell>
          <cell r="CE1290" t="str">
            <v xml:space="preserve">Europeu        </v>
          </cell>
        </row>
        <row r="1291">
          <cell r="AF1291">
            <v>1286</v>
          </cell>
          <cell r="AG1291">
            <v>0.11668426640322527</v>
          </cell>
          <cell r="BY1291" t="str">
            <v>ITAUR32</v>
          </cell>
          <cell r="BZ1291">
            <v>32</v>
          </cell>
          <cell r="CA1291" t="str">
            <v>15-06-2009</v>
          </cell>
          <cell r="CB1291" t="str">
            <v>ITAU    /EDJ</v>
          </cell>
          <cell r="CC1291" t="str">
            <v>PN      N1</v>
          </cell>
          <cell r="CD1291" t="str">
            <v xml:space="preserve">OPCOES VENDA   </v>
          </cell>
          <cell r="CE1291" t="str">
            <v xml:space="preserve">Europeu        </v>
          </cell>
        </row>
        <row r="1292">
          <cell r="AF1292">
            <v>1287</v>
          </cell>
          <cell r="AG1292">
            <v>0.11668972132560329</v>
          </cell>
          <cell r="BY1292" t="str">
            <v>ITAUR99</v>
          </cell>
          <cell r="BZ1292">
            <v>35</v>
          </cell>
          <cell r="CA1292" t="str">
            <v>15-06-2009</v>
          </cell>
          <cell r="CB1292" t="str">
            <v>ITAU    /EDJ</v>
          </cell>
          <cell r="CC1292" t="str">
            <v>PN      N1</v>
          </cell>
          <cell r="CD1292" t="str">
            <v xml:space="preserve">OPCOES VENDA   </v>
          </cell>
          <cell r="CE1292" t="str">
            <v xml:space="preserve">Europeu        </v>
          </cell>
        </row>
        <row r="1293">
          <cell r="AF1293">
            <v>1288</v>
          </cell>
          <cell r="AG1293">
            <v>0.11669516780418987</v>
          </cell>
          <cell r="BY1293" t="str">
            <v>ITAUS21</v>
          </cell>
          <cell r="BZ1293">
            <v>21</v>
          </cell>
          <cell r="CA1293" t="str">
            <v>20-07-2009</v>
          </cell>
          <cell r="CB1293" t="str">
            <v>ITAU    /EDJ</v>
          </cell>
          <cell r="CC1293" t="str">
            <v>PN      N1</v>
          </cell>
          <cell r="CD1293" t="str">
            <v xml:space="preserve">OPCOES VENDA   </v>
          </cell>
          <cell r="CE1293" t="str">
            <v xml:space="preserve">Europeu        </v>
          </cell>
        </row>
        <row r="1294">
          <cell r="AF1294">
            <v>1289</v>
          </cell>
          <cell r="AG1294">
            <v>0.11670060585857556</v>
          </cell>
          <cell r="BY1294" t="str">
            <v>ITAUT99</v>
          </cell>
          <cell r="BZ1294">
            <v>26.31</v>
          </cell>
          <cell r="CA1294" t="str">
            <v>17-08-2009</v>
          </cell>
          <cell r="CB1294" t="str">
            <v>ITAU    /EDJ</v>
          </cell>
          <cell r="CC1294" t="str">
            <v>PN      N1</v>
          </cell>
          <cell r="CD1294" t="str">
            <v xml:space="preserve">OPCOES VENDA   </v>
          </cell>
          <cell r="CE1294" t="str">
            <v xml:space="preserve">Europeu        </v>
          </cell>
        </row>
        <row r="1295">
          <cell r="AF1295">
            <v>1290</v>
          </cell>
          <cell r="AG1295">
            <v>0.1167060355082894</v>
          </cell>
          <cell r="BY1295" t="str">
            <v>ITAUX3</v>
          </cell>
          <cell r="BZ1295">
            <v>30</v>
          </cell>
          <cell r="CA1295" t="str">
            <v>21-12-2009</v>
          </cell>
          <cell r="CB1295" t="str">
            <v>ITAU    /EDJ</v>
          </cell>
          <cell r="CC1295" t="str">
            <v>PN      N1</v>
          </cell>
          <cell r="CD1295" t="str">
            <v xml:space="preserve">OPCOES VENDA   </v>
          </cell>
          <cell r="CE1295" t="str">
            <v xml:space="preserve">Europeu        </v>
          </cell>
        </row>
        <row r="1296">
          <cell r="AF1296">
            <v>1291</v>
          </cell>
          <cell r="AG1296">
            <v>0.11671145677280115</v>
          </cell>
          <cell r="BY1296" t="str">
            <v>ITAUM25</v>
          </cell>
          <cell r="BZ1296">
            <v>25</v>
          </cell>
          <cell r="CA1296" t="str">
            <v>18-01-2010</v>
          </cell>
          <cell r="CB1296" t="str">
            <v>ITAU    /EDJ</v>
          </cell>
          <cell r="CC1296" t="str">
            <v>PN      N1</v>
          </cell>
          <cell r="CD1296" t="str">
            <v xml:space="preserve">OPCOES VENDA   </v>
          </cell>
          <cell r="CE1296" t="str">
            <v xml:space="preserve">Europeu        </v>
          </cell>
        </row>
        <row r="1297">
          <cell r="AF1297">
            <v>1292</v>
          </cell>
          <cell r="AG1297">
            <v>0.11671686967151995</v>
          </cell>
          <cell r="BY1297" t="str">
            <v>ITAUM5</v>
          </cell>
          <cell r="BZ1297">
            <v>25.3</v>
          </cell>
          <cell r="CA1297" t="str">
            <v>18-01-2010</v>
          </cell>
          <cell r="CB1297" t="str">
            <v>ITAU    /EDJ</v>
          </cell>
          <cell r="CC1297" t="str">
            <v>PN      N1</v>
          </cell>
          <cell r="CD1297" t="str">
            <v xml:space="preserve">OPCOES VENDA   </v>
          </cell>
          <cell r="CE1297" t="str">
            <v xml:space="preserve">Europeu        </v>
          </cell>
        </row>
        <row r="1298">
          <cell r="AF1298">
            <v>1293</v>
          </cell>
          <cell r="AG1298">
            <v>0.11672227422379544</v>
          </cell>
          <cell r="BY1298" t="str">
            <v>ITAUM7</v>
          </cell>
          <cell r="BZ1298">
            <v>27</v>
          </cell>
          <cell r="CA1298" t="str">
            <v>18-01-2010</v>
          </cell>
          <cell r="CB1298" t="str">
            <v>ITAU    /EDJ</v>
          </cell>
          <cell r="CC1298" t="str">
            <v>PN      N1</v>
          </cell>
          <cell r="CD1298" t="str">
            <v xml:space="preserve">OPCOES VENDA   </v>
          </cell>
          <cell r="CE1298" t="str">
            <v xml:space="preserve">Europeu        </v>
          </cell>
        </row>
        <row r="1299">
          <cell r="AF1299">
            <v>1294</v>
          </cell>
          <cell r="AG1299">
            <v>0.11672767044891752</v>
          </cell>
          <cell r="BY1299" t="str">
            <v>ITAUM29</v>
          </cell>
          <cell r="BZ1299">
            <v>29</v>
          </cell>
          <cell r="CA1299" t="str">
            <v>18-01-2010</v>
          </cell>
          <cell r="CB1299" t="str">
            <v>ITAU    /EDJ</v>
          </cell>
          <cell r="CC1299" t="str">
            <v>PN      N1</v>
          </cell>
          <cell r="CD1299" t="str">
            <v xml:space="preserve">OPCOES VENDA   </v>
          </cell>
          <cell r="CE1299" t="str">
            <v xml:space="preserve">Europeu        </v>
          </cell>
        </row>
        <row r="1300">
          <cell r="AF1300">
            <v>1295</v>
          </cell>
          <cell r="AG1300">
            <v>0.11673305836611658</v>
          </cell>
          <cell r="BY1300" t="str">
            <v>ITAUM31</v>
          </cell>
          <cell r="BZ1300">
            <v>31</v>
          </cell>
          <cell r="CA1300" t="str">
            <v>18-01-2010</v>
          </cell>
          <cell r="CB1300" t="str">
            <v>ITAU    /EDJ</v>
          </cell>
          <cell r="CC1300" t="str">
            <v>PN      N1</v>
          </cell>
          <cell r="CD1300" t="str">
            <v xml:space="preserve">OPCOES VENDA   </v>
          </cell>
          <cell r="CE1300" t="str">
            <v xml:space="preserve">Europeu        </v>
          </cell>
        </row>
        <row r="1301">
          <cell r="AF1301">
            <v>1296</v>
          </cell>
          <cell r="AG1301">
            <v>0.11673843799456329</v>
          </cell>
          <cell r="BY1301" t="str">
            <v>ITSAC6</v>
          </cell>
          <cell r="BZ1301">
            <v>6</v>
          </cell>
          <cell r="CA1301" t="str">
            <v>16-03-2009</v>
          </cell>
          <cell r="CB1301" t="str">
            <v>ITSA    /EDJ</v>
          </cell>
          <cell r="CC1301" t="str">
            <v>PN      N1</v>
          </cell>
          <cell r="CD1301" t="str">
            <v xml:space="preserve">OPCOES COMPRA  </v>
          </cell>
          <cell r="CE1301" t="str">
            <v xml:space="preserve">Americano      </v>
          </cell>
        </row>
        <row r="1302">
          <cell r="AF1302">
            <v>1297</v>
          </cell>
          <cell r="AG1302">
            <v>0.11674380935337059</v>
          </cell>
          <cell r="BY1302" t="str">
            <v>ITSAC1</v>
          </cell>
          <cell r="BZ1302">
            <v>6.5</v>
          </cell>
          <cell r="CA1302" t="str">
            <v>16-03-2009</v>
          </cell>
          <cell r="CB1302" t="str">
            <v>ITSA    /EDJ</v>
          </cell>
          <cell r="CC1302" t="str">
            <v>PN      N1</v>
          </cell>
          <cell r="CD1302" t="str">
            <v xml:space="preserve">OPCOES COMPRA  </v>
          </cell>
          <cell r="CE1302" t="str">
            <v xml:space="preserve">Europeu        </v>
          </cell>
        </row>
        <row r="1303">
          <cell r="AF1303">
            <v>1298</v>
          </cell>
          <cell r="AG1303">
            <v>0.11674917246159189</v>
          </cell>
          <cell r="BY1303" t="str">
            <v>ITSAC7</v>
          </cell>
          <cell r="BZ1303">
            <v>6.76</v>
          </cell>
          <cell r="CA1303" t="str">
            <v>16-03-2009</v>
          </cell>
          <cell r="CB1303" t="str">
            <v>ITSA    /EDJ</v>
          </cell>
          <cell r="CC1303" t="str">
            <v>PN      N1</v>
          </cell>
          <cell r="CD1303" t="str">
            <v xml:space="preserve">OPCOES COMPRA  </v>
          </cell>
          <cell r="CE1303" t="str">
            <v xml:space="preserve">Americano      </v>
          </cell>
        </row>
        <row r="1304">
          <cell r="AF1304">
            <v>1299</v>
          </cell>
          <cell r="AG1304">
            <v>0.11675452733822245</v>
          </cell>
          <cell r="BY1304" t="str">
            <v>ITSAC2</v>
          </cell>
          <cell r="BZ1304">
            <v>7.26</v>
          </cell>
          <cell r="CA1304" t="str">
            <v>16-03-2009</v>
          </cell>
          <cell r="CB1304" t="str">
            <v>ITSA    /EDJ</v>
          </cell>
          <cell r="CC1304" t="str">
            <v>PN      N1</v>
          </cell>
          <cell r="CD1304" t="str">
            <v xml:space="preserve">OPCOES COMPRA  </v>
          </cell>
          <cell r="CE1304" t="str">
            <v xml:space="preserve">Europeu        </v>
          </cell>
        </row>
        <row r="1305">
          <cell r="AF1305">
            <v>1300</v>
          </cell>
          <cell r="AG1305">
            <v>0.11675987400219889</v>
          </cell>
          <cell r="BY1305" t="str">
            <v>ITSAC8</v>
          </cell>
          <cell r="BZ1305">
            <v>7.76</v>
          </cell>
          <cell r="CA1305" t="str">
            <v>16-03-2009</v>
          </cell>
          <cell r="CB1305" t="str">
            <v>ITSA    /EDJ</v>
          </cell>
          <cell r="CC1305" t="str">
            <v>PN      N1</v>
          </cell>
          <cell r="CD1305" t="str">
            <v xml:space="preserve">OPCOES COMPRA  </v>
          </cell>
          <cell r="CE1305" t="str">
            <v xml:space="preserve">Americano      </v>
          </cell>
        </row>
        <row r="1306">
          <cell r="AF1306">
            <v>1301</v>
          </cell>
          <cell r="AG1306">
            <v>0.11676521247240013</v>
          </cell>
          <cell r="BY1306" t="str">
            <v>ITSAC3</v>
          </cell>
          <cell r="BZ1306">
            <v>8.5</v>
          </cell>
          <cell r="CA1306" t="str">
            <v>16-03-2009</v>
          </cell>
          <cell r="CB1306" t="str">
            <v>ITSA    /EDJ</v>
          </cell>
          <cell r="CC1306" t="str">
            <v>PN      N1</v>
          </cell>
          <cell r="CD1306" t="str">
            <v xml:space="preserve">OPCOES COMPRA  </v>
          </cell>
          <cell r="CE1306" t="str">
            <v xml:space="preserve">Europeu        </v>
          </cell>
        </row>
        <row r="1307">
          <cell r="AF1307">
            <v>1302</v>
          </cell>
          <cell r="AG1307">
            <v>0.11677054276764709</v>
          </cell>
          <cell r="BY1307" t="str">
            <v>ITSAC9</v>
          </cell>
          <cell r="BZ1307">
            <v>9</v>
          </cell>
          <cell r="CA1307" t="str">
            <v>16-03-2009</v>
          </cell>
          <cell r="CB1307" t="str">
            <v>ITSA    /EDJ</v>
          </cell>
          <cell r="CC1307" t="str">
            <v>PN      N1</v>
          </cell>
          <cell r="CD1307" t="str">
            <v xml:space="preserve">OPCOES COMPRA  </v>
          </cell>
          <cell r="CE1307" t="str">
            <v xml:space="preserve">Americano      </v>
          </cell>
        </row>
        <row r="1308">
          <cell r="AF1308">
            <v>1303</v>
          </cell>
          <cell r="AG1308">
            <v>0.11677586490670322</v>
          </cell>
          <cell r="BY1308" t="str">
            <v>ITSAC4</v>
          </cell>
          <cell r="BZ1308">
            <v>9.5</v>
          </cell>
          <cell r="CA1308" t="str">
            <v>16-03-2009</v>
          </cell>
          <cell r="CB1308" t="str">
            <v>ITSA    /EDJ</v>
          </cell>
          <cell r="CC1308" t="str">
            <v>PN      N1</v>
          </cell>
          <cell r="CD1308" t="str">
            <v xml:space="preserve">OPCOES COMPRA  </v>
          </cell>
          <cell r="CE1308" t="str">
            <v xml:space="preserve">Europeu        </v>
          </cell>
        </row>
        <row r="1309">
          <cell r="AF1309">
            <v>1304</v>
          </cell>
          <cell r="AG1309">
            <v>0.11678117890827466</v>
          </cell>
          <cell r="BY1309" t="str">
            <v>ITSAC10</v>
          </cell>
          <cell r="BZ1309">
            <v>10</v>
          </cell>
          <cell r="CA1309" t="str">
            <v>16-03-2009</v>
          </cell>
          <cell r="CB1309" t="str">
            <v>ITSA    /EDJ</v>
          </cell>
          <cell r="CC1309" t="str">
            <v>PN      N1</v>
          </cell>
          <cell r="CD1309" t="str">
            <v xml:space="preserve">OPCOES COMPRA  </v>
          </cell>
          <cell r="CE1309" t="str">
            <v xml:space="preserve">Americano      </v>
          </cell>
        </row>
        <row r="1310">
          <cell r="AF1310">
            <v>1305</v>
          </cell>
          <cell r="AG1310">
            <v>0.11678648479101006</v>
          </cell>
          <cell r="BY1310" t="str">
            <v>ITSAD5</v>
          </cell>
          <cell r="BZ1310">
            <v>5.5</v>
          </cell>
          <cell r="CA1310" t="str">
            <v>20-04-2009</v>
          </cell>
          <cell r="CB1310" t="str">
            <v>ITSA    /EDJ</v>
          </cell>
          <cell r="CC1310" t="str">
            <v>PN      N1</v>
          </cell>
          <cell r="CD1310" t="str">
            <v xml:space="preserve">OPCOES COMPRA  </v>
          </cell>
          <cell r="CE1310" t="str">
            <v xml:space="preserve">Europeu        </v>
          </cell>
        </row>
        <row r="1311">
          <cell r="AF1311">
            <v>1306</v>
          </cell>
          <cell r="AG1311">
            <v>0.11679178257350142</v>
          </cell>
          <cell r="BY1311" t="str">
            <v>ITSAD6</v>
          </cell>
          <cell r="BZ1311">
            <v>6</v>
          </cell>
          <cell r="CA1311" t="str">
            <v>20-04-2009</v>
          </cell>
          <cell r="CB1311" t="str">
            <v>ITSA    /EDJ</v>
          </cell>
          <cell r="CC1311" t="str">
            <v>PN      N1</v>
          </cell>
          <cell r="CD1311" t="str">
            <v xml:space="preserve">OPCOES COMPRA  </v>
          </cell>
          <cell r="CE1311" t="str">
            <v xml:space="preserve">Americano      </v>
          </cell>
        </row>
        <row r="1312">
          <cell r="AF1312">
            <v>1307</v>
          </cell>
          <cell r="AG1312">
            <v>0.11679707227428371</v>
          </cell>
          <cell r="BY1312" t="str">
            <v>ITSAD3</v>
          </cell>
          <cell r="BZ1312">
            <v>6.26</v>
          </cell>
          <cell r="CA1312" t="str">
            <v>20-04-2009</v>
          </cell>
          <cell r="CB1312" t="str">
            <v>ITSA    /EDJ</v>
          </cell>
          <cell r="CC1312" t="str">
            <v>PN      N1</v>
          </cell>
          <cell r="CD1312" t="str">
            <v xml:space="preserve">OPCOES COMPRA  </v>
          </cell>
          <cell r="CE1312" t="str">
            <v xml:space="preserve">Europeu        </v>
          </cell>
        </row>
        <row r="1313">
          <cell r="AF1313">
            <v>1308</v>
          </cell>
          <cell r="AG1313">
            <v>0.11680235391183591</v>
          </cell>
          <cell r="BY1313" t="str">
            <v>ITSAD7</v>
          </cell>
          <cell r="BZ1313">
            <v>6.76</v>
          </cell>
          <cell r="CA1313" t="str">
            <v>20-04-2009</v>
          </cell>
          <cell r="CB1313" t="str">
            <v>ITSA    /EDJ</v>
          </cell>
          <cell r="CC1313" t="str">
            <v>PN      N1</v>
          </cell>
          <cell r="CD1313" t="str">
            <v xml:space="preserve">OPCOES COMPRA  </v>
          </cell>
          <cell r="CE1313" t="str">
            <v xml:space="preserve">Americano      </v>
          </cell>
        </row>
        <row r="1314">
          <cell r="AF1314">
            <v>1309</v>
          </cell>
          <cell r="AG1314">
            <v>0.1168076275045804</v>
          </cell>
          <cell r="BY1314" t="str">
            <v>ITSAD20</v>
          </cell>
          <cell r="BZ1314">
            <v>6.9</v>
          </cell>
          <cell r="CA1314" t="str">
            <v>20-04-2009</v>
          </cell>
          <cell r="CB1314" t="str">
            <v>ITSA    /EDJ</v>
          </cell>
          <cell r="CC1314" t="str">
            <v>PN      N1</v>
          </cell>
          <cell r="CD1314" t="str">
            <v xml:space="preserve">OPCOES COMPRA  </v>
          </cell>
          <cell r="CE1314" t="str">
            <v xml:space="preserve">Europeu        </v>
          </cell>
        </row>
        <row r="1315">
          <cell r="AF1315">
            <v>1310</v>
          </cell>
          <cell r="AG1315">
            <v>0.11681289307088361</v>
          </cell>
          <cell r="BY1315" t="str">
            <v>ITSAD1</v>
          </cell>
          <cell r="BZ1315">
            <v>7.26</v>
          </cell>
          <cell r="CA1315" t="str">
            <v>20-04-2009</v>
          </cell>
          <cell r="CB1315" t="str">
            <v>ITSA    /EDJ</v>
          </cell>
          <cell r="CC1315" t="str">
            <v>PN      N1</v>
          </cell>
          <cell r="CD1315" t="str">
            <v xml:space="preserve">OPCOES COMPRA  </v>
          </cell>
          <cell r="CE1315" t="str">
            <v xml:space="preserve">Europeu        </v>
          </cell>
        </row>
        <row r="1316">
          <cell r="AF1316">
            <v>1311</v>
          </cell>
          <cell r="AG1316">
            <v>0.11681815062905554</v>
          </cell>
          <cell r="BY1316" t="str">
            <v>ITSAD8</v>
          </cell>
          <cell r="BZ1316">
            <v>7.76</v>
          </cell>
          <cell r="CA1316" t="str">
            <v>20-04-2009</v>
          </cell>
          <cell r="CB1316" t="str">
            <v>ITSA    /EDJ</v>
          </cell>
          <cell r="CC1316" t="str">
            <v>PN      N1</v>
          </cell>
          <cell r="CD1316" t="str">
            <v xml:space="preserve">OPCOES COMPRA  </v>
          </cell>
          <cell r="CE1316" t="str">
            <v xml:space="preserve">Americano      </v>
          </cell>
        </row>
        <row r="1317">
          <cell r="AF1317">
            <v>1312</v>
          </cell>
          <cell r="AG1317">
            <v>0.11682340019735138</v>
          </cell>
          <cell r="BY1317" t="str">
            <v>ITSAD2</v>
          </cell>
          <cell r="BZ1317">
            <v>8.26</v>
          </cell>
          <cell r="CA1317" t="str">
            <v>20-04-2009</v>
          </cell>
          <cell r="CB1317" t="str">
            <v>ITSA    /EDJ</v>
          </cell>
          <cell r="CC1317" t="str">
            <v>PN      N1</v>
          </cell>
          <cell r="CD1317" t="str">
            <v xml:space="preserve">OPCOES COMPRA  </v>
          </cell>
          <cell r="CE1317" t="str">
            <v xml:space="preserve">Europeu        </v>
          </cell>
        </row>
        <row r="1318">
          <cell r="AF1318">
            <v>1313</v>
          </cell>
          <cell r="AG1318">
            <v>0.11682864179397012</v>
          </cell>
          <cell r="BY1318" t="str">
            <v>ITSAD9</v>
          </cell>
          <cell r="BZ1318">
            <v>8.76</v>
          </cell>
          <cell r="CA1318" t="str">
            <v>20-04-2009</v>
          </cell>
          <cell r="CB1318" t="str">
            <v>ITSA    /EDJ</v>
          </cell>
          <cell r="CC1318" t="str">
            <v>PN      N1</v>
          </cell>
          <cell r="CD1318" t="str">
            <v xml:space="preserve">OPCOES COMPRA  </v>
          </cell>
          <cell r="CE1318" t="str">
            <v xml:space="preserve">Americano      </v>
          </cell>
        </row>
        <row r="1319">
          <cell r="AF1319">
            <v>1314</v>
          </cell>
          <cell r="AG1319">
            <v>0.11683387543705614</v>
          </cell>
          <cell r="BY1319" t="str">
            <v>ITSAD4</v>
          </cell>
          <cell r="BZ1319">
            <v>9.5</v>
          </cell>
          <cell r="CA1319" t="str">
            <v>20-04-2009</v>
          </cell>
          <cell r="CB1319" t="str">
            <v>ITSA    /EDJ</v>
          </cell>
          <cell r="CC1319" t="str">
            <v>PN      N1</v>
          </cell>
          <cell r="CD1319" t="str">
            <v xml:space="preserve">OPCOES COMPRA  </v>
          </cell>
          <cell r="CE1319" t="str">
            <v xml:space="preserve">Europeu        </v>
          </cell>
        </row>
        <row r="1320">
          <cell r="AF1320">
            <v>1315</v>
          </cell>
          <cell r="AG1320">
            <v>0.11683910114469853</v>
          </cell>
          <cell r="BY1320" t="str">
            <v>ITSAD10</v>
          </cell>
          <cell r="BZ1320">
            <v>10</v>
          </cell>
          <cell r="CA1320" t="str">
            <v>20-04-2009</v>
          </cell>
          <cell r="CB1320" t="str">
            <v>ITSA    /EDJ</v>
          </cell>
          <cell r="CC1320" t="str">
            <v>PN      N1</v>
          </cell>
          <cell r="CD1320" t="str">
            <v xml:space="preserve">OPCOES COMPRA  </v>
          </cell>
          <cell r="CE1320" t="str">
            <v xml:space="preserve">Americano      </v>
          </cell>
        </row>
        <row r="1321">
          <cell r="AF1321">
            <v>1316</v>
          </cell>
          <cell r="AG1321">
            <v>0.11684431893493175</v>
          </cell>
          <cell r="BY1321" t="str">
            <v>ITSAL6</v>
          </cell>
          <cell r="BZ1321">
            <v>5.72</v>
          </cell>
          <cell r="CA1321" t="str">
            <v>21-12-2009</v>
          </cell>
          <cell r="CB1321" t="str">
            <v>ITSA    /EDJ</v>
          </cell>
          <cell r="CC1321" t="str">
            <v>PN      N1</v>
          </cell>
          <cell r="CD1321" t="str">
            <v xml:space="preserve">OPCOES COMPRA  </v>
          </cell>
          <cell r="CE1321" t="str">
            <v xml:space="preserve">Europeu        </v>
          </cell>
        </row>
        <row r="1322">
          <cell r="AF1322">
            <v>1317</v>
          </cell>
          <cell r="AG1322">
            <v>0.11684952882573518</v>
          </cell>
          <cell r="BY1322" t="str">
            <v>ITSAO6</v>
          </cell>
          <cell r="BZ1322">
            <v>6</v>
          </cell>
          <cell r="CA1322" t="str">
            <v>16-03-2009</v>
          </cell>
          <cell r="CB1322" t="str">
            <v>ITSA    /EDJ</v>
          </cell>
          <cell r="CC1322" t="str">
            <v>PN      N1</v>
          </cell>
          <cell r="CD1322" t="str">
            <v xml:space="preserve">OPCOES VENDA   </v>
          </cell>
          <cell r="CE1322" t="str">
            <v xml:space="preserve">Europeu        </v>
          </cell>
        </row>
        <row r="1323">
          <cell r="AF1323">
            <v>1318</v>
          </cell>
          <cell r="AG1323">
            <v>0.11685473083503406</v>
          </cell>
          <cell r="BY1323" t="str">
            <v>ITSAO1</v>
          </cell>
          <cell r="BZ1323">
            <v>6.5</v>
          </cell>
          <cell r="CA1323" t="str">
            <v>16-03-2009</v>
          </cell>
          <cell r="CB1323" t="str">
            <v>ITSA    /EDJ</v>
          </cell>
          <cell r="CC1323" t="str">
            <v>PN      N1</v>
          </cell>
          <cell r="CD1323" t="str">
            <v xml:space="preserve">OPCOES VENDA   </v>
          </cell>
          <cell r="CE1323" t="str">
            <v xml:space="preserve">Europeu        </v>
          </cell>
        </row>
        <row r="1324">
          <cell r="AF1324">
            <v>1319</v>
          </cell>
          <cell r="AG1324">
            <v>0.11685992498069986</v>
          </cell>
          <cell r="BY1324" t="str">
            <v>ITSAO7</v>
          </cell>
          <cell r="BZ1324">
            <v>7</v>
          </cell>
          <cell r="CA1324" t="str">
            <v>16-03-2009</v>
          </cell>
          <cell r="CB1324" t="str">
            <v>ITSA    /EDJ</v>
          </cell>
          <cell r="CC1324" t="str">
            <v>PN      N1</v>
          </cell>
          <cell r="CD1324" t="str">
            <v xml:space="preserve">OPCOES VENDA   </v>
          </cell>
          <cell r="CE1324" t="str">
            <v xml:space="preserve">Europeu        </v>
          </cell>
        </row>
        <row r="1325">
          <cell r="AF1325">
            <v>1320</v>
          </cell>
          <cell r="AG1325">
            <v>0.11686511128054944</v>
          </cell>
          <cell r="BY1325" t="str">
            <v>ITSAO2</v>
          </cell>
          <cell r="BZ1325">
            <v>7.5</v>
          </cell>
          <cell r="CA1325" t="str">
            <v>16-03-2009</v>
          </cell>
          <cell r="CB1325" t="str">
            <v>ITSA    /EDJ</v>
          </cell>
          <cell r="CC1325" t="str">
            <v>PN      N1</v>
          </cell>
          <cell r="CD1325" t="str">
            <v xml:space="preserve">OPCOES VENDA   </v>
          </cell>
          <cell r="CE1325" t="str">
            <v xml:space="preserve">Europeu        </v>
          </cell>
        </row>
        <row r="1326">
          <cell r="AF1326">
            <v>1321</v>
          </cell>
          <cell r="AG1326">
            <v>0.11687028975234615</v>
          </cell>
          <cell r="BY1326" t="str">
            <v>ITSAO8</v>
          </cell>
          <cell r="BZ1326">
            <v>8</v>
          </cell>
          <cell r="CA1326" t="str">
            <v>16-03-2009</v>
          </cell>
          <cell r="CB1326" t="str">
            <v>ITSA    /EDJ</v>
          </cell>
          <cell r="CC1326" t="str">
            <v>PN      N1</v>
          </cell>
          <cell r="CD1326" t="str">
            <v xml:space="preserve">OPCOES VENDA   </v>
          </cell>
          <cell r="CE1326" t="str">
            <v xml:space="preserve">Europeu        </v>
          </cell>
        </row>
        <row r="1327">
          <cell r="AF1327">
            <v>1322</v>
          </cell>
          <cell r="AG1327">
            <v>0.11687546041379981</v>
          </cell>
          <cell r="BY1327" t="str">
            <v>ITSAO3</v>
          </cell>
          <cell r="BZ1327">
            <v>8.5</v>
          </cell>
          <cell r="CA1327" t="str">
            <v>16-03-2009</v>
          </cell>
          <cell r="CB1327" t="str">
            <v>ITSA    /EDJ</v>
          </cell>
          <cell r="CC1327" t="str">
            <v>PN      N1</v>
          </cell>
          <cell r="CD1327" t="str">
            <v xml:space="preserve">OPCOES VENDA   </v>
          </cell>
          <cell r="CE1327" t="str">
            <v xml:space="preserve">Europeu        </v>
          </cell>
        </row>
        <row r="1328">
          <cell r="AF1328">
            <v>1323</v>
          </cell>
          <cell r="AG1328">
            <v>0.11688062328256654</v>
          </cell>
          <cell r="BY1328" t="str">
            <v>ITSAO9</v>
          </cell>
          <cell r="BZ1328">
            <v>9</v>
          </cell>
          <cell r="CA1328" t="str">
            <v>16-03-2009</v>
          </cell>
          <cell r="CB1328" t="str">
            <v>ITSA    /EDJ</v>
          </cell>
          <cell r="CC1328" t="str">
            <v>PN      N1</v>
          </cell>
          <cell r="CD1328" t="str">
            <v xml:space="preserve">OPCOES VENDA   </v>
          </cell>
          <cell r="CE1328" t="str">
            <v xml:space="preserve">Europeu        </v>
          </cell>
        </row>
        <row r="1329">
          <cell r="AF1329">
            <v>1324</v>
          </cell>
          <cell r="AG1329">
            <v>0.11688577837624958</v>
          </cell>
          <cell r="BY1329" t="str">
            <v>ITSAO4</v>
          </cell>
          <cell r="BZ1329">
            <v>9.5</v>
          </cell>
          <cell r="CA1329" t="str">
            <v>16-03-2009</v>
          </cell>
          <cell r="CB1329" t="str">
            <v>ITSA    /EDJ</v>
          </cell>
          <cell r="CC1329" t="str">
            <v>PN      N1</v>
          </cell>
          <cell r="CD1329" t="str">
            <v xml:space="preserve">OPCOES VENDA   </v>
          </cell>
          <cell r="CE1329" t="str">
            <v xml:space="preserve">Europeu        </v>
          </cell>
        </row>
        <row r="1330">
          <cell r="AF1330">
            <v>1325</v>
          </cell>
          <cell r="AG1330">
            <v>0.11689092571239956</v>
          </cell>
          <cell r="BY1330" t="str">
            <v>ITSAO10</v>
          </cell>
          <cell r="BZ1330">
            <v>10</v>
          </cell>
          <cell r="CA1330" t="str">
            <v>16-03-2009</v>
          </cell>
          <cell r="CB1330" t="str">
            <v>ITSA    /EDJ</v>
          </cell>
          <cell r="CC1330" t="str">
            <v>PN      N1</v>
          </cell>
          <cell r="CD1330" t="str">
            <v xml:space="preserve">OPCOES VENDA   </v>
          </cell>
          <cell r="CE1330" t="str">
            <v xml:space="preserve">Europeu        </v>
          </cell>
        </row>
        <row r="1331">
          <cell r="AF1331">
            <v>1326</v>
          </cell>
          <cell r="AG1331">
            <v>0.11689606530851337</v>
          </cell>
          <cell r="BY1331" t="str">
            <v>ITSAP5</v>
          </cell>
          <cell r="BZ1331">
            <v>5.27</v>
          </cell>
          <cell r="CA1331" t="str">
            <v>20-04-2009</v>
          </cell>
          <cell r="CB1331" t="str">
            <v>ITSA    /EDJ</v>
          </cell>
          <cell r="CC1331" t="str">
            <v>PN      N1</v>
          </cell>
          <cell r="CD1331" t="str">
            <v xml:space="preserve">OPCOES VENDA   </v>
          </cell>
          <cell r="CE1331" t="str">
            <v xml:space="preserve">Europeu        </v>
          </cell>
        </row>
        <row r="1332">
          <cell r="AF1332">
            <v>1327</v>
          </cell>
          <cell r="AG1332">
            <v>0.11690119718203595</v>
          </cell>
          <cell r="BY1332" t="str">
            <v>ITSAP6</v>
          </cell>
          <cell r="BZ1332">
            <v>5.76</v>
          </cell>
          <cell r="CA1332" t="str">
            <v>20-04-2009</v>
          </cell>
          <cell r="CB1332" t="str">
            <v>ITSA    /EDJ</v>
          </cell>
          <cell r="CC1332" t="str">
            <v>PN      N1</v>
          </cell>
          <cell r="CD1332" t="str">
            <v xml:space="preserve">OPCOES VENDA   </v>
          </cell>
          <cell r="CE1332" t="str">
            <v xml:space="preserve">Europeu        </v>
          </cell>
        </row>
        <row r="1333">
          <cell r="AF1333">
            <v>1328</v>
          </cell>
          <cell r="AG1333">
            <v>0.11690632135035983</v>
          </cell>
          <cell r="BY1333" t="str">
            <v>ITSAP3</v>
          </cell>
          <cell r="BZ1333">
            <v>6.26</v>
          </cell>
          <cell r="CA1333" t="str">
            <v>20-04-2009</v>
          </cell>
          <cell r="CB1333" t="str">
            <v>ITSA    /EDJ</v>
          </cell>
          <cell r="CC1333" t="str">
            <v>PN      N1</v>
          </cell>
          <cell r="CD1333" t="str">
            <v xml:space="preserve">OPCOES VENDA   </v>
          </cell>
          <cell r="CE1333" t="str">
            <v xml:space="preserve">Europeu        </v>
          </cell>
        </row>
        <row r="1334">
          <cell r="AF1334">
            <v>1329</v>
          </cell>
          <cell r="AG1334">
            <v>0.1169114378308258</v>
          </cell>
          <cell r="BY1334" t="str">
            <v>ITSAP20</v>
          </cell>
          <cell r="BZ1334">
            <v>6.9</v>
          </cell>
          <cell r="CA1334" t="str">
            <v>20-04-2009</v>
          </cell>
          <cell r="CB1334" t="str">
            <v>ITSA    /EDJ</v>
          </cell>
          <cell r="CC1334" t="str">
            <v>PN      N1</v>
          </cell>
          <cell r="CD1334" t="str">
            <v xml:space="preserve">OPCOES VENDA   </v>
          </cell>
          <cell r="CE1334" t="str">
            <v xml:space="preserve">Europeu        </v>
          </cell>
        </row>
        <row r="1335">
          <cell r="AF1335">
            <v>1330</v>
          </cell>
          <cell r="AG1335">
            <v>0.11691654664072115</v>
          </cell>
          <cell r="BY1335" t="str">
            <v>ITSAP7</v>
          </cell>
          <cell r="BZ1335">
            <v>7</v>
          </cell>
          <cell r="CA1335" t="str">
            <v>20-04-2009</v>
          </cell>
          <cell r="CB1335" t="str">
            <v>ITSA    /EDJ</v>
          </cell>
          <cell r="CC1335" t="str">
            <v>PN      N1</v>
          </cell>
          <cell r="CD1335" t="str">
            <v xml:space="preserve">OPCOES VENDA   </v>
          </cell>
          <cell r="CE1335" t="str">
            <v xml:space="preserve">Europeu        </v>
          </cell>
        </row>
        <row r="1336">
          <cell r="AF1336">
            <v>1331</v>
          </cell>
          <cell r="AG1336">
            <v>0.11692164779728298</v>
          </cell>
          <cell r="BY1336" t="str">
            <v>ITSAP1</v>
          </cell>
          <cell r="BZ1336">
            <v>7.26</v>
          </cell>
          <cell r="CA1336" t="str">
            <v>20-04-2009</v>
          </cell>
          <cell r="CB1336" t="str">
            <v>ITSA    /EDJ</v>
          </cell>
          <cell r="CC1336" t="str">
            <v>PN      N1</v>
          </cell>
          <cell r="CD1336" t="str">
            <v xml:space="preserve">OPCOES VENDA   </v>
          </cell>
          <cell r="CE1336" t="str">
            <v xml:space="preserve">Europeu        </v>
          </cell>
        </row>
        <row r="1337">
          <cell r="AF1337">
            <v>1332</v>
          </cell>
          <cell r="AG1337">
            <v>0.11692674131769598</v>
          </cell>
          <cell r="BY1337" t="str">
            <v>ITSAP8</v>
          </cell>
          <cell r="BZ1337">
            <v>8</v>
          </cell>
          <cell r="CA1337" t="str">
            <v>20-04-2009</v>
          </cell>
          <cell r="CB1337" t="str">
            <v>ITSA    /EDJ</v>
          </cell>
          <cell r="CC1337" t="str">
            <v>PN      N1</v>
          </cell>
          <cell r="CD1337" t="str">
            <v xml:space="preserve">OPCOES VENDA   </v>
          </cell>
          <cell r="CE1337" t="str">
            <v xml:space="preserve">Europeu        </v>
          </cell>
        </row>
        <row r="1338">
          <cell r="AF1338">
            <v>1333</v>
          </cell>
          <cell r="AG1338">
            <v>0.11693182721909356</v>
          </cell>
          <cell r="BY1338" t="str">
            <v>ITSAP2</v>
          </cell>
          <cell r="BZ1338">
            <v>8.5</v>
          </cell>
          <cell r="CA1338" t="str">
            <v>20-04-2009</v>
          </cell>
          <cell r="CB1338" t="str">
            <v>ITSA    /EDJ</v>
          </cell>
          <cell r="CC1338" t="str">
            <v>PN      N1</v>
          </cell>
          <cell r="CD1338" t="str">
            <v xml:space="preserve">OPCOES VENDA   </v>
          </cell>
          <cell r="CE1338" t="str">
            <v xml:space="preserve">Europeu        </v>
          </cell>
        </row>
        <row r="1339">
          <cell r="AF1339">
            <v>1334</v>
          </cell>
          <cell r="AG1339">
            <v>0.11693690551855829</v>
          </cell>
          <cell r="BY1339" t="str">
            <v>ITSAP9</v>
          </cell>
          <cell r="BZ1339">
            <v>9</v>
          </cell>
          <cell r="CA1339" t="str">
            <v>20-04-2009</v>
          </cell>
          <cell r="CB1339" t="str">
            <v>ITSA    /EDJ</v>
          </cell>
          <cell r="CC1339" t="str">
            <v>PN      N1</v>
          </cell>
          <cell r="CD1339" t="str">
            <v xml:space="preserve">OPCOES VENDA   </v>
          </cell>
          <cell r="CE1339" t="str">
            <v xml:space="preserve">Europeu        </v>
          </cell>
        </row>
        <row r="1340">
          <cell r="AF1340">
            <v>1335</v>
          </cell>
          <cell r="AG1340">
            <v>0.11694197623312075</v>
          </cell>
          <cell r="BY1340" t="str">
            <v>ITSAP4</v>
          </cell>
          <cell r="BZ1340">
            <v>9.5</v>
          </cell>
          <cell r="CA1340" t="str">
            <v>20-04-2009</v>
          </cell>
          <cell r="CB1340" t="str">
            <v>ITSA    /EDJ</v>
          </cell>
          <cell r="CC1340" t="str">
            <v>PN      N1</v>
          </cell>
          <cell r="CD1340" t="str">
            <v xml:space="preserve">OPCOES VENDA   </v>
          </cell>
          <cell r="CE1340" t="str">
            <v xml:space="preserve">Europeu        </v>
          </cell>
        </row>
        <row r="1341">
          <cell r="AF1341">
            <v>1336</v>
          </cell>
          <cell r="AG1341">
            <v>0.11694703937976225</v>
          </cell>
          <cell r="BY1341" t="str">
            <v>ITSAP10</v>
          </cell>
          <cell r="BZ1341">
            <v>10</v>
          </cell>
          <cell r="CA1341" t="str">
            <v>20-04-2009</v>
          </cell>
          <cell r="CB1341" t="str">
            <v>ITSA    /EDJ</v>
          </cell>
          <cell r="CC1341" t="str">
            <v>PN      N1</v>
          </cell>
          <cell r="CD1341" t="str">
            <v xml:space="preserve">OPCOES VENDA   </v>
          </cell>
          <cell r="CE1341" t="str">
            <v xml:space="preserve">Europeu        </v>
          </cell>
        </row>
        <row r="1342">
          <cell r="AF1342">
            <v>1337</v>
          </cell>
          <cell r="AG1342">
            <v>0.1169520949754117</v>
          </cell>
          <cell r="BY1342" t="str">
            <v>ITSAX6</v>
          </cell>
          <cell r="BZ1342">
            <v>6</v>
          </cell>
          <cell r="CA1342" t="str">
            <v>21-12-2009</v>
          </cell>
          <cell r="CB1342" t="str">
            <v>ITSA    /EDJ</v>
          </cell>
          <cell r="CC1342" t="str">
            <v>PN      N1</v>
          </cell>
          <cell r="CD1342" t="str">
            <v xml:space="preserve">OPCOES VENDA   </v>
          </cell>
          <cell r="CE1342" t="str">
            <v xml:space="preserve">Europeu        </v>
          </cell>
        </row>
        <row r="1343">
          <cell r="AF1343">
            <v>1338</v>
          </cell>
          <cell r="AG1343">
            <v>0.11695714303694871</v>
          </cell>
          <cell r="BY1343" t="str">
            <v>PCARC30</v>
          </cell>
          <cell r="BZ1343">
            <v>30</v>
          </cell>
          <cell r="CA1343" t="str">
            <v>16-03-2009</v>
          </cell>
          <cell r="CB1343" t="str">
            <v xml:space="preserve">PCAR        </v>
          </cell>
          <cell r="CC1343" t="str">
            <v>PN      N1</v>
          </cell>
          <cell r="CD1343" t="str">
            <v xml:space="preserve">OPCOES COMPRA  </v>
          </cell>
          <cell r="CE1343" t="str">
            <v xml:space="preserve">Americano      </v>
          </cell>
        </row>
        <row r="1344">
          <cell r="AF1344">
            <v>1339</v>
          </cell>
          <cell r="AG1344">
            <v>0.11696218358120203</v>
          </cell>
          <cell r="BY1344" t="str">
            <v>PCARC32</v>
          </cell>
          <cell r="BZ1344">
            <v>32</v>
          </cell>
          <cell r="CA1344" t="str">
            <v>16-03-2009</v>
          </cell>
          <cell r="CB1344" t="str">
            <v xml:space="preserve">PCAR        </v>
          </cell>
          <cell r="CC1344" t="str">
            <v>PN      N1</v>
          </cell>
          <cell r="CD1344" t="str">
            <v xml:space="preserve">OPCOES COMPRA  </v>
          </cell>
          <cell r="CE1344" t="str">
            <v xml:space="preserve">Americano      </v>
          </cell>
        </row>
        <row r="1345">
          <cell r="AF1345">
            <v>1340</v>
          </cell>
          <cell r="AG1345">
            <v>0.11696721662495113</v>
          </cell>
          <cell r="BY1345" t="str">
            <v>PCARC34</v>
          </cell>
          <cell r="BZ1345">
            <v>34</v>
          </cell>
          <cell r="CA1345" t="str">
            <v>16-03-2009</v>
          </cell>
          <cell r="CB1345" t="str">
            <v xml:space="preserve">PCAR        </v>
          </cell>
          <cell r="CC1345" t="str">
            <v>PN      N1</v>
          </cell>
          <cell r="CD1345" t="str">
            <v xml:space="preserve">OPCOES COMPRA  </v>
          </cell>
          <cell r="CE1345" t="str">
            <v xml:space="preserve">Americano      </v>
          </cell>
        </row>
        <row r="1346">
          <cell r="AF1346">
            <v>1341</v>
          </cell>
          <cell r="AG1346">
            <v>0.11697224218492441</v>
          </cell>
          <cell r="BY1346" t="str">
            <v>PCARO30</v>
          </cell>
          <cell r="BZ1346">
            <v>30</v>
          </cell>
          <cell r="CA1346" t="str">
            <v>16-03-2009</v>
          </cell>
          <cell r="CB1346" t="str">
            <v xml:space="preserve">PCAR        </v>
          </cell>
          <cell r="CC1346" t="str">
            <v>PN      N1</v>
          </cell>
          <cell r="CD1346" t="str">
            <v xml:space="preserve">OPCOES VENDA   </v>
          </cell>
          <cell r="CE1346" t="str">
            <v xml:space="preserve">Europeu        </v>
          </cell>
        </row>
        <row r="1347">
          <cell r="AF1347">
            <v>1342</v>
          </cell>
          <cell r="AG1347">
            <v>0.11697726027780142</v>
          </cell>
          <cell r="BY1347" t="str">
            <v>PCARO32</v>
          </cell>
          <cell r="BZ1347">
            <v>32</v>
          </cell>
          <cell r="CA1347" t="str">
            <v>16-03-2009</v>
          </cell>
          <cell r="CB1347" t="str">
            <v xml:space="preserve">PCAR        </v>
          </cell>
          <cell r="CC1347" t="str">
            <v>PN      N1</v>
          </cell>
          <cell r="CD1347" t="str">
            <v xml:space="preserve">OPCOES VENDA   </v>
          </cell>
          <cell r="CE1347" t="str">
            <v xml:space="preserve">Europeu        </v>
          </cell>
        </row>
        <row r="1348">
          <cell r="AF1348">
            <v>1343</v>
          </cell>
          <cell r="AG1348">
            <v>0.11698227092021196</v>
          </cell>
          <cell r="BY1348" t="str">
            <v>PCARO34</v>
          </cell>
          <cell r="BZ1348">
            <v>34</v>
          </cell>
          <cell r="CA1348" t="str">
            <v>16-03-2009</v>
          </cell>
          <cell r="CB1348" t="str">
            <v xml:space="preserve">PCAR        </v>
          </cell>
          <cell r="CC1348" t="str">
            <v>PN      N1</v>
          </cell>
          <cell r="CD1348" t="str">
            <v xml:space="preserve">OPCOES VENDA   </v>
          </cell>
          <cell r="CE1348" t="str">
            <v xml:space="preserve">Europeu        </v>
          </cell>
        </row>
        <row r="1349">
          <cell r="AF1349">
            <v>1344</v>
          </cell>
          <cell r="AG1349">
            <v>0.11698727412873655</v>
          </cell>
          <cell r="BY1349" t="str">
            <v>RAPTC5</v>
          </cell>
          <cell r="BZ1349">
            <v>5</v>
          </cell>
          <cell r="CA1349" t="str">
            <v>16-03-2009</v>
          </cell>
          <cell r="CB1349" t="str">
            <v xml:space="preserve">RAPT        </v>
          </cell>
          <cell r="CC1349" t="str">
            <v>PN      N1</v>
          </cell>
          <cell r="CD1349" t="str">
            <v xml:space="preserve">OPCOES COMPRA  </v>
          </cell>
          <cell r="CE1349" t="str">
            <v xml:space="preserve">Americano      </v>
          </cell>
        </row>
        <row r="1350">
          <cell r="AF1350">
            <v>1345</v>
          </cell>
          <cell r="AG1350">
            <v>0.11699226991990619</v>
          </cell>
          <cell r="BY1350" t="str">
            <v>RAPTC1</v>
          </cell>
          <cell r="BZ1350">
            <v>5.5</v>
          </cell>
          <cell r="CA1350" t="str">
            <v>16-03-2009</v>
          </cell>
          <cell r="CB1350" t="str">
            <v xml:space="preserve">RAPT        </v>
          </cell>
          <cell r="CC1350" t="str">
            <v>PN      N1</v>
          </cell>
          <cell r="CD1350" t="str">
            <v xml:space="preserve">OPCOES COMPRA  </v>
          </cell>
          <cell r="CE1350" t="str">
            <v xml:space="preserve">Europeu        </v>
          </cell>
        </row>
        <row r="1351">
          <cell r="AF1351">
            <v>1346</v>
          </cell>
          <cell r="AG1351">
            <v>0.11699725831020347</v>
          </cell>
          <cell r="BY1351" t="str">
            <v>RAPTC6</v>
          </cell>
          <cell r="BZ1351">
            <v>6</v>
          </cell>
          <cell r="CA1351" t="str">
            <v>16-03-2009</v>
          </cell>
          <cell r="CB1351" t="str">
            <v xml:space="preserve">RAPT        </v>
          </cell>
          <cell r="CC1351" t="str">
            <v>PN      N1</v>
          </cell>
          <cell r="CD1351" t="str">
            <v xml:space="preserve">OPCOES COMPRA  </v>
          </cell>
          <cell r="CE1351" t="str">
            <v xml:space="preserve">Americano      </v>
          </cell>
        </row>
        <row r="1352">
          <cell r="AF1352">
            <v>1347</v>
          </cell>
          <cell r="AG1352">
            <v>0.11700223931606168</v>
          </cell>
          <cell r="BY1352" t="str">
            <v>RAPTD1</v>
          </cell>
          <cell r="BZ1352">
            <v>6.5</v>
          </cell>
          <cell r="CA1352" t="str">
            <v>20-04-2009</v>
          </cell>
          <cell r="CB1352" t="str">
            <v xml:space="preserve">RAPT        </v>
          </cell>
          <cell r="CC1352" t="str">
            <v>PN      N1</v>
          </cell>
          <cell r="CD1352" t="str">
            <v xml:space="preserve">OPCOES COMPRA  </v>
          </cell>
          <cell r="CE1352" t="str">
            <v xml:space="preserve">Europeu        </v>
          </cell>
        </row>
        <row r="1353">
          <cell r="AF1353">
            <v>1348</v>
          </cell>
          <cell r="AG1353">
            <v>0.11700721295386596</v>
          </cell>
          <cell r="BY1353" t="str">
            <v>RAPTF1</v>
          </cell>
          <cell r="BZ1353">
            <v>16</v>
          </cell>
          <cell r="CA1353" t="str">
            <v>15-06-2009</v>
          </cell>
          <cell r="CB1353" t="str">
            <v xml:space="preserve">RAPT        </v>
          </cell>
          <cell r="CC1353" t="str">
            <v>PN      N1</v>
          </cell>
          <cell r="CD1353" t="str">
            <v xml:space="preserve">OPCOES COMPRA  </v>
          </cell>
          <cell r="CE1353" t="str">
            <v xml:space="preserve">Americano      </v>
          </cell>
        </row>
        <row r="1354">
          <cell r="AF1354">
            <v>1349</v>
          </cell>
          <cell r="AG1354">
            <v>0.11701217923995255</v>
          </cell>
          <cell r="BY1354" t="str">
            <v>RAPTO5</v>
          </cell>
          <cell r="BZ1354">
            <v>5</v>
          </cell>
          <cell r="CA1354" t="str">
            <v>16-03-2009</v>
          </cell>
          <cell r="CB1354" t="str">
            <v xml:space="preserve">RAPT        </v>
          </cell>
          <cell r="CC1354" t="str">
            <v>PN      N1</v>
          </cell>
          <cell r="CD1354" t="str">
            <v xml:space="preserve">OPCOES VENDA   </v>
          </cell>
          <cell r="CE1354" t="str">
            <v xml:space="preserve">Europeu        </v>
          </cell>
        </row>
        <row r="1355">
          <cell r="AF1355">
            <v>1350</v>
          </cell>
          <cell r="AG1355">
            <v>0.11701713819060977</v>
          </cell>
          <cell r="BY1355" t="str">
            <v>RAPTO1</v>
          </cell>
          <cell r="BZ1355">
            <v>5.5</v>
          </cell>
          <cell r="CA1355" t="str">
            <v>16-03-2009</v>
          </cell>
          <cell r="CB1355" t="str">
            <v xml:space="preserve">RAPT        </v>
          </cell>
          <cell r="CC1355" t="str">
            <v>PN      N1</v>
          </cell>
          <cell r="CD1355" t="str">
            <v xml:space="preserve">OPCOES VENDA   </v>
          </cell>
          <cell r="CE1355" t="str">
            <v xml:space="preserve">Europeu        </v>
          </cell>
        </row>
        <row r="1356">
          <cell r="AF1356">
            <v>1351</v>
          </cell>
          <cell r="AG1356">
            <v>0.11702208982207729</v>
          </cell>
          <cell r="BY1356" t="str">
            <v>RAPTO6</v>
          </cell>
          <cell r="BZ1356">
            <v>6</v>
          </cell>
          <cell r="CA1356" t="str">
            <v>16-03-2009</v>
          </cell>
          <cell r="CB1356" t="str">
            <v xml:space="preserve">RAPT        </v>
          </cell>
          <cell r="CC1356" t="str">
            <v>PN      N1</v>
          </cell>
          <cell r="CD1356" t="str">
            <v xml:space="preserve">OPCOES VENDA   </v>
          </cell>
          <cell r="CE1356" t="str">
            <v xml:space="preserve">Europeu        </v>
          </cell>
        </row>
        <row r="1357">
          <cell r="AF1357">
            <v>1352</v>
          </cell>
          <cell r="AG1357">
            <v>0.11702703415054794</v>
          </cell>
          <cell r="BY1357" t="str">
            <v>RAPTP1</v>
          </cell>
          <cell r="BZ1357">
            <v>6.5</v>
          </cell>
          <cell r="CA1357" t="str">
            <v>20-04-2009</v>
          </cell>
          <cell r="CB1357" t="str">
            <v xml:space="preserve">RAPT        </v>
          </cell>
          <cell r="CC1357" t="str">
            <v>PN      N1</v>
          </cell>
          <cell r="CD1357" t="str">
            <v xml:space="preserve">OPCOES VENDA   </v>
          </cell>
          <cell r="CE1357" t="str">
            <v xml:space="preserve">Europeu        </v>
          </cell>
        </row>
        <row r="1358">
          <cell r="AF1358">
            <v>1353</v>
          </cell>
          <cell r="AG1358">
            <v>0.11703197119216546</v>
          </cell>
          <cell r="BY1358" t="str">
            <v>RAPTR1</v>
          </cell>
          <cell r="BZ1358">
            <v>16</v>
          </cell>
          <cell r="CA1358" t="str">
            <v>15-06-2009</v>
          </cell>
          <cell r="CB1358" t="str">
            <v xml:space="preserve">RAPT        </v>
          </cell>
          <cell r="CC1358" t="str">
            <v>PN      N1</v>
          </cell>
          <cell r="CD1358" t="str">
            <v xml:space="preserve">OPCOES VENDA   </v>
          </cell>
          <cell r="CE1358" t="str">
            <v xml:space="preserve">Europeu        </v>
          </cell>
        </row>
        <row r="1359">
          <cell r="AF1359">
            <v>1354</v>
          </cell>
          <cell r="AG1359">
            <v>0.11703690096302743</v>
          </cell>
          <cell r="BY1359" t="str">
            <v>SDIAC5</v>
          </cell>
          <cell r="BZ1359">
            <v>2.5</v>
          </cell>
          <cell r="CA1359" t="str">
            <v>16-03-2009</v>
          </cell>
          <cell r="CB1359" t="str">
            <v xml:space="preserve">SDIA        </v>
          </cell>
          <cell r="CC1359" t="str">
            <v>PN      N1</v>
          </cell>
          <cell r="CD1359" t="str">
            <v xml:space="preserve">OPCOES COMPRA  </v>
          </cell>
          <cell r="CE1359" t="str">
            <v xml:space="preserve">Americano      </v>
          </cell>
        </row>
        <row r="1360">
          <cell r="AF1360">
            <v>1355</v>
          </cell>
          <cell r="AG1360">
            <v>0.11704182347918324</v>
          </cell>
          <cell r="BY1360" t="str">
            <v>SDIAC3</v>
          </cell>
          <cell r="BZ1360">
            <v>3</v>
          </cell>
          <cell r="CA1360" t="str">
            <v>16-03-2009</v>
          </cell>
          <cell r="CB1360" t="str">
            <v xml:space="preserve">SDIA        </v>
          </cell>
          <cell r="CC1360" t="str">
            <v>PN      N1</v>
          </cell>
          <cell r="CD1360" t="str">
            <v xml:space="preserve">OPCOES COMPRA  </v>
          </cell>
          <cell r="CE1360" t="str">
            <v xml:space="preserve">Americano      </v>
          </cell>
        </row>
        <row r="1361">
          <cell r="AF1361">
            <v>1356</v>
          </cell>
          <cell r="AG1361">
            <v>0.11704673875663496</v>
          </cell>
          <cell r="BY1361" t="str">
            <v>SDIAC6</v>
          </cell>
          <cell r="BZ1361">
            <v>3.3</v>
          </cell>
          <cell r="CA1361" t="str">
            <v>16-03-2009</v>
          </cell>
          <cell r="CB1361" t="str">
            <v xml:space="preserve">SDIA        </v>
          </cell>
          <cell r="CC1361" t="str">
            <v>PN      N1</v>
          </cell>
          <cell r="CD1361" t="str">
            <v xml:space="preserve">OPCOES COMPRA  </v>
          </cell>
          <cell r="CE1361" t="str">
            <v xml:space="preserve">Europeu        </v>
          </cell>
        </row>
        <row r="1362">
          <cell r="AF1362">
            <v>1357</v>
          </cell>
          <cell r="AG1362">
            <v>0.11705164681133806</v>
          </cell>
          <cell r="BY1362" t="str">
            <v>SDIAC1</v>
          </cell>
          <cell r="BZ1362">
            <v>3.5</v>
          </cell>
          <cell r="CA1362" t="str">
            <v>16-03-2009</v>
          </cell>
          <cell r="CB1362" t="str">
            <v xml:space="preserve">SDIA        </v>
          </cell>
          <cell r="CC1362" t="str">
            <v>PN      N1</v>
          </cell>
          <cell r="CD1362" t="str">
            <v xml:space="preserve">OPCOES COMPRA  </v>
          </cell>
          <cell r="CE1362" t="str">
            <v xml:space="preserve">Americano      </v>
          </cell>
        </row>
        <row r="1363">
          <cell r="AF1363">
            <v>1358</v>
          </cell>
          <cell r="AG1363">
            <v>0.11705654765920093</v>
          </cell>
          <cell r="BY1363" t="str">
            <v>SDIAC4</v>
          </cell>
          <cell r="BZ1363">
            <v>4</v>
          </cell>
          <cell r="CA1363" t="str">
            <v>16-03-2009</v>
          </cell>
          <cell r="CB1363" t="str">
            <v xml:space="preserve">SDIA        </v>
          </cell>
          <cell r="CC1363" t="str">
            <v>PN      N1</v>
          </cell>
          <cell r="CD1363" t="str">
            <v xml:space="preserve">OPCOES COMPRA  </v>
          </cell>
          <cell r="CE1363" t="str">
            <v xml:space="preserve">Americano      </v>
          </cell>
        </row>
        <row r="1364">
          <cell r="AF1364">
            <v>1359</v>
          </cell>
          <cell r="AG1364">
            <v>0.11706144131608576</v>
          </cell>
          <cell r="BY1364" t="str">
            <v>SDIAC2</v>
          </cell>
          <cell r="BZ1364">
            <v>4.5</v>
          </cell>
          <cell r="CA1364" t="str">
            <v>16-03-2009</v>
          </cell>
          <cell r="CB1364" t="str">
            <v xml:space="preserve">SDIA        </v>
          </cell>
          <cell r="CC1364" t="str">
            <v>PN      N1</v>
          </cell>
          <cell r="CD1364" t="str">
            <v xml:space="preserve">OPCOES COMPRA  </v>
          </cell>
          <cell r="CE1364" t="str">
            <v xml:space="preserve">Americano      </v>
          </cell>
        </row>
        <row r="1365">
          <cell r="AF1365">
            <v>1360</v>
          </cell>
          <cell r="AG1365">
            <v>0.11706632779780723</v>
          </cell>
          <cell r="BY1365" t="str">
            <v>SDIAD5</v>
          </cell>
          <cell r="BZ1365">
            <v>2.5</v>
          </cell>
          <cell r="CA1365" t="str">
            <v>20-04-2009</v>
          </cell>
          <cell r="CB1365" t="str">
            <v xml:space="preserve">SDIA        </v>
          </cell>
          <cell r="CC1365" t="str">
            <v>PN      N1</v>
          </cell>
          <cell r="CD1365" t="str">
            <v xml:space="preserve">OPCOES COMPRA  </v>
          </cell>
          <cell r="CE1365" t="str">
            <v xml:space="preserve">Americano      </v>
          </cell>
        </row>
        <row r="1366">
          <cell r="AF1366">
            <v>1361</v>
          </cell>
          <cell r="AG1366">
            <v>0.11707120712013452</v>
          </cell>
          <cell r="BY1366" t="str">
            <v>SDIAD3</v>
          </cell>
          <cell r="BZ1366">
            <v>3</v>
          </cell>
          <cell r="CA1366" t="str">
            <v>20-04-2009</v>
          </cell>
          <cell r="CB1366" t="str">
            <v xml:space="preserve">SDIA        </v>
          </cell>
          <cell r="CC1366" t="str">
            <v>PN      N1</v>
          </cell>
          <cell r="CD1366" t="str">
            <v xml:space="preserve">OPCOES COMPRA  </v>
          </cell>
          <cell r="CE1366" t="str">
            <v xml:space="preserve">Americano      </v>
          </cell>
        </row>
        <row r="1367">
          <cell r="AF1367">
            <v>1362</v>
          </cell>
          <cell r="AG1367">
            <v>0.11707607929879016</v>
          </cell>
          <cell r="BY1367" t="str">
            <v>SDIAD1</v>
          </cell>
          <cell r="BZ1367">
            <v>3.5</v>
          </cell>
          <cell r="CA1367" t="str">
            <v>20-04-2009</v>
          </cell>
          <cell r="CB1367" t="str">
            <v xml:space="preserve">SDIA        </v>
          </cell>
          <cell r="CC1367" t="str">
            <v>PN      N1</v>
          </cell>
          <cell r="CD1367" t="str">
            <v xml:space="preserve">OPCOES COMPRA  </v>
          </cell>
          <cell r="CE1367" t="str">
            <v xml:space="preserve">Americano      </v>
          </cell>
        </row>
        <row r="1368">
          <cell r="AF1368">
            <v>1363</v>
          </cell>
          <cell r="AG1368">
            <v>0.11708094434945138</v>
          </cell>
          <cell r="BY1368" t="str">
            <v>SDIAD4</v>
          </cell>
          <cell r="BZ1368">
            <v>4</v>
          </cell>
          <cell r="CA1368" t="str">
            <v>20-04-2009</v>
          </cell>
          <cell r="CB1368" t="str">
            <v xml:space="preserve">SDIA        </v>
          </cell>
          <cell r="CC1368" t="str">
            <v>PN      N1</v>
          </cell>
          <cell r="CD1368" t="str">
            <v xml:space="preserve">OPCOES COMPRA  </v>
          </cell>
          <cell r="CE1368" t="str">
            <v xml:space="preserve">Americano      </v>
          </cell>
        </row>
        <row r="1369">
          <cell r="AF1369">
            <v>1364</v>
          </cell>
          <cell r="AG1369">
            <v>0.11708580228774856</v>
          </cell>
          <cell r="BY1369" t="str">
            <v>SDIAD2</v>
          </cell>
          <cell r="BZ1369">
            <v>4.5</v>
          </cell>
          <cell r="CA1369" t="str">
            <v>20-04-2009</v>
          </cell>
          <cell r="CB1369" t="str">
            <v xml:space="preserve">SDIA        </v>
          </cell>
          <cell r="CC1369" t="str">
            <v>PN      N1</v>
          </cell>
          <cell r="CD1369" t="str">
            <v xml:space="preserve">OPCOES COMPRA  </v>
          </cell>
          <cell r="CE1369" t="str">
            <v xml:space="preserve">Americano      </v>
          </cell>
        </row>
        <row r="1370">
          <cell r="AF1370">
            <v>1365</v>
          </cell>
          <cell r="AG1370">
            <v>0.11709065312926703</v>
          </cell>
          <cell r="BY1370" t="str">
            <v>SDIAO5</v>
          </cell>
          <cell r="BZ1370">
            <v>2.5</v>
          </cell>
          <cell r="CA1370" t="str">
            <v>16-03-2009</v>
          </cell>
          <cell r="CB1370" t="str">
            <v xml:space="preserve">SDIA        </v>
          </cell>
          <cell r="CC1370" t="str">
            <v>PN      N1</v>
          </cell>
          <cell r="CD1370" t="str">
            <v xml:space="preserve">OPCOES VENDA   </v>
          </cell>
          <cell r="CE1370" t="str">
            <v xml:space="preserve">Europeu        </v>
          </cell>
        </row>
        <row r="1371">
          <cell r="AF1371">
            <v>1366</v>
          </cell>
          <cell r="AG1371">
            <v>0.11709549688954657</v>
          </cell>
          <cell r="BY1371" t="str">
            <v>SDIAO3</v>
          </cell>
          <cell r="BZ1371">
            <v>3</v>
          </cell>
          <cell r="CA1371" t="str">
            <v>16-03-2009</v>
          </cell>
          <cell r="CB1371" t="str">
            <v xml:space="preserve">SDIA        </v>
          </cell>
          <cell r="CC1371" t="str">
            <v>PN      N1</v>
          </cell>
          <cell r="CD1371" t="str">
            <v xml:space="preserve">OPCOES VENDA   </v>
          </cell>
          <cell r="CE1371" t="str">
            <v xml:space="preserve">Europeu        </v>
          </cell>
        </row>
        <row r="1372">
          <cell r="AF1372">
            <v>1367</v>
          </cell>
          <cell r="AG1372">
            <v>0.11710033358408167</v>
          </cell>
          <cell r="BY1372" t="str">
            <v>SDIAO6</v>
          </cell>
          <cell r="BZ1372">
            <v>3.3</v>
          </cell>
          <cell r="CA1372" t="str">
            <v>16-03-2009</v>
          </cell>
          <cell r="CB1372" t="str">
            <v xml:space="preserve">SDIA        </v>
          </cell>
          <cell r="CC1372" t="str">
            <v>PN      N1</v>
          </cell>
          <cell r="CD1372" t="str">
            <v xml:space="preserve">OPCOES VENDA   </v>
          </cell>
          <cell r="CE1372" t="str">
            <v xml:space="preserve">Europeu        </v>
          </cell>
        </row>
        <row r="1373">
          <cell r="AF1373">
            <v>1368</v>
          </cell>
          <cell r="AG1373">
            <v>0.11710516322832176</v>
          </cell>
          <cell r="BY1373" t="str">
            <v>SDIAO1</v>
          </cell>
          <cell r="BZ1373">
            <v>3.5</v>
          </cell>
          <cell r="CA1373" t="str">
            <v>16-03-2009</v>
          </cell>
          <cell r="CB1373" t="str">
            <v xml:space="preserve">SDIA        </v>
          </cell>
          <cell r="CC1373" t="str">
            <v>PN      N1</v>
          </cell>
          <cell r="CD1373" t="str">
            <v xml:space="preserve">OPCOES VENDA   </v>
          </cell>
          <cell r="CE1373" t="str">
            <v xml:space="preserve">Europeu        </v>
          </cell>
        </row>
        <row r="1374">
          <cell r="AF1374">
            <v>1369</v>
          </cell>
          <cell r="AG1374">
            <v>0.11710998583767052</v>
          </cell>
          <cell r="BY1374" t="str">
            <v>SDIAO4</v>
          </cell>
          <cell r="BZ1374">
            <v>4</v>
          </cell>
          <cell r="CA1374" t="str">
            <v>16-03-2009</v>
          </cell>
          <cell r="CB1374" t="str">
            <v xml:space="preserve">SDIA        </v>
          </cell>
          <cell r="CC1374" t="str">
            <v>PN      N1</v>
          </cell>
          <cell r="CD1374" t="str">
            <v xml:space="preserve">OPCOES VENDA   </v>
          </cell>
          <cell r="CE1374" t="str">
            <v xml:space="preserve">Europeu        </v>
          </cell>
        </row>
        <row r="1375">
          <cell r="AF1375">
            <v>1370</v>
          </cell>
          <cell r="AG1375">
            <v>0.11711480142748765</v>
          </cell>
          <cell r="BY1375" t="str">
            <v>SDIAO2</v>
          </cell>
          <cell r="BZ1375">
            <v>4.5</v>
          </cell>
          <cell r="CA1375" t="str">
            <v>16-03-2009</v>
          </cell>
          <cell r="CB1375" t="str">
            <v xml:space="preserve">SDIA        </v>
          </cell>
          <cell r="CC1375" t="str">
            <v>PN      N1</v>
          </cell>
          <cell r="CD1375" t="str">
            <v xml:space="preserve">OPCOES VENDA   </v>
          </cell>
          <cell r="CE1375" t="str">
            <v xml:space="preserve">Europeu        </v>
          </cell>
        </row>
        <row r="1376">
          <cell r="AF1376">
            <v>1371</v>
          </cell>
          <cell r="AG1376">
            <v>0.11711961001308779</v>
          </cell>
          <cell r="BY1376" t="str">
            <v>SDIAP5</v>
          </cell>
          <cell r="BZ1376">
            <v>2.5</v>
          </cell>
          <cell r="CA1376" t="str">
            <v>20-04-2009</v>
          </cell>
          <cell r="CB1376" t="str">
            <v xml:space="preserve">SDIA        </v>
          </cell>
          <cell r="CC1376" t="str">
            <v>PN      N1</v>
          </cell>
          <cell r="CD1376" t="str">
            <v xml:space="preserve">OPCOES VENDA   </v>
          </cell>
          <cell r="CE1376" t="str">
            <v xml:space="preserve">Europeu        </v>
          </cell>
        </row>
        <row r="1377">
          <cell r="AF1377">
            <v>1372</v>
          </cell>
          <cell r="AG1377">
            <v>0.11712441160974119</v>
          </cell>
          <cell r="BY1377" t="str">
            <v>SDIAP3</v>
          </cell>
          <cell r="BZ1377">
            <v>3</v>
          </cell>
          <cell r="CA1377" t="str">
            <v>20-04-2009</v>
          </cell>
          <cell r="CB1377" t="str">
            <v xml:space="preserve">SDIA        </v>
          </cell>
          <cell r="CC1377" t="str">
            <v>PN      N1</v>
          </cell>
          <cell r="CD1377" t="str">
            <v xml:space="preserve">OPCOES VENDA   </v>
          </cell>
          <cell r="CE1377" t="str">
            <v xml:space="preserve">Europeu        </v>
          </cell>
        </row>
        <row r="1378">
          <cell r="AF1378">
            <v>1373</v>
          </cell>
          <cell r="AG1378">
            <v>0.11712920623267342</v>
          </cell>
          <cell r="BY1378" t="str">
            <v>SDIAP1</v>
          </cell>
          <cell r="BZ1378">
            <v>3.5</v>
          </cell>
          <cell r="CA1378" t="str">
            <v>20-04-2009</v>
          </cell>
          <cell r="CB1378" t="str">
            <v xml:space="preserve">SDIA        </v>
          </cell>
          <cell r="CC1378" t="str">
            <v>PN      N1</v>
          </cell>
          <cell r="CD1378" t="str">
            <v xml:space="preserve">OPCOES VENDA   </v>
          </cell>
          <cell r="CE1378" t="str">
            <v xml:space="preserve">Europeu        </v>
          </cell>
        </row>
        <row r="1379">
          <cell r="AF1379">
            <v>1374</v>
          </cell>
          <cell r="AG1379">
            <v>0.11713399389706636</v>
          </cell>
          <cell r="BY1379" t="str">
            <v>SDIAP4</v>
          </cell>
          <cell r="BZ1379">
            <v>4</v>
          </cell>
          <cell r="CA1379" t="str">
            <v>20-04-2009</v>
          </cell>
          <cell r="CB1379" t="str">
            <v xml:space="preserve">SDIA        </v>
          </cell>
          <cell r="CC1379" t="str">
            <v>PN      N1</v>
          </cell>
          <cell r="CD1379" t="str">
            <v xml:space="preserve">OPCOES VENDA   </v>
          </cell>
          <cell r="CE1379" t="str">
            <v xml:space="preserve">Europeu        </v>
          </cell>
        </row>
        <row r="1380">
          <cell r="AF1380">
            <v>1375</v>
          </cell>
          <cell r="AG1380">
            <v>0.11713877461805722</v>
          </cell>
          <cell r="BY1380" t="str">
            <v>SDIAP2</v>
          </cell>
          <cell r="BZ1380">
            <v>4.5</v>
          </cell>
          <cell r="CA1380" t="str">
            <v>20-04-2009</v>
          </cell>
          <cell r="CB1380" t="str">
            <v xml:space="preserve">SDIA        </v>
          </cell>
          <cell r="CC1380" t="str">
            <v>PN      N1</v>
          </cell>
          <cell r="CD1380" t="str">
            <v xml:space="preserve">OPCOES VENDA   </v>
          </cell>
          <cell r="CE1380" t="str">
            <v xml:space="preserve">Europeu        </v>
          </cell>
        </row>
        <row r="1381">
          <cell r="AF1381">
            <v>1376</v>
          </cell>
          <cell r="AG1381">
            <v>0.11714354841074037</v>
          </cell>
          <cell r="BY1381" t="str">
            <v>TRPLC40</v>
          </cell>
          <cell r="BZ1381">
            <v>40</v>
          </cell>
          <cell r="CA1381" t="str">
            <v>16-03-2009</v>
          </cell>
          <cell r="CB1381" t="str">
            <v xml:space="preserve">TRPL        </v>
          </cell>
          <cell r="CC1381" t="str">
            <v>PN      N1</v>
          </cell>
          <cell r="CD1381" t="str">
            <v xml:space="preserve">OPCOES COMPRA  </v>
          </cell>
          <cell r="CE1381" t="str">
            <v xml:space="preserve">Americano      </v>
          </cell>
        </row>
        <row r="1382">
          <cell r="AF1382">
            <v>1377</v>
          </cell>
          <cell r="AG1382">
            <v>0.11714831529016534</v>
          </cell>
          <cell r="BY1382" t="str">
            <v>TRPLC42</v>
          </cell>
          <cell r="BZ1382">
            <v>42</v>
          </cell>
          <cell r="CA1382" t="str">
            <v>16-03-2009</v>
          </cell>
          <cell r="CB1382" t="str">
            <v xml:space="preserve">TRPL        </v>
          </cell>
          <cell r="CC1382" t="str">
            <v>PN      N1</v>
          </cell>
          <cell r="CD1382" t="str">
            <v xml:space="preserve">OPCOES COMPRA  </v>
          </cell>
          <cell r="CE1382" t="str">
            <v xml:space="preserve">Americano      </v>
          </cell>
        </row>
        <row r="1383">
          <cell r="AF1383">
            <v>1378</v>
          </cell>
          <cell r="AG1383">
            <v>0.11715307527133878</v>
          </cell>
          <cell r="BY1383" t="str">
            <v>TRPLC44</v>
          </cell>
          <cell r="BZ1383">
            <v>44</v>
          </cell>
          <cell r="CA1383" t="str">
            <v>16-03-2009</v>
          </cell>
          <cell r="CB1383" t="str">
            <v xml:space="preserve">TRPL        </v>
          </cell>
          <cell r="CC1383" t="str">
            <v>PN      N1</v>
          </cell>
          <cell r="CD1383" t="str">
            <v xml:space="preserve">OPCOES COMPRA  </v>
          </cell>
          <cell r="CE1383" t="str">
            <v xml:space="preserve">Americano      </v>
          </cell>
        </row>
        <row r="1384">
          <cell r="AF1384">
            <v>1379</v>
          </cell>
          <cell r="AG1384">
            <v>0.11715782836922317</v>
          </cell>
          <cell r="BY1384" t="str">
            <v>TRPLC46</v>
          </cell>
          <cell r="BZ1384">
            <v>46</v>
          </cell>
          <cell r="CA1384" t="str">
            <v>16-03-2009</v>
          </cell>
          <cell r="CB1384" t="str">
            <v xml:space="preserve">TRPL        </v>
          </cell>
          <cell r="CC1384" t="str">
            <v>PN      N1</v>
          </cell>
          <cell r="CD1384" t="str">
            <v xml:space="preserve">OPCOES COMPRA  </v>
          </cell>
          <cell r="CE1384" t="str">
            <v xml:space="preserve">Americano      </v>
          </cell>
        </row>
        <row r="1385">
          <cell r="AF1385">
            <v>1380</v>
          </cell>
          <cell r="AG1385">
            <v>0.11716257459873902</v>
          </cell>
          <cell r="BY1385" t="str">
            <v>TRPLD40</v>
          </cell>
          <cell r="BZ1385">
            <v>40</v>
          </cell>
          <cell r="CA1385" t="str">
            <v>20-04-2009</v>
          </cell>
          <cell r="CB1385" t="str">
            <v xml:space="preserve">TRPL        </v>
          </cell>
          <cell r="CC1385" t="str">
            <v>PN      N1</v>
          </cell>
          <cell r="CD1385" t="str">
            <v xml:space="preserve">OPCOES COMPRA  </v>
          </cell>
          <cell r="CE1385" t="str">
            <v xml:space="preserve">Americano      </v>
          </cell>
        </row>
        <row r="1386">
          <cell r="AF1386">
            <v>1381</v>
          </cell>
          <cell r="AG1386">
            <v>0.11716731397476265</v>
          </cell>
          <cell r="BY1386" t="str">
            <v>TRPLD44</v>
          </cell>
          <cell r="BZ1386">
            <v>44</v>
          </cell>
          <cell r="CA1386" t="str">
            <v>20-04-2009</v>
          </cell>
          <cell r="CB1386" t="str">
            <v xml:space="preserve">TRPL        </v>
          </cell>
          <cell r="CC1386" t="str">
            <v>PN      N1</v>
          </cell>
          <cell r="CD1386" t="str">
            <v xml:space="preserve">OPCOES COMPRA  </v>
          </cell>
          <cell r="CE1386" t="str">
            <v xml:space="preserve">Americano      </v>
          </cell>
        </row>
        <row r="1387">
          <cell r="AF1387">
            <v>1382</v>
          </cell>
          <cell r="AG1387">
            <v>0.11717204651212798</v>
          </cell>
          <cell r="BY1387" t="str">
            <v>TRPLD46</v>
          </cell>
          <cell r="BZ1387">
            <v>46</v>
          </cell>
          <cell r="CA1387" t="str">
            <v>20-04-2009</v>
          </cell>
          <cell r="CB1387" t="str">
            <v xml:space="preserve">TRPL        </v>
          </cell>
          <cell r="CC1387" t="str">
            <v>PN      N1</v>
          </cell>
          <cell r="CD1387" t="str">
            <v xml:space="preserve">OPCOES COMPRA  </v>
          </cell>
          <cell r="CE1387" t="str">
            <v xml:space="preserve">Americano      </v>
          </cell>
        </row>
        <row r="1388">
          <cell r="AF1388">
            <v>1383</v>
          </cell>
          <cell r="AG1388">
            <v>0.11717677222562606</v>
          </cell>
          <cell r="BY1388" t="str">
            <v>TRPLF1</v>
          </cell>
          <cell r="BZ1388">
            <v>49.66</v>
          </cell>
          <cell r="CA1388" t="str">
            <v>15-06-2009</v>
          </cell>
          <cell r="CB1388" t="str">
            <v xml:space="preserve">TRPL        </v>
          </cell>
          <cell r="CC1388" t="str">
            <v>PN      N1</v>
          </cell>
          <cell r="CD1388" t="str">
            <v xml:space="preserve">OPCOES COMPRA  </v>
          </cell>
          <cell r="CE1388" t="str">
            <v xml:space="preserve">Americano      </v>
          </cell>
        </row>
        <row r="1389">
          <cell r="AF1389">
            <v>1384</v>
          </cell>
          <cell r="AG1389">
            <v>0.11718149113000487</v>
          </cell>
          <cell r="BY1389" t="str">
            <v>TRPLO40</v>
          </cell>
          <cell r="BZ1389">
            <v>40</v>
          </cell>
          <cell r="CA1389" t="str">
            <v>16-03-2009</v>
          </cell>
          <cell r="CB1389" t="str">
            <v xml:space="preserve">TRPL        </v>
          </cell>
          <cell r="CC1389" t="str">
            <v>PN      N1</v>
          </cell>
          <cell r="CD1389" t="str">
            <v xml:space="preserve">OPCOES VENDA   </v>
          </cell>
          <cell r="CE1389" t="str">
            <v xml:space="preserve">Europeu        </v>
          </cell>
          <cell r="CF1389">
            <v>0</v>
          </cell>
          <cell r="CG1389">
            <v>0</v>
          </cell>
        </row>
        <row r="1390">
          <cell r="AF1390">
            <v>1385</v>
          </cell>
          <cell r="AG1390">
            <v>0.11718620323997131</v>
          </cell>
          <cell r="BY1390" t="str">
            <v>TRPLO42</v>
          </cell>
          <cell r="BZ1390">
            <v>42</v>
          </cell>
          <cell r="CA1390" t="str">
            <v>16-03-2009</v>
          </cell>
          <cell r="CB1390" t="str">
            <v xml:space="preserve">TRPL        </v>
          </cell>
          <cell r="CC1390" t="str">
            <v>PN      N1</v>
          </cell>
          <cell r="CD1390" t="str">
            <v xml:space="preserve">OPCOES VENDA   </v>
          </cell>
          <cell r="CE1390" t="str">
            <v xml:space="preserve">Europeu        </v>
          </cell>
        </row>
        <row r="1391">
          <cell r="AF1391">
            <v>1386</v>
          </cell>
          <cell r="AG1391">
            <v>0.11719090857018744</v>
          </cell>
          <cell r="BY1391" t="str">
            <v>TRPLO44</v>
          </cell>
          <cell r="BZ1391">
            <v>44</v>
          </cell>
          <cell r="CA1391" t="str">
            <v>16-03-2009</v>
          </cell>
          <cell r="CB1391" t="str">
            <v xml:space="preserve">TRPL        </v>
          </cell>
          <cell r="CC1391" t="str">
            <v>PN      N1</v>
          </cell>
          <cell r="CD1391" t="str">
            <v xml:space="preserve">OPCOES VENDA   </v>
          </cell>
          <cell r="CE1391" t="str">
            <v xml:space="preserve">Europeu        </v>
          </cell>
        </row>
        <row r="1392">
          <cell r="AF1392">
            <v>1387</v>
          </cell>
          <cell r="AG1392">
            <v>0.11719560713527599</v>
          </cell>
          <cell r="BY1392" t="str">
            <v>TRPLO46</v>
          </cell>
          <cell r="BZ1392">
            <v>46</v>
          </cell>
          <cell r="CA1392" t="str">
            <v>16-03-2009</v>
          </cell>
          <cell r="CB1392" t="str">
            <v xml:space="preserve">TRPL        </v>
          </cell>
          <cell r="CC1392" t="str">
            <v>PN      N1</v>
          </cell>
          <cell r="CD1392" t="str">
            <v xml:space="preserve">OPCOES VENDA   </v>
          </cell>
          <cell r="CE1392" t="str">
            <v xml:space="preserve">Europeu        </v>
          </cell>
        </row>
        <row r="1393">
          <cell r="AF1393">
            <v>1388</v>
          </cell>
          <cell r="AG1393">
            <v>0.11720029894981576</v>
          </cell>
          <cell r="BY1393" t="str">
            <v>TRPLP40</v>
          </cell>
          <cell r="BZ1393">
            <v>40</v>
          </cell>
          <cell r="CA1393" t="str">
            <v>20-04-2009</v>
          </cell>
          <cell r="CB1393" t="str">
            <v xml:space="preserve">TRPL        </v>
          </cell>
          <cell r="CC1393" t="str">
            <v>PN      N1</v>
          </cell>
          <cell r="CD1393" t="str">
            <v xml:space="preserve">OPCOES VENDA   </v>
          </cell>
          <cell r="CE1393" t="str">
            <v xml:space="preserve">Europeu        </v>
          </cell>
        </row>
        <row r="1394">
          <cell r="AF1394">
            <v>1389</v>
          </cell>
          <cell r="AG1394">
            <v>0.11720498402834467</v>
          </cell>
          <cell r="BY1394" t="str">
            <v>TRPLP44</v>
          </cell>
          <cell r="BZ1394">
            <v>44</v>
          </cell>
          <cell r="CA1394" t="str">
            <v>20-04-2009</v>
          </cell>
          <cell r="CB1394" t="str">
            <v xml:space="preserve">TRPL        </v>
          </cell>
          <cell r="CC1394" t="str">
            <v>PN      N1</v>
          </cell>
          <cell r="CD1394" t="str">
            <v xml:space="preserve">OPCOES VENDA   </v>
          </cell>
          <cell r="CE1394" t="str">
            <v xml:space="preserve">Europeu        </v>
          </cell>
        </row>
        <row r="1395">
          <cell r="AF1395">
            <v>1390</v>
          </cell>
          <cell r="AG1395">
            <v>0.11720966238535779</v>
          </cell>
          <cell r="BY1395" t="str">
            <v>TRPLP46</v>
          </cell>
          <cell r="BZ1395">
            <v>46</v>
          </cell>
          <cell r="CA1395" t="str">
            <v>20-04-2009</v>
          </cell>
          <cell r="CB1395" t="str">
            <v xml:space="preserve">TRPL        </v>
          </cell>
          <cell r="CC1395" t="str">
            <v>PN      N1</v>
          </cell>
          <cell r="CD1395" t="str">
            <v xml:space="preserve">OPCOES VENDA   </v>
          </cell>
          <cell r="CE1395" t="str">
            <v xml:space="preserve">Europeu        </v>
          </cell>
        </row>
        <row r="1396">
          <cell r="AF1396">
            <v>1391</v>
          </cell>
          <cell r="AG1396">
            <v>0.11721433403531023</v>
          </cell>
          <cell r="BY1396" t="str">
            <v>TRPLR1</v>
          </cell>
          <cell r="BZ1396">
            <v>49.66</v>
          </cell>
          <cell r="CA1396" t="str">
            <v>15-06-2009</v>
          </cell>
          <cell r="CB1396" t="str">
            <v xml:space="preserve">TRPL        </v>
          </cell>
          <cell r="CC1396" t="str">
            <v>PN      N1</v>
          </cell>
          <cell r="CD1396" t="str">
            <v xml:space="preserve">OPCOES VENDA   </v>
          </cell>
          <cell r="CE1396" t="str">
            <v xml:space="preserve">Europeu        </v>
          </cell>
        </row>
        <row r="1397">
          <cell r="AF1397">
            <v>1392</v>
          </cell>
          <cell r="AG1397">
            <v>0.11721899899261445</v>
          </cell>
          <cell r="BY1397" t="str">
            <v>VCPAC2</v>
          </cell>
          <cell r="BZ1397">
            <v>11.5</v>
          </cell>
          <cell r="CA1397" t="str">
            <v>16-03-2009</v>
          </cell>
          <cell r="CB1397" t="str">
            <v xml:space="preserve">VCPA    /ES </v>
          </cell>
          <cell r="CC1397" t="str">
            <v>PN      N1</v>
          </cell>
          <cell r="CD1397" t="str">
            <v xml:space="preserve">OPCOES COMPRA  </v>
          </cell>
          <cell r="CE1397" t="str">
            <v xml:space="preserve">Europeu        </v>
          </cell>
        </row>
        <row r="1398">
          <cell r="AF1398">
            <v>1393</v>
          </cell>
          <cell r="AG1398">
            <v>0.11722365727164208</v>
          </cell>
          <cell r="BY1398" t="str">
            <v>VCPAC12</v>
          </cell>
          <cell r="BZ1398">
            <v>12</v>
          </cell>
          <cell r="CA1398" t="str">
            <v>16-03-2009</v>
          </cell>
          <cell r="CB1398" t="str">
            <v xml:space="preserve">VCPA    /ES </v>
          </cell>
          <cell r="CC1398" t="str">
            <v>PN      N1</v>
          </cell>
          <cell r="CD1398" t="str">
            <v xml:space="preserve">OPCOES COMPRA  </v>
          </cell>
          <cell r="CE1398" t="str">
            <v xml:space="preserve">Americano      </v>
          </cell>
        </row>
        <row r="1399">
          <cell r="AF1399">
            <v>1394</v>
          </cell>
          <cell r="AG1399">
            <v>0.11722830888672364</v>
          </cell>
          <cell r="BY1399" t="str">
            <v>VCPAC3</v>
          </cell>
          <cell r="BZ1399">
            <v>13.5</v>
          </cell>
          <cell r="CA1399" t="str">
            <v>16-03-2009</v>
          </cell>
          <cell r="CB1399" t="str">
            <v xml:space="preserve">VCPA    /ES </v>
          </cell>
          <cell r="CC1399" t="str">
            <v>PN      N1</v>
          </cell>
          <cell r="CD1399" t="str">
            <v xml:space="preserve">OPCOES COMPRA  </v>
          </cell>
          <cell r="CE1399" t="str">
            <v xml:space="preserve">Europeu        </v>
          </cell>
        </row>
        <row r="1400">
          <cell r="AF1400">
            <v>1395</v>
          </cell>
          <cell r="AG1400">
            <v>0.11723295385214882</v>
          </cell>
          <cell r="BY1400" t="str">
            <v>VCPAC1</v>
          </cell>
          <cell r="BZ1400">
            <v>14.5</v>
          </cell>
          <cell r="CA1400" t="str">
            <v>16-03-2009</v>
          </cell>
          <cell r="CB1400" t="str">
            <v xml:space="preserve">VCPA    /ES </v>
          </cell>
          <cell r="CC1400" t="str">
            <v>PN      N1</v>
          </cell>
          <cell r="CD1400" t="str">
            <v xml:space="preserve">OPCOES COMPRA  </v>
          </cell>
          <cell r="CE1400" t="str">
            <v xml:space="preserve">Europeu        </v>
          </cell>
        </row>
        <row r="1401">
          <cell r="AF1401">
            <v>1396</v>
          </cell>
          <cell r="AG1401">
            <v>0.11723759218216578</v>
          </cell>
          <cell r="BY1401" t="str">
            <v>VCPAC16</v>
          </cell>
          <cell r="BZ1401">
            <v>16</v>
          </cell>
          <cell r="CA1401" t="str">
            <v>16-03-2009</v>
          </cell>
          <cell r="CB1401" t="str">
            <v xml:space="preserve">VCPA    /ES </v>
          </cell>
          <cell r="CC1401" t="str">
            <v>PN      N1</v>
          </cell>
          <cell r="CD1401" t="str">
            <v xml:space="preserve">OPCOES COMPRA  </v>
          </cell>
          <cell r="CE1401" t="str">
            <v xml:space="preserve">Americano      </v>
          </cell>
        </row>
        <row r="1402">
          <cell r="AF1402">
            <v>1397</v>
          </cell>
          <cell r="AG1402">
            <v>0.11724222389098293</v>
          </cell>
          <cell r="BY1402" t="str">
            <v>VCPAC17</v>
          </cell>
          <cell r="BZ1402">
            <v>17</v>
          </cell>
          <cell r="CA1402" t="str">
            <v>16-03-2009</v>
          </cell>
          <cell r="CB1402" t="str">
            <v xml:space="preserve">VCPA    /ES </v>
          </cell>
          <cell r="CC1402" t="str">
            <v>PN      N1</v>
          </cell>
          <cell r="CD1402" t="str">
            <v xml:space="preserve">OPCOES COMPRA  </v>
          </cell>
          <cell r="CE1402" t="str">
            <v xml:space="preserve">Americano      </v>
          </cell>
        </row>
        <row r="1403">
          <cell r="AF1403">
            <v>1398</v>
          </cell>
          <cell r="AG1403">
            <v>0.1172468489927676</v>
          </cell>
          <cell r="BY1403" t="str">
            <v>VCPAC18</v>
          </cell>
          <cell r="BZ1403">
            <v>18</v>
          </cell>
          <cell r="CA1403" t="str">
            <v>16-03-2009</v>
          </cell>
          <cell r="CB1403" t="str">
            <v xml:space="preserve">VCPA    /ES </v>
          </cell>
          <cell r="CC1403" t="str">
            <v>PN      N1</v>
          </cell>
          <cell r="CD1403" t="str">
            <v xml:space="preserve">OPCOES COMPRA  </v>
          </cell>
          <cell r="CE1403" t="str">
            <v xml:space="preserve">Americano      </v>
          </cell>
        </row>
        <row r="1404">
          <cell r="AF1404">
            <v>1399</v>
          </cell>
          <cell r="AG1404">
            <v>0.11725146750164672</v>
          </cell>
          <cell r="BY1404" t="str">
            <v>VCPAF1</v>
          </cell>
          <cell r="BZ1404">
            <v>44</v>
          </cell>
          <cell r="CA1404" t="str">
            <v>15-06-2009</v>
          </cell>
          <cell r="CB1404" t="str">
            <v xml:space="preserve">VCPA    /ES </v>
          </cell>
          <cell r="CC1404" t="str">
            <v>PN      N1</v>
          </cell>
          <cell r="CD1404" t="str">
            <v xml:space="preserve">OPCOES COMPRA  </v>
          </cell>
          <cell r="CE1404" t="str">
            <v xml:space="preserve">Americano      </v>
          </cell>
        </row>
        <row r="1405">
          <cell r="AF1405">
            <v>1400</v>
          </cell>
          <cell r="AG1405">
            <v>0.11725607943170724</v>
          </cell>
          <cell r="BY1405" t="str">
            <v>VCPAO2</v>
          </cell>
          <cell r="BZ1405">
            <v>11.5</v>
          </cell>
          <cell r="CA1405" t="str">
            <v>16-03-2009</v>
          </cell>
          <cell r="CB1405" t="str">
            <v xml:space="preserve">VCPA    /ES </v>
          </cell>
          <cell r="CC1405" t="str">
            <v>PN      N1</v>
          </cell>
          <cell r="CD1405" t="str">
            <v xml:space="preserve">OPCOES VENDA   </v>
          </cell>
          <cell r="CE1405" t="str">
            <v xml:space="preserve">Europeu        </v>
          </cell>
        </row>
        <row r="1406">
          <cell r="AF1406">
            <v>1401</v>
          </cell>
          <cell r="AG1406">
            <v>0.11726068479699614</v>
          </cell>
          <cell r="BY1406" t="str">
            <v>VCPAO12</v>
          </cell>
          <cell r="BZ1406">
            <v>12</v>
          </cell>
          <cell r="CA1406" t="str">
            <v>16-03-2009</v>
          </cell>
          <cell r="CB1406" t="str">
            <v xml:space="preserve">VCPA    /ES </v>
          </cell>
          <cell r="CC1406" t="str">
            <v>PN      N1</v>
          </cell>
          <cell r="CD1406" t="str">
            <v xml:space="preserve">OPCOES VENDA   </v>
          </cell>
          <cell r="CE1406" t="str">
            <v xml:space="preserve">Europeu        </v>
          </cell>
        </row>
        <row r="1407">
          <cell r="AF1407">
            <v>1402</v>
          </cell>
          <cell r="AG1407">
            <v>0.11726528361151978</v>
          </cell>
          <cell r="BY1407" t="str">
            <v>VCPAO3</v>
          </cell>
          <cell r="BZ1407">
            <v>13.5</v>
          </cell>
          <cell r="CA1407" t="str">
            <v>16-03-2009</v>
          </cell>
          <cell r="CB1407" t="str">
            <v xml:space="preserve">VCPA    /ES </v>
          </cell>
          <cell r="CC1407" t="str">
            <v>PN      N1</v>
          </cell>
          <cell r="CD1407" t="str">
            <v xml:space="preserve">OPCOES VENDA   </v>
          </cell>
          <cell r="CE1407" t="str">
            <v xml:space="preserve">Europeu        </v>
          </cell>
        </row>
        <row r="1408">
          <cell r="AF1408">
            <v>1403</v>
          </cell>
          <cell r="AG1408">
            <v>0.11726987588924498</v>
          </cell>
          <cell r="BY1408" t="str">
            <v>VCPAO1</v>
          </cell>
          <cell r="BZ1408">
            <v>14.5</v>
          </cell>
          <cell r="CA1408" t="str">
            <v>16-03-2009</v>
          </cell>
          <cell r="CB1408" t="str">
            <v xml:space="preserve">VCPA    /ES </v>
          </cell>
          <cell r="CC1408" t="str">
            <v>PN      N1</v>
          </cell>
          <cell r="CD1408" t="str">
            <v xml:space="preserve">OPCOES VENDA   </v>
          </cell>
          <cell r="CE1408" t="str">
            <v xml:space="preserve">Europeu        </v>
          </cell>
        </row>
        <row r="1409">
          <cell r="AF1409">
            <v>1404</v>
          </cell>
          <cell r="AG1409">
            <v>0.11727446164409971</v>
          </cell>
          <cell r="BY1409" t="str">
            <v>VCPAO16</v>
          </cell>
          <cell r="BZ1409">
            <v>16</v>
          </cell>
          <cell r="CA1409" t="str">
            <v>16-03-2009</v>
          </cell>
          <cell r="CB1409" t="str">
            <v xml:space="preserve">VCPA    /ES </v>
          </cell>
          <cell r="CC1409" t="str">
            <v>PN      N1</v>
          </cell>
          <cell r="CD1409" t="str">
            <v xml:space="preserve">OPCOES VENDA   </v>
          </cell>
          <cell r="CE1409" t="str">
            <v xml:space="preserve">Europeu        </v>
          </cell>
        </row>
        <row r="1410">
          <cell r="AF1410">
            <v>1405</v>
          </cell>
          <cell r="AG1410">
            <v>0.11727904088997132</v>
          </cell>
          <cell r="BY1410" t="str">
            <v>VCPAO17</v>
          </cell>
          <cell r="BZ1410">
            <v>17</v>
          </cell>
          <cell r="CA1410" t="str">
            <v>16-03-2009</v>
          </cell>
          <cell r="CB1410" t="str">
            <v xml:space="preserve">VCPA    /ES </v>
          </cell>
          <cell r="CC1410" t="str">
            <v>PN      N1</v>
          </cell>
          <cell r="CD1410" t="str">
            <v xml:space="preserve">OPCOES VENDA   </v>
          </cell>
          <cell r="CE1410" t="str">
            <v xml:space="preserve">Europeu        </v>
          </cell>
        </row>
        <row r="1411">
          <cell r="AF1411">
            <v>1406</v>
          </cell>
          <cell r="AG1411">
            <v>0.11728361364070783</v>
          </cell>
          <cell r="BY1411" t="str">
            <v>VCPAO18</v>
          </cell>
          <cell r="BZ1411">
            <v>18</v>
          </cell>
          <cell r="CA1411" t="str">
            <v>16-03-2009</v>
          </cell>
          <cell r="CB1411" t="str">
            <v xml:space="preserve">VCPA    /ES </v>
          </cell>
          <cell r="CC1411" t="str">
            <v>PN      N1</v>
          </cell>
          <cell r="CD1411" t="str">
            <v xml:space="preserve">OPCOES VENDA   </v>
          </cell>
          <cell r="CE1411" t="str">
            <v xml:space="preserve">Europeu        </v>
          </cell>
        </row>
        <row r="1412">
          <cell r="AF1412">
            <v>1407</v>
          </cell>
          <cell r="AG1412">
            <v>0.11728817991011864</v>
          </cell>
          <cell r="BY1412" t="str">
            <v>VCPAR1</v>
          </cell>
          <cell r="BZ1412">
            <v>44</v>
          </cell>
          <cell r="CA1412" t="str">
            <v>15-06-2009</v>
          </cell>
          <cell r="CB1412" t="str">
            <v xml:space="preserve">VCPA    /ES </v>
          </cell>
          <cell r="CC1412" t="str">
            <v>PN      N1</v>
          </cell>
          <cell r="CD1412" t="str">
            <v xml:space="preserve">OPCOES VENDA   </v>
          </cell>
          <cell r="CE1412" t="str">
            <v xml:space="preserve">Europeu        </v>
          </cell>
        </row>
        <row r="1413">
          <cell r="AF1413">
            <v>1408</v>
          </cell>
          <cell r="AG1413">
            <v>0.1172927397119734</v>
          </cell>
          <cell r="BY1413" t="str">
            <v>GOLLC11</v>
          </cell>
          <cell r="BZ1413">
            <v>11</v>
          </cell>
          <cell r="CA1413" t="str">
            <v>16-03-2009</v>
          </cell>
          <cell r="CB1413" t="str">
            <v xml:space="preserve">GOLL        </v>
          </cell>
          <cell r="CC1413" t="str">
            <v>PN      N2</v>
          </cell>
          <cell r="CD1413" t="str">
            <v xml:space="preserve">OPCOES COMPRA  </v>
          </cell>
          <cell r="CE1413" t="str">
            <v xml:space="preserve">Americano      </v>
          </cell>
        </row>
        <row r="1414">
          <cell r="AF1414">
            <v>1409</v>
          </cell>
          <cell r="AG1414">
            <v>0.11729729306000358</v>
          </cell>
          <cell r="BY1414" t="str">
            <v>GOLLO11</v>
          </cell>
          <cell r="BZ1414">
            <v>11</v>
          </cell>
          <cell r="CA1414" t="str">
            <v>16-03-2009</v>
          </cell>
          <cell r="CB1414" t="str">
            <v xml:space="preserve">GOLL        </v>
          </cell>
          <cell r="CC1414" t="str">
            <v>PN      N2</v>
          </cell>
          <cell r="CD1414" t="str">
            <v xml:space="preserve">OPCOES VENDA   </v>
          </cell>
          <cell r="CE1414" t="str">
            <v xml:space="preserve">Europeu        </v>
          </cell>
        </row>
        <row r="1415">
          <cell r="AF1415">
            <v>1410</v>
          </cell>
          <cell r="AG1415">
            <v>0.11730183996790111</v>
          </cell>
          <cell r="BY1415" t="str">
            <v>NETCC1</v>
          </cell>
          <cell r="BZ1415">
            <v>12.49</v>
          </cell>
          <cell r="CA1415" t="str">
            <v>16-03-2009</v>
          </cell>
          <cell r="CB1415" t="str">
            <v xml:space="preserve">NETC        </v>
          </cell>
          <cell r="CC1415" t="str">
            <v>PN      N2</v>
          </cell>
          <cell r="CD1415" t="str">
            <v xml:space="preserve">OPCOES COMPRA  </v>
          </cell>
          <cell r="CE1415" t="str">
            <v xml:space="preserve">Europeu        </v>
          </cell>
        </row>
        <row r="1416">
          <cell r="AF1416">
            <v>1411</v>
          </cell>
          <cell r="AG1416">
            <v>0.11730638044931907</v>
          </cell>
          <cell r="BY1416" t="str">
            <v>NETCC2</v>
          </cell>
          <cell r="BZ1416">
            <v>13.49</v>
          </cell>
          <cell r="CA1416" t="str">
            <v>16-03-2009</v>
          </cell>
          <cell r="CB1416" t="str">
            <v xml:space="preserve">NETC        </v>
          </cell>
          <cell r="CC1416" t="str">
            <v>PN      N2</v>
          </cell>
          <cell r="CD1416" t="str">
            <v xml:space="preserve">OPCOES COMPRA  </v>
          </cell>
          <cell r="CE1416" t="str">
            <v xml:space="preserve">Europeu        </v>
          </cell>
        </row>
        <row r="1417">
          <cell r="AF1417">
            <v>1412</v>
          </cell>
          <cell r="AG1417">
            <v>0.11731091451787279</v>
          </cell>
          <cell r="BY1417" t="str">
            <v>NETCC3</v>
          </cell>
          <cell r="BZ1417">
            <v>14.5</v>
          </cell>
          <cell r="CA1417" t="str">
            <v>16-03-2009</v>
          </cell>
          <cell r="CB1417" t="str">
            <v xml:space="preserve">NETC        </v>
          </cell>
          <cell r="CC1417" t="str">
            <v>PN      N2</v>
          </cell>
          <cell r="CD1417" t="str">
            <v xml:space="preserve">OPCOES COMPRA  </v>
          </cell>
          <cell r="CE1417" t="str">
            <v xml:space="preserve">Europeu        </v>
          </cell>
        </row>
        <row r="1418">
          <cell r="AF1418">
            <v>1413</v>
          </cell>
          <cell r="AG1418">
            <v>0.11731544218713852</v>
          </cell>
          <cell r="BY1418" t="str">
            <v>NETCC4</v>
          </cell>
          <cell r="BZ1418">
            <v>15.5</v>
          </cell>
          <cell r="CA1418" t="str">
            <v>16-03-2009</v>
          </cell>
          <cell r="CB1418" t="str">
            <v xml:space="preserve">NETC        </v>
          </cell>
          <cell r="CC1418" t="str">
            <v>PN      N2</v>
          </cell>
          <cell r="CD1418" t="str">
            <v xml:space="preserve">OPCOES COMPRA  </v>
          </cell>
          <cell r="CE1418" t="str">
            <v xml:space="preserve">Europeu        </v>
          </cell>
        </row>
        <row r="1419">
          <cell r="AF1419">
            <v>1414</v>
          </cell>
          <cell r="AG1419">
            <v>0.11731996347065432</v>
          </cell>
          <cell r="BY1419" t="str">
            <v>NETCC5</v>
          </cell>
          <cell r="BZ1419">
            <v>16.489999999999998</v>
          </cell>
          <cell r="CA1419" t="str">
            <v>16-03-2009</v>
          </cell>
          <cell r="CB1419" t="str">
            <v xml:space="preserve">NETC        </v>
          </cell>
          <cell r="CC1419" t="str">
            <v>PN      N2</v>
          </cell>
          <cell r="CD1419" t="str">
            <v xml:space="preserve">OPCOES COMPRA  </v>
          </cell>
          <cell r="CE1419" t="str">
            <v xml:space="preserve">Europeu        </v>
          </cell>
        </row>
        <row r="1420">
          <cell r="AF1420">
            <v>1415</v>
          </cell>
          <cell r="AG1420">
            <v>0.11732447838192051</v>
          </cell>
          <cell r="BY1420" t="str">
            <v>NETCC6</v>
          </cell>
          <cell r="BZ1420">
            <v>17.489999999999998</v>
          </cell>
          <cell r="CA1420" t="str">
            <v>16-03-2009</v>
          </cell>
          <cell r="CB1420" t="str">
            <v xml:space="preserve">NETC        </v>
          </cell>
          <cell r="CC1420" t="str">
            <v>PN      N2</v>
          </cell>
          <cell r="CD1420" t="str">
            <v xml:space="preserve">OPCOES COMPRA  </v>
          </cell>
          <cell r="CE1420" t="str">
            <v xml:space="preserve">Europeu        </v>
          </cell>
        </row>
        <row r="1421">
          <cell r="AF1421">
            <v>1416</v>
          </cell>
          <cell r="AG1421">
            <v>0.11732898693439853</v>
          </cell>
          <cell r="BY1421" t="str">
            <v>NETCC7</v>
          </cell>
          <cell r="BZ1421">
            <v>18.5</v>
          </cell>
          <cell r="CA1421" t="str">
            <v>16-03-2009</v>
          </cell>
          <cell r="CB1421" t="str">
            <v xml:space="preserve">NETC        </v>
          </cell>
          <cell r="CC1421" t="str">
            <v>PN      N2</v>
          </cell>
          <cell r="CD1421" t="str">
            <v xml:space="preserve">OPCOES COMPRA  </v>
          </cell>
          <cell r="CE1421" t="str">
            <v xml:space="preserve">Europeu        </v>
          </cell>
        </row>
        <row r="1422">
          <cell r="AF1422">
            <v>1417</v>
          </cell>
          <cell r="AG1422">
            <v>0.11733348914151276</v>
          </cell>
          <cell r="BY1422" t="str">
            <v>NETCC8</v>
          </cell>
          <cell r="BZ1422">
            <v>19.5</v>
          </cell>
          <cell r="CA1422" t="str">
            <v>16-03-2009</v>
          </cell>
          <cell r="CB1422" t="str">
            <v xml:space="preserve">NETC        </v>
          </cell>
          <cell r="CC1422" t="str">
            <v>PN      N2</v>
          </cell>
          <cell r="CD1422" t="str">
            <v xml:space="preserve">OPCOES COMPRA  </v>
          </cell>
          <cell r="CE1422" t="str">
            <v xml:space="preserve">Europeu        </v>
          </cell>
        </row>
        <row r="1423">
          <cell r="AF1423">
            <v>1418</v>
          </cell>
          <cell r="AG1423">
            <v>0.11733798501664938</v>
          </cell>
          <cell r="BY1423" t="str">
            <v>NETCC9</v>
          </cell>
          <cell r="BZ1423">
            <v>20.49</v>
          </cell>
          <cell r="CA1423" t="str">
            <v>16-03-2009</v>
          </cell>
          <cell r="CB1423" t="str">
            <v xml:space="preserve">NETC        </v>
          </cell>
          <cell r="CC1423" t="str">
            <v>PN      N2</v>
          </cell>
          <cell r="CD1423" t="str">
            <v xml:space="preserve">OPCOES COMPRA  </v>
          </cell>
          <cell r="CE1423" t="str">
            <v xml:space="preserve">Europeu        </v>
          </cell>
        </row>
        <row r="1424">
          <cell r="AF1424">
            <v>1419</v>
          </cell>
          <cell r="AG1424">
            <v>0.11734247457315727</v>
          </cell>
          <cell r="BY1424" t="str">
            <v>NETCD1</v>
          </cell>
          <cell r="BZ1424">
            <v>12.5</v>
          </cell>
          <cell r="CA1424" t="str">
            <v>20-04-2009</v>
          </cell>
          <cell r="CB1424" t="str">
            <v xml:space="preserve">NETC        </v>
          </cell>
          <cell r="CC1424" t="str">
            <v>PN      N2</v>
          </cell>
          <cell r="CD1424" t="str">
            <v xml:space="preserve">OPCOES COMPRA  </v>
          </cell>
          <cell r="CE1424" t="str">
            <v xml:space="preserve">Europeu        </v>
          </cell>
        </row>
        <row r="1425">
          <cell r="AF1425">
            <v>1420</v>
          </cell>
          <cell r="AG1425">
            <v>0.11734695782434712</v>
          </cell>
          <cell r="BY1425" t="str">
            <v>NETCD2</v>
          </cell>
          <cell r="BZ1425">
            <v>13.5</v>
          </cell>
          <cell r="CA1425" t="str">
            <v>20-04-2009</v>
          </cell>
          <cell r="CB1425" t="str">
            <v xml:space="preserve">NETC        </v>
          </cell>
          <cell r="CC1425" t="str">
            <v>PN      N2</v>
          </cell>
          <cell r="CD1425" t="str">
            <v xml:space="preserve">OPCOES COMPRA  </v>
          </cell>
          <cell r="CE1425" t="str">
            <v xml:space="preserve">Europeu        </v>
          </cell>
        </row>
        <row r="1426">
          <cell r="AF1426">
            <v>1421</v>
          </cell>
          <cell r="AG1426">
            <v>0.11735143478349341</v>
          </cell>
          <cell r="BY1426" t="str">
            <v>NETCD3</v>
          </cell>
          <cell r="BZ1426">
            <v>14.5</v>
          </cell>
          <cell r="CA1426" t="str">
            <v>20-04-2009</v>
          </cell>
          <cell r="CB1426" t="str">
            <v xml:space="preserve">NETC        </v>
          </cell>
          <cell r="CC1426" t="str">
            <v>PN      N2</v>
          </cell>
          <cell r="CD1426" t="str">
            <v xml:space="preserve">OPCOES COMPRA  </v>
          </cell>
          <cell r="CE1426" t="str">
            <v xml:space="preserve">Europeu        </v>
          </cell>
        </row>
        <row r="1427">
          <cell r="AF1427">
            <v>1422</v>
          </cell>
          <cell r="AG1427">
            <v>0.11735590546383223</v>
          </cell>
          <cell r="BY1427" t="str">
            <v>NETCD4</v>
          </cell>
          <cell r="BZ1427">
            <v>15.5</v>
          </cell>
          <cell r="CA1427" t="str">
            <v>20-04-2009</v>
          </cell>
          <cell r="CB1427" t="str">
            <v xml:space="preserve">NETC        </v>
          </cell>
          <cell r="CC1427" t="str">
            <v>PN      N2</v>
          </cell>
          <cell r="CD1427" t="str">
            <v xml:space="preserve">OPCOES COMPRA  </v>
          </cell>
          <cell r="CE1427" t="str">
            <v xml:space="preserve">Europeu        </v>
          </cell>
        </row>
        <row r="1428">
          <cell r="AF1428">
            <v>1423</v>
          </cell>
          <cell r="AG1428">
            <v>0.11736036987856324</v>
          </cell>
          <cell r="BY1428" t="str">
            <v>NETCD5</v>
          </cell>
          <cell r="BZ1428">
            <v>16.5</v>
          </cell>
          <cell r="CA1428" t="str">
            <v>20-04-2009</v>
          </cell>
          <cell r="CB1428" t="str">
            <v xml:space="preserve">NETC        </v>
          </cell>
          <cell r="CC1428" t="str">
            <v>PN      N2</v>
          </cell>
          <cell r="CD1428" t="str">
            <v xml:space="preserve">OPCOES COMPRA  </v>
          </cell>
          <cell r="CE1428" t="str">
            <v xml:space="preserve">Europeu        </v>
          </cell>
        </row>
        <row r="1429">
          <cell r="AF1429">
            <v>1424</v>
          </cell>
          <cell r="AG1429">
            <v>0.11736482804084902</v>
          </cell>
          <cell r="BY1429" t="str">
            <v>NETCD6</v>
          </cell>
          <cell r="BZ1429">
            <v>17.5</v>
          </cell>
          <cell r="CA1429" t="str">
            <v>20-04-2009</v>
          </cell>
          <cell r="CB1429" t="str">
            <v xml:space="preserve">NETC        </v>
          </cell>
          <cell r="CC1429" t="str">
            <v>PN      N2</v>
          </cell>
          <cell r="CD1429" t="str">
            <v xml:space="preserve">OPCOES COMPRA  </v>
          </cell>
          <cell r="CE1429" t="str">
            <v xml:space="preserve">Europeu        </v>
          </cell>
        </row>
        <row r="1430">
          <cell r="AF1430">
            <v>1425</v>
          </cell>
          <cell r="AG1430">
            <v>0.1173692799638153</v>
          </cell>
          <cell r="BY1430" t="str">
            <v>NETCD7</v>
          </cell>
          <cell r="BZ1430">
            <v>18.5</v>
          </cell>
          <cell r="CA1430" t="str">
            <v>20-04-2009</v>
          </cell>
          <cell r="CB1430" t="str">
            <v xml:space="preserve">NETC        </v>
          </cell>
          <cell r="CC1430" t="str">
            <v>PN      N2</v>
          </cell>
          <cell r="CD1430" t="str">
            <v xml:space="preserve">OPCOES COMPRA  </v>
          </cell>
          <cell r="CE1430" t="str">
            <v xml:space="preserve">Europeu        </v>
          </cell>
        </row>
        <row r="1431">
          <cell r="AF1431">
            <v>1426</v>
          </cell>
          <cell r="AG1431">
            <v>0.11737372566055049</v>
          </cell>
          <cell r="BY1431" t="str">
            <v>NETCE1</v>
          </cell>
          <cell r="BZ1431">
            <v>12.5</v>
          </cell>
          <cell r="CA1431" t="str">
            <v>18-05-2009</v>
          </cell>
          <cell r="CB1431" t="str">
            <v xml:space="preserve">NETC        </v>
          </cell>
          <cell r="CC1431" t="str">
            <v>PN      N2</v>
          </cell>
          <cell r="CD1431" t="str">
            <v xml:space="preserve">OPCOES COMPRA  </v>
          </cell>
          <cell r="CE1431" t="str">
            <v xml:space="preserve">Europeu        </v>
          </cell>
        </row>
        <row r="1432">
          <cell r="AF1432">
            <v>1427</v>
          </cell>
          <cell r="AG1432">
            <v>0.11737816514410748</v>
          </cell>
          <cell r="BY1432" t="str">
            <v>NETCE2</v>
          </cell>
          <cell r="BZ1432">
            <v>13.5</v>
          </cell>
          <cell r="CA1432" t="str">
            <v>18-05-2009</v>
          </cell>
          <cell r="CB1432" t="str">
            <v xml:space="preserve">NETC        </v>
          </cell>
          <cell r="CC1432" t="str">
            <v>PN      N2</v>
          </cell>
          <cell r="CD1432" t="str">
            <v xml:space="preserve">OPCOES COMPRA  </v>
          </cell>
          <cell r="CE1432" t="str">
            <v xml:space="preserve">Europeu        </v>
          </cell>
        </row>
        <row r="1433">
          <cell r="AF1433">
            <v>1428</v>
          </cell>
          <cell r="AG1433">
            <v>0.11738259842750209</v>
          </cell>
          <cell r="BY1433" t="str">
            <v>NETCE3</v>
          </cell>
          <cell r="BZ1433">
            <v>14.5</v>
          </cell>
          <cell r="CA1433" t="str">
            <v>18-05-2009</v>
          </cell>
          <cell r="CB1433" t="str">
            <v xml:space="preserve">NETC        </v>
          </cell>
          <cell r="CC1433" t="str">
            <v>PN      N2</v>
          </cell>
          <cell r="CD1433" t="str">
            <v xml:space="preserve">OPCOES COMPRA  </v>
          </cell>
          <cell r="CE1433" t="str">
            <v xml:space="preserve">Europeu        </v>
          </cell>
        </row>
        <row r="1434">
          <cell r="AF1434">
            <v>1429</v>
          </cell>
          <cell r="AG1434">
            <v>0.11738702552371372</v>
          </cell>
          <cell r="BY1434" t="str">
            <v>NETCE4</v>
          </cell>
          <cell r="BZ1434">
            <v>15.5</v>
          </cell>
          <cell r="CA1434" t="str">
            <v>18-05-2009</v>
          </cell>
          <cell r="CB1434" t="str">
            <v xml:space="preserve">NETC        </v>
          </cell>
          <cell r="CC1434" t="str">
            <v>PN      N2</v>
          </cell>
          <cell r="CD1434" t="str">
            <v xml:space="preserve">OPCOES COMPRA  </v>
          </cell>
          <cell r="CE1434" t="str">
            <v xml:space="preserve">Europeu        </v>
          </cell>
        </row>
        <row r="1435">
          <cell r="AF1435">
            <v>1430</v>
          </cell>
          <cell r="AG1435">
            <v>0.117391446445686</v>
          </cell>
          <cell r="BY1435" t="str">
            <v>NETCE5</v>
          </cell>
          <cell r="BZ1435">
            <v>16.5</v>
          </cell>
          <cell r="CA1435" t="str">
            <v>18-05-2009</v>
          </cell>
          <cell r="CB1435" t="str">
            <v xml:space="preserve">NETC        </v>
          </cell>
          <cell r="CC1435" t="str">
            <v>PN      N2</v>
          </cell>
          <cell r="CD1435" t="str">
            <v xml:space="preserve">OPCOES COMPRA  </v>
          </cell>
          <cell r="CE1435" t="str">
            <v xml:space="preserve">Europeu        </v>
          </cell>
        </row>
        <row r="1436">
          <cell r="AF1436">
            <v>1431</v>
          </cell>
          <cell r="AG1436">
            <v>0.11739586120632617</v>
          </cell>
          <cell r="BY1436" t="str">
            <v>NETCE6</v>
          </cell>
          <cell r="BZ1436">
            <v>17.5</v>
          </cell>
          <cell r="CA1436" t="str">
            <v>18-05-2009</v>
          </cell>
          <cell r="CB1436" t="str">
            <v xml:space="preserve">NETC        </v>
          </cell>
          <cell r="CC1436" t="str">
            <v>PN      N2</v>
          </cell>
          <cell r="CD1436" t="str">
            <v xml:space="preserve">OPCOES COMPRA  </v>
          </cell>
          <cell r="CE1436" t="str">
            <v xml:space="preserve">Europeu        </v>
          </cell>
        </row>
        <row r="1437">
          <cell r="AF1437">
            <v>1432</v>
          </cell>
          <cell r="AG1437">
            <v>0.11740026981850549</v>
          </cell>
          <cell r="BY1437" t="str">
            <v>NETCE7</v>
          </cell>
          <cell r="BZ1437">
            <v>18.5</v>
          </cell>
          <cell r="CA1437" t="str">
            <v>18-05-2009</v>
          </cell>
          <cell r="CB1437" t="str">
            <v xml:space="preserve">NETC        </v>
          </cell>
          <cell r="CC1437" t="str">
            <v>PN      N2</v>
          </cell>
          <cell r="CD1437" t="str">
            <v xml:space="preserve">OPCOES COMPRA  </v>
          </cell>
          <cell r="CE1437" t="str">
            <v xml:space="preserve">Europeu        </v>
          </cell>
        </row>
        <row r="1438">
          <cell r="AF1438">
            <v>1433</v>
          </cell>
          <cell r="AG1438">
            <v>0.11740467229505946</v>
          </cell>
          <cell r="BY1438" t="str">
            <v>NETCO1</v>
          </cell>
          <cell r="BZ1438">
            <v>12.49</v>
          </cell>
          <cell r="CA1438" t="str">
            <v>16-03-2009</v>
          </cell>
          <cell r="CB1438" t="str">
            <v xml:space="preserve">NETC        </v>
          </cell>
          <cell r="CC1438" t="str">
            <v>PN      N2</v>
          </cell>
          <cell r="CD1438" t="str">
            <v xml:space="preserve">OPCOES VENDA   </v>
          </cell>
          <cell r="CE1438" t="str">
            <v xml:space="preserve">Europeu        </v>
          </cell>
        </row>
        <row r="1439">
          <cell r="AF1439">
            <v>1434</v>
          </cell>
          <cell r="AG1439">
            <v>0.11740906864878786</v>
          </cell>
          <cell r="BY1439" t="str">
            <v>NETCO2</v>
          </cell>
          <cell r="BZ1439">
            <v>13.49</v>
          </cell>
          <cell r="CA1439" t="str">
            <v>16-03-2009</v>
          </cell>
          <cell r="CB1439" t="str">
            <v xml:space="preserve">NETC        </v>
          </cell>
          <cell r="CC1439" t="str">
            <v>PN      N2</v>
          </cell>
          <cell r="CD1439" t="str">
            <v xml:space="preserve">OPCOES VENDA   </v>
          </cell>
          <cell r="CE1439" t="str">
            <v xml:space="preserve">Europeu        </v>
          </cell>
        </row>
        <row r="1440">
          <cell r="AF1440">
            <v>1435</v>
          </cell>
          <cell r="AG1440">
            <v>0.11741345889245491</v>
          </cell>
          <cell r="BY1440" t="str">
            <v>NETCO3</v>
          </cell>
          <cell r="BZ1440">
            <v>14.5</v>
          </cell>
          <cell r="CA1440" t="str">
            <v>16-03-2009</v>
          </cell>
          <cell r="CB1440" t="str">
            <v xml:space="preserve">NETC        </v>
          </cell>
          <cell r="CC1440" t="str">
            <v>PN      N2</v>
          </cell>
          <cell r="CD1440" t="str">
            <v xml:space="preserve">OPCOES VENDA   </v>
          </cell>
          <cell r="CE1440" t="str">
            <v xml:space="preserve">Europeu        </v>
          </cell>
        </row>
        <row r="1441">
          <cell r="AF1441">
            <v>1436</v>
          </cell>
          <cell r="AG1441">
            <v>0.11741784303878977</v>
          </cell>
          <cell r="BY1441" t="str">
            <v>NETCO4</v>
          </cell>
          <cell r="BZ1441">
            <v>15.5</v>
          </cell>
          <cell r="CA1441" t="str">
            <v>16-03-2009</v>
          </cell>
          <cell r="CB1441" t="str">
            <v xml:space="preserve">NETC        </v>
          </cell>
          <cell r="CC1441" t="str">
            <v>PN      N2</v>
          </cell>
          <cell r="CD1441" t="str">
            <v xml:space="preserve">OPCOES VENDA   </v>
          </cell>
          <cell r="CE1441" t="str">
            <v xml:space="preserve">Europeu        </v>
          </cell>
        </row>
        <row r="1442">
          <cell r="AF1442">
            <v>1437</v>
          </cell>
          <cell r="AG1442">
            <v>0.11742222110048539</v>
          </cell>
          <cell r="BY1442" t="str">
            <v>NETCO5</v>
          </cell>
          <cell r="BZ1442">
            <v>16.489999999999998</v>
          </cell>
          <cell r="CA1442" t="str">
            <v>16-03-2009</v>
          </cell>
          <cell r="CB1442" t="str">
            <v xml:space="preserve">NETC        </v>
          </cell>
          <cell r="CC1442" t="str">
            <v>PN      N2</v>
          </cell>
          <cell r="CD1442" t="str">
            <v xml:space="preserve">OPCOES VENDA   </v>
          </cell>
          <cell r="CE1442" t="str">
            <v xml:space="preserve">Europeu        </v>
          </cell>
        </row>
        <row r="1443">
          <cell r="AF1443">
            <v>1438</v>
          </cell>
          <cell r="AG1443">
            <v>0.11742659309020054</v>
          </cell>
          <cell r="BY1443" t="str">
            <v>NETCO6</v>
          </cell>
          <cell r="BZ1443">
            <v>17.489999999999998</v>
          </cell>
          <cell r="CA1443" t="str">
            <v>16-03-2009</v>
          </cell>
          <cell r="CB1443" t="str">
            <v xml:space="preserve">NETC        </v>
          </cell>
          <cell r="CC1443" t="str">
            <v>PN      N2</v>
          </cell>
          <cell r="CD1443" t="str">
            <v xml:space="preserve">OPCOES VENDA   </v>
          </cell>
          <cell r="CE1443" t="str">
            <v xml:space="preserve">Europeu        </v>
          </cell>
        </row>
        <row r="1444">
          <cell r="AF1444">
            <v>1439</v>
          </cell>
          <cell r="AG1444">
            <v>0.11743095902055756</v>
          </cell>
          <cell r="BY1444" t="str">
            <v>NETCO7</v>
          </cell>
          <cell r="BZ1444">
            <v>18.5</v>
          </cell>
          <cell r="CA1444" t="str">
            <v>16-03-2009</v>
          </cell>
          <cell r="CB1444" t="str">
            <v xml:space="preserve">NETC        </v>
          </cell>
          <cell r="CC1444" t="str">
            <v>PN      N2</v>
          </cell>
          <cell r="CD1444" t="str">
            <v xml:space="preserve">OPCOES VENDA   </v>
          </cell>
          <cell r="CE1444" t="str">
            <v xml:space="preserve">Europeu        </v>
          </cell>
        </row>
        <row r="1445">
          <cell r="AF1445">
            <v>1440</v>
          </cell>
          <cell r="AG1445">
            <v>0.11743531890414571</v>
          </cell>
          <cell r="BY1445" t="str">
            <v>NETCO8</v>
          </cell>
          <cell r="BZ1445">
            <v>19.5</v>
          </cell>
          <cell r="CA1445" t="str">
            <v>16-03-2009</v>
          </cell>
          <cell r="CB1445" t="str">
            <v xml:space="preserve">NETC        </v>
          </cell>
          <cell r="CC1445" t="str">
            <v>PN      N2</v>
          </cell>
          <cell r="CD1445" t="str">
            <v xml:space="preserve">OPCOES VENDA   </v>
          </cell>
          <cell r="CE1445" t="str">
            <v xml:space="preserve">Europeu        </v>
          </cell>
        </row>
        <row r="1446">
          <cell r="AF1446">
            <v>1441</v>
          </cell>
          <cell r="AG1446">
            <v>0.11743967275351763</v>
          </cell>
          <cell r="BY1446" t="str">
            <v>NETCO9</v>
          </cell>
          <cell r="BZ1446">
            <v>20.49</v>
          </cell>
          <cell r="CA1446" t="str">
            <v>16-03-2009</v>
          </cell>
          <cell r="CB1446" t="str">
            <v xml:space="preserve">NETC        </v>
          </cell>
          <cell r="CC1446" t="str">
            <v>PN      N2</v>
          </cell>
          <cell r="CD1446" t="str">
            <v xml:space="preserve">OPCOES VENDA   </v>
          </cell>
          <cell r="CE1446" t="str">
            <v xml:space="preserve">Europeu        </v>
          </cell>
        </row>
        <row r="1447">
          <cell r="AF1447">
            <v>1442</v>
          </cell>
          <cell r="AG1447">
            <v>0.11744402058119174</v>
          </cell>
          <cell r="BY1447" t="str">
            <v>NETCP1</v>
          </cell>
          <cell r="BZ1447">
            <v>12.5</v>
          </cell>
          <cell r="CA1447" t="str">
            <v>20-04-2009</v>
          </cell>
          <cell r="CB1447" t="str">
            <v xml:space="preserve">NETC        </v>
          </cell>
          <cell r="CC1447" t="str">
            <v>PN      N2</v>
          </cell>
          <cell r="CD1447" t="str">
            <v xml:space="preserve">OPCOES VENDA   </v>
          </cell>
          <cell r="CE1447" t="str">
            <v xml:space="preserve">Europeu        </v>
          </cell>
        </row>
        <row r="1448">
          <cell r="AF1448">
            <v>1443</v>
          </cell>
          <cell r="AG1448">
            <v>0.11744836239965251</v>
          </cell>
          <cell r="BY1448" t="str">
            <v>NETCP2</v>
          </cell>
          <cell r="BZ1448">
            <v>13.5</v>
          </cell>
          <cell r="CA1448" t="str">
            <v>20-04-2009</v>
          </cell>
          <cell r="CB1448" t="str">
            <v xml:space="preserve">NETC        </v>
          </cell>
          <cell r="CC1448" t="str">
            <v>PN      N2</v>
          </cell>
          <cell r="CD1448" t="str">
            <v xml:space="preserve">OPCOES VENDA   </v>
          </cell>
          <cell r="CE1448" t="str">
            <v xml:space="preserve">Europeu        </v>
          </cell>
        </row>
        <row r="1449">
          <cell r="AF1449">
            <v>1444</v>
          </cell>
          <cell r="AG1449">
            <v>0.11745269822134974</v>
          </cell>
          <cell r="BY1449" t="str">
            <v>NETCP3</v>
          </cell>
          <cell r="BZ1449">
            <v>14.5</v>
          </cell>
          <cell r="CA1449" t="str">
            <v>20-04-2009</v>
          </cell>
          <cell r="CB1449" t="str">
            <v xml:space="preserve">NETC        </v>
          </cell>
          <cell r="CC1449" t="str">
            <v>PN      N2</v>
          </cell>
          <cell r="CD1449" t="str">
            <v xml:space="preserve">OPCOES VENDA   </v>
          </cell>
          <cell r="CE1449" t="str">
            <v xml:space="preserve">Europeu        </v>
          </cell>
        </row>
        <row r="1450">
          <cell r="AF1450">
            <v>1445</v>
          </cell>
          <cell r="AG1450">
            <v>0.11745702805869795</v>
          </cell>
          <cell r="BY1450" t="str">
            <v>NETCP4</v>
          </cell>
          <cell r="BZ1450">
            <v>15.5</v>
          </cell>
          <cell r="CA1450" t="str">
            <v>20-04-2009</v>
          </cell>
          <cell r="CB1450" t="str">
            <v xml:space="preserve">NETC        </v>
          </cell>
          <cell r="CC1450" t="str">
            <v>PN      N2</v>
          </cell>
          <cell r="CD1450" t="str">
            <v xml:space="preserve">OPCOES VENDA   </v>
          </cell>
          <cell r="CE1450" t="str">
            <v xml:space="preserve">Europeu        </v>
          </cell>
        </row>
        <row r="1451">
          <cell r="AF1451">
            <v>1446</v>
          </cell>
          <cell r="AG1451">
            <v>0.11746135192407836</v>
          </cell>
          <cell r="BY1451" t="str">
            <v>NETCP5</v>
          </cell>
          <cell r="BZ1451">
            <v>16.5</v>
          </cell>
          <cell r="CA1451" t="str">
            <v>20-04-2009</v>
          </cell>
          <cell r="CB1451" t="str">
            <v xml:space="preserve">NETC        </v>
          </cell>
          <cell r="CC1451" t="str">
            <v>PN      N2</v>
          </cell>
          <cell r="CD1451" t="str">
            <v xml:space="preserve">OPCOES VENDA   </v>
          </cell>
          <cell r="CE1451" t="str">
            <v xml:space="preserve">Europeu        </v>
          </cell>
        </row>
        <row r="1452">
          <cell r="AF1452">
            <v>1447</v>
          </cell>
          <cell r="AG1452">
            <v>0.11746566982983775</v>
          </cell>
          <cell r="BY1452" t="str">
            <v>NETCP6</v>
          </cell>
          <cell r="BZ1452">
            <v>17.5</v>
          </cell>
          <cell r="CA1452" t="str">
            <v>20-04-2009</v>
          </cell>
          <cell r="CB1452" t="str">
            <v xml:space="preserve">NETC        </v>
          </cell>
          <cell r="CC1452" t="str">
            <v>PN      N2</v>
          </cell>
          <cell r="CD1452" t="str">
            <v xml:space="preserve">OPCOES VENDA   </v>
          </cell>
          <cell r="CE1452" t="str">
            <v xml:space="preserve">Europeu        </v>
          </cell>
        </row>
        <row r="1453">
          <cell r="AF1453">
            <v>1448</v>
          </cell>
          <cell r="AG1453">
            <v>0.11746998178828871</v>
          </cell>
          <cell r="BY1453" t="str">
            <v>NETCP7</v>
          </cell>
          <cell r="BZ1453">
            <v>18.5</v>
          </cell>
          <cell r="CA1453" t="str">
            <v>20-04-2009</v>
          </cell>
          <cell r="CB1453" t="str">
            <v xml:space="preserve">NETC        </v>
          </cell>
          <cell r="CC1453" t="str">
            <v>PN      N2</v>
          </cell>
          <cell r="CD1453" t="str">
            <v xml:space="preserve">OPCOES VENDA   </v>
          </cell>
          <cell r="CE1453" t="str">
            <v xml:space="preserve">Europeu        </v>
          </cell>
        </row>
        <row r="1454">
          <cell r="AF1454">
            <v>1449</v>
          </cell>
          <cell r="AG1454">
            <v>0.11747428781171054</v>
          </cell>
          <cell r="BY1454" t="str">
            <v>NETCQ1</v>
          </cell>
          <cell r="BZ1454">
            <v>12.5</v>
          </cell>
          <cell r="CA1454" t="str">
            <v>18-05-2009</v>
          </cell>
          <cell r="CB1454" t="str">
            <v xml:space="preserve">NETC        </v>
          </cell>
          <cell r="CC1454" t="str">
            <v>PN      N2</v>
          </cell>
          <cell r="CD1454" t="str">
            <v xml:space="preserve">OPCOES VENDA   </v>
          </cell>
          <cell r="CE1454" t="str">
            <v xml:space="preserve">Europeu        </v>
          </cell>
        </row>
        <row r="1455">
          <cell r="AF1455">
            <v>1450</v>
          </cell>
          <cell r="AG1455">
            <v>0.11747858791234811</v>
          </cell>
          <cell r="BY1455" t="str">
            <v>NETCQ2</v>
          </cell>
          <cell r="BZ1455">
            <v>13.5</v>
          </cell>
          <cell r="CA1455" t="str">
            <v>18-05-2009</v>
          </cell>
          <cell r="CB1455" t="str">
            <v xml:space="preserve">NETC        </v>
          </cell>
          <cell r="CC1455" t="str">
            <v>PN      N2</v>
          </cell>
          <cell r="CD1455" t="str">
            <v xml:space="preserve">OPCOES VENDA   </v>
          </cell>
          <cell r="CE1455" t="str">
            <v xml:space="preserve">Europeu        </v>
          </cell>
        </row>
        <row r="1456">
          <cell r="AF1456">
            <v>1451</v>
          </cell>
          <cell r="AG1456">
            <v>0.11748288210241253</v>
          </cell>
          <cell r="BY1456" t="str">
            <v>NETCQ3</v>
          </cell>
          <cell r="BZ1456">
            <v>14.5</v>
          </cell>
          <cell r="CA1456" t="str">
            <v>18-05-2009</v>
          </cell>
          <cell r="CB1456" t="str">
            <v xml:space="preserve">NETC        </v>
          </cell>
          <cell r="CC1456" t="str">
            <v>PN      N2</v>
          </cell>
          <cell r="CD1456" t="str">
            <v xml:space="preserve">OPCOES VENDA   </v>
          </cell>
          <cell r="CE1456" t="str">
            <v xml:space="preserve">Europeu        </v>
          </cell>
        </row>
        <row r="1457">
          <cell r="AF1457">
            <v>1452</v>
          </cell>
          <cell r="AG1457">
            <v>0.1174871703940823</v>
          </cell>
          <cell r="BY1457" t="str">
            <v>NETCQ4</v>
          </cell>
          <cell r="BZ1457">
            <v>15.5</v>
          </cell>
          <cell r="CA1457" t="str">
            <v>18-05-2009</v>
          </cell>
          <cell r="CB1457" t="str">
            <v xml:space="preserve">NETC        </v>
          </cell>
          <cell r="CC1457" t="str">
            <v>PN      N2</v>
          </cell>
          <cell r="CD1457" t="str">
            <v xml:space="preserve">OPCOES VENDA   </v>
          </cell>
          <cell r="CE1457" t="str">
            <v xml:space="preserve">Europeu        </v>
          </cell>
        </row>
        <row r="1458">
          <cell r="AF1458">
            <v>1453</v>
          </cell>
          <cell r="AG1458">
            <v>0.11749145279950146</v>
          </cell>
          <cell r="BY1458" t="str">
            <v>NETCQ5</v>
          </cell>
          <cell r="BZ1458">
            <v>16.5</v>
          </cell>
          <cell r="CA1458" t="str">
            <v>18-05-2009</v>
          </cell>
          <cell r="CB1458" t="str">
            <v xml:space="preserve">NETC        </v>
          </cell>
          <cell r="CC1458" t="str">
            <v>PN      N2</v>
          </cell>
          <cell r="CD1458" t="str">
            <v xml:space="preserve">OPCOES VENDA   </v>
          </cell>
          <cell r="CE1458" t="str">
            <v xml:space="preserve">Europeu        </v>
          </cell>
        </row>
        <row r="1459">
          <cell r="AF1459">
            <v>1454</v>
          </cell>
          <cell r="AG1459">
            <v>0.11749572933078145</v>
          </cell>
          <cell r="BY1459" t="str">
            <v>NETCQ6</v>
          </cell>
          <cell r="BZ1459">
            <v>17.5</v>
          </cell>
          <cell r="CA1459" t="str">
            <v>18-05-2009</v>
          </cell>
          <cell r="CB1459" t="str">
            <v xml:space="preserve">NETC        </v>
          </cell>
          <cell r="CC1459" t="str">
            <v>PN      N2</v>
          </cell>
          <cell r="CD1459" t="str">
            <v xml:space="preserve">OPCOES VENDA   </v>
          </cell>
          <cell r="CE1459" t="str">
            <v xml:space="preserve">Europeu        </v>
          </cell>
        </row>
        <row r="1460">
          <cell r="AF1460">
            <v>1455</v>
          </cell>
          <cell r="AG1460">
            <v>0.11749999999999994</v>
          </cell>
          <cell r="BY1460" t="str">
            <v>NETCQ7</v>
          </cell>
          <cell r="BZ1460">
            <v>18.5</v>
          </cell>
          <cell r="CA1460" t="str">
            <v>18-05-2009</v>
          </cell>
          <cell r="CB1460" t="str">
            <v xml:space="preserve">NETC        </v>
          </cell>
          <cell r="CC1460" t="str">
            <v>PN      N2</v>
          </cell>
          <cell r="CD1460" t="str">
            <v xml:space="preserve">OPCOES VENDA   </v>
          </cell>
          <cell r="CE1460" t="str">
            <v xml:space="preserve">Europeu        </v>
          </cell>
        </row>
        <row r="1461">
          <cell r="AF1461">
            <v>1456</v>
          </cell>
          <cell r="AG1461">
            <v>0.11750399358980057</v>
          </cell>
          <cell r="BY1461" t="str">
            <v>POMOF1</v>
          </cell>
          <cell r="BZ1461">
            <v>5.79</v>
          </cell>
          <cell r="CA1461" t="str">
            <v>15-06-2009</v>
          </cell>
          <cell r="CB1461" t="str">
            <v xml:space="preserve">POMO        </v>
          </cell>
          <cell r="CC1461" t="str">
            <v>PN      N2</v>
          </cell>
          <cell r="CD1461" t="str">
            <v xml:space="preserve">OPCOES COMPRA  </v>
          </cell>
          <cell r="CE1461" t="str">
            <v xml:space="preserve">Americano      </v>
          </cell>
        </row>
        <row r="1462">
          <cell r="AF1462">
            <v>1457</v>
          </cell>
          <cell r="AG1462">
            <v>0.11750798171190802</v>
          </cell>
          <cell r="BY1462" t="str">
            <v>POMOR1</v>
          </cell>
          <cell r="BZ1462">
            <v>5.79</v>
          </cell>
          <cell r="CA1462" t="str">
            <v>15-06-2009</v>
          </cell>
          <cell r="CB1462" t="str">
            <v xml:space="preserve">POMO        </v>
          </cell>
          <cell r="CC1462" t="str">
            <v>PN      N2</v>
          </cell>
          <cell r="CD1462" t="str">
            <v xml:space="preserve">OPCOES VENDA   </v>
          </cell>
          <cell r="CE1462" t="str">
            <v xml:space="preserve">Europeu        </v>
          </cell>
        </row>
        <row r="1463">
          <cell r="AF1463">
            <v>1458</v>
          </cell>
          <cell r="AG1463">
            <v>0.11751196437754419</v>
          </cell>
          <cell r="BY1463" t="str">
            <v>TAMMC1</v>
          </cell>
          <cell r="BZ1463">
            <v>17.5</v>
          </cell>
          <cell r="CA1463" t="str">
            <v>16-03-2009</v>
          </cell>
          <cell r="CB1463" t="str">
            <v xml:space="preserve">TAMM        </v>
          </cell>
          <cell r="CC1463" t="str">
            <v>PN      N2</v>
          </cell>
          <cell r="CD1463" t="str">
            <v xml:space="preserve">OPCOES COMPRA  </v>
          </cell>
          <cell r="CE1463" t="str">
            <v xml:space="preserve">Europeu        </v>
          </cell>
        </row>
        <row r="1464">
          <cell r="AF1464">
            <v>1459</v>
          </cell>
          <cell r="AG1464">
            <v>0.1175159415978988</v>
          </cell>
          <cell r="BY1464" t="str">
            <v>TAMMC18</v>
          </cell>
          <cell r="BZ1464">
            <v>18</v>
          </cell>
          <cell r="CA1464" t="str">
            <v>16-03-2009</v>
          </cell>
          <cell r="CB1464" t="str">
            <v xml:space="preserve">TAMM        </v>
          </cell>
          <cell r="CC1464" t="str">
            <v>PN      N2</v>
          </cell>
          <cell r="CD1464" t="str">
            <v xml:space="preserve">OPCOES COMPRA  </v>
          </cell>
          <cell r="CE1464" t="str">
            <v xml:space="preserve">Americano      </v>
          </cell>
        </row>
        <row r="1465">
          <cell r="AF1465">
            <v>1460</v>
          </cell>
          <cell r="AG1465">
            <v>0.1175199133841327</v>
          </cell>
          <cell r="BY1465" t="str">
            <v>TAMMO1</v>
          </cell>
          <cell r="BZ1465">
            <v>17.5</v>
          </cell>
          <cell r="CA1465" t="str">
            <v>16-03-2009</v>
          </cell>
          <cell r="CB1465" t="str">
            <v xml:space="preserve">TAMM        </v>
          </cell>
          <cell r="CC1465" t="str">
            <v>PN      N2</v>
          </cell>
          <cell r="CD1465" t="str">
            <v xml:space="preserve">OPCOES VENDA   </v>
          </cell>
          <cell r="CE1465" t="str">
            <v xml:space="preserve">Europeu        </v>
          </cell>
        </row>
        <row r="1466">
          <cell r="AF1466">
            <v>1461</v>
          </cell>
          <cell r="AG1466">
            <v>0.11752387974737455</v>
          </cell>
          <cell r="BY1466" t="str">
            <v>TAMMO18</v>
          </cell>
          <cell r="BZ1466">
            <v>18</v>
          </cell>
          <cell r="CA1466" t="str">
            <v>16-03-2009</v>
          </cell>
          <cell r="CB1466" t="str">
            <v xml:space="preserve">TAMM        </v>
          </cell>
          <cell r="CC1466" t="str">
            <v>PN      N2</v>
          </cell>
          <cell r="CD1466" t="str">
            <v xml:space="preserve">OPCOES VENDA   </v>
          </cell>
          <cell r="CE1466" t="str">
            <v xml:space="preserve">Europeu        </v>
          </cell>
        </row>
        <row r="1467">
          <cell r="AF1467">
            <v>1462</v>
          </cell>
          <cell r="AG1467">
            <v>0.11752784069872391</v>
          </cell>
          <cell r="BY1467" t="str">
            <v>UOLLL11</v>
          </cell>
          <cell r="BZ1467">
            <v>11</v>
          </cell>
          <cell r="CA1467" t="str">
            <v>21-12-2009</v>
          </cell>
          <cell r="CB1467" t="str">
            <v xml:space="preserve">UOLL        </v>
          </cell>
          <cell r="CC1467" t="str">
            <v>PN      N2</v>
          </cell>
          <cell r="CD1467" t="str">
            <v xml:space="preserve">OPCOES COMPRA  </v>
          </cell>
          <cell r="CE1467" t="str">
            <v xml:space="preserve">Americano      </v>
          </cell>
        </row>
        <row r="1468">
          <cell r="AF1468">
            <v>1463</v>
          </cell>
          <cell r="AG1468">
            <v>0.11753179624924903</v>
          </cell>
          <cell r="BY1468" t="str">
            <v>UOLLX11</v>
          </cell>
          <cell r="BZ1468">
            <v>11</v>
          </cell>
          <cell r="CA1468" t="str">
            <v>21-12-2009</v>
          </cell>
          <cell r="CB1468" t="str">
            <v xml:space="preserve">UOLL        </v>
          </cell>
          <cell r="CC1468" t="str">
            <v>PN      N2</v>
          </cell>
          <cell r="CD1468" t="str">
            <v xml:space="preserve">OPCOES VENDA   </v>
          </cell>
          <cell r="CE1468" t="str">
            <v xml:space="preserve">Europeu        </v>
          </cell>
        </row>
        <row r="1469">
          <cell r="AF1469">
            <v>1464</v>
          </cell>
          <cell r="AG1469">
            <v>0.11753574640998887</v>
          </cell>
          <cell r="BY1469" t="str">
            <v>CGASF1</v>
          </cell>
          <cell r="BZ1469">
            <v>48</v>
          </cell>
          <cell r="CA1469" t="str">
            <v>15-06-2009</v>
          </cell>
          <cell r="CB1469" t="str">
            <v xml:space="preserve">CGAS        </v>
          </cell>
          <cell r="CC1469" t="str">
            <v xml:space="preserve">PNA       </v>
          </cell>
          <cell r="CD1469" t="str">
            <v xml:space="preserve">OPCOES COMPRA  </v>
          </cell>
          <cell r="CE1469" t="str">
            <v xml:space="preserve">Americano      </v>
          </cell>
        </row>
        <row r="1470">
          <cell r="AF1470">
            <v>1465</v>
          </cell>
          <cell r="AG1470">
            <v>0.11753969119195218</v>
          </cell>
          <cell r="BY1470" t="str">
            <v>CGASR1</v>
          </cell>
          <cell r="BZ1470">
            <v>48</v>
          </cell>
          <cell r="CA1470" t="str">
            <v>15-06-2009</v>
          </cell>
          <cell r="CB1470" t="str">
            <v xml:space="preserve">CGAS        </v>
          </cell>
          <cell r="CC1470" t="str">
            <v xml:space="preserve">PNA       </v>
          </cell>
          <cell r="CD1470" t="str">
            <v xml:space="preserve">OPCOES VENDA   </v>
          </cell>
          <cell r="CE1470" t="str">
            <v xml:space="preserve">Europeu        </v>
          </cell>
        </row>
        <row r="1471">
          <cell r="AF1471">
            <v>1466</v>
          </cell>
          <cell r="AG1471">
            <v>0.11754363060611683</v>
          </cell>
          <cell r="BY1471" t="str">
            <v>USIMC23</v>
          </cell>
          <cell r="BZ1471">
            <v>23</v>
          </cell>
          <cell r="CA1471" t="str">
            <v>16-03-2009</v>
          </cell>
          <cell r="CB1471" t="str">
            <v xml:space="preserve">USIM    /ED </v>
          </cell>
          <cell r="CC1471" t="str">
            <v>PNA     N1</v>
          </cell>
          <cell r="CD1471" t="str">
            <v xml:space="preserve">OPCOES COMPRA  </v>
          </cell>
          <cell r="CE1471" t="str">
            <v xml:space="preserve">Europeu        </v>
          </cell>
        </row>
        <row r="1472">
          <cell r="AF1472">
            <v>1467</v>
          </cell>
          <cell r="AG1472">
            <v>0.1175475646634323</v>
          </cell>
          <cell r="BY1472" t="str">
            <v>USIMC24</v>
          </cell>
          <cell r="BZ1472">
            <v>24</v>
          </cell>
          <cell r="CA1472" t="str">
            <v>16-03-2009</v>
          </cell>
          <cell r="CB1472" t="str">
            <v xml:space="preserve">USIM    /ED </v>
          </cell>
          <cell r="CC1472" t="str">
            <v>PNA     N1</v>
          </cell>
          <cell r="CD1472" t="str">
            <v xml:space="preserve">OPCOES COMPRA  </v>
          </cell>
          <cell r="CE1472" t="str">
            <v xml:space="preserve">Americano      </v>
          </cell>
        </row>
        <row r="1473">
          <cell r="AF1473">
            <v>1468</v>
          </cell>
          <cell r="AG1473">
            <v>0.11755149337481718</v>
          </cell>
          <cell r="BY1473" t="str">
            <v>USIMC26</v>
          </cell>
          <cell r="BZ1473">
            <v>25.5</v>
          </cell>
          <cell r="CA1473" t="str">
            <v>16-03-2009</v>
          </cell>
          <cell r="CB1473" t="str">
            <v xml:space="preserve">USIM    /ED </v>
          </cell>
          <cell r="CC1473" t="str">
            <v>PNA     N1</v>
          </cell>
          <cell r="CD1473" t="str">
            <v xml:space="preserve">OPCOES COMPRA  </v>
          </cell>
          <cell r="CE1473" t="str">
            <v xml:space="preserve">Americano      </v>
          </cell>
        </row>
        <row r="1474">
          <cell r="AF1474">
            <v>1469</v>
          </cell>
          <cell r="AG1474">
            <v>0.11755541675116121</v>
          </cell>
          <cell r="BY1474" t="str">
            <v>USIMC5</v>
          </cell>
          <cell r="BZ1474">
            <v>27</v>
          </cell>
          <cell r="CA1474" t="str">
            <v>16-03-2009</v>
          </cell>
          <cell r="CB1474" t="str">
            <v xml:space="preserve">USIM    /ED </v>
          </cell>
          <cell r="CC1474" t="str">
            <v>PNA     N1</v>
          </cell>
          <cell r="CD1474" t="str">
            <v xml:space="preserve">OPCOES COMPRA  </v>
          </cell>
          <cell r="CE1474" t="str">
            <v xml:space="preserve">Europeu        </v>
          </cell>
        </row>
        <row r="1475">
          <cell r="AF1475">
            <v>1470</v>
          </cell>
          <cell r="AG1475">
            <v>0.11755933480332392</v>
          </cell>
          <cell r="BY1475" t="str">
            <v>USIMC28</v>
          </cell>
          <cell r="BZ1475">
            <v>27.5</v>
          </cell>
          <cell r="CA1475" t="str">
            <v>16-03-2009</v>
          </cell>
          <cell r="CB1475" t="str">
            <v xml:space="preserve">USIM    /ED </v>
          </cell>
          <cell r="CC1475" t="str">
            <v>PNA     N1</v>
          </cell>
          <cell r="CD1475" t="str">
            <v xml:space="preserve">OPCOES COMPRA  </v>
          </cell>
          <cell r="CE1475" t="str">
            <v xml:space="preserve">Americano      </v>
          </cell>
        </row>
        <row r="1476">
          <cell r="AF1476">
            <v>1471</v>
          </cell>
          <cell r="AG1476">
            <v>0.11756324754213554</v>
          </cell>
          <cell r="BY1476" t="str">
            <v>USIMC4</v>
          </cell>
          <cell r="BZ1476">
            <v>28</v>
          </cell>
          <cell r="CA1476" t="str">
            <v>16-03-2009</v>
          </cell>
          <cell r="CB1476" t="str">
            <v xml:space="preserve">USIM    /ED </v>
          </cell>
          <cell r="CC1476" t="str">
            <v>PNA     N1</v>
          </cell>
          <cell r="CD1476" t="str">
            <v xml:space="preserve">OPCOES COMPRA  </v>
          </cell>
          <cell r="CE1476" t="str">
            <v xml:space="preserve">Europeu        </v>
          </cell>
        </row>
        <row r="1477">
          <cell r="AF1477">
            <v>1472</v>
          </cell>
          <cell r="AG1477">
            <v>0.11756715497839698</v>
          </cell>
          <cell r="BY1477" t="str">
            <v>USIMC29</v>
          </cell>
          <cell r="BZ1477">
            <v>28.5</v>
          </cell>
          <cell r="CA1477" t="str">
            <v>16-03-2009</v>
          </cell>
          <cell r="CB1477" t="str">
            <v xml:space="preserve">USIM    /ED </v>
          </cell>
          <cell r="CC1477" t="str">
            <v>PNA     N1</v>
          </cell>
          <cell r="CD1477" t="str">
            <v xml:space="preserve">OPCOES COMPRA  </v>
          </cell>
          <cell r="CE1477" t="str">
            <v xml:space="preserve">Europeu        </v>
          </cell>
        </row>
        <row r="1478">
          <cell r="AF1478">
            <v>1473</v>
          </cell>
          <cell r="AG1478">
            <v>0.11757105712287985</v>
          </cell>
          <cell r="BY1478" t="str">
            <v>USIMC30</v>
          </cell>
          <cell r="BZ1478">
            <v>29.5</v>
          </cell>
          <cell r="CA1478" t="str">
            <v>16-03-2009</v>
          </cell>
          <cell r="CB1478" t="str">
            <v xml:space="preserve">USIM    /ED </v>
          </cell>
          <cell r="CC1478" t="str">
            <v>PNA     N1</v>
          </cell>
          <cell r="CD1478" t="str">
            <v xml:space="preserve">OPCOES COMPRA  </v>
          </cell>
          <cell r="CE1478" t="str">
            <v xml:space="preserve">Americano      </v>
          </cell>
        </row>
        <row r="1479">
          <cell r="AF1479">
            <v>1474</v>
          </cell>
          <cell r="AG1479">
            <v>0.11757495398632734</v>
          </cell>
          <cell r="BY1479" t="str">
            <v>USIMC31</v>
          </cell>
          <cell r="BZ1479">
            <v>30.5</v>
          </cell>
          <cell r="CA1479" t="str">
            <v>16-03-2009</v>
          </cell>
          <cell r="CB1479" t="str">
            <v xml:space="preserve">USIM    /ED </v>
          </cell>
          <cell r="CC1479" t="str">
            <v>PNA     N1</v>
          </cell>
          <cell r="CD1479" t="str">
            <v xml:space="preserve">OPCOES COMPRA  </v>
          </cell>
          <cell r="CE1479" t="str">
            <v xml:space="preserve">Europeu        </v>
          </cell>
        </row>
        <row r="1480">
          <cell r="AF1480">
            <v>1475</v>
          </cell>
          <cell r="AG1480">
            <v>0.11757884557945264</v>
          </cell>
          <cell r="BY1480" t="str">
            <v>USIMC32</v>
          </cell>
          <cell r="BZ1480">
            <v>31.5</v>
          </cell>
          <cell r="CA1480" t="str">
            <v>16-03-2009</v>
          </cell>
          <cell r="CB1480" t="str">
            <v xml:space="preserve">USIM    /ED </v>
          </cell>
          <cell r="CC1480" t="str">
            <v>PNA     N1</v>
          </cell>
          <cell r="CD1480" t="str">
            <v xml:space="preserve">OPCOES COMPRA  </v>
          </cell>
          <cell r="CE1480" t="str">
            <v xml:space="preserve">Americano      </v>
          </cell>
        </row>
        <row r="1481">
          <cell r="AF1481">
            <v>1476</v>
          </cell>
          <cell r="AG1481">
            <v>0.11758273191294011</v>
          </cell>
          <cell r="BY1481" t="str">
            <v>USIMC1</v>
          </cell>
          <cell r="BZ1481">
            <v>32</v>
          </cell>
          <cell r="CA1481" t="str">
            <v>16-03-2009</v>
          </cell>
          <cell r="CB1481" t="str">
            <v xml:space="preserve">USIM    /ED </v>
          </cell>
          <cell r="CC1481" t="str">
            <v>PNA     N1</v>
          </cell>
          <cell r="CD1481" t="str">
            <v xml:space="preserve">OPCOES COMPRA  </v>
          </cell>
          <cell r="CE1481" t="str">
            <v xml:space="preserve">Europeu        </v>
          </cell>
        </row>
        <row r="1482">
          <cell r="AF1482">
            <v>1477</v>
          </cell>
          <cell r="AG1482">
            <v>0.11758661299744522</v>
          </cell>
          <cell r="BY1482" t="str">
            <v>USIMC2</v>
          </cell>
          <cell r="BZ1482">
            <v>33</v>
          </cell>
          <cell r="CA1482" t="str">
            <v>16-03-2009</v>
          </cell>
          <cell r="CB1482" t="str">
            <v xml:space="preserve">USIM    /ED </v>
          </cell>
          <cell r="CC1482" t="str">
            <v>PNA     N1</v>
          </cell>
          <cell r="CD1482" t="str">
            <v xml:space="preserve">OPCOES COMPRA  </v>
          </cell>
          <cell r="CE1482" t="str">
            <v xml:space="preserve">Europeu        </v>
          </cell>
        </row>
        <row r="1483">
          <cell r="AF1483">
            <v>1478</v>
          </cell>
          <cell r="AG1483">
            <v>0.11759048884359546</v>
          </cell>
          <cell r="BY1483" t="str">
            <v>USIMC34</v>
          </cell>
          <cell r="BZ1483">
            <v>33.5</v>
          </cell>
          <cell r="CA1483" t="str">
            <v>16-03-2009</v>
          </cell>
          <cell r="CB1483" t="str">
            <v xml:space="preserve">USIM    /ED </v>
          </cell>
          <cell r="CC1483" t="str">
            <v>PNA     N1</v>
          </cell>
          <cell r="CD1483" t="str">
            <v xml:space="preserve">OPCOES COMPRA  </v>
          </cell>
          <cell r="CE1483" t="str">
            <v xml:space="preserve">Americano      </v>
          </cell>
        </row>
        <row r="1484">
          <cell r="AF1484">
            <v>1479</v>
          </cell>
          <cell r="AG1484">
            <v>0.11759435946198882</v>
          </cell>
          <cell r="BY1484" t="str">
            <v>USIMC3</v>
          </cell>
          <cell r="BZ1484">
            <v>34</v>
          </cell>
          <cell r="CA1484" t="str">
            <v>16-03-2009</v>
          </cell>
          <cell r="CB1484" t="str">
            <v xml:space="preserve">USIM    /ED </v>
          </cell>
          <cell r="CC1484" t="str">
            <v>PNA     N1</v>
          </cell>
          <cell r="CD1484" t="str">
            <v xml:space="preserve">OPCOES COMPRA  </v>
          </cell>
          <cell r="CE1484" t="str">
            <v xml:space="preserve">Europeu        </v>
          </cell>
        </row>
        <row r="1485">
          <cell r="AF1485">
            <v>1480</v>
          </cell>
          <cell r="AG1485">
            <v>0.11759822486319482</v>
          </cell>
          <cell r="BY1485" t="str">
            <v>USIMC36</v>
          </cell>
          <cell r="BZ1485">
            <v>35.5</v>
          </cell>
          <cell r="CA1485" t="str">
            <v>16-03-2009</v>
          </cell>
          <cell r="CB1485" t="str">
            <v xml:space="preserve">USIM    /ED </v>
          </cell>
          <cell r="CC1485" t="str">
            <v>PNA     N1</v>
          </cell>
          <cell r="CD1485" t="str">
            <v xml:space="preserve">OPCOES COMPRA  </v>
          </cell>
          <cell r="CE1485" t="str">
            <v xml:space="preserve">Americano      </v>
          </cell>
        </row>
        <row r="1486">
          <cell r="AF1486">
            <v>1481</v>
          </cell>
          <cell r="AG1486">
            <v>0.11760208505775527</v>
          </cell>
          <cell r="BY1486" t="str">
            <v>USIMD2</v>
          </cell>
          <cell r="BZ1486">
            <v>22.5</v>
          </cell>
          <cell r="CA1486" t="str">
            <v>20-04-2009</v>
          </cell>
          <cell r="CB1486" t="str">
            <v xml:space="preserve">USIM    /ED </v>
          </cell>
          <cell r="CC1486" t="str">
            <v>PNA     N1</v>
          </cell>
          <cell r="CD1486" t="str">
            <v xml:space="preserve">OPCOES COMPRA  </v>
          </cell>
          <cell r="CE1486" t="str">
            <v xml:space="preserve">Europeu        </v>
          </cell>
        </row>
        <row r="1487">
          <cell r="AF1487">
            <v>1482</v>
          </cell>
          <cell r="AG1487">
            <v>0.11760594005618175</v>
          </cell>
          <cell r="BY1487" t="str">
            <v>USIMD24</v>
          </cell>
          <cell r="BZ1487">
            <v>24</v>
          </cell>
          <cell r="CA1487" t="str">
            <v>20-04-2009</v>
          </cell>
          <cell r="CB1487" t="str">
            <v xml:space="preserve">USIM    /ED </v>
          </cell>
          <cell r="CC1487" t="str">
            <v>PNA     N1</v>
          </cell>
          <cell r="CD1487" t="str">
            <v xml:space="preserve">OPCOES COMPRA  </v>
          </cell>
          <cell r="CE1487" t="str">
            <v xml:space="preserve">Americano      </v>
          </cell>
        </row>
        <row r="1488">
          <cell r="AF1488">
            <v>1483</v>
          </cell>
          <cell r="AG1488">
            <v>0.11760978986896009</v>
          </cell>
          <cell r="BY1488" t="str">
            <v>USIMD25</v>
          </cell>
          <cell r="BZ1488">
            <v>24.5</v>
          </cell>
          <cell r="CA1488" t="str">
            <v>20-04-2009</v>
          </cell>
          <cell r="CB1488" t="str">
            <v xml:space="preserve">USIM    /ED </v>
          </cell>
          <cell r="CC1488" t="str">
            <v>PNA     N1</v>
          </cell>
          <cell r="CD1488" t="str">
            <v xml:space="preserve">OPCOES COMPRA  </v>
          </cell>
          <cell r="CE1488" t="str">
            <v xml:space="preserve">Europeu        </v>
          </cell>
        </row>
        <row r="1489">
          <cell r="AF1489">
            <v>1484</v>
          </cell>
          <cell r="AG1489">
            <v>0.11761363450654616</v>
          </cell>
          <cell r="BY1489" t="str">
            <v>USIMD26</v>
          </cell>
          <cell r="BZ1489">
            <v>26</v>
          </cell>
          <cell r="CA1489" t="str">
            <v>20-04-2009</v>
          </cell>
          <cell r="CB1489" t="str">
            <v xml:space="preserve">USIM    /ED </v>
          </cell>
          <cell r="CC1489" t="str">
            <v>PNA     N1</v>
          </cell>
          <cell r="CD1489" t="str">
            <v xml:space="preserve">OPCOES COMPRA  </v>
          </cell>
          <cell r="CE1489" t="str">
            <v xml:space="preserve">Americano      </v>
          </cell>
        </row>
        <row r="1490">
          <cell r="AF1490">
            <v>1485</v>
          </cell>
          <cell r="AG1490">
            <v>0.11761747397936828</v>
          </cell>
          <cell r="BY1490" t="str">
            <v>USIMD27</v>
          </cell>
          <cell r="BZ1490">
            <v>27</v>
          </cell>
          <cell r="CA1490" t="str">
            <v>20-04-2009</v>
          </cell>
          <cell r="CB1490" t="str">
            <v xml:space="preserve">USIM    /ED </v>
          </cell>
          <cell r="CC1490" t="str">
            <v>PNA     N1</v>
          </cell>
          <cell r="CD1490" t="str">
            <v xml:space="preserve">OPCOES COMPRA  </v>
          </cell>
          <cell r="CE1490" t="str">
            <v xml:space="preserve">Europeu        </v>
          </cell>
        </row>
        <row r="1491">
          <cell r="AF1491">
            <v>1486</v>
          </cell>
          <cell r="AG1491">
            <v>0.11762130829782658</v>
          </cell>
          <cell r="BY1491" t="str">
            <v>USIMD28</v>
          </cell>
          <cell r="BZ1491">
            <v>27.5</v>
          </cell>
          <cell r="CA1491" t="str">
            <v>20-04-2009</v>
          </cell>
          <cell r="CB1491" t="str">
            <v xml:space="preserve">USIM    /ED </v>
          </cell>
          <cell r="CC1491" t="str">
            <v>PNA     N1</v>
          </cell>
          <cell r="CD1491" t="str">
            <v xml:space="preserve">OPCOES COMPRA  </v>
          </cell>
          <cell r="CE1491" t="str">
            <v xml:space="preserve">Americano      </v>
          </cell>
        </row>
        <row r="1492">
          <cell r="AF1492">
            <v>1487</v>
          </cell>
          <cell r="AG1492">
            <v>0.11762513747229297</v>
          </cell>
          <cell r="BY1492" t="str">
            <v>USIMD29</v>
          </cell>
          <cell r="BZ1492">
            <v>29</v>
          </cell>
          <cell r="CA1492" t="str">
            <v>20-04-2009</v>
          </cell>
          <cell r="CB1492" t="str">
            <v xml:space="preserve">USIM    /ED </v>
          </cell>
          <cell r="CC1492" t="str">
            <v>PNA     N1</v>
          </cell>
          <cell r="CD1492" t="str">
            <v xml:space="preserve">OPCOES COMPRA  </v>
          </cell>
          <cell r="CE1492" t="str">
            <v xml:space="preserve">Europeu        </v>
          </cell>
        </row>
        <row r="1493">
          <cell r="AF1493">
            <v>1488</v>
          </cell>
          <cell r="AG1493">
            <v>0.11762896151311297</v>
          </cell>
          <cell r="BY1493" t="str">
            <v>USIMD30</v>
          </cell>
          <cell r="BZ1493">
            <v>29.5</v>
          </cell>
          <cell r="CA1493" t="str">
            <v>20-04-2009</v>
          </cell>
          <cell r="CB1493" t="str">
            <v xml:space="preserve">USIM    /ED </v>
          </cell>
          <cell r="CC1493" t="str">
            <v>PNA     N1</v>
          </cell>
          <cell r="CD1493" t="str">
            <v xml:space="preserve">OPCOES COMPRA  </v>
          </cell>
          <cell r="CE1493" t="str">
            <v xml:space="preserve">Americano      </v>
          </cell>
        </row>
        <row r="1494">
          <cell r="AF1494">
            <v>1489</v>
          </cell>
          <cell r="AG1494">
            <v>0.11763278043060277</v>
          </cell>
          <cell r="BY1494" t="str">
            <v>USIMD1</v>
          </cell>
          <cell r="BZ1494">
            <v>30</v>
          </cell>
          <cell r="CA1494" t="str">
            <v>20-04-2009</v>
          </cell>
          <cell r="CB1494" t="str">
            <v xml:space="preserve">USIM    /ED </v>
          </cell>
          <cell r="CC1494" t="str">
            <v>PNA     N1</v>
          </cell>
          <cell r="CD1494" t="str">
            <v xml:space="preserve">OPCOES COMPRA  </v>
          </cell>
          <cell r="CE1494" t="str">
            <v xml:space="preserve">Europeu        </v>
          </cell>
        </row>
        <row r="1495">
          <cell r="AF1495">
            <v>1490</v>
          </cell>
          <cell r="AG1495">
            <v>0.11763659423505191</v>
          </cell>
          <cell r="BY1495" t="str">
            <v>USIMD31</v>
          </cell>
          <cell r="BZ1495">
            <v>31</v>
          </cell>
          <cell r="CA1495" t="str">
            <v>20-04-2009</v>
          </cell>
          <cell r="CB1495" t="str">
            <v xml:space="preserve">USIM    /ED </v>
          </cell>
          <cell r="CC1495" t="str">
            <v>PNA     N1</v>
          </cell>
          <cell r="CD1495" t="str">
            <v xml:space="preserve">OPCOES COMPRA  </v>
          </cell>
          <cell r="CE1495" t="str">
            <v xml:space="preserve">Europeu        </v>
          </cell>
        </row>
        <row r="1496">
          <cell r="AF1496">
            <v>1491</v>
          </cell>
          <cell r="AG1496">
            <v>0.11764040293672196</v>
          </cell>
          <cell r="BY1496" t="str">
            <v>USIMD32</v>
          </cell>
          <cell r="BZ1496">
            <v>31.5</v>
          </cell>
          <cell r="CA1496" t="str">
            <v>20-04-2009</v>
          </cell>
          <cell r="CB1496" t="str">
            <v xml:space="preserve">USIM    /ED </v>
          </cell>
          <cell r="CC1496" t="str">
            <v>PNA     N1</v>
          </cell>
          <cell r="CD1496" t="str">
            <v xml:space="preserve">OPCOES COMPRA  </v>
          </cell>
          <cell r="CE1496" t="str">
            <v xml:space="preserve">Americano      </v>
          </cell>
        </row>
        <row r="1497">
          <cell r="AF1497">
            <v>1492</v>
          </cell>
          <cell r="AG1497">
            <v>0.11764420654584673</v>
          </cell>
          <cell r="BY1497" t="str">
            <v>USIMD33</v>
          </cell>
          <cell r="BZ1497">
            <v>33</v>
          </cell>
          <cell r="CA1497" t="str">
            <v>20-04-2009</v>
          </cell>
          <cell r="CB1497" t="str">
            <v xml:space="preserve">USIM    /ED </v>
          </cell>
          <cell r="CC1497" t="str">
            <v>PNA     N1</v>
          </cell>
          <cell r="CD1497" t="str">
            <v xml:space="preserve">OPCOES COMPRA  </v>
          </cell>
          <cell r="CE1497" t="str">
            <v xml:space="preserve">Europeu        </v>
          </cell>
        </row>
        <row r="1498">
          <cell r="AF1498">
            <v>1493</v>
          </cell>
          <cell r="AG1498">
            <v>0.11764800507263362</v>
          </cell>
          <cell r="BY1498" t="str">
            <v>USIMD34</v>
          </cell>
          <cell r="BZ1498">
            <v>33.5</v>
          </cell>
          <cell r="CA1498" t="str">
            <v>20-04-2009</v>
          </cell>
          <cell r="CB1498" t="str">
            <v xml:space="preserve">USIM    /ED </v>
          </cell>
          <cell r="CC1498" t="str">
            <v>PNA     N1</v>
          </cell>
          <cell r="CD1498" t="str">
            <v xml:space="preserve">OPCOES COMPRA  </v>
          </cell>
          <cell r="CE1498" t="str">
            <v xml:space="preserve">Americano      </v>
          </cell>
        </row>
        <row r="1499">
          <cell r="AF1499">
            <v>1494</v>
          </cell>
          <cell r="AG1499">
            <v>0.11765179852726226</v>
          </cell>
          <cell r="BY1499" t="str">
            <v>USIMD35</v>
          </cell>
          <cell r="BZ1499">
            <v>35</v>
          </cell>
          <cell r="CA1499" t="str">
            <v>20-04-2009</v>
          </cell>
          <cell r="CB1499" t="str">
            <v xml:space="preserve">USIM    /ED </v>
          </cell>
          <cell r="CC1499" t="str">
            <v>PNA     N1</v>
          </cell>
          <cell r="CD1499" t="str">
            <v xml:space="preserve">OPCOES COMPRA  </v>
          </cell>
          <cell r="CE1499" t="str">
            <v xml:space="preserve">Europeu        </v>
          </cell>
        </row>
        <row r="1500">
          <cell r="AF1500">
            <v>1495</v>
          </cell>
          <cell r="AG1500">
            <v>0.11765558691988431</v>
          </cell>
          <cell r="BY1500" t="str">
            <v>USIMD36</v>
          </cell>
          <cell r="BZ1500">
            <v>36</v>
          </cell>
          <cell r="CA1500" t="str">
            <v>20-04-2009</v>
          </cell>
          <cell r="CB1500" t="str">
            <v xml:space="preserve">USIM    /ED </v>
          </cell>
          <cell r="CC1500" t="str">
            <v>PNA     N1</v>
          </cell>
          <cell r="CD1500" t="str">
            <v xml:space="preserve">OPCOES COMPRA  </v>
          </cell>
          <cell r="CE1500" t="str">
            <v xml:space="preserve">Americano      </v>
          </cell>
        </row>
        <row r="1501">
          <cell r="BY1501" t="str">
            <v>USIMD98</v>
          </cell>
          <cell r="BZ1501">
            <v>66.17</v>
          </cell>
          <cell r="CA1501" t="str">
            <v>20-04-2009</v>
          </cell>
          <cell r="CB1501" t="str">
            <v xml:space="preserve">USIM    /ED </v>
          </cell>
          <cell r="CC1501" t="str">
            <v>PNA     N1</v>
          </cell>
          <cell r="CD1501" t="str">
            <v xml:space="preserve">OPCOES COMPRA  </v>
          </cell>
          <cell r="CE1501" t="str">
            <v xml:space="preserve">Europeu        </v>
          </cell>
        </row>
        <row r="1502">
          <cell r="BY1502" t="str">
            <v>USIMD99</v>
          </cell>
          <cell r="BZ1502">
            <v>72.83</v>
          </cell>
          <cell r="CA1502" t="str">
            <v>20-04-2009</v>
          </cell>
          <cell r="CB1502" t="str">
            <v xml:space="preserve">USIM    /ED </v>
          </cell>
          <cell r="CC1502" t="str">
            <v>PNA     N1</v>
          </cell>
          <cell r="CD1502" t="str">
            <v xml:space="preserve">OPCOES COMPRA  </v>
          </cell>
          <cell r="CE1502" t="str">
            <v xml:space="preserve">Europeu        </v>
          </cell>
        </row>
        <row r="1503">
          <cell r="BY1503" t="str">
            <v>USIME24</v>
          </cell>
          <cell r="BZ1503">
            <v>24</v>
          </cell>
          <cell r="CA1503" t="str">
            <v>18-05-2009</v>
          </cell>
          <cell r="CB1503" t="str">
            <v xml:space="preserve">USIM    /ED </v>
          </cell>
          <cell r="CC1503" t="str">
            <v>PNA     N1</v>
          </cell>
          <cell r="CD1503" t="str">
            <v xml:space="preserve">OPCOES COMPRA  </v>
          </cell>
          <cell r="CE1503" t="str">
            <v xml:space="preserve">Americano      </v>
          </cell>
        </row>
        <row r="1504">
          <cell r="BY1504" t="str">
            <v>USIME26</v>
          </cell>
          <cell r="BZ1504">
            <v>26</v>
          </cell>
          <cell r="CA1504" t="str">
            <v>18-05-2009</v>
          </cell>
          <cell r="CB1504" t="str">
            <v xml:space="preserve">USIM    /ED </v>
          </cell>
          <cell r="CC1504" t="str">
            <v>PNA     N1</v>
          </cell>
          <cell r="CD1504" t="str">
            <v xml:space="preserve">OPCOES COMPRA  </v>
          </cell>
          <cell r="CE1504" t="str">
            <v xml:space="preserve">Americano      </v>
          </cell>
        </row>
        <row r="1505">
          <cell r="BY1505" t="str">
            <v>USIME28</v>
          </cell>
          <cell r="BZ1505">
            <v>28</v>
          </cell>
          <cell r="CA1505" t="str">
            <v>18-05-2009</v>
          </cell>
          <cell r="CB1505" t="str">
            <v xml:space="preserve">USIM    /ED </v>
          </cell>
          <cell r="CC1505" t="str">
            <v>PNA     N1</v>
          </cell>
          <cell r="CD1505" t="str">
            <v xml:space="preserve">OPCOES COMPRA  </v>
          </cell>
          <cell r="CE1505" t="str">
            <v xml:space="preserve">Americano      </v>
          </cell>
        </row>
        <row r="1506">
          <cell r="BY1506" t="str">
            <v>USIME30</v>
          </cell>
          <cell r="BZ1506">
            <v>30</v>
          </cell>
          <cell r="CA1506" t="str">
            <v>18-05-2009</v>
          </cell>
          <cell r="CB1506" t="str">
            <v xml:space="preserve">USIM    /ED </v>
          </cell>
          <cell r="CC1506" t="str">
            <v>PNA     N1</v>
          </cell>
          <cell r="CD1506" t="str">
            <v xml:space="preserve">OPCOES COMPRA  </v>
          </cell>
          <cell r="CE1506" t="str">
            <v xml:space="preserve">Americano      </v>
          </cell>
        </row>
        <row r="1507">
          <cell r="BY1507" t="str">
            <v>USIME32</v>
          </cell>
          <cell r="BZ1507">
            <v>32</v>
          </cell>
          <cell r="CA1507" t="str">
            <v>18-05-2009</v>
          </cell>
          <cell r="CB1507" t="str">
            <v xml:space="preserve">USIM    /ED </v>
          </cell>
          <cell r="CC1507" t="str">
            <v>PNA     N1</v>
          </cell>
          <cell r="CD1507" t="str">
            <v xml:space="preserve">OPCOES COMPRA  </v>
          </cell>
          <cell r="CE1507" t="str">
            <v xml:space="preserve">Americano      </v>
          </cell>
        </row>
        <row r="1508">
          <cell r="BY1508" t="str">
            <v>USIMF98</v>
          </cell>
          <cell r="BZ1508">
            <v>74.5</v>
          </cell>
          <cell r="CA1508" t="str">
            <v>15-06-2009</v>
          </cell>
          <cell r="CB1508" t="str">
            <v xml:space="preserve">USIM    /ED </v>
          </cell>
          <cell r="CC1508" t="str">
            <v>PNA     N1</v>
          </cell>
          <cell r="CD1508" t="str">
            <v xml:space="preserve">OPCOES COMPRA  </v>
          </cell>
          <cell r="CE1508" t="str">
            <v xml:space="preserve">Europeu        </v>
          </cell>
        </row>
        <row r="1509">
          <cell r="BY1509" t="str">
            <v>USIMF99</v>
          </cell>
          <cell r="BZ1509">
            <v>84.5</v>
          </cell>
          <cell r="CA1509" t="str">
            <v>15-06-2009</v>
          </cell>
          <cell r="CB1509" t="str">
            <v xml:space="preserve">USIM    /ED </v>
          </cell>
          <cell r="CC1509" t="str">
            <v>PNA     N1</v>
          </cell>
          <cell r="CD1509" t="str">
            <v xml:space="preserve">OPCOES COMPRA  </v>
          </cell>
          <cell r="CE1509" t="str">
            <v xml:space="preserve">Europeu        </v>
          </cell>
        </row>
        <row r="1510">
          <cell r="BY1510" t="str">
            <v>USIMO23</v>
          </cell>
          <cell r="BZ1510">
            <v>22.5</v>
          </cell>
          <cell r="CA1510" t="str">
            <v>16-03-2009</v>
          </cell>
          <cell r="CB1510" t="str">
            <v xml:space="preserve">USIM    /ED </v>
          </cell>
          <cell r="CC1510" t="str">
            <v>PNA     N1</v>
          </cell>
          <cell r="CD1510" t="str">
            <v xml:space="preserve">OPCOES VENDA   </v>
          </cell>
          <cell r="CE1510" t="str">
            <v xml:space="preserve">Europeu        </v>
          </cell>
        </row>
        <row r="1511">
          <cell r="BY1511" t="str">
            <v>USIMO24</v>
          </cell>
          <cell r="BZ1511">
            <v>23.5</v>
          </cell>
          <cell r="CA1511" t="str">
            <v>16-03-2009</v>
          </cell>
          <cell r="CB1511" t="str">
            <v xml:space="preserve">USIM    /ED </v>
          </cell>
          <cell r="CC1511" t="str">
            <v>PNA     N1</v>
          </cell>
          <cell r="CD1511" t="str">
            <v xml:space="preserve">OPCOES VENDA   </v>
          </cell>
          <cell r="CE1511" t="str">
            <v xml:space="preserve">Europeu        </v>
          </cell>
        </row>
        <row r="1512">
          <cell r="BY1512" t="str">
            <v>USIMO26</v>
          </cell>
          <cell r="BZ1512">
            <v>25.5</v>
          </cell>
          <cell r="CA1512" t="str">
            <v>16-03-2009</v>
          </cell>
          <cell r="CB1512" t="str">
            <v xml:space="preserve">USIM    /ED </v>
          </cell>
          <cell r="CC1512" t="str">
            <v>PNA     N1</v>
          </cell>
          <cell r="CD1512" t="str">
            <v xml:space="preserve">OPCOES VENDA   </v>
          </cell>
          <cell r="CE1512" t="str">
            <v xml:space="preserve">Europeu        </v>
          </cell>
        </row>
        <row r="1513">
          <cell r="BY1513" t="str">
            <v>USIMO27</v>
          </cell>
          <cell r="BZ1513">
            <v>27</v>
          </cell>
          <cell r="CA1513" t="str">
            <v>16-03-2009</v>
          </cell>
          <cell r="CB1513" t="str">
            <v xml:space="preserve">USIM    /ED </v>
          </cell>
          <cell r="CC1513" t="str">
            <v>PNA     N1</v>
          </cell>
          <cell r="CD1513" t="str">
            <v xml:space="preserve">OPCOES VENDA   </v>
          </cell>
          <cell r="CE1513" t="str">
            <v xml:space="preserve">Europeu        </v>
          </cell>
        </row>
        <row r="1514">
          <cell r="BY1514" t="str">
            <v>USIMO28</v>
          </cell>
          <cell r="BZ1514">
            <v>27.5</v>
          </cell>
          <cell r="CA1514" t="str">
            <v>16-03-2009</v>
          </cell>
          <cell r="CB1514" t="str">
            <v xml:space="preserve">USIM    /ED </v>
          </cell>
          <cell r="CC1514" t="str">
            <v>PNA     N1</v>
          </cell>
          <cell r="CD1514" t="str">
            <v xml:space="preserve">OPCOES VENDA   </v>
          </cell>
          <cell r="CE1514" t="str">
            <v xml:space="preserve">Europeu        </v>
          </cell>
        </row>
        <row r="1515">
          <cell r="BY1515" t="str">
            <v>USIMO4</v>
          </cell>
          <cell r="BZ1515">
            <v>28.5</v>
          </cell>
          <cell r="CA1515" t="str">
            <v>16-03-2009</v>
          </cell>
          <cell r="CB1515" t="str">
            <v xml:space="preserve">USIM    /ED </v>
          </cell>
          <cell r="CC1515" t="str">
            <v>PNA     N1</v>
          </cell>
          <cell r="CD1515" t="str">
            <v xml:space="preserve">OPCOES VENDA   </v>
          </cell>
          <cell r="CE1515" t="str">
            <v xml:space="preserve">Europeu        </v>
          </cell>
        </row>
        <row r="1516">
          <cell r="BY1516" t="str">
            <v>USIMO29</v>
          </cell>
          <cell r="BZ1516">
            <v>29</v>
          </cell>
          <cell r="CA1516" t="str">
            <v>16-03-2009</v>
          </cell>
          <cell r="CB1516" t="str">
            <v xml:space="preserve">USIM    /ED </v>
          </cell>
          <cell r="CC1516" t="str">
            <v>PNA     N1</v>
          </cell>
          <cell r="CD1516" t="str">
            <v xml:space="preserve">OPCOES VENDA   </v>
          </cell>
          <cell r="CE1516" t="str">
            <v xml:space="preserve">Europeu        </v>
          </cell>
        </row>
        <row r="1517">
          <cell r="BY1517" t="str">
            <v>USIMO30</v>
          </cell>
          <cell r="BZ1517">
            <v>29.5</v>
          </cell>
          <cell r="CA1517" t="str">
            <v>16-03-2009</v>
          </cell>
          <cell r="CB1517" t="str">
            <v xml:space="preserve">USIM    /ED </v>
          </cell>
          <cell r="CC1517" t="str">
            <v>PNA     N1</v>
          </cell>
          <cell r="CD1517" t="str">
            <v xml:space="preserve">OPCOES VENDA   </v>
          </cell>
          <cell r="CE1517" t="str">
            <v xml:space="preserve">Europeu        </v>
          </cell>
        </row>
        <row r="1518">
          <cell r="BY1518" t="str">
            <v>USIMO31</v>
          </cell>
          <cell r="BZ1518">
            <v>31</v>
          </cell>
          <cell r="CA1518" t="str">
            <v>16-03-2009</v>
          </cell>
          <cell r="CB1518" t="str">
            <v xml:space="preserve">USIM    /ED </v>
          </cell>
          <cell r="CC1518" t="str">
            <v>PNA     N1</v>
          </cell>
          <cell r="CD1518" t="str">
            <v xml:space="preserve">OPCOES VENDA   </v>
          </cell>
          <cell r="CE1518" t="str">
            <v xml:space="preserve">Europeu        </v>
          </cell>
        </row>
        <row r="1519">
          <cell r="BY1519" t="str">
            <v>USIMO32</v>
          </cell>
          <cell r="BZ1519">
            <v>32</v>
          </cell>
          <cell r="CA1519" t="str">
            <v>16-03-2009</v>
          </cell>
          <cell r="CB1519" t="str">
            <v xml:space="preserve">USIM    /ED </v>
          </cell>
          <cell r="CC1519" t="str">
            <v>PNA     N1</v>
          </cell>
          <cell r="CD1519" t="str">
            <v xml:space="preserve">OPCOES VENDA   </v>
          </cell>
          <cell r="CE1519" t="str">
            <v xml:space="preserve">Europeu        </v>
          </cell>
        </row>
        <row r="1520">
          <cell r="BY1520" t="str">
            <v>USIMO1</v>
          </cell>
          <cell r="BZ1520">
            <v>32.5</v>
          </cell>
          <cell r="CA1520" t="str">
            <v>16-03-2009</v>
          </cell>
          <cell r="CB1520" t="str">
            <v xml:space="preserve">USIM    /ED </v>
          </cell>
          <cell r="CC1520" t="str">
            <v>PNA     N1</v>
          </cell>
          <cell r="CD1520" t="str">
            <v xml:space="preserve">OPCOES VENDA   </v>
          </cell>
          <cell r="CE1520" t="str">
            <v xml:space="preserve">Europeu        </v>
          </cell>
        </row>
        <row r="1521">
          <cell r="BY1521" t="str">
            <v>USIMO2</v>
          </cell>
          <cell r="BZ1521">
            <v>33.5</v>
          </cell>
          <cell r="CA1521" t="str">
            <v>16-03-2009</v>
          </cell>
          <cell r="CB1521" t="str">
            <v xml:space="preserve">USIM    /ED </v>
          </cell>
          <cell r="CC1521" t="str">
            <v>PNA     N1</v>
          </cell>
          <cell r="CD1521" t="str">
            <v xml:space="preserve">OPCOES VENDA   </v>
          </cell>
          <cell r="CE1521" t="str">
            <v xml:space="preserve">Europeu        </v>
          </cell>
        </row>
        <row r="1522">
          <cell r="BY1522" t="str">
            <v>USIMO34</v>
          </cell>
          <cell r="BZ1522">
            <v>34</v>
          </cell>
          <cell r="CA1522" t="str">
            <v>16-03-2009</v>
          </cell>
          <cell r="CB1522" t="str">
            <v xml:space="preserve">USIM    /ED </v>
          </cell>
          <cell r="CC1522" t="str">
            <v>PNA     N1</v>
          </cell>
          <cell r="CD1522" t="str">
            <v xml:space="preserve">OPCOES VENDA   </v>
          </cell>
          <cell r="CE1522" t="str">
            <v xml:space="preserve">Europeu        </v>
          </cell>
        </row>
        <row r="1523">
          <cell r="BY1523" t="str">
            <v>USIMO3</v>
          </cell>
          <cell r="BZ1523">
            <v>34.5</v>
          </cell>
          <cell r="CA1523" t="str">
            <v>16-03-2009</v>
          </cell>
          <cell r="CB1523" t="str">
            <v xml:space="preserve">USIM    /ED </v>
          </cell>
          <cell r="CC1523" t="str">
            <v>PNA     N1</v>
          </cell>
          <cell r="CD1523" t="str">
            <v xml:space="preserve">OPCOES VENDA   </v>
          </cell>
          <cell r="CE1523" t="str">
            <v xml:space="preserve">Europeu        </v>
          </cell>
        </row>
        <row r="1524">
          <cell r="BY1524" t="str">
            <v>USIMO36</v>
          </cell>
          <cell r="BZ1524">
            <v>36</v>
          </cell>
          <cell r="CA1524" t="str">
            <v>16-03-2009</v>
          </cell>
          <cell r="CB1524" t="str">
            <v xml:space="preserve">USIM    /ED </v>
          </cell>
          <cell r="CC1524" t="str">
            <v>PNA     N1</v>
          </cell>
          <cell r="CD1524" t="str">
            <v xml:space="preserve">OPCOES VENDA   </v>
          </cell>
          <cell r="CE1524" t="str">
            <v xml:space="preserve">Europeu        </v>
          </cell>
        </row>
        <row r="1525">
          <cell r="BY1525" t="str">
            <v>USIMP2</v>
          </cell>
          <cell r="BZ1525">
            <v>22</v>
          </cell>
          <cell r="CA1525" t="str">
            <v>20-04-2009</v>
          </cell>
          <cell r="CB1525" t="str">
            <v xml:space="preserve">USIM    /ED </v>
          </cell>
          <cell r="CC1525" t="str">
            <v>PNA     N1</v>
          </cell>
          <cell r="CD1525" t="str">
            <v xml:space="preserve">OPCOES VENDA   </v>
          </cell>
          <cell r="CE1525" t="str">
            <v xml:space="preserve">Europeu        </v>
          </cell>
        </row>
        <row r="1526">
          <cell r="BY1526" t="str">
            <v>USIMP24</v>
          </cell>
          <cell r="BZ1526">
            <v>23.5</v>
          </cell>
          <cell r="CA1526" t="str">
            <v>20-04-2009</v>
          </cell>
          <cell r="CB1526" t="str">
            <v xml:space="preserve">USIM    /ED </v>
          </cell>
          <cell r="CC1526" t="str">
            <v>PNA     N1</v>
          </cell>
          <cell r="CD1526" t="str">
            <v xml:space="preserve">OPCOES VENDA   </v>
          </cell>
          <cell r="CE1526" t="str">
            <v xml:space="preserve">Europeu        </v>
          </cell>
        </row>
        <row r="1527">
          <cell r="BY1527" t="str">
            <v>USIMP25</v>
          </cell>
          <cell r="BZ1527">
            <v>24.5</v>
          </cell>
          <cell r="CA1527" t="str">
            <v>20-04-2009</v>
          </cell>
          <cell r="CB1527" t="str">
            <v xml:space="preserve">USIM    /ED </v>
          </cell>
          <cell r="CC1527" t="str">
            <v>PNA     N1</v>
          </cell>
          <cell r="CD1527" t="str">
            <v xml:space="preserve">OPCOES VENDA   </v>
          </cell>
          <cell r="CE1527" t="str">
            <v xml:space="preserve">Europeu        </v>
          </cell>
        </row>
        <row r="1528">
          <cell r="BY1528" t="str">
            <v>USIMP26</v>
          </cell>
          <cell r="BZ1528">
            <v>26</v>
          </cell>
          <cell r="CA1528" t="str">
            <v>20-04-2009</v>
          </cell>
          <cell r="CB1528" t="str">
            <v xml:space="preserve">USIM    /ED </v>
          </cell>
          <cell r="CC1528" t="str">
            <v>PNA     N1</v>
          </cell>
          <cell r="CD1528" t="str">
            <v xml:space="preserve">OPCOES VENDA   </v>
          </cell>
          <cell r="CE1528" t="str">
            <v xml:space="preserve">Europeu        </v>
          </cell>
        </row>
        <row r="1529">
          <cell r="BY1529" t="str">
            <v>USIMP27</v>
          </cell>
          <cell r="BZ1529">
            <v>27</v>
          </cell>
          <cell r="CA1529" t="str">
            <v>20-04-2009</v>
          </cell>
          <cell r="CB1529" t="str">
            <v xml:space="preserve">USIM    /ED </v>
          </cell>
          <cell r="CC1529" t="str">
            <v>PNA     N1</v>
          </cell>
          <cell r="CD1529" t="str">
            <v xml:space="preserve">OPCOES VENDA   </v>
          </cell>
          <cell r="CE1529" t="str">
            <v xml:space="preserve">Europeu        </v>
          </cell>
        </row>
        <row r="1530">
          <cell r="BY1530" t="str">
            <v>USIMP28</v>
          </cell>
          <cell r="BZ1530">
            <v>28</v>
          </cell>
          <cell r="CA1530" t="str">
            <v>20-04-2009</v>
          </cell>
          <cell r="CB1530" t="str">
            <v xml:space="preserve">USIM    /ED </v>
          </cell>
          <cell r="CC1530" t="str">
            <v>PNA     N1</v>
          </cell>
          <cell r="CD1530" t="str">
            <v xml:space="preserve">OPCOES VENDA   </v>
          </cell>
          <cell r="CE1530" t="str">
            <v xml:space="preserve">Europeu        </v>
          </cell>
        </row>
        <row r="1531">
          <cell r="BY1531" t="str">
            <v>USIMP29</v>
          </cell>
          <cell r="BZ1531">
            <v>29</v>
          </cell>
          <cell r="CA1531" t="str">
            <v>20-04-2009</v>
          </cell>
          <cell r="CB1531" t="str">
            <v xml:space="preserve">USIM    /ED </v>
          </cell>
          <cell r="CC1531" t="str">
            <v>PNA     N1</v>
          </cell>
          <cell r="CD1531" t="str">
            <v xml:space="preserve">OPCOES VENDA   </v>
          </cell>
          <cell r="CE1531" t="str">
            <v xml:space="preserve">Europeu        </v>
          </cell>
        </row>
        <row r="1532">
          <cell r="BY1532" t="str">
            <v>USIMP30</v>
          </cell>
          <cell r="BZ1532">
            <v>30</v>
          </cell>
          <cell r="CA1532" t="str">
            <v>20-04-2009</v>
          </cell>
          <cell r="CB1532" t="str">
            <v xml:space="preserve">USIM    /ED </v>
          </cell>
          <cell r="CC1532" t="str">
            <v>PNA     N1</v>
          </cell>
          <cell r="CD1532" t="str">
            <v xml:space="preserve">OPCOES VENDA   </v>
          </cell>
          <cell r="CE1532" t="str">
            <v xml:space="preserve">Europeu        </v>
          </cell>
        </row>
        <row r="1533">
          <cell r="BY1533" t="str">
            <v>USIMP1</v>
          </cell>
          <cell r="BZ1533">
            <v>30.5</v>
          </cell>
          <cell r="CA1533" t="str">
            <v>20-04-2009</v>
          </cell>
          <cell r="CB1533" t="str">
            <v xml:space="preserve">USIM    /ED </v>
          </cell>
          <cell r="CC1533" t="str">
            <v>PNA     N1</v>
          </cell>
          <cell r="CD1533" t="str">
            <v xml:space="preserve">OPCOES VENDA   </v>
          </cell>
          <cell r="CE1533" t="str">
            <v xml:space="preserve">Europeu        </v>
          </cell>
        </row>
        <row r="1534">
          <cell r="BY1534" t="str">
            <v>USIMP31</v>
          </cell>
          <cell r="BZ1534">
            <v>31</v>
          </cell>
          <cell r="CA1534" t="str">
            <v>20-04-2009</v>
          </cell>
          <cell r="CB1534" t="str">
            <v xml:space="preserve">USIM    /ED </v>
          </cell>
          <cell r="CC1534" t="str">
            <v>PNA     N1</v>
          </cell>
          <cell r="CD1534" t="str">
            <v xml:space="preserve">OPCOES VENDA   </v>
          </cell>
          <cell r="CE1534" t="str">
            <v xml:space="preserve">Europeu        </v>
          </cell>
        </row>
        <row r="1535">
          <cell r="BY1535" t="str">
            <v>USIMP32</v>
          </cell>
          <cell r="BZ1535">
            <v>32</v>
          </cell>
          <cell r="CA1535" t="str">
            <v>20-04-2009</v>
          </cell>
          <cell r="CB1535" t="str">
            <v xml:space="preserve">USIM    /ED </v>
          </cell>
          <cell r="CC1535" t="str">
            <v>PNA     N1</v>
          </cell>
          <cell r="CD1535" t="str">
            <v xml:space="preserve">OPCOES VENDA   </v>
          </cell>
          <cell r="CE1535" t="str">
            <v xml:space="preserve">Europeu        </v>
          </cell>
        </row>
        <row r="1536">
          <cell r="BY1536" t="str">
            <v>USIMP33</v>
          </cell>
          <cell r="BZ1536">
            <v>33</v>
          </cell>
          <cell r="CA1536" t="str">
            <v>20-04-2009</v>
          </cell>
          <cell r="CB1536" t="str">
            <v xml:space="preserve">USIM    /ED </v>
          </cell>
          <cell r="CC1536" t="str">
            <v>PNA     N1</v>
          </cell>
          <cell r="CD1536" t="str">
            <v xml:space="preserve">OPCOES VENDA   </v>
          </cell>
          <cell r="CE1536" t="str">
            <v xml:space="preserve">Europeu        </v>
          </cell>
        </row>
        <row r="1537">
          <cell r="BY1537" t="str">
            <v>USIMP34</v>
          </cell>
          <cell r="BZ1537">
            <v>34</v>
          </cell>
          <cell r="CA1537" t="str">
            <v>20-04-2009</v>
          </cell>
          <cell r="CB1537" t="str">
            <v xml:space="preserve">USIM    /ED </v>
          </cell>
          <cell r="CC1537" t="str">
            <v>PNA     N1</v>
          </cell>
          <cell r="CD1537" t="str">
            <v xml:space="preserve">OPCOES VENDA   </v>
          </cell>
          <cell r="CE1537" t="str">
            <v xml:space="preserve">Europeu        </v>
          </cell>
        </row>
        <row r="1538">
          <cell r="BY1538" t="str">
            <v>USIMP35</v>
          </cell>
          <cell r="BZ1538">
            <v>35</v>
          </cell>
          <cell r="CA1538" t="str">
            <v>20-04-2009</v>
          </cell>
          <cell r="CB1538" t="str">
            <v xml:space="preserve">USIM    /ED </v>
          </cell>
          <cell r="CC1538" t="str">
            <v>PNA     N1</v>
          </cell>
          <cell r="CD1538" t="str">
            <v xml:space="preserve">OPCOES VENDA   </v>
          </cell>
          <cell r="CE1538" t="str">
            <v xml:space="preserve">Europeu        </v>
          </cell>
        </row>
        <row r="1539">
          <cell r="BY1539" t="str">
            <v>USIMP36</v>
          </cell>
          <cell r="BZ1539">
            <v>36</v>
          </cell>
          <cell r="CA1539" t="str">
            <v>20-04-2009</v>
          </cell>
          <cell r="CB1539" t="str">
            <v xml:space="preserve">USIM    /ED </v>
          </cell>
          <cell r="CC1539" t="str">
            <v>PNA     N1</v>
          </cell>
          <cell r="CD1539" t="str">
            <v xml:space="preserve">OPCOES VENDA   </v>
          </cell>
          <cell r="CE1539" t="str">
            <v xml:space="preserve">Europeu        </v>
          </cell>
        </row>
        <row r="1540">
          <cell r="BY1540" t="str">
            <v>USIMP98</v>
          </cell>
          <cell r="BZ1540">
            <v>66.17</v>
          </cell>
          <cell r="CA1540" t="str">
            <v>20-04-2009</v>
          </cell>
          <cell r="CB1540" t="str">
            <v xml:space="preserve">USIM    /ED </v>
          </cell>
          <cell r="CC1540" t="str">
            <v>PNA     N1</v>
          </cell>
          <cell r="CD1540" t="str">
            <v xml:space="preserve">OPCOES VENDA   </v>
          </cell>
          <cell r="CE1540" t="str">
            <v xml:space="preserve">Europeu        </v>
          </cell>
        </row>
        <row r="1541">
          <cell r="BY1541" t="str">
            <v>USIMP99</v>
          </cell>
          <cell r="BZ1541">
            <v>72.83</v>
          </cell>
          <cell r="CA1541" t="str">
            <v>20-04-2009</v>
          </cell>
          <cell r="CB1541" t="str">
            <v xml:space="preserve">USIM    /ED </v>
          </cell>
          <cell r="CC1541" t="str">
            <v>PNA     N1</v>
          </cell>
          <cell r="CD1541" t="str">
            <v xml:space="preserve">OPCOES VENDA   </v>
          </cell>
          <cell r="CE1541" t="str">
            <v xml:space="preserve">Europeu        </v>
          </cell>
        </row>
        <row r="1542">
          <cell r="BY1542" t="str">
            <v>USIMQ24</v>
          </cell>
          <cell r="BZ1542">
            <v>24</v>
          </cell>
          <cell r="CA1542" t="str">
            <v>18-05-2009</v>
          </cell>
          <cell r="CB1542" t="str">
            <v xml:space="preserve">USIM    /ED </v>
          </cell>
          <cell r="CC1542" t="str">
            <v>PNA     N1</v>
          </cell>
          <cell r="CD1542" t="str">
            <v xml:space="preserve">OPCOES VENDA   </v>
          </cell>
          <cell r="CE1542" t="str">
            <v xml:space="preserve">Europeu        </v>
          </cell>
        </row>
        <row r="1543">
          <cell r="BY1543" t="str">
            <v>USIMQ26</v>
          </cell>
          <cell r="BZ1543">
            <v>26</v>
          </cell>
          <cell r="CA1543" t="str">
            <v>18-05-2009</v>
          </cell>
          <cell r="CB1543" t="str">
            <v xml:space="preserve">USIM    /ED </v>
          </cell>
          <cell r="CC1543" t="str">
            <v>PNA     N1</v>
          </cell>
          <cell r="CD1543" t="str">
            <v xml:space="preserve">OPCOES VENDA   </v>
          </cell>
          <cell r="CE1543" t="str">
            <v xml:space="preserve">Europeu        </v>
          </cell>
        </row>
        <row r="1544">
          <cell r="BY1544" t="str">
            <v>USIMQ28</v>
          </cell>
          <cell r="BZ1544">
            <v>28</v>
          </cell>
          <cell r="CA1544" t="str">
            <v>18-05-2009</v>
          </cell>
          <cell r="CB1544" t="str">
            <v xml:space="preserve">USIM    /ED </v>
          </cell>
          <cell r="CC1544" t="str">
            <v>PNA     N1</v>
          </cell>
          <cell r="CD1544" t="str">
            <v xml:space="preserve">OPCOES VENDA   </v>
          </cell>
          <cell r="CE1544" t="str">
            <v xml:space="preserve">Europeu        </v>
          </cell>
        </row>
        <row r="1545">
          <cell r="BY1545" t="str">
            <v>USIMQ30</v>
          </cell>
          <cell r="BZ1545">
            <v>30</v>
          </cell>
          <cell r="CA1545" t="str">
            <v>18-05-2009</v>
          </cell>
          <cell r="CB1545" t="str">
            <v xml:space="preserve">USIM    /ED </v>
          </cell>
          <cell r="CC1545" t="str">
            <v>PNA     N1</v>
          </cell>
          <cell r="CD1545" t="str">
            <v xml:space="preserve">OPCOES VENDA   </v>
          </cell>
          <cell r="CE1545" t="str">
            <v xml:space="preserve">Europeu        </v>
          </cell>
        </row>
        <row r="1546">
          <cell r="BY1546" t="str">
            <v>USIMQ32</v>
          </cell>
          <cell r="BZ1546">
            <v>32</v>
          </cell>
          <cell r="CA1546" t="str">
            <v>18-05-2009</v>
          </cell>
          <cell r="CB1546" t="str">
            <v xml:space="preserve">USIM    /ED </v>
          </cell>
          <cell r="CC1546" t="str">
            <v>PNA     N1</v>
          </cell>
          <cell r="CD1546" t="str">
            <v xml:space="preserve">OPCOES VENDA   </v>
          </cell>
          <cell r="CE1546" t="str">
            <v xml:space="preserve">Europeu        </v>
          </cell>
        </row>
        <row r="1547">
          <cell r="BY1547" t="str">
            <v>USIMR98</v>
          </cell>
          <cell r="BZ1547">
            <v>74.5</v>
          </cell>
          <cell r="CA1547" t="str">
            <v>15-06-2009</v>
          </cell>
          <cell r="CB1547" t="str">
            <v xml:space="preserve">USIM    /ED </v>
          </cell>
          <cell r="CC1547" t="str">
            <v>PNA     N1</v>
          </cell>
          <cell r="CD1547" t="str">
            <v xml:space="preserve">OPCOES VENDA   </v>
          </cell>
          <cell r="CE1547" t="str">
            <v xml:space="preserve">Europeu        </v>
          </cell>
        </row>
        <row r="1548">
          <cell r="BY1548" t="str">
            <v>USIMR99</v>
          </cell>
          <cell r="BZ1548">
            <v>84.5</v>
          </cell>
          <cell r="CA1548" t="str">
            <v>15-06-2009</v>
          </cell>
          <cell r="CB1548" t="str">
            <v xml:space="preserve">USIM    /ED </v>
          </cell>
          <cell r="CC1548" t="str">
            <v>PNA     N1</v>
          </cell>
          <cell r="CD1548" t="str">
            <v xml:space="preserve">OPCOES VENDA   </v>
          </cell>
          <cell r="CE1548" t="str">
            <v xml:space="preserve">Europeu        </v>
          </cell>
        </row>
        <row r="1549">
          <cell r="BY1549" t="str">
            <v>VALEC18</v>
          </cell>
          <cell r="BZ1549">
            <v>18</v>
          </cell>
          <cell r="CA1549" t="str">
            <v>16-03-2009</v>
          </cell>
          <cell r="CB1549" t="str">
            <v xml:space="preserve">VALE        </v>
          </cell>
          <cell r="CC1549" t="str">
            <v>PNA     N1</v>
          </cell>
          <cell r="CD1549" t="str">
            <v xml:space="preserve">OPCOES COMPRA  </v>
          </cell>
          <cell r="CE1549" t="str">
            <v xml:space="preserve">Americano      </v>
          </cell>
        </row>
        <row r="1550">
          <cell r="BY1550" t="str">
            <v>VALEC20</v>
          </cell>
          <cell r="BZ1550">
            <v>20</v>
          </cell>
          <cell r="CA1550" t="str">
            <v>16-03-2009</v>
          </cell>
          <cell r="CB1550" t="str">
            <v xml:space="preserve">VALE        </v>
          </cell>
          <cell r="CC1550" t="str">
            <v>PNA     N1</v>
          </cell>
          <cell r="CD1550" t="str">
            <v xml:space="preserve">OPCOES COMPRA  </v>
          </cell>
          <cell r="CE1550" t="str">
            <v xml:space="preserve">Americano      </v>
          </cell>
        </row>
        <row r="1551">
          <cell r="BY1551" t="str">
            <v>VALEC22</v>
          </cell>
          <cell r="BZ1551">
            <v>22</v>
          </cell>
          <cell r="CA1551" t="str">
            <v>16-03-2009</v>
          </cell>
          <cell r="CB1551" t="str">
            <v xml:space="preserve">VALE        </v>
          </cell>
          <cell r="CC1551" t="str">
            <v>PNA     N1</v>
          </cell>
          <cell r="CD1551" t="str">
            <v xml:space="preserve">OPCOES COMPRA  </v>
          </cell>
          <cell r="CE1551" t="str">
            <v xml:space="preserve">Americano      </v>
          </cell>
        </row>
        <row r="1552">
          <cell r="BY1552" t="str">
            <v>VALEC23</v>
          </cell>
          <cell r="BZ1552">
            <v>23</v>
          </cell>
          <cell r="CA1552" t="str">
            <v>16-03-2009</v>
          </cell>
          <cell r="CB1552" t="str">
            <v xml:space="preserve">VALE        </v>
          </cell>
          <cell r="CC1552" t="str">
            <v>PNA     N1</v>
          </cell>
          <cell r="CD1552" t="str">
            <v xml:space="preserve">OPCOES COMPRA  </v>
          </cell>
          <cell r="CE1552" t="str">
            <v xml:space="preserve">Europeu        </v>
          </cell>
        </row>
        <row r="1553">
          <cell r="BY1553" t="str">
            <v>VALEC24</v>
          </cell>
          <cell r="BZ1553">
            <v>24</v>
          </cell>
          <cell r="CA1553" t="str">
            <v>16-03-2009</v>
          </cell>
          <cell r="CB1553" t="str">
            <v xml:space="preserve">VALE        </v>
          </cell>
          <cell r="CC1553" t="str">
            <v>PNA     N1</v>
          </cell>
          <cell r="CD1553" t="str">
            <v xml:space="preserve">OPCOES COMPRA  </v>
          </cell>
          <cell r="CE1553" t="str">
            <v xml:space="preserve">Americano      </v>
          </cell>
        </row>
        <row r="1554">
          <cell r="BY1554" t="str">
            <v>VALEC25</v>
          </cell>
          <cell r="BZ1554">
            <v>25</v>
          </cell>
          <cell r="CA1554" t="str">
            <v>16-03-2009</v>
          </cell>
          <cell r="CB1554" t="str">
            <v xml:space="preserve">VALE        </v>
          </cell>
          <cell r="CC1554" t="str">
            <v>PNA     N1</v>
          </cell>
          <cell r="CD1554" t="str">
            <v xml:space="preserve">OPCOES COMPRA  </v>
          </cell>
          <cell r="CE1554" t="str">
            <v xml:space="preserve">Europeu        </v>
          </cell>
        </row>
        <row r="1555">
          <cell r="BY1555" t="str">
            <v>VALEC26</v>
          </cell>
          <cell r="BZ1555">
            <v>26</v>
          </cell>
          <cell r="CA1555" t="str">
            <v>16-03-2009</v>
          </cell>
          <cell r="CB1555" t="str">
            <v xml:space="preserve">VALE        </v>
          </cell>
          <cell r="CC1555" t="str">
            <v>PNA     N1</v>
          </cell>
          <cell r="CD1555" t="str">
            <v xml:space="preserve">OPCOES COMPRA  </v>
          </cell>
          <cell r="CE1555" t="str">
            <v xml:space="preserve">Americano      </v>
          </cell>
        </row>
        <row r="1556">
          <cell r="BY1556" t="str">
            <v>VALEC4</v>
          </cell>
          <cell r="BZ1556">
            <v>26.5</v>
          </cell>
          <cell r="CA1556" t="str">
            <v>16-03-2009</v>
          </cell>
          <cell r="CB1556" t="str">
            <v xml:space="preserve">VALE        </v>
          </cell>
          <cell r="CC1556" t="str">
            <v>PNA     N1</v>
          </cell>
          <cell r="CD1556" t="str">
            <v xml:space="preserve">OPCOES COMPRA  </v>
          </cell>
          <cell r="CE1556" t="str">
            <v xml:space="preserve">Europeu        </v>
          </cell>
        </row>
        <row r="1557">
          <cell r="BY1557" t="str">
            <v>VALEC27</v>
          </cell>
          <cell r="BZ1557">
            <v>27</v>
          </cell>
          <cell r="CA1557" t="str">
            <v>16-03-2009</v>
          </cell>
          <cell r="CB1557" t="str">
            <v xml:space="preserve">VALE        </v>
          </cell>
          <cell r="CC1557" t="str">
            <v>PNA     N1</v>
          </cell>
          <cell r="CD1557" t="str">
            <v xml:space="preserve">OPCOES COMPRA  </v>
          </cell>
          <cell r="CE1557" t="str">
            <v xml:space="preserve">Europeu        </v>
          </cell>
        </row>
        <row r="1558">
          <cell r="BY1558" t="str">
            <v>VALEC5</v>
          </cell>
          <cell r="BZ1558">
            <v>27.5</v>
          </cell>
          <cell r="CA1558" t="str">
            <v>16-03-2009</v>
          </cell>
          <cell r="CB1558" t="str">
            <v xml:space="preserve">VALE        </v>
          </cell>
          <cell r="CC1558" t="str">
            <v>PNA     N1</v>
          </cell>
          <cell r="CD1558" t="str">
            <v xml:space="preserve">OPCOES COMPRA  </v>
          </cell>
          <cell r="CE1558" t="str">
            <v xml:space="preserve">Europeu        </v>
          </cell>
        </row>
        <row r="1559">
          <cell r="BY1559" t="str">
            <v>VALEC28</v>
          </cell>
          <cell r="BZ1559">
            <v>28</v>
          </cell>
          <cell r="CA1559" t="str">
            <v>16-03-2009</v>
          </cell>
          <cell r="CB1559" t="str">
            <v xml:space="preserve">VALE        </v>
          </cell>
          <cell r="CC1559" t="str">
            <v>PNA     N1</v>
          </cell>
          <cell r="CD1559" t="str">
            <v xml:space="preserve">OPCOES COMPRA  </v>
          </cell>
          <cell r="CE1559" t="str">
            <v xml:space="preserve">Americano      </v>
          </cell>
        </row>
        <row r="1560">
          <cell r="BY1560" t="str">
            <v>VALEC1</v>
          </cell>
          <cell r="BZ1560">
            <v>28.5</v>
          </cell>
          <cell r="CA1560" t="str">
            <v>16-03-2009</v>
          </cell>
          <cell r="CB1560" t="str">
            <v xml:space="preserve">VALE        </v>
          </cell>
          <cell r="CC1560" t="str">
            <v>PNA     N1</v>
          </cell>
          <cell r="CD1560" t="str">
            <v xml:space="preserve">OPCOES COMPRA  </v>
          </cell>
          <cell r="CE1560" t="str">
            <v xml:space="preserve">Europeu        </v>
          </cell>
        </row>
        <row r="1561">
          <cell r="BY1561" t="str">
            <v>VALEC29</v>
          </cell>
          <cell r="BZ1561">
            <v>29</v>
          </cell>
          <cell r="CA1561" t="str">
            <v>16-03-2009</v>
          </cell>
          <cell r="CB1561" t="str">
            <v xml:space="preserve">VALE        </v>
          </cell>
          <cell r="CC1561" t="str">
            <v>PNA     N1</v>
          </cell>
          <cell r="CD1561" t="str">
            <v xml:space="preserve">OPCOES COMPRA  </v>
          </cell>
          <cell r="CE1561" t="str">
            <v xml:space="preserve">Europeu        </v>
          </cell>
        </row>
        <row r="1562">
          <cell r="BY1562" t="str">
            <v>VALEC30</v>
          </cell>
          <cell r="BZ1562">
            <v>30</v>
          </cell>
          <cell r="CA1562" t="str">
            <v>16-03-2009</v>
          </cell>
          <cell r="CB1562" t="str">
            <v xml:space="preserve">VALE        </v>
          </cell>
          <cell r="CC1562" t="str">
            <v>PNA     N1</v>
          </cell>
          <cell r="CD1562" t="str">
            <v xml:space="preserve">OPCOES COMPRA  </v>
          </cell>
          <cell r="CE1562" t="str">
            <v xml:space="preserve">Americano      </v>
          </cell>
        </row>
        <row r="1563">
          <cell r="BY1563" t="str">
            <v>VALEC6</v>
          </cell>
          <cell r="BZ1563">
            <v>30.5</v>
          </cell>
          <cell r="CA1563" t="str">
            <v>16-03-2009</v>
          </cell>
          <cell r="CB1563" t="str">
            <v xml:space="preserve">VALE        </v>
          </cell>
          <cell r="CC1563" t="str">
            <v>PNA     N1</v>
          </cell>
          <cell r="CD1563" t="str">
            <v xml:space="preserve">OPCOES COMPRA  </v>
          </cell>
          <cell r="CE1563" t="str">
            <v xml:space="preserve">Europeu        </v>
          </cell>
        </row>
        <row r="1564">
          <cell r="BY1564" t="str">
            <v>VALEC31</v>
          </cell>
          <cell r="BZ1564">
            <v>31</v>
          </cell>
          <cell r="CA1564" t="str">
            <v>16-03-2009</v>
          </cell>
          <cell r="CB1564" t="str">
            <v xml:space="preserve">VALE        </v>
          </cell>
          <cell r="CC1564" t="str">
            <v>PNA     N1</v>
          </cell>
          <cell r="CD1564" t="str">
            <v xml:space="preserve">OPCOES COMPRA  </v>
          </cell>
          <cell r="CE1564" t="str">
            <v xml:space="preserve">Europeu        </v>
          </cell>
        </row>
        <row r="1565">
          <cell r="BY1565" t="str">
            <v>VALEC32</v>
          </cell>
          <cell r="BZ1565">
            <v>32</v>
          </cell>
          <cell r="CA1565" t="str">
            <v>16-03-2009</v>
          </cell>
          <cell r="CB1565" t="str">
            <v xml:space="preserve">VALE        </v>
          </cell>
          <cell r="CC1565" t="str">
            <v>PNA     N1</v>
          </cell>
          <cell r="CD1565" t="str">
            <v xml:space="preserve">OPCOES COMPRA  </v>
          </cell>
          <cell r="CE1565" t="str">
            <v xml:space="preserve">Americano      </v>
          </cell>
        </row>
        <row r="1566">
          <cell r="BY1566" t="str">
            <v>VALEC2</v>
          </cell>
          <cell r="BZ1566">
            <v>32.5</v>
          </cell>
          <cell r="CA1566" t="str">
            <v>16-03-2009</v>
          </cell>
          <cell r="CB1566" t="str">
            <v xml:space="preserve">VALE        </v>
          </cell>
          <cell r="CC1566" t="str">
            <v>PNA     N1</v>
          </cell>
          <cell r="CD1566" t="str">
            <v xml:space="preserve">OPCOES COMPRA  </v>
          </cell>
          <cell r="CE1566" t="str">
            <v xml:space="preserve">Europeu        </v>
          </cell>
        </row>
        <row r="1567">
          <cell r="BY1567" t="str">
            <v>VALEC33</v>
          </cell>
          <cell r="BZ1567">
            <v>33</v>
          </cell>
          <cell r="CA1567" t="str">
            <v>16-03-2009</v>
          </cell>
          <cell r="CB1567" t="str">
            <v xml:space="preserve">VALE        </v>
          </cell>
          <cell r="CC1567" t="str">
            <v>PNA     N1</v>
          </cell>
          <cell r="CD1567" t="str">
            <v xml:space="preserve">OPCOES COMPRA  </v>
          </cell>
          <cell r="CE1567" t="str">
            <v xml:space="preserve">Europeu        </v>
          </cell>
        </row>
        <row r="1568">
          <cell r="BY1568" t="str">
            <v>VALEC7</v>
          </cell>
          <cell r="BZ1568">
            <v>33.5</v>
          </cell>
          <cell r="CA1568" t="str">
            <v>16-03-2009</v>
          </cell>
          <cell r="CB1568" t="str">
            <v xml:space="preserve">VALE        </v>
          </cell>
          <cell r="CC1568" t="str">
            <v>PNA     N1</v>
          </cell>
          <cell r="CD1568" t="str">
            <v xml:space="preserve">OPCOES COMPRA  </v>
          </cell>
          <cell r="CE1568" t="str">
            <v xml:space="preserve">Europeu        </v>
          </cell>
        </row>
        <row r="1569">
          <cell r="BY1569" t="str">
            <v>VALEC34</v>
          </cell>
          <cell r="BZ1569">
            <v>34</v>
          </cell>
          <cell r="CA1569" t="str">
            <v>16-03-2009</v>
          </cell>
          <cell r="CB1569" t="str">
            <v xml:space="preserve">VALE        </v>
          </cell>
          <cell r="CC1569" t="str">
            <v>PNA     N1</v>
          </cell>
          <cell r="CD1569" t="str">
            <v xml:space="preserve">OPCOES COMPRA  </v>
          </cell>
          <cell r="CE1569" t="str">
            <v xml:space="preserve">Americano      </v>
          </cell>
        </row>
        <row r="1570">
          <cell r="BY1570" t="str">
            <v>VALEC35</v>
          </cell>
          <cell r="BZ1570">
            <v>35</v>
          </cell>
          <cell r="CA1570" t="str">
            <v>16-03-2009</v>
          </cell>
          <cell r="CB1570" t="str">
            <v xml:space="preserve">VALE        </v>
          </cell>
          <cell r="CC1570" t="str">
            <v>PNA     N1</v>
          </cell>
          <cell r="CD1570" t="str">
            <v xml:space="preserve">OPCOES COMPRA  </v>
          </cell>
          <cell r="CE1570" t="str">
            <v xml:space="preserve">Europeu        </v>
          </cell>
        </row>
        <row r="1571">
          <cell r="BY1571" t="str">
            <v>VALEC3</v>
          </cell>
          <cell r="BZ1571">
            <v>35.5</v>
          </cell>
          <cell r="CA1571" t="str">
            <v>16-03-2009</v>
          </cell>
          <cell r="CB1571" t="str">
            <v xml:space="preserve">VALE        </v>
          </cell>
          <cell r="CC1571" t="str">
            <v>PNA     N1</v>
          </cell>
          <cell r="CD1571" t="str">
            <v xml:space="preserve">OPCOES COMPRA  </v>
          </cell>
          <cell r="CE1571" t="str">
            <v xml:space="preserve">Europeu        </v>
          </cell>
        </row>
        <row r="1572">
          <cell r="BY1572" t="str">
            <v>VALEC36</v>
          </cell>
          <cell r="BZ1572">
            <v>36</v>
          </cell>
          <cell r="CA1572" t="str">
            <v>16-03-2009</v>
          </cell>
          <cell r="CB1572" t="str">
            <v xml:space="preserve">VALE        </v>
          </cell>
          <cell r="CC1572" t="str">
            <v>PNA     N1</v>
          </cell>
          <cell r="CD1572" t="str">
            <v xml:space="preserve">OPCOES COMPRA  </v>
          </cell>
          <cell r="CE1572" t="str">
            <v xml:space="preserve">Americano      </v>
          </cell>
        </row>
        <row r="1573">
          <cell r="BY1573" t="str">
            <v>VALEC38</v>
          </cell>
          <cell r="BZ1573">
            <v>38</v>
          </cell>
          <cell r="CA1573" t="str">
            <v>16-03-2009</v>
          </cell>
          <cell r="CB1573" t="str">
            <v xml:space="preserve">VALE        </v>
          </cell>
          <cell r="CC1573" t="str">
            <v>PNA     N1</v>
          </cell>
          <cell r="CD1573" t="str">
            <v xml:space="preserve">OPCOES COMPRA  </v>
          </cell>
          <cell r="CE1573" t="str">
            <v xml:space="preserve">Americano      </v>
          </cell>
        </row>
        <row r="1574">
          <cell r="BY1574" t="str">
            <v>VALEC40</v>
          </cell>
          <cell r="BZ1574">
            <v>40</v>
          </cell>
          <cell r="CA1574" t="str">
            <v>16-03-2009</v>
          </cell>
          <cell r="CB1574" t="str">
            <v xml:space="preserve">VALE        </v>
          </cell>
          <cell r="CC1574" t="str">
            <v>PNA     N1</v>
          </cell>
          <cell r="CD1574" t="str">
            <v xml:space="preserve">OPCOES COMPRA  </v>
          </cell>
          <cell r="CE1574" t="str">
            <v xml:space="preserve">Americano      </v>
          </cell>
        </row>
        <row r="1575">
          <cell r="BY1575" t="str">
            <v>VALEC42</v>
          </cell>
          <cell r="BZ1575">
            <v>42</v>
          </cell>
          <cell r="CA1575" t="str">
            <v>16-03-2009</v>
          </cell>
          <cell r="CB1575" t="str">
            <v xml:space="preserve">VALE        </v>
          </cell>
          <cell r="CC1575" t="str">
            <v>PNA     N1</v>
          </cell>
          <cell r="CD1575" t="str">
            <v xml:space="preserve">OPCOES COMPRA  </v>
          </cell>
          <cell r="CE1575" t="str">
            <v xml:space="preserve">Americano      </v>
          </cell>
        </row>
        <row r="1576">
          <cell r="BY1576" t="str">
            <v>VALEC44</v>
          </cell>
          <cell r="BZ1576">
            <v>44</v>
          </cell>
          <cell r="CA1576" t="str">
            <v>16-03-2009</v>
          </cell>
          <cell r="CB1576" t="str">
            <v xml:space="preserve">VALE        </v>
          </cell>
          <cell r="CC1576" t="str">
            <v>PNA     N1</v>
          </cell>
          <cell r="CD1576" t="str">
            <v xml:space="preserve">OPCOES COMPRA  </v>
          </cell>
          <cell r="CE1576" t="str">
            <v xml:space="preserve">Americano      </v>
          </cell>
        </row>
        <row r="1577">
          <cell r="BY1577" t="str">
            <v>VALEC46</v>
          </cell>
          <cell r="BZ1577">
            <v>46</v>
          </cell>
          <cell r="CA1577" t="str">
            <v>16-03-2009</v>
          </cell>
          <cell r="CB1577" t="str">
            <v xml:space="preserve">VALE        </v>
          </cell>
          <cell r="CC1577" t="str">
            <v>PNA     N1</v>
          </cell>
          <cell r="CD1577" t="str">
            <v xml:space="preserve">OPCOES COMPRA  </v>
          </cell>
          <cell r="CE1577" t="str">
            <v xml:space="preserve">Americano      </v>
          </cell>
        </row>
        <row r="1578">
          <cell r="BY1578" t="str">
            <v>VALEC48</v>
          </cell>
          <cell r="BZ1578">
            <v>48</v>
          </cell>
          <cell r="CA1578" t="str">
            <v>16-03-2009</v>
          </cell>
          <cell r="CB1578" t="str">
            <v xml:space="preserve">VALE        </v>
          </cell>
          <cell r="CC1578" t="str">
            <v>PNA     N1</v>
          </cell>
          <cell r="CD1578" t="str">
            <v xml:space="preserve">OPCOES COMPRA  </v>
          </cell>
          <cell r="CE1578" t="str">
            <v xml:space="preserve">Americano      </v>
          </cell>
        </row>
        <row r="1579">
          <cell r="BY1579" t="str">
            <v>VALED92</v>
          </cell>
          <cell r="BZ1579">
            <v>17</v>
          </cell>
          <cell r="CA1579" t="str">
            <v>20-04-2009</v>
          </cell>
          <cell r="CB1579" t="str">
            <v xml:space="preserve">VALE        </v>
          </cell>
          <cell r="CC1579" t="str">
            <v>PNA     N1</v>
          </cell>
          <cell r="CD1579" t="str">
            <v xml:space="preserve">OPCOES COMPRA  </v>
          </cell>
          <cell r="CE1579" t="str">
            <v xml:space="preserve">Europeu        </v>
          </cell>
        </row>
        <row r="1580">
          <cell r="BY1580" t="str">
            <v>VALED18</v>
          </cell>
          <cell r="BZ1580">
            <v>18</v>
          </cell>
          <cell r="CA1580" t="str">
            <v>20-04-2009</v>
          </cell>
          <cell r="CB1580" t="str">
            <v xml:space="preserve">VALE        </v>
          </cell>
          <cell r="CC1580" t="str">
            <v>PNA     N1</v>
          </cell>
          <cell r="CD1580" t="str">
            <v xml:space="preserve">OPCOES COMPRA  </v>
          </cell>
          <cell r="CE1580" t="str">
            <v xml:space="preserve">Americano      </v>
          </cell>
        </row>
        <row r="1581">
          <cell r="BY1581" t="str">
            <v>VALED91</v>
          </cell>
          <cell r="BZ1581">
            <v>19</v>
          </cell>
          <cell r="CA1581" t="str">
            <v>20-04-2009</v>
          </cell>
          <cell r="CB1581" t="str">
            <v xml:space="preserve">VALE        </v>
          </cell>
          <cell r="CC1581" t="str">
            <v>PNA     N1</v>
          </cell>
          <cell r="CD1581" t="str">
            <v xml:space="preserve">OPCOES COMPRA  </v>
          </cell>
          <cell r="CE1581" t="str">
            <v xml:space="preserve">Europeu        </v>
          </cell>
        </row>
        <row r="1582">
          <cell r="BY1582" t="str">
            <v>VALED20</v>
          </cell>
          <cell r="BZ1582">
            <v>20</v>
          </cell>
          <cell r="CA1582" t="str">
            <v>20-04-2009</v>
          </cell>
          <cell r="CB1582" t="str">
            <v xml:space="preserve">VALE        </v>
          </cell>
          <cell r="CC1582" t="str">
            <v>PNA     N1</v>
          </cell>
          <cell r="CD1582" t="str">
            <v xml:space="preserve">OPCOES COMPRA  </v>
          </cell>
          <cell r="CE1582" t="str">
            <v xml:space="preserve">Americano      </v>
          </cell>
        </row>
        <row r="1583">
          <cell r="BY1583" t="str">
            <v>VALED90</v>
          </cell>
          <cell r="BZ1583">
            <v>21</v>
          </cell>
          <cell r="CA1583" t="str">
            <v>20-04-2009</v>
          </cell>
          <cell r="CB1583" t="str">
            <v xml:space="preserve">VALE        </v>
          </cell>
          <cell r="CC1583" t="str">
            <v>PNA     N1</v>
          </cell>
          <cell r="CD1583" t="str">
            <v xml:space="preserve">OPCOES COMPRA  </v>
          </cell>
          <cell r="CE1583" t="str">
            <v xml:space="preserve">Europeu        </v>
          </cell>
        </row>
        <row r="1584">
          <cell r="BY1584" t="str">
            <v>VALED22</v>
          </cell>
          <cell r="BZ1584">
            <v>22</v>
          </cell>
          <cell r="CA1584" t="str">
            <v>20-04-2009</v>
          </cell>
          <cell r="CB1584" t="str">
            <v xml:space="preserve">VALE        </v>
          </cell>
          <cell r="CC1584" t="str">
            <v>PNA     N1</v>
          </cell>
          <cell r="CD1584" t="str">
            <v xml:space="preserve">OPCOES COMPRA  </v>
          </cell>
          <cell r="CE1584" t="str">
            <v xml:space="preserve">Americano      </v>
          </cell>
        </row>
        <row r="1585">
          <cell r="BY1585" t="str">
            <v>VALED89</v>
          </cell>
          <cell r="BZ1585">
            <v>23</v>
          </cell>
          <cell r="CA1585" t="str">
            <v>20-04-2009</v>
          </cell>
          <cell r="CB1585" t="str">
            <v xml:space="preserve">VALE        </v>
          </cell>
          <cell r="CC1585" t="str">
            <v>PNA     N1</v>
          </cell>
          <cell r="CD1585" t="str">
            <v xml:space="preserve">OPCOES COMPRA  </v>
          </cell>
          <cell r="CE1585" t="str">
            <v xml:space="preserve">Europeu        </v>
          </cell>
        </row>
        <row r="1586">
          <cell r="BY1586" t="str">
            <v>VALED24</v>
          </cell>
          <cell r="BZ1586">
            <v>24</v>
          </cell>
          <cell r="CA1586" t="str">
            <v>20-04-2009</v>
          </cell>
          <cell r="CB1586" t="str">
            <v xml:space="preserve">VALE        </v>
          </cell>
          <cell r="CC1586" t="str">
            <v>PNA     N1</v>
          </cell>
          <cell r="CD1586" t="str">
            <v xml:space="preserve">OPCOES COMPRA  </v>
          </cell>
          <cell r="CE1586" t="str">
            <v xml:space="preserve">Americano      </v>
          </cell>
        </row>
        <row r="1587">
          <cell r="BY1587" t="str">
            <v>VALED5</v>
          </cell>
          <cell r="BZ1587">
            <v>24.5</v>
          </cell>
          <cell r="CA1587" t="str">
            <v>20-04-2009</v>
          </cell>
          <cell r="CB1587" t="str">
            <v xml:space="preserve">VALE        </v>
          </cell>
          <cell r="CC1587" t="str">
            <v>PNA     N1</v>
          </cell>
          <cell r="CD1587" t="str">
            <v xml:space="preserve">OPCOES COMPRA  </v>
          </cell>
          <cell r="CE1587" t="str">
            <v xml:space="preserve">Europeu        </v>
          </cell>
        </row>
        <row r="1588">
          <cell r="BY1588" t="str">
            <v>VALED6</v>
          </cell>
          <cell r="BZ1588">
            <v>25</v>
          </cell>
          <cell r="CA1588" t="str">
            <v>20-04-2009</v>
          </cell>
          <cell r="CB1588" t="str">
            <v xml:space="preserve">VALE        </v>
          </cell>
          <cell r="CC1588" t="str">
            <v>PNA     N1</v>
          </cell>
          <cell r="CD1588" t="str">
            <v xml:space="preserve">OPCOES COMPRA  </v>
          </cell>
          <cell r="CE1588" t="str">
            <v xml:space="preserve">Europeu        </v>
          </cell>
        </row>
        <row r="1589">
          <cell r="BY1589" t="str">
            <v>VALED7</v>
          </cell>
          <cell r="BZ1589">
            <v>25.5</v>
          </cell>
          <cell r="CA1589" t="str">
            <v>20-04-2009</v>
          </cell>
          <cell r="CB1589" t="str">
            <v xml:space="preserve">VALE        </v>
          </cell>
          <cell r="CC1589" t="str">
            <v>PNA     N1</v>
          </cell>
          <cell r="CD1589" t="str">
            <v xml:space="preserve">OPCOES COMPRA  </v>
          </cell>
          <cell r="CE1589" t="str">
            <v xml:space="preserve">Europeu        </v>
          </cell>
        </row>
        <row r="1590">
          <cell r="BY1590" t="str">
            <v>VALED26</v>
          </cell>
          <cell r="BZ1590">
            <v>26</v>
          </cell>
          <cell r="CA1590" t="str">
            <v>20-04-2009</v>
          </cell>
          <cell r="CB1590" t="str">
            <v xml:space="preserve">VALE        </v>
          </cell>
          <cell r="CC1590" t="str">
            <v>PNA     N1</v>
          </cell>
          <cell r="CD1590" t="str">
            <v xml:space="preserve">OPCOES COMPRA  </v>
          </cell>
          <cell r="CE1590" t="str">
            <v xml:space="preserve">Americano      </v>
          </cell>
        </row>
        <row r="1591">
          <cell r="BY1591" t="str">
            <v>VALED94</v>
          </cell>
          <cell r="BZ1591">
            <v>26.5</v>
          </cell>
          <cell r="CA1591" t="str">
            <v>20-04-2009</v>
          </cell>
          <cell r="CB1591" t="str">
            <v xml:space="preserve">VALE        </v>
          </cell>
          <cell r="CC1591" t="str">
            <v>PNA     N1</v>
          </cell>
          <cell r="CD1591" t="str">
            <v xml:space="preserve">OPCOES COMPRA  </v>
          </cell>
          <cell r="CE1591" t="str">
            <v xml:space="preserve">Europeu        </v>
          </cell>
        </row>
        <row r="1592">
          <cell r="BY1592" t="str">
            <v>VALED93</v>
          </cell>
          <cell r="BZ1592">
            <v>27</v>
          </cell>
          <cell r="CA1592" t="str">
            <v>20-04-2009</v>
          </cell>
          <cell r="CB1592" t="str">
            <v xml:space="preserve">VALE        </v>
          </cell>
          <cell r="CC1592" t="str">
            <v>PNA     N1</v>
          </cell>
          <cell r="CD1592" t="str">
            <v xml:space="preserve">OPCOES COMPRA  </v>
          </cell>
          <cell r="CE1592" t="str">
            <v xml:space="preserve">Europeu        </v>
          </cell>
        </row>
        <row r="1593">
          <cell r="BY1593" t="str">
            <v>VALED11</v>
          </cell>
          <cell r="BZ1593">
            <v>27.5</v>
          </cell>
          <cell r="CA1593" t="str">
            <v>20-04-2009</v>
          </cell>
          <cell r="CB1593" t="str">
            <v xml:space="preserve">VALE        </v>
          </cell>
          <cell r="CC1593" t="str">
            <v>PNA     N1</v>
          </cell>
          <cell r="CD1593" t="str">
            <v xml:space="preserve">OPCOES COMPRA  </v>
          </cell>
          <cell r="CE1593" t="str">
            <v xml:space="preserve">Europeu        </v>
          </cell>
        </row>
        <row r="1594">
          <cell r="BY1594" t="str">
            <v>VALED28</v>
          </cell>
          <cell r="BZ1594">
            <v>28</v>
          </cell>
          <cell r="CA1594" t="str">
            <v>20-04-2009</v>
          </cell>
          <cell r="CB1594" t="str">
            <v xml:space="preserve">VALE        </v>
          </cell>
          <cell r="CC1594" t="str">
            <v>PNA     N1</v>
          </cell>
          <cell r="CD1594" t="str">
            <v xml:space="preserve">OPCOES COMPRA  </v>
          </cell>
          <cell r="CE1594" t="str">
            <v xml:space="preserve">Americano      </v>
          </cell>
        </row>
        <row r="1595">
          <cell r="BY1595" t="str">
            <v>VALED8</v>
          </cell>
          <cell r="BZ1595">
            <v>28.5</v>
          </cell>
          <cell r="CA1595" t="str">
            <v>20-04-2009</v>
          </cell>
          <cell r="CB1595" t="str">
            <v xml:space="preserve">VALE        </v>
          </cell>
          <cell r="CC1595" t="str">
            <v>PNA     N1</v>
          </cell>
          <cell r="CD1595" t="str">
            <v xml:space="preserve">OPCOES COMPRA  </v>
          </cell>
          <cell r="CE1595" t="str">
            <v xml:space="preserve">Europeu        </v>
          </cell>
        </row>
        <row r="1596">
          <cell r="BY1596" t="str">
            <v>VALED9</v>
          </cell>
          <cell r="BZ1596">
            <v>29</v>
          </cell>
          <cell r="CA1596" t="str">
            <v>20-04-2009</v>
          </cell>
          <cell r="CB1596" t="str">
            <v xml:space="preserve">VALE        </v>
          </cell>
          <cell r="CC1596" t="str">
            <v>PNA     N1</v>
          </cell>
          <cell r="CD1596" t="str">
            <v xml:space="preserve">OPCOES COMPRA  </v>
          </cell>
          <cell r="CE1596" t="str">
            <v xml:space="preserve">Europeu        </v>
          </cell>
        </row>
        <row r="1597">
          <cell r="BY1597" t="str">
            <v>VALED1</v>
          </cell>
          <cell r="BZ1597">
            <v>29.5</v>
          </cell>
          <cell r="CA1597" t="str">
            <v>20-04-2009</v>
          </cell>
          <cell r="CB1597" t="str">
            <v xml:space="preserve">VALE        </v>
          </cell>
          <cell r="CC1597" t="str">
            <v>PNA     N1</v>
          </cell>
          <cell r="CD1597" t="str">
            <v xml:space="preserve">OPCOES COMPRA  </v>
          </cell>
          <cell r="CE1597" t="str">
            <v xml:space="preserve">Europeu        </v>
          </cell>
        </row>
        <row r="1598">
          <cell r="BY1598" t="str">
            <v>VALED30</v>
          </cell>
          <cell r="BZ1598">
            <v>30</v>
          </cell>
          <cell r="CA1598" t="str">
            <v>20-04-2009</v>
          </cell>
          <cell r="CB1598" t="str">
            <v xml:space="preserve">VALE        </v>
          </cell>
          <cell r="CC1598" t="str">
            <v>PNA     N1</v>
          </cell>
          <cell r="CD1598" t="str">
            <v xml:space="preserve">OPCOES COMPRA  </v>
          </cell>
          <cell r="CE1598" t="str">
            <v xml:space="preserve">Americano      </v>
          </cell>
        </row>
        <row r="1599">
          <cell r="BY1599" t="str">
            <v>VALED3</v>
          </cell>
          <cell r="BZ1599">
            <v>30.5</v>
          </cell>
          <cell r="CA1599" t="str">
            <v>20-04-2009</v>
          </cell>
          <cell r="CB1599" t="str">
            <v xml:space="preserve">VALE        </v>
          </cell>
          <cell r="CC1599" t="str">
            <v>PNA     N1</v>
          </cell>
          <cell r="CD1599" t="str">
            <v xml:space="preserve">OPCOES COMPRA  </v>
          </cell>
          <cell r="CE1599" t="str">
            <v xml:space="preserve">Europeu        </v>
          </cell>
        </row>
        <row r="1600">
          <cell r="BY1600" t="str">
            <v>VALED97</v>
          </cell>
          <cell r="BZ1600">
            <v>31</v>
          </cell>
          <cell r="CA1600" t="str">
            <v>20-04-2009</v>
          </cell>
          <cell r="CB1600" t="str">
            <v xml:space="preserve">VALE        </v>
          </cell>
          <cell r="CC1600" t="str">
            <v>PNA     N1</v>
          </cell>
          <cell r="CD1600" t="str">
            <v xml:space="preserve">OPCOES COMPRA  </v>
          </cell>
          <cell r="CE1600" t="str">
            <v xml:space="preserve">Europeu        </v>
          </cell>
        </row>
        <row r="1601">
          <cell r="BY1601" t="str">
            <v>VALED10</v>
          </cell>
          <cell r="BZ1601">
            <v>31.5</v>
          </cell>
          <cell r="CA1601" t="str">
            <v>20-04-2009</v>
          </cell>
          <cell r="CB1601" t="str">
            <v xml:space="preserve">VALE        </v>
          </cell>
          <cell r="CC1601" t="str">
            <v>PNA     N1</v>
          </cell>
          <cell r="CD1601" t="str">
            <v xml:space="preserve">OPCOES COMPRA  </v>
          </cell>
          <cell r="CE1601" t="str">
            <v xml:space="preserve">Europeu        </v>
          </cell>
        </row>
        <row r="1602">
          <cell r="BY1602" t="str">
            <v>VALED32</v>
          </cell>
          <cell r="BZ1602">
            <v>32</v>
          </cell>
          <cell r="CA1602" t="str">
            <v>20-04-2009</v>
          </cell>
          <cell r="CB1602" t="str">
            <v xml:space="preserve">VALE        </v>
          </cell>
          <cell r="CC1602" t="str">
            <v>PNA     N1</v>
          </cell>
          <cell r="CD1602" t="str">
            <v xml:space="preserve">OPCOES COMPRA  </v>
          </cell>
          <cell r="CE1602" t="str">
            <v xml:space="preserve">Americano      </v>
          </cell>
        </row>
        <row r="1603">
          <cell r="BY1603" t="str">
            <v>VALED2</v>
          </cell>
          <cell r="BZ1603">
            <v>32.5</v>
          </cell>
          <cell r="CA1603" t="str">
            <v>20-04-2009</v>
          </cell>
          <cell r="CB1603" t="str">
            <v xml:space="preserve">VALE        </v>
          </cell>
          <cell r="CC1603" t="str">
            <v>PNA     N1</v>
          </cell>
          <cell r="CD1603" t="str">
            <v xml:space="preserve">OPCOES COMPRA  </v>
          </cell>
          <cell r="CE1603" t="str">
            <v xml:space="preserve">Europeu        </v>
          </cell>
        </row>
        <row r="1604">
          <cell r="BY1604" t="str">
            <v>VALED96</v>
          </cell>
          <cell r="BZ1604">
            <v>33</v>
          </cell>
          <cell r="CA1604" t="str">
            <v>20-04-2009</v>
          </cell>
          <cell r="CB1604" t="str">
            <v xml:space="preserve">VALE        </v>
          </cell>
          <cell r="CC1604" t="str">
            <v>PNA     N1</v>
          </cell>
          <cell r="CD1604" t="str">
            <v xml:space="preserve">OPCOES COMPRA  </v>
          </cell>
          <cell r="CE1604" t="str">
            <v xml:space="preserve">Europeu        </v>
          </cell>
        </row>
        <row r="1605">
          <cell r="BY1605" t="str">
            <v>VALED4</v>
          </cell>
          <cell r="BZ1605">
            <v>33.5</v>
          </cell>
          <cell r="CA1605" t="str">
            <v>20-04-2009</v>
          </cell>
          <cell r="CB1605" t="str">
            <v xml:space="preserve">VALE        </v>
          </cell>
          <cell r="CC1605" t="str">
            <v>PNA     N1</v>
          </cell>
          <cell r="CD1605" t="str">
            <v xml:space="preserve">OPCOES COMPRA  </v>
          </cell>
          <cell r="CE1605" t="str">
            <v xml:space="preserve">Europeu        </v>
          </cell>
        </row>
        <row r="1606">
          <cell r="BY1606" t="str">
            <v>VALED34</v>
          </cell>
          <cell r="BZ1606">
            <v>34</v>
          </cell>
          <cell r="CA1606" t="str">
            <v>20-04-2009</v>
          </cell>
          <cell r="CB1606" t="str">
            <v xml:space="preserve">VALE        </v>
          </cell>
          <cell r="CC1606" t="str">
            <v>PNA     N1</v>
          </cell>
          <cell r="CD1606" t="str">
            <v xml:space="preserve">OPCOES COMPRA  </v>
          </cell>
          <cell r="CE1606" t="str">
            <v xml:space="preserve">Americano      </v>
          </cell>
        </row>
        <row r="1607">
          <cell r="BY1607" t="str">
            <v>VALED95</v>
          </cell>
          <cell r="BZ1607">
            <v>35</v>
          </cell>
          <cell r="CA1607" t="str">
            <v>20-04-2009</v>
          </cell>
          <cell r="CB1607" t="str">
            <v xml:space="preserve">VALE        </v>
          </cell>
          <cell r="CC1607" t="str">
            <v>PNA     N1</v>
          </cell>
          <cell r="CD1607" t="str">
            <v xml:space="preserve">OPCOES COMPRA  </v>
          </cell>
          <cell r="CE1607" t="str">
            <v xml:space="preserve">Europeu        </v>
          </cell>
        </row>
        <row r="1608">
          <cell r="BY1608" t="str">
            <v>VALED36</v>
          </cell>
          <cell r="BZ1608">
            <v>36</v>
          </cell>
          <cell r="CA1608" t="str">
            <v>20-04-2009</v>
          </cell>
          <cell r="CB1608" t="str">
            <v xml:space="preserve">VALE        </v>
          </cell>
          <cell r="CC1608" t="str">
            <v>PNA     N1</v>
          </cell>
          <cell r="CD1608" t="str">
            <v xml:space="preserve">OPCOES COMPRA  </v>
          </cell>
          <cell r="CE1608" t="str">
            <v xml:space="preserve">Americano      </v>
          </cell>
        </row>
        <row r="1609">
          <cell r="BY1609" t="str">
            <v>VALED38</v>
          </cell>
          <cell r="BZ1609">
            <v>38</v>
          </cell>
          <cell r="CA1609" t="str">
            <v>20-04-2009</v>
          </cell>
          <cell r="CB1609" t="str">
            <v xml:space="preserve">VALE        </v>
          </cell>
          <cell r="CC1609" t="str">
            <v>PNA     N1</v>
          </cell>
          <cell r="CD1609" t="str">
            <v xml:space="preserve">OPCOES COMPRA  </v>
          </cell>
          <cell r="CE1609" t="str">
            <v xml:space="preserve">Americano      </v>
          </cell>
        </row>
        <row r="1610">
          <cell r="BY1610" t="str">
            <v>VALED40</v>
          </cell>
          <cell r="BZ1610">
            <v>40</v>
          </cell>
          <cell r="CA1610" t="str">
            <v>20-04-2009</v>
          </cell>
          <cell r="CB1610" t="str">
            <v xml:space="preserve">VALE        </v>
          </cell>
          <cell r="CC1610" t="str">
            <v>PNA     N1</v>
          </cell>
          <cell r="CD1610" t="str">
            <v xml:space="preserve">OPCOES COMPRA  </v>
          </cell>
          <cell r="CE1610" t="str">
            <v xml:space="preserve">Americano      </v>
          </cell>
        </row>
        <row r="1611">
          <cell r="BY1611" t="str">
            <v>VALED42</v>
          </cell>
          <cell r="BZ1611">
            <v>41.42</v>
          </cell>
          <cell r="CA1611" t="str">
            <v>20-04-2009</v>
          </cell>
          <cell r="CB1611" t="str">
            <v xml:space="preserve">VALE        </v>
          </cell>
          <cell r="CC1611" t="str">
            <v>PNA     N1</v>
          </cell>
          <cell r="CD1611" t="str">
            <v xml:space="preserve">OPCOES COMPRA  </v>
          </cell>
          <cell r="CE1611" t="str">
            <v xml:space="preserve">Americano      </v>
          </cell>
        </row>
        <row r="1612">
          <cell r="BY1612" t="str">
            <v>VALED98</v>
          </cell>
          <cell r="BZ1612">
            <v>50</v>
          </cell>
          <cell r="CA1612" t="str">
            <v>20-04-2009</v>
          </cell>
          <cell r="CB1612" t="str">
            <v xml:space="preserve">VALE        </v>
          </cell>
          <cell r="CC1612" t="str">
            <v>PNA     N1</v>
          </cell>
          <cell r="CD1612" t="str">
            <v xml:space="preserve">OPCOES COMPRA  </v>
          </cell>
          <cell r="CE1612" t="str">
            <v xml:space="preserve">Europeu        </v>
          </cell>
        </row>
        <row r="1613">
          <cell r="BY1613" t="str">
            <v>VALED99</v>
          </cell>
          <cell r="BZ1613">
            <v>54.42</v>
          </cell>
          <cell r="CA1613" t="str">
            <v>20-04-2009</v>
          </cell>
          <cell r="CB1613" t="str">
            <v xml:space="preserve">VALE        </v>
          </cell>
          <cell r="CC1613" t="str">
            <v>PNA     N1</v>
          </cell>
          <cell r="CD1613" t="str">
            <v xml:space="preserve">OPCOES COMPRA  </v>
          </cell>
          <cell r="CE1613" t="str">
            <v xml:space="preserve">Europeu        </v>
          </cell>
        </row>
        <row r="1614">
          <cell r="BY1614" t="str">
            <v>VALEE18</v>
          </cell>
          <cell r="BZ1614">
            <v>18</v>
          </cell>
          <cell r="CA1614" t="str">
            <v>18-05-2009</v>
          </cell>
          <cell r="CB1614" t="str">
            <v xml:space="preserve">VALE        </v>
          </cell>
          <cell r="CC1614" t="str">
            <v>PNA     N1</v>
          </cell>
          <cell r="CD1614" t="str">
            <v xml:space="preserve">OPCOES COMPRA  </v>
          </cell>
          <cell r="CE1614" t="str">
            <v xml:space="preserve">Americano      </v>
          </cell>
        </row>
        <row r="1615">
          <cell r="BY1615" t="str">
            <v>VALEE20</v>
          </cell>
          <cell r="BZ1615">
            <v>20</v>
          </cell>
          <cell r="CA1615" t="str">
            <v>18-05-2009</v>
          </cell>
          <cell r="CB1615" t="str">
            <v xml:space="preserve">VALE        </v>
          </cell>
          <cell r="CC1615" t="str">
            <v>PNA     N1</v>
          </cell>
          <cell r="CD1615" t="str">
            <v xml:space="preserve">OPCOES COMPRA  </v>
          </cell>
          <cell r="CE1615" t="str">
            <v xml:space="preserve">Americano      </v>
          </cell>
        </row>
        <row r="1616">
          <cell r="BY1616" t="str">
            <v>VALEE22</v>
          </cell>
          <cell r="BZ1616">
            <v>22</v>
          </cell>
          <cell r="CA1616" t="str">
            <v>18-05-2009</v>
          </cell>
          <cell r="CB1616" t="str">
            <v xml:space="preserve">VALE        </v>
          </cell>
          <cell r="CC1616" t="str">
            <v>PNA     N1</v>
          </cell>
          <cell r="CD1616" t="str">
            <v xml:space="preserve">OPCOES COMPRA  </v>
          </cell>
          <cell r="CE1616" t="str">
            <v xml:space="preserve">Americano      </v>
          </cell>
        </row>
        <row r="1617">
          <cell r="BY1617" t="str">
            <v>VALEE24</v>
          </cell>
          <cell r="BZ1617">
            <v>24</v>
          </cell>
          <cell r="CA1617" t="str">
            <v>18-05-2009</v>
          </cell>
          <cell r="CB1617" t="str">
            <v xml:space="preserve">VALE        </v>
          </cell>
          <cell r="CC1617" t="str">
            <v>PNA     N1</v>
          </cell>
          <cell r="CD1617" t="str">
            <v xml:space="preserve">OPCOES COMPRA  </v>
          </cell>
          <cell r="CE1617" t="str">
            <v xml:space="preserve">Americano      </v>
          </cell>
        </row>
        <row r="1618">
          <cell r="BY1618" t="str">
            <v>VALEE26</v>
          </cell>
          <cell r="BZ1618">
            <v>26</v>
          </cell>
          <cell r="CA1618" t="str">
            <v>18-05-2009</v>
          </cell>
          <cell r="CB1618" t="str">
            <v xml:space="preserve">VALE        </v>
          </cell>
          <cell r="CC1618" t="str">
            <v>PNA     N1</v>
          </cell>
          <cell r="CD1618" t="str">
            <v xml:space="preserve">OPCOES COMPRA  </v>
          </cell>
          <cell r="CE1618" t="str">
            <v xml:space="preserve">Americano      </v>
          </cell>
        </row>
        <row r="1619">
          <cell r="BY1619" t="str">
            <v>VALEE28</v>
          </cell>
          <cell r="BZ1619">
            <v>28</v>
          </cell>
          <cell r="CA1619" t="str">
            <v>18-05-2009</v>
          </cell>
          <cell r="CB1619" t="str">
            <v xml:space="preserve">VALE        </v>
          </cell>
          <cell r="CC1619" t="str">
            <v>PNA     N1</v>
          </cell>
          <cell r="CD1619" t="str">
            <v xml:space="preserve">OPCOES COMPRA  </v>
          </cell>
          <cell r="CE1619" t="str">
            <v xml:space="preserve">Americano      </v>
          </cell>
        </row>
        <row r="1620">
          <cell r="BY1620" t="str">
            <v>VALEE30</v>
          </cell>
          <cell r="BZ1620">
            <v>30</v>
          </cell>
          <cell r="CA1620" t="str">
            <v>18-05-2009</v>
          </cell>
          <cell r="CB1620" t="str">
            <v xml:space="preserve">VALE        </v>
          </cell>
          <cell r="CC1620" t="str">
            <v>PNA     N1</v>
          </cell>
          <cell r="CD1620" t="str">
            <v xml:space="preserve">OPCOES COMPRA  </v>
          </cell>
          <cell r="CE1620" t="str">
            <v xml:space="preserve">Americano      </v>
          </cell>
        </row>
        <row r="1621">
          <cell r="BY1621" t="str">
            <v>VALEE32</v>
          </cell>
          <cell r="BZ1621">
            <v>32</v>
          </cell>
          <cell r="CA1621" t="str">
            <v>18-05-2009</v>
          </cell>
          <cell r="CB1621" t="str">
            <v xml:space="preserve">VALE        </v>
          </cell>
          <cell r="CC1621" t="str">
            <v>PNA     N1</v>
          </cell>
          <cell r="CD1621" t="str">
            <v xml:space="preserve">OPCOES COMPRA  </v>
          </cell>
          <cell r="CE1621" t="str">
            <v xml:space="preserve">Americano      </v>
          </cell>
        </row>
        <row r="1622">
          <cell r="BY1622" t="str">
            <v>VALEE34</v>
          </cell>
          <cell r="BZ1622">
            <v>34</v>
          </cell>
          <cell r="CA1622" t="str">
            <v>18-05-2009</v>
          </cell>
          <cell r="CB1622" t="str">
            <v xml:space="preserve">VALE        </v>
          </cell>
          <cell r="CC1622" t="str">
            <v>PNA     N1</v>
          </cell>
          <cell r="CD1622" t="str">
            <v xml:space="preserve">OPCOES COMPRA  </v>
          </cell>
          <cell r="CE1622" t="str">
            <v xml:space="preserve">Americano      </v>
          </cell>
        </row>
        <row r="1623">
          <cell r="BY1623" t="str">
            <v>VALEE36</v>
          </cell>
          <cell r="BZ1623">
            <v>36</v>
          </cell>
          <cell r="CA1623" t="str">
            <v>18-05-2009</v>
          </cell>
          <cell r="CB1623" t="str">
            <v xml:space="preserve">VALE        </v>
          </cell>
          <cell r="CC1623" t="str">
            <v>PNA     N1</v>
          </cell>
          <cell r="CD1623" t="str">
            <v xml:space="preserve">OPCOES COMPRA  </v>
          </cell>
          <cell r="CE1623" t="str">
            <v xml:space="preserve">Americano      </v>
          </cell>
        </row>
        <row r="1624">
          <cell r="BY1624" t="str">
            <v>VALEE38</v>
          </cell>
          <cell r="BZ1624">
            <v>38</v>
          </cell>
          <cell r="CA1624" t="str">
            <v>18-05-2009</v>
          </cell>
          <cell r="CB1624" t="str">
            <v xml:space="preserve">VALE        </v>
          </cell>
          <cell r="CC1624" t="str">
            <v>PNA     N1</v>
          </cell>
          <cell r="CD1624" t="str">
            <v xml:space="preserve">OPCOES COMPRA  </v>
          </cell>
          <cell r="CE1624" t="str">
            <v xml:space="preserve">Americano      </v>
          </cell>
        </row>
        <row r="1625">
          <cell r="BY1625" t="str">
            <v>VALEE40</v>
          </cell>
          <cell r="BZ1625">
            <v>40</v>
          </cell>
          <cell r="CA1625" t="str">
            <v>18-05-2009</v>
          </cell>
          <cell r="CB1625" t="str">
            <v xml:space="preserve">VALE        </v>
          </cell>
          <cell r="CC1625" t="str">
            <v>PNA     N1</v>
          </cell>
          <cell r="CD1625" t="str">
            <v xml:space="preserve">OPCOES COMPRA  </v>
          </cell>
          <cell r="CE1625" t="str">
            <v xml:space="preserve">Americano      </v>
          </cell>
        </row>
        <row r="1626">
          <cell r="BY1626" t="str">
            <v>VALEE42</v>
          </cell>
          <cell r="BZ1626">
            <v>42</v>
          </cell>
          <cell r="CA1626" t="str">
            <v>18-05-2009</v>
          </cell>
          <cell r="CB1626" t="str">
            <v xml:space="preserve">VALE        </v>
          </cell>
          <cell r="CC1626" t="str">
            <v>PNA     N1</v>
          </cell>
          <cell r="CD1626" t="str">
            <v xml:space="preserve">OPCOES COMPRA  </v>
          </cell>
          <cell r="CE1626" t="str">
            <v xml:space="preserve">Americano      </v>
          </cell>
        </row>
        <row r="1627">
          <cell r="BY1627" t="str">
            <v>VALEE44</v>
          </cell>
          <cell r="BZ1627">
            <v>44</v>
          </cell>
          <cell r="CA1627" t="str">
            <v>18-05-2009</v>
          </cell>
          <cell r="CB1627" t="str">
            <v xml:space="preserve">VALE        </v>
          </cell>
          <cell r="CC1627" t="str">
            <v>PNA     N1</v>
          </cell>
          <cell r="CD1627" t="str">
            <v xml:space="preserve">OPCOES COMPRA  </v>
          </cell>
          <cell r="CE1627" t="str">
            <v xml:space="preserve">Americano      </v>
          </cell>
        </row>
        <row r="1628">
          <cell r="BY1628" t="str">
            <v>VALEF94</v>
          </cell>
          <cell r="BZ1628">
            <v>17</v>
          </cell>
          <cell r="CA1628" t="str">
            <v>15-06-2009</v>
          </cell>
          <cell r="CB1628" t="str">
            <v xml:space="preserve">VALE        </v>
          </cell>
          <cell r="CC1628" t="str">
            <v>PNA     N1</v>
          </cell>
          <cell r="CD1628" t="str">
            <v xml:space="preserve">OPCOES COMPRA  </v>
          </cell>
          <cell r="CE1628" t="str">
            <v xml:space="preserve">Europeu        </v>
          </cell>
        </row>
        <row r="1629">
          <cell r="BY1629" t="str">
            <v>VALEF97</v>
          </cell>
          <cell r="BZ1629">
            <v>19</v>
          </cell>
          <cell r="CA1629" t="str">
            <v>15-06-2009</v>
          </cell>
          <cell r="CB1629" t="str">
            <v xml:space="preserve">VALE        </v>
          </cell>
          <cell r="CC1629" t="str">
            <v>PNA     N1</v>
          </cell>
          <cell r="CD1629" t="str">
            <v xml:space="preserve">OPCOES COMPRA  </v>
          </cell>
          <cell r="CE1629" t="str">
            <v xml:space="preserve">Europeu        </v>
          </cell>
        </row>
        <row r="1630">
          <cell r="BY1630" t="str">
            <v>VALEF96</v>
          </cell>
          <cell r="BZ1630">
            <v>21</v>
          </cell>
          <cell r="CA1630" t="str">
            <v>15-06-2009</v>
          </cell>
          <cell r="CB1630" t="str">
            <v xml:space="preserve">VALE        </v>
          </cell>
          <cell r="CC1630" t="str">
            <v>PNA     N1</v>
          </cell>
          <cell r="CD1630" t="str">
            <v xml:space="preserve">OPCOES COMPRA  </v>
          </cell>
          <cell r="CE1630" t="str">
            <v xml:space="preserve">Europeu        </v>
          </cell>
        </row>
        <row r="1631">
          <cell r="BY1631" t="str">
            <v>VALEF95</v>
          </cell>
          <cell r="BZ1631">
            <v>23</v>
          </cell>
          <cell r="CA1631" t="str">
            <v>15-06-2009</v>
          </cell>
          <cell r="CB1631" t="str">
            <v xml:space="preserve">VALE        </v>
          </cell>
          <cell r="CC1631" t="str">
            <v>PNA     N1</v>
          </cell>
          <cell r="CD1631" t="str">
            <v xml:space="preserve">OPCOES COMPRA  </v>
          </cell>
          <cell r="CE1631" t="str">
            <v xml:space="preserve">Europeu        </v>
          </cell>
        </row>
        <row r="1632">
          <cell r="BY1632" t="str">
            <v>VALEF24</v>
          </cell>
          <cell r="BZ1632">
            <v>24</v>
          </cell>
          <cell r="CA1632" t="str">
            <v>15-06-2009</v>
          </cell>
          <cell r="CB1632" t="str">
            <v xml:space="preserve">VALE        </v>
          </cell>
          <cell r="CC1632" t="str">
            <v>PNA     N1</v>
          </cell>
          <cell r="CD1632" t="str">
            <v xml:space="preserve">OPCOES COMPRA  </v>
          </cell>
          <cell r="CE1632" t="str">
            <v xml:space="preserve">Americano      </v>
          </cell>
        </row>
        <row r="1633">
          <cell r="BY1633" t="str">
            <v>VALEF26</v>
          </cell>
          <cell r="BZ1633">
            <v>26</v>
          </cell>
          <cell r="CA1633" t="str">
            <v>15-06-2009</v>
          </cell>
          <cell r="CB1633" t="str">
            <v xml:space="preserve">VALE        </v>
          </cell>
          <cell r="CC1633" t="str">
            <v>PNA     N1</v>
          </cell>
          <cell r="CD1633" t="str">
            <v xml:space="preserve">OPCOES COMPRA  </v>
          </cell>
          <cell r="CE1633" t="str">
            <v xml:space="preserve">Americano      </v>
          </cell>
        </row>
        <row r="1634">
          <cell r="BY1634" t="str">
            <v>VALEF93</v>
          </cell>
          <cell r="BZ1634">
            <v>27</v>
          </cell>
          <cell r="CA1634" t="str">
            <v>15-06-2009</v>
          </cell>
          <cell r="CB1634" t="str">
            <v xml:space="preserve">VALE        </v>
          </cell>
          <cell r="CC1634" t="str">
            <v>PNA     N1</v>
          </cell>
          <cell r="CD1634" t="str">
            <v xml:space="preserve">OPCOES COMPRA  </v>
          </cell>
          <cell r="CE1634" t="str">
            <v xml:space="preserve">Europeu        </v>
          </cell>
        </row>
        <row r="1635">
          <cell r="BY1635" t="str">
            <v>VALEF30</v>
          </cell>
          <cell r="BZ1635">
            <v>30</v>
          </cell>
          <cell r="CA1635" t="str">
            <v>15-06-2009</v>
          </cell>
          <cell r="CB1635" t="str">
            <v xml:space="preserve">VALE        </v>
          </cell>
          <cell r="CC1635" t="str">
            <v>PNA     N1</v>
          </cell>
          <cell r="CD1635" t="str">
            <v xml:space="preserve">OPCOES COMPRA  </v>
          </cell>
          <cell r="CE1635" t="str">
            <v xml:space="preserve">Americano      </v>
          </cell>
        </row>
        <row r="1636">
          <cell r="BY1636" t="str">
            <v>VALEF32</v>
          </cell>
          <cell r="BZ1636">
            <v>32</v>
          </cell>
          <cell r="CA1636" t="str">
            <v>15-06-2009</v>
          </cell>
          <cell r="CB1636" t="str">
            <v xml:space="preserve">VALE        </v>
          </cell>
          <cell r="CC1636" t="str">
            <v>PNA     N1</v>
          </cell>
          <cell r="CD1636" t="str">
            <v xml:space="preserve">OPCOES COMPRA  </v>
          </cell>
          <cell r="CE1636" t="str">
            <v xml:space="preserve">Americano      </v>
          </cell>
        </row>
        <row r="1637">
          <cell r="BY1637" t="str">
            <v>VALEF98</v>
          </cell>
          <cell r="BZ1637">
            <v>45</v>
          </cell>
          <cell r="CA1637" t="str">
            <v>15-06-2009</v>
          </cell>
          <cell r="CB1637" t="str">
            <v xml:space="preserve">VALE        </v>
          </cell>
          <cell r="CC1637" t="str">
            <v>PNA     N1</v>
          </cell>
          <cell r="CD1637" t="str">
            <v xml:space="preserve">OPCOES COMPRA  </v>
          </cell>
          <cell r="CE1637" t="str">
            <v xml:space="preserve">Europeu        </v>
          </cell>
        </row>
        <row r="1638">
          <cell r="BY1638" t="str">
            <v>VALEF99</v>
          </cell>
          <cell r="BZ1638">
            <v>50</v>
          </cell>
          <cell r="CA1638" t="str">
            <v>15-06-2009</v>
          </cell>
          <cell r="CB1638" t="str">
            <v xml:space="preserve">VALE        </v>
          </cell>
          <cell r="CC1638" t="str">
            <v>PNA     N1</v>
          </cell>
          <cell r="CD1638" t="str">
            <v xml:space="preserve">OPCOES COMPRA  </v>
          </cell>
          <cell r="CE1638" t="str">
            <v xml:space="preserve">Europeu        </v>
          </cell>
        </row>
        <row r="1639">
          <cell r="BY1639" t="str">
            <v>VALEH99</v>
          </cell>
          <cell r="BZ1639">
            <v>30.5</v>
          </cell>
          <cell r="CA1639" t="str">
            <v>17-08-2009</v>
          </cell>
          <cell r="CB1639" t="str">
            <v xml:space="preserve">VALE        </v>
          </cell>
          <cell r="CC1639" t="str">
            <v>PNA     N1</v>
          </cell>
          <cell r="CD1639" t="str">
            <v xml:space="preserve">OPCOES COMPRA  </v>
          </cell>
          <cell r="CE1639" t="str">
            <v xml:space="preserve">Europeu        </v>
          </cell>
        </row>
        <row r="1640">
          <cell r="BY1640" t="str">
            <v>VALEJ26</v>
          </cell>
          <cell r="BZ1640">
            <v>26</v>
          </cell>
          <cell r="CA1640" t="str">
            <v>19-10-2009</v>
          </cell>
          <cell r="CB1640" t="str">
            <v xml:space="preserve">VALE        </v>
          </cell>
          <cell r="CC1640" t="str">
            <v>PNA     N1</v>
          </cell>
          <cell r="CD1640" t="str">
            <v xml:space="preserve">OPCOES COMPRA  </v>
          </cell>
          <cell r="CE1640" t="str">
            <v xml:space="preserve">Americano      </v>
          </cell>
        </row>
        <row r="1641">
          <cell r="BY1641" t="str">
            <v>VALEK30</v>
          </cell>
          <cell r="BZ1641">
            <v>30</v>
          </cell>
          <cell r="CA1641" t="str">
            <v>16-11-2009</v>
          </cell>
          <cell r="CB1641" t="str">
            <v xml:space="preserve">VALE        </v>
          </cell>
          <cell r="CC1641" t="str">
            <v>PNA     N1</v>
          </cell>
          <cell r="CD1641" t="str">
            <v xml:space="preserve">OPCOES COMPRA  </v>
          </cell>
          <cell r="CE1641" t="str">
            <v xml:space="preserve">Americano      </v>
          </cell>
        </row>
        <row r="1642">
          <cell r="BY1642" t="str">
            <v>VALEL26</v>
          </cell>
          <cell r="BZ1642">
            <v>26</v>
          </cell>
          <cell r="CA1642" t="str">
            <v>21-12-2009</v>
          </cell>
          <cell r="CB1642" t="str">
            <v xml:space="preserve">VALE        </v>
          </cell>
          <cell r="CC1642" t="str">
            <v>PNA     N1</v>
          </cell>
          <cell r="CD1642" t="str">
            <v xml:space="preserve">OPCOES COMPRA  </v>
          </cell>
          <cell r="CE1642" t="str">
            <v xml:space="preserve">Americano      </v>
          </cell>
        </row>
        <row r="1643">
          <cell r="BY1643" t="str">
            <v>VALEL96</v>
          </cell>
          <cell r="BZ1643">
            <v>26.1</v>
          </cell>
          <cell r="CA1643" t="str">
            <v>21-12-2009</v>
          </cell>
          <cell r="CB1643" t="str">
            <v xml:space="preserve">VALE        </v>
          </cell>
          <cell r="CC1643" t="str">
            <v>PNA     N1</v>
          </cell>
          <cell r="CD1643" t="str">
            <v xml:space="preserve">OPCOES COMPRA  </v>
          </cell>
          <cell r="CE1643" t="str">
            <v xml:space="preserve">Europeu        </v>
          </cell>
        </row>
        <row r="1644">
          <cell r="BY1644" t="str">
            <v>VALEL30</v>
          </cell>
          <cell r="BZ1644">
            <v>30</v>
          </cell>
          <cell r="CA1644" t="str">
            <v>21-12-2009</v>
          </cell>
          <cell r="CB1644" t="str">
            <v xml:space="preserve">VALE        </v>
          </cell>
          <cell r="CC1644" t="str">
            <v>PNA     N1</v>
          </cell>
          <cell r="CD1644" t="str">
            <v xml:space="preserve">OPCOES COMPRA  </v>
          </cell>
          <cell r="CE1644" t="str">
            <v xml:space="preserve">Americano      </v>
          </cell>
        </row>
        <row r="1645">
          <cell r="BY1645" t="str">
            <v>VALEA31</v>
          </cell>
          <cell r="BZ1645">
            <v>31</v>
          </cell>
          <cell r="CA1645" t="str">
            <v>18-01-2010</v>
          </cell>
          <cell r="CB1645" t="str">
            <v xml:space="preserve">VALE        </v>
          </cell>
          <cell r="CC1645" t="str">
            <v>PNA     N1</v>
          </cell>
          <cell r="CD1645" t="str">
            <v xml:space="preserve">OPCOES COMPRA  </v>
          </cell>
          <cell r="CE1645" t="str">
            <v xml:space="preserve">Europeu        </v>
          </cell>
        </row>
        <row r="1646">
          <cell r="BY1646" t="str">
            <v>VALEO18</v>
          </cell>
          <cell r="BZ1646">
            <v>18</v>
          </cell>
          <cell r="CA1646" t="str">
            <v>16-03-2009</v>
          </cell>
          <cell r="CB1646" t="str">
            <v xml:space="preserve">VALE        </v>
          </cell>
          <cell r="CC1646" t="str">
            <v>PNA     N1</v>
          </cell>
          <cell r="CD1646" t="str">
            <v xml:space="preserve">OPCOES VENDA   </v>
          </cell>
          <cell r="CE1646" t="str">
            <v xml:space="preserve">Europeu        </v>
          </cell>
        </row>
        <row r="1647">
          <cell r="BY1647" t="str">
            <v>VALEO20</v>
          </cell>
          <cell r="BZ1647">
            <v>20</v>
          </cell>
          <cell r="CA1647" t="str">
            <v>16-03-2009</v>
          </cell>
          <cell r="CB1647" t="str">
            <v xml:space="preserve">VALE        </v>
          </cell>
          <cell r="CC1647" t="str">
            <v>PNA     N1</v>
          </cell>
          <cell r="CD1647" t="str">
            <v xml:space="preserve">OPCOES VENDA   </v>
          </cell>
          <cell r="CE1647" t="str">
            <v xml:space="preserve">Europeu        </v>
          </cell>
        </row>
        <row r="1648">
          <cell r="BY1648" t="str">
            <v>VALEO22</v>
          </cell>
          <cell r="BZ1648">
            <v>22</v>
          </cell>
          <cell r="CA1648" t="str">
            <v>16-03-2009</v>
          </cell>
          <cell r="CB1648" t="str">
            <v xml:space="preserve">VALE        </v>
          </cell>
          <cell r="CC1648" t="str">
            <v>PNA     N1</v>
          </cell>
          <cell r="CD1648" t="str">
            <v xml:space="preserve">OPCOES VENDA   </v>
          </cell>
          <cell r="CE1648" t="str">
            <v xml:space="preserve">Europeu        </v>
          </cell>
        </row>
        <row r="1649">
          <cell r="BY1649" t="str">
            <v>VALEO23</v>
          </cell>
          <cell r="BZ1649">
            <v>23</v>
          </cell>
          <cell r="CA1649" t="str">
            <v>16-03-2009</v>
          </cell>
          <cell r="CB1649" t="str">
            <v xml:space="preserve">VALE        </v>
          </cell>
          <cell r="CC1649" t="str">
            <v>PNA     N1</v>
          </cell>
          <cell r="CD1649" t="str">
            <v xml:space="preserve">OPCOES VENDA   </v>
          </cell>
          <cell r="CE1649" t="str">
            <v xml:space="preserve">Europeu        </v>
          </cell>
        </row>
        <row r="1650">
          <cell r="BY1650" t="str">
            <v>VALEO24</v>
          </cell>
          <cell r="BZ1650">
            <v>24</v>
          </cell>
          <cell r="CA1650" t="str">
            <v>16-03-2009</v>
          </cell>
          <cell r="CB1650" t="str">
            <v xml:space="preserve">VALE        </v>
          </cell>
          <cell r="CC1650" t="str">
            <v>PNA     N1</v>
          </cell>
          <cell r="CD1650" t="str">
            <v xml:space="preserve">OPCOES VENDA   </v>
          </cell>
          <cell r="CE1650" t="str">
            <v xml:space="preserve">Europeu        </v>
          </cell>
        </row>
        <row r="1651">
          <cell r="BY1651" t="str">
            <v>VALEO25</v>
          </cell>
          <cell r="BZ1651">
            <v>25</v>
          </cell>
          <cell r="CA1651" t="str">
            <v>16-03-2009</v>
          </cell>
          <cell r="CB1651" t="str">
            <v xml:space="preserve">VALE        </v>
          </cell>
          <cell r="CC1651" t="str">
            <v>PNA     N1</v>
          </cell>
          <cell r="CD1651" t="str">
            <v xml:space="preserve">OPCOES VENDA   </v>
          </cell>
          <cell r="CE1651" t="str">
            <v xml:space="preserve">Europeu        </v>
          </cell>
        </row>
        <row r="1652">
          <cell r="BY1652" t="str">
            <v>VALEO26</v>
          </cell>
          <cell r="BZ1652">
            <v>26</v>
          </cell>
          <cell r="CA1652" t="str">
            <v>16-03-2009</v>
          </cell>
          <cell r="CB1652" t="str">
            <v xml:space="preserve">VALE        </v>
          </cell>
          <cell r="CC1652" t="str">
            <v>PNA     N1</v>
          </cell>
          <cell r="CD1652" t="str">
            <v xml:space="preserve">OPCOES VENDA   </v>
          </cell>
          <cell r="CE1652" t="str">
            <v xml:space="preserve">Europeu        </v>
          </cell>
        </row>
        <row r="1653">
          <cell r="BY1653" t="str">
            <v>VALEO4</v>
          </cell>
          <cell r="BZ1653">
            <v>26.5</v>
          </cell>
          <cell r="CA1653" t="str">
            <v>16-03-2009</v>
          </cell>
          <cell r="CB1653" t="str">
            <v xml:space="preserve">VALE        </v>
          </cell>
          <cell r="CC1653" t="str">
            <v>PNA     N1</v>
          </cell>
          <cell r="CD1653" t="str">
            <v xml:space="preserve">OPCOES VENDA   </v>
          </cell>
          <cell r="CE1653" t="str">
            <v xml:space="preserve">Europeu        </v>
          </cell>
        </row>
        <row r="1654">
          <cell r="BY1654" t="str">
            <v>VALEO27</v>
          </cell>
          <cell r="BZ1654">
            <v>27</v>
          </cell>
          <cell r="CA1654" t="str">
            <v>16-03-2009</v>
          </cell>
          <cell r="CB1654" t="str">
            <v xml:space="preserve">VALE        </v>
          </cell>
          <cell r="CC1654" t="str">
            <v>PNA     N1</v>
          </cell>
          <cell r="CD1654" t="str">
            <v xml:space="preserve">OPCOES VENDA   </v>
          </cell>
          <cell r="CE1654" t="str">
            <v xml:space="preserve">Europeu        </v>
          </cell>
        </row>
        <row r="1655">
          <cell r="BY1655" t="str">
            <v>VALEO5</v>
          </cell>
          <cell r="BZ1655">
            <v>27.5</v>
          </cell>
          <cell r="CA1655" t="str">
            <v>16-03-2009</v>
          </cell>
          <cell r="CB1655" t="str">
            <v xml:space="preserve">VALE        </v>
          </cell>
          <cell r="CC1655" t="str">
            <v>PNA     N1</v>
          </cell>
          <cell r="CD1655" t="str">
            <v xml:space="preserve">OPCOES VENDA   </v>
          </cell>
          <cell r="CE1655" t="str">
            <v xml:space="preserve">Europeu        </v>
          </cell>
        </row>
        <row r="1656">
          <cell r="BY1656" t="str">
            <v>VALEO28</v>
          </cell>
          <cell r="BZ1656">
            <v>28</v>
          </cell>
          <cell r="CA1656" t="str">
            <v>16-03-2009</v>
          </cell>
          <cell r="CB1656" t="str">
            <v xml:space="preserve">VALE        </v>
          </cell>
          <cell r="CC1656" t="str">
            <v>PNA     N1</v>
          </cell>
          <cell r="CD1656" t="str">
            <v xml:space="preserve">OPCOES VENDA   </v>
          </cell>
          <cell r="CE1656" t="str">
            <v xml:space="preserve">Europeu        </v>
          </cell>
        </row>
        <row r="1657">
          <cell r="BY1657" t="str">
            <v>VALEO1</v>
          </cell>
          <cell r="BZ1657">
            <v>28.5</v>
          </cell>
          <cell r="CA1657" t="str">
            <v>16-03-2009</v>
          </cell>
          <cell r="CB1657" t="str">
            <v xml:space="preserve">VALE        </v>
          </cell>
          <cell r="CC1657" t="str">
            <v>PNA     N1</v>
          </cell>
          <cell r="CD1657" t="str">
            <v xml:space="preserve">OPCOES VENDA   </v>
          </cell>
          <cell r="CE1657" t="str">
            <v xml:space="preserve">Europeu        </v>
          </cell>
        </row>
        <row r="1658">
          <cell r="BY1658" t="str">
            <v>VALEO29</v>
          </cell>
          <cell r="BZ1658">
            <v>29</v>
          </cell>
          <cell r="CA1658" t="str">
            <v>16-03-2009</v>
          </cell>
          <cell r="CB1658" t="str">
            <v xml:space="preserve">VALE        </v>
          </cell>
          <cell r="CC1658" t="str">
            <v>PNA     N1</v>
          </cell>
          <cell r="CD1658" t="str">
            <v xml:space="preserve">OPCOES VENDA   </v>
          </cell>
          <cell r="CE1658" t="str">
            <v xml:space="preserve">Europeu        </v>
          </cell>
        </row>
        <row r="1659">
          <cell r="BY1659" t="str">
            <v>VALEO30</v>
          </cell>
          <cell r="BZ1659">
            <v>30</v>
          </cell>
          <cell r="CA1659" t="str">
            <v>16-03-2009</v>
          </cell>
          <cell r="CB1659" t="str">
            <v xml:space="preserve">VALE        </v>
          </cell>
          <cell r="CC1659" t="str">
            <v>PNA     N1</v>
          </cell>
          <cell r="CD1659" t="str">
            <v xml:space="preserve">OPCOES VENDA   </v>
          </cell>
          <cell r="CE1659" t="str">
            <v xml:space="preserve">Europeu        </v>
          </cell>
        </row>
        <row r="1660">
          <cell r="BY1660" t="str">
            <v>VALEO6</v>
          </cell>
          <cell r="BZ1660">
            <v>30.5</v>
          </cell>
          <cell r="CA1660" t="str">
            <v>16-03-2009</v>
          </cell>
          <cell r="CB1660" t="str">
            <v xml:space="preserve">VALE        </v>
          </cell>
          <cell r="CC1660" t="str">
            <v>PNA     N1</v>
          </cell>
          <cell r="CD1660" t="str">
            <v xml:space="preserve">OPCOES VENDA   </v>
          </cell>
          <cell r="CE1660" t="str">
            <v xml:space="preserve">Europeu        </v>
          </cell>
        </row>
        <row r="1661">
          <cell r="BY1661" t="str">
            <v>VALEO31</v>
          </cell>
          <cell r="BZ1661">
            <v>31</v>
          </cell>
          <cell r="CA1661" t="str">
            <v>16-03-2009</v>
          </cell>
          <cell r="CB1661" t="str">
            <v xml:space="preserve">VALE        </v>
          </cell>
          <cell r="CC1661" t="str">
            <v>PNA     N1</v>
          </cell>
          <cell r="CD1661" t="str">
            <v xml:space="preserve">OPCOES VENDA   </v>
          </cell>
          <cell r="CE1661" t="str">
            <v xml:space="preserve">Europeu        </v>
          </cell>
        </row>
        <row r="1662">
          <cell r="BY1662" t="str">
            <v>VALEO32</v>
          </cell>
          <cell r="BZ1662">
            <v>32</v>
          </cell>
          <cell r="CA1662" t="str">
            <v>16-03-2009</v>
          </cell>
          <cell r="CB1662" t="str">
            <v xml:space="preserve">VALE        </v>
          </cell>
          <cell r="CC1662" t="str">
            <v>PNA     N1</v>
          </cell>
          <cell r="CD1662" t="str">
            <v xml:space="preserve">OPCOES VENDA   </v>
          </cell>
          <cell r="CE1662" t="str">
            <v xml:space="preserve">Europeu        </v>
          </cell>
        </row>
        <row r="1663">
          <cell r="BY1663" t="str">
            <v>VALEO2</v>
          </cell>
          <cell r="BZ1663">
            <v>32.5</v>
          </cell>
          <cell r="CA1663" t="str">
            <v>16-03-2009</v>
          </cell>
          <cell r="CB1663" t="str">
            <v xml:space="preserve">VALE        </v>
          </cell>
          <cell r="CC1663" t="str">
            <v>PNA     N1</v>
          </cell>
          <cell r="CD1663" t="str">
            <v xml:space="preserve">OPCOES VENDA   </v>
          </cell>
          <cell r="CE1663" t="str">
            <v xml:space="preserve">Europeu        </v>
          </cell>
        </row>
        <row r="1664">
          <cell r="BY1664" t="str">
            <v>VALEO33</v>
          </cell>
          <cell r="BZ1664">
            <v>33</v>
          </cell>
          <cell r="CA1664" t="str">
            <v>16-03-2009</v>
          </cell>
          <cell r="CB1664" t="str">
            <v xml:space="preserve">VALE        </v>
          </cell>
          <cell r="CC1664" t="str">
            <v>PNA     N1</v>
          </cell>
          <cell r="CD1664" t="str">
            <v xml:space="preserve">OPCOES VENDA   </v>
          </cell>
          <cell r="CE1664" t="str">
            <v xml:space="preserve">Europeu        </v>
          </cell>
        </row>
        <row r="1665">
          <cell r="BY1665" t="str">
            <v>VALEO7</v>
          </cell>
          <cell r="BZ1665">
            <v>33.5</v>
          </cell>
          <cell r="CA1665" t="str">
            <v>16-03-2009</v>
          </cell>
          <cell r="CB1665" t="str">
            <v xml:space="preserve">VALE        </v>
          </cell>
          <cell r="CC1665" t="str">
            <v>PNA     N1</v>
          </cell>
          <cell r="CD1665" t="str">
            <v xml:space="preserve">OPCOES VENDA   </v>
          </cell>
          <cell r="CE1665" t="str">
            <v xml:space="preserve">Europeu        </v>
          </cell>
        </row>
        <row r="1666">
          <cell r="BY1666" t="str">
            <v>VALEO34</v>
          </cell>
          <cell r="BZ1666">
            <v>34</v>
          </cell>
          <cell r="CA1666" t="str">
            <v>16-03-2009</v>
          </cell>
          <cell r="CB1666" t="str">
            <v xml:space="preserve">VALE        </v>
          </cell>
          <cell r="CC1666" t="str">
            <v>PNA     N1</v>
          </cell>
          <cell r="CD1666" t="str">
            <v xml:space="preserve">OPCOES VENDA   </v>
          </cell>
          <cell r="CE1666" t="str">
            <v xml:space="preserve">Europeu        </v>
          </cell>
        </row>
        <row r="1667">
          <cell r="BY1667" t="str">
            <v>VALEO35</v>
          </cell>
          <cell r="BZ1667">
            <v>35</v>
          </cell>
          <cell r="CA1667" t="str">
            <v>16-03-2009</v>
          </cell>
          <cell r="CB1667" t="str">
            <v xml:space="preserve">VALE        </v>
          </cell>
          <cell r="CC1667" t="str">
            <v>PNA     N1</v>
          </cell>
          <cell r="CD1667" t="str">
            <v xml:space="preserve">OPCOES VENDA   </v>
          </cell>
          <cell r="CE1667" t="str">
            <v xml:space="preserve">Europeu        </v>
          </cell>
        </row>
        <row r="1668">
          <cell r="BY1668" t="str">
            <v>VALEO3</v>
          </cell>
          <cell r="BZ1668">
            <v>35.5</v>
          </cell>
          <cell r="CA1668" t="str">
            <v>16-03-2009</v>
          </cell>
          <cell r="CB1668" t="str">
            <v xml:space="preserve">VALE        </v>
          </cell>
          <cell r="CC1668" t="str">
            <v>PNA     N1</v>
          </cell>
          <cell r="CD1668" t="str">
            <v xml:space="preserve">OPCOES VENDA   </v>
          </cell>
          <cell r="CE1668" t="str">
            <v xml:space="preserve">Europeu        </v>
          </cell>
        </row>
        <row r="1669">
          <cell r="BY1669" t="str">
            <v>VALEO36</v>
          </cell>
          <cell r="BZ1669">
            <v>36</v>
          </cell>
          <cell r="CA1669" t="str">
            <v>16-03-2009</v>
          </cell>
          <cell r="CB1669" t="str">
            <v xml:space="preserve">VALE        </v>
          </cell>
          <cell r="CC1669" t="str">
            <v>PNA     N1</v>
          </cell>
          <cell r="CD1669" t="str">
            <v xml:space="preserve">OPCOES VENDA   </v>
          </cell>
          <cell r="CE1669" t="str">
            <v xml:space="preserve">Europeu        </v>
          </cell>
        </row>
        <row r="1670">
          <cell r="BY1670" t="str">
            <v>VALEO38</v>
          </cell>
          <cell r="BZ1670">
            <v>38</v>
          </cell>
          <cell r="CA1670" t="str">
            <v>16-03-2009</v>
          </cell>
          <cell r="CB1670" t="str">
            <v xml:space="preserve">VALE        </v>
          </cell>
          <cell r="CC1670" t="str">
            <v>PNA     N1</v>
          </cell>
          <cell r="CD1670" t="str">
            <v xml:space="preserve">OPCOES VENDA   </v>
          </cell>
          <cell r="CE1670" t="str">
            <v xml:space="preserve">Europeu        </v>
          </cell>
        </row>
        <row r="1671">
          <cell r="BY1671" t="str">
            <v>VALEO40</v>
          </cell>
          <cell r="BZ1671">
            <v>40</v>
          </cell>
          <cell r="CA1671" t="str">
            <v>16-03-2009</v>
          </cell>
          <cell r="CB1671" t="str">
            <v xml:space="preserve">VALE        </v>
          </cell>
          <cell r="CC1671" t="str">
            <v>PNA     N1</v>
          </cell>
          <cell r="CD1671" t="str">
            <v xml:space="preserve">OPCOES VENDA   </v>
          </cell>
          <cell r="CE1671" t="str">
            <v xml:space="preserve">Europeu        </v>
          </cell>
        </row>
        <row r="1672">
          <cell r="BY1672" t="str">
            <v>VALEO42</v>
          </cell>
          <cell r="BZ1672">
            <v>42</v>
          </cell>
          <cell r="CA1672" t="str">
            <v>16-03-2009</v>
          </cell>
          <cell r="CB1672" t="str">
            <v xml:space="preserve">VALE        </v>
          </cell>
          <cell r="CC1672" t="str">
            <v>PNA     N1</v>
          </cell>
          <cell r="CD1672" t="str">
            <v xml:space="preserve">OPCOES VENDA   </v>
          </cell>
          <cell r="CE1672" t="str">
            <v xml:space="preserve">Europeu        </v>
          </cell>
        </row>
        <row r="1673">
          <cell r="BY1673" t="str">
            <v>VALEO44</v>
          </cell>
          <cell r="BZ1673">
            <v>44</v>
          </cell>
          <cell r="CA1673" t="str">
            <v>16-03-2009</v>
          </cell>
          <cell r="CB1673" t="str">
            <v xml:space="preserve">VALE        </v>
          </cell>
          <cell r="CC1673" t="str">
            <v>PNA     N1</v>
          </cell>
          <cell r="CD1673" t="str">
            <v xml:space="preserve">OPCOES VENDA   </v>
          </cell>
          <cell r="CE1673" t="str">
            <v xml:space="preserve">Europeu        </v>
          </cell>
        </row>
        <row r="1674">
          <cell r="BY1674" t="str">
            <v>VALEO46</v>
          </cell>
          <cell r="BZ1674">
            <v>46</v>
          </cell>
          <cell r="CA1674" t="str">
            <v>16-03-2009</v>
          </cell>
          <cell r="CB1674" t="str">
            <v xml:space="preserve">VALE        </v>
          </cell>
          <cell r="CC1674" t="str">
            <v>PNA     N1</v>
          </cell>
          <cell r="CD1674" t="str">
            <v xml:space="preserve">OPCOES VENDA   </v>
          </cell>
          <cell r="CE1674" t="str">
            <v xml:space="preserve">Europeu        </v>
          </cell>
        </row>
        <row r="1675">
          <cell r="BY1675" t="str">
            <v>VALEO48</v>
          </cell>
          <cell r="BZ1675">
            <v>48</v>
          </cell>
          <cell r="CA1675" t="str">
            <v>16-03-2009</v>
          </cell>
          <cell r="CB1675" t="str">
            <v xml:space="preserve">VALE        </v>
          </cell>
          <cell r="CC1675" t="str">
            <v>PNA     N1</v>
          </cell>
          <cell r="CD1675" t="str">
            <v xml:space="preserve">OPCOES VENDA   </v>
          </cell>
          <cell r="CE1675" t="str">
            <v xml:space="preserve">Europeu        </v>
          </cell>
        </row>
        <row r="1676">
          <cell r="BY1676" t="str">
            <v>VALEP92</v>
          </cell>
          <cell r="BZ1676">
            <v>17</v>
          </cell>
          <cell r="CA1676" t="str">
            <v>20-04-2009</v>
          </cell>
          <cell r="CB1676" t="str">
            <v xml:space="preserve">VALE        </v>
          </cell>
          <cell r="CC1676" t="str">
            <v>PNA     N1</v>
          </cell>
          <cell r="CD1676" t="str">
            <v xml:space="preserve">OPCOES VENDA   </v>
          </cell>
          <cell r="CE1676" t="str">
            <v xml:space="preserve">Europeu        </v>
          </cell>
        </row>
        <row r="1677">
          <cell r="BY1677" t="str">
            <v>VALEP18</v>
          </cell>
          <cell r="BZ1677">
            <v>18</v>
          </cell>
          <cell r="CA1677" t="str">
            <v>20-04-2009</v>
          </cell>
          <cell r="CB1677" t="str">
            <v xml:space="preserve">VALE        </v>
          </cell>
          <cell r="CC1677" t="str">
            <v>PNA     N1</v>
          </cell>
          <cell r="CD1677" t="str">
            <v xml:space="preserve">OPCOES VENDA   </v>
          </cell>
          <cell r="CE1677" t="str">
            <v xml:space="preserve">Europeu        </v>
          </cell>
        </row>
        <row r="1678">
          <cell r="BY1678" t="str">
            <v>VALEP91</v>
          </cell>
          <cell r="BZ1678">
            <v>19</v>
          </cell>
          <cell r="CA1678" t="str">
            <v>20-04-2009</v>
          </cell>
          <cell r="CB1678" t="str">
            <v xml:space="preserve">VALE        </v>
          </cell>
          <cell r="CC1678" t="str">
            <v>PNA     N1</v>
          </cell>
          <cell r="CD1678" t="str">
            <v xml:space="preserve">OPCOES VENDA   </v>
          </cell>
          <cell r="CE1678" t="str">
            <v xml:space="preserve">Europeu        </v>
          </cell>
        </row>
        <row r="1679">
          <cell r="BY1679" t="str">
            <v>VALEP20</v>
          </cell>
          <cell r="BZ1679">
            <v>20</v>
          </cell>
          <cell r="CA1679" t="str">
            <v>20-04-2009</v>
          </cell>
          <cell r="CB1679" t="str">
            <v xml:space="preserve">VALE        </v>
          </cell>
          <cell r="CC1679" t="str">
            <v>PNA     N1</v>
          </cell>
          <cell r="CD1679" t="str">
            <v xml:space="preserve">OPCOES VENDA   </v>
          </cell>
          <cell r="CE1679" t="str">
            <v xml:space="preserve">Europeu        </v>
          </cell>
        </row>
        <row r="1680">
          <cell r="BY1680" t="str">
            <v>VALEP90</v>
          </cell>
          <cell r="BZ1680">
            <v>21</v>
          </cell>
          <cell r="CA1680" t="str">
            <v>20-04-2009</v>
          </cell>
          <cell r="CB1680" t="str">
            <v xml:space="preserve">VALE        </v>
          </cell>
          <cell r="CC1680" t="str">
            <v>PNA     N1</v>
          </cell>
          <cell r="CD1680" t="str">
            <v xml:space="preserve">OPCOES VENDA   </v>
          </cell>
          <cell r="CE1680" t="str">
            <v xml:space="preserve">Europeu        </v>
          </cell>
        </row>
        <row r="1681">
          <cell r="BY1681" t="str">
            <v>VALEP22</v>
          </cell>
          <cell r="BZ1681">
            <v>22</v>
          </cell>
          <cell r="CA1681" t="str">
            <v>20-04-2009</v>
          </cell>
          <cell r="CB1681" t="str">
            <v xml:space="preserve">VALE        </v>
          </cell>
          <cell r="CC1681" t="str">
            <v>PNA     N1</v>
          </cell>
          <cell r="CD1681" t="str">
            <v xml:space="preserve">OPCOES VENDA   </v>
          </cell>
          <cell r="CE1681" t="str">
            <v xml:space="preserve">Europeu        </v>
          </cell>
        </row>
        <row r="1682">
          <cell r="BY1682" t="str">
            <v>VALEP89</v>
          </cell>
          <cell r="BZ1682">
            <v>23</v>
          </cell>
          <cell r="CA1682" t="str">
            <v>20-04-2009</v>
          </cell>
          <cell r="CB1682" t="str">
            <v xml:space="preserve">VALE        </v>
          </cell>
          <cell r="CC1682" t="str">
            <v>PNA     N1</v>
          </cell>
          <cell r="CD1682" t="str">
            <v xml:space="preserve">OPCOES VENDA   </v>
          </cell>
          <cell r="CE1682" t="str">
            <v xml:space="preserve">Europeu        </v>
          </cell>
        </row>
        <row r="1683">
          <cell r="BY1683" t="str">
            <v>VALEP24</v>
          </cell>
          <cell r="BZ1683">
            <v>24</v>
          </cell>
          <cell r="CA1683" t="str">
            <v>20-04-2009</v>
          </cell>
          <cell r="CB1683" t="str">
            <v xml:space="preserve">VALE        </v>
          </cell>
          <cell r="CC1683" t="str">
            <v>PNA     N1</v>
          </cell>
          <cell r="CD1683" t="str">
            <v xml:space="preserve">OPCOES VENDA   </v>
          </cell>
          <cell r="CE1683" t="str">
            <v xml:space="preserve">Europeu        </v>
          </cell>
        </row>
        <row r="1684">
          <cell r="BY1684" t="str">
            <v>VALEP5</v>
          </cell>
          <cell r="BZ1684">
            <v>24.5</v>
          </cell>
          <cell r="CA1684" t="str">
            <v>20-04-2009</v>
          </cell>
          <cell r="CB1684" t="str">
            <v xml:space="preserve">VALE        </v>
          </cell>
          <cell r="CC1684" t="str">
            <v>PNA     N1</v>
          </cell>
          <cell r="CD1684" t="str">
            <v xml:space="preserve">OPCOES VENDA   </v>
          </cell>
          <cell r="CE1684" t="str">
            <v xml:space="preserve">Europeu        </v>
          </cell>
        </row>
        <row r="1685">
          <cell r="BY1685" t="str">
            <v>VALEP6</v>
          </cell>
          <cell r="BZ1685">
            <v>25</v>
          </cell>
          <cell r="CA1685" t="str">
            <v>20-04-2009</v>
          </cell>
          <cell r="CB1685" t="str">
            <v xml:space="preserve">VALE        </v>
          </cell>
          <cell r="CC1685" t="str">
            <v>PNA     N1</v>
          </cell>
          <cell r="CD1685" t="str">
            <v xml:space="preserve">OPCOES VENDA   </v>
          </cell>
          <cell r="CE1685" t="str">
            <v xml:space="preserve">Europeu        </v>
          </cell>
        </row>
        <row r="1686">
          <cell r="BY1686" t="str">
            <v>VALEP7</v>
          </cell>
          <cell r="BZ1686">
            <v>25.5</v>
          </cell>
          <cell r="CA1686" t="str">
            <v>20-04-2009</v>
          </cell>
          <cell r="CB1686" t="str">
            <v xml:space="preserve">VALE        </v>
          </cell>
          <cell r="CC1686" t="str">
            <v>PNA     N1</v>
          </cell>
          <cell r="CD1686" t="str">
            <v xml:space="preserve">OPCOES VENDA   </v>
          </cell>
          <cell r="CE1686" t="str">
            <v xml:space="preserve">Europeu        </v>
          </cell>
        </row>
        <row r="1687">
          <cell r="BY1687" t="str">
            <v>VALEP26</v>
          </cell>
          <cell r="BZ1687">
            <v>26</v>
          </cell>
          <cell r="CA1687" t="str">
            <v>20-04-2009</v>
          </cell>
          <cell r="CB1687" t="str">
            <v xml:space="preserve">VALE        </v>
          </cell>
          <cell r="CC1687" t="str">
            <v>PNA     N1</v>
          </cell>
          <cell r="CD1687" t="str">
            <v xml:space="preserve">OPCOES VENDA   </v>
          </cell>
          <cell r="CE1687" t="str">
            <v xml:space="preserve">Europeu        </v>
          </cell>
        </row>
        <row r="1688">
          <cell r="BY1688" t="str">
            <v>VALEP94</v>
          </cell>
          <cell r="BZ1688">
            <v>26.5</v>
          </cell>
          <cell r="CA1688" t="str">
            <v>20-04-2009</v>
          </cell>
          <cell r="CB1688" t="str">
            <v xml:space="preserve">VALE        </v>
          </cell>
          <cell r="CC1688" t="str">
            <v>PNA     N1</v>
          </cell>
          <cell r="CD1688" t="str">
            <v xml:space="preserve">OPCOES VENDA   </v>
          </cell>
          <cell r="CE1688" t="str">
            <v xml:space="preserve">Europeu        </v>
          </cell>
        </row>
        <row r="1689">
          <cell r="BY1689" t="str">
            <v>VALEP93</v>
          </cell>
          <cell r="BZ1689">
            <v>27</v>
          </cell>
          <cell r="CA1689" t="str">
            <v>20-04-2009</v>
          </cell>
          <cell r="CB1689" t="str">
            <v xml:space="preserve">VALE        </v>
          </cell>
          <cell r="CC1689" t="str">
            <v>PNA     N1</v>
          </cell>
          <cell r="CD1689" t="str">
            <v xml:space="preserve">OPCOES VENDA   </v>
          </cell>
          <cell r="CE1689" t="str">
            <v xml:space="preserve">Europeu        </v>
          </cell>
        </row>
        <row r="1690">
          <cell r="BY1690" t="str">
            <v>VALEP11</v>
          </cell>
          <cell r="BZ1690">
            <v>27.5</v>
          </cell>
          <cell r="CA1690" t="str">
            <v>20-04-2009</v>
          </cell>
          <cell r="CB1690" t="str">
            <v xml:space="preserve">VALE        </v>
          </cell>
          <cell r="CC1690" t="str">
            <v>PNA     N1</v>
          </cell>
          <cell r="CD1690" t="str">
            <v xml:space="preserve">OPCOES VENDA   </v>
          </cell>
          <cell r="CE1690" t="str">
            <v xml:space="preserve">Europeu        </v>
          </cell>
        </row>
        <row r="1691">
          <cell r="BY1691" t="str">
            <v>VALEP28</v>
          </cell>
          <cell r="BZ1691">
            <v>28</v>
          </cell>
          <cell r="CA1691" t="str">
            <v>20-04-2009</v>
          </cell>
          <cell r="CB1691" t="str">
            <v xml:space="preserve">VALE        </v>
          </cell>
          <cell r="CC1691" t="str">
            <v>PNA     N1</v>
          </cell>
          <cell r="CD1691" t="str">
            <v xml:space="preserve">OPCOES VENDA   </v>
          </cell>
          <cell r="CE1691" t="str">
            <v xml:space="preserve">Europeu        </v>
          </cell>
        </row>
        <row r="1692">
          <cell r="BY1692" t="str">
            <v>VALEP8</v>
          </cell>
          <cell r="BZ1692">
            <v>28.5</v>
          </cell>
          <cell r="CA1692" t="str">
            <v>20-04-2009</v>
          </cell>
          <cell r="CB1692" t="str">
            <v xml:space="preserve">VALE        </v>
          </cell>
          <cell r="CC1692" t="str">
            <v>PNA     N1</v>
          </cell>
          <cell r="CD1692" t="str">
            <v xml:space="preserve">OPCOES VENDA   </v>
          </cell>
          <cell r="CE1692" t="str">
            <v xml:space="preserve">Europeu        </v>
          </cell>
        </row>
        <row r="1693">
          <cell r="BY1693" t="str">
            <v>VALEP9</v>
          </cell>
          <cell r="BZ1693">
            <v>29</v>
          </cell>
          <cell r="CA1693" t="str">
            <v>20-04-2009</v>
          </cell>
          <cell r="CB1693" t="str">
            <v xml:space="preserve">VALE        </v>
          </cell>
          <cell r="CC1693" t="str">
            <v>PNA     N1</v>
          </cell>
          <cell r="CD1693" t="str">
            <v xml:space="preserve">OPCOES VENDA   </v>
          </cell>
          <cell r="CE1693" t="str">
            <v xml:space="preserve">Europeu        </v>
          </cell>
        </row>
        <row r="1694">
          <cell r="BY1694" t="str">
            <v>VALEP1</v>
          </cell>
          <cell r="BZ1694">
            <v>29.5</v>
          </cell>
          <cell r="CA1694" t="str">
            <v>20-04-2009</v>
          </cell>
          <cell r="CB1694" t="str">
            <v xml:space="preserve">VALE        </v>
          </cell>
          <cell r="CC1694" t="str">
            <v>PNA     N1</v>
          </cell>
          <cell r="CD1694" t="str">
            <v xml:space="preserve">OPCOES VENDA   </v>
          </cell>
          <cell r="CE1694" t="str">
            <v xml:space="preserve">Europeu        </v>
          </cell>
        </row>
        <row r="1695">
          <cell r="BY1695" t="str">
            <v>VALEP30</v>
          </cell>
          <cell r="BZ1695">
            <v>30</v>
          </cell>
          <cell r="CA1695" t="str">
            <v>20-04-2009</v>
          </cell>
          <cell r="CB1695" t="str">
            <v xml:space="preserve">VALE        </v>
          </cell>
          <cell r="CC1695" t="str">
            <v>PNA     N1</v>
          </cell>
          <cell r="CD1695" t="str">
            <v xml:space="preserve">OPCOES VENDA   </v>
          </cell>
          <cell r="CE1695" t="str">
            <v xml:space="preserve">Europeu        </v>
          </cell>
        </row>
        <row r="1696">
          <cell r="BY1696" t="str">
            <v>VALEP3</v>
          </cell>
          <cell r="BZ1696">
            <v>30.5</v>
          </cell>
          <cell r="CA1696" t="str">
            <v>20-04-2009</v>
          </cell>
          <cell r="CB1696" t="str">
            <v xml:space="preserve">VALE        </v>
          </cell>
          <cell r="CC1696" t="str">
            <v>PNA     N1</v>
          </cell>
          <cell r="CD1696" t="str">
            <v xml:space="preserve">OPCOES VENDA   </v>
          </cell>
          <cell r="CE1696" t="str">
            <v xml:space="preserve">Europeu        </v>
          </cell>
        </row>
        <row r="1697">
          <cell r="BY1697" t="str">
            <v>VALEP97</v>
          </cell>
          <cell r="BZ1697">
            <v>31</v>
          </cell>
          <cell r="CA1697" t="str">
            <v>20-04-2009</v>
          </cell>
          <cell r="CB1697" t="str">
            <v xml:space="preserve">VALE        </v>
          </cell>
          <cell r="CC1697" t="str">
            <v>PNA     N1</v>
          </cell>
          <cell r="CD1697" t="str">
            <v xml:space="preserve">OPCOES VENDA   </v>
          </cell>
          <cell r="CE1697" t="str">
            <v xml:space="preserve">Europeu        </v>
          </cell>
        </row>
        <row r="1698">
          <cell r="BY1698" t="str">
            <v>VALEP10</v>
          </cell>
          <cell r="BZ1698">
            <v>31.5</v>
          </cell>
          <cell r="CA1698" t="str">
            <v>20-04-2009</v>
          </cell>
          <cell r="CB1698" t="str">
            <v xml:space="preserve">VALE        </v>
          </cell>
          <cell r="CC1698" t="str">
            <v>PNA     N1</v>
          </cell>
          <cell r="CD1698" t="str">
            <v xml:space="preserve">OPCOES VENDA   </v>
          </cell>
          <cell r="CE1698" t="str">
            <v xml:space="preserve">Europeu        </v>
          </cell>
        </row>
        <row r="1699">
          <cell r="BY1699" t="str">
            <v>VALEP32</v>
          </cell>
          <cell r="BZ1699">
            <v>32</v>
          </cell>
          <cell r="CA1699" t="str">
            <v>20-04-2009</v>
          </cell>
          <cell r="CB1699" t="str">
            <v xml:space="preserve">VALE        </v>
          </cell>
          <cell r="CC1699" t="str">
            <v>PNA     N1</v>
          </cell>
          <cell r="CD1699" t="str">
            <v xml:space="preserve">OPCOES VENDA   </v>
          </cell>
          <cell r="CE1699" t="str">
            <v xml:space="preserve">Europeu        </v>
          </cell>
        </row>
        <row r="1700">
          <cell r="BY1700" t="str">
            <v>VALEP2</v>
          </cell>
          <cell r="BZ1700">
            <v>32.5</v>
          </cell>
          <cell r="CA1700" t="str">
            <v>20-04-2009</v>
          </cell>
          <cell r="CB1700" t="str">
            <v xml:space="preserve">VALE        </v>
          </cell>
          <cell r="CC1700" t="str">
            <v>PNA     N1</v>
          </cell>
          <cell r="CD1700" t="str">
            <v xml:space="preserve">OPCOES VENDA   </v>
          </cell>
          <cell r="CE1700" t="str">
            <v xml:space="preserve">Europeu        </v>
          </cell>
        </row>
        <row r="1701">
          <cell r="BY1701" t="str">
            <v>VALEP96</v>
          </cell>
          <cell r="BZ1701">
            <v>33</v>
          </cell>
          <cell r="CA1701" t="str">
            <v>20-04-2009</v>
          </cell>
          <cell r="CB1701" t="str">
            <v xml:space="preserve">VALE        </v>
          </cell>
          <cell r="CC1701" t="str">
            <v>PNA     N1</v>
          </cell>
          <cell r="CD1701" t="str">
            <v xml:space="preserve">OPCOES VENDA   </v>
          </cell>
          <cell r="CE1701" t="str">
            <v xml:space="preserve">Europeu        </v>
          </cell>
        </row>
        <row r="1702">
          <cell r="BY1702" t="str">
            <v>VALEP4</v>
          </cell>
          <cell r="BZ1702">
            <v>33.5</v>
          </cell>
          <cell r="CA1702" t="str">
            <v>20-04-2009</v>
          </cell>
          <cell r="CB1702" t="str">
            <v xml:space="preserve">VALE        </v>
          </cell>
          <cell r="CC1702" t="str">
            <v>PNA     N1</v>
          </cell>
          <cell r="CD1702" t="str">
            <v xml:space="preserve">OPCOES VENDA   </v>
          </cell>
          <cell r="CE1702" t="str">
            <v xml:space="preserve">Europeu        </v>
          </cell>
        </row>
        <row r="1703">
          <cell r="BY1703" t="str">
            <v>VALEP34</v>
          </cell>
          <cell r="BZ1703">
            <v>34</v>
          </cell>
          <cell r="CA1703" t="str">
            <v>20-04-2009</v>
          </cell>
          <cell r="CB1703" t="str">
            <v xml:space="preserve">VALE        </v>
          </cell>
          <cell r="CC1703" t="str">
            <v>PNA     N1</v>
          </cell>
          <cell r="CD1703" t="str">
            <v xml:space="preserve">OPCOES VENDA   </v>
          </cell>
          <cell r="CE1703" t="str">
            <v xml:space="preserve">Europeu        </v>
          </cell>
        </row>
        <row r="1704">
          <cell r="BY1704" t="str">
            <v>VALEP95</v>
          </cell>
          <cell r="BZ1704">
            <v>35</v>
          </cell>
          <cell r="CA1704" t="str">
            <v>20-04-2009</v>
          </cell>
          <cell r="CB1704" t="str">
            <v xml:space="preserve">VALE        </v>
          </cell>
          <cell r="CC1704" t="str">
            <v>PNA     N1</v>
          </cell>
          <cell r="CD1704" t="str">
            <v xml:space="preserve">OPCOES VENDA   </v>
          </cell>
          <cell r="CE1704" t="str">
            <v xml:space="preserve">Europeu        </v>
          </cell>
        </row>
        <row r="1705">
          <cell r="BY1705" t="str">
            <v>VALEP36</v>
          </cell>
          <cell r="BZ1705">
            <v>36</v>
          </cell>
          <cell r="CA1705" t="str">
            <v>20-04-2009</v>
          </cell>
          <cell r="CB1705" t="str">
            <v xml:space="preserve">VALE        </v>
          </cell>
          <cell r="CC1705" t="str">
            <v>PNA     N1</v>
          </cell>
          <cell r="CD1705" t="str">
            <v xml:space="preserve">OPCOES VENDA   </v>
          </cell>
          <cell r="CE1705" t="str">
            <v xml:space="preserve">Europeu        </v>
          </cell>
        </row>
        <row r="1706">
          <cell r="BY1706" t="str">
            <v>VALEP38</v>
          </cell>
          <cell r="BZ1706">
            <v>37.42</v>
          </cell>
          <cell r="CA1706" t="str">
            <v>20-04-2009</v>
          </cell>
          <cell r="CB1706" t="str">
            <v xml:space="preserve">VALE        </v>
          </cell>
          <cell r="CC1706" t="str">
            <v>PNA     N1</v>
          </cell>
          <cell r="CD1706" t="str">
            <v xml:space="preserve">OPCOES VENDA   </v>
          </cell>
          <cell r="CE1706" t="str">
            <v xml:space="preserve">Europeu        </v>
          </cell>
        </row>
        <row r="1707">
          <cell r="BY1707" t="str">
            <v>VALEP40</v>
          </cell>
          <cell r="BZ1707">
            <v>40</v>
          </cell>
          <cell r="CA1707" t="str">
            <v>20-04-2009</v>
          </cell>
          <cell r="CB1707" t="str">
            <v xml:space="preserve">VALE        </v>
          </cell>
          <cell r="CC1707" t="str">
            <v>PNA     N1</v>
          </cell>
          <cell r="CD1707" t="str">
            <v xml:space="preserve">OPCOES VENDA   </v>
          </cell>
          <cell r="CE1707" t="str">
            <v xml:space="preserve">Europeu        </v>
          </cell>
        </row>
        <row r="1708">
          <cell r="BY1708" t="str">
            <v>VALEP42</v>
          </cell>
          <cell r="BZ1708">
            <v>42</v>
          </cell>
          <cell r="CA1708" t="str">
            <v>20-04-2009</v>
          </cell>
          <cell r="CB1708" t="str">
            <v xml:space="preserve">VALE        </v>
          </cell>
          <cell r="CC1708" t="str">
            <v>PNA     N1</v>
          </cell>
          <cell r="CD1708" t="str">
            <v xml:space="preserve">OPCOES VENDA   </v>
          </cell>
          <cell r="CE1708" t="str">
            <v xml:space="preserve">Europeu        </v>
          </cell>
        </row>
        <row r="1709">
          <cell r="BY1709" t="str">
            <v>VALEP98</v>
          </cell>
          <cell r="BZ1709">
            <v>50</v>
          </cell>
          <cell r="CA1709" t="str">
            <v>20-04-2009</v>
          </cell>
          <cell r="CB1709" t="str">
            <v xml:space="preserve">VALE        </v>
          </cell>
          <cell r="CC1709" t="str">
            <v>PNA     N1</v>
          </cell>
          <cell r="CD1709" t="str">
            <v xml:space="preserve">OPCOES VENDA   </v>
          </cell>
          <cell r="CE1709" t="str">
            <v xml:space="preserve">Europeu        </v>
          </cell>
        </row>
        <row r="1710">
          <cell r="BY1710" t="str">
            <v>VALEP99</v>
          </cell>
          <cell r="BZ1710">
            <v>54.42</v>
          </cell>
          <cell r="CA1710" t="str">
            <v>20-04-2009</v>
          </cell>
          <cell r="CB1710" t="str">
            <v xml:space="preserve">VALE        </v>
          </cell>
          <cell r="CC1710" t="str">
            <v>PNA     N1</v>
          </cell>
          <cell r="CD1710" t="str">
            <v xml:space="preserve">OPCOES VENDA   </v>
          </cell>
          <cell r="CE1710" t="str">
            <v xml:space="preserve">Europeu        </v>
          </cell>
        </row>
        <row r="1711">
          <cell r="BY1711" t="str">
            <v>VALEQ18</v>
          </cell>
          <cell r="BZ1711">
            <v>18</v>
          </cell>
          <cell r="CA1711" t="str">
            <v>18-05-2009</v>
          </cell>
          <cell r="CB1711" t="str">
            <v xml:space="preserve">VALE        </v>
          </cell>
          <cell r="CC1711" t="str">
            <v>PNA     N1</v>
          </cell>
          <cell r="CD1711" t="str">
            <v xml:space="preserve">OPCOES VENDA   </v>
          </cell>
          <cell r="CE1711" t="str">
            <v xml:space="preserve">Europeu        </v>
          </cell>
        </row>
        <row r="1712">
          <cell r="BY1712" t="str">
            <v>VALEQ20</v>
          </cell>
          <cell r="BZ1712">
            <v>20</v>
          </cell>
          <cell r="CA1712" t="str">
            <v>18-05-2009</v>
          </cell>
          <cell r="CB1712" t="str">
            <v xml:space="preserve">VALE        </v>
          </cell>
          <cell r="CC1712" t="str">
            <v>PNA     N1</v>
          </cell>
          <cell r="CD1712" t="str">
            <v xml:space="preserve">OPCOES VENDA   </v>
          </cell>
          <cell r="CE1712" t="str">
            <v xml:space="preserve">Europeu        </v>
          </cell>
        </row>
        <row r="1713">
          <cell r="BY1713" t="str">
            <v>VALEQ22</v>
          </cell>
          <cell r="BZ1713">
            <v>22</v>
          </cell>
          <cell r="CA1713" t="str">
            <v>18-05-2009</v>
          </cell>
          <cell r="CB1713" t="str">
            <v xml:space="preserve">VALE        </v>
          </cell>
          <cell r="CC1713" t="str">
            <v>PNA     N1</v>
          </cell>
          <cell r="CD1713" t="str">
            <v xml:space="preserve">OPCOES VENDA   </v>
          </cell>
          <cell r="CE1713" t="str">
            <v xml:space="preserve">Europeu        </v>
          </cell>
        </row>
        <row r="1714">
          <cell r="BY1714" t="str">
            <v>VALEQ24</v>
          </cell>
          <cell r="BZ1714">
            <v>24</v>
          </cell>
          <cell r="CA1714" t="str">
            <v>18-05-2009</v>
          </cell>
          <cell r="CB1714" t="str">
            <v xml:space="preserve">VALE        </v>
          </cell>
          <cell r="CC1714" t="str">
            <v>PNA     N1</v>
          </cell>
          <cell r="CD1714" t="str">
            <v xml:space="preserve">OPCOES VENDA   </v>
          </cell>
          <cell r="CE1714" t="str">
            <v xml:space="preserve">Europeu        </v>
          </cell>
        </row>
        <row r="1715">
          <cell r="BY1715" t="str">
            <v>VALEQ26</v>
          </cell>
          <cell r="BZ1715">
            <v>26</v>
          </cell>
          <cell r="CA1715" t="str">
            <v>18-05-2009</v>
          </cell>
          <cell r="CB1715" t="str">
            <v xml:space="preserve">VALE        </v>
          </cell>
          <cell r="CC1715" t="str">
            <v>PNA     N1</v>
          </cell>
          <cell r="CD1715" t="str">
            <v xml:space="preserve">OPCOES VENDA   </v>
          </cell>
          <cell r="CE1715" t="str">
            <v xml:space="preserve">Europeu        </v>
          </cell>
        </row>
        <row r="1716">
          <cell r="BY1716" t="str">
            <v>VALEQ28</v>
          </cell>
          <cell r="BZ1716">
            <v>28</v>
          </cell>
          <cell r="CA1716" t="str">
            <v>18-05-2009</v>
          </cell>
          <cell r="CB1716" t="str">
            <v xml:space="preserve">VALE        </v>
          </cell>
          <cell r="CC1716" t="str">
            <v>PNA     N1</v>
          </cell>
          <cell r="CD1716" t="str">
            <v xml:space="preserve">OPCOES VENDA   </v>
          </cell>
          <cell r="CE1716" t="str">
            <v xml:space="preserve">Europeu        </v>
          </cell>
        </row>
        <row r="1717">
          <cell r="BY1717" t="str">
            <v>VALEQ30</v>
          </cell>
          <cell r="BZ1717">
            <v>30</v>
          </cell>
          <cell r="CA1717" t="str">
            <v>18-05-2009</v>
          </cell>
          <cell r="CB1717" t="str">
            <v xml:space="preserve">VALE        </v>
          </cell>
          <cell r="CC1717" t="str">
            <v>PNA     N1</v>
          </cell>
          <cell r="CD1717" t="str">
            <v xml:space="preserve">OPCOES VENDA   </v>
          </cell>
          <cell r="CE1717" t="str">
            <v xml:space="preserve">Europeu        </v>
          </cell>
        </row>
        <row r="1718">
          <cell r="BY1718" t="str">
            <v>VALEQ32</v>
          </cell>
          <cell r="BZ1718">
            <v>32</v>
          </cell>
          <cell r="CA1718" t="str">
            <v>18-05-2009</v>
          </cell>
          <cell r="CB1718" t="str">
            <v xml:space="preserve">VALE        </v>
          </cell>
          <cell r="CC1718" t="str">
            <v>PNA     N1</v>
          </cell>
          <cell r="CD1718" t="str">
            <v xml:space="preserve">OPCOES VENDA   </v>
          </cell>
          <cell r="CE1718" t="str">
            <v xml:space="preserve">Europeu        </v>
          </cell>
        </row>
        <row r="1719">
          <cell r="BY1719" t="str">
            <v>VALEQ34</v>
          </cell>
          <cell r="BZ1719">
            <v>34</v>
          </cell>
          <cell r="CA1719" t="str">
            <v>18-05-2009</v>
          </cell>
          <cell r="CB1719" t="str">
            <v xml:space="preserve">VALE        </v>
          </cell>
          <cell r="CC1719" t="str">
            <v>PNA     N1</v>
          </cell>
          <cell r="CD1719" t="str">
            <v xml:space="preserve">OPCOES VENDA   </v>
          </cell>
          <cell r="CE1719" t="str">
            <v xml:space="preserve">Europeu        </v>
          </cell>
        </row>
        <row r="1720">
          <cell r="BY1720" t="str">
            <v>VALEQ36</v>
          </cell>
          <cell r="BZ1720">
            <v>36</v>
          </cell>
          <cell r="CA1720" t="str">
            <v>18-05-2009</v>
          </cell>
          <cell r="CB1720" t="str">
            <v xml:space="preserve">VALE        </v>
          </cell>
          <cell r="CC1720" t="str">
            <v>PNA     N1</v>
          </cell>
          <cell r="CD1720" t="str">
            <v xml:space="preserve">OPCOES VENDA   </v>
          </cell>
          <cell r="CE1720" t="str">
            <v xml:space="preserve">Europeu        </v>
          </cell>
        </row>
        <row r="1721">
          <cell r="BY1721" t="str">
            <v>VALEQ38</v>
          </cell>
          <cell r="BZ1721">
            <v>38</v>
          </cell>
          <cell r="CA1721" t="str">
            <v>18-05-2009</v>
          </cell>
          <cell r="CB1721" t="str">
            <v xml:space="preserve">VALE        </v>
          </cell>
          <cell r="CC1721" t="str">
            <v>PNA     N1</v>
          </cell>
          <cell r="CD1721" t="str">
            <v xml:space="preserve">OPCOES VENDA   </v>
          </cell>
          <cell r="CE1721" t="str">
            <v xml:space="preserve">Europeu        </v>
          </cell>
        </row>
        <row r="1722">
          <cell r="BY1722" t="str">
            <v>VALEQ40</v>
          </cell>
          <cell r="BZ1722">
            <v>40</v>
          </cell>
          <cell r="CA1722" t="str">
            <v>18-05-2009</v>
          </cell>
          <cell r="CB1722" t="str">
            <v xml:space="preserve">VALE        </v>
          </cell>
          <cell r="CC1722" t="str">
            <v>PNA     N1</v>
          </cell>
          <cell r="CD1722" t="str">
            <v xml:space="preserve">OPCOES VENDA   </v>
          </cell>
          <cell r="CE1722" t="str">
            <v xml:space="preserve">Europeu        </v>
          </cell>
        </row>
        <row r="1723">
          <cell r="BY1723" t="str">
            <v>VALEQ42</v>
          </cell>
          <cell r="BZ1723">
            <v>42</v>
          </cell>
          <cell r="CA1723" t="str">
            <v>18-05-2009</v>
          </cell>
          <cell r="CB1723" t="str">
            <v xml:space="preserve">VALE        </v>
          </cell>
          <cell r="CC1723" t="str">
            <v>PNA     N1</v>
          </cell>
          <cell r="CD1723" t="str">
            <v xml:space="preserve">OPCOES VENDA   </v>
          </cell>
          <cell r="CE1723" t="str">
            <v xml:space="preserve">Europeu        </v>
          </cell>
        </row>
        <row r="1724">
          <cell r="BY1724" t="str">
            <v>VALEQ44</v>
          </cell>
          <cell r="BZ1724">
            <v>44</v>
          </cell>
          <cell r="CA1724" t="str">
            <v>18-05-2009</v>
          </cell>
          <cell r="CB1724" t="str">
            <v xml:space="preserve">VALE        </v>
          </cell>
          <cell r="CC1724" t="str">
            <v>PNA     N1</v>
          </cell>
          <cell r="CD1724" t="str">
            <v xml:space="preserve">OPCOES VENDA   </v>
          </cell>
          <cell r="CE1724" t="str">
            <v xml:space="preserve">Europeu        </v>
          </cell>
        </row>
        <row r="1725">
          <cell r="BY1725" t="str">
            <v>VALER94</v>
          </cell>
          <cell r="BZ1725">
            <v>17</v>
          </cell>
          <cell r="CA1725" t="str">
            <v>15-06-2009</v>
          </cell>
          <cell r="CB1725" t="str">
            <v xml:space="preserve">VALE        </v>
          </cell>
          <cell r="CC1725" t="str">
            <v>PNA     N1</v>
          </cell>
          <cell r="CD1725" t="str">
            <v xml:space="preserve">OPCOES VENDA   </v>
          </cell>
          <cell r="CE1725" t="str">
            <v xml:space="preserve">Europeu        </v>
          </cell>
        </row>
        <row r="1726">
          <cell r="BY1726" t="str">
            <v>VALER97</v>
          </cell>
          <cell r="BZ1726">
            <v>19</v>
          </cell>
          <cell r="CA1726" t="str">
            <v>15-06-2009</v>
          </cell>
          <cell r="CB1726" t="str">
            <v xml:space="preserve">VALE        </v>
          </cell>
          <cell r="CC1726" t="str">
            <v>PNA     N1</v>
          </cell>
          <cell r="CD1726" t="str">
            <v xml:space="preserve">OPCOES VENDA   </v>
          </cell>
          <cell r="CE1726" t="str">
            <v xml:space="preserve">Europeu        </v>
          </cell>
        </row>
        <row r="1727">
          <cell r="BY1727" t="str">
            <v>VALER96</v>
          </cell>
          <cell r="BZ1727">
            <v>21</v>
          </cell>
          <cell r="CA1727" t="str">
            <v>15-06-2009</v>
          </cell>
          <cell r="CB1727" t="str">
            <v xml:space="preserve">VALE        </v>
          </cell>
          <cell r="CC1727" t="str">
            <v>PNA     N1</v>
          </cell>
          <cell r="CD1727" t="str">
            <v xml:space="preserve">OPCOES VENDA   </v>
          </cell>
          <cell r="CE1727" t="str">
            <v xml:space="preserve">Europeu        </v>
          </cell>
        </row>
        <row r="1728">
          <cell r="BY1728" t="str">
            <v>VALER95</v>
          </cell>
          <cell r="BZ1728">
            <v>23</v>
          </cell>
          <cell r="CA1728" t="str">
            <v>15-06-2009</v>
          </cell>
          <cell r="CB1728" t="str">
            <v xml:space="preserve">VALE        </v>
          </cell>
          <cell r="CC1728" t="str">
            <v>PNA     N1</v>
          </cell>
          <cell r="CD1728" t="str">
            <v xml:space="preserve">OPCOES VENDA   </v>
          </cell>
          <cell r="CE1728" t="str">
            <v xml:space="preserve">Europeu        </v>
          </cell>
        </row>
        <row r="1729">
          <cell r="BY1729" t="str">
            <v>VALER24</v>
          </cell>
          <cell r="BZ1729">
            <v>24</v>
          </cell>
          <cell r="CA1729" t="str">
            <v>15-06-2009</v>
          </cell>
          <cell r="CB1729" t="str">
            <v xml:space="preserve">VALE        </v>
          </cell>
          <cell r="CC1729" t="str">
            <v>PNA     N1</v>
          </cell>
          <cell r="CD1729" t="str">
            <v xml:space="preserve">OPCOES VENDA   </v>
          </cell>
          <cell r="CE1729" t="str">
            <v xml:space="preserve">Europeu        </v>
          </cell>
        </row>
        <row r="1730">
          <cell r="BY1730" t="str">
            <v>VALER26</v>
          </cell>
          <cell r="BZ1730">
            <v>26</v>
          </cell>
          <cell r="CA1730" t="str">
            <v>15-06-2009</v>
          </cell>
          <cell r="CB1730" t="str">
            <v xml:space="preserve">VALE        </v>
          </cell>
          <cell r="CC1730" t="str">
            <v>PNA     N1</v>
          </cell>
          <cell r="CD1730" t="str">
            <v xml:space="preserve">OPCOES VENDA   </v>
          </cell>
          <cell r="CE1730" t="str">
            <v xml:space="preserve">Europeu        </v>
          </cell>
        </row>
        <row r="1731">
          <cell r="BY1731" t="str">
            <v>VALER93</v>
          </cell>
          <cell r="BZ1731">
            <v>27</v>
          </cell>
          <cell r="CA1731" t="str">
            <v>15-06-2009</v>
          </cell>
          <cell r="CB1731" t="str">
            <v xml:space="preserve">VALE        </v>
          </cell>
          <cell r="CC1731" t="str">
            <v>PNA     N1</v>
          </cell>
          <cell r="CD1731" t="str">
            <v xml:space="preserve">OPCOES VENDA   </v>
          </cell>
          <cell r="CE1731" t="str">
            <v xml:space="preserve">Europeu        </v>
          </cell>
        </row>
        <row r="1732">
          <cell r="BY1732" t="str">
            <v>VALER30</v>
          </cell>
          <cell r="BZ1732">
            <v>30</v>
          </cell>
          <cell r="CA1732" t="str">
            <v>15-06-2009</v>
          </cell>
          <cell r="CB1732" t="str">
            <v xml:space="preserve">VALE        </v>
          </cell>
          <cell r="CC1732" t="str">
            <v>PNA     N1</v>
          </cell>
          <cell r="CD1732" t="str">
            <v xml:space="preserve">OPCOES VENDA   </v>
          </cell>
          <cell r="CE1732" t="str">
            <v xml:space="preserve">Europeu        </v>
          </cell>
        </row>
        <row r="1733">
          <cell r="BY1733" t="str">
            <v>VALER32</v>
          </cell>
          <cell r="BZ1733">
            <v>32</v>
          </cell>
          <cell r="CA1733" t="str">
            <v>15-06-2009</v>
          </cell>
          <cell r="CB1733" t="str">
            <v xml:space="preserve">VALE        </v>
          </cell>
          <cell r="CC1733" t="str">
            <v>PNA     N1</v>
          </cell>
          <cell r="CD1733" t="str">
            <v xml:space="preserve">OPCOES VENDA   </v>
          </cell>
          <cell r="CE1733" t="str">
            <v xml:space="preserve">Europeu        </v>
          </cell>
        </row>
        <row r="1734">
          <cell r="BY1734" t="str">
            <v>VALER98</v>
          </cell>
          <cell r="BZ1734">
            <v>45</v>
          </cell>
          <cell r="CA1734" t="str">
            <v>15-06-2009</v>
          </cell>
          <cell r="CB1734" t="str">
            <v xml:space="preserve">VALE        </v>
          </cell>
          <cell r="CC1734" t="str">
            <v>PNA     N1</v>
          </cell>
          <cell r="CD1734" t="str">
            <v xml:space="preserve">OPCOES VENDA   </v>
          </cell>
          <cell r="CE1734" t="str">
            <v xml:space="preserve">Europeu        </v>
          </cell>
        </row>
        <row r="1735">
          <cell r="BY1735" t="str">
            <v>VALER99</v>
          </cell>
          <cell r="BZ1735">
            <v>50</v>
          </cell>
          <cell r="CA1735" t="str">
            <v>15-06-2009</v>
          </cell>
          <cell r="CB1735" t="str">
            <v xml:space="preserve">VALE        </v>
          </cell>
          <cell r="CC1735" t="str">
            <v>PNA     N1</v>
          </cell>
          <cell r="CD1735" t="str">
            <v xml:space="preserve">OPCOES VENDA   </v>
          </cell>
          <cell r="CE1735" t="str">
            <v xml:space="preserve">Europeu        </v>
          </cell>
        </row>
        <row r="1736">
          <cell r="BY1736" t="str">
            <v>VALET99</v>
          </cell>
          <cell r="BZ1736">
            <v>30.5</v>
          </cell>
          <cell r="CA1736" t="str">
            <v>17-08-2009</v>
          </cell>
          <cell r="CB1736" t="str">
            <v xml:space="preserve">VALE        </v>
          </cell>
          <cell r="CC1736" t="str">
            <v>PNA     N1</v>
          </cell>
          <cell r="CD1736" t="str">
            <v xml:space="preserve">OPCOES VENDA   </v>
          </cell>
          <cell r="CE1736" t="str">
            <v xml:space="preserve">Europeu        </v>
          </cell>
        </row>
        <row r="1737">
          <cell r="BY1737" t="str">
            <v>VALEV26</v>
          </cell>
          <cell r="BZ1737">
            <v>26</v>
          </cell>
          <cell r="CA1737" t="str">
            <v>19-10-2009</v>
          </cell>
          <cell r="CB1737" t="str">
            <v xml:space="preserve">VALE        </v>
          </cell>
          <cell r="CC1737" t="str">
            <v>PNA     N1</v>
          </cell>
          <cell r="CD1737" t="str">
            <v xml:space="preserve">OPCOES VENDA   </v>
          </cell>
          <cell r="CE1737" t="str">
            <v xml:space="preserve">Europeu        </v>
          </cell>
        </row>
        <row r="1738">
          <cell r="BY1738" t="str">
            <v>VALEW30</v>
          </cell>
          <cell r="BZ1738">
            <v>30</v>
          </cell>
          <cell r="CA1738" t="str">
            <v>16-11-2009</v>
          </cell>
          <cell r="CB1738" t="str">
            <v xml:space="preserve">VALE        </v>
          </cell>
          <cell r="CC1738" t="str">
            <v>PNA     N1</v>
          </cell>
          <cell r="CD1738" t="str">
            <v xml:space="preserve">OPCOES VENDA   </v>
          </cell>
          <cell r="CE1738" t="str">
            <v xml:space="preserve">Europeu        </v>
          </cell>
        </row>
        <row r="1739">
          <cell r="BY1739" t="str">
            <v>VALEX26</v>
          </cell>
          <cell r="BZ1739">
            <v>26</v>
          </cell>
          <cell r="CA1739" t="str">
            <v>21-12-2009</v>
          </cell>
          <cell r="CB1739" t="str">
            <v xml:space="preserve">VALE        </v>
          </cell>
          <cell r="CC1739" t="str">
            <v>PNA     N1</v>
          </cell>
          <cell r="CD1739" t="str">
            <v xml:space="preserve">OPCOES VENDA   </v>
          </cell>
          <cell r="CE1739" t="str">
            <v xml:space="preserve">Europeu        </v>
          </cell>
        </row>
        <row r="1740">
          <cell r="BY1740" t="str">
            <v>VALEX96</v>
          </cell>
          <cell r="BZ1740">
            <v>26.1</v>
          </cell>
          <cell r="CA1740" t="str">
            <v>21-12-2009</v>
          </cell>
          <cell r="CB1740" t="str">
            <v xml:space="preserve">VALE        </v>
          </cell>
          <cell r="CC1740" t="str">
            <v>PNA     N1</v>
          </cell>
          <cell r="CD1740" t="str">
            <v xml:space="preserve">OPCOES VENDA   </v>
          </cell>
          <cell r="CE1740" t="str">
            <v xml:space="preserve">Europeu        </v>
          </cell>
        </row>
        <row r="1741">
          <cell r="BY1741" t="str">
            <v>VALEX30</v>
          </cell>
          <cell r="BZ1741">
            <v>30</v>
          </cell>
          <cell r="CA1741" t="str">
            <v>21-12-2009</v>
          </cell>
          <cell r="CB1741" t="str">
            <v xml:space="preserve">VALE        </v>
          </cell>
          <cell r="CC1741" t="str">
            <v>PNA     N1</v>
          </cell>
          <cell r="CD1741" t="str">
            <v xml:space="preserve">OPCOES VENDA   </v>
          </cell>
          <cell r="CE1741" t="str">
            <v xml:space="preserve">Europeu        </v>
          </cell>
        </row>
        <row r="1742">
          <cell r="BY1742" t="str">
            <v>VALEM31</v>
          </cell>
          <cell r="BZ1742">
            <v>31</v>
          </cell>
          <cell r="CA1742" t="str">
            <v>18-01-2010</v>
          </cell>
          <cell r="CB1742" t="str">
            <v xml:space="preserve">VALE        </v>
          </cell>
          <cell r="CC1742" t="str">
            <v>PNA     N1</v>
          </cell>
          <cell r="CD1742" t="str">
            <v xml:space="preserve">OPCOES VENDA   </v>
          </cell>
          <cell r="CE1742" t="str">
            <v xml:space="preserve">Europeu        </v>
          </cell>
        </row>
        <row r="1743">
          <cell r="BY1743" t="str">
            <v>ARCZF1</v>
          </cell>
          <cell r="BZ1743">
            <v>12</v>
          </cell>
          <cell r="CA1743" t="str">
            <v>15-06-2009</v>
          </cell>
          <cell r="CB1743" t="str">
            <v xml:space="preserve">ARCZ        </v>
          </cell>
          <cell r="CC1743" t="str">
            <v>PNB     N1</v>
          </cell>
          <cell r="CD1743" t="str">
            <v xml:space="preserve">OPCOES COMPRA  </v>
          </cell>
          <cell r="CE1743" t="str">
            <v xml:space="preserve">Americano      </v>
          </cell>
        </row>
        <row r="1744">
          <cell r="BY1744" t="str">
            <v>ARCZR1</v>
          </cell>
          <cell r="BZ1744">
            <v>12</v>
          </cell>
          <cell r="CA1744" t="str">
            <v>15-06-2009</v>
          </cell>
          <cell r="CB1744" t="str">
            <v xml:space="preserve">ARCZ        </v>
          </cell>
          <cell r="CC1744" t="str">
            <v>PNB     N1</v>
          </cell>
          <cell r="CD1744" t="str">
            <v xml:space="preserve">OPCOES VENDA   </v>
          </cell>
          <cell r="CE1744" t="str">
            <v xml:space="preserve">Europeu        </v>
          </cell>
        </row>
        <row r="1745">
          <cell r="BY1745" t="str">
            <v>CESPC13</v>
          </cell>
          <cell r="BZ1745">
            <v>13</v>
          </cell>
          <cell r="CA1745" t="str">
            <v>16-03-2009</v>
          </cell>
          <cell r="CB1745" t="str">
            <v xml:space="preserve">CESP        </v>
          </cell>
          <cell r="CC1745" t="str">
            <v>PNB     N1</v>
          </cell>
          <cell r="CD1745" t="str">
            <v xml:space="preserve">OPCOES COMPRA  </v>
          </cell>
          <cell r="CE1745" t="str">
            <v xml:space="preserve">Americano      </v>
          </cell>
        </row>
        <row r="1746">
          <cell r="BY1746" t="str">
            <v>CESPC14</v>
          </cell>
          <cell r="BZ1746">
            <v>14</v>
          </cell>
          <cell r="CA1746" t="str">
            <v>16-03-2009</v>
          </cell>
          <cell r="CB1746" t="str">
            <v xml:space="preserve">CESP        </v>
          </cell>
          <cell r="CC1746" t="str">
            <v>PNB     N1</v>
          </cell>
          <cell r="CD1746" t="str">
            <v xml:space="preserve">OPCOES COMPRA  </v>
          </cell>
          <cell r="CE1746" t="str">
            <v xml:space="preserve">Americano      </v>
          </cell>
        </row>
        <row r="1747">
          <cell r="BY1747" t="str">
            <v>CESPC15</v>
          </cell>
          <cell r="BZ1747">
            <v>15</v>
          </cell>
          <cell r="CA1747" t="str">
            <v>16-03-2009</v>
          </cell>
          <cell r="CB1747" t="str">
            <v xml:space="preserve">CESP        </v>
          </cell>
          <cell r="CC1747" t="str">
            <v>PNB     N1</v>
          </cell>
          <cell r="CD1747" t="str">
            <v xml:space="preserve">OPCOES COMPRA  </v>
          </cell>
          <cell r="CE1747" t="str">
            <v xml:space="preserve">Americano      </v>
          </cell>
        </row>
        <row r="1748">
          <cell r="BY1748" t="str">
            <v>CESPD13</v>
          </cell>
          <cell r="BZ1748">
            <v>13</v>
          </cell>
          <cell r="CA1748" t="str">
            <v>20-04-2009</v>
          </cell>
          <cell r="CB1748" t="str">
            <v xml:space="preserve">CESP        </v>
          </cell>
          <cell r="CC1748" t="str">
            <v>PNB     N1</v>
          </cell>
          <cell r="CD1748" t="str">
            <v xml:space="preserve">OPCOES COMPRA  </v>
          </cell>
          <cell r="CE1748" t="str">
            <v xml:space="preserve">Americano      </v>
          </cell>
        </row>
        <row r="1749">
          <cell r="BY1749" t="str">
            <v>CESPD14</v>
          </cell>
          <cell r="BZ1749">
            <v>14</v>
          </cell>
          <cell r="CA1749" t="str">
            <v>20-04-2009</v>
          </cell>
          <cell r="CB1749" t="str">
            <v xml:space="preserve">CESP        </v>
          </cell>
          <cell r="CC1749" t="str">
            <v>PNB     N1</v>
          </cell>
          <cell r="CD1749" t="str">
            <v xml:space="preserve">OPCOES COMPRA  </v>
          </cell>
          <cell r="CE1749" t="str">
            <v xml:space="preserve">Americano      </v>
          </cell>
        </row>
        <row r="1750">
          <cell r="BY1750" t="str">
            <v>CESPD15</v>
          </cell>
          <cell r="BZ1750">
            <v>15</v>
          </cell>
          <cell r="CA1750" t="str">
            <v>20-04-2009</v>
          </cell>
          <cell r="CB1750" t="str">
            <v xml:space="preserve">CESP        </v>
          </cell>
          <cell r="CC1750" t="str">
            <v>PNB     N1</v>
          </cell>
          <cell r="CD1750" t="str">
            <v xml:space="preserve">OPCOES COMPRA  </v>
          </cell>
          <cell r="CE1750" t="str">
            <v xml:space="preserve">Americano      </v>
          </cell>
        </row>
        <row r="1751">
          <cell r="BY1751" t="str">
            <v>CESPO13</v>
          </cell>
          <cell r="BZ1751">
            <v>13</v>
          </cell>
          <cell r="CA1751" t="str">
            <v>16-03-2009</v>
          </cell>
          <cell r="CB1751" t="str">
            <v xml:space="preserve">CESP        </v>
          </cell>
          <cell r="CC1751" t="str">
            <v>PNB     N1</v>
          </cell>
          <cell r="CD1751" t="str">
            <v xml:space="preserve">OPCOES VENDA   </v>
          </cell>
          <cell r="CE1751" t="str">
            <v xml:space="preserve">Europeu        </v>
          </cell>
        </row>
        <row r="1752">
          <cell r="BY1752" t="str">
            <v>CESPO14</v>
          </cell>
          <cell r="BZ1752">
            <v>14</v>
          </cell>
          <cell r="CA1752" t="str">
            <v>16-03-2009</v>
          </cell>
          <cell r="CB1752" t="str">
            <v xml:space="preserve">CESP        </v>
          </cell>
          <cell r="CC1752" t="str">
            <v>PNB     N1</v>
          </cell>
          <cell r="CD1752" t="str">
            <v xml:space="preserve">OPCOES VENDA   </v>
          </cell>
          <cell r="CE1752" t="str">
            <v xml:space="preserve">Europeu        </v>
          </cell>
        </row>
        <row r="1753">
          <cell r="BY1753" t="str">
            <v>CESPO15</v>
          </cell>
          <cell r="BZ1753">
            <v>15</v>
          </cell>
          <cell r="CA1753" t="str">
            <v>16-03-2009</v>
          </cell>
          <cell r="CB1753" t="str">
            <v xml:space="preserve">CESP        </v>
          </cell>
          <cell r="CC1753" t="str">
            <v>PNB     N1</v>
          </cell>
          <cell r="CD1753" t="str">
            <v xml:space="preserve">OPCOES VENDA   </v>
          </cell>
          <cell r="CE1753" t="str">
            <v xml:space="preserve">Europeu        </v>
          </cell>
        </row>
        <row r="1754">
          <cell r="BY1754" t="str">
            <v>CESPP13</v>
          </cell>
          <cell r="BZ1754">
            <v>13</v>
          </cell>
          <cell r="CA1754" t="str">
            <v>20-04-2009</v>
          </cell>
          <cell r="CB1754" t="str">
            <v xml:space="preserve">CESP        </v>
          </cell>
          <cell r="CC1754" t="str">
            <v>PNB     N1</v>
          </cell>
          <cell r="CD1754" t="str">
            <v xml:space="preserve">OPCOES VENDA   </v>
          </cell>
          <cell r="CE1754" t="str">
            <v xml:space="preserve">Europeu        </v>
          </cell>
        </row>
        <row r="1755">
          <cell r="BY1755" t="str">
            <v>CESPP14</v>
          </cell>
          <cell r="BZ1755">
            <v>14</v>
          </cell>
          <cell r="CA1755" t="str">
            <v>20-04-2009</v>
          </cell>
          <cell r="CB1755" t="str">
            <v xml:space="preserve">CESP        </v>
          </cell>
          <cell r="CC1755" t="str">
            <v>PNB     N1</v>
          </cell>
          <cell r="CD1755" t="str">
            <v xml:space="preserve">OPCOES VENDA   </v>
          </cell>
          <cell r="CE1755" t="str">
            <v xml:space="preserve">Europeu        </v>
          </cell>
        </row>
        <row r="1756">
          <cell r="BY1756" t="str">
            <v>CESPP15</v>
          </cell>
          <cell r="BZ1756">
            <v>15</v>
          </cell>
          <cell r="CA1756" t="str">
            <v>20-04-2009</v>
          </cell>
          <cell r="CB1756" t="str">
            <v xml:space="preserve">CESP        </v>
          </cell>
          <cell r="CC1756" t="str">
            <v>PNB     N1</v>
          </cell>
          <cell r="CD1756" t="str">
            <v xml:space="preserve">OPCOES VENDA   </v>
          </cell>
          <cell r="CE1756" t="str">
            <v xml:space="preserve">Europeu        </v>
          </cell>
        </row>
        <row r="1757">
          <cell r="BY1757" t="str">
            <v>CPLEC20</v>
          </cell>
          <cell r="BZ1757">
            <v>20</v>
          </cell>
          <cell r="CA1757" t="str">
            <v>16-03-2009</v>
          </cell>
          <cell r="CB1757" t="str">
            <v xml:space="preserve">CPLE        </v>
          </cell>
          <cell r="CC1757" t="str">
            <v>PNB     N1</v>
          </cell>
          <cell r="CD1757" t="str">
            <v xml:space="preserve">OPCOES COMPRA  </v>
          </cell>
          <cell r="CE1757" t="str">
            <v xml:space="preserve">Americano      </v>
          </cell>
        </row>
        <row r="1758">
          <cell r="BY1758" t="str">
            <v>CPLEC21</v>
          </cell>
          <cell r="BZ1758">
            <v>21</v>
          </cell>
          <cell r="CA1758" t="str">
            <v>16-03-2009</v>
          </cell>
          <cell r="CB1758" t="str">
            <v xml:space="preserve">CPLE        </v>
          </cell>
          <cell r="CC1758" t="str">
            <v>PNB     N1</v>
          </cell>
          <cell r="CD1758" t="str">
            <v xml:space="preserve">OPCOES COMPRA  </v>
          </cell>
          <cell r="CE1758" t="str">
            <v xml:space="preserve">Europeu        </v>
          </cell>
        </row>
        <row r="1759">
          <cell r="BY1759" t="str">
            <v>CPLEC22</v>
          </cell>
          <cell r="BZ1759">
            <v>22</v>
          </cell>
          <cell r="CA1759" t="str">
            <v>16-03-2009</v>
          </cell>
          <cell r="CB1759" t="str">
            <v xml:space="preserve">CPLE        </v>
          </cell>
          <cell r="CC1759" t="str">
            <v>PNB     N1</v>
          </cell>
          <cell r="CD1759" t="str">
            <v xml:space="preserve">OPCOES COMPRA  </v>
          </cell>
          <cell r="CE1759" t="str">
            <v xml:space="preserve">Americano      </v>
          </cell>
        </row>
        <row r="1760">
          <cell r="BY1760" t="str">
            <v>CPLEC23</v>
          </cell>
          <cell r="BZ1760">
            <v>23</v>
          </cell>
          <cell r="CA1760" t="str">
            <v>16-03-2009</v>
          </cell>
          <cell r="CB1760" t="str">
            <v xml:space="preserve">CPLE        </v>
          </cell>
          <cell r="CC1760" t="str">
            <v>PNB     N1</v>
          </cell>
          <cell r="CD1760" t="str">
            <v xml:space="preserve">OPCOES COMPRA  </v>
          </cell>
          <cell r="CE1760" t="str">
            <v xml:space="preserve">Europeu        </v>
          </cell>
        </row>
        <row r="1761">
          <cell r="BY1761" t="str">
            <v>CPLED19</v>
          </cell>
          <cell r="BZ1761">
            <v>19</v>
          </cell>
          <cell r="CA1761" t="str">
            <v>20-04-2009</v>
          </cell>
          <cell r="CB1761" t="str">
            <v xml:space="preserve">CPLE        </v>
          </cell>
          <cell r="CC1761" t="str">
            <v>PNB     N1</v>
          </cell>
          <cell r="CD1761" t="str">
            <v xml:space="preserve">OPCOES COMPRA  </v>
          </cell>
          <cell r="CE1761" t="str">
            <v xml:space="preserve">Europeu        </v>
          </cell>
        </row>
        <row r="1762">
          <cell r="BY1762" t="str">
            <v>CPLED20</v>
          </cell>
          <cell r="BZ1762">
            <v>20</v>
          </cell>
          <cell r="CA1762" t="str">
            <v>20-04-2009</v>
          </cell>
          <cell r="CB1762" t="str">
            <v xml:space="preserve">CPLE        </v>
          </cell>
          <cell r="CC1762" t="str">
            <v>PNB     N1</v>
          </cell>
          <cell r="CD1762" t="str">
            <v xml:space="preserve">OPCOES COMPRA  </v>
          </cell>
          <cell r="CE1762" t="str">
            <v xml:space="preserve">Americano      </v>
          </cell>
        </row>
        <row r="1763">
          <cell r="BY1763" t="str">
            <v>CPLED21</v>
          </cell>
          <cell r="BZ1763">
            <v>21</v>
          </cell>
          <cell r="CA1763" t="str">
            <v>20-04-2009</v>
          </cell>
          <cell r="CB1763" t="str">
            <v xml:space="preserve">CPLE        </v>
          </cell>
          <cell r="CC1763" t="str">
            <v>PNB     N1</v>
          </cell>
          <cell r="CD1763" t="str">
            <v xml:space="preserve">OPCOES COMPRA  </v>
          </cell>
          <cell r="CE1763" t="str">
            <v xml:space="preserve">Europeu        </v>
          </cell>
        </row>
        <row r="1764">
          <cell r="BY1764" t="str">
            <v>CPLED22</v>
          </cell>
          <cell r="BZ1764">
            <v>22</v>
          </cell>
          <cell r="CA1764" t="str">
            <v>20-04-2009</v>
          </cell>
          <cell r="CB1764" t="str">
            <v xml:space="preserve">CPLE        </v>
          </cell>
          <cell r="CC1764" t="str">
            <v>PNB     N1</v>
          </cell>
          <cell r="CD1764" t="str">
            <v xml:space="preserve">OPCOES COMPRA  </v>
          </cell>
          <cell r="CE1764" t="str">
            <v xml:space="preserve">Americano      </v>
          </cell>
        </row>
        <row r="1765">
          <cell r="BY1765" t="str">
            <v>CPLED1</v>
          </cell>
          <cell r="BZ1765">
            <v>24.5</v>
          </cell>
          <cell r="CA1765" t="str">
            <v>20-04-2009</v>
          </cell>
          <cell r="CB1765" t="str">
            <v xml:space="preserve">CPLE        </v>
          </cell>
          <cell r="CC1765" t="str">
            <v>PNB     N1</v>
          </cell>
          <cell r="CD1765" t="str">
            <v xml:space="preserve">OPCOES COMPRA  </v>
          </cell>
          <cell r="CE1765" t="str">
            <v xml:space="preserve">Europeu        </v>
          </cell>
        </row>
        <row r="1766">
          <cell r="BY1766" t="str">
            <v>CPLEF1</v>
          </cell>
          <cell r="BZ1766">
            <v>32</v>
          </cell>
          <cell r="CA1766" t="str">
            <v>15-06-2009</v>
          </cell>
          <cell r="CB1766" t="str">
            <v xml:space="preserve">CPLE        </v>
          </cell>
          <cell r="CC1766" t="str">
            <v>PNB     N1</v>
          </cell>
          <cell r="CD1766" t="str">
            <v xml:space="preserve">OPCOES COMPRA  </v>
          </cell>
          <cell r="CE1766" t="str">
            <v xml:space="preserve">Americano      </v>
          </cell>
        </row>
        <row r="1767">
          <cell r="BY1767" t="str">
            <v>CPLEO20</v>
          </cell>
          <cell r="BZ1767">
            <v>20</v>
          </cell>
          <cell r="CA1767" t="str">
            <v>16-03-2009</v>
          </cell>
          <cell r="CB1767" t="str">
            <v xml:space="preserve">CPLE        </v>
          </cell>
          <cell r="CC1767" t="str">
            <v>PNB     N1</v>
          </cell>
          <cell r="CD1767" t="str">
            <v xml:space="preserve">OPCOES VENDA   </v>
          </cell>
          <cell r="CE1767" t="str">
            <v xml:space="preserve">Europeu        </v>
          </cell>
        </row>
        <row r="1768">
          <cell r="BY1768" t="str">
            <v>CPLEO21</v>
          </cell>
          <cell r="BZ1768">
            <v>21</v>
          </cell>
          <cell r="CA1768" t="str">
            <v>16-03-2009</v>
          </cell>
          <cell r="CB1768" t="str">
            <v xml:space="preserve">CPLE        </v>
          </cell>
          <cell r="CC1768" t="str">
            <v>PNB     N1</v>
          </cell>
          <cell r="CD1768" t="str">
            <v xml:space="preserve">OPCOES VENDA   </v>
          </cell>
          <cell r="CE1768" t="str">
            <v xml:space="preserve">Europeu        </v>
          </cell>
        </row>
        <row r="1769">
          <cell r="BY1769" t="str">
            <v>CPLEO22</v>
          </cell>
          <cell r="BZ1769">
            <v>22</v>
          </cell>
          <cell r="CA1769" t="str">
            <v>16-03-2009</v>
          </cell>
          <cell r="CB1769" t="str">
            <v xml:space="preserve">CPLE        </v>
          </cell>
          <cell r="CC1769" t="str">
            <v>PNB     N1</v>
          </cell>
          <cell r="CD1769" t="str">
            <v xml:space="preserve">OPCOES VENDA   </v>
          </cell>
          <cell r="CE1769" t="str">
            <v xml:space="preserve">Europeu        </v>
          </cell>
        </row>
        <row r="1770">
          <cell r="BY1770" t="str">
            <v>CPLEO23</v>
          </cell>
          <cell r="BZ1770">
            <v>23</v>
          </cell>
          <cell r="CA1770" t="str">
            <v>16-03-2009</v>
          </cell>
          <cell r="CB1770" t="str">
            <v xml:space="preserve">CPLE        </v>
          </cell>
          <cell r="CC1770" t="str">
            <v>PNB     N1</v>
          </cell>
          <cell r="CD1770" t="str">
            <v xml:space="preserve">OPCOES VENDA   </v>
          </cell>
          <cell r="CE1770" t="str">
            <v xml:space="preserve">Europeu        </v>
          </cell>
        </row>
        <row r="1771">
          <cell r="BY1771" t="str">
            <v>CPLEP19</v>
          </cell>
          <cell r="BZ1771">
            <v>19</v>
          </cell>
          <cell r="CA1771" t="str">
            <v>20-04-2009</v>
          </cell>
          <cell r="CB1771" t="str">
            <v xml:space="preserve">CPLE        </v>
          </cell>
          <cell r="CC1771" t="str">
            <v>PNB     N1</v>
          </cell>
          <cell r="CD1771" t="str">
            <v xml:space="preserve">OPCOES VENDA   </v>
          </cell>
          <cell r="CE1771" t="str">
            <v xml:space="preserve">Europeu        </v>
          </cell>
        </row>
        <row r="1772">
          <cell r="BY1772" t="str">
            <v>CPLEP20</v>
          </cell>
          <cell r="BZ1772">
            <v>20</v>
          </cell>
          <cell r="CA1772" t="str">
            <v>20-04-2009</v>
          </cell>
          <cell r="CB1772" t="str">
            <v xml:space="preserve">CPLE        </v>
          </cell>
          <cell r="CC1772" t="str">
            <v>PNB     N1</v>
          </cell>
          <cell r="CD1772" t="str">
            <v xml:space="preserve">OPCOES VENDA   </v>
          </cell>
          <cell r="CE1772" t="str">
            <v xml:space="preserve">Europeu        </v>
          </cell>
        </row>
        <row r="1773">
          <cell r="BY1773" t="str">
            <v>CPLEP21</v>
          </cell>
          <cell r="BZ1773">
            <v>21</v>
          </cell>
          <cell r="CA1773" t="str">
            <v>20-04-2009</v>
          </cell>
          <cell r="CB1773" t="str">
            <v xml:space="preserve">CPLE        </v>
          </cell>
          <cell r="CC1773" t="str">
            <v>PNB     N1</v>
          </cell>
          <cell r="CD1773" t="str">
            <v xml:space="preserve">OPCOES VENDA   </v>
          </cell>
          <cell r="CE1773" t="str">
            <v xml:space="preserve">Europeu        </v>
          </cell>
        </row>
        <row r="1774">
          <cell r="BY1774" t="str">
            <v>CPLEP22</v>
          </cell>
          <cell r="BZ1774">
            <v>22</v>
          </cell>
          <cell r="CA1774" t="str">
            <v>20-04-2009</v>
          </cell>
          <cell r="CB1774" t="str">
            <v xml:space="preserve">CPLE        </v>
          </cell>
          <cell r="CC1774" t="str">
            <v>PNB     N1</v>
          </cell>
          <cell r="CD1774" t="str">
            <v xml:space="preserve">OPCOES VENDA   </v>
          </cell>
          <cell r="CE1774" t="str">
            <v xml:space="preserve">Europeu        </v>
          </cell>
        </row>
        <row r="1775">
          <cell r="BY1775" t="str">
            <v>CPLEP1</v>
          </cell>
          <cell r="BZ1775">
            <v>24.5</v>
          </cell>
          <cell r="CA1775" t="str">
            <v>20-04-2009</v>
          </cell>
          <cell r="CB1775" t="str">
            <v xml:space="preserve">CPLE        </v>
          </cell>
          <cell r="CC1775" t="str">
            <v>PNB     N1</v>
          </cell>
          <cell r="CD1775" t="str">
            <v xml:space="preserve">OPCOES VENDA   </v>
          </cell>
          <cell r="CE1775" t="str">
            <v xml:space="preserve">Europeu        </v>
          </cell>
        </row>
        <row r="1776">
          <cell r="BY1776" t="str">
            <v>CPLER1</v>
          </cell>
          <cell r="BZ1776">
            <v>32</v>
          </cell>
          <cell r="CA1776" t="str">
            <v>15-06-2009</v>
          </cell>
          <cell r="CB1776" t="str">
            <v xml:space="preserve">CPLE        </v>
          </cell>
          <cell r="CC1776" t="str">
            <v>PNB     N1</v>
          </cell>
          <cell r="CD1776" t="str">
            <v xml:space="preserve">OPCOES VENDA   </v>
          </cell>
          <cell r="CE1776" t="str">
            <v xml:space="preserve">Europeu        </v>
          </cell>
        </row>
        <row r="1777">
          <cell r="BY1777" t="str">
            <v>ELETD5</v>
          </cell>
          <cell r="BZ1777">
            <v>25</v>
          </cell>
          <cell r="CA1777" t="str">
            <v>20-04-2009</v>
          </cell>
          <cell r="CB1777" t="str">
            <v xml:space="preserve">ELET        </v>
          </cell>
          <cell r="CC1777" t="str">
            <v>PNB     N1</v>
          </cell>
          <cell r="CD1777" t="str">
            <v xml:space="preserve">OPCOES COMPRA  </v>
          </cell>
          <cell r="CE1777" t="str">
            <v xml:space="preserve">Europeu        </v>
          </cell>
        </row>
        <row r="1778">
          <cell r="BY1778" t="str">
            <v>ELETD6</v>
          </cell>
          <cell r="BZ1778">
            <v>26</v>
          </cell>
          <cell r="CA1778" t="str">
            <v>20-04-2009</v>
          </cell>
          <cell r="CB1778" t="str">
            <v xml:space="preserve">ELET        </v>
          </cell>
          <cell r="CC1778" t="str">
            <v>PNB     N1</v>
          </cell>
          <cell r="CD1778" t="str">
            <v xml:space="preserve">OPCOES COMPRA  </v>
          </cell>
          <cell r="CE1778" t="str">
            <v xml:space="preserve">Americano      </v>
          </cell>
        </row>
        <row r="1779">
          <cell r="BY1779" t="str">
            <v>ELETF1</v>
          </cell>
          <cell r="BZ1779">
            <v>26</v>
          </cell>
          <cell r="CA1779" t="str">
            <v>15-06-2009</v>
          </cell>
          <cell r="CB1779" t="str">
            <v xml:space="preserve">ELET        </v>
          </cell>
          <cell r="CC1779" t="str">
            <v>PNB     N1</v>
          </cell>
          <cell r="CD1779" t="str">
            <v xml:space="preserve">OPCOES COMPRA  </v>
          </cell>
          <cell r="CE1779" t="str">
            <v xml:space="preserve">Americano      </v>
          </cell>
        </row>
        <row r="1780">
          <cell r="BY1780" t="str">
            <v>ELETP5</v>
          </cell>
          <cell r="BZ1780">
            <v>25</v>
          </cell>
          <cell r="CA1780" t="str">
            <v>20-04-2009</v>
          </cell>
          <cell r="CB1780" t="str">
            <v xml:space="preserve">ELET        </v>
          </cell>
          <cell r="CC1780" t="str">
            <v>PNB     N1</v>
          </cell>
          <cell r="CD1780" t="str">
            <v xml:space="preserve">OPCOES VENDA   </v>
          </cell>
          <cell r="CE1780" t="str">
            <v xml:space="preserve">Europeu        </v>
          </cell>
        </row>
        <row r="1781">
          <cell r="BY1781" t="str">
            <v>ELETP6</v>
          </cell>
          <cell r="BZ1781">
            <v>26</v>
          </cell>
          <cell r="CA1781" t="str">
            <v>20-04-2009</v>
          </cell>
          <cell r="CB1781" t="str">
            <v xml:space="preserve">ELET        </v>
          </cell>
          <cell r="CC1781" t="str">
            <v>PNB     N1</v>
          </cell>
          <cell r="CD1781" t="str">
            <v xml:space="preserve">OPCOES VENDA   </v>
          </cell>
          <cell r="CE1781" t="str">
            <v xml:space="preserve">Europeu        </v>
          </cell>
        </row>
        <row r="1782">
          <cell r="BY1782" t="str">
            <v>ELETR1</v>
          </cell>
          <cell r="BZ1782">
            <v>26</v>
          </cell>
          <cell r="CA1782" t="str">
            <v>15-06-2009</v>
          </cell>
          <cell r="CB1782" t="str">
            <v xml:space="preserve">ELET        </v>
          </cell>
          <cell r="CC1782" t="str">
            <v>PNB     N1</v>
          </cell>
          <cell r="CD1782" t="str">
            <v xml:space="preserve">OPCOES VENDA   </v>
          </cell>
          <cell r="CE1782" t="str">
            <v xml:space="preserve">Europeu        </v>
          </cell>
        </row>
        <row r="1783">
          <cell r="BY1783" t="str">
            <v>UNIPF1</v>
          </cell>
          <cell r="BZ1783">
            <v>2</v>
          </cell>
          <cell r="CA1783" t="str">
            <v>15-06-2009</v>
          </cell>
          <cell r="CB1783" t="str">
            <v xml:space="preserve">UNIP        </v>
          </cell>
          <cell r="CC1783" t="str">
            <v>PNB     N1</v>
          </cell>
          <cell r="CD1783" t="str">
            <v xml:space="preserve">OPCOES COMPRA  </v>
          </cell>
          <cell r="CE1783" t="str">
            <v xml:space="preserve">Americano      </v>
          </cell>
        </row>
        <row r="1784">
          <cell r="BY1784" t="str">
            <v>UNIPR1</v>
          </cell>
          <cell r="BZ1784">
            <v>2</v>
          </cell>
          <cell r="CA1784" t="str">
            <v>15-06-2009</v>
          </cell>
          <cell r="CB1784" t="str">
            <v xml:space="preserve">UNIP        </v>
          </cell>
          <cell r="CC1784" t="str">
            <v>PNB     N1</v>
          </cell>
          <cell r="CD1784" t="str">
            <v xml:space="preserve">OPCOES VENDA   </v>
          </cell>
          <cell r="CE1784" t="str">
            <v xml:space="preserve">Europeu        </v>
          </cell>
        </row>
        <row r="1785">
          <cell r="BY1785" t="str">
            <v>CLSCC34</v>
          </cell>
          <cell r="BZ1785">
            <v>34</v>
          </cell>
          <cell r="CA1785" t="str">
            <v>16-03-2009</v>
          </cell>
          <cell r="CB1785" t="str">
            <v xml:space="preserve">CLSC        </v>
          </cell>
          <cell r="CC1785" t="str">
            <v>PNB     N2</v>
          </cell>
          <cell r="CD1785" t="str">
            <v xml:space="preserve">OPCOES COMPRA  </v>
          </cell>
          <cell r="CE1785" t="str">
            <v xml:space="preserve">Americano      </v>
          </cell>
        </row>
        <row r="1786">
          <cell r="BY1786" t="str">
            <v>CLSCC35</v>
          </cell>
          <cell r="BZ1786">
            <v>35</v>
          </cell>
          <cell r="CA1786" t="str">
            <v>16-03-2009</v>
          </cell>
          <cell r="CB1786" t="str">
            <v xml:space="preserve">CLSC        </v>
          </cell>
          <cell r="CC1786" t="str">
            <v>PNB     N2</v>
          </cell>
          <cell r="CD1786" t="str">
            <v xml:space="preserve">OPCOES COMPRA  </v>
          </cell>
          <cell r="CE1786" t="str">
            <v xml:space="preserve">Europeu        </v>
          </cell>
        </row>
        <row r="1787">
          <cell r="BY1787" t="str">
            <v>CLSCC36</v>
          </cell>
          <cell r="BZ1787">
            <v>36</v>
          </cell>
          <cell r="CA1787" t="str">
            <v>16-03-2009</v>
          </cell>
          <cell r="CB1787" t="str">
            <v xml:space="preserve">CLSC        </v>
          </cell>
          <cell r="CC1787" t="str">
            <v>PNB     N2</v>
          </cell>
          <cell r="CD1787" t="str">
            <v xml:space="preserve">OPCOES COMPRA  </v>
          </cell>
          <cell r="CE1787" t="str">
            <v xml:space="preserve">Americano      </v>
          </cell>
        </row>
        <row r="1788">
          <cell r="BY1788" t="str">
            <v>CLSCO34</v>
          </cell>
          <cell r="BZ1788">
            <v>34</v>
          </cell>
          <cell r="CA1788" t="str">
            <v>16-03-2009</v>
          </cell>
          <cell r="CB1788" t="str">
            <v xml:space="preserve">CLSC        </v>
          </cell>
          <cell r="CC1788" t="str">
            <v>PNB     N2</v>
          </cell>
          <cell r="CD1788" t="str">
            <v xml:space="preserve">OPCOES VENDA   </v>
          </cell>
          <cell r="CE1788" t="str">
            <v xml:space="preserve">Europeu        </v>
          </cell>
        </row>
        <row r="1789">
          <cell r="BY1789" t="str">
            <v>CLSCO35</v>
          </cell>
          <cell r="BZ1789">
            <v>35</v>
          </cell>
          <cell r="CA1789" t="str">
            <v>16-03-2009</v>
          </cell>
          <cell r="CB1789" t="str">
            <v xml:space="preserve">CLSC        </v>
          </cell>
          <cell r="CC1789" t="str">
            <v>PNB     N2</v>
          </cell>
          <cell r="CD1789" t="str">
            <v xml:space="preserve">OPCOES VENDA   </v>
          </cell>
          <cell r="CE1789" t="str">
            <v xml:space="preserve">Europeu        </v>
          </cell>
        </row>
        <row r="1790">
          <cell r="BY1790" t="str">
            <v>CLSCO36</v>
          </cell>
          <cell r="BZ1790">
            <v>36</v>
          </cell>
          <cell r="CA1790" t="str">
            <v>16-03-2009</v>
          </cell>
          <cell r="CB1790" t="str">
            <v xml:space="preserve">CLSC        </v>
          </cell>
          <cell r="CC1790" t="str">
            <v>PNB     N2</v>
          </cell>
          <cell r="CD1790" t="str">
            <v xml:space="preserve">OPCOES VENDA   </v>
          </cell>
          <cell r="CE1790" t="str">
            <v xml:space="preserve">Europeu        </v>
          </cell>
        </row>
        <row r="1791">
          <cell r="BY1791" t="str">
            <v>ELPLC25</v>
          </cell>
          <cell r="BZ1791">
            <v>25</v>
          </cell>
          <cell r="CA1791" t="str">
            <v>16-03-2009</v>
          </cell>
          <cell r="CB1791" t="str">
            <v xml:space="preserve">ELPL        </v>
          </cell>
          <cell r="CC1791" t="str">
            <v>PNB     N2</v>
          </cell>
          <cell r="CD1791" t="str">
            <v xml:space="preserve">OPCOES COMPRA  </v>
          </cell>
          <cell r="CE1791" t="str">
            <v xml:space="preserve">Europeu        </v>
          </cell>
        </row>
        <row r="1792">
          <cell r="BY1792" t="str">
            <v>ELPLC26</v>
          </cell>
          <cell r="BZ1792">
            <v>26</v>
          </cell>
          <cell r="CA1792" t="str">
            <v>16-03-2009</v>
          </cell>
          <cell r="CB1792" t="str">
            <v xml:space="preserve">ELPL        </v>
          </cell>
          <cell r="CC1792" t="str">
            <v>PNB     N2</v>
          </cell>
          <cell r="CD1792" t="str">
            <v xml:space="preserve">OPCOES COMPRA  </v>
          </cell>
          <cell r="CE1792" t="str">
            <v xml:space="preserve">Americano      </v>
          </cell>
        </row>
        <row r="1793">
          <cell r="BY1793" t="str">
            <v>ELPLC27</v>
          </cell>
          <cell r="BZ1793">
            <v>27</v>
          </cell>
          <cell r="CA1793" t="str">
            <v>16-03-2009</v>
          </cell>
          <cell r="CB1793" t="str">
            <v xml:space="preserve">ELPL        </v>
          </cell>
          <cell r="CC1793" t="str">
            <v>PNB     N2</v>
          </cell>
          <cell r="CD1793" t="str">
            <v xml:space="preserve">OPCOES COMPRA  </v>
          </cell>
          <cell r="CE1793" t="str">
            <v xml:space="preserve">Europeu        </v>
          </cell>
        </row>
        <row r="1794">
          <cell r="BY1794" t="str">
            <v>ELPLC28</v>
          </cell>
          <cell r="BZ1794">
            <v>28</v>
          </cell>
          <cell r="CA1794" t="str">
            <v>16-03-2009</v>
          </cell>
          <cell r="CB1794" t="str">
            <v xml:space="preserve">ELPL        </v>
          </cell>
          <cell r="CC1794" t="str">
            <v>PNB     N2</v>
          </cell>
          <cell r="CD1794" t="str">
            <v xml:space="preserve">OPCOES COMPRA  </v>
          </cell>
          <cell r="CE1794" t="str">
            <v xml:space="preserve">Americano      </v>
          </cell>
        </row>
        <row r="1795">
          <cell r="BY1795" t="str">
            <v>ELPLC29</v>
          </cell>
          <cell r="BZ1795">
            <v>29</v>
          </cell>
          <cell r="CA1795" t="str">
            <v>16-03-2009</v>
          </cell>
          <cell r="CB1795" t="str">
            <v xml:space="preserve">ELPL        </v>
          </cell>
          <cell r="CC1795" t="str">
            <v>PNB     N2</v>
          </cell>
          <cell r="CD1795" t="str">
            <v xml:space="preserve">OPCOES COMPRA  </v>
          </cell>
          <cell r="CE1795" t="str">
            <v xml:space="preserve">Europeu        </v>
          </cell>
        </row>
        <row r="1796">
          <cell r="BY1796" t="str">
            <v>ELPLC30</v>
          </cell>
          <cell r="BZ1796">
            <v>30</v>
          </cell>
          <cell r="CA1796" t="str">
            <v>16-03-2009</v>
          </cell>
          <cell r="CB1796" t="str">
            <v xml:space="preserve">ELPL        </v>
          </cell>
          <cell r="CC1796" t="str">
            <v>PNB     N2</v>
          </cell>
          <cell r="CD1796" t="str">
            <v xml:space="preserve">OPCOES COMPRA  </v>
          </cell>
          <cell r="CE1796" t="str">
            <v xml:space="preserve">Americano      </v>
          </cell>
        </row>
        <row r="1797">
          <cell r="BY1797" t="str">
            <v>ELPLD25</v>
          </cell>
          <cell r="BZ1797">
            <v>25</v>
          </cell>
          <cell r="CA1797" t="str">
            <v>20-04-2009</v>
          </cell>
          <cell r="CB1797" t="str">
            <v xml:space="preserve">ELPL        </v>
          </cell>
          <cell r="CC1797" t="str">
            <v>PNB     N2</v>
          </cell>
          <cell r="CD1797" t="str">
            <v xml:space="preserve">OPCOES COMPRA  </v>
          </cell>
          <cell r="CE1797" t="str">
            <v xml:space="preserve">Europeu        </v>
          </cell>
        </row>
        <row r="1798">
          <cell r="BY1798" t="str">
            <v>ELPLD26</v>
          </cell>
          <cell r="BZ1798">
            <v>26</v>
          </cell>
          <cell r="CA1798" t="str">
            <v>20-04-2009</v>
          </cell>
          <cell r="CB1798" t="str">
            <v xml:space="preserve">ELPL        </v>
          </cell>
          <cell r="CC1798" t="str">
            <v>PNB     N2</v>
          </cell>
          <cell r="CD1798" t="str">
            <v xml:space="preserve">OPCOES COMPRA  </v>
          </cell>
          <cell r="CE1798" t="str">
            <v xml:space="preserve">Americano      </v>
          </cell>
        </row>
        <row r="1799">
          <cell r="BY1799" t="str">
            <v>ELPLD27</v>
          </cell>
          <cell r="BZ1799">
            <v>27</v>
          </cell>
          <cell r="CA1799" t="str">
            <v>20-04-2009</v>
          </cell>
          <cell r="CB1799" t="str">
            <v xml:space="preserve">ELPL        </v>
          </cell>
          <cell r="CC1799" t="str">
            <v>PNB     N2</v>
          </cell>
          <cell r="CD1799" t="str">
            <v xml:space="preserve">OPCOES COMPRA  </v>
          </cell>
          <cell r="CE1799" t="str">
            <v xml:space="preserve">Europeu        </v>
          </cell>
        </row>
        <row r="1800">
          <cell r="BY1800" t="str">
            <v>ELPLD28</v>
          </cell>
          <cell r="BZ1800">
            <v>28</v>
          </cell>
          <cell r="CA1800" t="str">
            <v>20-04-2009</v>
          </cell>
          <cell r="CB1800" t="str">
            <v xml:space="preserve">ELPL        </v>
          </cell>
          <cell r="CC1800" t="str">
            <v>PNB     N2</v>
          </cell>
          <cell r="CD1800" t="str">
            <v xml:space="preserve">OPCOES COMPRA  </v>
          </cell>
          <cell r="CE1800" t="str">
            <v xml:space="preserve">Americano      </v>
          </cell>
        </row>
        <row r="1801">
          <cell r="BY1801" t="str">
            <v>ELPLD29</v>
          </cell>
          <cell r="BZ1801">
            <v>29</v>
          </cell>
          <cell r="CA1801" t="str">
            <v>20-04-2009</v>
          </cell>
          <cell r="CB1801" t="str">
            <v xml:space="preserve">ELPL        </v>
          </cell>
          <cell r="CC1801" t="str">
            <v>PNB     N2</v>
          </cell>
          <cell r="CD1801" t="str">
            <v xml:space="preserve">OPCOES COMPRA  </v>
          </cell>
          <cell r="CE1801" t="str">
            <v xml:space="preserve">Europeu        </v>
          </cell>
        </row>
        <row r="1802">
          <cell r="BY1802" t="str">
            <v>ELPLD30</v>
          </cell>
          <cell r="BZ1802">
            <v>30</v>
          </cell>
          <cell r="CA1802" t="str">
            <v>20-04-2009</v>
          </cell>
          <cell r="CB1802" t="str">
            <v xml:space="preserve">ELPL        </v>
          </cell>
          <cell r="CC1802" t="str">
            <v>PNB     N2</v>
          </cell>
          <cell r="CD1802" t="str">
            <v xml:space="preserve">OPCOES COMPRA  </v>
          </cell>
          <cell r="CE1802" t="str">
            <v xml:space="preserve">Americano      </v>
          </cell>
        </row>
        <row r="1803">
          <cell r="BY1803" t="str">
            <v>ELPLD31</v>
          </cell>
          <cell r="BZ1803">
            <v>31</v>
          </cell>
          <cell r="CA1803" t="str">
            <v>20-04-2009</v>
          </cell>
          <cell r="CB1803" t="str">
            <v xml:space="preserve">ELPL        </v>
          </cell>
          <cell r="CC1803" t="str">
            <v>PNB     N2</v>
          </cell>
          <cell r="CD1803" t="str">
            <v xml:space="preserve">OPCOES COMPRA  </v>
          </cell>
          <cell r="CE1803" t="str">
            <v xml:space="preserve">Europeu        </v>
          </cell>
        </row>
        <row r="1804">
          <cell r="BY1804" t="str">
            <v>ELPLE28</v>
          </cell>
          <cell r="BZ1804">
            <v>28</v>
          </cell>
          <cell r="CA1804" t="str">
            <v>18-05-2009</v>
          </cell>
          <cell r="CB1804" t="str">
            <v xml:space="preserve">ELPL        </v>
          </cell>
          <cell r="CC1804" t="str">
            <v>PNB     N2</v>
          </cell>
          <cell r="CD1804" t="str">
            <v xml:space="preserve">OPCOES COMPRA  </v>
          </cell>
          <cell r="CE1804" t="str">
            <v xml:space="preserve">Americano      </v>
          </cell>
        </row>
        <row r="1805">
          <cell r="BY1805" t="str">
            <v>ELPLE29</v>
          </cell>
          <cell r="BZ1805">
            <v>29</v>
          </cell>
          <cell r="CA1805" t="str">
            <v>18-05-2009</v>
          </cell>
          <cell r="CB1805" t="str">
            <v xml:space="preserve">ELPL        </v>
          </cell>
          <cell r="CC1805" t="str">
            <v>PNB     N2</v>
          </cell>
          <cell r="CD1805" t="str">
            <v xml:space="preserve">OPCOES COMPRA  </v>
          </cell>
          <cell r="CE1805" t="str">
            <v xml:space="preserve">Europeu        </v>
          </cell>
        </row>
        <row r="1806">
          <cell r="BY1806" t="str">
            <v>ELPLE30</v>
          </cell>
          <cell r="BZ1806">
            <v>30</v>
          </cell>
          <cell r="CA1806" t="str">
            <v>18-05-2009</v>
          </cell>
          <cell r="CB1806" t="str">
            <v xml:space="preserve">ELPL        </v>
          </cell>
          <cell r="CC1806" t="str">
            <v>PNB     N2</v>
          </cell>
          <cell r="CD1806" t="str">
            <v xml:space="preserve">OPCOES COMPRA  </v>
          </cell>
          <cell r="CE1806" t="str">
            <v xml:space="preserve">Americano      </v>
          </cell>
        </row>
        <row r="1807">
          <cell r="BY1807" t="str">
            <v>ELPLE31</v>
          </cell>
          <cell r="BZ1807">
            <v>31</v>
          </cell>
          <cell r="CA1807" t="str">
            <v>18-05-2009</v>
          </cell>
          <cell r="CB1807" t="str">
            <v xml:space="preserve">ELPL        </v>
          </cell>
          <cell r="CC1807" t="str">
            <v>PNB     N2</v>
          </cell>
          <cell r="CD1807" t="str">
            <v xml:space="preserve">OPCOES COMPRA  </v>
          </cell>
          <cell r="CE1807" t="str">
            <v xml:space="preserve">Europeu        </v>
          </cell>
        </row>
        <row r="1808">
          <cell r="BY1808" t="str">
            <v>ELPLF1</v>
          </cell>
          <cell r="BZ1808">
            <v>38</v>
          </cell>
          <cell r="CA1808" t="str">
            <v>15-06-2009</v>
          </cell>
          <cell r="CB1808" t="str">
            <v xml:space="preserve">ELPL        </v>
          </cell>
          <cell r="CC1808" t="str">
            <v>PNB     N2</v>
          </cell>
          <cell r="CD1808" t="str">
            <v xml:space="preserve">OPCOES COMPRA  </v>
          </cell>
          <cell r="CE1808" t="str">
            <v xml:space="preserve">Americano      </v>
          </cell>
        </row>
        <row r="1809">
          <cell r="BY1809" t="str">
            <v>ELPLO25</v>
          </cell>
          <cell r="BZ1809">
            <v>25</v>
          </cell>
          <cell r="CA1809" t="str">
            <v>16-03-2009</v>
          </cell>
          <cell r="CB1809" t="str">
            <v xml:space="preserve">ELPL        </v>
          </cell>
          <cell r="CC1809" t="str">
            <v>PNB     N2</v>
          </cell>
          <cell r="CD1809" t="str">
            <v xml:space="preserve">OPCOES VENDA   </v>
          </cell>
          <cell r="CE1809" t="str">
            <v xml:space="preserve">Europeu        </v>
          </cell>
        </row>
        <row r="1810">
          <cell r="BY1810" t="str">
            <v>ELPLO26</v>
          </cell>
          <cell r="BZ1810">
            <v>26</v>
          </cell>
          <cell r="CA1810" t="str">
            <v>16-03-2009</v>
          </cell>
          <cell r="CB1810" t="str">
            <v xml:space="preserve">ELPL        </v>
          </cell>
          <cell r="CC1810" t="str">
            <v>PNB     N2</v>
          </cell>
          <cell r="CD1810" t="str">
            <v xml:space="preserve">OPCOES VENDA   </v>
          </cell>
          <cell r="CE1810" t="str">
            <v xml:space="preserve">Europeu        </v>
          </cell>
        </row>
        <row r="1811">
          <cell r="BY1811" t="str">
            <v>ELPLO27</v>
          </cell>
          <cell r="BZ1811">
            <v>27</v>
          </cell>
          <cell r="CA1811" t="str">
            <v>16-03-2009</v>
          </cell>
          <cell r="CB1811" t="str">
            <v xml:space="preserve">ELPL        </v>
          </cell>
          <cell r="CC1811" t="str">
            <v>PNB     N2</v>
          </cell>
          <cell r="CD1811" t="str">
            <v xml:space="preserve">OPCOES VENDA   </v>
          </cell>
          <cell r="CE1811" t="str">
            <v xml:space="preserve">Europeu        </v>
          </cell>
        </row>
        <row r="1812">
          <cell r="BY1812" t="str">
            <v>ELPLO28</v>
          </cell>
          <cell r="BZ1812">
            <v>28</v>
          </cell>
          <cell r="CA1812" t="str">
            <v>16-03-2009</v>
          </cell>
          <cell r="CB1812" t="str">
            <v xml:space="preserve">ELPL        </v>
          </cell>
          <cell r="CC1812" t="str">
            <v>PNB     N2</v>
          </cell>
          <cell r="CD1812" t="str">
            <v xml:space="preserve">OPCOES VENDA   </v>
          </cell>
          <cell r="CE1812" t="str">
            <v xml:space="preserve">Europeu        </v>
          </cell>
        </row>
        <row r="1813">
          <cell r="BY1813" t="str">
            <v>ELPLO29</v>
          </cell>
          <cell r="BZ1813">
            <v>29</v>
          </cell>
          <cell r="CA1813" t="str">
            <v>16-03-2009</v>
          </cell>
          <cell r="CB1813" t="str">
            <v xml:space="preserve">ELPL        </v>
          </cell>
          <cell r="CC1813" t="str">
            <v>PNB     N2</v>
          </cell>
          <cell r="CD1813" t="str">
            <v xml:space="preserve">OPCOES VENDA   </v>
          </cell>
          <cell r="CE1813" t="str">
            <v xml:space="preserve">Europeu        </v>
          </cell>
        </row>
        <row r="1814">
          <cell r="BY1814" t="str">
            <v>ELPLO30</v>
          </cell>
          <cell r="BZ1814">
            <v>30</v>
          </cell>
          <cell r="CA1814" t="str">
            <v>16-03-2009</v>
          </cell>
          <cell r="CB1814" t="str">
            <v xml:space="preserve">ELPL        </v>
          </cell>
          <cell r="CC1814" t="str">
            <v>PNB     N2</v>
          </cell>
          <cell r="CD1814" t="str">
            <v xml:space="preserve">OPCOES VENDA   </v>
          </cell>
          <cell r="CE1814" t="str">
            <v xml:space="preserve">Europeu        </v>
          </cell>
        </row>
        <row r="1815">
          <cell r="BY1815" t="str">
            <v>ELPLP25</v>
          </cell>
          <cell r="BZ1815">
            <v>25</v>
          </cell>
          <cell r="CA1815" t="str">
            <v>20-04-2009</v>
          </cell>
          <cell r="CB1815" t="str">
            <v xml:space="preserve">ELPL        </v>
          </cell>
          <cell r="CC1815" t="str">
            <v>PNB     N2</v>
          </cell>
          <cell r="CD1815" t="str">
            <v xml:space="preserve">OPCOES VENDA   </v>
          </cell>
          <cell r="CE1815" t="str">
            <v xml:space="preserve">Europeu        </v>
          </cell>
        </row>
        <row r="1816">
          <cell r="BY1816" t="str">
            <v>ELPLP26</v>
          </cell>
          <cell r="BZ1816">
            <v>26</v>
          </cell>
          <cell r="CA1816" t="str">
            <v>20-04-2009</v>
          </cell>
          <cell r="CB1816" t="str">
            <v xml:space="preserve">ELPL        </v>
          </cell>
          <cell r="CC1816" t="str">
            <v>PNB     N2</v>
          </cell>
          <cell r="CD1816" t="str">
            <v xml:space="preserve">OPCOES VENDA   </v>
          </cell>
          <cell r="CE1816" t="str">
            <v xml:space="preserve">Europeu        </v>
          </cell>
        </row>
        <row r="1817">
          <cell r="BY1817" t="str">
            <v>ELPLP27</v>
          </cell>
          <cell r="BZ1817">
            <v>27</v>
          </cell>
          <cell r="CA1817" t="str">
            <v>20-04-2009</v>
          </cell>
          <cell r="CB1817" t="str">
            <v xml:space="preserve">ELPL        </v>
          </cell>
          <cell r="CC1817" t="str">
            <v>PNB     N2</v>
          </cell>
          <cell r="CD1817" t="str">
            <v xml:space="preserve">OPCOES VENDA   </v>
          </cell>
          <cell r="CE1817" t="str">
            <v xml:space="preserve">Europeu        </v>
          </cell>
        </row>
        <row r="1818">
          <cell r="BY1818" t="str">
            <v>ELPLP28</v>
          </cell>
          <cell r="BZ1818">
            <v>28</v>
          </cell>
          <cell r="CA1818" t="str">
            <v>20-04-2009</v>
          </cell>
          <cell r="CB1818" t="str">
            <v xml:space="preserve">ELPL        </v>
          </cell>
          <cell r="CC1818" t="str">
            <v>PNB     N2</v>
          </cell>
          <cell r="CD1818" t="str">
            <v xml:space="preserve">OPCOES VENDA   </v>
          </cell>
          <cell r="CE1818" t="str">
            <v xml:space="preserve">Europeu        </v>
          </cell>
        </row>
        <row r="1819">
          <cell r="BY1819" t="str">
            <v>ELPLP29</v>
          </cell>
          <cell r="BZ1819">
            <v>29</v>
          </cell>
          <cell r="CA1819" t="str">
            <v>20-04-2009</v>
          </cell>
          <cell r="CB1819" t="str">
            <v xml:space="preserve">ELPL        </v>
          </cell>
          <cell r="CC1819" t="str">
            <v>PNB     N2</v>
          </cell>
          <cell r="CD1819" t="str">
            <v xml:space="preserve">OPCOES VENDA   </v>
          </cell>
          <cell r="CE1819" t="str">
            <v xml:space="preserve">Europeu        </v>
          </cell>
        </row>
        <row r="1820">
          <cell r="BY1820" t="str">
            <v>ELPLP30</v>
          </cell>
          <cell r="BZ1820">
            <v>30</v>
          </cell>
          <cell r="CA1820" t="str">
            <v>20-04-2009</v>
          </cell>
          <cell r="CB1820" t="str">
            <v xml:space="preserve">ELPL        </v>
          </cell>
          <cell r="CC1820" t="str">
            <v>PNB     N2</v>
          </cell>
          <cell r="CD1820" t="str">
            <v xml:space="preserve">OPCOES VENDA   </v>
          </cell>
          <cell r="CE1820" t="str">
            <v xml:space="preserve">Europeu        </v>
          </cell>
        </row>
        <row r="1821">
          <cell r="BY1821" t="str">
            <v>ELPLP31</v>
          </cell>
          <cell r="BZ1821">
            <v>31</v>
          </cell>
          <cell r="CA1821" t="str">
            <v>20-04-2009</v>
          </cell>
          <cell r="CB1821" t="str">
            <v xml:space="preserve">ELPL        </v>
          </cell>
          <cell r="CC1821" t="str">
            <v>PNB     N2</v>
          </cell>
          <cell r="CD1821" t="str">
            <v xml:space="preserve">OPCOES VENDA   </v>
          </cell>
          <cell r="CE1821" t="str">
            <v xml:space="preserve">Europeu        </v>
          </cell>
        </row>
        <row r="1822">
          <cell r="BY1822" t="str">
            <v>ELPLQ28</v>
          </cell>
          <cell r="BZ1822">
            <v>28</v>
          </cell>
          <cell r="CA1822" t="str">
            <v>18-05-2009</v>
          </cell>
          <cell r="CB1822" t="str">
            <v xml:space="preserve">ELPL        </v>
          </cell>
          <cell r="CC1822" t="str">
            <v>PNB     N2</v>
          </cell>
          <cell r="CD1822" t="str">
            <v xml:space="preserve">OPCOES VENDA   </v>
          </cell>
          <cell r="CE1822" t="str">
            <v xml:space="preserve">Europeu        </v>
          </cell>
        </row>
        <row r="1823">
          <cell r="BY1823" t="str">
            <v>ELPLQ29</v>
          </cell>
          <cell r="BZ1823">
            <v>29</v>
          </cell>
          <cell r="CA1823" t="str">
            <v>18-05-2009</v>
          </cell>
          <cell r="CB1823" t="str">
            <v xml:space="preserve">ELPL        </v>
          </cell>
          <cell r="CC1823" t="str">
            <v>PNB     N2</v>
          </cell>
          <cell r="CD1823" t="str">
            <v xml:space="preserve">OPCOES VENDA   </v>
          </cell>
          <cell r="CE1823" t="str">
            <v xml:space="preserve">Europeu        </v>
          </cell>
        </row>
        <row r="1824">
          <cell r="BY1824" t="str">
            <v>ELPLQ30</v>
          </cell>
          <cell r="BZ1824">
            <v>30</v>
          </cell>
          <cell r="CA1824" t="str">
            <v>18-05-2009</v>
          </cell>
          <cell r="CB1824" t="str">
            <v xml:space="preserve">ELPL        </v>
          </cell>
          <cell r="CC1824" t="str">
            <v>PNB     N2</v>
          </cell>
          <cell r="CD1824" t="str">
            <v xml:space="preserve">OPCOES VENDA   </v>
          </cell>
          <cell r="CE1824" t="str">
            <v xml:space="preserve">Europeu        </v>
          </cell>
        </row>
        <row r="1825">
          <cell r="BY1825" t="str">
            <v>ELPLQ31</v>
          </cell>
          <cell r="BZ1825">
            <v>31</v>
          </cell>
          <cell r="CA1825" t="str">
            <v>18-05-2009</v>
          </cell>
          <cell r="CB1825" t="str">
            <v xml:space="preserve">ELPL        </v>
          </cell>
          <cell r="CC1825" t="str">
            <v>PNB     N2</v>
          </cell>
          <cell r="CD1825" t="str">
            <v xml:space="preserve">OPCOES VENDA   </v>
          </cell>
          <cell r="CE1825" t="str">
            <v xml:space="preserve">Europeu        </v>
          </cell>
        </row>
        <row r="1826">
          <cell r="BY1826" t="str">
            <v>ELPLR1</v>
          </cell>
          <cell r="BZ1826">
            <v>38</v>
          </cell>
          <cell r="CA1826" t="str">
            <v>15-06-2009</v>
          </cell>
          <cell r="CB1826" t="str">
            <v xml:space="preserve">ELPL        </v>
          </cell>
          <cell r="CC1826" t="str">
            <v>PNB     N2</v>
          </cell>
          <cell r="CD1826" t="str">
            <v xml:space="preserve">OPCOES VENDA   </v>
          </cell>
          <cell r="CE1826" t="str">
            <v xml:space="preserve">Europeu        </v>
          </cell>
        </row>
        <row r="1827">
          <cell r="BY1827" t="str">
            <v>UBBRC12</v>
          </cell>
          <cell r="BZ1827">
            <v>12</v>
          </cell>
          <cell r="CA1827" t="str">
            <v>16-03-2009</v>
          </cell>
          <cell r="CB1827" t="str">
            <v>UBBR    /EDJ</v>
          </cell>
          <cell r="CC1827" t="str">
            <v>UNT     N1</v>
          </cell>
          <cell r="CD1827" t="str">
            <v xml:space="preserve">OPCOES COMPRA  </v>
          </cell>
          <cell r="CE1827" t="str">
            <v xml:space="preserve">Americano      </v>
          </cell>
        </row>
        <row r="1828">
          <cell r="BY1828" t="str">
            <v>UBBRC13</v>
          </cell>
          <cell r="BZ1828">
            <v>13</v>
          </cell>
          <cell r="CA1828" t="str">
            <v>16-03-2009</v>
          </cell>
          <cell r="CB1828" t="str">
            <v>UBBR    /EDJ</v>
          </cell>
          <cell r="CC1828" t="str">
            <v>UNT     N1</v>
          </cell>
          <cell r="CD1828" t="str">
            <v xml:space="preserve">OPCOES COMPRA  </v>
          </cell>
          <cell r="CE1828" t="str">
            <v xml:space="preserve">Americano      </v>
          </cell>
        </row>
        <row r="1829">
          <cell r="BY1829" t="str">
            <v>UBBRC14</v>
          </cell>
          <cell r="BZ1829">
            <v>14</v>
          </cell>
          <cell r="CA1829" t="str">
            <v>16-03-2009</v>
          </cell>
          <cell r="CB1829" t="str">
            <v>UBBR    /EDJ</v>
          </cell>
          <cell r="CC1829" t="str">
            <v>UNT     N1</v>
          </cell>
          <cell r="CD1829" t="str">
            <v xml:space="preserve">OPCOES COMPRA  </v>
          </cell>
          <cell r="CE1829" t="str">
            <v xml:space="preserve">Americano      </v>
          </cell>
        </row>
        <row r="1830">
          <cell r="BY1830" t="str">
            <v>UBBRC15</v>
          </cell>
          <cell r="BZ1830">
            <v>15</v>
          </cell>
          <cell r="CA1830" t="str">
            <v>16-03-2009</v>
          </cell>
          <cell r="CB1830" t="str">
            <v>UBBR    /EDJ</v>
          </cell>
          <cell r="CC1830" t="str">
            <v>UNT     N1</v>
          </cell>
          <cell r="CD1830" t="str">
            <v xml:space="preserve">OPCOES COMPRA  </v>
          </cell>
          <cell r="CE1830" t="str">
            <v xml:space="preserve">Americano      </v>
          </cell>
        </row>
        <row r="1831">
          <cell r="BY1831" t="str">
            <v>UBBRC16</v>
          </cell>
          <cell r="BZ1831">
            <v>15.88</v>
          </cell>
          <cell r="CA1831" t="str">
            <v>16-03-2009</v>
          </cell>
          <cell r="CB1831" t="str">
            <v>UBBR    /EDJ</v>
          </cell>
          <cell r="CC1831" t="str">
            <v>UNT     N1</v>
          </cell>
          <cell r="CD1831" t="str">
            <v xml:space="preserve">OPCOES COMPRA  </v>
          </cell>
          <cell r="CE1831" t="str">
            <v xml:space="preserve">Americano      </v>
          </cell>
        </row>
        <row r="1832">
          <cell r="BY1832" t="str">
            <v>UBBRC17</v>
          </cell>
          <cell r="BZ1832">
            <v>17</v>
          </cell>
          <cell r="CA1832" t="str">
            <v>16-03-2009</v>
          </cell>
          <cell r="CB1832" t="str">
            <v>UBBR    /EDJ</v>
          </cell>
          <cell r="CC1832" t="str">
            <v>UNT     N1</v>
          </cell>
          <cell r="CD1832" t="str">
            <v xml:space="preserve">OPCOES COMPRA  </v>
          </cell>
          <cell r="CE1832" t="str">
            <v xml:space="preserve">Americano      </v>
          </cell>
        </row>
        <row r="1833">
          <cell r="BY1833" t="str">
            <v>UBBRC2</v>
          </cell>
          <cell r="BZ1833">
            <v>24.33</v>
          </cell>
          <cell r="CA1833" t="str">
            <v>16-03-2009</v>
          </cell>
          <cell r="CB1833" t="str">
            <v>UBBR    /EDJ</v>
          </cell>
          <cell r="CC1833" t="str">
            <v>UNT     N1</v>
          </cell>
          <cell r="CD1833" t="str">
            <v xml:space="preserve">OPCOES COMPRA  </v>
          </cell>
          <cell r="CE1833" t="str">
            <v xml:space="preserve">Americano      </v>
          </cell>
        </row>
        <row r="1834">
          <cell r="BY1834" t="str">
            <v>UBBRD11</v>
          </cell>
          <cell r="BZ1834">
            <v>11</v>
          </cell>
          <cell r="CA1834" t="str">
            <v>20-04-2009</v>
          </cell>
          <cell r="CB1834" t="str">
            <v>UBBR    /EDJ</v>
          </cell>
          <cell r="CC1834" t="str">
            <v>UNT     N1</v>
          </cell>
          <cell r="CD1834" t="str">
            <v xml:space="preserve">OPCOES COMPRA  </v>
          </cell>
          <cell r="CE1834" t="str">
            <v xml:space="preserve">Americano      </v>
          </cell>
        </row>
        <row r="1835">
          <cell r="BY1835" t="str">
            <v>UBBRD12</v>
          </cell>
          <cell r="BZ1835">
            <v>12</v>
          </cell>
          <cell r="CA1835" t="str">
            <v>20-04-2009</v>
          </cell>
          <cell r="CB1835" t="str">
            <v>UBBR    /EDJ</v>
          </cell>
          <cell r="CC1835" t="str">
            <v>UNT     N1</v>
          </cell>
          <cell r="CD1835" t="str">
            <v xml:space="preserve">OPCOES COMPRA  </v>
          </cell>
          <cell r="CE1835" t="str">
            <v xml:space="preserve">Americano      </v>
          </cell>
        </row>
        <row r="1836">
          <cell r="BY1836" t="str">
            <v>UBBRD13</v>
          </cell>
          <cell r="BZ1836">
            <v>13</v>
          </cell>
          <cell r="CA1836" t="str">
            <v>20-04-2009</v>
          </cell>
          <cell r="CB1836" t="str">
            <v>UBBR    /EDJ</v>
          </cell>
          <cell r="CC1836" t="str">
            <v>UNT     N1</v>
          </cell>
          <cell r="CD1836" t="str">
            <v xml:space="preserve">OPCOES COMPRA  </v>
          </cell>
          <cell r="CE1836" t="str">
            <v xml:space="preserve">Americano      </v>
          </cell>
        </row>
        <row r="1837">
          <cell r="BY1837" t="str">
            <v>UBBRD14</v>
          </cell>
          <cell r="BZ1837">
            <v>14</v>
          </cell>
          <cell r="CA1837" t="str">
            <v>20-04-2009</v>
          </cell>
          <cell r="CB1837" t="str">
            <v>UBBR    /EDJ</v>
          </cell>
          <cell r="CC1837" t="str">
            <v>UNT     N1</v>
          </cell>
          <cell r="CD1837" t="str">
            <v xml:space="preserve">OPCOES COMPRA  </v>
          </cell>
          <cell r="CE1837" t="str">
            <v xml:space="preserve">Americano      </v>
          </cell>
        </row>
        <row r="1838">
          <cell r="BY1838" t="str">
            <v>UBBRD15</v>
          </cell>
          <cell r="BZ1838">
            <v>15</v>
          </cell>
          <cell r="CA1838" t="str">
            <v>20-04-2009</v>
          </cell>
          <cell r="CB1838" t="str">
            <v>UBBR    /EDJ</v>
          </cell>
          <cell r="CC1838" t="str">
            <v>UNT     N1</v>
          </cell>
          <cell r="CD1838" t="str">
            <v xml:space="preserve">OPCOES COMPRA  </v>
          </cell>
          <cell r="CE1838" t="str">
            <v xml:space="preserve">Americano      </v>
          </cell>
        </row>
        <row r="1839">
          <cell r="BY1839" t="str">
            <v>UBBRD16</v>
          </cell>
          <cell r="BZ1839">
            <v>16</v>
          </cell>
          <cell r="CA1839" t="str">
            <v>20-04-2009</v>
          </cell>
          <cell r="CB1839" t="str">
            <v>UBBR    /EDJ</v>
          </cell>
          <cell r="CC1839" t="str">
            <v>UNT     N1</v>
          </cell>
          <cell r="CD1839" t="str">
            <v xml:space="preserve">OPCOES COMPRA  </v>
          </cell>
          <cell r="CE1839" t="str">
            <v xml:space="preserve">Americano      </v>
          </cell>
        </row>
        <row r="1840">
          <cell r="BY1840" t="str">
            <v>UBBRD17</v>
          </cell>
          <cell r="BZ1840">
            <v>17</v>
          </cell>
          <cell r="CA1840" t="str">
            <v>20-04-2009</v>
          </cell>
          <cell r="CB1840" t="str">
            <v>UBBR    /EDJ</v>
          </cell>
          <cell r="CC1840" t="str">
            <v>UNT     N1</v>
          </cell>
          <cell r="CD1840" t="str">
            <v xml:space="preserve">OPCOES COMPRA  </v>
          </cell>
          <cell r="CE1840" t="str">
            <v xml:space="preserve">Americano      </v>
          </cell>
        </row>
        <row r="1841">
          <cell r="BY1841" t="str">
            <v>UBBRH1</v>
          </cell>
          <cell r="BZ1841">
            <v>21</v>
          </cell>
          <cell r="CA1841" t="str">
            <v>17-08-2009</v>
          </cell>
          <cell r="CB1841" t="str">
            <v>UBBR    /EDJ</v>
          </cell>
          <cell r="CC1841" t="str">
            <v>UNT     N1</v>
          </cell>
          <cell r="CD1841" t="str">
            <v xml:space="preserve">OPCOES COMPRA  </v>
          </cell>
          <cell r="CE1841" t="str">
            <v xml:space="preserve">Americano      </v>
          </cell>
        </row>
        <row r="1842">
          <cell r="BY1842" t="str">
            <v>UBBRH2</v>
          </cell>
          <cell r="BZ1842">
            <v>22</v>
          </cell>
          <cell r="CA1842" t="str">
            <v>17-08-2009</v>
          </cell>
          <cell r="CB1842" t="str">
            <v>UBBR    /EDJ</v>
          </cell>
          <cell r="CC1842" t="str">
            <v>UNT     N1</v>
          </cell>
          <cell r="CD1842" t="str">
            <v xml:space="preserve">OPCOES COMPRA  </v>
          </cell>
          <cell r="CE1842" t="str">
            <v xml:space="preserve">Americano      </v>
          </cell>
        </row>
        <row r="1843">
          <cell r="BY1843" t="str">
            <v>UBBRH3</v>
          </cell>
          <cell r="BZ1843">
            <v>22.66</v>
          </cell>
          <cell r="CA1843" t="str">
            <v>17-08-2009</v>
          </cell>
          <cell r="CB1843" t="str">
            <v>UBBR    /EDJ</v>
          </cell>
          <cell r="CC1843" t="str">
            <v>UNT     N1</v>
          </cell>
          <cell r="CD1843" t="str">
            <v xml:space="preserve">OPCOES COMPRA  </v>
          </cell>
          <cell r="CE1843" t="str">
            <v xml:space="preserve">Americano      </v>
          </cell>
        </row>
        <row r="1844">
          <cell r="BY1844" t="str">
            <v>UBBRH4</v>
          </cell>
          <cell r="BZ1844">
            <v>24</v>
          </cell>
          <cell r="CA1844" t="str">
            <v>17-08-2009</v>
          </cell>
          <cell r="CB1844" t="str">
            <v>UBBR    /EDJ</v>
          </cell>
          <cell r="CC1844" t="str">
            <v>UNT     N1</v>
          </cell>
          <cell r="CD1844" t="str">
            <v xml:space="preserve">OPCOES COMPRA  </v>
          </cell>
          <cell r="CE1844" t="str">
            <v xml:space="preserve">Americano      </v>
          </cell>
        </row>
        <row r="1845">
          <cell r="BY1845" t="str">
            <v>UBBRH5</v>
          </cell>
          <cell r="BZ1845">
            <v>25</v>
          </cell>
          <cell r="CA1845" t="str">
            <v>17-08-2009</v>
          </cell>
          <cell r="CB1845" t="str">
            <v>UBBR    /EDJ</v>
          </cell>
          <cell r="CC1845" t="str">
            <v>UNT     N1</v>
          </cell>
          <cell r="CD1845" t="str">
            <v xml:space="preserve">OPCOES COMPRA  </v>
          </cell>
          <cell r="CE1845" t="str">
            <v xml:space="preserve">Americano      </v>
          </cell>
        </row>
        <row r="1846">
          <cell r="BY1846" t="str">
            <v>UBBRO12</v>
          </cell>
          <cell r="BZ1846">
            <v>12</v>
          </cell>
          <cell r="CA1846" t="str">
            <v>16-03-2009</v>
          </cell>
          <cell r="CB1846" t="str">
            <v>UBBR    /EDJ</v>
          </cell>
          <cell r="CC1846" t="str">
            <v>UNT     N1</v>
          </cell>
          <cell r="CD1846" t="str">
            <v xml:space="preserve">OPCOES VENDA   </v>
          </cell>
          <cell r="CE1846" t="str">
            <v xml:space="preserve">Europeu        </v>
          </cell>
        </row>
        <row r="1847">
          <cell r="BY1847" t="str">
            <v>UBBRO13</v>
          </cell>
          <cell r="BZ1847">
            <v>13</v>
          </cell>
          <cell r="CA1847" t="str">
            <v>16-03-2009</v>
          </cell>
          <cell r="CB1847" t="str">
            <v>UBBR    /EDJ</v>
          </cell>
          <cell r="CC1847" t="str">
            <v>UNT     N1</v>
          </cell>
          <cell r="CD1847" t="str">
            <v xml:space="preserve">OPCOES VENDA   </v>
          </cell>
          <cell r="CE1847" t="str">
            <v xml:space="preserve">Europeu        </v>
          </cell>
        </row>
        <row r="1848">
          <cell r="BY1848" t="str">
            <v>UBBRO14</v>
          </cell>
          <cell r="BZ1848">
            <v>13.88</v>
          </cell>
          <cell r="CA1848" t="str">
            <v>16-03-2009</v>
          </cell>
          <cell r="CB1848" t="str">
            <v>UBBR    /EDJ</v>
          </cell>
          <cell r="CC1848" t="str">
            <v>UNT     N1</v>
          </cell>
          <cell r="CD1848" t="str">
            <v xml:space="preserve">OPCOES VENDA   </v>
          </cell>
          <cell r="CE1848" t="str">
            <v xml:space="preserve">Europeu        </v>
          </cell>
        </row>
        <row r="1849">
          <cell r="BY1849" t="str">
            <v>UBBRO15</v>
          </cell>
          <cell r="BZ1849">
            <v>15</v>
          </cell>
          <cell r="CA1849" t="str">
            <v>16-03-2009</v>
          </cell>
          <cell r="CB1849" t="str">
            <v>UBBR    /EDJ</v>
          </cell>
          <cell r="CC1849" t="str">
            <v>UNT     N1</v>
          </cell>
          <cell r="CD1849" t="str">
            <v xml:space="preserve">OPCOES VENDA   </v>
          </cell>
          <cell r="CE1849" t="str">
            <v xml:space="preserve">Europeu        </v>
          </cell>
        </row>
        <row r="1850">
          <cell r="BY1850" t="str">
            <v>UBBRO16</v>
          </cell>
          <cell r="BZ1850">
            <v>16</v>
          </cell>
          <cell r="CA1850" t="str">
            <v>16-03-2009</v>
          </cell>
          <cell r="CB1850" t="str">
            <v>UBBR    /EDJ</v>
          </cell>
          <cell r="CC1850" t="str">
            <v>UNT     N1</v>
          </cell>
          <cell r="CD1850" t="str">
            <v xml:space="preserve">OPCOES VENDA   </v>
          </cell>
          <cell r="CE1850" t="str">
            <v xml:space="preserve">Europeu        </v>
          </cell>
        </row>
        <row r="1851">
          <cell r="BY1851" t="str">
            <v>UBBRO17</v>
          </cell>
          <cell r="BZ1851">
            <v>17</v>
          </cell>
          <cell r="CA1851" t="str">
            <v>16-03-2009</v>
          </cell>
          <cell r="CB1851" t="str">
            <v>UBBR    /EDJ</v>
          </cell>
          <cell r="CC1851" t="str">
            <v>UNT     N1</v>
          </cell>
          <cell r="CD1851" t="str">
            <v xml:space="preserve">OPCOES VENDA   </v>
          </cell>
          <cell r="CE1851" t="str">
            <v xml:space="preserve">Europeu        </v>
          </cell>
        </row>
        <row r="1852">
          <cell r="BY1852" t="str">
            <v>UBBRO2</v>
          </cell>
          <cell r="BZ1852">
            <v>24.33</v>
          </cell>
          <cell r="CA1852" t="str">
            <v>16-03-2009</v>
          </cell>
          <cell r="CB1852" t="str">
            <v>UBBR    /EDJ</v>
          </cell>
          <cell r="CC1852" t="str">
            <v>UNT     N1</v>
          </cell>
          <cell r="CD1852" t="str">
            <v xml:space="preserve">OPCOES VENDA   </v>
          </cell>
          <cell r="CE1852" t="str">
            <v xml:space="preserve">Europeu        </v>
          </cell>
        </row>
        <row r="1853">
          <cell r="BY1853" t="str">
            <v>UBBRP11</v>
          </cell>
          <cell r="BZ1853">
            <v>11</v>
          </cell>
          <cell r="CA1853" t="str">
            <v>20-04-2009</v>
          </cell>
          <cell r="CB1853" t="str">
            <v>UBBR    /EDJ</v>
          </cell>
          <cell r="CC1853" t="str">
            <v>UNT     N1</v>
          </cell>
          <cell r="CD1853" t="str">
            <v xml:space="preserve">OPCOES VENDA   </v>
          </cell>
          <cell r="CE1853" t="str">
            <v xml:space="preserve">Europeu        </v>
          </cell>
        </row>
        <row r="1854">
          <cell r="BY1854" t="str">
            <v>UBBRP12</v>
          </cell>
          <cell r="BZ1854">
            <v>12</v>
          </cell>
          <cell r="CA1854" t="str">
            <v>20-04-2009</v>
          </cell>
          <cell r="CB1854" t="str">
            <v>UBBR    /EDJ</v>
          </cell>
          <cell r="CC1854" t="str">
            <v>UNT     N1</v>
          </cell>
          <cell r="CD1854" t="str">
            <v xml:space="preserve">OPCOES VENDA   </v>
          </cell>
          <cell r="CE1854" t="str">
            <v xml:space="preserve">Europeu        </v>
          </cell>
        </row>
        <row r="1855">
          <cell r="BY1855" t="str">
            <v>UBBRP13</v>
          </cell>
          <cell r="BZ1855">
            <v>13</v>
          </cell>
          <cell r="CA1855" t="str">
            <v>20-04-2009</v>
          </cell>
          <cell r="CB1855" t="str">
            <v>UBBR    /EDJ</v>
          </cell>
          <cell r="CC1855" t="str">
            <v>UNT     N1</v>
          </cell>
          <cell r="CD1855" t="str">
            <v xml:space="preserve">OPCOES VENDA   </v>
          </cell>
          <cell r="CE1855" t="str">
            <v xml:space="preserve">Europeu        </v>
          </cell>
        </row>
        <row r="1856">
          <cell r="BY1856" t="str">
            <v>UBBRP14</v>
          </cell>
          <cell r="BZ1856">
            <v>14</v>
          </cell>
          <cell r="CA1856" t="str">
            <v>20-04-2009</v>
          </cell>
          <cell r="CB1856" t="str">
            <v>UBBR    /EDJ</v>
          </cell>
          <cell r="CC1856" t="str">
            <v>UNT     N1</v>
          </cell>
          <cell r="CD1856" t="str">
            <v xml:space="preserve">OPCOES VENDA   </v>
          </cell>
          <cell r="CE1856" t="str">
            <v xml:space="preserve">Europeu        </v>
          </cell>
        </row>
        <row r="1857">
          <cell r="BY1857" t="str">
            <v>UBBRP15</v>
          </cell>
          <cell r="BZ1857">
            <v>15</v>
          </cell>
          <cell r="CA1857" t="str">
            <v>20-04-2009</v>
          </cell>
          <cell r="CB1857" t="str">
            <v>UBBR    /EDJ</v>
          </cell>
          <cell r="CC1857" t="str">
            <v>UNT     N1</v>
          </cell>
          <cell r="CD1857" t="str">
            <v xml:space="preserve">OPCOES VENDA   </v>
          </cell>
          <cell r="CE1857" t="str">
            <v xml:space="preserve">Europeu        </v>
          </cell>
        </row>
        <row r="1858">
          <cell r="BY1858" t="str">
            <v>UBBRP16</v>
          </cell>
          <cell r="BZ1858">
            <v>16</v>
          </cell>
          <cell r="CA1858" t="str">
            <v>20-04-2009</v>
          </cell>
          <cell r="CB1858" t="str">
            <v>UBBR    /EDJ</v>
          </cell>
          <cell r="CC1858" t="str">
            <v>UNT     N1</v>
          </cell>
          <cell r="CD1858" t="str">
            <v xml:space="preserve">OPCOES VENDA   </v>
          </cell>
          <cell r="CE1858" t="str">
            <v xml:space="preserve">Europeu        </v>
          </cell>
        </row>
        <row r="1859">
          <cell r="BY1859" t="str">
            <v>UBBRP17</v>
          </cell>
          <cell r="BZ1859">
            <v>17</v>
          </cell>
          <cell r="CA1859" t="str">
            <v>20-04-2009</v>
          </cell>
          <cell r="CB1859" t="str">
            <v>UBBR    /EDJ</v>
          </cell>
          <cell r="CC1859" t="str">
            <v>UNT     N1</v>
          </cell>
          <cell r="CD1859" t="str">
            <v xml:space="preserve">OPCOES VENDA   </v>
          </cell>
          <cell r="CE1859" t="str">
            <v xml:space="preserve">Europeu        </v>
          </cell>
        </row>
        <row r="1860">
          <cell r="BY1860" t="str">
            <v>UBBRT1</v>
          </cell>
          <cell r="BZ1860">
            <v>21</v>
          </cell>
          <cell r="CA1860" t="str">
            <v>17-08-2009</v>
          </cell>
          <cell r="CB1860" t="str">
            <v>UBBR    /EDJ</v>
          </cell>
          <cell r="CC1860" t="str">
            <v>UNT     N1</v>
          </cell>
          <cell r="CD1860" t="str">
            <v xml:space="preserve">OPCOES VENDA   </v>
          </cell>
          <cell r="CE1860" t="str">
            <v xml:space="preserve">Europeu        </v>
          </cell>
        </row>
        <row r="1861">
          <cell r="BY1861" t="str">
            <v>UBBRT2</v>
          </cell>
          <cell r="BZ1861">
            <v>22</v>
          </cell>
          <cell r="CA1861" t="str">
            <v>17-08-2009</v>
          </cell>
          <cell r="CB1861" t="str">
            <v>UBBR    /EDJ</v>
          </cell>
          <cell r="CC1861" t="str">
            <v>UNT     N1</v>
          </cell>
          <cell r="CD1861" t="str">
            <v xml:space="preserve">OPCOES VENDA   </v>
          </cell>
          <cell r="CE1861" t="str">
            <v xml:space="preserve">Europeu        </v>
          </cell>
        </row>
        <row r="1862">
          <cell r="BY1862" t="str">
            <v>UBBRT3</v>
          </cell>
          <cell r="BZ1862">
            <v>22.66</v>
          </cell>
          <cell r="CA1862" t="str">
            <v>17-08-2009</v>
          </cell>
          <cell r="CB1862" t="str">
            <v>UBBR    /EDJ</v>
          </cell>
          <cell r="CC1862" t="str">
            <v>UNT     N1</v>
          </cell>
          <cell r="CD1862" t="str">
            <v xml:space="preserve">OPCOES VENDA   </v>
          </cell>
          <cell r="CE1862" t="str">
            <v xml:space="preserve">Europeu        </v>
          </cell>
        </row>
        <row r="1863">
          <cell r="BY1863" t="str">
            <v>UBBRT4</v>
          </cell>
          <cell r="BZ1863">
            <v>24</v>
          </cell>
          <cell r="CA1863" t="str">
            <v>17-08-2009</v>
          </cell>
          <cell r="CB1863" t="str">
            <v>UBBR    /EDJ</v>
          </cell>
          <cell r="CC1863" t="str">
            <v>UNT     N1</v>
          </cell>
          <cell r="CD1863" t="str">
            <v xml:space="preserve">OPCOES VENDA   </v>
          </cell>
          <cell r="CE1863" t="str">
            <v xml:space="preserve">Europeu        </v>
          </cell>
        </row>
        <row r="1864">
          <cell r="BY1864" t="str">
            <v>UBBRT5</v>
          </cell>
          <cell r="BZ1864">
            <v>25</v>
          </cell>
          <cell r="CA1864" t="str">
            <v>17-08-2009</v>
          </cell>
          <cell r="CB1864" t="str">
            <v>UBBR    /EDJ</v>
          </cell>
          <cell r="CC1864" t="str">
            <v>UNT     N1</v>
          </cell>
          <cell r="CD1864" t="str">
            <v xml:space="preserve">OPCOES VENDA   </v>
          </cell>
          <cell r="CE1864" t="str">
            <v xml:space="preserve">Europeu        </v>
          </cell>
        </row>
        <row r="1865">
          <cell r="BY1865" t="str">
            <v>ALLLC4</v>
          </cell>
          <cell r="BZ1865">
            <v>7.5</v>
          </cell>
          <cell r="CA1865" t="str">
            <v>16-03-2009</v>
          </cell>
          <cell r="CB1865" t="str">
            <v xml:space="preserve">ALLL        </v>
          </cell>
          <cell r="CC1865" t="str">
            <v>UNT     N2</v>
          </cell>
          <cell r="CD1865" t="str">
            <v xml:space="preserve">OPCOES COMPRA  </v>
          </cell>
          <cell r="CE1865" t="str">
            <v xml:space="preserve">Americano      </v>
          </cell>
        </row>
        <row r="1866">
          <cell r="BY1866" t="str">
            <v>ALLLC8</v>
          </cell>
          <cell r="BZ1866">
            <v>8</v>
          </cell>
          <cell r="CA1866" t="str">
            <v>16-03-2009</v>
          </cell>
          <cell r="CB1866" t="str">
            <v xml:space="preserve">ALLL        </v>
          </cell>
          <cell r="CC1866" t="str">
            <v>UNT     N2</v>
          </cell>
          <cell r="CD1866" t="str">
            <v xml:space="preserve">OPCOES COMPRA  </v>
          </cell>
          <cell r="CE1866" t="str">
            <v xml:space="preserve">Americano      </v>
          </cell>
        </row>
        <row r="1867">
          <cell r="BY1867" t="str">
            <v>ALLLC9</v>
          </cell>
          <cell r="BZ1867">
            <v>9</v>
          </cell>
          <cell r="CA1867" t="str">
            <v>16-03-2009</v>
          </cell>
          <cell r="CB1867" t="str">
            <v xml:space="preserve">ALLL        </v>
          </cell>
          <cell r="CC1867" t="str">
            <v>UNT     N2</v>
          </cell>
          <cell r="CD1867" t="str">
            <v xml:space="preserve">OPCOES COMPRA  </v>
          </cell>
          <cell r="CE1867" t="str">
            <v xml:space="preserve">Americano      </v>
          </cell>
        </row>
        <row r="1868">
          <cell r="BY1868" t="str">
            <v>ALLLC1</v>
          </cell>
          <cell r="BZ1868">
            <v>9.5</v>
          </cell>
          <cell r="CA1868" t="str">
            <v>16-03-2009</v>
          </cell>
          <cell r="CB1868" t="str">
            <v xml:space="preserve">ALLL        </v>
          </cell>
          <cell r="CC1868" t="str">
            <v>UNT     N2</v>
          </cell>
          <cell r="CD1868" t="str">
            <v xml:space="preserve">OPCOES COMPRA  </v>
          </cell>
          <cell r="CE1868" t="str">
            <v xml:space="preserve">Americano      </v>
          </cell>
        </row>
        <row r="1869">
          <cell r="BY1869" t="str">
            <v>ALLLC2</v>
          </cell>
          <cell r="BZ1869">
            <v>11.5</v>
          </cell>
          <cell r="CA1869" t="str">
            <v>16-03-2009</v>
          </cell>
          <cell r="CB1869" t="str">
            <v xml:space="preserve">ALLL        </v>
          </cell>
          <cell r="CC1869" t="str">
            <v>UNT     N2</v>
          </cell>
          <cell r="CD1869" t="str">
            <v xml:space="preserve">OPCOES COMPRA  </v>
          </cell>
          <cell r="CE1869" t="str">
            <v xml:space="preserve">Americano      </v>
          </cell>
        </row>
        <row r="1870">
          <cell r="BY1870" t="str">
            <v>ALLLC3</v>
          </cell>
          <cell r="BZ1870">
            <v>15.5</v>
          </cell>
          <cell r="CA1870" t="str">
            <v>16-03-2009</v>
          </cell>
          <cell r="CB1870" t="str">
            <v xml:space="preserve">ALLL        </v>
          </cell>
          <cell r="CC1870" t="str">
            <v>UNT     N2</v>
          </cell>
          <cell r="CD1870" t="str">
            <v xml:space="preserve">OPCOES COMPRA  </v>
          </cell>
          <cell r="CE1870" t="str">
            <v xml:space="preserve">Americano      </v>
          </cell>
        </row>
        <row r="1871">
          <cell r="BY1871" t="str">
            <v>ALLLD7</v>
          </cell>
          <cell r="BZ1871">
            <v>7</v>
          </cell>
          <cell r="CA1871" t="str">
            <v>20-04-2009</v>
          </cell>
          <cell r="CB1871" t="str">
            <v xml:space="preserve">ALLL        </v>
          </cell>
          <cell r="CC1871" t="str">
            <v>UNT     N2</v>
          </cell>
          <cell r="CD1871" t="str">
            <v xml:space="preserve">OPCOES COMPRA  </v>
          </cell>
          <cell r="CE1871" t="str">
            <v xml:space="preserve">Americano      </v>
          </cell>
        </row>
        <row r="1872">
          <cell r="BY1872" t="str">
            <v>ALLLD1</v>
          </cell>
          <cell r="BZ1872">
            <v>7.5</v>
          </cell>
          <cell r="CA1872" t="str">
            <v>20-04-2009</v>
          </cell>
          <cell r="CB1872" t="str">
            <v xml:space="preserve">ALLL        </v>
          </cell>
          <cell r="CC1872" t="str">
            <v>UNT     N2</v>
          </cell>
          <cell r="CD1872" t="str">
            <v xml:space="preserve">OPCOES COMPRA  </v>
          </cell>
          <cell r="CE1872" t="str">
            <v xml:space="preserve">Europeu        </v>
          </cell>
        </row>
        <row r="1873">
          <cell r="BY1873" t="str">
            <v>ALLLD8</v>
          </cell>
          <cell r="BZ1873">
            <v>8</v>
          </cell>
          <cell r="CA1873" t="str">
            <v>20-04-2009</v>
          </cell>
          <cell r="CB1873" t="str">
            <v xml:space="preserve">ALLL        </v>
          </cell>
          <cell r="CC1873" t="str">
            <v>UNT     N2</v>
          </cell>
          <cell r="CD1873" t="str">
            <v xml:space="preserve">OPCOES COMPRA  </v>
          </cell>
          <cell r="CE1873" t="str">
            <v xml:space="preserve">Americano      </v>
          </cell>
        </row>
        <row r="1874">
          <cell r="BY1874" t="str">
            <v>ALLLD9</v>
          </cell>
          <cell r="BZ1874">
            <v>9</v>
          </cell>
          <cell r="CA1874" t="str">
            <v>20-04-2009</v>
          </cell>
          <cell r="CB1874" t="str">
            <v xml:space="preserve">ALLL        </v>
          </cell>
          <cell r="CC1874" t="str">
            <v>UNT     N2</v>
          </cell>
          <cell r="CD1874" t="str">
            <v xml:space="preserve">OPCOES COMPRA  </v>
          </cell>
          <cell r="CE1874" t="str">
            <v xml:space="preserve">Americano      </v>
          </cell>
        </row>
        <row r="1875">
          <cell r="BY1875" t="str">
            <v>ALLLD10</v>
          </cell>
          <cell r="BZ1875">
            <v>10</v>
          </cell>
          <cell r="CA1875" t="str">
            <v>20-04-2009</v>
          </cell>
          <cell r="CB1875" t="str">
            <v xml:space="preserve">ALLL        </v>
          </cell>
          <cell r="CC1875" t="str">
            <v>UNT     N2</v>
          </cell>
          <cell r="CD1875" t="str">
            <v xml:space="preserve">OPCOES COMPRA  </v>
          </cell>
          <cell r="CE1875" t="str">
            <v xml:space="preserve">Americano      </v>
          </cell>
        </row>
        <row r="1876">
          <cell r="BY1876" t="str">
            <v>ALLLD11</v>
          </cell>
          <cell r="BZ1876">
            <v>11</v>
          </cell>
          <cell r="CA1876" t="str">
            <v>20-04-2009</v>
          </cell>
          <cell r="CB1876" t="str">
            <v xml:space="preserve">ALLL        </v>
          </cell>
          <cell r="CC1876" t="str">
            <v>UNT     N2</v>
          </cell>
          <cell r="CD1876" t="str">
            <v xml:space="preserve">OPCOES COMPRA  </v>
          </cell>
          <cell r="CE1876" t="str">
            <v xml:space="preserve">Americano      </v>
          </cell>
        </row>
        <row r="1877">
          <cell r="BY1877" t="str">
            <v>ALLLF10</v>
          </cell>
          <cell r="BZ1877">
            <v>10</v>
          </cell>
          <cell r="CA1877" t="str">
            <v>15-06-2009</v>
          </cell>
          <cell r="CB1877" t="str">
            <v xml:space="preserve">ALLL        </v>
          </cell>
          <cell r="CC1877" t="str">
            <v>UNT     N2</v>
          </cell>
          <cell r="CD1877" t="str">
            <v xml:space="preserve">OPCOES COMPRA  </v>
          </cell>
          <cell r="CE1877" t="str">
            <v xml:space="preserve">Americano      </v>
          </cell>
        </row>
        <row r="1878">
          <cell r="BY1878" t="str">
            <v>ALLLO4</v>
          </cell>
          <cell r="BZ1878">
            <v>7.5</v>
          </cell>
          <cell r="CA1878" t="str">
            <v>16-03-2009</v>
          </cell>
          <cell r="CB1878" t="str">
            <v xml:space="preserve">ALLL        </v>
          </cell>
          <cell r="CC1878" t="str">
            <v>UNT     N2</v>
          </cell>
          <cell r="CD1878" t="str">
            <v xml:space="preserve">OPCOES VENDA   </v>
          </cell>
          <cell r="CE1878" t="str">
            <v xml:space="preserve">Europeu        </v>
          </cell>
        </row>
        <row r="1879">
          <cell r="BY1879" t="str">
            <v>ALLLO8</v>
          </cell>
          <cell r="BZ1879">
            <v>8</v>
          </cell>
          <cell r="CA1879" t="str">
            <v>16-03-2009</v>
          </cell>
          <cell r="CB1879" t="str">
            <v xml:space="preserve">ALLL        </v>
          </cell>
          <cell r="CC1879" t="str">
            <v>UNT     N2</v>
          </cell>
          <cell r="CD1879" t="str">
            <v xml:space="preserve">OPCOES VENDA   </v>
          </cell>
          <cell r="CE1879" t="str">
            <v xml:space="preserve">Europeu        </v>
          </cell>
        </row>
        <row r="1880">
          <cell r="BY1880" t="str">
            <v>ALLLO9</v>
          </cell>
          <cell r="BZ1880">
            <v>9</v>
          </cell>
          <cell r="CA1880" t="str">
            <v>16-03-2009</v>
          </cell>
          <cell r="CB1880" t="str">
            <v xml:space="preserve">ALLL        </v>
          </cell>
          <cell r="CC1880" t="str">
            <v>UNT     N2</v>
          </cell>
          <cell r="CD1880" t="str">
            <v xml:space="preserve">OPCOES VENDA   </v>
          </cell>
          <cell r="CE1880" t="str">
            <v xml:space="preserve">Europeu        </v>
          </cell>
        </row>
        <row r="1881">
          <cell r="BY1881" t="str">
            <v>ALLLO1</v>
          </cell>
          <cell r="BZ1881">
            <v>9.5</v>
          </cell>
          <cell r="CA1881" t="str">
            <v>16-03-2009</v>
          </cell>
          <cell r="CB1881" t="str">
            <v xml:space="preserve">ALLL        </v>
          </cell>
          <cell r="CC1881" t="str">
            <v>UNT     N2</v>
          </cell>
          <cell r="CD1881" t="str">
            <v xml:space="preserve">OPCOES VENDA   </v>
          </cell>
          <cell r="CE1881" t="str">
            <v xml:space="preserve">Europeu        </v>
          </cell>
        </row>
        <row r="1882">
          <cell r="BY1882" t="str">
            <v>ALLLO2</v>
          </cell>
          <cell r="BZ1882">
            <v>11.5</v>
          </cell>
          <cell r="CA1882" t="str">
            <v>16-03-2009</v>
          </cell>
          <cell r="CB1882" t="str">
            <v xml:space="preserve">ALLL        </v>
          </cell>
          <cell r="CC1882" t="str">
            <v>UNT     N2</v>
          </cell>
          <cell r="CD1882" t="str">
            <v xml:space="preserve">OPCOES VENDA   </v>
          </cell>
          <cell r="CE1882" t="str">
            <v xml:space="preserve">Europeu        </v>
          </cell>
        </row>
        <row r="1883">
          <cell r="BY1883" t="str">
            <v>ALLLO3</v>
          </cell>
          <cell r="BZ1883">
            <v>15.5</v>
          </cell>
          <cell r="CA1883" t="str">
            <v>16-03-2009</v>
          </cell>
          <cell r="CB1883" t="str">
            <v xml:space="preserve">ALLL        </v>
          </cell>
          <cell r="CC1883" t="str">
            <v>UNT     N2</v>
          </cell>
          <cell r="CD1883" t="str">
            <v xml:space="preserve">OPCOES VENDA   </v>
          </cell>
          <cell r="CE1883" t="str">
            <v xml:space="preserve">Europeu        </v>
          </cell>
        </row>
        <row r="1884">
          <cell r="BY1884" t="str">
            <v>ALLLP7</v>
          </cell>
          <cell r="BZ1884">
            <v>7</v>
          </cell>
          <cell r="CA1884" t="str">
            <v>20-04-2009</v>
          </cell>
          <cell r="CB1884" t="str">
            <v xml:space="preserve">ALLL        </v>
          </cell>
          <cell r="CC1884" t="str">
            <v>UNT     N2</v>
          </cell>
          <cell r="CD1884" t="str">
            <v xml:space="preserve">OPCOES VENDA   </v>
          </cell>
          <cell r="CE1884" t="str">
            <v xml:space="preserve">Europeu        </v>
          </cell>
        </row>
        <row r="1885">
          <cell r="BY1885" t="str">
            <v>ALLLP1</v>
          </cell>
          <cell r="BZ1885">
            <v>7.5</v>
          </cell>
          <cell r="CA1885" t="str">
            <v>20-04-2009</v>
          </cell>
          <cell r="CB1885" t="str">
            <v xml:space="preserve">ALLL        </v>
          </cell>
          <cell r="CC1885" t="str">
            <v>UNT     N2</v>
          </cell>
          <cell r="CD1885" t="str">
            <v xml:space="preserve">OPCOES VENDA   </v>
          </cell>
          <cell r="CE1885" t="str">
            <v xml:space="preserve">Europeu        </v>
          </cell>
        </row>
        <row r="1886">
          <cell r="BY1886" t="str">
            <v>ALLLP8</v>
          </cell>
          <cell r="BZ1886">
            <v>8</v>
          </cell>
          <cell r="CA1886" t="str">
            <v>20-04-2009</v>
          </cell>
          <cell r="CB1886" t="str">
            <v xml:space="preserve">ALLL        </v>
          </cell>
          <cell r="CC1886" t="str">
            <v>UNT     N2</v>
          </cell>
          <cell r="CD1886" t="str">
            <v xml:space="preserve">OPCOES VENDA   </v>
          </cell>
          <cell r="CE1886" t="str">
            <v xml:space="preserve">Europeu        </v>
          </cell>
        </row>
        <row r="1887">
          <cell r="BY1887" t="str">
            <v>ALLLP9</v>
          </cell>
          <cell r="BZ1887">
            <v>9</v>
          </cell>
          <cell r="CA1887" t="str">
            <v>20-04-2009</v>
          </cell>
          <cell r="CB1887" t="str">
            <v xml:space="preserve">ALLL        </v>
          </cell>
          <cell r="CC1887" t="str">
            <v>UNT     N2</v>
          </cell>
          <cell r="CD1887" t="str">
            <v xml:space="preserve">OPCOES VENDA   </v>
          </cell>
          <cell r="CE1887" t="str">
            <v xml:space="preserve">Europeu        </v>
          </cell>
        </row>
        <row r="1888">
          <cell r="BY1888" t="str">
            <v>ALLLP10</v>
          </cell>
          <cell r="BZ1888">
            <v>10</v>
          </cell>
          <cell r="CA1888" t="str">
            <v>20-04-2009</v>
          </cell>
          <cell r="CB1888" t="str">
            <v xml:space="preserve">ALLL        </v>
          </cell>
          <cell r="CC1888" t="str">
            <v>UNT     N2</v>
          </cell>
          <cell r="CD1888" t="str">
            <v xml:space="preserve">OPCOES VENDA   </v>
          </cell>
          <cell r="CE1888" t="str">
            <v xml:space="preserve">Europeu        </v>
          </cell>
        </row>
        <row r="1889">
          <cell r="BY1889" t="str">
            <v>ALLLP11</v>
          </cell>
          <cell r="BZ1889">
            <v>11</v>
          </cell>
          <cell r="CA1889" t="str">
            <v>20-04-2009</v>
          </cell>
          <cell r="CB1889" t="str">
            <v xml:space="preserve">ALLL        </v>
          </cell>
          <cell r="CC1889" t="str">
            <v>UNT     N2</v>
          </cell>
          <cell r="CD1889" t="str">
            <v xml:space="preserve">OPCOES VENDA   </v>
          </cell>
          <cell r="CE1889" t="str">
            <v xml:space="preserve">Europeu        </v>
          </cell>
        </row>
        <row r="1890">
          <cell r="BY1890" t="str">
            <v>ALLLR10</v>
          </cell>
          <cell r="BZ1890">
            <v>10</v>
          </cell>
          <cell r="CA1890" t="str">
            <v>15-06-2009</v>
          </cell>
          <cell r="CB1890" t="str">
            <v xml:space="preserve">ALLL        </v>
          </cell>
          <cell r="CC1890" t="str">
            <v>UNT     N2</v>
          </cell>
          <cell r="CD1890" t="str">
            <v xml:space="preserve">OPCOES VENDA   </v>
          </cell>
          <cell r="CE1890" t="str">
            <v xml:space="preserve">Europeu        </v>
          </cell>
        </row>
        <row r="1891">
          <cell r="BY1891" t="str">
            <v>IBOVD20</v>
          </cell>
          <cell r="BZ1891">
            <v>20000</v>
          </cell>
          <cell r="CA1891" t="str">
            <v>15-04-2009</v>
          </cell>
          <cell r="CB1891">
            <v>0</v>
          </cell>
          <cell r="CC1891">
            <v>0</v>
          </cell>
          <cell r="CD1891">
            <v>0</v>
          </cell>
          <cell r="CE1891">
            <v>0</v>
          </cell>
        </row>
        <row r="1892">
          <cell r="BY1892" t="str">
            <v>IBOVD25</v>
          </cell>
          <cell r="BZ1892">
            <v>25000</v>
          </cell>
          <cell r="CA1892" t="str">
            <v>15-04-2009</v>
          </cell>
          <cell r="CB1892">
            <v>0</v>
          </cell>
          <cell r="CC1892">
            <v>0</v>
          </cell>
          <cell r="CD1892">
            <v>0</v>
          </cell>
          <cell r="CE1892">
            <v>0</v>
          </cell>
        </row>
        <row r="1893">
          <cell r="BY1893" t="str">
            <v>IBOVD26</v>
          </cell>
          <cell r="BZ1893">
            <v>26000</v>
          </cell>
          <cell r="CA1893" t="str">
            <v>15-04-2009</v>
          </cell>
          <cell r="CB1893">
            <v>0</v>
          </cell>
          <cell r="CC1893">
            <v>0</v>
          </cell>
          <cell r="CD1893">
            <v>0</v>
          </cell>
          <cell r="CE1893">
            <v>0</v>
          </cell>
        </row>
        <row r="1894">
          <cell r="BY1894" t="str">
            <v>IBOVD27</v>
          </cell>
          <cell r="BZ1894">
            <v>27000</v>
          </cell>
          <cell r="CA1894" t="str">
            <v>15-04-2009</v>
          </cell>
          <cell r="CB1894">
            <v>0</v>
          </cell>
          <cell r="CC1894">
            <v>0</v>
          </cell>
          <cell r="CD1894">
            <v>0</v>
          </cell>
          <cell r="CE1894">
            <v>0</v>
          </cell>
        </row>
        <row r="1895">
          <cell r="BY1895" t="str">
            <v>IBOVD28</v>
          </cell>
          <cell r="BZ1895">
            <v>28000</v>
          </cell>
          <cell r="CA1895" t="str">
            <v>15-04-2009</v>
          </cell>
          <cell r="CB1895">
            <v>0</v>
          </cell>
          <cell r="CC1895">
            <v>0</v>
          </cell>
          <cell r="CD1895">
            <v>0</v>
          </cell>
          <cell r="CE1895">
            <v>0</v>
          </cell>
        </row>
        <row r="1896">
          <cell r="BY1896" t="str">
            <v>IBOVD29</v>
          </cell>
          <cell r="BZ1896">
            <v>29000</v>
          </cell>
          <cell r="CA1896" t="str">
            <v>15-04-2009</v>
          </cell>
          <cell r="CB1896">
            <v>0</v>
          </cell>
          <cell r="CC1896">
            <v>0</v>
          </cell>
          <cell r="CD1896">
            <v>0</v>
          </cell>
          <cell r="CE1896">
            <v>0</v>
          </cell>
        </row>
        <row r="1897">
          <cell r="BY1897" t="str">
            <v>IBOVD30</v>
          </cell>
          <cell r="BZ1897">
            <v>30000</v>
          </cell>
          <cell r="CA1897" t="str">
            <v>15-04-2009</v>
          </cell>
          <cell r="CB1897">
            <v>0</v>
          </cell>
          <cell r="CC1897">
            <v>0</v>
          </cell>
          <cell r="CD1897">
            <v>0</v>
          </cell>
          <cell r="CE1897">
            <v>0</v>
          </cell>
        </row>
        <row r="1898">
          <cell r="BY1898" t="str">
            <v>IBOVD31</v>
          </cell>
          <cell r="BZ1898">
            <v>31000</v>
          </cell>
          <cell r="CA1898" t="str">
            <v>15-04-2009</v>
          </cell>
          <cell r="CB1898">
            <v>0</v>
          </cell>
          <cell r="CC1898">
            <v>0</v>
          </cell>
          <cell r="CD1898">
            <v>0</v>
          </cell>
          <cell r="CE1898">
            <v>0</v>
          </cell>
        </row>
        <row r="1899">
          <cell r="BY1899" t="str">
            <v>IBOVD32</v>
          </cell>
          <cell r="BZ1899">
            <v>32000</v>
          </cell>
          <cell r="CA1899" t="str">
            <v>15-04-2009</v>
          </cell>
          <cell r="CB1899">
            <v>0</v>
          </cell>
          <cell r="CC1899">
            <v>0</v>
          </cell>
          <cell r="CD1899">
            <v>0</v>
          </cell>
          <cell r="CE1899">
            <v>0</v>
          </cell>
        </row>
        <row r="1900">
          <cell r="BY1900" t="str">
            <v>IBOVD33</v>
          </cell>
          <cell r="BZ1900">
            <v>33000</v>
          </cell>
          <cell r="CA1900" t="str">
            <v>15-04-2009</v>
          </cell>
          <cell r="CB1900">
            <v>0</v>
          </cell>
          <cell r="CC1900">
            <v>0</v>
          </cell>
          <cell r="CD1900">
            <v>0</v>
          </cell>
          <cell r="CE1900">
            <v>0</v>
          </cell>
        </row>
        <row r="1901">
          <cell r="BY1901" t="str">
            <v>IBOVD34</v>
          </cell>
          <cell r="BZ1901">
            <v>34000</v>
          </cell>
          <cell r="CA1901" t="str">
            <v>15-04-2009</v>
          </cell>
          <cell r="CB1901">
            <v>0</v>
          </cell>
          <cell r="CC1901">
            <v>0</v>
          </cell>
          <cell r="CD1901">
            <v>0</v>
          </cell>
          <cell r="CE1901">
            <v>0</v>
          </cell>
        </row>
        <row r="1902">
          <cell r="BY1902" t="str">
            <v>IBOVD35</v>
          </cell>
          <cell r="BZ1902">
            <v>35000</v>
          </cell>
          <cell r="CA1902" t="str">
            <v>15-04-2009</v>
          </cell>
          <cell r="CB1902">
            <v>0</v>
          </cell>
          <cell r="CC1902">
            <v>0</v>
          </cell>
          <cell r="CD1902">
            <v>0</v>
          </cell>
          <cell r="CE1902">
            <v>0</v>
          </cell>
        </row>
        <row r="1903">
          <cell r="BY1903" t="str">
            <v>IBOVD36</v>
          </cell>
          <cell r="BZ1903">
            <v>36000</v>
          </cell>
          <cell r="CA1903" t="str">
            <v>15-04-2009</v>
          </cell>
          <cell r="CB1903">
            <v>0</v>
          </cell>
          <cell r="CC1903">
            <v>0</v>
          </cell>
          <cell r="CD1903">
            <v>0</v>
          </cell>
          <cell r="CE1903">
            <v>0</v>
          </cell>
        </row>
        <row r="1904">
          <cell r="BY1904" t="str">
            <v>IBOVD37</v>
          </cell>
          <cell r="BZ1904">
            <v>37000</v>
          </cell>
          <cell r="CA1904" t="str">
            <v>15-04-2009</v>
          </cell>
          <cell r="CB1904">
            <v>0</v>
          </cell>
          <cell r="CC1904">
            <v>0</v>
          </cell>
          <cell r="CD1904">
            <v>0</v>
          </cell>
          <cell r="CE1904">
            <v>0</v>
          </cell>
        </row>
        <row r="1905">
          <cell r="BY1905" t="str">
            <v>IBOVD98</v>
          </cell>
          <cell r="BZ1905">
            <v>38000</v>
          </cell>
          <cell r="CA1905" t="str">
            <v>15-04-2009</v>
          </cell>
          <cell r="CB1905">
            <v>0</v>
          </cell>
          <cell r="CC1905">
            <v>0</v>
          </cell>
          <cell r="CD1905">
            <v>0</v>
          </cell>
          <cell r="CE1905">
            <v>0</v>
          </cell>
        </row>
        <row r="1906">
          <cell r="BY1906" t="str">
            <v>IBOVD39</v>
          </cell>
          <cell r="BZ1906">
            <v>39000</v>
          </cell>
          <cell r="CA1906" t="str">
            <v>15-04-2009</v>
          </cell>
          <cell r="CB1906">
            <v>0</v>
          </cell>
          <cell r="CC1906">
            <v>0</v>
          </cell>
          <cell r="CD1906">
            <v>0</v>
          </cell>
          <cell r="CE1906">
            <v>0</v>
          </cell>
        </row>
        <row r="1907">
          <cell r="BY1907" t="str">
            <v>IBOVD40</v>
          </cell>
          <cell r="BZ1907">
            <v>40000</v>
          </cell>
          <cell r="CA1907" t="str">
            <v>15-04-2009</v>
          </cell>
          <cell r="CB1907">
            <v>0</v>
          </cell>
          <cell r="CC1907">
            <v>0</v>
          </cell>
          <cell r="CD1907">
            <v>0</v>
          </cell>
          <cell r="CE1907">
            <v>0</v>
          </cell>
        </row>
        <row r="1908">
          <cell r="BY1908" t="str">
            <v>IBOVD41</v>
          </cell>
          <cell r="BZ1908">
            <v>41000</v>
          </cell>
          <cell r="CA1908" t="str">
            <v>15-04-2009</v>
          </cell>
          <cell r="CB1908">
            <v>0</v>
          </cell>
          <cell r="CC1908">
            <v>0</v>
          </cell>
          <cell r="CD1908">
            <v>0</v>
          </cell>
          <cell r="CE1908">
            <v>0</v>
          </cell>
        </row>
        <row r="1909">
          <cell r="BY1909" t="str">
            <v>IBOVD42</v>
          </cell>
          <cell r="BZ1909">
            <v>42000</v>
          </cell>
          <cell r="CA1909" t="str">
            <v>15-04-2009</v>
          </cell>
          <cell r="CB1909">
            <v>0</v>
          </cell>
          <cell r="CC1909">
            <v>0</v>
          </cell>
          <cell r="CD1909">
            <v>0</v>
          </cell>
          <cell r="CE1909">
            <v>0</v>
          </cell>
        </row>
        <row r="1910">
          <cell r="BY1910" t="str">
            <v>IBOVD43</v>
          </cell>
          <cell r="BZ1910">
            <v>43000</v>
          </cell>
          <cell r="CA1910" t="str">
            <v>15-04-2009</v>
          </cell>
          <cell r="CB1910">
            <v>0</v>
          </cell>
          <cell r="CC1910">
            <v>0</v>
          </cell>
          <cell r="CD1910">
            <v>0</v>
          </cell>
          <cell r="CE1910">
            <v>0</v>
          </cell>
        </row>
        <row r="1911">
          <cell r="BY1911" t="str">
            <v>IBOVD44</v>
          </cell>
          <cell r="BZ1911">
            <v>44000</v>
          </cell>
          <cell r="CA1911" t="str">
            <v>15-04-2009</v>
          </cell>
          <cell r="CB1911">
            <v>0</v>
          </cell>
          <cell r="CC1911">
            <v>0</v>
          </cell>
          <cell r="CD1911">
            <v>0</v>
          </cell>
          <cell r="CE1911">
            <v>0</v>
          </cell>
        </row>
        <row r="1912">
          <cell r="BY1912" t="str">
            <v>IBOVD45</v>
          </cell>
          <cell r="BZ1912">
            <v>45000</v>
          </cell>
          <cell r="CA1912" t="str">
            <v>15-04-2009</v>
          </cell>
          <cell r="CB1912">
            <v>0</v>
          </cell>
          <cell r="CC1912">
            <v>0</v>
          </cell>
          <cell r="CD1912">
            <v>0</v>
          </cell>
          <cell r="CE1912">
            <v>0</v>
          </cell>
        </row>
        <row r="1913">
          <cell r="BY1913" t="str">
            <v>IBOVD46</v>
          </cell>
          <cell r="BZ1913">
            <v>46000</v>
          </cell>
          <cell r="CA1913" t="str">
            <v>15-04-2009</v>
          </cell>
          <cell r="CB1913">
            <v>0</v>
          </cell>
          <cell r="CC1913">
            <v>0</v>
          </cell>
          <cell r="CD1913">
            <v>0</v>
          </cell>
          <cell r="CE1913">
            <v>0</v>
          </cell>
        </row>
        <row r="1914">
          <cell r="BY1914" t="str">
            <v>IBOVD47</v>
          </cell>
          <cell r="BZ1914">
            <v>47000</v>
          </cell>
          <cell r="CA1914" t="str">
            <v>15-04-2009</v>
          </cell>
          <cell r="CB1914">
            <v>0</v>
          </cell>
          <cell r="CC1914">
            <v>0</v>
          </cell>
          <cell r="CD1914">
            <v>0</v>
          </cell>
          <cell r="CE1914">
            <v>0</v>
          </cell>
        </row>
        <row r="1915">
          <cell r="BY1915" t="str">
            <v>IBOVD48</v>
          </cell>
          <cell r="BZ1915">
            <v>48000</v>
          </cell>
          <cell r="CA1915" t="str">
            <v>15-04-2009</v>
          </cell>
          <cell r="CB1915">
            <v>0</v>
          </cell>
          <cell r="CC1915">
            <v>0</v>
          </cell>
          <cell r="CD1915">
            <v>0</v>
          </cell>
          <cell r="CE1915">
            <v>0</v>
          </cell>
        </row>
        <row r="1916">
          <cell r="BY1916" t="str">
            <v>IBOVD49</v>
          </cell>
          <cell r="BZ1916">
            <v>49000</v>
          </cell>
          <cell r="CA1916" t="str">
            <v>15-04-2009</v>
          </cell>
          <cell r="CB1916">
            <v>0</v>
          </cell>
          <cell r="CC1916">
            <v>0</v>
          </cell>
          <cell r="CD1916">
            <v>0</v>
          </cell>
          <cell r="CE1916">
            <v>0</v>
          </cell>
        </row>
        <row r="1917">
          <cell r="BY1917" t="str">
            <v>IBOVD50</v>
          </cell>
          <cell r="BZ1917">
            <v>50000</v>
          </cell>
          <cell r="CA1917" t="str">
            <v>15-04-2009</v>
          </cell>
          <cell r="CB1917">
            <v>0</v>
          </cell>
          <cell r="CC1917">
            <v>0</v>
          </cell>
          <cell r="CD1917">
            <v>0</v>
          </cell>
          <cell r="CE1917">
            <v>0</v>
          </cell>
        </row>
        <row r="1918">
          <cell r="BY1918" t="str">
            <v>IBOVD51</v>
          </cell>
          <cell r="BZ1918">
            <v>51000</v>
          </cell>
          <cell r="CA1918" t="str">
            <v>15-04-2009</v>
          </cell>
          <cell r="CB1918">
            <v>0</v>
          </cell>
          <cell r="CC1918">
            <v>0</v>
          </cell>
          <cell r="CD1918">
            <v>0</v>
          </cell>
          <cell r="CE1918">
            <v>0</v>
          </cell>
        </row>
        <row r="1919">
          <cell r="BY1919" t="str">
            <v>IBOVD52</v>
          </cell>
          <cell r="BZ1919">
            <v>52000</v>
          </cell>
          <cell r="CA1919" t="str">
            <v>15-04-2009</v>
          </cell>
          <cell r="CB1919">
            <v>0</v>
          </cell>
          <cell r="CC1919">
            <v>0</v>
          </cell>
          <cell r="CD1919">
            <v>0</v>
          </cell>
          <cell r="CE1919">
            <v>0</v>
          </cell>
        </row>
        <row r="1920">
          <cell r="BY1920" t="str">
            <v>IBOVD53</v>
          </cell>
          <cell r="BZ1920">
            <v>53000</v>
          </cell>
          <cell r="CA1920" t="str">
            <v>15-04-2009</v>
          </cell>
          <cell r="CB1920">
            <v>0</v>
          </cell>
          <cell r="CC1920">
            <v>0</v>
          </cell>
          <cell r="CD1920">
            <v>0</v>
          </cell>
          <cell r="CE1920">
            <v>0</v>
          </cell>
        </row>
        <row r="1921">
          <cell r="BY1921" t="str">
            <v>IBOVD54</v>
          </cell>
          <cell r="BZ1921">
            <v>54000</v>
          </cell>
          <cell r="CA1921" t="str">
            <v>15-04-2009</v>
          </cell>
          <cell r="CB1921">
            <v>0</v>
          </cell>
          <cell r="CC1921">
            <v>0</v>
          </cell>
          <cell r="CD1921">
            <v>0</v>
          </cell>
          <cell r="CE1921">
            <v>0</v>
          </cell>
        </row>
        <row r="1922">
          <cell r="BY1922" t="str">
            <v>IBOVD55</v>
          </cell>
          <cell r="BZ1922">
            <v>55000</v>
          </cell>
          <cell r="CA1922" t="str">
            <v>15-04-2009</v>
          </cell>
          <cell r="CB1922">
            <v>0</v>
          </cell>
          <cell r="CC1922">
            <v>0</v>
          </cell>
          <cell r="CD1922">
            <v>0</v>
          </cell>
          <cell r="CE1922">
            <v>0</v>
          </cell>
        </row>
        <row r="1923">
          <cell r="BY1923" t="str">
            <v>IBOVD56</v>
          </cell>
          <cell r="BZ1923">
            <v>56000</v>
          </cell>
          <cell r="CA1923" t="str">
            <v>15-04-2009</v>
          </cell>
          <cell r="CB1923">
            <v>0</v>
          </cell>
          <cell r="CC1923">
            <v>0</v>
          </cell>
          <cell r="CD1923">
            <v>0</v>
          </cell>
          <cell r="CE1923">
            <v>0</v>
          </cell>
        </row>
        <row r="1924">
          <cell r="BY1924" t="str">
            <v>IBOVD57</v>
          </cell>
          <cell r="BZ1924">
            <v>57000</v>
          </cell>
          <cell r="CA1924" t="str">
            <v>15-04-2009</v>
          </cell>
          <cell r="CB1924">
            <v>0</v>
          </cell>
          <cell r="CC1924">
            <v>0</v>
          </cell>
          <cell r="CD1924">
            <v>0</v>
          </cell>
          <cell r="CE1924">
            <v>0</v>
          </cell>
        </row>
        <row r="1925">
          <cell r="BY1925" t="str">
            <v>IBOVD58</v>
          </cell>
          <cell r="BZ1925">
            <v>58000</v>
          </cell>
          <cell r="CA1925" t="str">
            <v>15-04-2009</v>
          </cell>
          <cell r="CB1925">
            <v>0</v>
          </cell>
          <cell r="CC1925">
            <v>0</v>
          </cell>
          <cell r="CD1925">
            <v>0</v>
          </cell>
          <cell r="CE1925">
            <v>0</v>
          </cell>
        </row>
        <row r="1926">
          <cell r="BY1926" t="str">
            <v>IBOVD59</v>
          </cell>
          <cell r="BZ1926">
            <v>59000</v>
          </cell>
          <cell r="CA1926" t="str">
            <v>15-04-2009</v>
          </cell>
          <cell r="CB1926">
            <v>0</v>
          </cell>
          <cell r="CC1926">
            <v>0</v>
          </cell>
          <cell r="CD1926">
            <v>0</v>
          </cell>
          <cell r="CE1926">
            <v>0</v>
          </cell>
        </row>
        <row r="1927">
          <cell r="BY1927" t="str">
            <v>IBOVD6</v>
          </cell>
          <cell r="BZ1927">
            <v>60000</v>
          </cell>
          <cell r="CA1927" t="str">
            <v>15-04-2009</v>
          </cell>
          <cell r="CB1927">
            <v>0</v>
          </cell>
          <cell r="CC1927">
            <v>0</v>
          </cell>
          <cell r="CD1927">
            <v>0</v>
          </cell>
          <cell r="CE1927">
            <v>0</v>
          </cell>
        </row>
        <row r="1928">
          <cell r="BY1928" t="str">
            <v>IBOVD99</v>
          </cell>
          <cell r="BZ1928">
            <v>64000</v>
          </cell>
          <cell r="CA1928" t="str">
            <v>15-04-2009</v>
          </cell>
          <cell r="CB1928">
            <v>0</v>
          </cell>
          <cell r="CC1928">
            <v>0</v>
          </cell>
          <cell r="CD1928">
            <v>0</v>
          </cell>
          <cell r="CE1928">
            <v>0</v>
          </cell>
        </row>
        <row r="1929">
          <cell r="BY1929" t="str">
            <v>IBOVD66</v>
          </cell>
          <cell r="BZ1929">
            <v>66000</v>
          </cell>
          <cell r="CA1929" t="str">
            <v>15-04-2009</v>
          </cell>
          <cell r="CB1929">
            <v>0</v>
          </cell>
          <cell r="CC1929">
            <v>0</v>
          </cell>
          <cell r="CD1929">
            <v>0</v>
          </cell>
          <cell r="CE1929">
            <v>0</v>
          </cell>
        </row>
        <row r="1930">
          <cell r="BY1930" t="str">
            <v>IBOVD70</v>
          </cell>
          <cell r="BZ1930">
            <v>70000</v>
          </cell>
          <cell r="CA1930" t="str">
            <v>15-04-2009</v>
          </cell>
          <cell r="CB1930">
            <v>0</v>
          </cell>
          <cell r="CC1930">
            <v>0</v>
          </cell>
          <cell r="CD1930">
            <v>0</v>
          </cell>
          <cell r="CE1930">
            <v>0</v>
          </cell>
        </row>
        <row r="1931">
          <cell r="BY1931" t="str">
            <v>IBOVD72</v>
          </cell>
          <cell r="BZ1931">
            <v>72000</v>
          </cell>
          <cell r="CA1931" t="str">
            <v>15-04-2009</v>
          </cell>
          <cell r="CB1931">
            <v>0</v>
          </cell>
          <cell r="CC1931">
            <v>0</v>
          </cell>
          <cell r="CD1931">
            <v>0</v>
          </cell>
          <cell r="CE1931">
            <v>0</v>
          </cell>
        </row>
        <row r="1932">
          <cell r="BY1932" t="str">
            <v>IBOVD8</v>
          </cell>
          <cell r="BZ1932">
            <v>80000</v>
          </cell>
          <cell r="CA1932" t="str">
            <v>15-04-2009</v>
          </cell>
          <cell r="CB1932">
            <v>0</v>
          </cell>
          <cell r="CC1932">
            <v>0</v>
          </cell>
          <cell r="CD1932">
            <v>0</v>
          </cell>
          <cell r="CE1932">
            <v>0</v>
          </cell>
        </row>
        <row r="1933">
          <cell r="BY1933" t="str">
            <v>IBOVF26</v>
          </cell>
          <cell r="BZ1933">
            <v>26000</v>
          </cell>
          <cell r="CA1933" t="str">
            <v>17-06-2009</v>
          </cell>
          <cell r="CB1933">
            <v>0</v>
          </cell>
          <cell r="CC1933">
            <v>0</v>
          </cell>
          <cell r="CD1933">
            <v>0</v>
          </cell>
          <cell r="CE1933">
            <v>0</v>
          </cell>
        </row>
        <row r="1934">
          <cell r="BY1934" t="str">
            <v>IBOVF27</v>
          </cell>
          <cell r="BZ1934">
            <v>27000</v>
          </cell>
          <cell r="CA1934" t="str">
            <v>17-06-2009</v>
          </cell>
          <cell r="CB1934">
            <v>0</v>
          </cell>
          <cell r="CC1934">
            <v>0</v>
          </cell>
          <cell r="CD1934">
            <v>0</v>
          </cell>
          <cell r="CE1934">
            <v>0</v>
          </cell>
        </row>
        <row r="1935">
          <cell r="BY1935" t="str">
            <v>IBOVF28</v>
          </cell>
          <cell r="BZ1935">
            <v>28000</v>
          </cell>
          <cell r="CA1935" t="str">
            <v>17-06-2009</v>
          </cell>
          <cell r="CB1935">
            <v>0</v>
          </cell>
          <cell r="CC1935">
            <v>0</v>
          </cell>
          <cell r="CD1935">
            <v>0</v>
          </cell>
          <cell r="CE1935">
            <v>0</v>
          </cell>
        </row>
        <row r="1936">
          <cell r="BY1936" t="str">
            <v>IBOVF29</v>
          </cell>
          <cell r="BZ1936">
            <v>29000</v>
          </cell>
          <cell r="CA1936" t="str">
            <v>17-06-2009</v>
          </cell>
          <cell r="CB1936">
            <v>0</v>
          </cell>
          <cell r="CC1936">
            <v>0</v>
          </cell>
          <cell r="CD1936">
            <v>0</v>
          </cell>
          <cell r="CE1936">
            <v>0</v>
          </cell>
        </row>
        <row r="1937">
          <cell r="BY1937" t="str">
            <v>IBOVF30</v>
          </cell>
          <cell r="BZ1937">
            <v>30000</v>
          </cell>
          <cell r="CA1937" t="str">
            <v>17-06-2009</v>
          </cell>
          <cell r="CB1937">
            <v>0</v>
          </cell>
          <cell r="CC1937">
            <v>0</v>
          </cell>
          <cell r="CD1937">
            <v>0</v>
          </cell>
          <cell r="CE1937">
            <v>0</v>
          </cell>
        </row>
        <row r="1938">
          <cell r="BY1938" t="str">
            <v>IBOVF31</v>
          </cell>
          <cell r="BZ1938">
            <v>31000</v>
          </cell>
          <cell r="CA1938" t="str">
            <v>17-06-2009</v>
          </cell>
          <cell r="CB1938">
            <v>0</v>
          </cell>
          <cell r="CC1938">
            <v>0</v>
          </cell>
          <cell r="CD1938">
            <v>0</v>
          </cell>
          <cell r="CE1938">
            <v>0</v>
          </cell>
        </row>
        <row r="1939">
          <cell r="BY1939" t="str">
            <v>IBOVF32</v>
          </cell>
          <cell r="BZ1939">
            <v>32000</v>
          </cell>
          <cell r="CA1939" t="str">
            <v>17-06-2009</v>
          </cell>
          <cell r="CB1939">
            <v>0</v>
          </cell>
          <cell r="CC1939">
            <v>0</v>
          </cell>
          <cell r="CD1939">
            <v>0</v>
          </cell>
          <cell r="CE1939">
            <v>0</v>
          </cell>
        </row>
        <row r="1940">
          <cell r="BY1940" t="str">
            <v>IBOVF33</v>
          </cell>
          <cell r="BZ1940">
            <v>33000</v>
          </cell>
          <cell r="CA1940" t="str">
            <v>17-06-2009</v>
          </cell>
          <cell r="CB1940">
            <v>0</v>
          </cell>
          <cell r="CC1940">
            <v>0</v>
          </cell>
          <cell r="CD1940">
            <v>0</v>
          </cell>
          <cell r="CE1940">
            <v>0</v>
          </cell>
        </row>
        <row r="1941">
          <cell r="BY1941" t="str">
            <v>IBOVF34</v>
          </cell>
          <cell r="BZ1941">
            <v>34000</v>
          </cell>
          <cell r="CA1941" t="str">
            <v>17-06-2009</v>
          </cell>
          <cell r="CB1941">
            <v>0</v>
          </cell>
          <cell r="CC1941">
            <v>0</v>
          </cell>
          <cell r="CD1941">
            <v>0</v>
          </cell>
          <cell r="CE1941">
            <v>0</v>
          </cell>
        </row>
        <row r="1942">
          <cell r="BY1942" t="str">
            <v>IBOVF35</v>
          </cell>
          <cell r="BZ1942">
            <v>35000</v>
          </cell>
          <cell r="CA1942" t="str">
            <v>17-06-2009</v>
          </cell>
          <cell r="CB1942">
            <v>0</v>
          </cell>
          <cell r="CC1942">
            <v>0</v>
          </cell>
          <cell r="CD1942">
            <v>0</v>
          </cell>
          <cell r="CE1942">
            <v>0</v>
          </cell>
        </row>
        <row r="1943">
          <cell r="BY1943" t="str">
            <v>IBOVF36</v>
          </cell>
          <cell r="BZ1943">
            <v>36000</v>
          </cell>
          <cell r="CA1943" t="str">
            <v>17-06-2009</v>
          </cell>
          <cell r="CB1943">
            <v>0</v>
          </cell>
          <cell r="CC1943">
            <v>0</v>
          </cell>
          <cell r="CD1943">
            <v>0</v>
          </cell>
          <cell r="CE1943">
            <v>0</v>
          </cell>
        </row>
        <row r="1944">
          <cell r="BY1944" t="str">
            <v>IBOVF37</v>
          </cell>
          <cell r="BZ1944">
            <v>37000</v>
          </cell>
          <cell r="CA1944" t="str">
            <v>17-06-2009</v>
          </cell>
          <cell r="CB1944">
            <v>0</v>
          </cell>
          <cell r="CC1944">
            <v>0</v>
          </cell>
          <cell r="CD1944">
            <v>0</v>
          </cell>
          <cell r="CE1944">
            <v>0</v>
          </cell>
        </row>
        <row r="1945">
          <cell r="BY1945" t="str">
            <v>IBOVF38</v>
          </cell>
          <cell r="BZ1945">
            <v>38000</v>
          </cell>
          <cell r="CA1945" t="str">
            <v>17-06-2009</v>
          </cell>
          <cell r="CB1945">
            <v>0</v>
          </cell>
          <cell r="CC1945">
            <v>0</v>
          </cell>
          <cell r="CD1945">
            <v>0</v>
          </cell>
          <cell r="CE1945">
            <v>0</v>
          </cell>
        </row>
        <row r="1946">
          <cell r="BY1946" t="str">
            <v>IBOVF39</v>
          </cell>
          <cell r="BZ1946">
            <v>39000</v>
          </cell>
          <cell r="CA1946" t="str">
            <v>17-06-2009</v>
          </cell>
          <cell r="CB1946">
            <v>0</v>
          </cell>
          <cell r="CC1946">
            <v>0</v>
          </cell>
          <cell r="CD1946">
            <v>0</v>
          </cell>
          <cell r="CE1946">
            <v>0</v>
          </cell>
        </row>
        <row r="1947">
          <cell r="BY1947" t="str">
            <v>IBOVF40</v>
          </cell>
          <cell r="BZ1947">
            <v>40000</v>
          </cell>
          <cell r="CA1947" t="str">
            <v>17-06-2009</v>
          </cell>
          <cell r="CB1947">
            <v>0</v>
          </cell>
          <cell r="CC1947">
            <v>0</v>
          </cell>
          <cell r="CD1947">
            <v>0</v>
          </cell>
          <cell r="CE1947">
            <v>0</v>
          </cell>
        </row>
        <row r="1948">
          <cell r="BY1948" t="str">
            <v>IBOVF41</v>
          </cell>
          <cell r="BZ1948">
            <v>41000</v>
          </cell>
          <cell r="CA1948" t="str">
            <v>17-06-2009</v>
          </cell>
          <cell r="CB1948">
            <v>0</v>
          </cell>
          <cell r="CC1948">
            <v>0</v>
          </cell>
          <cell r="CD1948">
            <v>0</v>
          </cell>
          <cell r="CE1948">
            <v>0</v>
          </cell>
        </row>
        <row r="1949">
          <cell r="BY1949" t="str">
            <v>IBOVF42</v>
          </cell>
          <cell r="BZ1949">
            <v>42000</v>
          </cell>
          <cell r="CA1949" t="str">
            <v>17-06-2009</v>
          </cell>
          <cell r="CB1949">
            <v>0</v>
          </cell>
          <cell r="CC1949">
            <v>0</v>
          </cell>
          <cell r="CD1949">
            <v>0</v>
          </cell>
          <cell r="CE1949">
            <v>0</v>
          </cell>
        </row>
        <row r="1950">
          <cell r="BY1950" t="str">
            <v>IBOVF43</v>
          </cell>
          <cell r="BZ1950">
            <v>43000</v>
          </cell>
          <cell r="CA1950" t="str">
            <v>17-06-2009</v>
          </cell>
          <cell r="CB1950">
            <v>0</v>
          </cell>
          <cell r="CC1950">
            <v>0</v>
          </cell>
          <cell r="CD1950">
            <v>0</v>
          </cell>
          <cell r="CE1950">
            <v>0</v>
          </cell>
        </row>
        <row r="1951">
          <cell r="BY1951" t="str">
            <v>IBOVF44</v>
          </cell>
          <cell r="BZ1951">
            <v>44000</v>
          </cell>
          <cell r="CA1951" t="str">
            <v>17-06-2009</v>
          </cell>
          <cell r="CB1951">
            <v>0</v>
          </cell>
          <cell r="CC1951">
            <v>0</v>
          </cell>
          <cell r="CD1951">
            <v>0</v>
          </cell>
          <cell r="CE1951">
            <v>0</v>
          </cell>
        </row>
        <row r="1952">
          <cell r="BY1952" t="str">
            <v>IBOVF45</v>
          </cell>
          <cell r="BZ1952">
            <v>45000</v>
          </cell>
          <cell r="CA1952" t="str">
            <v>17-06-2009</v>
          </cell>
          <cell r="CB1952">
            <v>0</v>
          </cell>
          <cell r="CC1952">
            <v>0</v>
          </cell>
          <cell r="CD1952">
            <v>0</v>
          </cell>
          <cell r="CE1952">
            <v>0</v>
          </cell>
        </row>
        <row r="1953">
          <cell r="BY1953" t="str">
            <v>IBOVF46</v>
          </cell>
          <cell r="BZ1953">
            <v>46000</v>
          </cell>
          <cell r="CA1953" t="str">
            <v>17-06-2009</v>
          </cell>
          <cell r="CB1953">
            <v>0</v>
          </cell>
          <cell r="CC1953">
            <v>0</v>
          </cell>
          <cell r="CD1953">
            <v>0</v>
          </cell>
          <cell r="CE1953">
            <v>0</v>
          </cell>
        </row>
        <row r="1954">
          <cell r="BY1954" t="str">
            <v>IBOVF47</v>
          </cell>
          <cell r="BZ1954">
            <v>47000</v>
          </cell>
          <cell r="CA1954" t="str">
            <v>17-06-2009</v>
          </cell>
          <cell r="CB1954">
            <v>0</v>
          </cell>
          <cell r="CC1954">
            <v>0</v>
          </cell>
          <cell r="CD1954">
            <v>0</v>
          </cell>
          <cell r="CE1954">
            <v>0</v>
          </cell>
        </row>
        <row r="1955">
          <cell r="BY1955" t="str">
            <v>IBOVF48</v>
          </cell>
          <cell r="BZ1955">
            <v>48000</v>
          </cell>
          <cell r="CA1955" t="str">
            <v>17-06-2009</v>
          </cell>
          <cell r="CB1955">
            <v>0</v>
          </cell>
          <cell r="CC1955">
            <v>0</v>
          </cell>
          <cell r="CD1955">
            <v>0</v>
          </cell>
          <cell r="CE1955">
            <v>0</v>
          </cell>
        </row>
        <row r="1956">
          <cell r="BY1956" t="str">
            <v>IBOVF49</v>
          </cell>
          <cell r="BZ1956">
            <v>49000</v>
          </cell>
          <cell r="CA1956" t="str">
            <v>17-06-2009</v>
          </cell>
          <cell r="CB1956">
            <v>0</v>
          </cell>
          <cell r="CC1956">
            <v>0</v>
          </cell>
          <cell r="CD1956">
            <v>0</v>
          </cell>
          <cell r="CE1956">
            <v>0</v>
          </cell>
        </row>
        <row r="1957">
          <cell r="BY1957" t="str">
            <v>IBOVF50</v>
          </cell>
          <cell r="BZ1957">
            <v>50000</v>
          </cell>
          <cell r="CA1957" t="str">
            <v>17-06-2009</v>
          </cell>
          <cell r="CB1957">
            <v>0</v>
          </cell>
          <cell r="CC1957">
            <v>0</v>
          </cell>
          <cell r="CD1957">
            <v>0</v>
          </cell>
          <cell r="CE1957">
            <v>0</v>
          </cell>
        </row>
        <row r="1958">
          <cell r="BY1958" t="str">
            <v>IBOVF51</v>
          </cell>
          <cell r="BZ1958">
            <v>51000</v>
          </cell>
          <cell r="CA1958" t="str">
            <v>17-06-2009</v>
          </cell>
          <cell r="CB1958">
            <v>0</v>
          </cell>
          <cell r="CC1958">
            <v>0</v>
          </cell>
          <cell r="CD1958">
            <v>0</v>
          </cell>
          <cell r="CE1958">
            <v>0</v>
          </cell>
        </row>
        <row r="1959">
          <cell r="BY1959" t="str">
            <v>IBOVF52</v>
          </cell>
          <cell r="BZ1959">
            <v>52000</v>
          </cell>
          <cell r="CA1959" t="str">
            <v>17-06-2009</v>
          </cell>
          <cell r="CB1959">
            <v>0</v>
          </cell>
          <cell r="CC1959">
            <v>0</v>
          </cell>
          <cell r="CD1959">
            <v>0</v>
          </cell>
          <cell r="CE1959">
            <v>0</v>
          </cell>
        </row>
        <row r="1960">
          <cell r="BY1960" t="str">
            <v>IBOVF53</v>
          </cell>
          <cell r="BZ1960">
            <v>53000</v>
          </cell>
          <cell r="CA1960" t="str">
            <v>17-06-2009</v>
          </cell>
          <cell r="CB1960">
            <v>0</v>
          </cell>
          <cell r="CC1960">
            <v>0</v>
          </cell>
          <cell r="CD1960">
            <v>0</v>
          </cell>
          <cell r="CE1960">
            <v>0</v>
          </cell>
        </row>
        <row r="1961">
          <cell r="BY1961" t="str">
            <v>IBOVF54</v>
          </cell>
          <cell r="BZ1961">
            <v>54000</v>
          </cell>
          <cell r="CA1961" t="str">
            <v>17-06-2009</v>
          </cell>
          <cell r="CB1961">
            <v>0</v>
          </cell>
          <cell r="CC1961">
            <v>0</v>
          </cell>
          <cell r="CD1961">
            <v>0</v>
          </cell>
          <cell r="CE1961">
            <v>0</v>
          </cell>
        </row>
        <row r="1962">
          <cell r="BY1962" t="str">
            <v>IBOVF55</v>
          </cell>
          <cell r="BZ1962">
            <v>55000</v>
          </cell>
          <cell r="CA1962" t="str">
            <v>17-06-2009</v>
          </cell>
          <cell r="CB1962">
            <v>0</v>
          </cell>
          <cell r="CC1962">
            <v>0</v>
          </cell>
          <cell r="CD1962">
            <v>0</v>
          </cell>
          <cell r="CE1962">
            <v>0</v>
          </cell>
        </row>
        <row r="1963">
          <cell r="BY1963" t="str">
            <v>IBOVF56</v>
          </cell>
          <cell r="BZ1963">
            <v>56000</v>
          </cell>
          <cell r="CA1963" t="str">
            <v>17-06-2009</v>
          </cell>
          <cell r="CB1963">
            <v>0</v>
          </cell>
          <cell r="CC1963">
            <v>0</v>
          </cell>
          <cell r="CD1963">
            <v>0</v>
          </cell>
          <cell r="CE1963">
            <v>0</v>
          </cell>
        </row>
        <row r="1964">
          <cell r="BY1964" t="str">
            <v>IBOVF57</v>
          </cell>
          <cell r="BZ1964">
            <v>57000</v>
          </cell>
          <cell r="CA1964" t="str">
            <v>17-06-2009</v>
          </cell>
          <cell r="CB1964">
            <v>0</v>
          </cell>
          <cell r="CC1964">
            <v>0</v>
          </cell>
          <cell r="CD1964">
            <v>0</v>
          </cell>
          <cell r="CE1964">
            <v>0</v>
          </cell>
        </row>
        <row r="1965">
          <cell r="BY1965" t="str">
            <v>IBOVF58</v>
          </cell>
          <cell r="BZ1965">
            <v>58000</v>
          </cell>
          <cell r="CA1965" t="str">
            <v>17-06-2009</v>
          </cell>
          <cell r="CB1965">
            <v>0</v>
          </cell>
          <cell r="CC1965">
            <v>0</v>
          </cell>
          <cell r="CD1965">
            <v>0</v>
          </cell>
          <cell r="CE1965">
            <v>0</v>
          </cell>
        </row>
        <row r="1966">
          <cell r="BY1966" t="str">
            <v>IBOVF59</v>
          </cell>
          <cell r="BZ1966">
            <v>59000</v>
          </cell>
          <cell r="CA1966" t="str">
            <v>17-06-2009</v>
          </cell>
          <cell r="CB1966">
            <v>0</v>
          </cell>
          <cell r="CC1966">
            <v>0</v>
          </cell>
          <cell r="CD1966">
            <v>0</v>
          </cell>
          <cell r="CE1966">
            <v>0</v>
          </cell>
        </row>
        <row r="1967">
          <cell r="BY1967" t="str">
            <v>IBOVF60</v>
          </cell>
          <cell r="BZ1967">
            <v>60000</v>
          </cell>
          <cell r="CA1967" t="str">
            <v>17-06-2009</v>
          </cell>
          <cell r="CB1967">
            <v>0</v>
          </cell>
          <cell r="CC1967">
            <v>0</v>
          </cell>
          <cell r="CD1967">
            <v>0</v>
          </cell>
          <cell r="CE1967">
            <v>0</v>
          </cell>
        </row>
        <row r="1968">
          <cell r="BY1968" t="str">
            <v>IBOVF64</v>
          </cell>
          <cell r="BZ1968">
            <v>64000</v>
          </cell>
          <cell r="CA1968" t="str">
            <v>17-06-2009</v>
          </cell>
          <cell r="CB1968">
            <v>0</v>
          </cell>
          <cell r="CC1968">
            <v>0</v>
          </cell>
          <cell r="CD1968">
            <v>0</v>
          </cell>
          <cell r="CE1968">
            <v>0</v>
          </cell>
        </row>
        <row r="1969">
          <cell r="BY1969" t="str">
            <v>IBOVF80</v>
          </cell>
          <cell r="BZ1969">
            <v>80000</v>
          </cell>
          <cell r="CA1969" t="str">
            <v>17-06-2009</v>
          </cell>
          <cell r="CB1969">
            <v>0</v>
          </cell>
          <cell r="CC1969">
            <v>0</v>
          </cell>
          <cell r="CD1969">
            <v>0</v>
          </cell>
          <cell r="CE1969">
            <v>0</v>
          </cell>
        </row>
        <row r="1970">
          <cell r="BY1970" t="str">
            <v>IBOVH20</v>
          </cell>
          <cell r="BZ1970">
            <v>20000</v>
          </cell>
          <cell r="CA1970" t="str">
            <v>12-08-2009</v>
          </cell>
          <cell r="CB1970">
            <v>0</v>
          </cell>
          <cell r="CC1970">
            <v>0</v>
          </cell>
          <cell r="CD1970">
            <v>0</v>
          </cell>
          <cell r="CE1970">
            <v>0</v>
          </cell>
        </row>
        <row r="1971">
          <cell r="BY1971" t="str">
            <v>IBOVH25</v>
          </cell>
          <cell r="BZ1971">
            <v>25000</v>
          </cell>
          <cell r="CA1971" t="str">
            <v>12-08-2009</v>
          </cell>
          <cell r="CB1971">
            <v>0</v>
          </cell>
          <cell r="CC1971">
            <v>0</v>
          </cell>
          <cell r="CD1971">
            <v>0</v>
          </cell>
          <cell r="CE1971">
            <v>0</v>
          </cell>
        </row>
        <row r="1972">
          <cell r="BY1972" t="str">
            <v>IBOVH30</v>
          </cell>
          <cell r="BZ1972">
            <v>30000</v>
          </cell>
          <cell r="CA1972" t="str">
            <v>12-08-2009</v>
          </cell>
          <cell r="CB1972">
            <v>0</v>
          </cell>
          <cell r="CC1972">
            <v>0</v>
          </cell>
          <cell r="CD1972">
            <v>0</v>
          </cell>
          <cell r="CE1972">
            <v>0</v>
          </cell>
        </row>
        <row r="1973">
          <cell r="BY1973" t="str">
            <v>IBOVH32</v>
          </cell>
          <cell r="BZ1973">
            <v>32000</v>
          </cell>
          <cell r="CA1973" t="str">
            <v>12-08-2009</v>
          </cell>
          <cell r="CB1973">
            <v>0</v>
          </cell>
          <cell r="CC1973">
            <v>0</v>
          </cell>
          <cell r="CD1973">
            <v>0</v>
          </cell>
          <cell r="CE1973">
            <v>0</v>
          </cell>
        </row>
        <row r="1974">
          <cell r="BY1974" t="str">
            <v>IBOVH34</v>
          </cell>
          <cell r="BZ1974">
            <v>34000</v>
          </cell>
          <cell r="CA1974" t="str">
            <v>12-08-2009</v>
          </cell>
          <cell r="CB1974">
            <v>0</v>
          </cell>
          <cell r="CC1974">
            <v>0</v>
          </cell>
          <cell r="CD1974">
            <v>0</v>
          </cell>
          <cell r="CE1974">
            <v>0</v>
          </cell>
        </row>
        <row r="1975">
          <cell r="BY1975" t="str">
            <v>IBOVH36</v>
          </cell>
          <cell r="BZ1975">
            <v>36000</v>
          </cell>
          <cell r="CA1975" t="str">
            <v>12-08-2009</v>
          </cell>
          <cell r="CB1975">
            <v>0</v>
          </cell>
          <cell r="CC1975">
            <v>0</v>
          </cell>
          <cell r="CD1975">
            <v>0</v>
          </cell>
          <cell r="CE1975">
            <v>0</v>
          </cell>
        </row>
        <row r="1976">
          <cell r="BY1976" t="str">
            <v>IBOVH38</v>
          </cell>
          <cell r="BZ1976">
            <v>38000</v>
          </cell>
          <cell r="CA1976" t="str">
            <v>12-08-2009</v>
          </cell>
          <cell r="CB1976">
            <v>0</v>
          </cell>
          <cell r="CC1976">
            <v>0</v>
          </cell>
          <cell r="CD1976">
            <v>0</v>
          </cell>
          <cell r="CE1976">
            <v>0</v>
          </cell>
        </row>
        <row r="1977">
          <cell r="BY1977" t="str">
            <v>IBOVH40</v>
          </cell>
          <cell r="BZ1977">
            <v>40000</v>
          </cell>
          <cell r="CA1977" t="str">
            <v>12-08-2009</v>
          </cell>
          <cell r="CB1977">
            <v>0</v>
          </cell>
          <cell r="CC1977">
            <v>0</v>
          </cell>
          <cell r="CD1977">
            <v>0</v>
          </cell>
          <cell r="CE1977">
            <v>0</v>
          </cell>
        </row>
        <row r="1978">
          <cell r="BY1978" t="str">
            <v>IBOVH42</v>
          </cell>
          <cell r="BZ1978">
            <v>42000</v>
          </cell>
          <cell r="CA1978" t="str">
            <v>12-08-2009</v>
          </cell>
          <cell r="CB1978">
            <v>0</v>
          </cell>
          <cell r="CC1978">
            <v>0</v>
          </cell>
          <cell r="CD1978">
            <v>0</v>
          </cell>
          <cell r="CE1978">
            <v>0</v>
          </cell>
        </row>
        <row r="1979">
          <cell r="BY1979" t="str">
            <v>IBOVH44</v>
          </cell>
          <cell r="BZ1979">
            <v>44000</v>
          </cell>
          <cell r="CA1979" t="str">
            <v>12-08-2009</v>
          </cell>
          <cell r="CB1979">
            <v>0</v>
          </cell>
          <cell r="CC1979">
            <v>0</v>
          </cell>
          <cell r="CD1979">
            <v>0</v>
          </cell>
          <cell r="CE1979">
            <v>0</v>
          </cell>
        </row>
        <row r="1980">
          <cell r="BY1980" t="str">
            <v>IBOVH46</v>
          </cell>
          <cell r="BZ1980">
            <v>46000</v>
          </cell>
          <cell r="CA1980" t="str">
            <v>12-08-2009</v>
          </cell>
          <cell r="CB1980">
            <v>0</v>
          </cell>
          <cell r="CC1980">
            <v>0</v>
          </cell>
          <cell r="CD1980">
            <v>0</v>
          </cell>
          <cell r="CE1980">
            <v>0</v>
          </cell>
        </row>
        <row r="1981">
          <cell r="BY1981" t="str">
            <v>IBOVH48</v>
          </cell>
          <cell r="BZ1981">
            <v>48000</v>
          </cell>
          <cell r="CA1981" t="str">
            <v>12-08-2009</v>
          </cell>
          <cell r="CB1981">
            <v>0</v>
          </cell>
          <cell r="CC1981">
            <v>0</v>
          </cell>
          <cell r="CD1981">
            <v>0</v>
          </cell>
          <cell r="CE1981">
            <v>0</v>
          </cell>
        </row>
        <row r="1982">
          <cell r="BY1982" t="str">
            <v>IBOVH50</v>
          </cell>
          <cell r="BZ1982">
            <v>50000</v>
          </cell>
          <cell r="CA1982" t="str">
            <v>12-08-2009</v>
          </cell>
          <cell r="CB1982">
            <v>0</v>
          </cell>
          <cell r="CC1982">
            <v>0</v>
          </cell>
          <cell r="CD1982">
            <v>0</v>
          </cell>
          <cell r="CE1982">
            <v>0</v>
          </cell>
        </row>
        <row r="1983">
          <cell r="BY1983" t="str">
            <v>IBOVH51</v>
          </cell>
          <cell r="BZ1983">
            <v>51000</v>
          </cell>
          <cell r="CA1983" t="str">
            <v>12-08-2009</v>
          </cell>
          <cell r="CB1983">
            <v>0</v>
          </cell>
          <cell r="CC1983">
            <v>0</v>
          </cell>
          <cell r="CD1983">
            <v>0</v>
          </cell>
          <cell r="CE1983">
            <v>0</v>
          </cell>
        </row>
        <row r="1984">
          <cell r="BY1984" t="str">
            <v>IBOVH52</v>
          </cell>
          <cell r="BZ1984">
            <v>52000</v>
          </cell>
          <cell r="CA1984" t="str">
            <v>12-08-2009</v>
          </cell>
          <cell r="CB1984">
            <v>0</v>
          </cell>
          <cell r="CC1984">
            <v>0</v>
          </cell>
          <cell r="CD1984">
            <v>0</v>
          </cell>
          <cell r="CE1984">
            <v>0</v>
          </cell>
        </row>
        <row r="1985">
          <cell r="BY1985" t="str">
            <v>IBOVH53</v>
          </cell>
          <cell r="BZ1985">
            <v>53000</v>
          </cell>
          <cell r="CA1985" t="str">
            <v>12-08-2009</v>
          </cell>
          <cell r="CB1985">
            <v>0</v>
          </cell>
          <cell r="CC1985">
            <v>0</v>
          </cell>
          <cell r="CD1985">
            <v>0</v>
          </cell>
          <cell r="CE1985">
            <v>0</v>
          </cell>
        </row>
        <row r="1986">
          <cell r="BY1986" t="str">
            <v>IBOVH54</v>
          </cell>
          <cell r="BZ1986">
            <v>54000</v>
          </cell>
          <cell r="CA1986" t="str">
            <v>12-08-2009</v>
          </cell>
          <cell r="CB1986">
            <v>0</v>
          </cell>
          <cell r="CC1986">
            <v>0</v>
          </cell>
          <cell r="CD1986">
            <v>0</v>
          </cell>
          <cell r="CE1986">
            <v>0</v>
          </cell>
        </row>
        <row r="1987">
          <cell r="BY1987" t="str">
            <v>IBOVH55</v>
          </cell>
          <cell r="BZ1987">
            <v>55000</v>
          </cell>
          <cell r="CA1987" t="str">
            <v>12-08-2009</v>
          </cell>
          <cell r="CB1987">
            <v>0</v>
          </cell>
          <cell r="CC1987">
            <v>0</v>
          </cell>
          <cell r="CD1987">
            <v>0</v>
          </cell>
          <cell r="CE1987">
            <v>0</v>
          </cell>
        </row>
        <row r="1988">
          <cell r="BY1988" t="str">
            <v>IBOVH56</v>
          </cell>
          <cell r="BZ1988">
            <v>56000</v>
          </cell>
          <cell r="CA1988" t="str">
            <v>12-08-2009</v>
          </cell>
          <cell r="CB1988">
            <v>0</v>
          </cell>
          <cell r="CC1988">
            <v>0</v>
          </cell>
          <cell r="CD1988">
            <v>0</v>
          </cell>
          <cell r="CE1988">
            <v>0</v>
          </cell>
        </row>
        <row r="1989">
          <cell r="BY1989" t="str">
            <v>IBOVH57</v>
          </cell>
          <cell r="BZ1989">
            <v>57000</v>
          </cell>
          <cell r="CA1989" t="str">
            <v>12-08-2009</v>
          </cell>
          <cell r="CB1989">
            <v>0</v>
          </cell>
          <cell r="CC1989">
            <v>0</v>
          </cell>
          <cell r="CD1989">
            <v>0</v>
          </cell>
          <cell r="CE1989">
            <v>0</v>
          </cell>
        </row>
        <row r="1990">
          <cell r="BY1990" t="str">
            <v>IBOVH58</v>
          </cell>
          <cell r="BZ1990">
            <v>58000</v>
          </cell>
          <cell r="CA1990" t="str">
            <v>12-08-2009</v>
          </cell>
          <cell r="CB1990">
            <v>0</v>
          </cell>
          <cell r="CC1990">
            <v>0</v>
          </cell>
          <cell r="CD1990">
            <v>0</v>
          </cell>
          <cell r="CE1990">
            <v>0</v>
          </cell>
        </row>
        <row r="1991">
          <cell r="BY1991" t="str">
            <v>IBOVH59</v>
          </cell>
          <cell r="BZ1991">
            <v>59000</v>
          </cell>
          <cell r="CA1991" t="str">
            <v>12-08-2009</v>
          </cell>
          <cell r="CB1991">
            <v>0</v>
          </cell>
          <cell r="CC1991">
            <v>0</v>
          </cell>
          <cell r="CD1991">
            <v>0</v>
          </cell>
          <cell r="CE1991">
            <v>0</v>
          </cell>
        </row>
        <row r="1992">
          <cell r="BY1992" t="str">
            <v>IBOVH60</v>
          </cell>
          <cell r="BZ1992">
            <v>60000</v>
          </cell>
          <cell r="CA1992" t="str">
            <v>12-08-2009</v>
          </cell>
          <cell r="CB1992">
            <v>0</v>
          </cell>
          <cell r="CC1992">
            <v>0</v>
          </cell>
          <cell r="CD1992">
            <v>0</v>
          </cell>
          <cell r="CE1992">
            <v>0</v>
          </cell>
        </row>
        <row r="1993">
          <cell r="BY1993" t="str">
            <v>IBOVH8</v>
          </cell>
          <cell r="BZ1993">
            <v>80000</v>
          </cell>
          <cell r="CA1993" t="str">
            <v>12-08-2009</v>
          </cell>
          <cell r="CB1993">
            <v>0</v>
          </cell>
          <cell r="CC1993">
            <v>0</v>
          </cell>
          <cell r="CD1993">
            <v>0</v>
          </cell>
          <cell r="CE1993">
            <v>0</v>
          </cell>
        </row>
        <row r="1994">
          <cell r="BY1994" t="str">
            <v>IBOVJ30</v>
          </cell>
          <cell r="BZ1994">
            <v>30000</v>
          </cell>
          <cell r="CA1994" t="str">
            <v>14-10-2009</v>
          </cell>
          <cell r="CB1994">
            <v>0</v>
          </cell>
          <cell r="CC1994">
            <v>0</v>
          </cell>
          <cell r="CD1994">
            <v>0</v>
          </cell>
          <cell r="CE1994">
            <v>0</v>
          </cell>
        </row>
        <row r="1995">
          <cell r="BY1995" t="str">
            <v>IBOVJ35</v>
          </cell>
          <cell r="BZ1995">
            <v>35000</v>
          </cell>
          <cell r="CA1995" t="str">
            <v>14-10-2009</v>
          </cell>
          <cell r="CB1995">
            <v>0</v>
          </cell>
          <cell r="CC1995">
            <v>0</v>
          </cell>
          <cell r="CD1995">
            <v>0</v>
          </cell>
          <cell r="CE1995">
            <v>0</v>
          </cell>
        </row>
        <row r="1996">
          <cell r="BY1996" t="str">
            <v>IBOVJ36</v>
          </cell>
          <cell r="BZ1996">
            <v>36000</v>
          </cell>
          <cell r="CA1996" t="str">
            <v>14-10-2009</v>
          </cell>
          <cell r="CB1996">
            <v>0</v>
          </cell>
          <cell r="CC1996">
            <v>0</v>
          </cell>
          <cell r="CD1996">
            <v>0</v>
          </cell>
          <cell r="CE1996">
            <v>0</v>
          </cell>
        </row>
        <row r="1997">
          <cell r="BY1997" t="str">
            <v>IBOVJ40</v>
          </cell>
          <cell r="BZ1997">
            <v>40000</v>
          </cell>
          <cell r="CA1997" t="str">
            <v>14-10-2009</v>
          </cell>
          <cell r="CB1997">
            <v>0</v>
          </cell>
          <cell r="CC1997">
            <v>0</v>
          </cell>
          <cell r="CD1997">
            <v>0</v>
          </cell>
          <cell r="CE1997">
            <v>0</v>
          </cell>
        </row>
        <row r="1998">
          <cell r="BY1998" t="str">
            <v>IBOVJ44</v>
          </cell>
          <cell r="BZ1998">
            <v>44000</v>
          </cell>
          <cell r="CA1998" t="str">
            <v>14-10-2009</v>
          </cell>
          <cell r="CB1998">
            <v>0</v>
          </cell>
          <cell r="CC1998">
            <v>0</v>
          </cell>
          <cell r="CD1998">
            <v>0</v>
          </cell>
          <cell r="CE1998">
            <v>0</v>
          </cell>
        </row>
        <row r="1999">
          <cell r="BY1999" t="str">
            <v>IBOVJ45</v>
          </cell>
          <cell r="BZ1999">
            <v>45000</v>
          </cell>
          <cell r="CA1999" t="str">
            <v>14-10-2009</v>
          </cell>
          <cell r="CB1999">
            <v>0</v>
          </cell>
          <cell r="CC1999">
            <v>0</v>
          </cell>
          <cell r="CD1999">
            <v>0</v>
          </cell>
          <cell r="CE1999">
            <v>0</v>
          </cell>
        </row>
        <row r="2000">
          <cell r="BY2000" t="str">
            <v>IBOVJ50</v>
          </cell>
          <cell r="BZ2000">
            <v>50000</v>
          </cell>
          <cell r="CA2000" t="str">
            <v>14-10-2009</v>
          </cell>
          <cell r="CB2000">
            <v>0</v>
          </cell>
          <cell r="CC2000">
            <v>0</v>
          </cell>
          <cell r="CD2000">
            <v>0</v>
          </cell>
          <cell r="CE2000">
            <v>0</v>
          </cell>
        </row>
        <row r="2001">
          <cell r="BY2001" t="str">
            <v>IBOVJ55</v>
          </cell>
          <cell r="BZ2001">
            <v>55000</v>
          </cell>
          <cell r="CA2001" t="str">
            <v>14-10-2009</v>
          </cell>
          <cell r="CB2001">
            <v>0</v>
          </cell>
          <cell r="CC2001">
            <v>0</v>
          </cell>
          <cell r="CD2001">
            <v>0</v>
          </cell>
          <cell r="CE2001">
            <v>0</v>
          </cell>
        </row>
        <row r="2002">
          <cell r="BY2002" t="str">
            <v>IBOVJ60</v>
          </cell>
          <cell r="BZ2002">
            <v>60000</v>
          </cell>
          <cell r="CA2002" t="str">
            <v>14-10-2009</v>
          </cell>
          <cell r="CB2002">
            <v>0</v>
          </cell>
          <cell r="CC2002">
            <v>0</v>
          </cell>
          <cell r="CD2002">
            <v>0</v>
          </cell>
          <cell r="CE2002">
            <v>0</v>
          </cell>
        </row>
        <row r="2003">
          <cell r="BY2003" t="str">
            <v>IBOVJ1</v>
          </cell>
          <cell r="BZ2003">
            <v>64000</v>
          </cell>
          <cell r="CA2003" t="str">
            <v>14-10-2009</v>
          </cell>
          <cell r="CB2003">
            <v>0</v>
          </cell>
          <cell r="CC2003">
            <v>0</v>
          </cell>
          <cell r="CD2003">
            <v>0</v>
          </cell>
          <cell r="CE2003">
            <v>0</v>
          </cell>
        </row>
        <row r="2004">
          <cell r="BY2004" t="str">
            <v>IBOVJ65</v>
          </cell>
          <cell r="BZ2004">
            <v>65000</v>
          </cell>
          <cell r="CA2004" t="str">
            <v>14-10-2009</v>
          </cell>
          <cell r="CB2004">
            <v>0</v>
          </cell>
          <cell r="CC2004">
            <v>0</v>
          </cell>
          <cell r="CD2004">
            <v>0</v>
          </cell>
          <cell r="CE2004">
            <v>0</v>
          </cell>
        </row>
        <row r="2005">
          <cell r="BY2005" t="str">
            <v>IBOVJ5</v>
          </cell>
          <cell r="BZ2005">
            <v>74000</v>
          </cell>
          <cell r="CA2005" t="str">
            <v>14-10-2009</v>
          </cell>
          <cell r="CB2005">
            <v>0</v>
          </cell>
          <cell r="CC2005">
            <v>0</v>
          </cell>
          <cell r="CD2005">
            <v>0</v>
          </cell>
          <cell r="CE2005">
            <v>0</v>
          </cell>
        </row>
        <row r="2006">
          <cell r="BY2006" t="str">
            <v>IBOVL99</v>
          </cell>
          <cell r="BZ2006">
            <v>25000</v>
          </cell>
          <cell r="CA2006" t="str">
            <v>16-12-2009</v>
          </cell>
          <cell r="CB2006">
            <v>0</v>
          </cell>
          <cell r="CC2006">
            <v>0</v>
          </cell>
          <cell r="CD2006">
            <v>0</v>
          </cell>
          <cell r="CE2006">
            <v>0</v>
          </cell>
        </row>
        <row r="2007">
          <cell r="BY2007" t="str">
            <v>IBOVL10</v>
          </cell>
          <cell r="BZ2007">
            <v>28000</v>
          </cell>
          <cell r="CA2007" t="str">
            <v>16-12-2009</v>
          </cell>
          <cell r="CB2007">
            <v>0</v>
          </cell>
          <cell r="CC2007">
            <v>0</v>
          </cell>
          <cell r="CD2007">
            <v>0</v>
          </cell>
          <cell r="CE2007">
            <v>0</v>
          </cell>
        </row>
        <row r="2008">
          <cell r="BY2008" t="str">
            <v>IBOVL11</v>
          </cell>
          <cell r="BZ2008">
            <v>29000</v>
          </cell>
          <cell r="CA2008" t="str">
            <v>16-12-2009</v>
          </cell>
          <cell r="CB2008">
            <v>0</v>
          </cell>
          <cell r="CC2008">
            <v>0</v>
          </cell>
          <cell r="CD2008">
            <v>0</v>
          </cell>
          <cell r="CE2008">
            <v>0</v>
          </cell>
        </row>
        <row r="2009">
          <cell r="BY2009" t="str">
            <v>IBOVL21</v>
          </cell>
          <cell r="BZ2009">
            <v>30000</v>
          </cell>
          <cell r="CA2009" t="str">
            <v>16-12-2009</v>
          </cell>
          <cell r="CB2009">
            <v>0</v>
          </cell>
          <cell r="CC2009">
            <v>0</v>
          </cell>
          <cell r="CD2009">
            <v>0</v>
          </cell>
          <cell r="CE2009">
            <v>0</v>
          </cell>
        </row>
        <row r="2010">
          <cell r="BY2010" t="str">
            <v>IBOVL34</v>
          </cell>
          <cell r="BZ2010">
            <v>34000</v>
          </cell>
          <cell r="CA2010" t="str">
            <v>16-12-2009</v>
          </cell>
          <cell r="CB2010">
            <v>0</v>
          </cell>
          <cell r="CC2010">
            <v>0</v>
          </cell>
          <cell r="CD2010">
            <v>0</v>
          </cell>
          <cell r="CE2010">
            <v>0</v>
          </cell>
        </row>
        <row r="2011">
          <cell r="BY2011" t="str">
            <v>IBOVL12</v>
          </cell>
          <cell r="BZ2011">
            <v>35000</v>
          </cell>
          <cell r="CA2011" t="str">
            <v>16-12-2009</v>
          </cell>
          <cell r="CB2011">
            <v>0</v>
          </cell>
          <cell r="CC2011">
            <v>0</v>
          </cell>
          <cell r="CD2011">
            <v>0</v>
          </cell>
          <cell r="CE2011">
            <v>0</v>
          </cell>
        </row>
        <row r="2012">
          <cell r="BY2012" t="str">
            <v>IBOVL22</v>
          </cell>
          <cell r="BZ2012">
            <v>36000</v>
          </cell>
          <cell r="CA2012" t="str">
            <v>16-12-2009</v>
          </cell>
          <cell r="CB2012">
            <v>0</v>
          </cell>
          <cell r="CC2012">
            <v>0</v>
          </cell>
          <cell r="CD2012">
            <v>0</v>
          </cell>
          <cell r="CE2012">
            <v>0</v>
          </cell>
        </row>
        <row r="2013">
          <cell r="BY2013" t="str">
            <v>IBOVL81</v>
          </cell>
          <cell r="BZ2013">
            <v>38000</v>
          </cell>
          <cell r="CA2013" t="str">
            <v>16-12-2009</v>
          </cell>
          <cell r="CB2013">
            <v>0</v>
          </cell>
          <cell r="CC2013">
            <v>0</v>
          </cell>
          <cell r="CD2013">
            <v>0</v>
          </cell>
          <cell r="CE2013">
            <v>0</v>
          </cell>
        </row>
        <row r="2014">
          <cell r="BY2014" t="str">
            <v>IBOVL39</v>
          </cell>
          <cell r="BZ2014">
            <v>39000</v>
          </cell>
          <cell r="CA2014" t="str">
            <v>16-12-2009</v>
          </cell>
          <cell r="CB2014">
            <v>0</v>
          </cell>
          <cell r="CC2014">
            <v>0</v>
          </cell>
          <cell r="CD2014">
            <v>0</v>
          </cell>
          <cell r="CE2014">
            <v>0</v>
          </cell>
        </row>
        <row r="2015">
          <cell r="BY2015" t="str">
            <v>IBOVL19</v>
          </cell>
          <cell r="BZ2015">
            <v>40000</v>
          </cell>
          <cell r="CA2015" t="str">
            <v>16-12-2009</v>
          </cell>
          <cell r="CB2015">
            <v>0</v>
          </cell>
          <cell r="CC2015">
            <v>0</v>
          </cell>
          <cell r="CD2015">
            <v>0</v>
          </cell>
          <cell r="CE2015">
            <v>0</v>
          </cell>
        </row>
        <row r="2016">
          <cell r="BY2016" t="str">
            <v>IBOVL15</v>
          </cell>
          <cell r="BZ2016">
            <v>42000</v>
          </cell>
          <cell r="CA2016" t="str">
            <v>16-12-2009</v>
          </cell>
          <cell r="CB2016">
            <v>0</v>
          </cell>
          <cell r="CC2016">
            <v>0</v>
          </cell>
          <cell r="CD2016">
            <v>0</v>
          </cell>
          <cell r="CE2016">
            <v>0</v>
          </cell>
        </row>
        <row r="2017">
          <cell r="BY2017" t="str">
            <v>IBOVL3</v>
          </cell>
          <cell r="BZ2017">
            <v>44000</v>
          </cell>
          <cell r="CA2017" t="str">
            <v>16-12-2009</v>
          </cell>
          <cell r="CB2017">
            <v>0</v>
          </cell>
          <cell r="CC2017">
            <v>0</v>
          </cell>
          <cell r="CD2017">
            <v>0</v>
          </cell>
          <cell r="CE2017">
            <v>0</v>
          </cell>
        </row>
        <row r="2018">
          <cell r="BY2018" t="str">
            <v>IBOVL7</v>
          </cell>
          <cell r="BZ2018">
            <v>45000</v>
          </cell>
          <cell r="CA2018" t="str">
            <v>16-12-2009</v>
          </cell>
          <cell r="CB2018">
            <v>0</v>
          </cell>
          <cell r="CC2018">
            <v>0</v>
          </cell>
          <cell r="CD2018">
            <v>0</v>
          </cell>
          <cell r="CE2018">
            <v>0</v>
          </cell>
        </row>
        <row r="2019">
          <cell r="BY2019" t="str">
            <v>IBOVL18</v>
          </cell>
          <cell r="BZ2019">
            <v>46000</v>
          </cell>
          <cell r="CA2019" t="str">
            <v>16-12-2009</v>
          </cell>
          <cell r="CB2019">
            <v>0</v>
          </cell>
          <cell r="CC2019">
            <v>0</v>
          </cell>
          <cell r="CD2019">
            <v>0</v>
          </cell>
          <cell r="CE2019">
            <v>0</v>
          </cell>
        </row>
        <row r="2020">
          <cell r="BY2020" t="str">
            <v>IBOVL20</v>
          </cell>
          <cell r="BZ2020">
            <v>48000</v>
          </cell>
          <cell r="CA2020" t="str">
            <v>16-12-2009</v>
          </cell>
          <cell r="CB2020">
            <v>0</v>
          </cell>
          <cell r="CC2020">
            <v>0</v>
          </cell>
          <cell r="CD2020">
            <v>0</v>
          </cell>
          <cell r="CE2020">
            <v>0</v>
          </cell>
        </row>
        <row r="2021">
          <cell r="BY2021" t="str">
            <v>IBOVL5</v>
          </cell>
          <cell r="BZ2021">
            <v>50000</v>
          </cell>
          <cell r="CA2021" t="str">
            <v>16-12-2009</v>
          </cell>
          <cell r="CB2021">
            <v>0</v>
          </cell>
          <cell r="CC2021">
            <v>0</v>
          </cell>
          <cell r="CD2021">
            <v>0</v>
          </cell>
          <cell r="CE2021">
            <v>0</v>
          </cell>
        </row>
        <row r="2022">
          <cell r="BY2022" t="str">
            <v>IBOVL13</v>
          </cell>
          <cell r="BZ2022">
            <v>51000</v>
          </cell>
          <cell r="CA2022" t="str">
            <v>16-12-2009</v>
          </cell>
          <cell r="CB2022">
            <v>0</v>
          </cell>
          <cell r="CC2022">
            <v>0</v>
          </cell>
          <cell r="CD2022">
            <v>0</v>
          </cell>
          <cell r="CE2022">
            <v>0</v>
          </cell>
        </row>
        <row r="2023">
          <cell r="BY2023" t="str">
            <v>IBOVL17</v>
          </cell>
          <cell r="BZ2023">
            <v>52000</v>
          </cell>
          <cell r="CA2023" t="str">
            <v>16-12-2009</v>
          </cell>
          <cell r="CB2023">
            <v>0</v>
          </cell>
          <cell r="CC2023">
            <v>0</v>
          </cell>
          <cell r="CD2023">
            <v>0</v>
          </cell>
          <cell r="CE2023">
            <v>0</v>
          </cell>
        </row>
        <row r="2024">
          <cell r="BY2024" t="str">
            <v>IBOVL53</v>
          </cell>
          <cell r="BZ2024">
            <v>53000</v>
          </cell>
          <cell r="CA2024" t="str">
            <v>16-12-2009</v>
          </cell>
          <cell r="CB2024">
            <v>0</v>
          </cell>
          <cell r="CC2024">
            <v>0</v>
          </cell>
          <cell r="CD2024">
            <v>0</v>
          </cell>
          <cell r="CE2024">
            <v>0</v>
          </cell>
        </row>
        <row r="2025">
          <cell r="BY2025" t="str">
            <v>IBOVL16</v>
          </cell>
          <cell r="BZ2025">
            <v>55000</v>
          </cell>
          <cell r="CA2025" t="str">
            <v>16-12-2009</v>
          </cell>
          <cell r="CB2025">
            <v>0</v>
          </cell>
          <cell r="CC2025">
            <v>0</v>
          </cell>
          <cell r="CD2025">
            <v>0</v>
          </cell>
          <cell r="CE2025">
            <v>0</v>
          </cell>
        </row>
        <row r="2026">
          <cell r="BY2026" t="str">
            <v>IBOVL6</v>
          </cell>
          <cell r="BZ2026">
            <v>56000</v>
          </cell>
          <cell r="CA2026" t="str">
            <v>16-12-2009</v>
          </cell>
          <cell r="CB2026">
            <v>0</v>
          </cell>
          <cell r="CC2026">
            <v>0</v>
          </cell>
          <cell r="CD2026">
            <v>0</v>
          </cell>
          <cell r="CE2026">
            <v>0</v>
          </cell>
        </row>
        <row r="2027">
          <cell r="BY2027" t="str">
            <v>IBOVL1</v>
          </cell>
          <cell r="BZ2027">
            <v>60000</v>
          </cell>
          <cell r="CA2027" t="str">
            <v>16-12-2009</v>
          </cell>
          <cell r="CB2027">
            <v>0</v>
          </cell>
          <cell r="CC2027">
            <v>0</v>
          </cell>
          <cell r="CD2027">
            <v>0</v>
          </cell>
          <cell r="CE2027">
            <v>0</v>
          </cell>
        </row>
        <row r="2028">
          <cell r="BY2028" t="str">
            <v>IBOVL2</v>
          </cell>
          <cell r="BZ2028">
            <v>65000</v>
          </cell>
          <cell r="CA2028" t="str">
            <v>16-12-2009</v>
          </cell>
          <cell r="CB2028">
            <v>0</v>
          </cell>
          <cell r="CC2028">
            <v>0</v>
          </cell>
          <cell r="CD2028">
            <v>0</v>
          </cell>
          <cell r="CE2028">
            <v>0</v>
          </cell>
        </row>
        <row r="2029">
          <cell r="BY2029" t="str">
            <v>IBOVL8</v>
          </cell>
          <cell r="BZ2029">
            <v>80000</v>
          </cell>
          <cell r="CA2029" t="str">
            <v>16-12-2009</v>
          </cell>
          <cell r="CB2029">
            <v>0</v>
          </cell>
          <cell r="CC2029">
            <v>0</v>
          </cell>
          <cell r="CD2029">
            <v>0</v>
          </cell>
          <cell r="CE2029">
            <v>0</v>
          </cell>
        </row>
        <row r="2030">
          <cell r="BY2030" t="str">
            <v>IBOVJ12</v>
          </cell>
          <cell r="BZ2030">
            <v>36000</v>
          </cell>
          <cell r="CA2030" t="str">
            <v>13-10-2010</v>
          </cell>
          <cell r="CB2030">
            <v>0</v>
          </cell>
          <cell r="CC2030">
            <v>0</v>
          </cell>
          <cell r="CD2030">
            <v>0</v>
          </cell>
          <cell r="CE2030">
            <v>0</v>
          </cell>
        </row>
        <row r="2031">
          <cell r="BY2031" t="str">
            <v>IBOVJ9</v>
          </cell>
          <cell r="BZ2031">
            <v>38000</v>
          </cell>
          <cell r="CA2031" t="str">
            <v>13-10-2010</v>
          </cell>
          <cell r="CB2031">
            <v>0</v>
          </cell>
          <cell r="CC2031">
            <v>0</v>
          </cell>
          <cell r="CD2031">
            <v>0</v>
          </cell>
          <cell r="CE2031">
            <v>0</v>
          </cell>
        </row>
        <row r="2032">
          <cell r="BY2032" t="str">
            <v>IBOVJ8</v>
          </cell>
          <cell r="BZ2032">
            <v>39000</v>
          </cell>
          <cell r="CA2032" t="str">
            <v>13-10-2010</v>
          </cell>
          <cell r="CB2032">
            <v>0</v>
          </cell>
          <cell r="CC2032">
            <v>0</v>
          </cell>
          <cell r="CD2032">
            <v>0</v>
          </cell>
          <cell r="CE2032">
            <v>0</v>
          </cell>
        </row>
        <row r="2033">
          <cell r="BY2033" t="str">
            <v>IBOVJ10</v>
          </cell>
          <cell r="BZ2033">
            <v>40000</v>
          </cell>
          <cell r="CA2033" t="str">
            <v>13-10-2010</v>
          </cell>
          <cell r="CB2033">
            <v>0</v>
          </cell>
          <cell r="CC2033">
            <v>0</v>
          </cell>
          <cell r="CD2033">
            <v>0</v>
          </cell>
          <cell r="CE2033">
            <v>0</v>
          </cell>
        </row>
        <row r="2034">
          <cell r="BY2034" t="str">
            <v>IBOVJ14</v>
          </cell>
          <cell r="BZ2034">
            <v>42000</v>
          </cell>
          <cell r="CA2034" t="str">
            <v>13-10-2010</v>
          </cell>
          <cell r="CB2034">
            <v>0</v>
          </cell>
          <cell r="CC2034">
            <v>0</v>
          </cell>
          <cell r="CD2034">
            <v>0</v>
          </cell>
          <cell r="CE2034">
            <v>0</v>
          </cell>
        </row>
        <row r="2035">
          <cell r="BY2035" t="str">
            <v>IBOVJ7</v>
          </cell>
          <cell r="BZ2035">
            <v>44000</v>
          </cell>
          <cell r="CA2035" t="str">
            <v>13-10-2010</v>
          </cell>
          <cell r="CB2035">
            <v>0</v>
          </cell>
          <cell r="CC2035">
            <v>0</v>
          </cell>
          <cell r="CD2035">
            <v>0</v>
          </cell>
          <cell r="CE2035">
            <v>0</v>
          </cell>
        </row>
        <row r="2036">
          <cell r="BY2036" t="str">
            <v>IBOVJ11</v>
          </cell>
          <cell r="BZ2036">
            <v>45000</v>
          </cell>
          <cell r="CA2036" t="str">
            <v>13-10-2010</v>
          </cell>
          <cell r="CB2036">
            <v>0</v>
          </cell>
          <cell r="CC2036">
            <v>0</v>
          </cell>
          <cell r="CD2036">
            <v>0</v>
          </cell>
          <cell r="CE2036">
            <v>0</v>
          </cell>
        </row>
        <row r="2037">
          <cell r="BY2037" t="str">
            <v>IBOVJ13</v>
          </cell>
          <cell r="BZ2037">
            <v>46000</v>
          </cell>
          <cell r="CA2037" t="str">
            <v>13-10-2010</v>
          </cell>
          <cell r="CB2037">
            <v>0</v>
          </cell>
          <cell r="CC2037">
            <v>0</v>
          </cell>
          <cell r="CD2037">
            <v>0</v>
          </cell>
          <cell r="CE2037">
            <v>0</v>
          </cell>
        </row>
        <row r="2038">
          <cell r="BY2038" t="str">
            <v>IBOVJ6</v>
          </cell>
          <cell r="BZ2038">
            <v>50000</v>
          </cell>
          <cell r="CA2038" t="str">
            <v>13-10-2010</v>
          </cell>
          <cell r="CB2038">
            <v>0</v>
          </cell>
          <cell r="CC2038">
            <v>0</v>
          </cell>
          <cell r="CD2038">
            <v>0</v>
          </cell>
          <cell r="CE2038">
            <v>0</v>
          </cell>
        </row>
        <row r="2039">
          <cell r="BY2039" t="str">
            <v>IBOVL4</v>
          </cell>
          <cell r="BZ2039">
            <v>44000</v>
          </cell>
          <cell r="CA2039" t="str">
            <v>15-12-2010</v>
          </cell>
          <cell r="CB2039">
            <v>0</v>
          </cell>
          <cell r="CC2039">
            <v>0</v>
          </cell>
          <cell r="CD2039">
            <v>0</v>
          </cell>
          <cell r="CE2039">
            <v>0</v>
          </cell>
        </row>
        <row r="2040">
          <cell r="BY2040" t="str">
            <v>IBOVP20</v>
          </cell>
          <cell r="BZ2040">
            <v>20000</v>
          </cell>
          <cell r="CA2040" t="str">
            <v>15-04-2009</v>
          </cell>
          <cell r="CB2040">
            <v>0</v>
          </cell>
          <cell r="CC2040">
            <v>0</v>
          </cell>
          <cell r="CD2040">
            <v>0</v>
          </cell>
          <cell r="CE2040">
            <v>0</v>
          </cell>
        </row>
        <row r="2041">
          <cell r="BY2041" t="str">
            <v>IBOVP25</v>
          </cell>
          <cell r="BZ2041">
            <v>25000</v>
          </cell>
          <cell r="CA2041" t="str">
            <v>15-04-2009</v>
          </cell>
          <cell r="CB2041">
            <v>0</v>
          </cell>
          <cell r="CC2041">
            <v>0</v>
          </cell>
          <cell r="CD2041">
            <v>0</v>
          </cell>
          <cell r="CE2041">
            <v>0</v>
          </cell>
        </row>
        <row r="2042">
          <cell r="BY2042" t="str">
            <v>IBOVP26</v>
          </cell>
          <cell r="BZ2042">
            <v>26000</v>
          </cell>
          <cell r="CA2042" t="str">
            <v>15-04-2009</v>
          </cell>
          <cell r="CB2042">
            <v>0</v>
          </cell>
          <cell r="CC2042">
            <v>0</v>
          </cell>
          <cell r="CD2042">
            <v>0</v>
          </cell>
          <cell r="CE2042">
            <v>0</v>
          </cell>
        </row>
        <row r="2043">
          <cell r="BY2043" t="str">
            <v>IBOVP27</v>
          </cell>
          <cell r="BZ2043">
            <v>27000</v>
          </cell>
          <cell r="CA2043" t="str">
            <v>15-04-2009</v>
          </cell>
          <cell r="CB2043">
            <v>0</v>
          </cell>
          <cell r="CC2043">
            <v>0</v>
          </cell>
          <cell r="CD2043">
            <v>0</v>
          </cell>
          <cell r="CE2043">
            <v>0</v>
          </cell>
        </row>
        <row r="2044">
          <cell r="BY2044" t="str">
            <v>IBOVP28</v>
          </cell>
          <cell r="BZ2044">
            <v>28000</v>
          </cell>
          <cell r="CA2044" t="str">
            <v>15-04-2009</v>
          </cell>
          <cell r="CB2044">
            <v>0</v>
          </cell>
          <cell r="CC2044">
            <v>0</v>
          </cell>
          <cell r="CD2044">
            <v>0</v>
          </cell>
          <cell r="CE2044">
            <v>0</v>
          </cell>
        </row>
        <row r="2045">
          <cell r="BY2045" t="str">
            <v>IBOVP29</v>
          </cell>
          <cell r="BZ2045">
            <v>29000</v>
          </cell>
          <cell r="CA2045" t="str">
            <v>15-04-2009</v>
          </cell>
          <cell r="CB2045">
            <v>0</v>
          </cell>
          <cell r="CC2045">
            <v>0</v>
          </cell>
          <cell r="CD2045">
            <v>0</v>
          </cell>
          <cell r="CE2045">
            <v>0</v>
          </cell>
        </row>
        <row r="2046">
          <cell r="BY2046" t="str">
            <v>IBOVP30</v>
          </cell>
          <cell r="BZ2046">
            <v>30000</v>
          </cell>
          <cell r="CA2046" t="str">
            <v>15-04-2009</v>
          </cell>
          <cell r="CB2046">
            <v>0</v>
          </cell>
          <cell r="CC2046">
            <v>0</v>
          </cell>
          <cell r="CD2046">
            <v>0</v>
          </cell>
          <cell r="CE2046">
            <v>0</v>
          </cell>
        </row>
        <row r="2047">
          <cell r="BY2047" t="str">
            <v>IBOVP31</v>
          </cell>
          <cell r="BZ2047">
            <v>31000</v>
          </cell>
          <cell r="CA2047" t="str">
            <v>15-04-2009</v>
          </cell>
          <cell r="CB2047">
            <v>0</v>
          </cell>
          <cell r="CC2047">
            <v>0</v>
          </cell>
          <cell r="CD2047">
            <v>0</v>
          </cell>
          <cell r="CE2047">
            <v>0</v>
          </cell>
        </row>
        <row r="2048">
          <cell r="BY2048" t="str">
            <v>IBOVP32</v>
          </cell>
          <cell r="BZ2048">
            <v>32000</v>
          </cell>
          <cell r="CA2048" t="str">
            <v>15-04-2009</v>
          </cell>
          <cell r="CB2048">
            <v>0</v>
          </cell>
          <cell r="CC2048">
            <v>0</v>
          </cell>
          <cell r="CD2048">
            <v>0</v>
          </cell>
          <cell r="CE2048">
            <v>0</v>
          </cell>
        </row>
        <row r="2049">
          <cell r="BY2049" t="str">
            <v>IBOVP33</v>
          </cell>
          <cell r="BZ2049">
            <v>33000</v>
          </cell>
          <cell r="CA2049" t="str">
            <v>15-04-2009</v>
          </cell>
          <cell r="CB2049">
            <v>0</v>
          </cell>
          <cell r="CC2049">
            <v>0</v>
          </cell>
          <cell r="CD2049">
            <v>0</v>
          </cell>
          <cell r="CE2049">
            <v>0</v>
          </cell>
        </row>
        <row r="2050">
          <cell r="BY2050" t="str">
            <v>IBOVP34</v>
          </cell>
          <cell r="BZ2050">
            <v>34000</v>
          </cell>
          <cell r="CA2050" t="str">
            <v>15-04-2009</v>
          </cell>
          <cell r="CB2050">
            <v>0</v>
          </cell>
          <cell r="CC2050">
            <v>0</v>
          </cell>
          <cell r="CD2050">
            <v>0</v>
          </cell>
          <cell r="CE2050">
            <v>0</v>
          </cell>
        </row>
        <row r="2051">
          <cell r="BY2051" t="str">
            <v>IBOVP35</v>
          </cell>
          <cell r="BZ2051">
            <v>35000</v>
          </cell>
          <cell r="CA2051" t="str">
            <v>15-04-2009</v>
          </cell>
          <cell r="CB2051">
            <v>0</v>
          </cell>
          <cell r="CC2051">
            <v>0</v>
          </cell>
          <cell r="CD2051">
            <v>0</v>
          </cell>
          <cell r="CE2051">
            <v>0</v>
          </cell>
        </row>
        <row r="2052">
          <cell r="BY2052" t="str">
            <v>IBOVP36</v>
          </cell>
          <cell r="BZ2052">
            <v>36000</v>
          </cell>
          <cell r="CA2052" t="str">
            <v>15-04-2009</v>
          </cell>
          <cell r="CB2052">
            <v>0</v>
          </cell>
          <cell r="CC2052">
            <v>0</v>
          </cell>
          <cell r="CD2052">
            <v>0</v>
          </cell>
          <cell r="CE2052">
            <v>0</v>
          </cell>
        </row>
        <row r="2053">
          <cell r="BY2053" t="str">
            <v>IBOVP37</v>
          </cell>
          <cell r="BZ2053">
            <v>37000</v>
          </cell>
          <cell r="CA2053" t="str">
            <v>15-04-2009</v>
          </cell>
          <cell r="CB2053">
            <v>0</v>
          </cell>
          <cell r="CC2053">
            <v>0</v>
          </cell>
          <cell r="CD2053">
            <v>0</v>
          </cell>
          <cell r="CE2053">
            <v>0</v>
          </cell>
        </row>
        <row r="2054">
          <cell r="BY2054" t="str">
            <v>IBOVP98</v>
          </cell>
          <cell r="BZ2054">
            <v>38000</v>
          </cell>
          <cell r="CA2054" t="str">
            <v>15-04-2009</v>
          </cell>
          <cell r="CB2054">
            <v>0</v>
          </cell>
          <cell r="CC2054">
            <v>0</v>
          </cell>
          <cell r="CD2054">
            <v>0</v>
          </cell>
          <cell r="CE2054">
            <v>0</v>
          </cell>
        </row>
        <row r="2055">
          <cell r="BY2055" t="str">
            <v>IBOVP39</v>
          </cell>
          <cell r="BZ2055">
            <v>39000</v>
          </cell>
          <cell r="CA2055" t="str">
            <v>15-04-2009</v>
          </cell>
          <cell r="CB2055">
            <v>0</v>
          </cell>
          <cell r="CC2055">
            <v>0</v>
          </cell>
          <cell r="CD2055">
            <v>0</v>
          </cell>
          <cell r="CE2055">
            <v>0</v>
          </cell>
        </row>
        <row r="2056">
          <cell r="BY2056" t="str">
            <v>IBOVP40</v>
          </cell>
          <cell r="BZ2056">
            <v>40000</v>
          </cell>
          <cell r="CA2056" t="str">
            <v>15-04-2009</v>
          </cell>
          <cell r="CB2056">
            <v>0</v>
          </cell>
          <cell r="CC2056">
            <v>0</v>
          </cell>
          <cell r="CD2056">
            <v>0</v>
          </cell>
          <cell r="CE2056">
            <v>0</v>
          </cell>
        </row>
        <row r="2057">
          <cell r="BY2057" t="str">
            <v>IBOVP41</v>
          </cell>
          <cell r="BZ2057">
            <v>41000</v>
          </cell>
          <cell r="CA2057" t="str">
            <v>15-04-2009</v>
          </cell>
          <cell r="CB2057">
            <v>0</v>
          </cell>
          <cell r="CC2057">
            <v>0</v>
          </cell>
          <cell r="CD2057">
            <v>0</v>
          </cell>
          <cell r="CE2057">
            <v>0</v>
          </cell>
        </row>
        <row r="2058">
          <cell r="BY2058" t="str">
            <v>IBOVP42</v>
          </cell>
          <cell r="BZ2058">
            <v>42000</v>
          </cell>
          <cell r="CA2058" t="str">
            <v>15-04-2009</v>
          </cell>
          <cell r="CB2058">
            <v>0</v>
          </cell>
          <cell r="CC2058">
            <v>0</v>
          </cell>
          <cell r="CD2058">
            <v>0</v>
          </cell>
          <cell r="CE2058">
            <v>0</v>
          </cell>
        </row>
        <row r="2059">
          <cell r="BY2059" t="str">
            <v>IBOVP43</v>
          </cell>
          <cell r="BZ2059">
            <v>43000</v>
          </cell>
          <cell r="CA2059" t="str">
            <v>15-04-2009</v>
          </cell>
          <cell r="CB2059">
            <v>0</v>
          </cell>
          <cell r="CC2059">
            <v>0</v>
          </cell>
          <cell r="CD2059">
            <v>0</v>
          </cell>
          <cell r="CE2059">
            <v>0</v>
          </cell>
        </row>
        <row r="2060">
          <cell r="BY2060" t="str">
            <v>IBOVP44</v>
          </cell>
          <cell r="BZ2060">
            <v>44000</v>
          </cell>
          <cell r="CA2060" t="str">
            <v>15-04-2009</v>
          </cell>
          <cell r="CB2060">
            <v>0</v>
          </cell>
          <cell r="CC2060">
            <v>0</v>
          </cell>
          <cell r="CD2060">
            <v>0</v>
          </cell>
          <cell r="CE2060">
            <v>0</v>
          </cell>
        </row>
        <row r="2061">
          <cell r="BY2061" t="str">
            <v>IBOVP45</v>
          </cell>
          <cell r="BZ2061">
            <v>45000</v>
          </cell>
          <cell r="CA2061" t="str">
            <v>15-04-2009</v>
          </cell>
          <cell r="CB2061">
            <v>0</v>
          </cell>
          <cell r="CC2061">
            <v>0</v>
          </cell>
          <cell r="CD2061">
            <v>0</v>
          </cell>
          <cell r="CE2061">
            <v>0</v>
          </cell>
        </row>
        <row r="2062">
          <cell r="BY2062" t="str">
            <v>IBOVP46</v>
          </cell>
          <cell r="BZ2062">
            <v>46000</v>
          </cell>
          <cell r="CA2062" t="str">
            <v>15-04-2009</v>
          </cell>
          <cell r="CB2062">
            <v>0</v>
          </cell>
          <cell r="CC2062">
            <v>0</v>
          </cell>
          <cell r="CD2062">
            <v>0</v>
          </cell>
          <cell r="CE2062">
            <v>0</v>
          </cell>
        </row>
        <row r="2063">
          <cell r="BY2063" t="str">
            <v>IBOVP47</v>
          </cell>
          <cell r="BZ2063">
            <v>47000</v>
          </cell>
          <cell r="CA2063" t="str">
            <v>15-04-2009</v>
          </cell>
          <cell r="CB2063">
            <v>0</v>
          </cell>
          <cell r="CC2063">
            <v>0</v>
          </cell>
          <cell r="CD2063">
            <v>0</v>
          </cell>
          <cell r="CE2063">
            <v>0</v>
          </cell>
        </row>
        <row r="2064">
          <cell r="BY2064" t="str">
            <v>IBOVP48</v>
          </cell>
          <cell r="BZ2064">
            <v>48000</v>
          </cell>
          <cell r="CA2064" t="str">
            <v>15-04-2009</v>
          </cell>
          <cell r="CB2064">
            <v>0</v>
          </cell>
          <cell r="CC2064">
            <v>0</v>
          </cell>
          <cell r="CD2064">
            <v>0</v>
          </cell>
          <cell r="CE2064">
            <v>0</v>
          </cell>
        </row>
        <row r="2065">
          <cell r="BY2065" t="str">
            <v>IBOVP49</v>
          </cell>
          <cell r="BZ2065">
            <v>49000</v>
          </cell>
          <cell r="CA2065" t="str">
            <v>15-04-2009</v>
          </cell>
          <cell r="CB2065">
            <v>0</v>
          </cell>
          <cell r="CC2065">
            <v>0</v>
          </cell>
          <cell r="CD2065">
            <v>0</v>
          </cell>
          <cell r="CE2065">
            <v>0</v>
          </cell>
        </row>
        <row r="2066">
          <cell r="BY2066" t="str">
            <v>IBOVP50</v>
          </cell>
          <cell r="BZ2066">
            <v>50000</v>
          </cell>
          <cell r="CA2066" t="str">
            <v>15-04-2009</v>
          </cell>
          <cell r="CB2066">
            <v>0</v>
          </cell>
          <cell r="CC2066">
            <v>0</v>
          </cell>
          <cell r="CD2066">
            <v>0</v>
          </cell>
          <cell r="CE2066">
            <v>0</v>
          </cell>
        </row>
        <row r="2067">
          <cell r="BY2067" t="str">
            <v>IBOVP51</v>
          </cell>
          <cell r="BZ2067">
            <v>51000</v>
          </cell>
          <cell r="CA2067" t="str">
            <v>15-04-2009</v>
          </cell>
          <cell r="CB2067">
            <v>0</v>
          </cell>
          <cell r="CC2067">
            <v>0</v>
          </cell>
          <cell r="CD2067">
            <v>0</v>
          </cell>
          <cell r="CE2067">
            <v>0</v>
          </cell>
        </row>
        <row r="2068">
          <cell r="BY2068" t="str">
            <v>IBOVP52</v>
          </cell>
          <cell r="BZ2068">
            <v>52000</v>
          </cell>
          <cell r="CA2068" t="str">
            <v>15-04-2009</v>
          </cell>
          <cell r="CB2068">
            <v>0</v>
          </cell>
          <cell r="CC2068">
            <v>0</v>
          </cell>
          <cell r="CD2068">
            <v>0</v>
          </cell>
          <cell r="CE2068">
            <v>0</v>
          </cell>
        </row>
        <row r="2069">
          <cell r="BY2069" t="str">
            <v>IBOVP53</v>
          </cell>
          <cell r="BZ2069">
            <v>53000</v>
          </cell>
          <cell r="CA2069" t="str">
            <v>15-04-2009</v>
          </cell>
          <cell r="CB2069">
            <v>0</v>
          </cell>
          <cell r="CC2069">
            <v>0</v>
          </cell>
          <cell r="CD2069">
            <v>0</v>
          </cell>
          <cell r="CE2069">
            <v>0</v>
          </cell>
        </row>
        <row r="2070">
          <cell r="BY2070" t="str">
            <v>IBOVP54</v>
          </cell>
          <cell r="BZ2070">
            <v>54000</v>
          </cell>
          <cell r="CA2070" t="str">
            <v>15-04-2009</v>
          </cell>
          <cell r="CB2070">
            <v>0</v>
          </cell>
          <cell r="CC2070">
            <v>0</v>
          </cell>
          <cell r="CD2070">
            <v>0</v>
          </cell>
          <cell r="CE2070">
            <v>0</v>
          </cell>
        </row>
        <row r="2071">
          <cell r="BY2071" t="str">
            <v>IBOVP55</v>
          </cell>
          <cell r="BZ2071">
            <v>55000</v>
          </cell>
          <cell r="CA2071" t="str">
            <v>15-04-2009</v>
          </cell>
          <cell r="CB2071">
            <v>0</v>
          </cell>
          <cell r="CC2071">
            <v>0</v>
          </cell>
          <cell r="CD2071">
            <v>0</v>
          </cell>
          <cell r="CE2071">
            <v>0</v>
          </cell>
        </row>
        <row r="2072">
          <cell r="BY2072" t="str">
            <v>IBOVP56</v>
          </cell>
          <cell r="BZ2072">
            <v>56000</v>
          </cell>
          <cell r="CA2072" t="str">
            <v>15-04-2009</v>
          </cell>
          <cell r="CB2072">
            <v>0</v>
          </cell>
          <cell r="CC2072">
            <v>0</v>
          </cell>
          <cell r="CD2072">
            <v>0</v>
          </cell>
          <cell r="CE2072">
            <v>0</v>
          </cell>
        </row>
        <row r="2073">
          <cell r="BY2073" t="str">
            <v>IBOVP57</v>
          </cell>
          <cell r="BZ2073">
            <v>57000</v>
          </cell>
          <cell r="CA2073" t="str">
            <v>15-04-2009</v>
          </cell>
          <cell r="CB2073">
            <v>0</v>
          </cell>
          <cell r="CC2073">
            <v>0</v>
          </cell>
          <cell r="CD2073">
            <v>0</v>
          </cell>
          <cell r="CE2073">
            <v>0</v>
          </cell>
        </row>
        <row r="2074">
          <cell r="BY2074" t="str">
            <v>IBOVP58</v>
          </cell>
          <cell r="BZ2074">
            <v>58000</v>
          </cell>
          <cell r="CA2074" t="str">
            <v>15-04-2009</v>
          </cell>
          <cell r="CB2074">
            <v>0</v>
          </cell>
          <cell r="CC2074">
            <v>0</v>
          </cell>
          <cell r="CD2074">
            <v>0</v>
          </cell>
          <cell r="CE2074">
            <v>0</v>
          </cell>
        </row>
        <row r="2075">
          <cell r="BY2075" t="str">
            <v>IBOVP59</v>
          </cell>
          <cell r="BZ2075">
            <v>59000</v>
          </cell>
          <cell r="CA2075" t="str">
            <v>15-04-2009</v>
          </cell>
          <cell r="CB2075">
            <v>0</v>
          </cell>
          <cell r="CC2075">
            <v>0</v>
          </cell>
          <cell r="CD2075">
            <v>0</v>
          </cell>
          <cell r="CE2075">
            <v>0</v>
          </cell>
        </row>
        <row r="2076">
          <cell r="BY2076" t="str">
            <v>IBOVP6</v>
          </cell>
          <cell r="BZ2076">
            <v>60000</v>
          </cell>
          <cell r="CA2076" t="str">
            <v>15-04-2009</v>
          </cell>
          <cell r="CB2076">
            <v>0</v>
          </cell>
          <cell r="CC2076">
            <v>0</v>
          </cell>
          <cell r="CD2076">
            <v>0</v>
          </cell>
          <cell r="CE2076">
            <v>0</v>
          </cell>
        </row>
        <row r="2077">
          <cell r="BY2077" t="str">
            <v>IBOVP99</v>
          </cell>
          <cell r="BZ2077">
            <v>64000</v>
          </cell>
          <cell r="CA2077" t="str">
            <v>15-04-2009</v>
          </cell>
          <cell r="CB2077">
            <v>0</v>
          </cell>
          <cell r="CC2077">
            <v>0</v>
          </cell>
          <cell r="CD2077">
            <v>0</v>
          </cell>
          <cell r="CE2077">
            <v>0</v>
          </cell>
        </row>
        <row r="2078">
          <cell r="BY2078" t="str">
            <v>IBOVP66</v>
          </cell>
          <cell r="BZ2078">
            <v>66000</v>
          </cell>
          <cell r="CA2078" t="str">
            <v>15-04-2009</v>
          </cell>
          <cell r="CB2078">
            <v>0</v>
          </cell>
          <cell r="CC2078">
            <v>0</v>
          </cell>
          <cell r="CD2078">
            <v>0</v>
          </cell>
          <cell r="CE2078">
            <v>0</v>
          </cell>
        </row>
        <row r="2079">
          <cell r="BY2079" t="str">
            <v>IBOVP8</v>
          </cell>
          <cell r="BZ2079">
            <v>80000</v>
          </cell>
          <cell r="CA2079" t="str">
            <v>15-04-2009</v>
          </cell>
          <cell r="CB2079">
            <v>0</v>
          </cell>
          <cell r="CC2079">
            <v>0</v>
          </cell>
          <cell r="CD2079">
            <v>0</v>
          </cell>
          <cell r="CE2079">
            <v>0</v>
          </cell>
        </row>
        <row r="2080">
          <cell r="BY2080" t="str">
            <v>IBOVR26</v>
          </cell>
          <cell r="BZ2080">
            <v>26000</v>
          </cell>
          <cell r="CA2080" t="str">
            <v>17-06-2009</v>
          </cell>
          <cell r="CB2080">
            <v>0</v>
          </cell>
          <cell r="CC2080">
            <v>0</v>
          </cell>
          <cell r="CD2080">
            <v>0</v>
          </cell>
          <cell r="CE2080">
            <v>0</v>
          </cell>
        </row>
        <row r="2081">
          <cell r="BY2081" t="str">
            <v>IBOVR27</v>
          </cell>
          <cell r="BZ2081">
            <v>27000</v>
          </cell>
          <cell r="CA2081" t="str">
            <v>17-06-2009</v>
          </cell>
          <cell r="CB2081">
            <v>0</v>
          </cell>
          <cell r="CC2081">
            <v>0</v>
          </cell>
          <cell r="CD2081">
            <v>0</v>
          </cell>
          <cell r="CE2081">
            <v>0</v>
          </cell>
        </row>
        <row r="2082">
          <cell r="BY2082" t="str">
            <v>IBOVR28</v>
          </cell>
          <cell r="BZ2082">
            <v>28000</v>
          </cell>
          <cell r="CA2082" t="str">
            <v>17-06-2009</v>
          </cell>
          <cell r="CB2082">
            <v>0</v>
          </cell>
          <cell r="CC2082">
            <v>0</v>
          </cell>
          <cell r="CD2082">
            <v>0</v>
          </cell>
          <cell r="CE2082">
            <v>0</v>
          </cell>
        </row>
        <row r="2083">
          <cell r="BY2083" t="str">
            <v>IBOVR29</v>
          </cell>
          <cell r="BZ2083">
            <v>29000</v>
          </cell>
          <cell r="CA2083" t="str">
            <v>17-06-2009</v>
          </cell>
          <cell r="CB2083">
            <v>0</v>
          </cell>
          <cell r="CC2083">
            <v>0</v>
          </cell>
          <cell r="CD2083">
            <v>0</v>
          </cell>
          <cell r="CE2083">
            <v>0</v>
          </cell>
        </row>
        <row r="2084">
          <cell r="BY2084" t="str">
            <v>IBOVR30</v>
          </cell>
          <cell r="BZ2084">
            <v>30000</v>
          </cell>
          <cell r="CA2084" t="str">
            <v>17-06-2009</v>
          </cell>
          <cell r="CB2084">
            <v>0</v>
          </cell>
          <cell r="CC2084">
            <v>0</v>
          </cell>
          <cell r="CD2084">
            <v>0</v>
          </cell>
          <cell r="CE2084">
            <v>0</v>
          </cell>
        </row>
        <row r="2085">
          <cell r="BY2085" t="str">
            <v>IBOVR31</v>
          </cell>
          <cell r="BZ2085">
            <v>31000</v>
          </cell>
          <cell r="CA2085" t="str">
            <v>17-06-2009</v>
          </cell>
          <cell r="CB2085">
            <v>0</v>
          </cell>
          <cell r="CC2085">
            <v>0</v>
          </cell>
          <cell r="CD2085">
            <v>0</v>
          </cell>
          <cell r="CE2085">
            <v>0</v>
          </cell>
        </row>
        <row r="2086">
          <cell r="BY2086" t="str">
            <v>IBOVR32</v>
          </cell>
          <cell r="BZ2086">
            <v>32000</v>
          </cell>
          <cell r="CA2086" t="str">
            <v>17-06-2009</v>
          </cell>
          <cell r="CB2086">
            <v>0</v>
          </cell>
          <cell r="CC2086">
            <v>0</v>
          </cell>
          <cell r="CD2086">
            <v>0</v>
          </cell>
          <cell r="CE2086">
            <v>0</v>
          </cell>
        </row>
        <row r="2087">
          <cell r="BY2087" t="str">
            <v>IBOVR33</v>
          </cell>
          <cell r="BZ2087">
            <v>33000</v>
          </cell>
          <cell r="CA2087" t="str">
            <v>17-06-2009</v>
          </cell>
          <cell r="CB2087">
            <v>0</v>
          </cell>
          <cell r="CC2087">
            <v>0</v>
          </cell>
          <cell r="CD2087">
            <v>0</v>
          </cell>
          <cell r="CE2087">
            <v>0</v>
          </cell>
        </row>
        <row r="2088">
          <cell r="BY2088" t="str">
            <v>IBOVR34</v>
          </cell>
          <cell r="BZ2088">
            <v>34000</v>
          </cell>
          <cell r="CA2088" t="str">
            <v>17-06-2009</v>
          </cell>
          <cell r="CB2088">
            <v>0</v>
          </cell>
          <cell r="CC2088">
            <v>0</v>
          </cell>
          <cell r="CD2088">
            <v>0</v>
          </cell>
          <cell r="CE2088">
            <v>0</v>
          </cell>
        </row>
        <row r="2089">
          <cell r="BY2089" t="str">
            <v>IBOVR35</v>
          </cell>
          <cell r="BZ2089">
            <v>35000</v>
          </cell>
          <cell r="CA2089" t="str">
            <v>17-06-2009</v>
          </cell>
          <cell r="CB2089">
            <v>0</v>
          </cell>
          <cell r="CC2089">
            <v>0</v>
          </cell>
          <cell r="CD2089">
            <v>0</v>
          </cell>
          <cell r="CE2089">
            <v>0</v>
          </cell>
        </row>
        <row r="2090">
          <cell r="BY2090" t="str">
            <v>IBOVR36</v>
          </cell>
          <cell r="BZ2090">
            <v>36000</v>
          </cell>
          <cell r="CA2090" t="str">
            <v>17-06-2009</v>
          </cell>
          <cell r="CB2090">
            <v>0</v>
          </cell>
          <cell r="CC2090">
            <v>0</v>
          </cell>
          <cell r="CD2090">
            <v>0</v>
          </cell>
          <cell r="CE2090">
            <v>0</v>
          </cell>
        </row>
        <row r="2091">
          <cell r="BY2091" t="str">
            <v>IBOVR37</v>
          </cell>
          <cell r="BZ2091">
            <v>37000</v>
          </cell>
          <cell r="CA2091" t="str">
            <v>17-06-2009</v>
          </cell>
          <cell r="CB2091">
            <v>0</v>
          </cell>
          <cell r="CC2091">
            <v>0</v>
          </cell>
          <cell r="CD2091">
            <v>0</v>
          </cell>
          <cell r="CE2091">
            <v>0</v>
          </cell>
        </row>
        <row r="2092">
          <cell r="BY2092" t="str">
            <v>IBOVR38</v>
          </cell>
          <cell r="BZ2092">
            <v>38000</v>
          </cell>
          <cell r="CA2092" t="str">
            <v>17-06-2009</v>
          </cell>
          <cell r="CB2092">
            <v>0</v>
          </cell>
          <cell r="CC2092">
            <v>0</v>
          </cell>
          <cell r="CD2092">
            <v>0</v>
          </cell>
          <cell r="CE2092">
            <v>0</v>
          </cell>
        </row>
        <row r="2093">
          <cell r="BY2093" t="str">
            <v>IBOVR39</v>
          </cell>
          <cell r="BZ2093">
            <v>39000</v>
          </cell>
          <cell r="CA2093" t="str">
            <v>17-06-2009</v>
          </cell>
          <cell r="CB2093">
            <v>0</v>
          </cell>
          <cell r="CC2093">
            <v>0</v>
          </cell>
          <cell r="CD2093">
            <v>0</v>
          </cell>
          <cell r="CE2093">
            <v>0</v>
          </cell>
        </row>
        <row r="2094">
          <cell r="BY2094" t="str">
            <v>IBOVR40</v>
          </cell>
          <cell r="BZ2094">
            <v>40000</v>
          </cell>
          <cell r="CA2094" t="str">
            <v>17-06-2009</v>
          </cell>
          <cell r="CB2094">
            <v>0</v>
          </cell>
          <cell r="CC2094">
            <v>0</v>
          </cell>
          <cell r="CD2094">
            <v>0</v>
          </cell>
          <cell r="CE2094">
            <v>0</v>
          </cell>
        </row>
        <row r="2095">
          <cell r="BY2095" t="str">
            <v>IBOVR41</v>
          </cell>
          <cell r="BZ2095">
            <v>41000</v>
          </cell>
          <cell r="CA2095" t="str">
            <v>17-06-2009</v>
          </cell>
          <cell r="CB2095">
            <v>0</v>
          </cell>
          <cell r="CC2095">
            <v>0</v>
          </cell>
          <cell r="CD2095">
            <v>0</v>
          </cell>
          <cell r="CE2095">
            <v>0</v>
          </cell>
        </row>
        <row r="2096">
          <cell r="BY2096" t="str">
            <v>IBOVR42</v>
          </cell>
          <cell r="BZ2096">
            <v>42000</v>
          </cell>
          <cell r="CA2096" t="str">
            <v>17-06-2009</v>
          </cell>
          <cell r="CB2096">
            <v>0</v>
          </cell>
          <cell r="CC2096">
            <v>0</v>
          </cell>
          <cell r="CD2096">
            <v>0</v>
          </cell>
          <cell r="CE2096">
            <v>0</v>
          </cell>
        </row>
        <row r="2097">
          <cell r="BY2097" t="str">
            <v>IBOVR43</v>
          </cell>
          <cell r="BZ2097">
            <v>43000</v>
          </cell>
          <cell r="CA2097" t="str">
            <v>17-06-2009</v>
          </cell>
          <cell r="CB2097">
            <v>0</v>
          </cell>
          <cell r="CC2097">
            <v>0</v>
          </cell>
          <cell r="CD2097">
            <v>0</v>
          </cell>
          <cell r="CE2097">
            <v>0</v>
          </cell>
        </row>
        <row r="2098">
          <cell r="BY2098" t="str">
            <v>IBOVR44</v>
          </cell>
          <cell r="BZ2098">
            <v>44000</v>
          </cell>
          <cell r="CA2098" t="str">
            <v>17-06-2009</v>
          </cell>
          <cell r="CB2098">
            <v>0</v>
          </cell>
          <cell r="CC2098">
            <v>0</v>
          </cell>
          <cell r="CD2098">
            <v>0</v>
          </cell>
          <cell r="CE2098">
            <v>0</v>
          </cell>
        </row>
        <row r="2099">
          <cell r="BY2099" t="str">
            <v>IBOVR45</v>
          </cell>
          <cell r="BZ2099">
            <v>45000</v>
          </cell>
          <cell r="CA2099" t="str">
            <v>17-06-2009</v>
          </cell>
          <cell r="CB2099">
            <v>0</v>
          </cell>
          <cell r="CC2099">
            <v>0</v>
          </cell>
          <cell r="CD2099">
            <v>0</v>
          </cell>
          <cell r="CE2099">
            <v>0</v>
          </cell>
        </row>
        <row r="2100">
          <cell r="BY2100" t="str">
            <v>IBOVR46</v>
          </cell>
          <cell r="BZ2100">
            <v>46000</v>
          </cell>
          <cell r="CA2100" t="str">
            <v>17-06-2009</v>
          </cell>
          <cell r="CB2100">
            <v>0</v>
          </cell>
          <cell r="CC2100">
            <v>0</v>
          </cell>
          <cell r="CD2100">
            <v>0</v>
          </cell>
          <cell r="CE2100">
            <v>0</v>
          </cell>
        </row>
        <row r="2101">
          <cell r="BY2101" t="str">
            <v>IBOVR47</v>
          </cell>
          <cell r="BZ2101">
            <v>47000</v>
          </cell>
          <cell r="CA2101" t="str">
            <v>17-06-2009</v>
          </cell>
          <cell r="CB2101">
            <v>0</v>
          </cell>
          <cell r="CC2101">
            <v>0</v>
          </cell>
          <cell r="CD2101">
            <v>0</v>
          </cell>
          <cell r="CE2101">
            <v>0</v>
          </cell>
        </row>
        <row r="2102">
          <cell r="BY2102" t="str">
            <v>IBOVR48</v>
          </cell>
          <cell r="BZ2102">
            <v>48000</v>
          </cell>
          <cell r="CA2102" t="str">
            <v>17-06-2009</v>
          </cell>
          <cell r="CB2102">
            <v>0</v>
          </cell>
          <cell r="CC2102">
            <v>0</v>
          </cell>
          <cell r="CD2102">
            <v>0</v>
          </cell>
          <cell r="CE2102">
            <v>0</v>
          </cell>
        </row>
        <row r="2103">
          <cell r="BY2103" t="str">
            <v>IBOVR49</v>
          </cell>
          <cell r="BZ2103">
            <v>49000</v>
          </cell>
          <cell r="CA2103" t="str">
            <v>17-06-2009</v>
          </cell>
          <cell r="CB2103">
            <v>0</v>
          </cell>
          <cell r="CC2103">
            <v>0</v>
          </cell>
          <cell r="CD2103">
            <v>0</v>
          </cell>
          <cell r="CE2103">
            <v>0</v>
          </cell>
        </row>
        <row r="2104">
          <cell r="BY2104" t="str">
            <v>IBOVR50</v>
          </cell>
          <cell r="BZ2104">
            <v>50000</v>
          </cell>
          <cell r="CA2104" t="str">
            <v>17-06-2009</v>
          </cell>
          <cell r="CB2104">
            <v>0</v>
          </cell>
          <cell r="CC2104">
            <v>0</v>
          </cell>
          <cell r="CD2104">
            <v>0</v>
          </cell>
          <cell r="CE2104">
            <v>0</v>
          </cell>
        </row>
        <row r="2105">
          <cell r="BY2105" t="str">
            <v>IBOVR51</v>
          </cell>
          <cell r="BZ2105">
            <v>51000</v>
          </cell>
          <cell r="CA2105" t="str">
            <v>17-06-2009</v>
          </cell>
          <cell r="CB2105">
            <v>0</v>
          </cell>
          <cell r="CC2105">
            <v>0</v>
          </cell>
          <cell r="CD2105">
            <v>0</v>
          </cell>
          <cell r="CE2105">
            <v>0</v>
          </cell>
        </row>
        <row r="2106">
          <cell r="BY2106" t="str">
            <v>IBOVR52</v>
          </cell>
          <cell r="BZ2106">
            <v>52000</v>
          </cell>
          <cell r="CA2106" t="str">
            <v>17-06-2009</v>
          </cell>
          <cell r="CB2106">
            <v>0</v>
          </cell>
          <cell r="CC2106">
            <v>0</v>
          </cell>
          <cell r="CD2106">
            <v>0</v>
          </cell>
          <cell r="CE2106">
            <v>0</v>
          </cell>
        </row>
        <row r="2107">
          <cell r="BY2107" t="str">
            <v>IBOVR53</v>
          </cell>
          <cell r="BZ2107">
            <v>53000</v>
          </cell>
          <cell r="CA2107" t="str">
            <v>17-06-2009</v>
          </cell>
          <cell r="CB2107">
            <v>0</v>
          </cell>
          <cell r="CC2107">
            <v>0</v>
          </cell>
          <cell r="CD2107">
            <v>0</v>
          </cell>
          <cell r="CE2107">
            <v>0</v>
          </cell>
        </row>
        <row r="2108">
          <cell r="BY2108" t="str">
            <v>IBOVR54</v>
          </cell>
          <cell r="BZ2108">
            <v>54000</v>
          </cell>
          <cell r="CA2108" t="str">
            <v>17-06-2009</v>
          </cell>
          <cell r="CB2108">
            <v>0</v>
          </cell>
          <cell r="CC2108">
            <v>0</v>
          </cell>
          <cell r="CD2108">
            <v>0</v>
          </cell>
          <cell r="CE2108">
            <v>0</v>
          </cell>
        </row>
        <row r="2109">
          <cell r="BY2109" t="str">
            <v>IBOVR55</v>
          </cell>
          <cell r="BZ2109">
            <v>55000</v>
          </cell>
          <cell r="CA2109" t="str">
            <v>17-06-2009</v>
          </cell>
          <cell r="CB2109">
            <v>0</v>
          </cell>
          <cell r="CC2109">
            <v>0</v>
          </cell>
          <cell r="CD2109">
            <v>0</v>
          </cell>
          <cell r="CE2109">
            <v>0</v>
          </cell>
        </row>
        <row r="2110">
          <cell r="BY2110" t="str">
            <v>IBOVR56</v>
          </cell>
          <cell r="BZ2110">
            <v>56000</v>
          </cell>
          <cell r="CA2110" t="str">
            <v>17-06-2009</v>
          </cell>
          <cell r="CB2110">
            <v>0</v>
          </cell>
          <cell r="CC2110">
            <v>0</v>
          </cell>
          <cell r="CD2110">
            <v>0</v>
          </cell>
          <cell r="CE2110">
            <v>0</v>
          </cell>
        </row>
        <row r="2111">
          <cell r="BY2111" t="str">
            <v>IBOVR57</v>
          </cell>
          <cell r="BZ2111">
            <v>57000</v>
          </cell>
          <cell r="CA2111" t="str">
            <v>17-06-2009</v>
          </cell>
          <cell r="CB2111">
            <v>0</v>
          </cell>
          <cell r="CC2111">
            <v>0</v>
          </cell>
          <cell r="CD2111">
            <v>0</v>
          </cell>
          <cell r="CE2111">
            <v>0</v>
          </cell>
        </row>
        <row r="2112">
          <cell r="BY2112" t="str">
            <v>IBOVR58</v>
          </cell>
          <cell r="BZ2112">
            <v>58000</v>
          </cell>
          <cell r="CA2112" t="str">
            <v>17-06-2009</v>
          </cell>
          <cell r="CB2112">
            <v>0</v>
          </cell>
          <cell r="CC2112">
            <v>0</v>
          </cell>
          <cell r="CD2112">
            <v>0</v>
          </cell>
          <cell r="CE2112">
            <v>0</v>
          </cell>
        </row>
        <row r="2113">
          <cell r="BY2113" t="str">
            <v>IBOVR59</v>
          </cell>
          <cell r="BZ2113">
            <v>59000</v>
          </cell>
          <cell r="CA2113" t="str">
            <v>17-06-2009</v>
          </cell>
          <cell r="CB2113">
            <v>0</v>
          </cell>
          <cell r="CC2113">
            <v>0</v>
          </cell>
          <cell r="CD2113">
            <v>0</v>
          </cell>
          <cell r="CE2113">
            <v>0</v>
          </cell>
        </row>
        <row r="2114">
          <cell r="BY2114" t="str">
            <v>IBOVR60</v>
          </cell>
          <cell r="BZ2114">
            <v>60000</v>
          </cell>
          <cell r="CA2114" t="str">
            <v>17-06-2009</v>
          </cell>
          <cell r="CB2114">
            <v>0</v>
          </cell>
          <cell r="CC2114">
            <v>0</v>
          </cell>
          <cell r="CD2114">
            <v>0</v>
          </cell>
          <cell r="CE2114">
            <v>0</v>
          </cell>
        </row>
        <row r="2115">
          <cell r="BY2115" t="str">
            <v>IBOVR64</v>
          </cell>
          <cell r="BZ2115">
            <v>64000</v>
          </cell>
          <cell r="CA2115" t="str">
            <v>17-06-2009</v>
          </cell>
          <cell r="CB2115">
            <v>0</v>
          </cell>
          <cell r="CC2115">
            <v>0</v>
          </cell>
          <cell r="CD2115">
            <v>0</v>
          </cell>
          <cell r="CE2115">
            <v>0</v>
          </cell>
        </row>
        <row r="2116">
          <cell r="BY2116" t="str">
            <v>IBOVR80</v>
          </cell>
          <cell r="BZ2116">
            <v>80000</v>
          </cell>
          <cell r="CA2116" t="str">
            <v>17-06-2009</v>
          </cell>
          <cell r="CB2116">
            <v>0</v>
          </cell>
          <cell r="CC2116">
            <v>0</v>
          </cell>
          <cell r="CD2116">
            <v>0</v>
          </cell>
          <cell r="CE2116">
            <v>0</v>
          </cell>
        </row>
        <row r="2117">
          <cell r="BY2117" t="str">
            <v>IBOVT20</v>
          </cell>
          <cell r="BZ2117">
            <v>20000</v>
          </cell>
          <cell r="CA2117" t="str">
            <v>12-08-2009</v>
          </cell>
          <cell r="CB2117">
            <v>0</v>
          </cell>
          <cell r="CC2117">
            <v>0</v>
          </cell>
          <cell r="CD2117">
            <v>0</v>
          </cell>
          <cell r="CE2117">
            <v>0</v>
          </cell>
        </row>
        <row r="2118">
          <cell r="BY2118" t="str">
            <v>IBOVT25</v>
          </cell>
          <cell r="BZ2118">
            <v>25000</v>
          </cell>
          <cell r="CA2118" t="str">
            <v>12-08-2009</v>
          </cell>
          <cell r="CB2118">
            <v>0</v>
          </cell>
          <cell r="CC2118">
            <v>0</v>
          </cell>
          <cell r="CD2118">
            <v>0</v>
          </cell>
          <cell r="CE2118">
            <v>0</v>
          </cell>
        </row>
        <row r="2119">
          <cell r="BY2119" t="str">
            <v>IBOVT30</v>
          </cell>
          <cell r="BZ2119">
            <v>30000</v>
          </cell>
          <cell r="CA2119" t="str">
            <v>12-08-2009</v>
          </cell>
          <cell r="CB2119">
            <v>0</v>
          </cell>
          <cell r="CC2119">
            <v>0</v>
          </cell>
          <cell r="CD2119">
            <v>0</v>
          </cell>
          <cell r="CE2119">
            <v>0</v>
          </cell>
        </row>
        <row r="2120">
          <cell r="BY2120" t="str">
            <v>IBOVT32</v>
          </cell>
          <cell r="BZ2120">
            <v>32000</v>
          </cell>
          <cell r="CA2120" t="str">
            <v>12-08-2009</v>
          </cell>
          <cell r="CB2120">
            <v>0</v>
          </cell>
          <cell r="CC2120">
            <v>0</v>
          </cell>
          <cell r="CD2120">
            <v>0</v>
          </cell>
          <cell r="CE2120">
            <v>0</v>
          </cell>
        </row>
        <row r="2121">
          <cell r="BY2121" t="str">
            <v>IBOVT34</v>
          </cell>
          <cell r="BZ2121">
            <v>34000</v>
          </cell>
          <cell r="CA2121" t="str">
            <v>12-08-2009</v>
          </cell>
          <cell r="CB2121">
            <v>0</v>
          </cell>
          <cell r="CC2121">
            <v>0</v>
          </cell>
          <cell r="CD2121">
            <v>0</v>
          </cell>
          <cell r="CE2121">
            <v>0</v>
          </cell>
        </row>
        <row r="2122">
          <cell r="BY2122" t="str">
            <v>IBOVT36</v>
          </cell>
          <cell r="BZ2122">
            <v>36000</v>
          </cell>
          <cell r="CA2122" t="str">
            <v>12-08-2009</v>
          </cell>
          <cell r="CB2122">
            <v>0</v>
          </cell>
          <cell r="CC2122">
            <v>0</v>
          </cell>
          <cell r="CD2122">
            <v>0</v>
          </cell>
          <cell r="CE2122">
            <v>0</v>
          </cell>
        </row>
        <row r="2123">
          <cell r="BY2123" t="str">
            <v>IBOVT38</v>
          </cell>
          <cell r="BZ2123">
            <v>38000</v>
          </cell>
          <cell r="CA2123" t="str">
            <v>12-08-2009</v>
          </cell>
          <cell r="CB2123">
            <v>0</v>
          </cell>
          <cell r="CC2123">
            <v>0</v>
          </cell>
          <cell r="CD2123">
            <v>0</v>
          </cell>
          <cell r="CE2123">
            <v>0</v>
          </cell>
        </row>
        <row r="2124">
          <cell r="BY2124" t="str">
            <v>IBOVT40</v>
          </cell>
          <cell r="BZ2124">
            <v>40000</v>
          </cell>
          <cell r="CA2124" t="str">
            <v>12-08-2009</v>
          </cell>
          <cell r="CB2124">
            <v>0</v>
          </cell>
          <cell r="CC2124">
            <v>0</v>
          </cell>
          <cell r="CD2124">
            <v>0</v>
          </cell>
          <cell r="CE2124">
            <v>0</v>
          </cell>
        </row>
        <row r="2125">
          <cell r="BY2125" t="str">
            <v>IBOVT42</v>
          </cell>
          <cell r="BZ2125">
            <v>42000</v>
          </cell>
          <cell r="CA2125" t="str">
            <v>12-08-2009</v>
          </cell>
          <cell r="CB2125">
            <v>0</v>
          </cell>
          <cell r="CC2125">
            <v>0</v>
          </cell>
          <cell r="CD2125">
            <v>0</v>
          </cell>
          <cell r="CE2125">
            <v>0</v>
          </cell>
        </row>
        <row r="2126">
          <cell r="BY2126" t="str">
            <v>IBOVT44</v>
          </cell>
          <cell r="BZ2126">
            <v>44000</v>
          </cell>
          <cell r="CA2126" t="str">
            <v>12-08-2009</v>
          </cell>
          <cell r="CB2126">
            <v>0</v>
          </cell>
          <cell r="CC2126">
            <v>0</v>
          </cell>
          <cell r="CD2126">
            <v>0</v>
          </cell>
          <cell r="CE2126">
            <v>0</v>
          </cell>
        </row>
        <row r="2127">
          <cell r="BY2127" t="str">
            <v>IBOVT46</v>
          </cell>
          <cell r="BZ2127">
            <v>46000</v>
          </cell>
          <cell r="CA2127" t="str">
            <v>12-08-2009</v>
          </cell>
          <cell r="CB2127">
            <v>0</v>
          </cell>
          <cell r="CC2127">
            <v>0</v>
          </cell>
          <cell r="CD2127">
            <v>0</v>
          </cell>
          <cell r="CE2127">
            <v>0</v>
          </cell>
        </row>
        <row r="2128">
          <cell r="BY2128" t="str">
            <v>IBOVT48</v>
          </cell>
          <cell r="BZ2128">
            <v>48000</v>
          </cell>
          <cell r="CA2128" t="str">
            <v>12-08-2009</v>
          </cell>
          <cell r="CB2128">
            <v>0</v>
          </cell>
          <cell r="CC2128">
            <v>0</v>
          </cell>
          <cell r="CD2128">
            <v>0</v>
          </cell>
          <cell r="CE2128">
            <v>0</v>
          </cell>
        </row>
        <row r="2129">
          <cell r="BY2129" t="str">
            <v>IBOVT50</v>
          </cell>
          <cell r="BZ2129">
            <v>50000</v>
          </cell>
          <cell r="CA2129" t="str">
            <v>12-08-2009</v>
          </cell>
          <cell r="CB2129">
            <v>0</v>
          </cell>
          <cell r="CC2129">
            <v>0</v>
          </cell>
          <cell r="CD2129">
            <v>0</v>
          </cell>
          <cell r="CE2129">
            <v>0</v>
          </cell>
        </row>
        <row r="2130">
          <cell r="BY2130" t="str">
            <v>IBOVT51</v>
          </cell>
          <cell r="BZ2130">
            <v>51000</v>
          </cell>
          <cell r="CA2130" t="str">
            <v>12-08-2009</v>
          </cell>
          <cell r="CB2130">
            <v>0</v>
          </cell>
          <cell r="CC2130">
            <v>0</v>
          </cell>
          <cell r="CD2130">
            <v>0</v>
          </cell>
          <cell r="CE2130">
            <v>0</v>
          </cell>
        </row>
        <row r="2131">
          <cell r="BY2131" t="str">
            <v>IBOVT52</v>
          </cell>
          <cell r="BZ2131">
            <v>52000</v>
          </cell>
          <cell r="CA2131" t="str">
            <v>12-08-2009</v>
          </cell>
          <cell r="CB2131">
            <v>0</v>
          </cell>
          <cell r="CC2131">
            <v>0</v>
          </cell>
          <cell r="CD2131">
            <v>0</v>
          </cell>
          <cell r="CE2131">
            <v>0</v>
          </cell>
        </row>
        <row r="2132">
          <cell r="BY2132" t="str">
            <v>IBOVT53</v>
          </cell>
          <cell r="BZ2132">
            <v>53000</v>
          </cell>
          <cell r="CA2132" t="str">
            <v>12-08-2009</v>
          </cell>
          <cell r="CB2132">
            <v>0</v>
          </cell>
          <cell r="CC2132">
            <v>0</v>
          </cell>
          <cell r="CD2132">
            <v>0</v>
          </cell>
          <cell r="CE2132">
            <v>0</v>
          </cell>
        </row>
        <row r="2133">
          <cell r="BY2133" t="str">
            <v>IBOVT54</v>
          </cell>
          <cell r="BZ2133">
            <v>54000</v>
          </cell>
          <cell r="CA2133" t="str">
            <v>12-08-2009</v>
          </cell>
          <cell r="CB2133">
            <v>0</v>
          </cell>
          <cell r="CC2133">
            <v>0</v>
          </cell>
          <cell r="CD2133">
            <v>0</v>
          </cell>
          <cell r="CE2133">
            <v>0</v>
          </cell>
        </row>
        <row r="2134">
          <cell r="BY2134" t="str">
            <v>IBOVT55</v>
          </cell>
          <cell r="BZ2134">
            <v>55000</v>
          </cell>
          <cell r="CA2134" t="str">
            <v>12-08-2009</v>
          </cell>
          <cell r="CB2134">
            <v>0</v>
          </cell>
          <cell r="CC2134">
            <v>0</v>
          </cell>
          <cell r="CD2134">
            <v>0</v>
          </cell>
          <cell r="CE2134">
            <v>0</v>
          </cell>
        </row>
        <row r="2135">
          <cell r="BY2135" t="str">
            <v>IBOVT56</v>
          </cell>
          <cell r="BZ2135">
            <v>56000</v>
          </cell>
          <cell r="CA2135" t="str">
            <v>12-08-2009</v>
          </cell>
          <cell r="CB2135">
            <v>0</v>
          </cell>
          <cell r="CC2135">
            <v>0</v>
          </cell>
          <cell r="CD2135">
            <v>0</v>
          </cell>
          <cell r="CE2135">
            <v>0</v>
          </cell>
        </row>
        <row r="2136">
          <cell r="BY2136" t="str">
            <v>IBOVT57</v>
          </cell>
          <cell r="BZ2136">
            <v>57000</v>
          </cell>
          <cell r="CA2136" t="str">
            <v>12-08-2009</v>
          </cell>
          <cell r="CB2136">
            <v>0</v>
          </cell>
          <cell r="CC2136">
            <v>0</v>
          </cell>
          <cell r="CD2136">
            <v>0</v>
          </cell>
          <cell r="CE2136">
            <v>0</v>
          </cell>
        </row>
        <row r="2137">
          <cell r="BY2137" t="str">
            <v>IBOVT58</v>
          </cell>
          <cell r="BZ2137">
            <v>58000</v>
          </cell>
          <cell r="CA2137" t="str">
            <v>12-08-2009</v>
          </cell>
          <cell r="CB2137">
            <v>0</v>
          </cell>
          <cell r="CC2137">
            <v>0</v>
          </cell>
          <cell r="CD2137">
            <v>0</v>
          </cell>
          <cell r="CE2137">
            <v>0</v>
          </cell>
        </row>
        <row r="2138">
          <cell r="BY2138" t="str">
            <v>IBOVT59</v>
          </cell>
          <cell r="BZ2138">
            <v>59000</v>
          </cell>
          <cell r="CA2138" t="str">
            <v>12-08-2009</v>
          </cell>
          <cell r="CB2138">
            <v>0</v>
          </cell>
          <cell r="CC2138">
            <v>0</v>
          </cell>
          <cell r="CD2138">
            <v>0</v>
          </cell>
          <cell r="CE2138">
            <v>0</v>
          </cell>
        </row>
        <row r="2139">
          <cell r="BY2139" t="str">
            <v>IBOVT60</v>
          </cell>
          <cell r="BZ2139">
            <v>60000</v>
          </cell>
          <cell r="CA2139" t="str">
            <v>12-08-2009</v>
          </cell>
          <cell r="CB2139">
            <v>0</v>
          </cell>
          <cell r="CC2139">
            <v>0</v>
          </cell>
          <cell r="CD2139">
            <v>0</v>
          </cell>
          <cell r="CE2139">
            <v>0</v>
          </cell>
        </row>
        <row r="2140">
          <cell r="BY2140" t="str">
            <v>IBOVT8</v>
          </cell>
          <cell r="BZ2140">
            <v>80000</v>
          </cell>
          <cell r="CA2140" t="str">
            <v>12-08-2009</v>
          </cell>
          <cell r="CB2140">
            <v>0</v>
          </cell>
          <cell r="CC2140">
            <v>0</v>
          </cell>
          <cell r="CD2140">
            <v>0</v>
          </cell>
          <cell r="CE2140">
            <v>0</v>
          </cell>
        </row>
        <row r="2141">
          <cell r="BY2141" t="str">
            <v>IBOVV30</v>
          </cell>
          <cell r="BZ2141">
            <v>30000</v>
          </cell>
          <cell r="CA2141" t="str">
            <v>14-10-2009</v>
          </cell>
          <cell r="CB2141">
            <v>0</v>
          </cell>
          <cell r="CC2141">
            <v>0</v>
          </cell>
          <cell r="CD2141">
            <v>0</v>
          </cell>
          <cell r="CE2141">
            <v>0</v>
          </cell>
        </row>
        <row r="2142">
          <cell r="BY2142" t="str">
            <v>IBOVV35</v>
          </cell>
          <cell r="BZ2142">
            <v>35000</v>
          </cell>
          <cell r="CA2142" t="str">
            <v>14-10-2009</v>
          </cell>
          <cell r="CB2142">
            <v>0</v>
          </cell>
          <cell r="CC2142">
            <v>0</v>
          </cell>
          <cell r="CD2142">
            <v>0</v>
          </cell>
          <cell r="CE2142">
            <v>0</v>
          </cell>
        </row>
        <row r="2143">
          <cell r="BY2143" t="str">
            <v>IBOVV36</v>
          </cell>
          <cell r="BZ2143">
            <v>36000</v>
          </cell>
          <cell r="CA2143" t="str">
            <v>14-10-2009</v>
          </cell>
          <cell r="CB2143">
            <v>0</v>
          </cell>
          <cell r="CC2143">
            <v>0</v>
          </cell>
          <cell r="CD2143">
            <v>0</v>
          </cell>
          <cell r="CE2143">
            <v>0</v>
          </cell>
        </row>
        <row r="2144">
          <cell r="BY2144" t="str">
            <v>IBOVV40</v>
          </cell>
          <cell r="BZ2144">
            <v>40000</v>
          </cell>
          <cell r="CA2144" t="str">
            <v>14-10-2009</v>
          </cell>
          <cell r="CB2144">
            <v>0</v>
          </cell>
          <cell r="CC2144">
            <v>0</v>
          </cell>
          <cell r="CD2144">
            <v>0</v>
          </cell>
          <cell r="CE2144">
            <v>0</v>
          </cell>
        </row>
        <row r="2145">
          <cell r="BY2145" t="str">
            <v>IBOVV44</v>
          </cell>
          <cell r="BZ2145">
            <v>44000</v>
          </cell>
          <cell r="CA2145" t="str">
            <v>14-10-2009</v>
          </cell>
          <cell r="CB2145">
            <v>0</v>
          </cell>
          <cell r="CC2145">
            <v>0</v>
          </cell>
          <cell r="CD2145">
            <v>0</v>
          </cell>
          <cell r="CE2145">
            <v>0</v>
          </cell>
        </row>
        <row r="2146">
          <cell r="BY2146" t="str">
            <v>IBOVV45</v>
          </cell>
          <cell r="BZ2146">
            <v>45000</v>
          </cell>
          <cell r="CA2146" t="str">
            <v>14-10-2009</v>
          </cell>
          <cell r="CB2146">
            <v>0</v>
          </cell>
          <cell r="CC2146">
            <v>0</v>
          </cell>
          <cell r="CD2146">
            <v>0</v>
          </cell>
          <cell r="CE2146">
            <v>0</v>
          </cell>
        </row>
        <row r="2147">
          <cell r="BY2147" t="str">
            <v>IBOVV50</v>
          </cell>
          <cell r="BZ2147">
            <v>50000</v>
          </cell>
          <cell r="CA2147" t="str">
            <v>14-10-2009</v>
          </cell>
          <cell r="CB2147">
            <v>0</v>
          </cell>
          <cell r="CC2147">
            <v>0</v>
          </cell>
          <cell r="CD2147">
            <v>0</v>
          </cell>
          <cell r="CE2147">
            <v>0</v>
          </cell>
        </row>
        <row r="2148">
          <cell r="BY2148" t="str">
            <v>IBOVV55</v>
          </cell>
          <cell r="BZ2148">
            <v>55000</v>
          </cell>
          <cell r="CA2148" t="str">
            <v>14-10-2009</v>
          </cell>
          <cell r="CB2148">
            <v>0</v>
          </cell>
          <cell r="CC2148">
            <v>0</v>
          </cell>
          <cell r="CD2148">
            <v>0</v>
          </cell>
          <cell r="CE2148">
            <v>0</v>
          </cell>
        </row>
        <row r="2149">
          <cell r="BY2149" t="str">
            <v>IBOVV60</v>
          </cell>
          <cell r="BZ2149">
            <v>60000</v>
          </cell>
          <cell r="CA2149" t="str">
            <v>14-10-2009</v>
          </cell>
          <cell r="CB2149">
            <v>0</v>
          </cell>
          <cell r="CC2149">
            <v>0</v>
          </cell>
          <cell r="CD2149">
            <v>0</v>
          </cell>
          <cell r="CE2149">
            <v>0</v>
          </cell>
        </row>
        <row r="2150">
          <cell r="BY2150" t="str">
            <v>IBOVV1</v>
          </cell>
          <cell r="BZ2150">
            <v>64000</v>
          </cell>
          <cell r="CA2150" t="str">
            <v>14-10-2009</v>
          </cell>
          <cell r="CB2150">
            <v>0</v>
          </cell>
          <cell r="CC2150">
            <v>0</v>
          </cell>
          <cell r="CD2150">
            <v>0</v>
          </cell>
          <cell r="CE2150">
            <v>0</v>
          </cell>
        </row>
        <row r="2151">
          <cell r="BY2151" t="str">
            <v>IBOVV65</v>
          </cell>
          <cell r="BZ2151">
            <v>65000</v>
          </cell>
          <cell r="CA2151" t="str">
            <v>14-10-2009</v>
          </cell>
          <cell r="CB2151">
            <v>0</v>
          </cell>
          <cell r="CC2151">
            <v>0</v>
          </cell>
          <cell r="CD2151">
            <v>0</v>
          </cell>
          <cell r="CE2151">
            <v>0</v>
          </cell>
        </row>
        <row r="2152">
          <cell r="BY2152" t="str">
            <v>IBOVV2</v>
          </cell>
          <cell r="BZ2152">
            <v>66000</v>
          </cell>
          <cell r="CA2152" t="str">
            <v>14-10-2009</v>
          </cell>
          <cell r="CB2152">
            <v>0</v>
          </cell>
          <cell r="CC2152">
            <v>0</v>
          </cell>
          <cell r="CD2152">
            <v>0</v>
          </cell>
          <cell r="CE2152">
            <v>0</v>
          </cell>
        </row>
        <row r="2153">
          <cell r="BY2153" t="str">
            <v>IBOVV3</v>
          </cell>
          <cell r="BZ2153">
            <v>68000</v>
          </cell>
          <cell r="CA2153" t="str">
            <v>14-10-2009</v>
          </cell>
          <cell r="CB2153">
            <v>0</v>
          </cell>
          <cell r="CC2153">
            <v>0</v>
          </cell>
          <cell r="CD2153">
            <v>0</v>
          </cell>
          <cell r="CE2153">
            <v>0</v>
          </cell>
        </row>
        <row r="2154">
          <cell r="BY2154" t="str">
            <v>IBOVV4</v>
          </cell>
          <cell r="BZ2154">
            <v>70000</v>
          </cell>
          <cell r="CA2154" t="str">
            <v>14-10-2009</v>
          </cell>
          <cell r="CB2154">
            <v>0</v>
          </cell>
          <cell r="CC2154">
            <v>0</v>
          </cell>
          <cell r="CD2154">
            <v>0</v>
          </cell>
          <cell r="CE2154">
            <v>0</v>
          </cell>
        </row>
        <row r="2155">
          <cell r="BY2155" t="str">
            <v>IBOVV5</v>
          </cell>
          <cell r="BZ2155">
            <v>74000</v>
          </cell>
          <cell r="CA2155" t="str">
            <v>14-10-2009</v>
          </cell>
          <cell r="CB2155">
            <v>0</v>
          </cell>
          <cell r="CC2155">
            <v>0</v>
          </cell>
          <cell r="CD2155">
            <v>0</v>
          </cell>
          <cell r="CE2155">
            <v>0</v>
          </cell>
        </row>
        <row r="2156">
          <cell r="BY2156" t="str">
            <v>IBOVX99</v>
          </cell>
          <cell r="BZ2156">
            <v>25000</v>
          </cell>
          <cell r="CA2156" t="str">
            <v>16-12-2009</v>
          </cell>
          <cell r="CB2156">
            <v>0</v>
          </cell>
          <cell r="CC2156">
            <v>0</v>
          </cell>
          <cell r="CD2156">
            <v>0</v>
          </cell>
          <cell r="CE2156">
            <v>0</v>
          </cell>
        </row>
        <row r="2157">
          <cell r="BY2157" t="str">
            <v>IBOVX10</v>
          </cell>
          <cell r="BZ2157">
            <v>28000</v>
          </cell>
          <cell r="CA2157" t="str">
            <v>16-12-2009</v>
          </cell>
          <cell r="CB2157">
            <v>0</v>
          </cell>
          <cell r="CC2157">
            <v>0</v>
          </cell>
          <cell r="CD2157">
            <v>0</v>
          </cell>
          <cell r="CE2157">
            <v>0</v>
          </cell>
        </row>
        <row r="2158">
          <cell r="BY2158" t="str">
            <v>IBOVX11</v>
          </cell>
          <cell r="BZ2158">
            <v>29000</v>
          </cell>
          <cell r="CA2158" t="str">
            <v>16-12-2009</v>
          </cell>
          <cell r="CB2158">
            <v>0</v>
          </cell>
          <cell r="CC2158">
            <v>0</v>
          </cell>
          <cell r="CD2158">
            <v>0</v>
          </cell>
          <cell r="CE2158">
            <v>0</v>
          </cell>
        </row>
        <row r="2159">
          <cell r="BY2159" t="str">
            <v>IBOVX21</v>
          </cell>
          <cell r="BZ2159">
            <v>30000</v>
          </cell>
          <cell r="CA2159" t="str">
            <v>16-12-2009</v>
          </cell>
          <cell r="CB2159">
            <v>0</v>
          </cell>
          <cell r="CC2159">
            <v>0</v>
          </cell>
          <cell r="CD2159">
            <v>0</v>
          </cell>
          <cell r="CE2159">
            <v>0</v>
          </cell>
        </row>
        <row r="2160">
          <cell r="BY2160" t="str">
            <v>IBOVX34</v>
          </cell>
          <cell r="BZ2160">
            <v>34000</v>
          </cell>
          <cell r="CA2160" t="str">
            <v>16-12-2009</v>
          </cell>
          <cell r="CB2160">
            <v>0</v>
          </cell>
          <cell r="CC2160">
            <v>0</v>
          </cell>
          <cell r="CD2160">
            <v>0</v>
          </cell>
          <cell r="CE2160">
            <v>0</v>
          </cell>
        </row>
        <row r="2161">
          <cell r="BY2161" t="str">
            <v>IBOVX12</v>
          </cell>
          <cell r="BZ2161">
            <v>35000</v>
          </cell>
          <cell r="CA2161" t="str">
            <v>16-12-2009</v>
          </cell>
          <cell r="CB2161">
            <v>0</v>
          </cell>
          <cell r="CC2161">
            <v>0</v>
          </cell>
          <cell r="CD2161">
            <v>0</v>
          </cell>
          <cell r="CE2161">
            <v>0</v>
          </cell>
        </row>
        <row r="2162">
          <cell r="BY2162" t="str">
            <v>IBOVX22</v>
          </cell>
          <cell r="BZ2162">
            <v>36000</v>
          </cell>
          <cell r="CA2162" t="str">
            <v>16-12-2009</v>
          </cell>
          <cell r="CB2162">
            <v>0</v>
          </cell>
          <cell r="CC2162">
            <v>0</v>
          </cell>
          <cell r="CD2162">
            <v>0</v>
          </cell>
          <cell r="CE2162">
            <v>0</v>
          </cell>
        </row>
        <row r="2163">
          <cell r="BY2163" t="str">
            <v>IBOVX81</v>
          </cell>
          <cell r="BZ2163">
            <v>38000</v>
          </cell>
          <cell r="CA2163" t="str">
            <v>16-12-2009</v>
          </cell>
          <cell r="CB2163">
            <v>0</v>
          </cell>
          <cell r="CC2163">
            <v>0</v>
          </cell>
          <cell r="CD2163">
            <v>0</v>
          </cell>
          <cell r="CE2163">
            <v>0</v>
          </cell>
        </row>
        <row r="2164">
          <cell r="BY2164" t="str">
            <v>IBOVX39</v>
          </cell>
          <cell r="BZ2164">
            <v>39000</v>
          </cell>
          <cell r="CA2164" t="str">
            <v>16-12-2009</v>
          </cell>
          <cell r="CB2164">
            <v>0</v>
          </cell>
          <cell r="CC2164">
            <v>0</v>
          </cell>
          <cell r="CD2164">
            <v>0</v>
          </cell>
          <cell r="CE2164">
            <v>0</v>
          </cell>
        </row>
        <row r="2165">
          <cell r="BY2165" t="str">
            <v>IBOVX19</v>
          </cell>
          <cell r="BZ2165">
            <v>40000</v>
          </cell>
          <cell r="CA2165" t="str">
            <v>16-12-2009</v>
          </cell>
          <cell r="CB2165">
            <v>0</v>
          </cell>
          <cell r="CC2165">
            <v>0</v>
          </cell>
          <cell r="CD2165">
            <v>0</v>
          </cell>
          <cell r="CE2165">
            <v>0</v>
          </cell>
        </row>
        <row r="2166">
          <cell r="BY2166" t="str">
            <v>IBOVX15</v>
          </cell>
          <cell r="BZ2166">
            <v>42000</v>
          </cell>
          <cell r="CA2166" t="str">
            <v>16-12-2009</v>
          </cell>
          <cell r="CB2166">
            <v>0</v>
          </cell>
          <cell r="CC2166">
            <v>0</v>
          </cell>
          <cell r="CD2166">
            <v>0</v>
          </cell>
          <cell r="CE2166">
            <v>0</v>
          </cell>
        </row>
        <row r="2167">
          <cell r="BY2167" t="str">
            <v>IBOVX3</v>
          </cell>
          <cell r="BZ2167">
            <v>44000</v>
          </cell>
          <cell r="CA2167" t="str">
            <v>16-12-2009</v>
          </cell>
          <cell r="CB2167">
            <v>0</v>
          </cell>
          <cell r="CC2167">
            <v>0</v>
          </cell>
          <cell r="CD2167">
            <v>0</v>
          </cell>
          <cell r="CE2167">
            <v>0</v>
          </cell>
        </row>
        <row r="2168">
          <cell r="BY2168" t="str">
            <v>IBOVX7</v>
          </cell>
          <cell r="BZ2168">
            <v>45000</v>
          </cell>
          <cell r="CA2168" t="str">
            <v>16-12-2009</v>
          </cell>
          <cell r="CB2168">
            <v>0</v>
          </cell>
          <cell r="CC2168">
            <v>0</v>
          </cell>
          <cell r="CD2168">
            <v>0</v>
          </cell>
          <cell r="CE2168">
            <v>0</v>
          </cell>
        </row>
        <row r="2169">
          <cell r="BY2169" t="str">
            <v>IBOVX18</v>
          </cell>
          <cell r="BZ2169">
            <v>46000</v>
          </cell>
          <cell r="CA2169" t="str">
            <v>16-12-2009</v>
          </cell>
          <cell r="CB2169">
            <v>0</v>
          </cell>
          <cell r="CC2169">
            <v>0</v>
          </cell>
          <cell r="CD2169">
            <v>0</v>
          </cell>
          <cell r="CE2169">
            <v>0</v>
          </cell>
        </row>
        <row r="2170">
          <cell r="BY2170" t="str">
            <v>IBOVX20</v>
          </cell>
          <cell r="BZ2170">
            <v>48000</v>
          </cell>
          <cell r="CA2170" t="str">
            <v>16-12-2009</v>
          </cell>
          <cell r="CB2170">
            <v>0</v>
          </cell>
          <cell r="CC2170">
            <v>0</v>
          </cell>
          <cell r="CD2170">
            <v>0</v>
          </cell>
          <cell r="CE2170">
            <v>0</v>
          </cell>
        </row>
        <row r="2171">
          <cell r="BY2171" t="str">
            <v>IBOVX5</v>
          </cell>
          <cell r="BZ2171">
            <v>50000</v>
          </cell>
          <cell r="CA2171" t="str">
            <v>16-12-2009</v>
          </cell>
          <cell r="CB2171">
            <v>0</v>
          </cell>
          <cell r="CC2171">
            <v>0</v>
          </cell>
          <cell r="CD2171">
            <v>0</v>
          </cell>
          <cell r="CE2171">
            <v>0</v>
          </cell>
        </row>
        <row r="2172">
          <cell r="BY2172" t="str">
            <v>IBOVX13</v>
          </cell>
          <cell r="BZ2172">
            <v>51000</v>
          </cell>
          <cell r="CA2172" t="str">
            <v>16-12-2009</v>
          </cell>
          <cell r="CB2172">
            <v>0</v>
          </cell>
          <cell r="CC2172">
            <v>0</v>
          </cell>
          <cell r="CD2172">
            <v>0</v>
          </cell>
          <cell r="CE2172">
            <v>0</v>
          </cell>
        </row>
        <row r="2173">
          <cell r="BY2173" t="str">
            <v>IBOVX17</v>
          </cell>
          <cell r="BZ2173">
            <v>52000</v>
          </cell>
          <cell r="CA2173" t="str">
            <v>16-12-2009</v>
          </cell>
          <cell r="CB2173">
            <v>0</v>
          </cell>
          <cell r="CC2173">
            <v>0</v>
          </cell>
          <cell r="CD2173">
            <v>0</v>
          </cell>
          <cell r="CE2173">
            <v>0</v>
          </cell>
        </row>
        <row r="2174">
          <cell r="BY2174" t="str">
            <v>IBOVX53</v>
          </cell>
          <cell r="BZ2174">
            <v>53000</v>
          </cell>
          <cell r="CA2174" t="str">
            <v>16-12-2009</v>
          </cell>
          <cell r="CB2174">
            <v>0</v>
          </cell>
          <cell r="CC2174">
            <v>0</v>
          </cell>
          <cell r="CD2174">
            <v>0</v>
          </cell>
          <cell r="CE2174">
            <v>0</v>
          </cell>
        </row>
        <row r="2175">
          <cell r="BY2175" t="str">
            <v>IBOVX16</v>
          </cell>
          <cell r="BZ2175">
            <v>55000</v>
          </cell>
          <cell r="CA2175" t="str">
            <v>16-12-2009</v>
          </cell>
          <cell r="CB2175">
            <v>0</v>
          </cell>
          <cell r="CC2175">
            <v>0</v>
          </cell>
          <cell r="CD2175">
            <v>0</v>
          </cell>
          <cell r="CE2175">
            <v>0</v>
          </cell>
        </row>
        <row r="2176">
          <cell r="BY2176" t="str">
            <v>IBOVX6</v>
          </cell>
          <cell r="BZ2176">
            <v>56000</v>
          </cell>
          <cell r="CA2176" t="str">
            <v>16-12-2009</v>
          </cell>
          <cell r="CB2176">
            <v>0</v>
          </cell>
          <cell r="CC2176">
            <v>0</v>
          </cell>
          <cell r="CD2176">
            <v>0</v>
          </cell>
          <cell r="CE2176">
            <v>0</v>
          </cell>
        </row>
        <row r="2177">
          <cell r="BY2177" t="str">
            <v>IBOVX1</v>
          </cell>
          <cell r="BZ2177">
            <v>60000</v>
          </cell>
          <cell r="CA2177" t="str">
            <v>16-12-2009</v>
          </cell>
          <cell r="CB2177">
            <v>0</v>
          </cell>
          <cell r="CC2177">
            <v>0</v>
          </cell>
          <cell r="CD2177">
            <v>0</v>
          </cell>
          <cell r="CE2177">
            <v>0</v>
          </cell>
        </row>
        <row r="2178">
          <cell r="BY2178" t="str">
            <v>IBOVX2</v>
          </cell>
          <cell r="BZ2178">
            <v>65000</v>
          </cell>
          <cell r="CA2178" t="str">
            <v>16-12-2009</v>
          </cell>
          <cell r="CB2178">
            <v>0</v>
          </cell>
          <cell r="CC2178">
            <v>0</v>
          </cell>
          <cell r="CD2178">
            <v>0</v>
          </cell>
          <cell r="CE2178">
            <v>0</v>
          </cell>
        </row>
        <row r="2179">
          <cell r="BY2179" t="str">
            <v>IBOVX8</v>
          </cell>
          <cell r="BZ2179">
            <v>80000</v>
          </cell>
          <cell r="CA2179" t="str">
            <v>16-12-2009</v>
          </cell>
          <cell r="CB2179">
            <v>0</v>
          </cell>
          <cell r="CC2179">
            <v>0</v>
          </cell>
          <cell r="CD2179">
            <v>0</v>
          </cell>
          <cell r="CE2179">
            <v>0</v>
          </cell>
        </row>
        <row r="2180">
          <cell r="BY2180" t="str">
            <v>IBOVV12</v>
          </cell>
          <cell r="BZ2180">
            <v>36000</v>
          </cell>
          <cell r="CA2180" t="str">
            <v>13-10-2010</v>
          </cell>
          <cell r="CB2180">
            <v>0</v>
          </cell>
          <cell r="CC2180">
            <v>0</v>
          </cell>
          <cell r="CD2180">
            <v>0</v>
          </cell>
          <cell r="CE2180">
            <v>0</v>
          </cell>
        </row>
        <row r="2181">
          <cell r="BY2181" t="str">
            <v>IBOVV9</v>
          </cell>
          <cell r="BZ2181">
            <v>38000</v>
          </cell>
          <cell r="CA2181" t="str">
            <v>13-10-2010</v>
          </cell>
          <cell r="CB2181">
            <v>0</v>
          </cell>
          <cell r="CC2181">
            <v>0</v>
          </cell>
          <cell r="CD2181">
            <v>0</v>
          </cell>
          <cell r="CE2181">
            <v>0</v>
          </cell>
        </row>
        <row r="2182">
          <cell r="BY2182" t="str">
            <v>IBOVV8</v>
          </cell>
          <cell r="BZ2182">
            <v>39000</v>
          </cell>
          <cell r="CA2182" t="str">
            <v>13-10-2010</v>
          </cell>
          <cell r="CB2182">
            <v>0</v>
          </cell>
          <cell r="CC2182">
            <v>0</v>
          </cell>
          <cell r="CD2182">
            <v>0</v>
          </cell>
          <cell r="CE2182">
            <v>0</v>
          </cell>
        </row>
        <row r="2183">
          <cell r="BY2183" t="str">
            <v>IBOVV10</v>
          </cell>
          <cell r="BZ2183">
            <v>40000</v>
          </cell>
          <cell r="CA2183" t="str">
            <v>13-10-2010</v>
          </cell>
          <cell r="CB2183">
            <v>0</v>
          </cell>
          <cell r="CC2183">
            <v>0</v>
          </cell>
          <cell r="CD2183">
            <v>0</v>
          </cell>
          <cell r="CE2183">
            <v>0</v>
          </cell>
        </row>
        <row r="2184">
          <cell r="BY2184" t="str">
            <v>IBOVV14</v>
          </cell>
          <cell r="BZ2184">
            <v>42000</v>
          </cell>
          <cell r="CA2184" t="str">
            <v>13-10-2010</v>
          </cell>
          <cell r="CB2184">
            <v>0</v>
          </cell>
          <cell r="CC2184">
            <v>0</v>
          </cell>
          <cell r="CD2184">
            <v>0</v>
          </cell>
          <cell r="CE2184">
            <v>0</v>
          </cell>
        </row>
        <row r="2185">
          <cell r="BY2185" t="str">
            <v>IBOVV7</v>
          </cell>
          <cell r="BZ2185">
            <v>44000</v>
          </cell>
          <cell r="CA2185" t="str">
            <v>13-10-2010</v>
          </cell>
          <cell r="CB2185">
            <v>0</v>
          </cell>
          <cell r="CC2185">
            <v>0</v>
          </cell>
          <cell r="CD2185">
            <v>0</v>
          </cell>
          <cell r="CE2185">
            <v>0</v>
          </cell>
        </row>
        <row r="2186">
          <cell r="BY2186" t="str">
            <v>IBOVV11</v>
          </cell>
          <cell r="BZ2186">
            <v>45000</v>
          </cell>
          <cell r="CA2186" t="str">
            <v>13-10-2010</v>
          </cell>
          <cell r="CB2186">
            <v>0</v>
          </cell>
          <cell r="CC2186">
            <v>0</v>
          </cell>
          <cell r="CD2186">
            <v>0</v>
          </cell>
          <cell r="CE2186">
            <v>0</v>
          </cell>
        </row>
        <row r="2187">
          <cell r="BY2187" t="str">
            <v>IBOVV13</v>
          </cell>
          <cell r="BZ2187">
            <v>46000</v>
          </cell>
          <cell r="CA2187" t="str">
            <v>13-10-2010</v>
          </cell>
          <cell r="CB2187">
            <v>0</v>
          </cell>
          <cell r="CC2187">
            <v>0</v>
          </cell>
          <cell r="CD2187">
            <v>0</v>
          </cell>
          <cell r="CE2187">
            <v>0</v>
          </cell>
        </row>
        <row r="2188">
          <cell r="BY2188" t="str">
            <v>IBOVV6</v>
          </cell>
          <cell r="BZ2188">
            <v>50000</v>
          </cell>
          <cell r="CA2188" t="str">
            <v>13-10-2010</v>
          </cell>
          <cell r="CB2188">
            <v>0</v>
          </cell>
          <cell r="CC2188">
            <v>0</v>
          </cell>
          <cell r="CD2188">
            <v>0</v>
          </cell>
          <cell r="CE2188">
            <v>0</v>
          </cell>
        </row>
        <row r="2189">
          <cell r="BY2189" t="str">
            <v>IBOVX4</v>
          </cell>
          <cell r="BZ2189">
            <v>44000</v>
          </cell>
          <cell r="CA2189" t="str">
            <v>15-12-2010</v>
          </cell>
          <cell r="CB2189">
            <v>0</v>
          </cell>
          <cell r="CC2189">
            <v>0</v>
          </cell>
          <cell r="CD2189">
            <v>0</v>
          </cell>
          <cell r="CE2189">
            <v>0</v>
          </cell>
        </row>
        <row r="2190">
          <cell r="BY2190">
            <v>0</v>
          </cell>
          <cell r="BZ2190">
            <v>0</v>
          </cell>
          <cell r="CA2190">
            <v>0</v>
          </cell>
          <cell r="CB2190">
            <v>0</v>
          </cell>
          <cell r="CC2190">
            <v>0</v>
          </cell>
          <cell r="CD2190">
            <v>0</v>
          </cell>
          <cell r="CE2190">
            <v>0</v>
          </cell>
        </row>
        <row r="2191">
          <cell r="BY2191">
            <v>0</v>
          </cell>
          <cell r="BZ2191">
            <v>0</v>
          </cell>
          <cell r="CA2191">
            <v>0</v>
          </cell>
          <cell r="CB2191">
            <v>0</v>
          </cell>
          <cell r="CC2191">
            <v>0</v>
          </cell>
          <cell r="CD2191">
            <v>0</v>
          </cell>
          <cell r="CE2191">
            <v>0</v>
          </cell>
        </row>
        <row r="2192">
          <cell r="BY2192">
            <v>0</v>
          </cell>
          <cell r="BZ2192">
            <v>0</v>
          </cell>
          <cell r="CA2192">
            <v>0</v>
          </cell>
          <cell r="CB2192">
            <v>0</v>
          </cell>
          <cell r="CC2192">
            <v>0</v>
          </cell>
          <cell r="CD2192">
            <v>0</v>
          </cell>
          <cell r="CE2192">
            <v>0</v>
          </cell>
        </row>
        <row r="2193">
          <cell r="BY2193">
            <v>0</v>
          </cell>
          <cell r="BZ2193">
            <v>0</v>
          </cell>
          <cell r="CA2193">
            <v>0</v>
          </cell>
          <cell r="CB2193">
            <v>0</v>
          </cell>
          <cell r="CC2193">
            <v>0</v>
          </cell>
          <cell r="CD2193">
            <v>0</v>
          </cell>
          <cell r="CE2193">
            <v>0</v>
          </cell>
        </row>
        <row r="2194">
          <cell r="BY2194">
            <v>0</v>
          </cell>
          <cell r="BZ2194">
            <v>0</v>
          </cell>
          <cell r="CA2194">
            <v>0</v>
          </cell>
          <cell r="CB2194">
            <v>0</v>
          </cell>
          <cell r="CC2194">
            <v>0</v>
          </cell>
          <cell r="CD2194">
            <v>0</v>
          </cell>
          <cell r="CE2194">
            <v>0</v>
          </cell>
        </row>
        <row r="2195">
          <cell r="BY2195">
            <v>0</v>
          </cell>
          <cell r="BZ2195">
            <v>0</v>
          </cell>
          <cell r="CA2195">
            <v>0</v>
          </cell>
          <cell r="CB2195">
            <v>0</v>
          </cell>
          <cell r="CC2195">
            <v>0</v>
          </cell>
          <cell r="CD2195">
            <v>0</v>
          </cell>
          <cell r="CE2195">
            <v>0</v>
          </cell>
        </row>
        <row r="2196">
          <cell r="BY2196">
            <v>0</v>
          </cell>
          <cell r="BZ2196">
            <v>0</v>
          </cell>
          <cell r="CA2196">
            <v>0</v>
          </cell>
          <cell r="CB2196">
            <v>0</v>
          </cell>
          <cell r="CC2196">
            <v>0</v>
          </cell>
          <cell r="CD2196">
            <v>0</v>
          </cell>
          <cell r="CE2196">
            <v>0</v>
          </cell>
        </row>
        <row r="2197">
          <cell r="BY2197">
            <v>0</v>
          </cell>
          <cell r="BZ2197">
            <v>0</v>
          </cell>
          <cell r="CA2197">
            <v>0</v>
          </cell>
          <cell r="CB2197">
            <v>0</v>
          </cell>
          <cell r="CC2197">
            <v>0</v>
          </cell>
          <cell r="CD2197">
            <v>0</v>
          </cell>
          <cell r="CE2197">
            <v>0</v>
          </cell>
        </row>
        <row r="2198">
          <cell r="BY2198">
            <v>0</v>
          </cell>
          <cell r="BZ2198">
            <v>0</v>
          </cell>
          <cell r="CA2198">
            <v>0</v>
          </cell>
          <cell r="CB2198">
            <v>0</v>
          </cell>
          <cell r="CC2198">
            <v>0</v>
          </cell>
          <cell r="CD2198">
            <v>0</v>
          </cell>
          <cell r="CE2198">
            <v>0</v>
          </cell>
        </row>
        <row r="2199">
          <cell r="BY2199">
            <v>0</v>
          </cell>
          <cell r="BZ2199">
            <v>0</v>
          </cell>
          <cell r="CA2199">
            <v>0</v>
          </cell>
          <cell r="CB2199">
            <v>0</v>
          </cell>
          <cell r="CC2199">
            <v>0</v>
          </cell>
          <cell r="CD2199">
            <v>0</v>
          </cell>
          <cell r="CE2199">
            <v>0</v>
          </cell>
        </row>
        <row r="2200">
          <cell r="BY2200">
            <v>0</v>
          </cell>
          <cell r="BZ2200">
            <v>0</v>
          </cell>
          <cell r="CA2200">
            <v>0</v>
          </cell>
          <cell r="CB2200">
            <v>0</v>
          </cell>
          <cell r="CC2200">
            <v>0</v>
          </cell>
          <cell r="CD2200">
            <v>0</v>
          </cell>
          <cell r="CE2200">
            <v>0</v>
          </cell>
        </row>
        <row r="2201">
          <cell r="BY2201">
            <v>0</v>
          </cell>
          <cell r="BZ2201">
            <v>0</v>
          </cell>
          <cell r="CA2201">
            <v>0</v>
          </cell>
          <cell r="CB2201">
            <v>0</v>
          </cell>
          <cell r="CC2201">
            <v>0</v>
          </cell>
          <cell r="CD2201">
            <v>0</v>
          </cell>
          <cell r="CE2201">
            <v>0</v>
          </cell>
        </row>
        <row r="2202">
          <cell r="BY2202">
            <v>0</v>
          </cell>
          <cell r="BZ2202">
            <v>0</v>
          </cell>
          <cell r="CA2202">
            <v>0</v>
          </cell>
          <cell r="CB2202">
            <v>0</v>
          </cell>
          <cell r="CC2202">
            <v>0</v>
          </cell>
          <cell r="CD2202">
            <v>0</v>
          </cell>
          <cell r="CE2202">
            <v>0</v>
          </cell>
        </row>
        <row r="2203">
          <cell r="BY2203">
            <v>0</v>
          </cell>
          <cell r="BZ2203">
            <v>0</v>
          </cell>
          <cell r="CA2203">
            <v>0</v>
          </cell>
          <cell r="CB2203">
            <v>0</v>
          </cell>
          <cell r="CC2203">
            <v>0</v>
          </cell>
          <cell r="CD2203">
            <v>0</v>
          </cell>
          <cell r="CE2203">
            <v>0</v>
          </cell>
        </row>
        <row r="2204">
          <cell r="BY2204">
            <v>0</v>
          </cell>
          <cell r="BZ2204">
            <v>0</v>
          </cell>
          <cell r="CA2204">
            <v>0</v>
          </cell>
          <cell r="CB2204">
            <v>0</v>
          </cell>
          <cell r="CC2204">
            <v>0</v>
          </cell>
          <cell r="CD2204">
            <v>0</v>
          </cell>
          <cell r="CE2204">
            <v>0</v>
          </cell>
        </row>
        <row r="2205">
          <cell r="BY2205">
            <v>0</v>
          </cell>
          <cell r="BZ2205">
            <v>0</v>
          </cell>
          <cell r="CA2205">
            <v>0</v>
          </cell>
          <cell r="CB2205">
            <v>0</v>
          </cell>
          <cell r="CC2205">
            <v>0</v>
          </cell>
          <cell r="CD2205">
            <v>0</v>
          </cell>
          <cell r="CE2205">
            <v>0</v>
          </cell>
        </row>
        <row r="2206">
          <cell r="BY2206">
            <v>0</v>
          </cell>
          <cell r="BZ2206">
            <v>0</v>
          </cell>
          <cell r="CA2206">
            <v>0</v>
          </cell>
          <cell r="CB2206">
            <v>0</v>
          </cell>
          <cell r="CC2206">
            <v>0</v>
          </cell>
          <cell r="CD2206">
            <v>0</v>
          </cell>
          <cell r="CE2206">
            <v>0</v>
          </cell>
        </row>
        <row r="2207">
          <cell r="BY2207">
            <v>0</v>
          </cell>
          <cell r="BZ2207">
            <v>0</v>
          </cell>
          <cell r="CA2207">
            <v>0</v>
          </cell>
          <cell r="CB2207">
            <v>0</v>
          </cell>
          <cell r="CC2207">
            <v>0</v>
          </cell>
          <cell r="CD2207">
            <v>0</v>
          </cell>
          <cell r="CE2207">
            <v>0</v>
          </cell>
        </row>
        <row r="2208">
          <cell r="BY2208">
            <v>0</v>
          </cell>
          <cell r="BZ2208">
            <v>0</v>
          </cell>
          <cell r="CA2208">
            <v>0</v>
          </cell>
          <cell r="CB2208">
            <v>0</v>
          </cell>
          <cell r="CC2208">
            <v>0</v>
          </cell>
          <cell r="CD2208">
            <v>0</v>
          </cell>
          <cell r="CE2208">
            <v>0</v>
          </cell>
        </row>
        <row r="2209">
          <cell r="BY2209">
            <v>0</v>
          </cell>
          <cell r="BZ2209">
            <v>0</v>
          </cell>
          <cell r="CA2209">
            <v>0</v>
          </cell>
          <cell r="CB2209">
            <v>0</v>
          </cell>
          <cell r="CC2209">
            <v>0</v>
          </cell>
          <cell r="CD2209">
            <v>0</v>
          </cell>
          <cell r="CE2209">
            <v>0</v>
          </cell>
        </row>
        <row r="2210">
          <cell r="BY2210">
            <v>0</v>
          </cell>
          <cell r="BZ2210">
            <v>0</v>
          </cell>
          <cell r="CA2210">
            <v>0</v>
          </cell>
          <cell r="CB2210">
            <v>0</v>
          </cell>
          <cell r="CC2210">
            <v>0</v>
          </cell>
          <cell r="CD2210">
            <v>0</v>
          </cell>
          <cell r="CE2210">
            <v>0</v>
          </cell>
        </row>
        <row r="2211">
          <cell r="BY2211">
            <v>0</v>
          </cell>
          <cell r="BZ2211">
            <v>0</v>
          </cell>
          <cell r="CA2211">
            <v>0</v>
          </cell>
          <cell r="CB2211">
            <v>0</v>
          </cell>
          <cell r="CC2211">
            <v>0</v>
          </cell>
          <cell r="CD2211">
            <v>0</v>
          </cell>
          <cell r="CE2211">
            <v>0</v>
          </cell>
        </row>
        <row r="2212">
          <cell r="BY2212">
            <v>0</v>
          </cell>
          <cell r="BZ2212">
            <v>0</v>
          </cell>
          <cell r="CA2212">
            <v>0</v>
          </cell>
          <cell r="CB2212">
            <v>0</v>
          </cell>
          <cell r="CC2212">
            <v>0</v>
          </cell>
          <cell r="CD2212">
            <v>0</v>
          </cell>
          <cell r="CE2212">
            <v>0</v>
          </cell>
        </row>
        <row r="2213">
          <cell r="BY2213">
            <v>0</v>
          </cell>
          <cell r="BZ2213">
            <v>0</v>
          </cell>
          <cell r="CA2213">
            <v>0</v>
          </cell>
          <cell r="CB2213">
            <v>0</v>
          </cell>
          <cell r="CC2213">
            <v>0</v>
          </cell>
          <cell r="CD2213">
            <v>0</v>
          </cell>
          <cell r="CE2213">
            <v>0</v>
          </cell>
        </row>
        <row r="2214">
          <cell r="BY2214">
            <v>0</v>
          </cell>
          <cell r="BZ2214">
            <v>0</v>
          </cell>
          <cell r="CA2214">
            <v>0</v>
          </cell>
          <cell r="CB2214">
            <v>0</v>
          </cell>
          <cell r="CC2214">
            <v>0</v>
          </cell>
          <cell r="CD2214">
            <v>0</v>
          </cell>
          <cell r="CE2214">
            <v>0</v>
          </cell>
        </row>
        <row r="2215">
          <cell r="BY2215">
            <v>0</v>
          </cell>
          <cell r="BZ2215">
            <v>0</v>
          </cell>
          <cell r="CA2215">
            <v>0</v>
          </cell>
          <cell r="CB2215">
            <v>0</v>
          </cell>
          <cell r="CC2215">
            <v>0</v>
          </cell>
          <cell r="CD2215">
            <v>0</v>
          </cell>
          <cell r="CE2215">
            <v>0</v>
          </cell>
        </row>
        <row r="2216">
          <cell r="BY2216">
            <v>0</v>
          </cell>
          <cell r="BZ2216">
            <v>0</v>
          </cell>
          <cell r="CA2216">
            <v>0</v>
          </cell>
          <cell r="CB2216">
            <v>0</v>
          </cell>
          <cell r="CC2216">
            <v>0</v>
          </cell>
          <cell r="CD2216">
            <v>0</v>
          </cell>
          <cell r="CE2216">
            <v>0</v>
          </cell>
        </row>
        <row r="2217">
          <cell r="BY2217">
            <v>0</v>
          </cell>
          <cell r="BZ2217">
            <v>0</v>
          </cell>
          <cell r="CA2217">
            <v>0</v>
          </cell>
          <cell r="CB2217">
            <v>0</v>
          </cell>
          <cell r="CC2217">
            <v>0</v>
          </cell>
          <cell r="CD2217">
            <v>0</v>
          </cell>
          <cell r="CE2217">
            <v>0</v>
          </cell>
        </row>
        <row r="2218">
          <cell r="BY2218">
            <v>0</v>
          </cell>
          <cell r="BZ2218">
            <v>0</v>
          </cell>
          <cell r="CA2218">
            <v>0</v>
          </cell>
          <cell r="CB2218">
            <v>0</v>
          </cell>
          <cell r="CC2218">
            <v>0</v>
          </cell>
          <cell r="CD2218">
            <v>0</v>
          </cell>
          <cell r="CE2218">
            <v>0</v>
          </cell>
        </row>
        <row r="2219">
          <cell r="BY2219">
            <v>0</v>
          </cell>
          <cell r="BZ2219">
            <v>0</v>
          </cell>
          <cell r="CA2219">
            <v>0</v>
          </cell>
          <cell r="CB2219">
            <v>0</v>
          </cell>
          <cell r="CC2219">
            <v>0</v>
          </cell>
          <cell r="CD2219">
            <v>0</v>
          </cell>
          <cell r="CE2219">
            <v>0</v>
          </cell>
        </row>
        <row r="2220">
          <cell r="BY2220">
            <v>0</v>
          </cell>
          <cell r="BZ2220">
            <v>0</v>
          </cell>
          <cell r="CA2220">
            <v>0</v>
          </cell>
          <cell r="CB2220">
            <v>0</v>
          </cell>
          <cell r="CC2220">
            <v>0</v>
          </cell>
          <cell r="CD2220">
            <v>0</v>
          </cell>
          <cell r="CE2220">
            <v>0</v>
          </cell>
        </row>
        <row r="2221">
          <cell r="BY2221">
            <v>0</v>
          </cell>
          <cell r="BZ2221">
            <v>0</v>
          </cell>
          <cell r="CA2221">
            <v>0</v>
          </cell>
          <cell r="CB2221">
            <v>0</v>
          </cell>
          <cell r="CC2221">
            <v>0</v>
          </cell>
          <cell r="CD2221">
            <v>0</v>
          </cell>
          <cell r="CE2221">
            <v>0</v>
          </cell>
        </row>
        <row r="2222">
          <cell r="BY2222">
            <v>0</v>
          </cell>
          <cell r="BZ2222">
            <v>0</v>
          </cell>
          <cell r="CA2222">
            <v>0</v>
          </cell>
          <cell r="CB2222">
            <v>0</v>
          </cell>
          <cell r="CC2222">
            <v>0</v>
          </cell>
          <cell r="CD2222">
            <v>0</v>
          </cell>
          <cell r="CE2222">
            <v>0</v>
          </cell>
        </row>
        <row r="2223">
          <cell r="BY2223">
            <v>0</v>
          </cell>
          <cell r="BZ2223">
            <v>0</v>
          </cell>
          <cell r="CA2223">
            <v>0</v>
          </cell>
          <cell r="CB2223">
            <v>0</v>
          </cell>
          <cell r="CC2223">
            <v>0</v>
          </cell>
          <cell r="CD2223">
            <v>0</v>
          </cell>
          <cell r="CE2223">
            <v>0</v>
          </cell>
        </row>
        <row r="2224">
          <cell r="BY2224">
            <v>0</v>
          </cell>
          <cell r="BZ2224">
            <v>0</v>
          </cell>
          <cell r="CA2224">
            <v>0</v>
          </cell>
          <cell r="CB2224">
            <v>0</v>
          </cell>
          <cell r="CC2224">
            <v>0</v>
          </cell>
          <cell r="CD2224">
            <v>0</v>
          </cell>
          <cell r="CE2224">
            <v>0</v>
          </cell>
        </row>
        <row r="2225">
          <cell r="BY2225">
            <v>0</v>
          </cell>
          <cell r="BZ2225">
            <v>0</v>
          </cell>
          <cell r="CA2225">
            <v>0</v>
          </cell>
          <cell r="CB2225">
            <v>0</v>
          </cell>
          <cell r="CC2225">
            <v>0</v>
          </cell>
          <cell r="CD2225">
            <v>0</v>
          </cell>
          <cell r="CE2225">
            <v>0</v>
          </cell>
        </row>
        <row r="2226">
          <cell r="BY2226">
            <v>0</v>
          </cell>
          <cell r="BZ2226">
            <v>0</v>
          </cell>
          <cell r="CA2226">
            <v>0</v>
          </cell>
          <cell r="CB2226">
            <v>0</v>
          </cell>
          <cell r="CC2226">
            <v>0</v>
          </cell>
          <cell r="CD2226">
            <v>0</v>
          </cell>
          <cell r="CE2226">
            <v>0</v>
          </cell>
        </row>
        <row r="2227">
          <cell r="BY2227">
            <v>0</v>
          </cell>
          <cell r="BZ2227">
            <v>0</v>
          </cell>
          <cell r="CA2227">
            <v>0</v>
          </cell>
          <cell r="CB2227">
            <v>0</v>
          </cell>
          <cell r="CC2227">
            <v>0</v>
          </cell>
          <cell r="CD2227">
            <v>0</v>
          </cell>
          <cell r="CE2227">
            <v>0</v>
          </cell>
        </row>
        <row r="2228">
          <cell r="BY2228">
            <v>0</v>
          </cell>
          <cell r="BZ2228">
            <v>0</v>
          </cell>
          <cell r="CA2228">
            <v>0</v>
          </cell>
          <cell r="CB2228">
            <v>0</v>
          </cell>
          <cell r="CC2228">
            <v>0</v>
          </cell>
          <cell r="CD2228">
            <v>0</v>
          </cell>
          <cell r="CE2228">
            <v>0</v>
          </cell>
        </row>
        <row r="2229">
          <cell r="BY2229">
            <v>0</v>
          </cell>
          <cell r="BZ2229">
            <v>0</v>
          </cell>
          <cell r="CA2229">
            <v>0</v>
          </cell>
          <cell r="CB2229">
            <v>0</v>
          </cell>
          <cell r="CC2229">
            <v>0</v>
          </cell>
          <cell r="CD2229">
            <v>0</v>
          </cell>
          <cell r="CE2229">
            <v>0</v>
          </cell>
        </row>
        <row r="2230">
          <cell r="BY2230">
            <v>0</v>
          </cell>
          <cell r="BZ2230">
            <v>0</v>
          </cell>
          <cell r="CA2230">
            <v>0</v>
          </cell>
          <cell r="CB2230">
            <v>0</v>
          </cell>
          <cell r="CC2230">
            <v>0</v>
          </cell>
          <cell r="CD2230">
            <v>0</v>
          </cell>
          <cell r="CE2230">
            <v>0</v>
          </cell>
        </row>
        <row r="2231">
          <cell r="BY2231">
            <v>0</v>
          </cell>
          <cell r="BZ2231">
            <v>0</v>
          </cell>
          <cell r="CA2231">
            <v>0</v>
          </cell>
          <cell r="CB2231">
            <v>0</v>
          </cell>
          <cell r="CC2231">
            <v>0</v>
          </cell>
          <cell r="CD2231">
            <v>0</v>
          </cell>
          <cell r="CE2231">
            <v>0</v>
          </cell>
        </row>
        <row r="2232">
          <cell r="BY2232">
            <v>0</v>
          </cell>
          <cell r="BZ2232">
            <v>0</v>
          </cell>
          <cell r="CA2232">
            <v>0</v>
          </cell>
          <cell r="CB2232">
            <v>0</v>
          </cell>
          <cell r="CC2232">
            <v>0</v>
          </cell>
          <cell r="CD2232">
            <v>0</v>
          </cell>
          <cell r="CE2232">
            <v>0</v>
          </cell>
        </row>
        <row r="2233">
          <cell r="BY2233">
            <v>0</v>
          </cell>
          <cell r="BZ2233">
            <v>0</v>
          </cell>
          <cell r="CA2233">
            <v>0</v>
          </cell>
          <cell r="CB2233">
            <v>0</v>
          </cell>
          <cell r="CC2233">
            <v>0</v>
          </cell>
          <cell r="CD2233">
            <v>0</v>
          </cell>
          <cell r="CE2233">
            <v>0</v>
          </cell>
        </row>
        <row r="2234">
          <cell r="BY2234">
            <v>0</v>
          </cell>
          <cell r="BZ2234">
            <v>0</v>
          </cell>
          <cell r="CA2234">
            <v>0</v>
          </cell>
          <cell r="CB2234">
            <v>0</v>
          </cell>
          <cell r="CC2234">
            <v>0</v>
          </cell>
          <cell r="CD2234">
            <v>0</v>
          </cell>
          <cell r="CE2234">
            <v>0</v>
          </cell>
        </row>
        <row r="2235">
          <cell r="BY2235">
            <v>0</v>
          </cell>
          <cell r="BZ2235">
            <v>0</v>
          </cell>
          <cell r="CA2235">
            <v>0</v>
          </cell>
          <cell r="CB2235">
            <v>0</v>
          </cell>
          <cell r="CC2235">
            <v>0</v>
          </cell>
          <cell r="CD2235">
            <v>0</v>
          </cell>
          <cell r="CE2235">
            <v>0</v>
          </cell>
        </row>
        <row r="2236">
          <cell r="BY2236">
            <v>0</v>
          </cell>
          <cell r="BZ2236">
            <v>0</v>
          </cell>
          <cell r="CA2236">
            <v>0</v>
          </cell>
          <cell r="CB2236">
            <v>0</v>
          </cell>
          <cell r="CC2236">
            <v>0</v>
          </cell>
          <cell r="CD2236">
            <v>0</v>
          </cell>
          <cell r="CE2236">
            <v>0</v>
          </cell>
        </row>
        <row r="2237">
          <cell r="BY2237">
            <v>0</v>
          </cell>
          <cell r="BZ2237">
            <v>0</v>
          </cell>
          <cell r="CA2237">
            <v>0</v>
          </cell>
          <cell r="CB2237">
            <v>0</v>
          </cell>
          <cell r="CC2237">
            <v>0</v>
          </cell>
          <cell r="CD2237">
            <v>0</v>
          </cell>
          <cell r="CE2237">
            <v>0</v>
          </cell>
        </row>
        <row r="2238">
          <cell r="BY2238">
            <v>0</v>
          </cell>
          <cell r="BZ2238">
            <v>0</v>
          </cell>
          <cell r="CA2238">
            <v>0</v>
          </cell>
          <cell r="CB2238">
            <v>0</v>
          </cell>
          <cell r="CC2238">
            <v>0</v>
          </cell>
          <cell r="CD2238">
            <v>0</v>
          </cell>
          <cell r="CE2238">
            <v>0</v>
          </cell>
        </row>
        <row r="2239">
          <cell r="BY2239">
            <v>0</v>
          </cell>
          <cell r="BZ2239">
            <v>0</v>
          </cell>
          <cell r="CA2239">
            <v>0</v>
          </cell>
          <cell r="CB2239">
            <v>0</v>
          </cell>
          <cell r="CC2239">
            <v>0</v>
          </cell>
          <cell r="CD2239">
            <v>0</v>
          </cell>
          <cell r="CE2239">
            <v>0</v>
          </cell>
        </row>
        <row r="2240">
          <cell r="BY2240">
            <v>0</v>
          </cell>
          <cell r="BZ2240">
            <v>0</v>
          </cell>
          <cell r="CA2240">
            <v>0</v>
          </cell>
          <cell r="CB2240">
            <v>0</v>
          </cell>
          <cell r="CC2240">
            <v>0</v>
          </cell>
          <cell r="CD2240">
            <v>0</v>
          </cell>
          <cell r="CE2240">
            <v>0</v>
          </cell>
        </row>
        <row r="2241">
          <cell r="BY2241">
            <v>0</v>
          </cell>
          <cell r="BZ2241">
            <v>0</v>
          </cell>
          <cell r="CA2241">
            <v>0</v>
          </cell>
          <cell r="CB2241">
            <v>0</v>
          </cell>
          <cell r="CC2241">
            <v>0</v>
          </cell>
          <cell r="CD2241">
            <v>0</v>
          </cell>
          <cell r="CE2241">
            <v>0</v>
          </cell>
        </row>
        <row r="2242">
          <cell r="BY2242">
            <v>0</v>
          </cell>
          <cell r="BZ2242">
            <v>0</v>
          </cell>
          <cell r="CA2242">
            <v>0</v>
          </cell>
          <cell r="CB2242">
            <v>0</v>
          </cell>
          <cell r="CC2242">
            <v>0</v>
          </cell>
          <cell r="CD2242">
            <v>0</v>
          </cell>
          <cell r="CE2242">
            <v>0</v>
          </cell>
        </row>
        <row r="2243">
          <cell r="BY2243">
            <v>0</v>
          </cell>
          <cell r="BZ2243">
            <v>0</v>
          </cell>
          <cell r="CA2243">
            <v>0</v>
          </cell>
          <cell r="CB2243">
            <v>0</v>
          </cell>
          <cell r="CC2243">
            <v>0</v>
          </cell>
          <cell r="CD2243">
            <v>0</v>
          </cell>
          <cell r="CE2243">
            <v>0</v>
          </cell>
        </row>
        <row r="2244">
          <cell r="BY2244">
            <v>0</v>
          </cell>
          <cell r="BZ2244">
            <v>0</v>
          </cell>
          <cell r="CA2244">
            <v>0</v>
          </cell>
          <cell r="CB2244">
            <v>0</v>
          </cell>
          <cell r="CC2244">
            <v>0</v>
          </cell>
          <cell r="CD2244">
            <v>0</v>
          </cell>
          <cell r="CE2244">
            <v>0</v>
          </cell>
        </row>
        <row r="2245">
          <cell r="BY2245">
            <v>0</v>
          </cell>
          <cell r="BZ2245">
            <v>0</v>
          </cell>
          <cell r="CA2245">
            <v>0</v>
          </cell>
          <cell r="CB2245">
            <v>0</v>
          </cell>
          <cell r="CC2245">
            <v>0</v>
          </cell>
          <cell r="CD2245">
            <v>0</v>
          </cell>
          <cell r="CE2245">
            <v>0</v>
          </cell>
        </row>
        <row r="2246">
          <cell r="BY2246">
            <v>0</v>
          </cell>
          <cell r="BZ2246">
            <v>0</v>
          </cell>
          <cell r="CA2246">
            <v>0</v>
          </cell>
          <cell r="CB2246">
            <v>0</v>
          </cell>
          <cell r="CC2246">
            <v>0</v>
          </cell>
          <cell r="CD2246">
            <v>0</v>
          </cell>
          <cell r="CE2246">
            <v>0</v>
          </cell>
        </row>
        <row r="2247">
          <cell r="BY2247">
            <v>0</v>
          </cell>
          <cell r="BZ2247">
            <v>0</v>
          </cell>
          <cell r="CA2247">
            <v>0</v>
          </cell>
          <cell r="CB2247">
            <v>0</v>
          </cell>
          <cell r="CC2247">
            <v>0</v>
          </cell>
          <cell r="CD2247">
            <v>0</v>
          </cell>
          <cell r="CE2247">
            <v>0</v>
          </cell>
        </row>
        <row r="2248">
          <cell r="BY2248">
            <v>0</v>
          </cell>
          <cell r="BZ2248">
            <v>0</v>
          </cell>
          <cell r="CA2248">
            <v>0</v>
          </cell>
          <cell r="CB2248">
            <v>0</v>
          </cell>
          <cell r="CC2248">
            <v>0</v>
          </cell>
          <cell r="CD2248">
            <v>0</v>
          </cell>
          <cell r="CE2248">
            <v>0</v>
          </cell>
        </row>
        <row r="2249">
          <cell r="BY2249">
            <v>0</v>
          </cell>
          <cell r="BZ2249">
            <v>0</v>
          </cell>
          <cell r="CA2249">
            <v>0</v>
          </cell>
          <cell r="CB2249">
            <v>0</v>
          </cell>
          <cell r="CC2249">
            <v>0</v>
          </cell>
          <cell r="CD2249">
            <v>0</v>
          </cell>
          <cell r="CE2249">
            <v>0</v>
          </cell>
        </row>
        <row r="2250">
          <cell r="BY2250">
            <v>0</v>
          </cell>
          <cell r="BZ2250">
            <v>0</v>
          </cell>
          <cell r="CA2250">
            <v>0</v>
          </cell>
          <cell r="CB2250">
            <v>0</v>
          </cell>
          <cell r="CC2250">
            <v>0</v>
          </cell>
          <cell r="CD2250">
            <v>0</v>
          </cell>
          <cell r="CE2250">
            <v>0</v>
          </cell>
        </row>
        <row r="2251">
          <cell r="BY2251">
            <v>0</v>
          </cell>
          <cell r="BZ2251">
            <v>0</v>
          </cell>
          <cell r="CA2251">
            <v>0</v>
          </cell>
          <cell r="CB2251">
            <v>0</v>
          </cell>
          <cell r="CC2251">
            <v>0</v>
          </cell>
          <cell r="CD2251">
            <v>0</v>
          </cell>
          <cell r="CE2251">
            <v>0</v>
          </cell>
        </row>
        <row r="2252">
          <cell r="BY2252">
            <v>0</v>
          </cell>
          <cell r="BZ2252">
            <v>0</v>
          </cell>
          <cell r="CA2252">
            <v>0</v>
          </cell>
          <cell r="CB2252">
            <v>0</v>
          </cell>
          <cell r="CC2252">
            <v>0</v>
          </cell>
          <cell r="CD2252">
            <v>0</v>
          </cell>
          <cell r="CE2252">
            <v>0</v>
          </cell>
        </row>
        <row r="2253">
          <cell r="BY2253">
            <v>0</v>
          </cell>
          <cell r="BZ2253">
            <v>0</v>
          </cell>
          <cell r="CA2253">
            <v>0</v>
          </cell>
          <cell r="CB2253">
            <v>0</v>
          </cell>
          <cell r="CC2253">
            <v>0</v>
          </cell>
          <cell r="CD2253">
            <v>0</v>
          </cell>
          <cell r="CE2253">
            <v>0</v>
          </cell>
        </row>
        <row r="2254">
          <cell r="BY2254">
            <v>0</v>
          </cell>
          <cell r="BZ2254">
            <v>0</v>
          </cell>
          <cell r="CA2254">
            <v>0</v>
          </cell>
          <cell r="CB2254">
            <v>0</v>
          </cell>
          <cell r="CC2254">
            <v>0</v>
          </cell>
          <cell r="CD2254">
            <v>0</v>
          </cell>
          <cell r="CE2254">
            <v>0</v>
          </cell>
        </row>
        <row r="2255">
          <cell r="BY2255">
            <v>0</v>
          </cell>
          <cell r="BZ2255">
            <v>0</v>
          </cell>
          <cell r="CA2255">
            <v>0</v>
          </cell>
          <cell r="CB2255">
            <v>0</v>
          </cell>
          <cell r="CC2255">
            <v>0</v>
          </cell>
          <cell r="CD2255">
            <v>0</v>
          </cell>
          <cell r="CE2255">
            <v>0</v>
          </cell>
        </row>
        <row r="2256">
          <cell r="BY2256">
            <v>0</v>
          </cell>
          <cell r="BZ2256">
            <v>0</v>
          </cell>
          <cell r="CA2256">
            <v>0</v>
          </cell>
          <cell r="CB2256">
            <v>0</v>
          </cell>
          <cell r="CC2256">
            <v>0</v>
          </cell>
          <cell r="CD2256">
            <v>0</v>
          </cell>
          <cell r="CE2256">
            <v>0</v>
          </cell>
        </row>
        <row r="2257">
          <cell r="BY2257">
            <v>0</v>
          </cell>
          <cell r="BZ2257">
            <v>0</v>
          </cell>
          <cell r="CA2257">
            <v>0</v>
          </cell>
          <cell r="CB2257">
            <v>0</v>
          </cell>
          <cell r="CC2257">
            <v>0</v>
          </cell>
          <cell r="CD2257">
            <v>0</v>
          </cell>
          <cell r="CE2257">
            <v>0</v>
          </cell>
        </row>
        <row r="2258">
          <cell r="BY2258">
            <v>0</v>
          </cell>
          <cell r="BZ2258">
            <v>0</v>
          </cell>
          <cell r="CA2258">
            <v>0</v>
          </cell>
          <cell r="CB2258">
            <v>0</v>
          </cell>
          <cell r="CC2258">
            <v>0</v>
          </cell>
          <cell r="CD2258">
            <v>0</v>
          </cell>
          <cell r="CE2258">
            <v>0</v>
          </cell>
        </row>
        <row r="2259">
          <cell r="BY2259">
            <v>0</v>
          </cell>
          <cell r="BZ2259">
            <v>0</v>
          </cell>
          <cell r="CA2259">
            <v>0</v>
          </cell>
          <cell r="CB2259">
            <v>0</v>
          </cell>
          <cell r="CC2259">
            <v>0</v>
          </cell>
          <cell r="CD2259">
            <v>0</v>
          </cell>
          <cell r="CE2259">
            <v>0</v>
          </cell>
        </row>
        <row r="2260">
          <cell r="BY2260">
            <v>0</v>
          </cell>
          <cell r="BZ2260">
            <v>0</v>
          </cell>
          <cell r="CA2260">
            <v>0</v>
          </cell>
          <cell r="CB2260">
            <v>0</v>
          </cell>
          <cell r="CC2260">
            <v>0</v>
          </cell>
          <cell r="CD2260">
            <v>0</v>
          </cell>
          <cell r="CE2260">
            <v>0</v>
          </cell>
        </row>
        <row r="2261">
          <cell r="BY2261">
            <v>0</v>
          </cell>
          <cell r="BZ2261">
            <v>0</v>
          </cell>
          <cell r="CA2261">
            <v>0</v>
          </cell>
          <cell r="CB2261">
            <v>0</v>
          </cell>
          <cell r="CC2261">
            <v>0</v>
          </cell>
          <cell r="CD2261">
            <v>0</v>
          </cell>
          <cell r="CE2261">
            <v>0</v>
          </cell>
        </row>
        <row r="2262">
          <cell r="BY2262">
            <v>0</v>
          </cell>
          <cell r="BZ2262">
            <v>0</v>
          </cell>
          <cell r="CA2262">
            <v>0</v>
          </cell>
          <cell r="CB2262">
            <v>0</v>
          </cell>
          <cell r="CC2262">
            <v>0</v>
          </cell>
          <cell r="CD2262">
            <v>0</v>
          </cell>
          <cell r="CE2262">
            <v>0</v>
          </cell>
        </row>
        <row r="2263">
          <cell r="BY2263">
            <v>0</v>
          </cell>
          <cell r="BZ2263">
            <v>0</v>
          </cell>
          <cell r="CA2263">
            <v>0</v>
          </cell>
          <cell r="CB2263">
            <v>0</v>
          </cell>
          <cell r="CC2263">
            <v>0</v>
          </cell>
          <cell r="CD2263">
            <v>0</v>
          </cell>
          <cell r="CE2263">
            <v>0</v>
          </cell>
        </row>
        <row r="2264">
          <cell r="BY2264">
            <v>0</v>
          </cell>
          <cell r="BZ2264">
            <v>0</v>
          </cell>
          <cell r="CA2264">
            <v>0</v>
          </cell>
          <cell r="CB2264">
            <v>0</v>
          </cell>
          <cell r="CC2264">
            <v>0</v>
          </cell>
          <cell r="CD2264">
            <v>0</v>
          </cell>
          <cell r="CE2264">
            <v>0</v>
          </cell>
        </row>
        <row r="2265">
          <cell r="BY2265">
            <v>0</v>
          </cell>
          <cell r="BZ2265">
            <v>0</v>
          </cell>
          <cell r="CA2265">
            <v>0</v>
          </cell>
          <cell r="CB2265">
            <v>0</v>
          </cell>
          <cell r="CC2265">
            <v>0</v>
          </cell>
          <cell r="CD2265">
            <v>0</v>
          </cell>
          <cell r="CE2265">
            <v>0</v>
          </cell>
        </row>
        <row r="2266">
          <cell r="BY2266">
            <v>0</v>
          </cell>
          <cell r="BZ2266">
            <v>0</v>
          </cell>
          <cell r="CA2266">
            <v>0</v>
          </cell>
          <cell r="CB2266">
            <v>0</v>
          </cell>
          <cell r="CC2266">
            <v>0</v>
          </cell>
          <cell r="CD2266">
            <v>0</v>
          </cell>
          <cell r="CE2266">
            <v>0</v>
          </cell>
        </row>
        <row r="2267">
          <cell r="BY2267">
            <v>0</v>
          </cell>
          <cell r="BZ2267">
            <v>0</v>
          </cell>
          <cell r="CA2267">
            <v>0</v>
          </cell>
          <cell r="CB2267">
            <v>0</v>
          </cell>
          <cell r="CC2267">
            <v>0</v>
          </cell>
          <cell r="CD2267">
            <v>0</v>
          </cell>
          <cell r="CE2267">
            <v>0</v>
          </cell>
        </row>
        <row r="2268">
          <cell r="BY2268">
            <v>0</v>
          </cell>
          <cell r="BZ2268">
            <v>0</v>
          </cell>
          <cell r="CA2268">
            <v>0</v>
          </cell>
          <cell r="CB2268">
            <v>0</v>
          </cell>
          <cell r="CC2268">
            <v>0</v>
          </cell>
          <cell r="CD2268">
            <v>0</v>
          </cell>
          <cell r="CE2268">
            <v>0</v>
          </cell>
        </row>
        <row r="2269">
          <cell r="BY2269">
            <v>0</v>
          </cell>
          <cell r="BZ2269">
            <v>0</v>
          </cell>
          <cell r="CA2269">
            <v>0</v>
          </cell>
          <cell r="CB2269">
            <v>0</v>
          </cell>
          <cell r="CC2269">
            <v>0</v>
          </cell>
          <cell r="CD2269">
            <v>0</v>
          </cell>
          <cell r="CE2269">
            <v>0</v>
          </cell>
        </row>
        <row r="2270">
          <cell r="BY2270">
            <v>0</v>
          </cell>
          <cell r="BZ2270">
            <v>0</v>
          </cell>
          <cell r="CA2270">
            <v>0</v>
          </cell>
          <cell r="CB2270">
            <v>0</v>
          </cell>
          <cell r="CC2270">
            <v>0</v>
          </cell>
          <cell r="CD2270">
            <v>0</v>
          </cell>
          <cell r="CE2270">
            <v>0</v>
          </cell>
        </row>
        <row r="2271">
          <cell r="BY2271">
            <v>0</v>
          </cell>
          <cell r="BZ2271">
            <v>0</v>
          </cell>
          <cell r="CA2271">
            <v>0</v>
          </cell>
          <cell r="CB2271">
            <v>0</v>
          </cell>
          <cell r="CC2271">
            <v>0</v>
          </cell>
          <cell r="CD2271">
            <v>0</v>
          </cell>
          <cell r="CE2271">
            <v>0</v>
          </cell>
        </row>
        <row r="2272">
          <cell r="BY2272">
            <v>0</v>
          </cell>
          <cell r="BZ2272">
            <v>0</v>
          </cell>
          <cell r="CA2272">
            <v>0</v>
          </cell>
          <cell r="CB2272">
            <v>0</v>
          </cell>
          <cell r="CC2272">
            <v>0</v>
          </cell>
          <cell r="CD2272">
            <v>0</v>
          </cell>
          <cell r="CE2272">
            <v>0</v>
          </cell>
        </row>
        <row r="2273">
          <cell r="BY2273">
            <v>0</v>
          </cell>
          <cell r="BZ2273">
            <v>0</v>
          </cell>
          <cell r="CA2273">
            <v>0</v>
          </cell>
          <cell r="CB2273">
            <v>0</v>
          </cell>
          <cell r="CC2273">
            <v>0</v>
          </cell>
          <cell r="CD2273">
            <v>0</v>
          </cell>
          <cell r="CE2273">
            <v>0</v>
          </cell>
        </row>
        <row r="2274">
          <cell r="BY2274">
            <v>0</v>
          </cell>
          <cell r="BZ2274">
            <v>0</v>
          </cell>
          <cell r="CA2274">
            <v>0</v>
          </cell>
          <cell r="CB2274">
            <v>0</v>
          </cell>
          <cell r="CC2274">
            <v>0</v>
          </cell>
          <cell r="CD2274">
            <v>0</v>
          </cell>
          <cell r="CE2274">
            <v>0</v>
          </cell>
        </row>
        <row r="2275">
          <cell r="BY2275">
            <v>0</v>
          </cell>
          <cell r="BZ2275">
            <v>0</v>
          </cell>
          <cell r="CA2275">
            <v>0</v>
          </cell>
          <cell r="CB2275">
            <v>0</v>
          </cell>
          <cell r="CC2275">
            <v>0</v>
          </cell>
          <cell r="CD2275">
            <v>0</v>
          </cell>
          <cell r="CE2275">
            <v>0</v>
          </cell>
        </row>
        <row r="2276">
          <cell r="BY2276">
            <v>0</v>
          </cell>
          <cell r="BZ2276">
            <v>0</v>
          </cell>
          <cell r="CA2276">
            <v>0</v>
          </cell>
          <cell r="CB2276">
            <v>0</v>
          </cell>
          <cell r="CC2276">
            <v>0</v>
          </cell>
          <cell r="CD2276">
            <v>0</v>
          </cell>
          <cell r="CE2276">
            <v>0</v>
          </cell>
        </row>
        <row r="2277">
          <cell r="BY2277">
            <v>0</v>
          </cell>
          <cell r="BZ2277">
            <v>0</v>
          </cell>
          <cell r="CA2277">
            <v>0</v>
          </cell>
          <cell r="CB2277">
            <v>0</v>
          </cell>
          <cell r="CC2277">
            <v>0</v>
          </cell>
          <cell r="CD2277">
            <v>0</v>
          </cell>
          <cell r="CE2277">
            <v>0</v>
          </cell>
        </row>
        <row r="2278">
          <cell r="BY2278">
            <v>0</v>
          </cell>
          <cell r="BZ2278">
            <v>0</v>
          </cell>
          <cell r="CA2278">
            <v>0</v>
          </cell>
          <cell r="CB2278">
            <v>0</v>
          </cell>
          <cell r="CC2278">
            <v>0</v>
          </cell>
          <cell r="CD2278">
            <v>0</v>
          </cell>
          <cell r="CE2278">
            <v>0</v>
          </cell>
        </row>
        <row r="2279">
          <cell r="BY2279">
            <v>0</v>
          </cell>
          <cell r="BZ2279">
            <v>0</v>
          </cell>
          <cell r="CA2279">
            <v>0</v>
          </cell>
          <cell r="CB2279">
            <v>0</v>
          </cell>
          <cell r="CC2279">
            <v>0</v>
          </cell>
          <cell r="CD2279">
            <v>0</v>
          </cell>
          <cell r="CE2279">
            <v>0</v>
          </cell>
        </row>
        <row r="2280">
          <cell r="BY2280">
            <v>0</v>
          </cell>
          <cell r="BZ2280">
            <v>0</v>
          </cell>
          <cell r="CA2280">
            <v>0</v>
          </cell>
          <cell r="CB2280">
            <v>0</v>
          </cell>
          <cell r="CC2280">
            <v>0</v>
          </cell>
          <cell r="CD2280">
            <v>0</v>
          </cell>
          <cell r="CE2280">
            <v>0</v>
          </cell>
        </row>
        <row r="2281">
          <cell r="BY2281">
            <v>0</v>
          </cell>
          <cell r="BZ2281">
            <v>0</v>
          </cell>
          <cell r="CA2281">
            <v>0</v>
          </cell>
          <cell r="CB2281">
            <v>0</v>
          </cell>
          <cell r="CC2281">
            <v>0</v>
          </cell>
          <cell r="CD2281">
            <v>0</v>
          </cell>
          <cell r="CE2281">
            <v>0</v>
          </cell>
        </row>
        <row r="2282">
          <cell r="BY2282">
            <v>0</v>
          </cell>
          <cell r="BZ2282">
            <v>0</v>
          </cell>
          <cell r="CA2282">
            <v>0</v>
          </cell>
          <cell r="CB2282">
            <v>0</v>
          </cell>
          <cell r="CC2282">
            <v>0</v>
          </cell>
          <cell r="CD2282">
            <v>0</v>
          </cell>
          <cell r="CE2282">
            <v>0</v>
          </cell>
        </row>
        <row r="2283">
          <cell r="BY2283">
            <v>0</v>
          </cell>
          <cell r="BZ2283">
            <v>0</v>
          </cell>
          <cell r="CA2283">
            <v>0</v>
          </cell>
          <cell r="CB2283">
            <v>0</v>
          </cell>
          <cell r="CC2283">
            <v>0</v>
          </cell>
          <cell r="CD2283">
            <v>0</v>
          </cell>
          <cell r="CE2283">
            <v>0</v>
          </cell>
        </row>
        <row r="2284">
          <cell r="BY2284">
            <v>0</v>
          </cell>
          <cell r="BZ2284">
            <v>0</v>
          </cell>
          <cell r="CA2284">
            <v>0</v>
          </cell>
          <cell r="CB2284">
            <v>0</v>
          </cell>
          <cell r="CC2284">
            <v>0</v>
          </cell>
          <cell r="CD2284">
            <v>0</v>
          </cell>
          <cell r="CE2284">
            <v>0</v>
          </cell>
        </row>
        <row r="2285">
          <cell r="BY2285">
            <v>0</v>
          </cell>
          <cell r="BZ2285">
            <v>0</v>
          </cell>
          <cell r="CA2285">
            <v>0</v>
          </cell>
          <cell r="CB2285" t="str">
            <v>VALE    /EDJ</v>
          </cell>
          <cell r="CC2285" t="str">
            <v>PNA     N1</v>
          </cell>
          <cell r="CD2285" t="str">
            <v xml:space="preserve">OPCOES COMPRA  </v>
          </cell>
          <cell r="CE2285" t="str">
            <v xml:space="preserve">Americano      </v>
          </cell>
        </row>
        <row r="2286">
          <cell r="BY2286">
            <v>0</v>
          </cell>
          <cell r="BZ2286">
            <v>0</v>
          </cell>
          <cell r="CA2286">
            <v>0</v>
          </cell>
          <cell r="CB2286" t="str">
            <v>VALE    /EDJ</v>
          </cell>
          <cell r="CC2286" t="str">
            <v>PNA     N1</v>
          </cell>
          <cell r="CD2286" t="str">
            <v xml:space="preserve">OPCOES COMPRA  </v>
          </cell>
          <cell r="CE2286" t="str">
            <v xml:space="preserve">Americano      </v>
          </cell>
        </row>
        <row r="2287">
          <cell r="BY2287">
            <v>0</v>
          </cell>
          <cell r="BZ2287">
            <v>0</v>
          </cell>
          <cell r="CA2287">
            <v>0</v>
          </cell>
          <cell r="CB2287" t="str">
            <v>VALE    /EDJ</v>
          </cell>
          <cell r="CC2287" t="str">
            <v>PNA     N1</v>
          </cell>
          <cell r="CD2287" t="str">
            <v xml:space="preserve">OPCOES COMPRA  </v>
          </cell>
          <cell r="CE2287" t="str">
            <v xml:space="preserve">Americano      </v>
          </cell>
        </row>
        <row r="2288">
          <cell r="BY2288">
            <v>0</v>
          </cell>
          <cell r="BZ2288">
            <v>0</v>
          </cell>
          <cell r="CA2288">
            <v>0</v>
          </cell>
          <cell r="CB2288" t="str">
            <v>VALE    /EDJ</v>
          </cell>
          <cell r="CC2288" t="str">
            <v>PNA     N1</v>
          </cell>
          <cell r="CD2288" t="str">
            <v xml:space="preserve">OPCOES COMPRA  </v>
          </cell>
          <cell r="CE2288" t="str">
            <v xml:space="preserve">Americano      </v>
          </cell>
        </row>
        <row r="2289">
          <cell r="BY2289">
            <v>0</v>
          </cell>
          <cell r="BZ2289">
            <v>0</v>
          </cell>
          <cell r="CA2289">
            <v>0</v>
          </cell>
          <cell r="CB2289" t="str">
            <v>VALE    /EDJ</v>
          </cell>
          <cell r="CC2289" t="str">
            <v>PNA     N1</v>
          </cell>
          <cell r="CD2289" t="str">
            <v xml:space="preserve">OPCOES COMPRA  </v>
          </cell>
          <cell r="CE2289" t="str">
            <v xml:space="preserve">Americano      </v>
          </cell>
        </row>
        <row r="2290">
          <cell r="BY2290">
            <v>0</v>
          </cell>
          <cell r="BZ2290">
            <v>0</v>
          </cell>
          <cell r="CA2290">
            <v>0</v>
          </cell>
          <cell r="CB2290" t="str">
            <v>VALE    /EDJ</v>
          </cell>
          <cell r="CC2290" t="str">
            <v>PNA     N1</v>
          </cell>
          <cell r="CD2290" t="str">
            <v xml:space="preserve">OPCOES COMPRA  </v>
          </cell>
          <cell r="CE2290" t="str">
            <v xml:space="preserve">Americano      </v>
          </cell>
        </row>
        <row r="2291">
          <cell r="BY2291">
            <v>0</v>
          </cell>
          <cell r="BZ2291">
            <v>0</v>
          </cell>
          <cell r="CA2291">
            <v>0</v>
          </cell>
          <cell r="CB2291" t="str">
            <v>VALE    /EDJ</v>
          </cell>
          <cell r="CC2291" t="str">
            <v>PNA     N1</v>
          </cell>
          <cell r="CD2291" t="str">
            <v xml:space="preserve">OPCOES COMPRA  </v>
          </cell>
          <cell r="CE2291" t="str">
            <v xml:space="preserve">Europeu        </v>
          </cell>
        </row>
        <row r="2292">
          <cell r="BY2292">
            <v>0</v>
          </cell>
          <cell r="BZ2292">
            <v>0</v>
          </cell>
          <cell r="CA2292">
            <v>0</v>
          </cell>
          <cell r="CB2292" t="str">
            <v>VALE    /EDJ</v>
          </cell>
          <cell r="CC2292" t="str">
            <v>PNA     N1</v>
          </cell>
          <cell r="CD2292" t="str">
            <v xml:space="preserve">OPCOES COMPRA  </v>
          </cell>
          <cell r="CE2292" t="str">
            <v xml:space="preserve">Americano      </v>
          </cell>
        </row>
        <row r="2293">
          <cell r="BY2293">
            <v>0</v>
          </cell>
          <cell r="BZ2293">
            <v>0</v>
          </cell>
          <cell r="CA2293">
            <v>0</v>
          </cell>
          <cell r="CB2293" t="str">
            <v>VALE    /EDJ</v>
          </cell>
          <cell r="CC2293" t="str">
            <v>PNA     N1</v>
          </cell>
          <cell r="CD2293" t="str">
            <v xml:space="preserve">OPCOES COMPRA  </v>
          </cell>
          <cell r="CE2293" t="str">
            <v xml:space="preserve">Americano      </v>
          </cell>
        </row>
        <row r="2294">
          <cell r="BY2294">
            <v>0</v>
          </cell>
          <cell r="BZ2294">
            <v>0</v>
          </cell>
          <cell r="CA2294">
            <v>0</v>
          </cell>
          <cell r="CB2294" t="str">
            <v>VALE    /EDJ</v>
          </cell>
          <cell r="CC2294" t="str">
            <v>PNA     N1</v>
          </cell>
          <cell r="CD2294" t="str">
            <v xml:space="preserve">OPCOES COMPRA  </v>
          </cell>
          <cell r="CE2294" t="str">
            <v xml:space="preserve">Americano      </v>
          </cell>
        </row>
        <row r="2295">
          <cell r="BY2295">
            <v>0</v>
          </cell>
          <cell r="BZ2295">
            <v>0</v>
          </cell>
          <cell r="CA2295">
            <v>0</v>
          </cell>
          <cell r="CB2295" t="str">
            <v>VALE    /EDJ</v>
          </cell>
          <cell r="CC2295" t="str">
            <v>PNA     N1</v>
          </cell>
          <cell r="CD2295" t="str">
            <v xml:space="preserve">OPCOES COMPRA  </v>
          </cell>
          <cell r="CE2295" t="str">
            <v xml:space="preserve">Americano      </v>
          </cell>
        </row>
        <row r="2296">
          <cell r="BY2296">
            <v>0</v>
          </cell>
          <cell r="BZ2296">
            <v>0</v>
          </cell>
          <cell r="CA2296">
            <v>0</v>
          </cell>
          <cell r="CB2296" t="str">
            <v>VALE    /EDJ</v>
          </cell>
          <cell r="CC2296" t="str">
            <v>PNA     N1</v>
          </cell>
          <cell r="CD2296" t="str">
            <v xml:space="preserve">OPCOES COMPRA  </v>
          </cell>
          <cell r="CE2296" t="str">
            <v xml:space="preserve">Europeu        </v>
          </cell>
        </row>
        <row r="2297">
          <cell r="BY2297">
            <v>0</v>
          </cell>
          <cell r="BZ2297">
            <v>0</v>
          </cell>
          <cell r="CA2297">
            <v>0</v>
          </cell>
          <cell r="CB2297" t="str">
            <v>VALE    /EDJ</v>
          </cell>
          <cell r="CC2297" t="str">
            <v>PNA     N1</v>
          </cell>
          <cell r="CD2297" t="str">
            <v xml:space="preserve">OPCOES COMPRA  </v>
          </cell>
          <cell r="CE2297" t="str">
            <v xml:space="preserve">Americano      </v>
          </cell>
        </row>
        <row r="2298">
          <cell r="BY2298">
            <v>0</v>
          </cell>
          <cell r="BZ2298">
            <v>0</v>
          </cell>
          <cell r="CA2298">
            <v>0</v>
          </cell>
          <cell r="CB2298" t="str">
            <v>VALE    /EDJ</v>
          </cell>
          <cell r="CC2298" t="str">
            <v>PNA     N1</v>
          </cell>
          <cell r="CD2298" t="str">
            <v xml:space="preserve">OPCOES COMPRA  </v>
          </cell>
          <cell r="CE2298" t="str">
            <v xml:space="preserve">Americano      </v>
          </cell>
        </row>
        <row r="2299">
          <cell r="BY2299">
            <v>0</v>
          </cell>
          <cell r="BZ2299">
            <v>0</v>
          </cell>
          <cell r="CA2299">
            <v>0</v>
          </cell>
          <cell r="CB2299" t="str">
            <v>VALE    /EDJ</v>
          </cell>
          <cell r="CC2299" t="str">
            <v>PNA     N1</v>
          </cell>
          <cell r="CD2299" t="str">
            <v xml:space="preserve">OPCOES COMPRA  </v>
          </cell>
          <cell r="CE2299" t="str">
            <v xml:space="preserve">Americano      </v>
          </cell>
        </row>
        <row r="2300">
          <cell r="BY2300">
            <v>0</v>
          </cell>
          <cell r="BZ2300">
            <v>0</v>
          </cell>
          <cell r="CA2300">
            <v>0</v>
          </cell>
          <cell r="CB2300" t="str">
            <v>VALE    /EDJ</v>
          </cell>
          <cell r="CC2300" t="str">
            <v>PNA     N1</v>
          </cell>
          <cell r="CD2300" t="str">
            <v xml:space="preserve">OPCOES COMPRA  </v>
          </cell>
          <cell r="CE2300" t="str">
            <v xml:space="preserve">Europeu        </v>
          </cell>
        </row>
        <row r="2301">
          <cell r="BY2301">
            <v>0</v>
          </cell>
          <cell r="BZ2301">
            <v>0</v>
          </cell>
          <cell r="CA2301">
            <v>0</v>
          </cell>
          <cell r="CB2301" t="str">
            <v>VALE    /EDJ</v>
          </cell>
          <cell r="CC2301" t="str">
            <v>PNA     N1</v>
          </cell>
          <cell r="CD2301" t="str">
            <v xml:space="preserve">OPCOES COMPRA  </v>
          </cell>
          <cell r="CE2301" t="str">
            <v xml:space="preserve">Europeu        </v>
          </cell>
        </row>
        <row r="2302">
          <cell r="BY2302">
            <v>0</v>
          </cell>
          <cell r="BZ2302">
            <v>0</v>
          </cell>
          <cell r="CA2302">
            <v>0</v>
          </cell>
          <cell r="CB2302" t="str">
            <v>VALE    /EDJ</v>
          </cell>
          <cell r="CC2302" t="str">
            <v>PNA     N1</v>
          </cell>
          <cell r="CD2302" t="str">
            <v xml:space="preserve">OPCOES COMPRA  </v>
          </cell>
          <cell r="CE2302" t="str">
            <v xml:space="preserve">Europeu        </v>
          </cell>
        </row>
        <row r="2303">
          <cell r="BY2303">
            <v>0</v>
          </cell>
          <cell r="BZ2303">
            <v>0</v>
          </cell>
          <cell r="CA2303">
            <v>0</v>
          </cell>
          <cell r="CB2303" t="str">
            <v>VALE    /EDJ</v>
          </cell>
          <cell r="CC2303" t="str">
            <v>PNA     N1</v>
          </cell>
          <cell r="CD2303" t="str">
            <v xml:space="preserve">OPCOES COMPRA  </v>
          </cell>
          <cell r="CE2303" t="str">
            <v xml:space="preserve">Europeu        </v>
          </cell>
        </row>
        <row r="2304">
          <cell r="BY2304">
            <v>0</v>
          </cell>
          <cell r="BZ2304">
            <v>0</v>
          </cell>
          <cell r="CA2304">
            <v>0</v>
          </cell>
          <cell r="CB2304" t="str">
            <v>VALE    /EDJ</v>
          </cell>
          <cell r="CC2304" t="str">
            <v>PNA     N1</v>
          </cell>
          <cell r="CD2304" t="str">
            <v xml:space="preserve">OPCOES COMPRA  </v>
          </cell>
          <cell r="CE2304" t="str">
            <v xml:space="preserve">Europeu        </v>
          </cell>
        </row>
        <row r="2305">
          <cell r="BY2305">
            <v>0</v>
          </cell>
          <cell r="BZ2305">
            <v>0</v>
          </cell>
          <cell r="CA2305">
            <v>0</v>
          </cell>
          <cell r="CB2305" t="str">
            <v>VALE    /EDJ</v>
          </cell>
          <cell r="CC2305" t="str">
            <v>PNA     N1</v>
          </cell>
          <cell r="CD2305" t="str">
            <v xml:space="preserve">OPCOES COMPRA  </v>
          </cell>
          <cell r="CE2305" t="str">
            <v xml:space="preserve">Europeu        </v>
          </cell>
        </row>
        <row r="2306">
          <cell r="BY2306">
            <v>0</v>
          </cell>
          <cell r="BZ2306">
            <v>0</v>
          </cell>
          <cell r="CA2306">
            <v>0</v>
          </cell>
          <cell r="CB2306" t="str">
            <v>VALE    /EDJ</v>
          </cell>
          <cell r="CC2306" t="str">
            <v>PNA     N1</v>
          </cell>
          <cell r="CD2306" t="str">
            <v xml:space="preserve">OPCOES COMPRA  </v>
          </cell>
          <cell r="CE2306" t="str">
            <v xml:space="preserve">Europeu        </v>
          </cell>
        </row>
        <row r="2307">
          <cell r="BY2307">
            <v>0</v>
          </cell>
          <cell r="BZ2307">
            <v>0</v>
          </cell>
          <cell r="CA2307">
            <v>0</v>
          </cell>
          <cell r="CB2307" t="str">
            <v>VALE    /EDJ</v>
          </cell>
          <cell r="CC2307" t="str">
            <v>PNA     N1</v>
          </cell>
          <cell r="CD2307" t="str">
            <v xml:space="preserve">OPCOES COMPRA  </v>
          </cell>
          <cell r="CE2307" t="str">
            <v xml:space="preserve">Europeu        </v>
          </cell>
        </row>
        <row r="2308">
          <cell r="BY2308">
            <v>0</v>
          </cell>
          <cell r="BZ2308">
            <v>0</v>
          </cell>
          <cell r="CA2308">
            <v>0</v>
          </cell>
          <cell r="CB2308" t="str">
            <v>VALE    /EDJ</v>
          </cell>
          <cell r="CC2308" t="str">
            <v>PNA     N1</v>
          </cell>
          <cell r="CD2308" t="str">
            <v xml:space="preserve">OPCOES COMPRA  </v>
          </cell>
          <cell r="CE2308" t="str">
            <v xml:space="preserve">Europeu        </v>
          </cell>
        </row>
        <row r="2309">
          <cell r="BY2309">
            <v>0</v>
          </cell>
          <cell r="BZ2309">
            <v>0</v>
          </cell>
          <cell r="CA2309">
            <v>0</v>
          </cell>
          <cell r="CB2309" t="str">
            <v>VALE    /EDJ</v>
          </cell>
          <cell r="CC2309" t="str">
            <v>PNA     N1</v>
          </cell>
          <cell r="CD2309" t="str">
            <v xml:space="preserve">OPCOES COMPRA  </v>
          </cell>
          <cell r="CE2309" t="str">
            <v xml:space="preserve">Europeu        </v>
          </cell>
        </row>
        <row r="2310">
          <cell r="BY2310">
            <v>0</v>
          </cell>
          <cell r="BZ2310">
            <v>0</v>
          </cell>
          <cell r="CA2310">
            <v>0</v>
          </cell>
          <cell r="CB2310" t="str">
            <v>VALE    /EDJ</v>
          </cell>
          <cell r="CC2310" t="str">
            <v>PNA     N1</v>
          </cell>
          <cell r="CD2310" t="str">
            <v xml:space="preserve">OPCOES COMPRA  </v>
          </cell>
          <cell r="CE2310" t="str">
            <v xml:space="preserve">Europeu        </v>
          </cell>
        </row>
        <row r="2311">
          <cell r="BY2311">
            <v>0</v>
          </cell>
          <cell r="BZ2311">
            <v>0</v>
          </cell>
          <cell r="CA2311">
            <v>0</v>
          </cell>
          <cell r="CB2311" t="str">
            <v>VALE    /EDJ</v>
          </cell>
          <cell r="CC2311" t="str">
            <v>PNA     N1</v>
          </cell>
          <cell r="CD2311" t="str">
            <v xml:space="preserve">OPCOES COMPRA  </v>
          </cell>
          <cell r="CE2311" t="str">
            <v xml:space="preserve">Americano      </v>
          </cell>
        </row>
        <row r="2312">
          <cell r="BY2312">
            <v>0</v>
          </cell>
          <cell r="BZ2312">
            <v>0</v>
          </cell>
          <cell r="CA2312">
            <v>0</v>
          </cell>
          <cell r="CB2312" t="str">
            <v>VALE    /EDJ</v>
          </cell>
          <cell r="CC2312" t="str">
            <v>PNA     N1</v>
          </cell>
          <cell r="CD2312" t="str">
            <v xml:space="preserve">OPCOES COMPRA  </v>
          </cell>
          <cell r="CE2312" t="str">
            <v xml:space="preserve">Americano      </v>
          </cell>
        </row>
        <row r="2313">
          <cell r="BY2313">
            <v>0</v>
          </cell>
          <cell r="BZ2313">
            <v>0</v>
          </cell>
          <cell r="CA2313">
            <v>0</v>
          </cell>
          <cell r="CB2313" t="str">
            <v>VALE    /EDJ</v>
          </cell>
          <cell r="CC2313" t="str">
            <v>PNA     N1</v>
          </cell>
          <cell r="CD2313" t="str">
            <v xml:space="preserve">OPCOES COMPRA  </v>
          </cell>
          <cell r="CE2313" t="str">
            <v xml:space="preserve">Europeu        </v>
          </cell>
        </row>
        <row r="2314">
          <cell r="BY2314">
            <v>0</v>
          </cell>
          <cell r="BZ2314">
            <v>0</v>
          </cell>
          <cell r="CA2314">
            <v>0</v>
          </cell>
          <cell r="CB2314" t="str">
            <v>VALE    /EDJ</v>
          </cell>
          <cell r="CC2314" t="str">
            <v>PNA     N1</v>
          </cell>
          <cell r="CD2314" t="str">
            <v xml:space="preserve">OPCOES COMPRA  </v>
          </cell>
          <cell r="CE2314" t="str">
            <v xml:space="preserve">Europeu        </v>
          </cell>
        </row>
        <row r="2315">
          <cell r="BY2315">
            <v>0</v>
          </cell>
          <cell r="BZ2315">
            <v>0</v>
          </cell>
          <cell r="CA2315">
            <v>0</v>
          </cell>
          <cell r="CB2315" t="str">
            <v>VALE    /EDJ</v>
          </cell>
          <cell r="CC2315" t="str">
            <v>PNA     N1</v>
          </cell>
          <cell r="CD2315" t="str">
            <v xml:space="preserve">OPCOES COMPRA  </v>
          </cell>
          <cell r="CE2315" t="str">
            <v xml:space="preserve">Europeu        </v>
          </cell>
        </row>
        <row r="2316">
          <cell r="BY2316">
            <v>0</v>
          </cell>
          <cell r="BZ2316">
            <v>0</v>
          </cell>
          <cell r="CA2316">
            <v>0</v>
          </cell>
          <cell r="CB2316" t="str">
            <v>VALE    /EDJ</v>
          </cell>
          <cell r="CC2316" t="str">
            <v>PNA     N1</v>
          </cell>
          <cell r="CD2316" t="str">
            <v xml:space="preserve">OPCOES COMPRA  </v>
          </cell>
          <cell r="CE2316" t="str">
            <v xml:space="preserve">Europeu        </v>
          </cell>
        </row>
        <row r="2317">
          <cell r="BY2317">
            <v>0</v>
          </cell>
          <cell r="BZ2317">
            <v>0</v>
          </cell>
          <cell r="CA2317">
            <v>0</v>
          </cell>
          <cell r="CB2317" t="str">
            <v>VALE    /EDJ</v>
          </cell>
          <cell r="CC2317" t="str">
            <v>PNA     N1</v>
          </cell>
          <cell r="CD2317" t="str">
            <v xml:space="preserve">OPCOES VENDA   </v>
          </cell>
          <cell r="CE2317" t="str">
            <v xml:space="preserve">Europeu        </v>
          </cell>
        </row>
        <row r="2318">
          <cell r="BY2318">
            <v>0</v>
          </cell>
          <cell r="BZ2318">
            <v>0</v>
          </cell>
          <cell r="CA2318">
            <v>0</v>
          </cell>
          <cell r="CB2318" t="str">
            <v>VALE    /EDJ</v>
          </cell>
          <cell r="CC2318" t="str">
            <v>PNA     N1</v>
          </cell>
          <cell r="CD2318" t="str">
            <v xml:space="preserve">OPCOES VENDA   </v>
          </cell>
          <cell r="CE2318" t="str">
            <v xml:space="preserve">Europeu        </v>
          </cell>
        </row>
        <row r="2319">
          <cell r="BY2319">
            <v>0</v>
          </cell>
          <cell r="BZ2319">
            <v>0</v>
          </cell>
          <cell r="CA2319">
            <v>0</v>
          </cell>
          <cell r="CB2319" t="str">
            <v>VALE    /EDJ</v>
          </cell>
          <cell r="CC2319" t="str">
            <v>PNA     N1</v>
          </cell>
          <cell r="CD2319" t="str">
            <v xml:space="preserve">OPCOES VENDA   </v>
          </cell>
          <cell r="CE2319" t="str">
            <v xml:space="preserve">Europeu        </v>
          </cell>
        </row>
        <row r="2320">
          <cell r="BY2320">
            <v>0</v>
          </cell>
          <cell r="BZ2320">
            <v>0</v>
          </cell>
          <cell r="CA2320">
            <v>0</v>
          </cell>
          <cell r="CB2320" t="str">
            <v>VALE    /EDJ</v>
          </cell>
          <cell r="CC2320" t="str">
            <v>PNA     N1</v>
          </cell>
          <cell r="CD2320" t="str">
            <v xml:space="preserve">OPCOES VENDA   </v>
          </cell>
          <cell r="CE2320" t="str">
            <v xml:space="preserve">Europeu        </v>
          </cell>
        </row>
        <row r="2321">
          <cell r="BY2321">
            <v>0</v>
          </cell>
          <cell r="BZ2321">
            <v>0</v>
          </cell>
          <cell r="CA2321">
            <v>0</v>
          </cell>
          <cell r="CB2321" t="str">
            <v>VALE    /EDJ</v>
          </cell>
          <cell r="CC2321" t="str">
            <v>PNA     N1</v>
          </cell>
          <cell r="CD2321" t="str">
            <v xml:space="preserve">OPCOES VENDA   </v>
          </cell>
          <cell r="CE2321" t="str">
            <v xml:space="preserve">Europeu        </v>
          </cell>
        </row>
        <row r="2322">
          <cell r="BY2322">
            <v>0</v>
          </cell>
          <cell r="BZ2322">
            <v>0</v>
          </cell>
          <cell r="CA2322">
            <v>0</v>
          </cell>
          <cell r="CB2322" t="str">
            <v>VALE    /EDJ</v>
          </cell>
          <cell r="CC2322" t="str">
            <v>PNA     N1</v>
          </cell>
          <cell r="CD2322" t="str">
            <v xml:space="preserve">OPCOES VENDA   </v>
          </cell>
          <cell r="CE2322" t="str">
            <v xml:space="preserve">Europeu        </v>
          </cell>
        </row>
        <row r="2323">
          <cell r="BY2323">
            <v>0</v>
          </cell>
          <cell r="BZ2323">
            <v>0</v>
          </cell>
          <cell r="CA2323">
            <v>0</v>
          </cell>
          <cell r="CB2323" t="str">
            <v>VALE    /EDJ</v>
          </cell>
          <cell r="CC2323" t="str">
            <v>PNA     N1</v>
          </cell>
          <cell r="CD2323" t="str">
            <v xml:space="preserve">OPCOES VENDA   </v>
          </cell>
          <cell r="CE2323" t="str">
            <v xml:space="preserve">Europeu        </v>
          </cell>
        </row>
        <row r="2324">
          <cell r="BY2324">
            <v>0</v>
          </cell>
          <cell r="BZ2324">
            <v>0</v>
          </cell>
          <cell r="CA2324">
            <v>0</v>
          </cell>
          <cell r="CB2324" t="str">
            <v>VALE    /EDJ</v>
          </cell>
          <cell r="CC2324" t="str">
            <v>PNA     N1</v>
          </cell>
          <cell r="CD2324" t="str">
            <v xml:space="preserve">OPCOES VENDA   </v>
          </cell>
          <cell r="CE2324" t="str">
            <v xml:space="preserve">Europeu        </v>
          </cell>
        </row>
        <row r="2325">
          <cell r="BY2325">
            <v>0</v>
          </cell>
          <cell r="BZ2325">
            <v>0</v>
          </cell>
          <cell r="CA2325">
            <v>0</v>
          </cell>
          <cell r="CB2325" t="str">
            <v>VALE    /EDJ</v>
          </cell>
          <cell r="CC2325" t="str">
            <v>PNA     N1</v>
          </cell>
          <cell r="CD2325" t="str">
            <v xml:space="preserve">OPCOES VENDA   </v>
          </cell>
          <cell r="CE2325" t="str">
            <v xml:space="preserve">Europeu        </v>
          </cell>
        </row>
        <row r="2326">
          <cell r="BY2326">
            <v>0</v>
          </cell>
          <cell r="BZ2326">
            <v>0</v>
          </cell>
          <cell r="CA2326">
            <v>0</v>
          </cell>
          <cell r="CB2326" t="str">
            <v>VALE    /EDJ</v>
          </cell>
          <cell r="CC2326" t="str">
            <v>PNA     N1</v>
          </cell>
          <cell r="CD2326" t="str">
            <v xml:space="preserve">OPCOES VENDA   </v>
          </cell>
          <cell r="CE2326" t="str">
            <v xml:space="preserve">Europeu        </v>
          </cell>
        </row>
        <row r="2327">
          <cell r="BY2327">
            <v>0</v>
          </cell>
          <cell r="BZ2327">
            <v>0</v>
          </cell>
          <cell r="CA2327">
            <v>0</v>
          </cell>
          <cell r="CB2327" t="str">
            <v>VALE    /EDJ</v>
          </cell>
          <cell r="CC2327" t="str">
            <v>PNA     N1</v>
          </cell>
          <cell r="CD2327" t="str">
            <v xml:space="preserve">OPCOES VENDA   </v>
          </cell>
          <cell r="CE2327" t="str">
            <v xml:space="preserve">Europeu        </v>
          </cell>
        </row>
        <row r="2328">
          <cell r="BY2328">
            <v>0</v>
          </cell>
          <cell r="BZ2328">
            <v>0</v>
          </cell>
          <cell r="CA2328">
            <v>0</v>
          </cell>
          <cell r="CB2328" t="str">
            <v>VALE    /EDJ</v>
          </cell>
          <cell r="CC2328" t="str">
            <v>PNA     N1</v>
          </cell>
          <cell r="CD2328" t="str">
            <v xml:space="preserve">OPCOES VENDA   </v>
          </cell>
          <cell r="CE2328" t="str">
            <v xml:space="preserve">Europeu        </v>
          </cell>
        </row>
        <row r="2329">
          <cell r="BY2329">
            <v>0</v>
          </cell>
          <cell r="BZ2329">
            <v>0</v>
          </cell>
          <cell r="CA2329">
            <v>0</v>
          </cell>
          <cell r="CB2329" t="str">
            <v>VALE    /EDJ</v>
          </cell>
          <cell r="CC2329" t="str">
            <v>PNA     N1</v>
          </cell>
          <cell r="CD2329" t="str">
            <v xml:space="preserve">OPCOES VENDA   </v>
          </cell>
          <cell r="CE2329" t="str">
            <v xml:space="preserve">Europeu        </v>
          </cell>
        </row>
        <row r="2330">
          <cell r="BY2330">
            <v>0</v>
          </cell>
          <cell r="BZ2330">
            <v>0</v>
          </cell>
          <cell r="CA2330">
            <v>0</v>
          </cell>
          <cell r="CB2330" t="str">
            <v>VALE    /EDJ</v>
          </cell>
          <cell r="CC2330" t="str">
            <v>PNA     N1</v>
          </cell>
          <cell r="CD2330" t="str">
            <v xml:space="preserve">OPCOES VENDA   </v>
          </cell>
          <cell r="CE2330" t="str">
            <v xml:space="preserve">Europeu        </v>
          </cell>
        </row>
        <row r="2331">
          <cell r="BY2331">
            <v>0</v>
          </cell>
          <cell r="BZ2331">
            <v>0</v>
          </cell>
          <cell r="CA2331">
            <v>0</v>
          </cell>
          <cell r="CB2331" t="str">
            <v>VALE    /EDJ</v>
          </cell>
          <cell r="CC2331" t="str">
            <v>PNA     N1</v>
          </cell>
          <cell r="CD2331" t="str">
            <v xml:space="preserve">OPCOES VENDA   </v>
          </cell>
          <cell r="CE2331" t="str">
            <v xml:space="preserve">Europeu        </v>
          </cell>
        </row>
        <row r="2332">
          <cell r="BY2332">
            <v>0</v>
          </cell>
          <cell r="BZ2332">
            <v>0</v>
          </cell>
          <cell r="CA2332">
            <v>0</v>
          </cell>
          <cell r="CB2332" t="str">
            <v>VALE    /EDJ</v>
          </cell>
          <cell r="CC2332" t="str">
            <v>PNA     N1</v>
          </cell>
          <cell r="CD2332" t="str">
            <v xml:space="preserve">OPCOES VENDA   </v>
          </cell>
          <cell r="CE2332" t="str">
            <v xml:space="preserve">Europeu        </v>
          </cell>
        </row>
        <row r="2333">
          <cell r="BY2333">
            <v>0</v>
          </cell>
          <cell r="BZ2333">
            <v>0</v>
          </cell>
          <cell r="CA2333">
            <v>0</v>
          </cell>
          <cell r="CB2333" t="str">
            <v>VALE    /EDJ</v>
          </cell>
          <cell r="CC2333" t="str">
            <v>PNA     N1</v>
          </cell>
          <cell r="CD2333" t="str">
            <v xml:space="preserve">OPCOES VENDA   </v>
          </cell>
          <cell r="CE2333" t="str">
            <v xml:space="preserve">Europeu        </v>
          </cell>
        </row>
        <row r="2334">
          <cell r="BY2334">
            <v>0</v>
          </cell>
          <cell r="BZ2334">
            <v>0</v>
          </cell>
          <cell r="CA2334">
            <v>0</v>
          </cell>
          <cell r="CB2334" t="str">
            <v>VALE    /EDJ</v>
          </cell>
          <cell r="CC2334" t="str">
            <v>PNA     N1</v>
          </cell>
          <cell r="CD2334" t="str">
            <v xml:space="preserve">OPCOES VENDA   </v>
          </cell>
          <cell r="CE2334" t="str">
            <v xml:space="preserve">Europeu        </v>
          </cell>
        </row>
        <row r="2335">
          <cell r="BY2335">
            <v>0</v>
          </cell>
          <cell r="BZ2335">
            <v>0</v>
          </cell>
          <cell r="CA2335">
            <v>0</v>
          </cell>
          <cell r="CB2335" t="str">
            <v>VALE    /EDJ</v>
          </cell>
          <cell r="CC2335" t="str">
            <v>PNA     N1</v>
          </cell>
          <cell r="CD2335" t="str">
            <v xml:space="preserve">OPCOES VENDA   </v>
          </cell>
          <cell r="CE2335" t="str">
            <v xml:space="preserve">Europeu        </v>
          </cell>
        </row>
        <row r="2336">
          <cell r="BY2336">
            <v>0</v>
          </cell>
          <cell r="BZ2336">
            <v>0</v>
          </cell>
          <cell r="CA2336">
            <v>0</v>
          </cell>
          <cell r="CB2336" t="str">
            <v>VALE    /EDJ</v>
          </cell>
          <cell r="CC2336" t="str">
            <v>PNA     N1</v>
          </cell>
          <cell r="CD2336" t="str">
            <v xml:space="preserve">OPCOES VENDA   </v>
          </cell>
          <cell r="CE2336" t="str">
            <v xml:space="preserve">Europeu        </v>
          </cell>
        </row>
        <row r="2337">
          <cell r="BY2337">
            <v>0</v>
          </cell>
          <cell r="BZ2337">
            <v>0</v>
          </cell>
          <cell r="CA2337">
            <v>0</v>
          </cell>
          <cell r="CB2337" t="str">
            <v>VALE    /EDJ</v>
          </cell>
          <cell r="CC2337" t="str">
            <v>PNA     N1</v>
          </cell>
          <cell r="CD2337" t="str">
            <v xml:space="preserve">OPCOES VENDA   </v>
          </cell>
          <cell r="CE2337" t="str">
            <v xml:space="preserve">Europeu        </v>
          </cell>
        </row>
        <row r="2338">
          <cell r="BY2338">
            <v>0</v>
          </cell>
          <cell r="BZ2338">
            <v>0</v>
          </cell>
          <cell r="CA2338">
            <v>0</v>
          </cell>
          <cell r="CB2338" t="str">
            <v>VALE    /EDJ</v>
          </cell>
          <cell r="CC2338" t="str">
            <v>PNA     N1</v>
          </cell>
          <cell r="CD2338" t="str">
            <v xml:space="preserve">OPCOES VENDA   </v>
          </cell>
          <cell r="CE2338" t="str">
            <v xml:space="preserve">Europeu        </v>
          </cell>
        </row>
        <row r="2339">
          <cell r="BY2339">
            <v>0</v>
          </cell>
          <cell r="BZ2339">
            <v>0</v>
          </cell>
          <cell r="CA2339">
            <v>0</v>
          </cell>
          <cell r="CB2339" t="str">
            <v>VALE    /EDJ</v>
          </cell>
          <cell r="CC2339" t="str">
            <v>PNA     N1</v>
          </cell>
          <cell r="CD2339" t="str">
            <v xml:space="preserve">OPCOES VENDA   </v>
          </cell>
          <cell r="CE2339" t="str">
            <v xml:space="preserve">Europeu        </v>
          </cell>
        </row>
        <row r="2340">
          <cell r="BY2340">
            <v>0</v>
          </cell>
          <cell r="BZ2340">
            <v>0</v>
          </cell>
          <cell r="CA2340">
            <v>0</v>
          </cell>
          <cell r="CB2340" t="str">
            <v>VALE    /EDJ</v>
          </cell>
          <cell r="CC2340" t="str">
            <v>PNA     N1</v>
          </cell>
          <cell r="CD2340" t="str">
            <v xml:space="preserve">OPCOES VENDA   </v>
          </cell>
          <cell r="CE2340" t="str">
            <v xml:space="preserve">Europeu        </v>
          </cell>
        </row>
        <row r="2341">
          <cell r="BY2341">
            <v>0</v>
          </cell>
          <cell r="BZ2341">
            <v>0</v>
          </cell>
          <cell r="CA2341">
            <v>0</v>
          </cell>
          <cell r="CB2341" t="str">
            <v>VALE    /EDJ</v>
          </cell>
          <cell r="CC2341" t="str">
            <v>PNA     N1</v>
          </cell>
          <cell r="CD2341" t="str">
            <v xml:space="preserve">OPCOES VENDA   </v>
          </cell>
          <cell r="CE2341" t="str">
            <v xml:space="preserve">Europeu        </v>
          </cell>
        </row>
        <row r="2342">
          <cell r="BY2342">
            <v>0</v>
          </cell>
          <cell r="BZ2342">
            <v>0</v>
          </cell>
          <cell r="CA2342">
            <v>0</v>
          </cell>
          <cell r="CB2342" t="str">
            <v>VALE    /EDJ</v>
          </cell>
          <cell r="CC2342" t="str">
            <v>PNA     N1</v>
          </cell>
          <cell r="CD2342" t="str">
            <v xml:space="preserve">OPCOES VENDA   </v>
          </cell>
          <cell r="CE2342" t="str">
            <v xml:space="preserve">Europeu        </v>
          </cell>
        </row>
        <row r="2343">
          <cell r="BY2343">
            <v>0</v>
          </cell>
          <cell r="BZ2343">
            <v>0</v>
          </cell>
          <cell r="CA2343">
            <v>0</v>
          </cell>
          <cell r="CB2343" t="str">
            <v>VALE    /EDJ</v>
          </cell>
          <cell r="CC2343" t="str">
            <v>PNA     N1</v>
          </cell>
          <cell r="CD2343" t="str">
            <v xml:space="preserve">OPCOES VENDA   </v>
          </cell>
          <cell r="CE2343" t="str">
            <v xml:space="preserve">Europeu        </v>
          </cell>
        </row>
        <row r="2344">
          <cell r="BY2344">
            <v>0</v>
          </cell>
          <cell r="BZ2344">
            <v>0</v>
          </cell>
          <cell r="CA2344">
            <v>0</v>
          </cell>
          <cell r="CB2344" t="str">
            <v>VALE    /EDJ</v>
          </cell>
          <cell r="CC2344" t="str">
            <v>PNA     N1</v>
          </cell>
          <cell r="CD2344" t="str">
            <v xml:space="preserve">OPCOES VENDA   </v>
          </cell>
          <cell r="CE2344" t="str">
            <v xml:space="preserve">Europeu        </v>
          </cell>
        </row>
        <row r="2345">
          <cell r="BY2345">
            <v>0</v>
          </cell>
          <cell r="BZ2345">
            <v>0</v>
          </cell>
          <cell r="CA2345">
            <v>0</v>
          </cell>
          <cell r="CB2345" t="str">
            <v>VALE    /EDJ</v>
          </cell>
          <cell r="CC2345" t="str">
            <v>PNA     N1</v>
          </cell>
          <cell r="CD2345" t="str">
            <v xml:space="preserve">OPCOES VENDA   </v>
          </cell>
          <cell r="CE2345" t="str">
            <v xml:space="preserve">Europeu        </v>
          </cell>
        </row>
        <row r="2346">
          <cell r="BY2346">
            <v>0</v>
          </cell>
          <cell r="BZ2346">
            <v>0</v>
          </cell>
          <cell r="CA2346">
            <v>0</v>
          </cell>
          <cell r="CB2346" t="str">
            <v>VALE    /EDJ</v>
          </cell>
          <cell r="CC2346" t="str">
            <v>PNA     N1</v>
          </cell>
          <cell r="CD2346" t="str">
            <v xml:space="preserve">OPCOES VENDA   </v>
          </cell>
          <cell r="CE2346" t="str">
            <v xml:space="preserve">Europeu        </v>
          </cell>
        </row>
        <row r="2347">
          <cell r="BY2347">
            <v>0</v>
          </cell>
          <cell r="BZ2347">
            <v>0</v>
          </cell>
          <cell r="CA2347">
            <v>0</v>
          </cell>
          <cell r="CB2347" t="str">
            <v>VALE    /EDJ</v>
          </cell>
          <cell r="CC2347" t="str">
            <v>PNA     N1</v>
          </cell>
          <cell r="CD2347" t="str">
            <v xml:space="preserve">OPCOES VENDA   </v>
          </cell>
          <cell r="CE2347" t="str">
            <v xml:space="preserve">Europeu        </v>
          </cell>
        </row>
        <row r="2348">
          <cell r="BY2348">
            <v>0</v>
          </cell>
          <cell r="BZ2348">
            <v>0</v>
          </cell>
          <cell r="CA2348">
            <v>0</v>
          </cell>
          <cell r="CB2348" t="str">
            <v>VALE    /EDJ</v>
          </cell>
          <cell r="CC2348" t="str">
            <v>PNA     N1</v>
          </cell>
          <cell r="CD2348" t="str">
            <v xml:space="preserve">OPCOES VENDA   </v>
          </cell>
          <cell r="CE2348" t="str">
            <v xml:space="preserve">Europeu        </v>
          </cell>
        </row>
        <row r="2349">
          <cell r="BY2349">
            <v>0</v>
          </cell>
          <cell r="BZ2349">
            <v>0</v>
          </cell>
          <cell r="CA2349">
            <v>0</v>
          </cell>
          <cell r="CB2349" t="str">
            <v>VALE    /EDJ</v>
          </cell>
          <cell r="CC2349" t="str">
            <v>PNA     N1</v>
          </cell>
          <cell r="CD2349" t="str">
            <v xml:space="preserve">OPCOES VENDA   </v>
          </cell>
          <cell r="CE2349" t="str">
            <v xml:space="preserve">Europeu        </v>
          </cell>
        </row>
        <row r="2350">
          <cell r="BY2350">
            <v>0</v>
          </cell>
          <cell r="BZ2350">
            <v>0</v>
          </cell>
          <cell r="CA2350">
            <v>0</v>
          </cell>
          <cell r="CB2350" t="str">
            <v>VALE    /EDJ</v>
          </cell>
          <cell r="CC2350" t="str">
            <v>PNA     N1</v>
          </cell>
          <cell r="CD2350" t="str">
            <v xml:space="preserve">OPCOES VENDA   </v>
          </cell>
          <cell r="CE2350" t="str">
            <v xml:space="preserve">Europeu        </v>
          </cell>
        </row>
        <row r="2351">
          <cell r="BY2351">
            <v>0</v>
          </cell>
          <cell r="BZ2351">
            <v>0</v>
          </cell>
          <cell r="CA2351">
            <v>0</v>
          </cell>
          <cell r="CB2351" t="str">
            <v>VALE    /EDJ</v>
          </cell>
          <cell r="CC2351" t="str">
            <v>PNA     N1</v>
          </cell>
          <cell r="CD2351" t="str">
            <v xml:space="preserve">OPCOES VENDA   </v>
          </cell>
          <cell r="CE2351" t="str">
            <v xml:space="preserve">Europeu        </v>
          </cell>
        </row>
        <row r="2352">
          <cell r="BY2352">
            <v>0</v>
          </cell>
          <cell r="BZ2352">
            <v>0</v>
          </cell>
          <cell r="CA2352">
            <v>0</v>
          </cell>
          <cell r="CB2352" t="str">
            <v>VALE    /EDJ</v>
          </cell>
          <cell r="CC2352" t="str">
            <v>PNA     N1</v>
          </cell>
          <cell r="CD2352" t="str">
            <v xml:space="preserve">OPCOES VENDA   </v>
          </cell>
          <cell r="CE2352" t="str">
            <v xml:space="preserve">Europeu        </v>
          </cell>
        </row>
        <row r="2353">
          <cell r="BY2353">
            <v>0</v>
          </cell>
          <cell r="BZ2353">
            <v>0</v>
          </cell>
          <cell r="CA2353">
            <v>0</v>
          </cell>
          <cell r="CB2353" t="str">
            <v>VALE    /EDJ</v>
          </cell>
          <cell r="CC2353" t="str">
            <v>PNA     N1</v>
          </cell>
          <cell r="CD2353" t="str">
            <v xml:space="preserve">OPCOES VENDA   </v>
          </cell>
          <cell r="CE2353" t="str">
            <v xml:space="preserve">Europeu        </v>
          </cell>
        </row>
        <row r="2354">
          <cell r="BY2354">
            <v>0</v>
          </cell>
          <cell r="BZ2354">
            <v>0</v>
          </cell>
          <cell r="CA2354">
            <v>0</v>
          </cell>
          <cell r="CB2354" t="str">
            <v>VALE    /EDJ</v>
          </cell>
          <cell r="CC2354" t="str">
            <v>PNA     N1</v>
          </cell>
          <cell r="CD2354" t="str">
            <v xml:space="preserve">OPCOES VENDA   </v>
          </cell>
          <cell r="CE2354" t="str">
            <v xml:space="preserve">Europeu        </v>
          </cell>
        </row>
        <row r="2355">
          <cell r="BY2355">
            <v>0</v>
          </cell>
          <cell r="BZ2355">
            <v>0</v>
          </cell>
          <cell r="CA2355">
            <v>0</v>
          </cell>
          <cell r="CB2355" t="str">
            <v>VALE    /EDJ</v>
          </cell>
          <cell r="CC2355" t="str">
            <v>PNA     N1</v>
          </cell>
          <cell r="CD2355" t="str">
            <v xml:space="preserve">OPCOES VENDA   </v>
          </cell>
          <cell r="CE2355" t="str">
            <v xml:space="preserve">Europeu        </v>
          </cell>
        </row>
        <row r="2356">
          <cell r="BY2356">
            <v>0</v>
          </cell>
          <cell r="BZ2356">
            <v>0</v>
          </cell>
          <cell r="CA2356">
            <v>0</v>
          </cell>
          <cell r="CB2356" t="str">
            <v>VALE    /EDJ</v>
          </cell>
          <cell r="CC2356" t="str">
            <v>PNA     N1</v>
          </cell>
          <cell r="CD2356" t="str">
            <v xml:space="preserve">OPCOES VENDA   </v>
          </cell>
          <cell r="CE2356" t="str">
            <v xml:space="preserve">Europeu        </v>
          </cell>
        </row>
        <row r="2357">
          <cell r="BY2357">
            <v>0</v>
          </cell>
          <cell r="BZ2357">
            <v>0</v>
          </cell>
          <cell r="CA2357">
            <v>0</v>
          </cell>
          <cell r="CB2357" t="str">
            <v>VALE    /EDJ</v>
          </cell>
          <cell r="CC2357" t="str">
            <v>PNA     N1</v>
          </cell>
          <cell r="CD2357" t="str">
            <v xml:space="preserve">OPCOES VENDA   </v>
          </cell>
          <cell r="CE2357" t="str">
            <v xml:space="preserve">Europeu        </v>
          </cell>
        </row>
        <row r="2358">
          <cell r="BY2358">
            <v>0</v>
          </cell>
          <cell r="BZ2358">
            <v>0</v>
          </cell>
          <cell r="CA2358">
            <v>0</v>
          </cell>
          <cell r="CB2358" t="str">
            <v>VALE    /EDJ</v>
          </cell>
          <cell r="CC2358" t="str">
            <v>PNA     N1</v>
          </cell>
          <cell r="CD2358" t="str">
            <v xml:space="preserve">OPCOES VENDA   </v>
          </cell>
          <cell r="CE2358" t="str">
            <v xml:space="preserve">Europeu        </v>
          </cell>
        </row>
        <row r="2359">
          <cell r="BY2359">
            <v>0</v>
          </cell>
          <cell r="BZ2359">
            <v>0</v>
          </cell>
          <cell r="CA2359">
            <v>0</v>
          </cell>
          <cell r="CB2359" t="str">
            <v>VALE    /EDJ</v>
          </cell>
          <cell r="CC2359" t="str">
            <v>PNA     N1</v>
          </cell>
          <cell r="CD2359" t="str">
            <v xml:space="preserve">OPCOES VENDA   </v>
          </cell>
          <cell r="CE2359" t="str">
            <v xml:space="preserve">Europeu        </v>
          </cell>
        </row>
        <row r="2360">
          <cell r="BY2360">
            <v>0</v>
          </cell>
          <cell r="BZ2360">
            <v>0</v>
          </cell>
          <cell r="CA2360">
            <v>0</v>
          </cell>
          <cell r="CB2360" t="str">
            <v>VALE    /EDJ</v>
          </cell>
          <cell r="CC2360" t="str">
            <v>PNA     N1</v>
          </cell>
          <cell r="CD2360" t="str">
            <v xml:space="preserve">OPCOES VENDA   </v>
          </cell>
          <cell r="CE2360" t="str">
            <v xml:space="preserve">Europeu        </v>
          </cell>
        </row>
        <row r="2361">
          <cell r="BY2361">
            <v>0</v>
          </cell>
          <cell r="BZ2361">
            <v>0</v>
          </cell>
          <cell r="CA2361">
            <v>0</v>
          </cell>
          <cell r="CB2361" t="str">
            <v>VALE    /EDJ</v>
          </cell>
          <cell r="CC2361" t="str">
            <v>PNA     N1</v>
          </cell>
          <cell r="CD2361" t="str">
            <v xml:space="preserve">OPCOES VENDA   </v>
          </cell>
          <cell r="CE2361" t="str">
            <v xml:space="preserve">Europeu        </v>
          </cell>
        </row>
        <row r="2362">
          <cell r="BY2362">
            <v>0</v>
          </cell>
          <cell r="BZ2362">
            <v>0</v>
          </cell>
          <cell r="CA2362">
            <v>0</v>
          </cell>
          <cell r="CB2362" t="str">
            <v>VALE    /EDJ</v>
          </cell>
          <cell r="CC2362" t="str">
            <v>PNA     N1</v>
          </cell>
          <cell r="CD2362" t="str">
            <v xml:space="preserve">OPCOES VENDA   </v>
          </cell>
          <cell r="CE2362" t="str">
            <v xml:space="preserve">Europeu        </v>
          </cell>
        </row>
        <row r="2363">
          <cell r="BY2363">
            <v>0</v>
          </cell>
          <cell r="BZ2363">
            <v>0</v>
          </cell>
          <cell r="CA2363">
            <v>0</v>
          </cell>
          <cell r="CB2363" t="str">
            <v>VALE    /EDJ</v>
          </cell>
          <cell r="CC2363" t="str">
            <v>PNA     N1</v>
          </cell>
          <cell r="CD2363" t="str">
            <v xml:space="preserve">OPCOES VENDA   </v>
          </cell>
          <cell r="CE2363" t="str">
            <v xml:space="preserve">Europeu        </v>
          </cell>
        </row>
        <row r="2364">
          <cell r="BY2364">
            <v>0</v>
          </cell>
          <cell r="BZ2364">
            <v>0</v>
          </cell>
          <cell r="CA2364">
            <v>0</v>
          </cell>
          <cell r="CB2364" t="str">
            <v>VALE    /EDJ</v>
          </cell>
          <cell r="CC2364" t="str">
            <v>PNA     N1</v>
          </cell>
          <cell r="CD2364" t="str">
            <v xml:space="preserve">OPCOES VENDA   </v>
          </cell>
          <cell r="CE2364" t="str">
            <v xml:space="preserve">Europeu        </v>
          </cell>
        </row>
        <row r="2365">
          <cell r="BY2365">
            <v>0</v>
          </cell>
          <cell r="BZ2365">
            <v>0</v>
          </cell>
          <cell r="CA2365">
            <v>0</v>
          </cell>
          <cell r="CB2365" t="str">
            <v>VALE    /EDJ</v>
          </cell>
          <cell r="CC2365" t="str">
            <v>PNA     N1</v>
          </cell>
          <cell r="CD2365" t="str">
            <v xml:space="preserve">OPCOES VENDA   </v>
          </cell>
          <cell r="CE2365" t="str">
            <v xml:space="preserve">Europeu        </v>
          </cell>
        </row>
        <row r="2366">
          <cell r="BY2366">
            <v>0</v>
          </cell>
          <cell r="BZ2366">
            <v>0</v>
          </cell>
          <cell r="CA2366">
            <v>0</v>
          </cell>
          <cell r="CB2366" t="str">
            <v>VALE    /EDJ</v>
          </cell>
          <cell r="CC2366" t="str">
            <v>PNA     N1</v>
          </cell>
          <cell r="CD2366" t="str">
            <v xml:space="preserve">OPCOES VENDA   </v>
          </cell>
          <cell r="CE2366" t="str">
            <v xml:space="preserve">Europeu        </v>
          </cell>
        </row>
        <row r="2367">
          <cell r="BY2367">
            <v>0</v>
          </cell>
          <cell r="BZ2367">
            <v>0</v>
          </cell>
          <cell r="CA2367">
            <v>0</v>
          </cell>
          <cell r="CB2367" t="str">
            <v>VALE    /EDJ</v>
          </cell>
          <cell r="CC2367" t="str">
            <v>PNA     N1</v>
          </cell>
          <cell r="CD2367" t="str">
            <v xml:space="preserve">OPCOES VENDA   </v>
          </cell>
          <cell r="CE2367" t="str">
            <v xml:space="preserve">Europeu        </v>
          </cell>
        </row>
        <row r="2368">
          <cell r="BY2368">
            <v>0</v>
          </cell>
          <cell r="BZ2368">
            <v>0</v>
          </cell>
          <cell r="CA2368">
            <v>0</v>
          </cell>
          <cell r="CB2368" t="str">
            <v>VALE    /EDJ</v>
          </cell>
          <cell r="CC2368" t="str">
            <v>PNA     N1</v>
          </cell>
          <cell r="CD2368" t="str">
            <v xml:space="preserve">OPCOES VENDA   </v>
          </cell>
          <cell r="CE2368" t="str">
            <v xml:space="preserve">Europeu        </v>
          </cell>
        </row>
        <row r="2369">
          <cell r="BY2369">
            <v>0</v>
          </cell>
          <cell r="BZ2369">
            <v>0</v>
          </cell>
          <cell r="CA2369">
            <v>0</v>
          </cell>
          <cell r="CB2369" t="str">
            <v>VALE    /EDJ</v>
          </cell>
          <cell r="CC2369" t="str">
            <v>PNA     N1</v>
          </cell>
          <cell r="CD2369" t="str">
            <v xml:space="preserve">OPCOES VENDA   </v>
          </cell>
          <cell r="CE2369" t="str">
            <v xml:space="preserve">Europeu        </v>
          </cell>
        </row>
        <row r="2370">
          <cell r="BY2370">
            <v>0</v>
          </cell>
          <cell r="BZ2370">
            <v>0</v>
          </cell>
          <cell r="CA2370">
            <v>0</v>
          </cell>
          <cell r="CB2370" t="str">
            <v>VALE    /EDJ</v>
          </cell>
          <cell r="CC2370" t="str">
            <v>PNA     N1</v>
          </cell>
          <cell r="CD2370" t="str">
            <v xml:space="preserve">OPCOES VENDA   </v>
          </cell>
          <cell r="CE2370" t="str">
            <v xml:space="preserve">Europeu        </v>
          </cell>
        </row>
        <row r="2371">
          <cell r="BY2371">
            <v>0</v>
          </cell>
          <cell r="BZ2371">
            <v>0</v>
          </cell>
          <cell r="CA2371">
            <v>0</v>
          </cell>
          <cell r="CB2371" t="str">
            <v>VALE    /EDJ</v>
          </cell>
          <cell r="CC2371" t="str">
            <v>PNA     N1</v>
          </cell>
          <cell r="CD2371" t="str">
            <v xml:space="preserve">OPCOES VENDA   </v>
          </cell>
          <cell r="CE2371" t="str">
            <v xml:space="preserve">Europeu        </v>
          </cell>
        </row>
        <row r="2372">
          <cell r="BY2372">
            <v>0</v>
          </cell>
          <cell r="BZ2372">
            <v>0</v>
          </cell>
          <cell r="CA2372">
            <v>0</v>
          </cell>
          <cell r="CB2372" t="str">
            <v>VALE    /EDJ</v>
          </cell>
          <cell r="CC2372" t="str">
            <v>PNA     N1</v>
          </cell>
          <cell r="CD2372" t="str">
            <v xml:space="preserve">OPCOES VENDA   </v>
          </cell>
          <cell r="CE2372" t="str">
            <v xml:space="preserve">Europeu        </v>
          </cell>
        </row>
        <row r="2373">
          <cell r="BY2373">
            <v>0</v>
          </cell>
          <cell r="BZ2373">
            <v>0</v>
          </cell>
          <cell r="CA2373">
            <v>0</v>
          </cell>
          <cell r="CB2373" t="str">
            <v>VALE    /EDJ</v>
          </cell>
          <cell r="CC2373" t="str">
            <v>PNA     N1</v>
          </cell>
          <cell r="CD2373" t="str">
            <v xml:space="preserve">OPCOES VENDA   </v>
          </cell>
          <cell r="CE2373" t="str">
            <v xml:space="preserve">Europeu        </v>
          </cell>
        </row>
        <row r="2374">
          <cell r="BY2374">
            <v>0</v>
          </cell>
          <cell r="BZ2374">
            <v>0</v>
          </cell>
          <cell r="CA2374">
            <v>0</v>
          </cell>
          <cell r="CB2374" t="str">
            <v>VALE    /EDJ</v>
          </cell>
          <cell r="CC2374" t="str">
            <v>PNA     N1</v>
          </cell>
          <cell r="CD2374" t="str">
            <v xml:space="preserve">OPCOES VENDA   </v>
          </cell>
          <cell r="CE2374" t="str">
            <v xml:space="preserve">Europeu        </v>
          </cell>
        </row>
        <row r="2375">
          <cell r="BY2375">
            <v>0</v>
          </cell>
          <cell r="BZ2375">
            <v>0</v>
          </cell>
          <cell r="CA2375">
            <v>0</v>
          </cell>
          <cell r="CB2375" t="str">
            <v>VALE    /EDJ</v>
          </cell>
          <cell r="CC2375" t="str">
            <v>PNA     N1</v>
          </cell>
          <cell r="CD2375" t="str">
            <v xml:space="preserve">OPCOES VENDA   </v>
          </cell>
          <cell r="CE2375" t="str">
            <v xml:space="preserve">Europeu        </v>
          </cell>
        </row>
        <row r="2376">
          <cell r="BY2376">
            <v>0</v>
          </cell>
          <cell r="BZ2376">
            <v>0</v>
          </cell>
          <cell r="CA2376">
            <v>0</v>
          </cell>
          <cell r="CB2376" t="str">
            <v>VALE    /EDJ</v>
          </cell>
          <cell r="CC2376" t="str">
            <v>PNA     N1</v>
          </cell>
          <cell r="CD2376" t="str">
            <v xml:space="preserve">OPCOES VENDA   </v>
          </cell>
          <cell r="CE2376" t="str">
            <v xml:space="preserve">Europeu        </v>
          </cell>
        </row>
        <row r="2377">
          <cell r="BY2377">
            <v>0</v>
          </cell>
          <cell r="BZ2377">
            <v>0</v>
          </cell>
          <cell r="CA2377">
            <v>0</v>
          </cell>
          <cell r="CB2377" t="str">
            <v>VALE    /EDJ</v>
          </cell>
          <cell r="CC2377" t="str">
            <v>PNA     N1</v>
          </cell>
          <cell r="CD2377" t="str">
            <v xml:space="preserve">OPCOES VENDA   </v>
          </cell>
          <cell r="CE2377" t="str">
            <v xml:space="preserve">Europeu        </v>
          </cell>
        </row>
        <row r="2378">
          <cell r="BY2378">
            <v>0</v>
          </cell>
          <cell r="BZ2378">
            <v>0</v>
          </cell>
          <cell r="CA2378">
            <v>0</v>
          </cell>
          <cell r="CB2378" t="str">
            <v>VALE    /EDJ</v>
          </cell>
          <cell r="CC2378" t="str">
            <v>PNA     N1</v>
          </cell>
          <cell r="CD2378" t="str">
            <v xml:space="preserve">OPCOES VENDA   </v>
          </cell>
          <cell r="CE2378" t="str">
            <v xml:space="preserve">Europeu        </v>
          </cell>
        </row>
        <row r="2379">
          <cell r="BY2379">
            <v>0</v>
          </cell>
          <cell r="BZ2379">
            <v>0</v>
          </cell>
          <cell r="CA2379">
            <v>0</v>
          </cell>
          <cell r="CB2379" t="str">
            <v>VALE    /EDJ</v>
          </cell>
          <cell r="CC2379" t="str">
            <v>PNA     N1</v>
          </cell>
          <cell r="CD2379" t="str">
            <v xml:space="preserve">OPCOES VENDA   </v>
          </cell>
          <cell r="CE2379" t="str">
            <v xml:space="preserve">Europeu        </v>
          </cell>
        </row>
        <row r="2380">
          <cell r="BY2380">
            <v>0</v>
          </cell>
          <cell r="BZ2380">
            <v>0</v>
          </cell>
          <cell r="CA2380">
            <v>0</v>
          </cell>
          <cell r="CB2380" t="str">
            <v>VALE    /EDJ</v>
          </cell>
          <cell r="CC2380" t="str">
            <v>PNA     N1</v>
          </cell>
          <cell r="CD2380" t="str">
            <v xml:space="preserve">OPCOES VENDA   </v>
          </cell>
          <cell r="CE2380" t="str">
            <v xml:space="preserve">Europeu        </v>
          </cell>
        </row>
        <row r="2381">
          <cell r="BY2381">
            <v>0</v>
          </cell>
          <cell r="BZ2381">
            <v>0</v>
          </cell>
          <cell r="CA2381">
            <v>0</v>
          </cell>
          <cell r="CB2381" t="str">
            <v>VALE    /EDJ</v>
          </cell>
          <cell r="CC2381" t="str">
            <v>PNA     N1</v>
          </cell>
          <cell r="CD2381" t="str">
            <v xml:space="preserve">OPCOES VENDA   </v>
          </cell>
          <cell r="CE2381" t="str">
            <v xml:space="preserve">Europeu        </v>
          </cell>
        </row>
        <row r="2382">
          <cell r="BY2382">
            <v>0</v>
          </cell>
          <cell r="BZ2382">
            <v>0</v>
          </cell>
          <cell r="CA2382">
            <v>0</v>
          </cell>
          <cell r="CB2382" t="str">
            <v>VALE    /EDJ</v>
          </cell>
          <cell r="CC2382" t="str">
            <v>PNA     N1</v>
          </cell>
          <cell r="CD2382" t="str">
            <v xml:space="preserve">OPCOES VENDA   </v>
          </cell>
          <cell r="CE2382" t="str">
            <v xml:space="preserve">Europeu        </v>
          </cell>
        </row>
        <row r="2383">
          <cell r="BY2383">
            <v>0</v>
          </cell>
          <cell r="BZ2383">
            <v>0</v>
          </cell>
          <cell r="CA2383">
            <v>0</v>
          </cell>
          <cell r="CB2383" t="str">
            <v>VALE    /EDJ</v>
          </cell>
          <cell r="CC2383" t="str">
            <v>PNA     N1</v>
          </cell>
          <cell r="CD2383" t="str">
            <v xml:space="preserve">OPCOES VENDA   </v>
          </cell>
          <cell r="CE2383" t="str">
            <v xml:space="preserve">Europeu        </v>
          </cell>
        </row>
        <row r="2384">
          <cell r="BY2384">
            <v>0</v>
          </cell>
          <cell r="BZ2384">
            <v>0</v>
          </cell>
          <cell r="CA2384">
            <v>0</v>
          </cell>
          <cell r="CB2384" t="str">
            <v>VALE    /EDJ</v>
          </cell>
          <cell r="CC2384" t="str">
            <v>PNA     N1</v>
          </cell>
          <cell r="CD2384" t="str">
            <v xml:space="preserve">OPCOES VENDA   </v>
          </cell>
          <cell r="CE2384" t="str">
            <v xml:space="preserve">Europeu        </v>
          </cell>
        </row>
        <row r="2385">
          <cell r="BY2385">
            <v>0</v>
          </cell>
          <cell r="BZ2385">
            <v>0</v>
          </cell>
          <cell r="CA2385">
            <v>0</v>
          </cell>
          <cell r="CB2385" t="str">
            <v>VALE    /EDJ</v>
          </cell>
          <cell r="CC2385" t="str">
            <v>PNA     N1</v>
          </cell>
          <cell r="CD2385" t="str">
            <v xml:space="preserve">OPCOES VENDA   </v>
          </cell>
          <cell r="CE2385" t="str">
            <v xml:space="preserve">Europeu        </v>
          </cell>
        </row>
        <row r="2386">
          <cell r="BY2386">
            <v>0</v>
          </cell>
          <cell r="BZ2386">
            <v>0</v>
          </cell>
          <cell r="CA2386">
            <v>0</v>
          </cell>
          <cell r="CB2386" t="str">
            <v>VALE    /EDJ</v>
          </cell>
          <cell r="CC2386" t="str">
            <v>PNA     N1</v>
          </cell>
          <cell r="CD2386" t="str">
            <v xml:space="preserve">OPCOES VENDA   </v>
          </cell>
          <cell r="CE2386" t="str">
            <v xml:space="preserve">Europeu        </v>
          </cell>
        </row>
        <row r="2387">
          <cell r="BY2387">
            <v>0</v>
          </cell>
          <cell r="BZ2387">
            <v>0</v>
          </cell>
          <cell r="CA2387">
            <v>0</v>
          </cell>
          <cell r="CB2387" t="str">
            <v>VALE    /EDJ</v>
          </cell>
          <cell r="CC2387" t="str">
            <v>PNA     N1</v>
          </cell>
          <cell r="CD2387" t="str">
            <v xml:space="preserve">OPCOES VENDA   </v>
          </cell>
          <cell r="CE2387" t="str">
            <v xml:space="preserve">Europeu        </v>
          </cell>
        </row>
        <row r="2388">
          <cell r="BY2388">
            <v>0</v>
          </cell>
          <cell r="BZ2388">
            <v>0</v>
          </cell>
          <cell r="CA2388">
            <v>0</v>
          </cell>
          <cell r="CB2388" t="str">
            <v>VALE    /EDJ</v>
          </cell>
          <cell r="CC2388" t="str">
            <v>PNA     N1</v>
          </cell>
          <cell r="CD2388" t="str">
            <v xml:space="preserve">OPCOES VENDA   </v>
          </cell>
          <cell r="CE2388" t="str">
            <v xml:space="preserve">Europeu        </v>
          </cell>
        </row>
        <row r="2389">
          <cell r="BY2389">
            <v>0</v>
          </cell>
          <cell r="BZ2389">
            <v>0</v>
          </cell>
          <cell r="CA2389">
            <v>0</v>
          </cell>
          <cell r="CB2389" t="str">
            <v>VALE    /EDJ</v>
          </cell>
          <cell r="CC2389" t="str">
            <v>PNA     N1</v>
          </cell>
          <cell r="CD2389" t="str">
            <v xml:space="preserve">OPCOES VENDA   </v>
          </cell>
          <cell r="CE2389" t="str">
            <v xml:space="preserve">Europeu        </v>
          </cell>
        </row>
        <row r="2390">
          <cell r="BY2390">
            <v>0</v>
          </cell>
          <cell r="BZ2390">
            <v>0</v>
          </cell>
          <cell r="CA2390">
            <v>0</v>
          </cell>
          <cell r="CB2390" t="str">
            <v>VALE    /EDJ</v>
          </cell>
          <cell r="CC2390" t="str">
            <v>PNA     N1</v>
          </cell>
          <cell r="CD2390" t="str">
            <v xml:space="preserve">OPCOES VENDA   </v>
          </cell>
          <cell r="CE2390" t="str">
            <v xml:space="preserve">Europeu        </v>
          </cell>
        </row>
        <row r="2391">
          <cell r="BY2391">
            <v>0</v>
          </cell>
          <cell r="BZ2391">
            <v>0</v>
          </cell>
          <cell r="CA2391">
            <v>0</v>
          </cell>
          <cell r="CB2391" t="str">
            <v>VALE    /EDJ</v>
          </cell>
          <cell r="CC2391" t="str">
            <v>PNA     N1</v>
          </cell>
          <cell r="CD2391" t="str">
            <v xml:space="preserve">OPCOES VENDA   </v>
          </cell>
          <cell r="CE2391" t="str">
            <v xml:space="preserve">Europeu        </v>
          </cell>
        </row>
        <row r="2392">
          <cell r="BY2392">
            <v>0</v>
          </cell>
          <cell r="BZ2392">
            <v>0</v>
          </cell>
          <cell r="CA2392">
            <v>0</v>
          </cell>
          <cell r="CB2392" t="str">
            <v>VALE    /EDJ</v>
          </cell>
          <cell r="CC2392" t="str">
            <v>PNA     N1</v>
          </cell>
          <cell r="CD2392" t="str">
            <v xml:space="preserve">OPCOES VENDA   </v>
          </cell>
          <cell r="CE2392" t="str">
            <v xml:space="preserve">Europeu        </v>
          </cell>
        </row>
        <row r="2393">
          <cell r="BY2393">
            <v>0</v>
          </cell>
          <cell r="BZ2393">
            <v>0</v>
          </cell>
          <cell r="CA2393">
            <v>0</v>
          </cell>
          <cell r="CB2393" t="str">
            <v>VALE    /EDJ</v>
          </cell>
          <cell r="CC2393" t="str">
            <v>PNA     N1</v>
          </cell>
          <cell r="CD2393" t="str">
            <v xml:space="preserve">OPCOES VENDA   </v>
          </cell>
          <cell r="CE2393" t="str">
            <v xml:space="preserve">Europeu        </v>
          </cell>
        </row>
        <row r="2394">
          <cell r="BY2394">
            <v>0</v>
          </cell>
          <cell r="BZ2394">
            <v>0</v>
          </cell>
          <cell r="CA2394">
            <v>0</v>
          </cell>
          <cell r="CB2394" t="str">
            <v>VALE    /EDJ</v>
          </cell>
          <cell r="CC2394" t="str">
            <v>PNA     N1</v>
          </cell>
          <cell r="CD2394" t="str">
            <v xml:space="preserve">OPCOES VENDA   </v>
          </cell>
          <cell r="CE2394" t="str">
            <v xml:space="preserve">Europeu        </v>
          </cell>
        </row>
        <row r="2395">
          <cell r="BY2395">
            <v>0</v>
          </cell>
          <cell r="BZ2395">
            <v>0</v>
          </cell>
          <cell r="CA2395">
            <v>0</v>
          </cell>
          <cell r="CB2395" t="str">
            <v>VALE    /EDJ</v>
          </cell>
          <cell r="CC2395" t="str">
            <v>PNA     N1</v>
          </cell>
          <cell r="CD2395" t="str">
            <v xml:space="preserve">OPCOES VENDA   </v>
          </cell>
          <cell r="CE2395" t="str">
            <v xml:space="preserve">Europeu        </v>
          </cell>
        </row>
        <row r="2396">
          <cell r="BY2396">
            <v>0</v>
          </cell>
          <cell r="BZ2396">
            <v>0</v>
          </cell>
          <cell r="CA2396">
            <v>0</v>
          </cell>
          <cell r="CB2396" t="str">
            <v>VALE    /EDJ</v>
          </cell>
          <cell r="CC2396" t="str">
            <v>PNA     N1</v>
          </cell>
          <cell r="CD2396" t="str">
            <v xml:space="preserve">OPCOES VENDA   </v>
          </cell>
          <cell r="CE2396" t="str">
            <v xml:space="preserve">Europeu        </v>
          </cell>
        </row>
        <row r="2397">
          <cell r="BY2397">
            <v>0</v>
          </cell>
          <cell r="BZ2397">
            <v>0</v>
          </cell>
          <cell r="CA2397">
            <v>0</v>
          </cell>
          <cell r="CB2397" t="str">
            <v>VALE    /EDJ</v>
          </cell>
          <cell r="CC2397" t="str">
            <v>PNA     N1</v>
          </cell>
          <cell r="CD2397" t="str">
            <v xml:space="preserve">OPCOES VENDA   </v>
          </cell>
          <cell r="CE2397" t="str">
            <v xml:space="preserve">Europeu        </v>
          </cell>
        </row>
        <row r="2398">
          <cell r="BY2398">
            <v>0</v>
          </cell>
          <cell r="BZ2398">
            <v>0</v>
          </cell>
          <cell r="CA2398">
            <v>0</v>
          </cell>
          <cell r="CB2398" t="str">
            <v>VALE    /EDJ</v>
          </cell>
          <cell r="CC2398" t="str">
            <v>PNA     N1</v>
          </cell>
          <cell r="CD2398" t="str">
            <v xml:space="preserve">OPCOES VENDA   </v>
          </cell>
          <cell r="CE2398" t="str">
            <v xml:space="preserve">Europeu        </v>
          </cell>
        </row>
        <row r="2399">
          <cell r="BY2399">
            <v>0</v>
          </cell>
          <cell r="BZ2399">
            <v>0</v>
          </cell>
          <cell r="CA2399">
            <v>0</v>
          </cell>
          <cell r="CB2399" t="str">
            <v>VALE    /EDJ</v>
          </cell>
          <cell r="CC2399" t="str">
            <v>PNA     N1</v>
          </cell>
          <cell r="CD2399" t="str">
            <v xml:space="preserve">OPCOES VENDA   </v>
          </cell>
          <cell r="CE2399" t="str">
            <v xml:space="preserve">Europeu        </v>
          </cell>
        </row>
        <row r="2400">
          <cell r="BY2400">
            <v>0</v>
          </cell>
          <cell r="BZ2400">
            <v>0</v>
          </cell>
          <cell r="CA2400">
            <v>0</v>
          </cell>
          <cell r="CB2400" t="str">
            <v>VALE    /EDJ</v>
          </cell>
          <cell r="CC2400" t="str">
            <v>PNA     N1</v>
          </cell>
          <cell r="CD2400" t="str">
            <v xml:space="preserve">OPCOES VENDA   </v>
          </cell>
          <cell r="CE2400" t="str">
            <v xml:space="preserve">Europeu        </v>
          </cell>
        </row>
        <row r="2401">
          <cell r="BY2401">
            <v>0</v>
          </cell>
          <cell r="BZ2401">
            <v>0</v>
          </cell>
          <cell r="CA2401">
            <v>0</v>
          </cell>
          <cell r="CB2401" t="str">
            <v>VALE    /EDJ</v>
          </cell>
          <cell r="CC2401" t="str">
            <v>PNA     N1</v>
          </cell>
          <cell r="CD2401" t="str">
            <v xml:space="preserve">OPCOES VENDA   </v>
          </cell>
          <cell r="CE2401" t="str">
            <v xml:space="preserve">Europeu        </v>
          </cell>
        </row>
        <row r="2402">
          <cell r="BY2402">
            <v>0</v>
          </cell>
          <cell r="BZ2402">
            <v>0</v>
          </cell>
          <cell r="CA2402">
            <v>0</v>
          </cell>
          <cell r="CB2402" t="str">
            <v>VALE    /EDJ</v>
          </cell>
          <cell r="CC2402" t="str">
            <v>PNA     N1</v>
          </cell>
          <cell r="CD2402" t="str">
            <v xml:space="preserve">OPCOES VENDA   </v>
          </cell>
          <cell r="CE2402" t="str">
            <v xml:space="preserve">Europeu        </v>
          </cell>
        </row>
        <row r="2403">
          <cell r="BY2403">
            <v>0</v>
          </cell>
          <cell r="BZ2403">
            <v>0</v>
          </cell>
          <cell r="CA2403">
            <v>0</v>
          </cell>
          <cell r="CB2403" t="str">
            <v>VALE    /EDJ</v>
          </cell>
          <cell r="CC2403" t="str">
            <v>PNA     N1</v>
          </cell>
          <cell r="CD2403" t="str">
            <v xml:space="preserve">OPCOES VENDA   </v>
          </cell>
          <cell r="CE2403" t="str">
            <v xml:space="preserve">Europeu        </v>
          </cell>
        </row>
        <row r="2404">
          <cell r="BY2404">
            <v>0</v>
          </cell>
          <cell r="BZ2404">
            <v>0</v>
          </cell>
          <cell r="CA2404">
            <v>0</v>
          </cell>
          <cell r="CB2404" t="str">
            <v>VALE    /EDJ</v>
          </cell>
          <cell r="CC2404" t="str">
            <v>PNA     N1</v>
          </cell>
          <cell r="CD2404" t="str">
            <v xml:space="preserve">OPCOES VENDA   </v>
          </cell>
          <cell r="CE2404" t="str">
            <v xml:space="preserve">Europeu        </v>
          </cell>
        </row>
        <row r="2405">
          <cell r="BY2405">
            <v>0</v>
          </cell>
          <cell r="BZ2405">
            <v>0</v>
          </cell>
          <cell r="CA2405">
            <v>0</v>
          </cell>
          <cell r="CB2405" t="str">
            <v>VALE    /EDJ</v>
          </cell>
          <cell r="CC2405" t="str">
            <v>PNA     N1</v>
          </cell>
          <cell r="CD2405" t="str">
            <v xml:space="preserve">OPCOES VENDA   </v>
          </cell>
          <cell r="CE2405" t="str">
            <v xml:space="preserve">Europeu        </v>
          </cell>
        </row>
        <row r="2406">
          <cell r="BY2406">
            <v>0</v>
          </cell>
          <cell r="BZ2406">
            <v>0</v>
          </cell>
          <cell r="CA2406">
            <v>0</v>
          </cell>
          <cell r="CB2406" t="str">
            <v>VALE    /EDJ</v>
          </cell>
          <cell r="CC2406" t="str">
            <v>PNA     N1</v>
          </cell>
          <cell r="CD2406" t="str">
            <v xml:space="preserve">OPCOES VENDA   </v>
          </cell>
          <cell r="CE2406" t="str">
            <v xml:space="preserve">Europeu        </v>
          </cell>
        </row>
        <row r="2407">
          <cell r="BY2407">
            <v>0</v>
          </cell>
          <cell r="BZ2407">
            <v>0</v>
          </cell>
          <cell r="CA2407">
            <v>0</v>
          </cell>
          <cell r="CB2407" t="str">
            <v>VALE    /EDJ</v>
          </cell>
          <cell r="CC2407" t="str">
            <v>PNA     N1</v>
          </cell>
          <cell r="CD2407" t="str">
            <v xml:space="preserve">OPCOES VENDA   </v>
          </cell>
          <cell r="CE2407" t="str">
            <v xml:space="preserve">Europeu        </v>
          </cell>
        </row>
        <row r="2408">
          <cell r="BY2408">
            <v>0</v>
          </cell>
          <cell r="BZ2408">
            <v>0</v>
          </cell>
          <cell r="CA2408">
            <v>0</v>
          </cell>
          <cell r="CB2408" t="str">
            <v>VALE    /EDJ</v>
          </cell>
          <cell r="CC2408" t="str">
            <v>PNA     N1</v>
          </cell>
          <cell r="CD2408" t="str">
            <v xml:space="preserve">OPCOES VENDA   </v>
          </cell>
          <cell r="CE2408" t="str">
            <v xml:space="preserve">Europeu        </v>
          </cell>
        </row>
        <row r="2409">
          <cell r="BY2409">
            <v>0</v>
          </cell>
          <cell r="BZ2409">
            <v>0</v>
          </cell>
          <cell r="CA2409">
            <v>0</v>
          </cell>
          <cell r="CB2409" t="str">
            <v>VALE    /EDJ</v>
          </cell>
          <cell r="CC2409" t="str">
            <v>PNA     N1</v>
          </cell>
          <cell r="CD2409" t="str">
            <v xml:space="preserve">OPCOES VENDA   </v>
          </cell>
          <cell r="CE2409" t="str">
            <v xml:space="preserve">Europeu        </v>
          </cell>
        </row>
        <row r="2410">
          <cell r="BY2410">
            <v>0</v>
          </cell>
          <cell r="BZ2410">
            <v>0</v>
          </cell>
          <cell r="CA2410">
            <v>0</v>
          </cell>
          <cell r="CB2410" t="str">
            <v>VALE    /EDJ</v>
          </cell>
          <cell r="CC2410" t="str">
            <v>PNA     N1</v>
          </cell>
          <cell r="CD2410" t="str">
            <v xml:space="preserve">OPCOES VENDA   </v>
          </cell>
          <cell r="CE2410" t="str">
            <v xml:space="preserve">Europeu        </v>
          </cell>
        </row>
        <row r="2411">
          <cell r="BY2411">
            <v>0</v>
          </cell>
          <cell r="BZ2411">
            <v>0</v>
          </cell>
          <cell r="CA2411">
            <v>0</v>
          </cell>
          <cell r="CB2411" t="str">
            <v>VALE    /EDJ</v>
          </cell>
          <cell r="CC2411" t="str">
            <v>PNA     N1</v>
          </cell>
          <cell r="CD2411" t="str">
            <v xml:space="preserve">OPCOES VENDA   </v>
          </cell>
          <cell r="CE2411" t="str">
            <v xml:space="preserve">Europeu        </v>
          </cell>
        </row>
        <row r="2412">
          <cell r="BY2412">
            <v>0</v>
          </cell>
          <cell r="BZ2412">
            <v>0</v>
          </cell>
          <cell r="CA2412">
            <v>0</v>
          </cell>
          <cell r="CB2412" t="str">
            <v>VALE    /EDJ</v>
          </cell>
          <cell r="CC2412" t="str">
            <v>PNA     N1</v>
          </cell>
          <cell r="CD2412" t="str">
            <v xml:space="preserve">OPCOES VENDA   </v>
          </cell>
          <cell r="CE2412" t="str">
            <v xml:space="preserve">Europeu        </v>
          </cell>
        </row>
        <row r="2413">
          <cell r="BY2413">
            <v>0</v>
          </cell>
          <cell r="BZ2413">
            <v>0</v>
          </cell>
          <cell r="CA2413">
            <v>0</v>
          </cell>
          <cell r="CB2413" t="str">
            <v>VALE    /EDJ</v>
          </cell>
          <cell r="CC2413" t="str">
            <v>PNA     N1</v>
          </cell>
          <cell r="CD2413" t="str">
            <v xml:space="preserve">OPCOES VENDA   </v>
          </cell>
          <cell r="CE2413" t="str">
            <v xml:space="preserve">Europeu        </v>
          </cell>
        </row>
        <row r="2414">
          <cell r="BY2414">
            <v>0</v>
          </cell>
          <cell r="BZ2414">
            <v>0</v>
          </cell>
          <cell r="CA2414">
            <v>0</v>
          </cell>
          <cell r="CB2414" t="str">
            <v>VALE    /EDJ</v>
          </cell>
          <cell r="CC2414" t="str">
            <v>PNA     N1</v>
          </cell>
          <cell r="CD2414" t="str">
            <v xml:space="preserve">OPCOES VENDA   </v>
          </cell>
          <cell r="CE2414" t="str">
            <v xml:space="preserve">Europeu        </v>
          </cell>
        </row>
        <row r="2415">
          <cell r="BY2415">
            <v>0</v>
          </cell>
          <cell r="BZ2415">
            <v>0</v>
          </cell>
          <cell r="CA2415">
            <v>0</v>
          </cell>
          <cell r="CB2415" t="str">
            <v>VALE    /EDJ</v>
          </cell>
          <cell r="CC2415" t="str">
            <v>PNA     N1</v>
          </cell>
          <cell r="CD2415" t="str">
            <v xml:space="preserve">OPCOES VENDA   </v>
          </cell>
          <cell r="CE2415" t="str">
            <v xml:space="preserve">Europeu        </v>
          </cell>
        </row>
        <row r="2416">
          <cell r="BY2416">
            <v>0</v>
          </cell>
          <cell r="BZ2416">
            <v>0</v>
          </cell>
          <cell r="CA2416">
            <v>0</v>
          </cell>
          <cell r="CB2416" t="str">
            <v>VALE    /EDJ</v>
          </cell>
          <cell r="CC2416" t="str">
            <v>PNA     N1</v>
          </cell>
          <cell r="CD2416" t="str">
            <v xml:space="preserve">OPCOES VENDA   </v>
          </cell>
          <cell r="CE2416" t="str">
            <v xml:space="preserve">Europeu        </v>
          </cell>
        </row>
        <row r="2417">
          <cell r="BY2417">
            <v>0</v>
          </cell>
          <cell r="BZ2417">
            <v>0</v>
          </cell>
          <cell r="CA2417">
            <v>0</v>
          </cell>
          <cell r="CB2417" t="str">
            <v>VALE    /EDJ</v>
          </cell>
          <cell r="CC2417" t="str">
            <v>PNA     N1</v>
          </cell>
          <cell r="CD2417" t="str">
            <v xml:space="preserve">OPCOES VENDA   </v>
          </cell>
          <cell r="CE2417" t="str">
            <v xml:space="preserve">Europeu        </v>
          </cell>
        </row>
        <row r="2418">
          <cell r="BY2418">
            <v>0</v>
          </cell>
          <cell r="BZ2418">
            <v>0</v>
          </cell>
          <cell r="CA2418">
            <v>0</v>
          </cell>
          <cell r="CB2418" t="str">
            <v>VALE    /EDJ</v>
          </cell>
          <cell r="CC2418" t="str">
            <v>PNA     N1</v>
          </cell>
          <cell r="CD2418" t="str">
            <v xml:space="preserve">OPCOES VENDA   </v>
          </cell>
          <cell r="CE2418" t="str">
            <v xml:space="preserve">Europeu        </v>
          </cell>
        </row>
        <row r="2419">
          <cell r="BY2419">
            <v>0</v>
          </cell>
          <cell r="BZ2419">
            <v>0</v>
          </cell>
          <cell r="CA2419">
            <v>0</v>
          </cell>
          <cell r="CB2419" t="str">
            <v>VALE    /EDJ</v>
          </cell>
          <cell r="CC2419" t="str">
            <v>PNA     N1</v>
          </cell>
          <cell r="CD2419" t="str">
            <v xml:space="preserve">OPCOES VENDA   </v>
          </cell>
          <cell r="CE2419" t="str">
            <v xml:space="preserve">Europeu        </v>
          </cell>
        </row>
        <row r="2420">
          <cell r="BY2420">
            <v>0</v>
          </cell>
          <cell r="BZ2420">
            <v>0</v>
          </cell>
          <cell r="CA2420">
            <v>0</v>
          </cell>
          <cell r="CB2420" t="str">
            <v>VALE    /EDJ</v>
          </cell>
          <cell r="CC2420" t="str">
            <v>PNA     N1</v>
          </cell>
          <cell r="CD2420" t="str">
            <v xml:space="preserve">OPCOES VENDA   </v>
          </cell>
          <cell r="CE2420" t="str">
            <v xml:space="preserve">Europeu        </v>
          </cell>
        </row>
        <row r="2421">
          <cell r="BY2421">
            <v>0</v>
          </cell>
          <cell r="BZ2421">
            <v>0</v>
          </cell>
          <cell r="CA2421">
            <v>0</v>
          </cell>
          <cell r="CB2421" t="str">
            <v>VALE    /EDJ</v>
          </cell>
          <cell r="CC2421" t="str">
            <v>PNA     N1</v>
          </cell>
          <cell r="CD2421" t="str">
            <v xml:space="preserve">OPCOES VENDA   </v>
          </cell>
          <cell r="CE2421" t="str">
            <v xml:space="preserve">Europeu        </v>
          </cell>
        </row>
        <row r="2422">
          <cell r="BY2422">
            <v>0</v>
          </cell>
          <cell r="BZ2422">
            <v>0</v>
          </cell>
          <cell r="CA2422">
            <v>0</v>
          </cell>
          <cell r="CB2422" t="str">
            <v>VALE    /EDJ</v>
          </cell>
          <cell r="CC2422" t="str">
            <v>PNA     N1</v>
          </cell>
          <cell r="CD2422" t="str">
            <v xml:space="preserve">OPCOES VENDA   </v>
          </cell>
          <cell r="CE2422" t="str">
            <v xml:space="preserve">Europeu        </v>
          </cell>
        </row>
        <row r="2423">
          <cell r="BY2423">
            <v>0</v>
          </cell>
          <cell r="BZ2423">
            <v>0</v>
          </cell>
          <cell r="CA2423">
            <v>0</v>
          </cell>
          <cell r="CB2423" t="str">
            <v>VALE    /EDJ</v>
          </cell>
          <cell r="CC2423" t="str">
            <v>PNA     N1</v>
          </cell>
          <cell r="CD2423" t="str">
            <v xml:space="preserve">OPCOES VENDA   </v>
          </cell>
          <cell r="CE2423" t="str">
            <v xml:space="preserve">Europeu        </v>
          </cell>
        </row>
        <row r="2424">
          <cell r="BY2424">
            <v>0</v>
          </cell>
          <cell r="BZ2424">
            <v>0</v>
          </cell>
          <cell r="CA2424">
            <v>0</v>
          </cell>
          <cell r="CB2424" t="str">
            <v>VALE    /EDJ</v>
          </cell>
          <cell r="CC2424" t="str">
            <v>PNA     N1</v>
          </cell>
          <cell r="CD2424" t="str">
            <v xml:space="preserve">OPCOES VENDA   </v>
          </cell>
          <cell r="CE2424" t="str">
            <v xml:space="preserve">Europeu        </v>
          </cell>
        </row>
        <row r="2425">
          <cell r="BY2425">
            <v>0</v>
          </cell>
          <cell r="BZ2425">
            <v>0</v>
          </cell>
          <cell r="CA2425">
            <v>0</v>
          </cell>
          <cell r="CB2425" t="str">
            <v>VALE    /EDJ</v>
          </cell>
          <cell r="CC2425" t="str">
            <v>PNA     N1</v>
          </cell>
          <cell r="CD2425" t="str">
            <v xml:space="preserve">OPCOES VENDA   </v>
          </cell>
          <cell r="CE2425" t="str">
            <v xml:space="preserve">Europeu        </v>
          </cell>
        </row>
        <row r="2426">
          <cell r="BY2426">
            <v>0</v>
          </cell>
          <cell r="BZ2426">
            <v>0</v>
          </cell>
          <cell r="CA2426">
            <v>0</v>
          </cell>
          <cell r="CB2426" t="str">
            <v>VALE    /EDJ</v>
          </cell>
          <cell r="CC2426" t="str">
            <v>PNA     N1</v>
          </cell>
          <cell r="CD2426" t="str">
            <v xml:space="preserve">OPCOES VENDA   </v>
          </cell>
          <cell r="CE2426" t="str">
            <v xml:space="preserve">Europeu        </v>
          </cell>
        </row>
        <row r="2427">
          <cell r="BY2427">
            <v>0</v>
          </cell>
          <cell r="BZ2427">
            <v>0</v>
          </cell>
          <cell r="CA2427">
            <v>0</v>
          </cell>
          <cell r="CB2427" t="str">
            <v>VALE    /EDJ</v>
          </cell>
          <cell r="CC2427" t="str">
            <v>PNA     N1</v>
          </cell>
          <cell r="CD2427" t="str">
            <v xml:space="preserve">OPCOES VENDA   </v>
          </cell>
          <cell r="CE2427" t="str">
            <v xml:space="preserve">Europeu        </v>
          </cell>
        </row>
        <row r="2428">
          <cell r="BY2428">
            <v>0</v>
          </cell>
          <cell r="BZ2428">
            <v>0</v>
          </cell>
          <cell r="CA2428">
            <v>0</v>
          </cell>
          <cell r="CB2428" t="str">
            <v>VALE    /EDJ</v>
          </cell>
          <cell r="CC2428" t="str">
            <v>PNA     N1</v>
          </cell>
          <cell r="CD2428" t="str">
            <v xml:space="preserve">OPCOES VENDA   </v>
          </cell>
          <cell r="CE2428" t="str">
            <v xml:space="preserve">Europeu        </v>
          </cell>
        </row>
        <row r="2429">
          <cell r="BY2429">
            <v>0</v>
          </cell>
          <cell r="BZ2429">
            <v>0</v>
          </cell>
          <cell r="CA2429">
            <v>0</v>
          </cell>
          <cell r="CB2429" t="str">
            <v>VALE    /EDJ</v>
          </cell>
          <cell r="CC2429" t="str">
            <v>PNA     N1</v>
          </cell>
          <cell r="CD2429" t="str">
            <v xml:space="preserve">OPCOES VENDA   </v>
          </cell>
          <cell r="CE2429" t="str">
            <v xml:space="preserve">Europeu        </v>
          </cell>
        </row>
        <row r="2430">
          <cell r="BY2430">
            <v>0</v>
          </cell>
          <cell r="BZ2430">
            <v>0</v>
          </cell>
          <cell r="CA2430">
            <v>0</v>
          </cell>
          <cell r="CB2430" t="str">
            <v>VALE    /EDJ</v>
          </cell>
          <cell r="CC2430" t="str">
            <v>PNA     N1</v>
          </cell>
          <cell r="CD2430" t="str">
            <v xml:space="preserve">OPCOES VENDA   </v>
          </cell>
          <cell r="CE2430" t="str">
            <v xml:space="preserve">Europeu        </v>
          </cell>
        </row>
        <row r="2431">
          <cell r="BY2431">
            <v>0</v>
          </cell>
          <cell r="BZ2431">
            <v>0</v>
          </cell>
          <cell r="CA2431">
            <v>0</v>
          </cell>
          <cell r="CB2431" t="str">
            <v>VALE    /EDJ</v>
          </cell>
          <cell r="CC2431" t="str">
            <v>PNA     N1</v>
          </cell>
          <cell r="CD2431" t="str">
            <v xml:space="preserve">OPCOES VENDA   </v>
          </cell>
          <cell r="CE2431" t="str">
            <v xml:space="preserve">Europeu        </v>
          </cell>
        </row>
        <row r="2432">
          <cell r="BY2432">
            <v>0</v>
          </cell>
          <cell r="BZ2432">
            <v>0</v>
          </cell>
          <cell r="CA2432">
            <v>0</v>
          </cell>
          <cell r="CB2432" t="str">
            <v>VALE    /EDJ</v>
          </cell>
          <cell r="CC2432" t="str">
            <v>PNA     N1</v>
          </cell>
          <cell r="CD2432" t="str">
            <v xml:space="preserve">OPCOES VENDA   </v>
          </cell>
          <cell r="CE2432" t="str">
            <v xml:space="preserve">Europeu        </v>
          </cell>
        </row>
        <row r="2433">
          <cell r="BY2433">
            <v>0</v>
          </cell>
          <cell r="BZ2433">
            <v>0</v>
          </cell>
          <cell r="CA2433">
            <v>0</v>
          </cell>
          <cell r="CB2433" t="str">
            <v>VALE    /EDJ</v>
          </cell>
          <cell r="CC2433" t="str">
            <v>PNA     N1</v>
          </cell>
          <cell r="CD2433" t="str">
            <v xml:space="preserve">OPCOES VENDA   </v>
          </cell>
          <cell r="CE2433" t="str">
            <v xml:space="preserve">Europeu        </v>
          </cell>
        </row>
        <row r="2434">
          <cell r="BY2434">
            <v>0</v>
          </cell>
          <cell r="BZ2434">
            <v>0</v>
          </cell>
          <cell r="CA2434">
            <v>0</v>
          </cell>
          <cell r="CB2434" t="str">
            <v>VALE    /EDJ</v>
          </cell>
          <cell r="CC2434" t="str">
            <v>PNA     N1</v>
          </cell>
          <cell r="CD2434" t="str">
            <v xml:space="preserve">OPCOES VENDA   </v>
          </cell>
          <cell r="CE2434" t="str">
            <v xml:space="preserve">Europeu        </v>
          </cell>
        </row>
        <row r="2435">
          <cell r="BY2435">
            <v>0</v>
          </cell>
          <cell r="BZ2435">
            <v>0</v>
          </cell>
          <cell r="CA2435">
            <v>0</v>
          </cell>
          <cell r="CB2435" t="str">
            <v>VALE    /EDJ</v>
          </cell>
          <cell r="CC2435" t="str">
            <v>PNA     N1</v>
          </cell>
          <cell r="CD2435" t="str">
            <v xml:space="preserve">OPCOES VENDA   </v>
          </cell>
          <cell r="CE2435" t="str">
            <v xml:space="preserve">Europeu        </v>
          </cell>
        </row>
        <row r="2436">
          <cell r="BY2436">
            <v>0</v>
          </cell>
          <cell r="BZ2436">
            <v>0</v>
          </cell>
          <cell r="CA2436">
            <v>0</v>
          </cell>
          <cell r="CB2436" t="str">
            <v>VALE    /EDJ</v>
          </cell>
          <cell r="CC2436" t="str">
            <v>PNA     N1</v>
          </cell>
          <cell r="CD2436" t="str">
            <v xml:space="preserve">OPCOES VENDA   </v>
          </cell>
          <cell r="CE2436" t="str">
            <v xml:space="preserve">Europeu        </v>
          </cell>
        </row>
        <row r="2437">
          <cell r="BY2437">
            <v>0</v>
          </cell>
          <cell r="BZ2437">
            <v>0</v>
          </cell>
          <cell r="CA2437">
            <v>0</v>
          </cell>
          <cell r="CB2437" t="str">
            <v>VALE    /EDJ</v>
          </cell>
          <cell r="CC2437" t="str">
            <v>PNA     N1</v>
          </cell>
          <cell r="CD2437" t="str">
            <v xml:space="preserve">OPCOES VENDA   </v>
          </cell>
          <cell r="CE2437" t="str">
            <v xml:space="preserve">Europeu        </v>
          </cell>
        </row>
        <row r="2438">
          <cell r="BY2438">
            <v>0</v>
          </cell>
          <cell r="BZ2438">
            <v>0</v>
          </cell>
          <cell r="CA2438">
            <v>0</v>
          </cell>
          <cell r="CB2438" t="str">
            <v>VALE    /EDJ</v>
          </cell>
          <cell r="CC2438" t="str">
            <v>PNA     N1</v>
          </cell>
          <cell r="CD2438" t="str">
            <v xml:space="preserve">OPCOES VENDA   </v>
          </cell>
          <cell r="CE2438" t="str">
            <v xml:space="preserve">Europeu        </v>
          </cell>
        </row>
        <row r="2439">
          <cell r="BY2439">
            <v>0</v>
          </cell>
          <cell r="BZ2439">
            <v>0</v>
          </cell>
          <cell r="CA2439">
            <v>0</v>
          </cell>
          <cell r="CB2439" t="str">
            <v>VALE    /EDJ</v>
          </cell>
          <cell r="CC2439" t="str">
            <v>PNA     N1</v>
          </cell>
          <cell r="CD2439" t="str">
            <v xml:space="preserve">OPCOES VENDA   </v>
          </cell>
          <cell r="CE2439" t="str">
            <v xml:space="preserve">Europeu        </v>
          </cell>
        </row>
        <row r="2440">
          <cell r="BY2440">
            <v>0</v>
          </cell>
          <cell r="BZ2440">
            <v>0</v>
          </cell>
          <cell r="CA2440">
            <v>0</v>
          </cell>
          <cell r="CB2440" t="str">
            <v>VALE    /EDJ</v>
          </cell>
          <cell r="CC2440" t="str">
            <v>PNA     N1</v>
          </cell>
          <cell r="CD2440" t="str">
            <v xml:space="preserve">OPCOES VENDA   </v>
          </cell>
          <cell r="CE2440" t="str">
            <v xml:space="preserve">Europeu        </v>
          </cell>
        </row>
        <row r="2441">
          <cell r="BY2441">
            <v>0</v>
          </cell>
          <cell r="BZ2441">
            <v>0</v>
          </cell>
          <cell r="CA2441">
            <v>0</v>
          </cell>
          <cell r="CB2441" t="str">
            <v>VALE    /EDJ</v>
          </cell>
          <cell r="CC2441" t="str">
            <v>PNA     N1</v>
          </cell>
          <cell r="CD2441" t="str">
            <v xml:space="preserve">OPCOES VENDA   </v>
          </cell>
          <cell r="CE2441" t="str">
            <v xml:space="preserve">Europeu        </v>
          </cell>
        </row>
        <row r="2442">
          <cell r="BY2442">
            <v>0</v>
          </cell>
          <cell r="BZ2442">
            <v>0</v>
          </cell>
          <cell r="CA2442">
            <v>0</v>
          </cell>
          <cell r="CB2442" t="str">
            <v>VALE    /EDJ</v>
          </cell>
          <cell r="CC2442" t="str">
            <v>PNA     N1</v>
          </cell>
          <cell r="CD2442" t="str">
            <v xml:space="preserve">OPCOES VENDA   </v>
          </cell>
          <cell r="CE2442" t="str">
            <v xml:space="preserve">Europeu        </v>
          </cell>
        </row>
        <row r="2443">
          <cell r="BY2443">
            <v>0</v>
          </cell>
          <cell r="BZ2443">
            <v>0</v>
          </cell>
          <cell r="CA2443">
            <v>0</v>
          </cell>
          <cell r="CB2443" t="str">
            <v>VALE    /EDJ</v>
          </cell>
          <cell r="CC2443" t="str">
            <v>PNA     N1</v>
          </cell>
          <cell r="CD2443" t="str">
            <v xml:space="preserve">OPCOES VENDA   </v>
          </cell>
          <cell r="CE2443" t="str">
            <v xml:space="preserve">Europeu        </v>
          </cell>
        </row>
        <row r="2444">
          <cell r="BY2444">
            <v>0</v>
          </cell>
          <cell r="BZ2444">
            <v>0</v>
          </cell>
          <cell r="CA2444">
            <v>0</v>
          </cell>
          <cell r="CB2444" t="str">
            <v>VALE    /EDJ</v>
          </cell>
          <cell r="CC2444" t="str">
            <v>PNA     N1</v>
          </cell>
          <cell r="CD2444" t="str">
            <v xml:space="preserve">OPCOES VENDA   </v>
          </cell>
          <cell r="CE2444" t="str">
            <v xml:space="preserve">Europeu        </v>
          </cell>
        </row>
        <row r="2445">
          <cell r="BY2445">
            <v>0</v>
          </cell>
          <cell r="BZ2445">
            <v>0</v>
          </cell>
          <cell r="CA2445">
            <v>0</v>
          </cell>
          <cell r="CB2445" t="str">
            <v>VALE    /EDJ</v>
          </cell>
          <cell r="CC2445" t="str">
            <v>PNA     N1</v>
          </cell>
          <cell r="CD2445" t="str">
            <v xml:space="preserve">OPCOES VENDA   </v>
          </cell>
          <cell r="CE2445" t="str">
            <v xml:space="preserve">Europeu        </v>
          </cell>
        </row>
        <row r="2446">
          <cell r="BY2446">
            <v>0</v>
          </cell>
          <cell r="BZ2446">
            <v>0</v>
          </cell>
          <cell r="CA2446">
            <v>0</v>
          </cell>
          <cell r="CB2446" t="str">
            <v>VALE    /EDJ</v>
          </cell>
          <cell r="CC2446" t="str">
            <v>PNA     N1</v>
          </cell>
          <cell r="CD2446" t="str">
            <v xml:space="preserve">OPCOES VENDA   </v>
          </cell>
          <cell r="CE2446" t="str">
            <v xml:space="preserve">Europeu        </v>
          </cell>
        </row>
        <row r="2447">
          <cell r="BY2447">
            <v>0</v>
          </cell>
          <cell r="BZ2447">
            <v>0</v>
          </cell>
          <cell r="CA2447">
            <v>0</v>
          </cell>
          <cell r="CB2447" t="str">
            <v>VALE    /EDJ</v>
          </cell>
          <cell r="CC2447" t="str">
            <v>PNA     N1</v>
          </cell>
          <cell r="CD2447" t="str">
            <v xml:space="preserve">OPCOES VENDA   </v>
          </cell>
          <cell r="CE2447" t="str">
            <v xml:space="preserve">Europeu        </v>
          </cell>
        </row>
        <row r="2448">
          <cell r="BY2448">
            <v>0</v>
          </cell>
          <cell r="BZ2448">
            <v>0</v>
          </cell>
          <cell r="CA2448">
            <v>0</v>
          </cell>
          <cell r="CB2448" t="str">
            <v>VALE    /EDJ</v>
          </cell>
          <cell r="CC2448" t="str">
            <v>PNA     N1</v>
          </cell>
          <cell r="CD2448" t="str">
            <v xml:space="preserve">OPCOES VENDA   </v>
          </cell>
          <cell r="CE2448" t="str">
            <v xml:space="preserve">Europeu        </v>
          </cell>
        </row>
        <row r="2449">
          <cell r="BY2449">
            <v>0</v>
          </cell>
          <cell r="BZ2449">
            <v>0</v>
          </cell>
          <cell r="CA2449">
            <v>0</v>
          </cell>
          <cell r="CB2449" t="str">
            <v>VALE    /EDJ</v>
          </cell>
          <cell r="CC2449" t="str">
            <v>PNA     N1</v>
          </cell>
          <cell r="CD2449" t="str">
            <v xml:space="preserve">OPCOES VENDA   </v>
          </cell>
          <cell r="CE2449" t="str">
            <v xml:space="preserve">Europeu        </v>
          </cell>
        </row>
        <row r="2450">
          <cell r="BY2450">
            <v>0</v>
          </cell>
          <cell r="BZ2450">
            <v>0</v>
          </cell>
          <cell r="CA2450">
            <v>0</v>
          </cell>
          <cell r="CB2450" t="str">
            <v>VALE    /EDJ</v>
          </cell>
          <cell r="CC2450" t="str">
            <v>PNA     N1</v>
          </cell>
          <cell r="CD2450" t="str">
            <v xml:space="preserve">OPCOES VENDA   </v>
          </cell>
          <cell r="CE2450" t="str">
            <v xml:space="preserve">Europeu        </v>
          </cell>
        </row>
        <row r="2451">
          <cell r="BY2451">
            <v>0</v>
          </cell>
          <cell r="BZ2451">
            <v>0</v>
          </cell>
          <cell r="CA2451">
            <v>0</v>
          </cell>
          <cell r="CB2451" t="str">
            <v>VALE    /EDJ</v>
          </cell>
          <cell r="CC2451" t="str">
            <v>PNA     N1</v>
          </cell>
          <cell r="CD2451" t="str">
            <v xml:space="preserve">OPCOES VENDA   </v>
          </cell>
          <cell r="CE2451" t="str">
            <v xml:space="preserve">Europeu        </v>
          </cell>
        </row>
        <row r="2452">
          <cell r="BY2452">
            <v>0</v>
          </cell>
          <cell r="BZ2452">
            <v>0</v>
          </cell>
          <cell r="CA2452">
            <v>0</v>
          </cell>
          <cell r="CB2452" t="str">
            <v>VALE    /EDJ</v>
          </cell>
          <cell r="CC2452" t="str">
            <v>PNA     N1</v>
          </cell>
          <cell r="CD2452" t="str">
            <v xml:space="preserve">OPCOES VENDA   </v>
          </cell>
          <cell r="CE2452" t="str">
            <v xml:space="preserve">Europeu        </v>
          </cell>
        </row>
        <row r="2453">
          <cell r="BY2453">
            <v>0</v>
          </cell>
          <cell r="BZ2453">
            <v>0</v>
          </cell>
          <cell r="CA2453">
            <v>0</v>
          </cell>
          <cell r="CB2453" t="str">
            <v>VALE    /EDJ</v>
          </cell>
          <cell r="CC2453" t="str">
            <v>PNA     N1</v>
          </cell>
          <cell r="CD2453" t="str">
            <v xml:space="preserve">OPCOES VENDA   </v>
          </cell>
          <cell r="CE2453" t="str">
            <v xml:space="preserve">Europeu        </v>
          </cell>
        </row>
        <row r="2454">
          <cell r="BY2454">
            <v>0</v>
          </cell>
          <cell r="BZ2454">
            <v>0</v>
          </cell>
          <cell r="CA2454">
            <v>0</v>
          </cell>
          <cell r="CB2454" t="str">
            <v>VALE    /EDJ</v>
          </cell>
          <cell r="CC2454" t="str">
            <v>PNA     N1</v>
          </cell>
          <cell r="CD2454" t="str">
            <v xml:space="preserve">OPCOES VENDA   </v>
          </cell>
          <cell r="CE2454" t="str">
            <v xml:space="preserve">Europeu        </v>
          </cell>
        </row>
        <row r="2455">
          <cell r="BY2455">
            <v>0</v>
          </cell>
          <cell r="BZ2455">
            <v>0</v>
          </cell>
          <cell r="CA2455">
            <v>0</v>
          </cell>
          <cell r="CB2455" t="str">
            <v>VALE    /EDJ</v>
          </cell>
          <cell r="CC2455" t="str">
            <v>PNA     N1</v>
          </cell>
          <cell r="CD2455" t="str">
            <v xml:space="preserve">OPCOES VENDA   </v>
          </cell>
          <cell r="CE2455" t="str">
            <v xml:space="preserve">Europeu        </v>
          </cell>
        </row>
        <row r="2456">
          <cell r="BY2456">
            <v>0</v>
          </cell>
          <cell r="BZ2456">
            <v>0</v>
          </cell>
          <cell r="CA2456">
            <v>0</v>
          </cell>
          <cell r="CB2456" t="str">
            <v>VALE    /EDJ</v>
          </cell>
          <cell r="CC2456" t="str">
            <v>PNA     N1</v>
          </cell>
          <cell r="CD2456" t="str">
            <v xml:space="preserve">OPCOES VENDA   </v>
          </cell>
          <cell r="CE2456" t="str">
            <v xml:space="preserve">Europeu        </v>
          </cell>
        </row>
        <row r="2457">
          <cell r="BY2457">
            <v>0</v>
          </cell>
          <cell r="BZ2457">
            <v>0</v>
          </cell>
          <cell r="CA2457">
            <v>0</v>
          </cell>
          <cell r="CB2457" t="str">
            <v>VALE    /EDJ</v>
          </cell>
          <cell r="CC2457" t="str">
            <v>PNA     N1</v>
          </cell>
          <cell r="CD2457" t="str">
            <v xml:space="preserve">OPCOES VENDA   </v>
          </cell>
          <cell r="CE2457" t="str">
            <v xml:space="preserve">Europeu        </v>
          </cell>
        </row>
        <row r="2458">
          <cell r="BY2458">
            <v>0</v>
          </cell>
          <cell r="BZ2458">
            <v>0</v>
          </cell>
          <cell r="CA2458">
            <v>0</v>
          </cell>
          <cell r="CB2458" t="str">
            <v>VALE    /EDJ</v>
          </cell>
          <cell r="CC2458" t="str">
            <v>PNA     N1</v>
          </cell>
          <cell r="CD2458" t="str">
            <v xml:space="preserve">OPCOES VENDA   </v>
          </cell>
          <cell r="CE2458" t="str">
            <v xml:space="preserve">Europeu        </v>
          </cell>
        </row>
        <row r="2459">
          <cell r="BY2459">
            <v>0</v>
          </cell>
          <cell r="BZ2459">
            <v>0</v>
          </cell>
          <cell r="CA2459">
            <v>0</v>
          </cell>
          <cell r="CB2459" t="str">
            <v>VALE    /EDJ</v>
          </cell>
          <cell r="CC2459" t="str">
            <v>PNA     N1</v>
          </cell>
          <cell r="CD2459" t="str">
            <v xml:space="preserve">OPCOES VENDA   </v>
          </cell>
          <cell r="CE2459" t="str">
            <v xml:space="preserve">Europeu        </v>
          </cell>
        </row>
        <row r="2460">
          <cell r="BY2460">
            <v>0</v>
          </cell>
          <cell r="BZ2460">
            <v>0</v>
          </cell>
          <cell r="CA2460">
            <v>0</v>
          </cell>
          <cell r="CB2460" t="str">
            <v>VALE    /EDJ</v>
          </cell>
          <cell r="CC2460" t="str">
            <v>PNA     N1</v>
          </cell>
          <cell r="CD2460" t="str">
            <v xml:space="preserve">OPCOES VENDA   </v>
          </cell>
          <cell r="CE2460" t="str">
            <v xml:space="preserve">Europeu        </v>
          </cell>
        </row>
        <row r="2461">
          <cell r="BY2461">
            <v>0</v>
          </cell>
          <cell r="BZ2461">
            <v>0</v>
          </cell>
          <cell r="CA2461">
            <v>0</v>
          </cell>
          <cell r="CB2461" t="str">
            <v>VALE    /EDJ</v>
          </cell>
          <cell r="CC2461" t="str">
            <v>PNA     N1</v>
          </cell>
          <cell r="CD2461" t="str">
            <v xml:space="preserve">OPCOES VENDA   </v>
          </cell>
          <cell r="CE2461" t="str">
            <v xml:space="preserve">Europeu        </v>
          </cell>
        </row>
        <row r="2462">
          <cell r="BY2462">
            <v>0</v>
          </cell>
          <cell r="BZ2462">
            <v>0</v>
          </cell>
          <cell r="CA2462">
            <v>0</v>
          </cell>
          <cell r="CB2462" t="str">
            <v xml:space="preserve">ARCZ        </v>
          </cell>
          <cell r="CC2462" t="str">
            <v>PNB     N1</v>
          </cell>
          <cell r="CD2462" t="str">
            <v xml:space="preserve">OPCOES COMPRA  </v>
          </cell>
          <cell r="CE2462" t="str">
            <v xml:space="preserve">Americano      </v>
          </cell>
        </row>
        <row r="2463">
          <cell r="BY2463">
            <v>0</v>
          </cell>
          <cell r="BZ2463">
            <v>0</v>
          </cell>
          <cell r="CA2463">
            <v>0</v>
          </cell>
          <cell r="CB2463" t="str">
            <v xml:space="preserve">ARCZ        </v>
          </cell>
          <cell r="CC2463" t="str">
            <v>PNB     N1</v>
          </cell>
          <cell r="CD2463" t="str">
            <v xml:space="preserve">OPCOES VENDA   </v>
          </cell>
          <cell r="CE2463" t="str">
            <v xml:space="preserve">Europeu        </v>
          </cell>
        </row>
        <row r="2464">
          <cell r="BY2464">
            <v>0</v>
          </cell>
          <cell r="BZ2464">
            <v>0</v>
          </cell>
          <cell r="CA2464">
            <v>0</v>
          </cell>
          <cell r="CB2464" t="str">
            <v xml:space="preserve">CESP        </v>
          </cell>
          <cell r="CC2464" t="str">
            <v>PNB     N1</v>
          </cell>
          <cell r="CD2464" t="str">
            <v xml:space="preserve">OPCOES COMPRA  </v>
          </cell>
          <cell r="CE2464" t="str">
            <v xml:space="preserve">Americano      </v>
          </cell>
        </row>
        <row r="2465">
          <cell r="BY2465">
            <v>0</v>
          </cell>
          <cell r="BZ2465">
            <v>0</v>
          </cell>
          <cell r="CA2465">
            <v>0</v>
          </cell>
          <cell r="CB2465" t="str">
            <v xml:space="preserve">CESP        </v>
          </cell>
          <cell r="CC2465" t="str">
            <v>PNB     N1</v>
          </cell>
          <cell r="CD2465" t="str">
            <v xml:space="preserve">OPCOES COMPRA  </v>
          </cell>
          <cell r="CE2465" t="str">
            <v xml:space="preserve">Americano      </v>
          </cell>
        </row>
        <row r="2466">
          <cell r="BY2466">
            <v>0</v>
          </cell>
          <cell r="BZ2466">
            <v>0</v>
          </cell>
          <cell r="CA2466">
            <v>0</v>
          </cell>
          <cell r="CB2466" t="str">
            <v xml:space="preserve">CESP        </v>
          </cell>
          <cell r="CC2466" t="str">
            <v>PNB     N1</v>
          </cell>
          <cell r="CD2466" t="str">
            <v xml:space="preserve">OPCOES COMPRA  </v>
          </cell>
          <cell r="CE2466" t="str">
            <v xml:space="preserve">Americano      </v>
          </cell>
        </row>
        <row r="2467">
          <cell r="BY2467">
            <v>0</v>
          </cell>
          <cell r="BZ2467">
            <v>0</v>
          </cell>
          <cell r="CA2467">
            <v>0</v>
          </cell>
          <cell r="CB2467" t="str">
            <v xml:space="preserve">CESP        </v>
          </cell>
          <cell r="CC2467" t="str">
            <v>PNB     N1</v>
          </cell>
          <cell r="CD2467" t="str">
            <v xml:space="preserve">OPCOES COMPRA  </v>
          </cell>
          <cell r="CE2467" t="str">
            <v xml:space="preserve">Americano      </v>
          </cell>
        </row>
        <row r="2468">
          <cell r="BY2468">
            <v>0</v>
          </cell>
          <cell r="BZ2468">
            <v>0</v>
          </cell>
          <cell r="CA2468">
            <v>0</v>
          </cell>
          <cell r="CB2468" t="str">
            <v xml:space="preserve">CESP        </v>
          </cell>
          <cell r="CC2468" t="str">
            <v>PNB     N1</v>
          </cell>
          <cell r="CD2468" t="str">
            <v xml:space="preserve">OPCOES COMPRA  </v>
          </cell>
          <cell r="CE2468" t="str">
            <v xml:space="preserve">Americano      </v>
          </cell>
        </row>
        <row r="2469">
          <cell r="BY2469">
            <v>0</v>
          </cell>
          <cell r="BZ2469">
            <v>0</v>
          </cell>
          <cell r="CA2469">
            <v>0</v>
          </cell>
          <cell r="CB2469" t="str">
            <v xml:space="preserve">CESP        </v>
          </cell>
          <cell r="CC2469" t="str">
            <v>PNB     N1</v>
          </cell>
          <cell r="CD2469" t="str">
            <v xml:space="preserve">OPCOES COMPRA  </v>
          </cell>
          <cell r="CE2469" t="str">
            <v xml:space="preserve">Americano      </v>
          </cell>
        </row>
        <row r="2470">
          <cell r="BY2470">
            <v>0</v>
          </cell>
          <cell r="BZ2470">
            <v>0</v>
          </cell>
          <cell r="CA2470">
            <v>0</v>
          </cell>
          <cell r="CB2470" t="str">
            <v xml:space="preserve">CESP        </v>
          </cell>
          <cell r="CC2470" t="str">
            <v>PNB     N1</v>
          </cell>
          <cell r="CD2470" t="str">
            <v xml:space="preserve">OPCOES COMPRA  </v>
          </cell>
          <cell r="CE2470" t="str">
            <v xml:space="preserve">Americano      </v>
          </cell>
        </row>
        <row r="2471">
          <cell r="BY2471">
            <v>0</v>
          </cell>
          <cell r="BZ2471">
            <v>0</v>
          </cell>
          <cell r="CA2471">
            <v>0</v>
          </cell>
          <cell r="CB2471" t="str">
            <v xml:space="preserve">CESP        </v>
          </cell>
          <cell r="CC2471" t="str">
            <v>PNB     N1</v>
          </cell>
          <cell r="CD2471" t="str">
            <v xml:space="preserve">OPCOES COMPRA  </v>
          </cell>
          <cell r="CE2471" t="str">
            <v xml:space="preserve">Americano      </v>
          </cell>
        </row>
        <row r="2472">
          <cell r="BY2472">
            <v>0</v>
          </cell>
          <cell r="BZ2472">
            <v>0</v>
          </cell>
          <cell r="CA2472">
            <v>0</v>
          </cell>
          <cell r="CB2472" t="str">
            <v xml:space="preserve">CESP        </v>
          </cell>
          <cell r="CC2472" t="str">
            <v>PNB     N1</v>
          </cell>
          <cell r="CD2472" t="str">
            <v xml:space="preserve">OPCOES COMPRA  </v>
          </cell>
          <cell r="CE2472" t="str">
            <v xml:space="preserve">Americano      </v>
          </cell>
        </row>
        <row r="2473">
          <cell r="BY2473">
            <v>0</v>
          </cell>
          <cell r="BZ2473">
            <v>0</v>
          </cell>
          <cell r="CA2473">
            <v>0</v>
          </cell>
          <cell r="CB2473" t="str">
            <v xml:space="preserve">CESP        </v>
          </cell>
          <cell r="CC2473" t="str">
            <v>PNB     N1</v>
          </cell>
          <cell r="CD2473" t="str">
            <v xml:space="preserve">OPCOES COMPRA  </v>
          </cell>
          <cell r="CE2473" t="str">
            <v xml:space="preserve">Americano      </v>
          </cell>
        </row>
        <row r="2474">
          <cell r="BY2474">
            <v>0</v>
          </cell>
          <cell r="BZ2474">
            <v>0</v>
          </cell>
          <cell r="CA2474">
            <v>0</v>
          </cell>
          <cell r="CB2474" t="str">
            <v xml:space="preserve">CESP        </v>
          </cell>
          <cell r="CC2474" t="str">
            <v>PNB     N1</v>
          </cell>
          <cell r="CD2474" t="str">
            <v xml:space="preserve">OPCOES COMPRA  </v>
          </cell>
          <cell r="CE2474" t="str">
            <v xml:space="preserve">Americano      </v>
          </cell>
        </row>
        <row r="2475">
          <cell r="BY2475">
            <v>0</v>
          </cell>
          <cell r="BZ2475">
            <v>0</v>
          </cell>
          <cell r="CA2475">
            <v>0</v>
          </cell>
          <cell r="CB2475" t="str">
            <v xml:space="preserve">CESP        </v>
          </cell>
          <cell r="CC2475" t="str">
            <v>PNB     N1</v>
          </cell>
          <cell r="CD2475" t="str">
            <v xml:space="preserve">OPCOES COMPRA  </v>
          </cell>
          <cell r="CE2475" t="str">
            <v xml:space="preserve">Americano      </v>
          </cell>
        </row>
        <row r="2476">
          <cell r="BY2476">
            <v>0</v>
          </cell>
          <cell r="BZ2476">
            <v>0</v>
          </cell>
          <cell r="CA2476">
            <v>0</v>
          </cell>
          <cell r="CB2476" t="str">
            <v xml:space="preserve">CESP        </v>
          </cell>
          <cell r="CC2476" t="str">
            <v>PNB     N1</v>
          </cell>
          <cell r="CD2476" t="str">
            <v xml:space="preserve">OPCOES COMPRA  </v>
          </cell>
          <cell r="CE2476" t="str">
            <v xml:space="preserve">Americano      </v>
          </cell>
        </row>
        <row r="2477">
          <cell r="BY2477">
            <v>0</v>
          </cell>
          <cell r="BZ2477">
            <v>0</v>
          </cell>
          <cell r="CA2477">
            <v>0</v>
          </cell>
          <cell r="CB2477" t="str">
            <v xml:space="preserve">CESP        </v>
          </cell>
          <cell r="CC2477" t="str">
            <v>PNB     N1</v>
          </cell>
          <cell r="CD2477" t="str">
            <v xml:space="preserve">OPCOES COMPRA  </v>
          </cell>
          <cell r="CE2477" t="str">
            <v xml:space="preserve">Americano      </v>
          </cell>
        </row>
        <row r="2478">
          <cell r="BY2478">
            <v>0</v>
          </cell>
          <cell r="BZ2478">
            <v>0</v>
          </cell>
          <cell r="CA2478">
            <v>0</v>
          </cell>
          <cell r="CB2478" t="str">
            <v xml:space="preserve">CESP        </v>
          </cell>
          <cell r="CC2478" t="str">
            <v>PNB     N1</v>
          </cell>
          <cell r="CD2478" t="str">
            <v xml:space="preserve">OPCOES VENDA   </v>
          </cell>
          <cell r="CE2478" t="str">
            <v xml:space="preserve">Europeu        </v>
          </cell>
        </row>
        <row r="2479">
          <cell r="BY2479">
            <v>0</v>
          </cell>
          <cell r="BZ2479">
            <v>0</v>
          </cell>
          <cell r="CA2479">
            <v>0</v>
          </cell>
          <cell r="CB2479" t="str">
            <v xml:space="preserve">CESP        </v>
          </cell>
          <cell r="CC2479" t="str">
            <v>PNB     N1</v>
          </cell>
          <cell r="CD2479" t="str">
            <v xml:space="preserve">OPCOES VENDA   </v>
          </cell>
          <cell r="CE2479" t="str">
            <v xml:space="preserve">Europeu        </v>
          </cell>
        </row>
        <row r="2480">
          <cell r="BY2480">
            <v>0</v>
          </cell>
          <cell r="BZ2480">
            <v>0</v>
          </cell>
          <cell r="CA2480">
            <v>0</v>
          </cell>
          <cell r="CB2480" t="str">
            <v xml:space="preserve">CESP        </v>
          </cell>
          <cell r="CC2480" t="str">
            <v>PNB     N1</v>
          </cell>
          <cell r="CD2480" t="str">
            <v xml:space="preserve">OPCOES VENDA   </v>
          </cell>
          <cell r="CE2480" t="str">
            <v xml:space="preserve">Europeu        </v>
          </cell>
        </row>
        <row r="2481">
          <cell r="BY2481">
            <v>0</v>
          </cell>
          <cell r="BZ2481">
            <v>0</v>
          </cell>
          <cell r="CA2481">
            <v>0</v>
          </cell>
          <cell r="CB2481" t="str">
            <v xml:space="preserve">CESP        </v>
          </cell>
          <cell r="CC2481" t="str">
            <v>PNB     N1</v>
          </cell>
          <cell r="CD2481" t="str">
            <v xml:space="preserve">OPCOES VENDA   </v>
          </cell>
          <cell r="CE2481" t="str">
            <v xml:space="preserve">Europeu        </v>
          </cell>
        </row>
        <row r="2482">
          <cell r="BY2482">
            <v>0</v>
          </cell>
          <cell r="BZ2482">
            <v>0</v>
          </cell>
          <cell r="CA2482">
            <v>0</v>
          </cell>
          <cell r="CB2482" t="str">
            <v xml:space="preserve">CESP        </v>
          </cell>
          <cell r="CC2482" t="str">
            <v>PNB     N1</v>
          </cell>
          <cell r="CD2482" t="str">
            <v xml:space="preserve">OPCOES VENDA   </v>
          </cell>
          <cell r="CE2482" t="str">
            <v xml:space="preserve">Europeu        </v>
          </cell>
        </row>
        <row r="2483">
          <cell r="BY2483">
            <v>0</v>
          </cell>
          <cell r="BZ2483">
            <v>0</v>
          </cell>
          <cell r="CA2483">
            <v>0</v>
          </cell>
          <cell r="CB2483" t="str">
            <v xml:space="preserve">CESP        </v>
          </cell>
          <cell r="CC2483" t="str">
            <v>PNB     N1</v>
          </cell>
          <cell r="CD2483" t="str">
            <v xml:space="preserve">OPCOES VENDA   </v>
          </cell>
          <cell r="CE2483" t="str">
            <v xml:space="preserve">Europeu        </v>
          </cell>
        </row>
        <row r="2484">
          <cell r="BY2484">
            <v>0</v>
          </cell>
          <cell r="BZ2484">
            <v>0</v>
          </cell>
          <cell r="CA2484">
            <v>0</v>
          </cell>
          <cell r="CB2484" t="str">
            <v xml:space="preserve">CESP        </v>
          </cell>
          <cell r="CC2484" t="str">
            <v>PNB     N1</v>
          </cell>
          <cell r="CD2484" t="str">
            <v xml:space="preserve">OPCOES VENDA   </v>
          </cell>
          <cell r="CE2484" t="str">
            <v xml:space="preserve">Europeu        </v>
          </cell>
        </row>
        <row r="2485">
          <cell r="BY2485">
            <v>0</v>
          </cell>
          <cell r="BZ2485">
            <v>0</v>
          </cell>
          <cell r="CA2485">
            <v>0</v>
          </cell>
          <cell r="CB2485" t="str">
            <v xml:space="preserve">CESP        </v>
          </cell>
          <cell r="CC2485" t="str">
            <v>PNB     N1</v>
          </cell>
          <cell r="CD2485" t="str">
            <v xml:space="preserve">OPCOES VENDA   </v>
          </cell>
          <cell r="CE2485" t="str">
            <v xml:space="preserve">Europeu        </v>
          </cell>
        </row>
        <row r="2486">
          <cell r="BY2486">
            <v>0</v>
          </cell>
          <cell r="BZ2486">
            <v>0</v>
          </cell>
          <cell r="CA2486">
            <v>0</v>
          </cell>
          <cell r="CB2486" t="str">
            <v xml:space="preserve">CESP        </v>
          </cell>
          <cell r="CC2486" t="str">
            <v>PNB     N1</v>
          </cell>
          <cell r="CD2486" t="str">
            <v xml:space="preserve">OPCOES VENDA   </v>
          </cell>
          <cell r="CE2486" t="str">
            <v xml:space="preserve">Europeu        </v>
          </cell>
        </row>
        <row r="2487">
          <cell r="BY2487">
            <v>0</v>
          </cell>
          <cell r="BZ2487">
            <v>0</v>
          </cell>
          <cell r="CA2487">
            <v>0</v>
          </cell>
          <cell r="CB2487" t="str">
            <v xml:space="preserve">CESP        </v>
          </cell>
          <cell r="CC2487" t="str">
            <v>PNB     N1</v>
          </cell>
          <cell r="CD2487" t="str">
            <v xml:space="preserve">OPCOES VENDA   </v>
          </cell>
          <cell r="CE2487" t="str">
            <v xml:space="preserve">Europeu        </v>
          </cell>
        </row>
        <row r="2488">
          <cell r="BY2488">
            <v>0</v>
          </cell>
          <cell r="BZ2488">
            <v>0</v>
          </cell>
          <cell r="CA2488">
            <v>0</v>
          </cell>
          <cell r="CB2488" t="str">
            <v xml:space="preserve">CESP        </v>
          </cell>
          <cell r="CC2488" t="str">
            <v>PNB     N1</v>
          </cell>
          <cell r="CD2488" t="str">
            <v xml:space="preserve">OPCOES VENDA   </v>
          </cell>
          <cell r="CE2488" t="str">
            <v xml:space="preserve">Europeu        </v>
          </cell>
        </row>
        <row r="2489">
          <cell r="BY2489">
            <v>0</v>
          </cell>
          <cell r="BZ2489">
            <v>0</v>
          </cell>
          <cell r="CA2489">
            <v>0</v>
          </cell>
          <cell r="CB2489" t="str">
            <v xml:space="preserve">CESP        </v>
          </cell>
          <cell r="CC2489" t="str">
            <v>PNB     N1</v>
          </cell>
          <cell r="CD2489" t="str">
            <v xml:space="preserve">OPCOES VENDA   </v>
          </cell>
          <cell r="CE2489" t="str">
            <v xml:space="preserve">Europeu        </v>
          </cell>
        </row>
        <row r="2490">
          <cell r="BY2490">
            <v>0</v>
          </cell>
          <cell r="BZ2490">
            <v>0</v>
          </cell>
          <cell r="CA2490">
            <v>0</v>
          </cell>
          <cell r="CB2490" t="str">
            <v xml:space="preserve">CESP        </v>
          </cell>
          <cell r="CC2490" t="str">
            <v>PNB     N1</v>
          </cell>
          <cell r="CD2490" t="str">
            <v xml:space="preserve">OPCOES VENDA   </v>
          </cell>
          <cell r="CE2490" t="str">
            <v xml:space="preserve">Europeu        </v>
          </cell>
        </row>
        <row r="2491">
          <cell r="BY2491">
            <v>0</v>
          </cell>
          <cell r="BZ2491">
            <v>0</v>
          </cell>
          <cell r="CA2491">
            <v>0</v>
          </cell>
          <cell r="CB2491" t="str">
            <v xml:space="preserve">CESP        </v>
          </cell>
          <cell r="CC2491" t="str">
            <v>PNB     N1</v>
          </cell>
          <cell r="CD2491" t="str">
            <v xml:space="preserve">OPCOES VENDA   </v>
          </cell>
          <cell r="CE2491" t="str">
            <v xml:space="preserve">Europeu        </v>
          </cell>
        </row>
        <row r="2492">
          <cell r="BY2492">
            <v>0</v>
          </cell>
          <cell r="BZ2492">
            <v>0</v>
          </cell>
          <cell r="CA2492">
            <v>0</v>
          </cell>
          <cell r="CB2492" t="str">
            <v xml:space="preserve">CPLE        </v>
          </cell>
          <cell r="CC2492" t="str">
            <v>PNB     N1</v>
          </cell>
          <cell r="CD2492" t="str">
            <v xml:space="preserve">OPCOES COMPRA  </v>
          </cell>
          <cell r="CE2492" t="str">
            <v xml:space="preserve">Americano      </v>
          </cell>
        </row>
        <row r="2493">
          <cell r="BY2493">
            <v>0</v>
          </cell>
          <cell r="BZ2493">
            <v>0</v>
          </cell>
          <cell r="CA2493">
            <v>0</v>
          </cell>
          <cell r="CB2493" t="str">
            <v xml:space="preserve">CPLE        </v>
          </cell>
          <cell r="CC2493" t="str">
            <v>PNB     N1</v>
          </cell>
          <cell r="CD2493" t="str">
            <v xml:space="preserve">OPCOES VENDA   </v>
          </cell>
          <cell r="CE2493" t="str">
            <v xml:space="preserve">Europeu        </v>
          </cell>
        </row>
        <row r="2494">
          <cell r="BY2494">
            <v>0</v>
          </cell>
          <cell r="BZ2494">
            <v>0</v>
          </cell>
          <cell r="CA2494">
            <v>0</v>
          </cell>
          <cell r="CB2494" t="str">
            <v xml:space="preserve">ELET        </v>
          </cell>
          <cell r="CC2494" t="str">
            <v>PNB     N1</v>
          </cell>
          <cell r="CD2494" t="str">
            <v xml:space="preserve">OPCOES COMPRA  </v>
          </cell>
          <cell r="CE2494" t="str">
            <v xml:space="preserve">Americano      </v>
          </cell>
        </row>
        <row r="2495">
          <cell r="BY2495">
            <v>0</v>
          </cell>
          <cell r="BZ2495">
            <v>0</v>
          </cell>
          <cell r="CA2495">
            <v>0</v>
          </cell>
          <cell r="CB2495" t="str">
            <v xml:space="preserve">ELET        </v>
          </cell>
          <cell r="CC2495" t="str">
            <v>PNB     N1</v>
          </cell>
          <cell r="CD2495" t="str">
            <v xml:space="preserve">OPCOES VENDA   </v>
          </cell>
          <cell r="CE2495" t="str">
            <v xml:space="preserve">Europeu        </v>
          </cell>
        </row>
        <row r="2496">
          <cell r="BY2496">
            <v>0</v>
          </cell>
          <cell r="BZ2496">
            <v>0</v>
          </cell>
          <cell r="CA2496">
            <v>0</v>
          </cell>
          <cell r="CB2496" t="str">
            <v xml:space="preserve">UNIP        </v>
          </cell>
          <cell r="CC2496" t="str">
            <v>PNB     N1</v>
          </cell>
          <cell r="CD2496" t="str">
            <v xml:space="preserve">OPCOES COMPRA  </v>
          </cell>
          <cell r="CE2496" t="str">
            <v xml:space="preserve">Americano      </v>
          </cell>
        </row>
        <row r="2497">
          <cell r="BY2497">
            <v>0</v>
          </cell>
          <cell r="BZ2497">
            <v>0</v>
          </cell>
          <cell r="CA2497">
            <v>0</v>
          </cell>
          <cell r="CB2497" t="str">
            <v xml:space="preserve">UNIP        </v>
          </cell>
          <cell r="CC2497" t="str">
            <v>PNB     N1</v>
          </cell>
          <cell r="CD2497" t="str">
            <v xml:space="preserve">OPCOES VENDA   </v>
          </cell>
          <cell r="CE2497" t="str">
            <v xml:space="preserve">Europeu        </v>
          </cell>
        </row>
        <row r="2498">
          <cell r="BY2498">
            <v>0</v>
          </cell>
          <cell r="BZ2498">
            <v>0</v>
          </cell>
          <cell r="CA2498">
            <v>0</v>
          </cell>
          <cell r="CB2498" t="str">
            <v xml:space="preserve">USIM        </v>
          </cell>
          <cell r="CC2498" t="str">
            <v>PNB     N1</v>
          </cell>
          <cell r="CD2498" t="str">
            <v xml:space="preserve">OPCOES COMPRA  </v>
          </cell>
          <cell r="CE2498" t="str">
            <v xml:space="preserve">Americano      </v>
          </cell>
        </row>
        <row r="2499">
          <cell r="BY2499">
            <v>0</v>
          </cell>
          <cell r="BZ2499">
            <v>0</v>
          </cell>
          <cell r="CA2499">
            <v>0</v>
          </cell>
          <cell r="CB2499" t="str">
            <v xml:space="preserve">USIM        </v>
          </cell>
          <cell r="CC2499" t="str">
            <v>PNB     N1</v>
          </cell>
          <cell r="CD2499" t="str">
            <v xml:space="preserve">OPCOES VENDA   </v>
          </cell>
          <cell r="CE2499" t="str">
            <v xml:space="preserve">Europeu        </v>
          </cell>
        </row>
        <row r="2500">
          <cell r="BY2500">
            <v>0</v>
          </cell>
          <cell r="BZ2500">
            <v>0</v>
          </cell>
          <cell r="CA2500">
            <v>0</v>
          </cell>
          <cell r="CB2500" t="str">
            <v xml:space="preserve">CLSC        </v>
          </cell>
          <cell r="CC2500" t="str">
            <v>PNB     N2</v>
          </cell>
          <cell r="CD2500" t="str">
            <v xml:space="preserve">OPCOES COMPRA  </v>
          </cell>
          <cell r="CE2500" t="str">
            <v xml:space="preserve">Americano      </v>
          </cell>
        </row>
        <row r="2501">
          <cell r="BY2501">
            <v>0</v>
          </cell>
          <cell r="BZ2501">
            <v>0</v>
          </cell>
          <cell r="CA2501">
            <v>0</v>
          </cell>
          <cell r="CB2501" t="str">
            <v xml:space="preserve">CLSC        </v>
          </cell>
          <cell r="CC2501" t="str">
            <v>PNB     N2</v>
          </cell>
          <cell r="CD2501" t="str">
            <v xml:space="preserve">OPCOES VENDA   </v>
          </cell>
          <cell r="CE2501" t="str">
            <v xml:space="preserve">Europeu        </v>
          </cell>
        </row>
        <row r="2502">
          <cell r="BY2502">
            <v>0</v>
          </cell>
          <cell r="BZ2502">
            <v>0</v>
          </cell>
          <cell r="CA2502">
            <v>0</v>
          </cell>
          <cell r="CB2502" t="str">
            <v xml:space="preserve">ELPL        </v>
          </cell>
          <cell r="CC2502" t="str">
            <v>PNB     N2</v>
          </cell>
          <cell r="CD2502" t="str">
            <v xml:space="preserve">OPCOES COMPRA  </v>
          </cell>
          <cell r="CE2502" t="str">
            <v xml:space="preserve">Americano      </v>
          </cell>
        </row>
        <row r="2503">
          <cell r="BY2503">
            <v>0</v>
          </cell>
          <cell r="BZ2503">
            <v>0</v>
          </cell>
          <cell r="CA2503">
            <v>0</v>
          </cell>
          <cell r="CB2503" t="str">
            <v xml:space="preserve">ELPL        </v>
          </cell>
          <cell r="CC2503" t="str">
            <v>PNB     N2</v>
          </cell>
          <cell r="CD2503" t="str">
            <v xml:space="preserve">OPCOES COMPRA  </v>
          </cell>
          <cell r="CE2503" t="str">
            <v xml:space="preserve">Americano      </v>
          </cell>
        </row>
        <row r="2504">
          <cell r="BY2504">
            <v>0</v>
          </cell>
          <cell r="BZ2504">
            <v>0</v>
          </cell>
          <cell r="CA2504">
            <v>0</v>
          </cell>
          <cell r="CB2504" t="str">
            <v xml:space="preserve">ELPL        </v>
          </cell>
          <cell r="CC2504" t="str">
            <v>PNB     N2</v>
          </cell>
          <cell r="CD2504" t="str">
            <v xml:space="preserve">OPCOES COMPRA  </v>
          </cell>
          <cell r="CE2504" t="str">
            <v xml:space="preserve">Americano      </v>
          </cell>
        </row>
        <row r="2505">
          <cell r="BY2505">
            <v>0</v>
          </cell>
          <cell r="BZ2505">
            <v>0</v>
          </cell>
          <cell r="CA2505">
            <v>0</v>
          </cell>
          <cell r="CB2505" t="str">
            <v xml:space="preserve">ELPL        </v>
          </cell>
          <cell r="CC2505" t="str">
            <v>PNB     N2</v>
          </cell>
          <cell r="CD2505" t="str">
            <v xml:space="preserve">OPCOES VENDA   </v>
          </cell>
          <cell r="CE2505" t="str">
            <v xml:space="preserve">Europeu        </v>
          </cell>
        </row>
        <row r="2506">
          <cell r="BY2506">
            <v>0</v>
          </cell>
          <cell r="BZ2506">
            <v>0</v>
          </cell>
          <cell r="CA2506">
            <v>0</v>
          </cell>
          <cell r="CB2506" t="str">
            <v xml:space="preserve">ELPL        </v>
          </cell>
          <cell r="CC2506" t="str">
            <v>PNB     N2</v>
          </cell>
          <cell r="CD2506" t="str">
            <v xml:space="preserve">OPCOES VENDA   </v>
          </cell>
          <cell r="CE2506" t="str">
            <v xml:space="preserve">Europeu        </v>
          </cell>
        </row>
        <row r="2507">
          <cell r="BY2507">
            <v>0</v>
          </cell>
          <cell r="BZ2507">
            <v>0</v>
          </cell>
          <cell r="CA2507">
            <v>0</v>
          </cell>
          <cell r="CB2507" t="str">
            <v xml:space="preserve">ELPL        </v>
          </cell>
          <cell r="CC2507" t="str">
            <v>PNB     N2</v>
          </cell>
          <cell r="CD2507" t="str">
            <v xml:space="preserve">OPCOES VENDA   </v>
          </cell>
          <cell r="CE2507" t="str">
            <v xml:space="preserve">Europeu        </v>
          </cell>
        </row>
        <row r="2508">
          <cell r="BY2508">
            <v>0</v>
          </cell>
          <cell r="BZ2508">
            <v>0</v>
          </cell>
          <cell r="CA2508">
            <v>0</v>
          </cell>
          <cell r="CB2508" t="str">
            <v xml:space="preserve">UBBR        </v>
          </cell>
          <cell r="CC2508" t="str">
            <v>UNT     N1</v>
          </cell>
          <cell r="CD2508" t="str">
            <v xml:space="preserve">OPCOES COMPRA  </v>
          </cell>
          <cell r="CE2508" t="str">
            <v xml:space="preserve">Americano      </v>
          </cell>
        </row>
        <row r="2509">
          <cell r="BY2509">
            <v>0</v>
          </cell>
          <cell r="BZ2509">
            <v>0</v>
          </cell>
          <cell r="CA2509">
            <v>0</v>
          </cell>
          <cell r="CB2509" t="str">
            <v xml:space="preserve">UBBR        </v>
          </cell>
          <cell r="CC2509" t="str">
            <v>UNT     N1</v>
          </cell>
          <cell r="CD2509" t="str">
            <v xml:space="preserve">OPCOES COMPRA  </v>
          </cell>
          <cell r="CE2509" t="str">
            <v xml:space="preserve">Americano      </v>
          </cell>
        </row>
        <row r="2510">
          <cell r="BY2510">
            <v>0</v>
          </cell>
          <cell r="BZ2510">
            <v>0</v>
          </cell>
          <cell r="CA2510">
            <v>0</v>
          </cell>
          <cell r="CB2510" t="str">
            <v xml:space="preserve">UBBR        </v>
          </cell>
          <cell r="CC2510" t="str">
            <v>UNT     N1</v>
          </cell>
          <cell r="CD2510" t="str">
            <v xml:space="preserve">OPCOES COMPRA  </v>
          </cell>
          <cell r="CE2510" t="str">
            <v xml:space="preserve">Americano      </v>
          </cell>
        </row>
        <row r="2511">
          <cell r="BY2511">
            <v>0</v>
          </cell>
          <cell r="BZ2511">
            <v>0</v>
          </cell>
          <cell r="CA2511">
            <v>0</v>
          </cell>
          <cell r="CB2511" t="str">
            <v xml:space="preserve">UBBR        </v>
          </cell>
          <cell r="CC2511" t="str">
            <v>UNT     N1</v>
          </cell>
          <cell r="CD2511" t="str">
            <v xml:space="preserve">OPCOES COMPRA  </v>
          </cell>
          <cell r="CE2511" t="str">
            <v xml:space="preserve">Americano      </v>
          </cell>
        </row>
        <row r="2512">
          <cell r="BY2512">
            <v>0</v>
          </cell>
          <cell r="BZ2512">
            <v>0</v>
          </cell>
          <cell r="CA2512">
            <v>0</v>
          </cell>
          <cell r="CB2512" t="str">
            <v xml:space="preserve">UBBR        </v>
          </cell>
          <cell r="CC2512" t="str">
            <v>UNT     N1</v>
          </cell>
          <cell r="CD2512" t="str">
            <v xml:space="preserve">OPCOES COMPRA  </v>
          </cell>
          <cell r="CE2512" t="str">
            <v xml:space="preserve">Americano      </v>
          </cell>
        </row>
        <row r="2513">
          <cell r="BY2513">
            <v>0</v>
          </cell>
          <cell r="BZ2513">
            <v>0</v>
          </cell>
          <cell r="CA2513">
            <v>0</v>
          </cell>
          <cell r="CB2513" t="str">
            <v xml:space="preserve">UBBR        </v>
          </cell>
          <cell r="CC2513" t="str">
            <v>UNT     N1</v>
          </cell>
          <cell r="CD2513" t="str">
            <v xml:space="preserve">OPCOES COMPRA  </v>
          </cell>
          <cell r="CE2513" t="str">
            <v xml:space="preserve">Americano      </v>
          </cell>
        </row>
        <row r="2514">
          <cell r="BY2514">
            <v>0</v>
          </cell>
          <cell r="BZ2514">
            <v>0</v>
          </cell>
          <cell r="CA2514">
            <v>0</v>
          </cell>
          <cell r="CB2514" t="str">
            <v xml:space="preserve">UBBR        </v>
          </cell>
          <cell r="CC2514" t="str">
            <v>UNT     N1</v>
          </cell>
          <cell r="CD2514" t="str">
            <v xml:space="preserve">OPCOES COMPRA  </v>
          </cell>
          <cell r="CE2514" t="str">
            <v xml:space="preserve">Americano      </v>
          </cell>
        </row>
        <row r="2515">
          <cell r="BY2515">
            <v>0</v>
          </cell>
          <cell r="BZ2515">
            <v>0</v>
          </cell>
          <cell r="CA2515">
            <v>0</v>
          </cell>
          <cell r="CB2515" t="str">
            <v xml:space="preserve">UBBR        </v>
          </cell>
          <cell r="CC2515" t="str">
            <v>UNT     N1</v>
          </cell>
          <cell r="CD2515" t="str">
            <v xml:space="preserve">OPCOES COMPRA  </v>
          </cell>
          <cell r="CE2515" t="str">
            <v xml:space="preserve">Americano      </v>
          </cell>
        </row>
        <row r="2516">
          <cell r="BY2516">
            <v>0</v>
          </cell>
          <cell r="BZ2516">
            <v>0</v>
          </cell>
          <cell r="CA2516">
            <v>0</v>
          </cell>
          <cell r="CB2516" t="str">
            <v xml:space="preserve">UBBR        </v>
          </cell>
          <cell r="CC2516" t="str">
            <v>UNT     N1</v>
          </cell>
          <cell r="CD2516" t="str">
            <v xml:space="preserve">OPCOES COMPRA  </v>
          </cell>
          <cell r="CE2516" t="str">
            <v xml:space="preserve">Americano      </v>
          </cell>
        </row>
        <row r="2517">
          <cell r="BY2517">
            <v>0</v>
          </cell>
          <cell r="BZ2517">
            <v>0</v>
          </cell>
          <cell r="CA2517">
            <v>0</v>
          </cell>
          <cell r="CB2517" t="str">
            <v xml:space="preserve">UBBR        </v>
          </cell>
          <cell r="CC2517" t="str">
            <v>UNT     N1</v>
          </cell>
          <cell r="CD2517" t="str">
            <v xml:space="preserve">OPCOES COMPRA  </v>
          </cell>
          <cell r="CE2517" t="str">
            <v xml:space="preserve">Americano      </v>
          </cell>
        </row>
        <row r="2518">
          <cell r="BY2518">
            <v>0</v>
          </cell>
          <cell r="BZ2518">
            <v>0</v>
          </cell>
          <cell r="CA2518">
            <v>0</v>
          </cell>
          <cell r="CB2518" t="str">
            <v xml:space="preserve">UBBR        </v>
          </cell>
          <cell r="CC2518" t="str">
            <v>UNT     N1</v>
          </cell>
          <cell r="CD2518" t="str">
            <v xml:space="preserve">OPCOES COMPRA  </v>
          </cell>
          <cell r="CE2518" t="str">
            <v xml:space="preserve">Americano      </v>
          </cell>
        </row>
        <row r="2519">
          <cell r="BY2519">
            <v>0</v>
          </cell>
          <cell r="BZ2519">
            <v>0</v>
          </cell>
          <cell r="CA2519">
            <v>0</v>
          </cell>
          <cell r="CB2519" t="str">
            <v xml:space="preserve">UBBR        </v>
          </cell>
          <cell r="CC2519" t="str">
            <v>UNT     N1</v>
          </cell>
          <cell r="CD2519" t="str">
            <v xml:space="preserve">OPCOES COMPRA  </v>
          </cell>
          <cell r="CE2519" t="str">
            <v xml:space="preserve">Americano      </v>
          </cell>
        </row>
        <row r="2520">
          <cell r="BY2520">
            <v>0</v>
          </cell>
          <cell r="BZ2520">
            <v>0</v>
          </cell>
          <cell r="CA2520">
            <v>0</v>
          </cell>
          <cell r="CB2520" t="str">
            <v xml:space="preserve">UBBR        </v>
          </cell>
          <cell r="CC2520" t="str">
            <v>UNT     N1</v>
          </cell>
          <cell r="CD2520" t="str">
            <v xml:space="preserve">OPCOES COMPRA  </v>
          </cell>
          <cell r="CE2520" t="str">
            <v xml:space="preserve">Americano      </v>
          </cell>
        </row>
        <row r="2521">
          <cell r="BY2521">
            <v>0</v>
          </cell>
          <cell r="BZ2521">
            <v>0</v>
          </cell>
          <cell r="CA2521">
            <v>0</v>
          </cell>
          <cell r="CB2521" t="str">
            <v xml:space="preserve">UBBR        </v>
          </cell>
          <cell r="CC2521" t="str">
            <v>UNT     N1</v>
          </cell>
          <cell r="CD2521" t="str">
            <v xml:space="preserve">OPCOES COMPRA  </v>
          </cell>
          <cell r="CE2521" t="str">
            <v xml:space="preserve">Americano      </v>
          </cell>
        </row>
        <row r="2522">
          <cell r="BY2522">
            <v>0</v>
          </cell>
          <cell r="BZ2522">
            <v>0</v>
          </cell>
          <cell r="CA2522">
            <v>0</v>
          </cell>
          <cell r="CB2522" t="str">
            <v xml:space="preserve">UBBR        </v>
          </cell>
          <cell r="CC2522" t="str">
            <v>UNT     N1</v>
          </cell>
          <cell r="CD2522" t="str">
            <v xml:space="preserve">OPCOES COMPRA  </v>
          </cell>
          <cell r="CE2522" t="str">
            <v xml:space="preserve">Americano      </v>
          </cell>
        </row>
        <row r="2523">
          <cell r="BY2523">
            <v>0</v>
          </cell>
          <cell r="BZ2523">
            <v>0</v>
          </cell>
          <cell r="CA2523">
            <v>0</v>
          </cell>
          <cell r="CB2523" t="str">
            <v xml:space="preserve">UBBR        </v>
          </cell>
          <cell r="CC2523" t="str">
            <v>UNT     N1</v>
          </cell>
          <cell r="CD2523" t="str">
            <v xml:space="preserve">OPCOES COMPRA  </v>
          </cell>
          <cell r="CE2523" t="str">
            <v xml:space="preserve">Americano      </v>
          </cell>
        </row>
        <row r="2524">
          <cell r="BY2524">
            <v>0</v>
          </cell>
          <cell r="BZ2524">
            <v>0</v>
          </cell>
          <cell r="CA2524">
            <v>0</v>
          </cell>
          <cell r="CB2524" t="str">
            <v xml:space="preserve">UBBR        </v>
          </cell>
          <cell r="CC2524" t="str">
            <v>UNT     N1</v>
          </cell>
          <cell r="CD2524" t="str">
            <v xml:space="preserve">OPCOES COMPRA  </v>
          </cell>
          <cell r="CE2524" t="str">
            <v xml:space="preserve">Americano      </v>
          </cell>
        </row>
        <row r="2525">
          <cell r="BY2525">
            <v>0</v>
          </cell>
          <cell r="BZ2525">
            <v>0</v>
          </cell>
          <cell r="CA2525">
            <v>0</v>
          </cell>
          <cell r="CB2525" t="str">
            <v xml:space="preserve">UBBR        </v>
          </cell>
          <cell r="CC2525" t="str">
            <v>UNT     N1</v>
          </cell>
          <cell r="CD2525" t="str">
            <v xml:space="preserve">OPCOES COMPRA  </v>
          </cell>
          <cell r="CE2525" t="str">
            <v xml:space="preserve">Americano      </v>
          </cell>
        </row>
        <row r="2526">
          <cell r="BY2526">
            <v>0</v>
          </cell>
          <cell r="BZ2526">
            <v>0</v>
          </cell>
          <cell r="CA2526">
            <v>0</v>
          </cell>
          <cell r="CB2526" t="str">
            <v xml:space="preserve">UBBR        </v>
          </cell>
          <cell r="CC2526" t="str">
            <v>UNT     N1</v>
          </cell>
          <cell r="CD2526" t="str">
            <v xml:space="preserve">OPCOES COMPRA  </v>
          </cell>
          <cell r="CE2526" t="str">
            <v xml:space="preserve">Americano      </v>
          </cell>
        </row>
        <row r="2527">
          <cell r="BY2527">
            <v>0</v>
          </cell>
          <cell r="BZ2527">
            <v>0</v>
          </cell>
          <cell r="CA2527">
            <v>0</v>
          </cell>
          <cell r="CB2527" t="str">
            <v xml:space="preserve">UBBR        </v>
          </cell>
          <cell r="CC2527" t="str">
            <v>UNT     N1</v>
          </cell>
          <cell r="CD2527" t="str">
            <v xml:space="preserve">OPCOES COMPRA  </v>
          </cell>
          <cell r="CE2527" t="str">
            <v xml:space="preserve">Americano      </v>
          </cell>
        </row>
        <row r="2528">
          <cell r="BY2528">
            <v>0</v>
          </cell>
          <cell r="BZ2528">
            <v>0</v>
          </cell>
          <cell r="CA2528">
            <v>0</v>
          </cell>
          <cell r="CB2528" t="str">
            <v xml:space="preserve">UBBR        </v>
          </cell>
          <cell r="CC2528" t="str">
            <v>UNT     N1</v>
          </cell>
          <cell r="CD2528" t="str">
            <v xml:space="preserve">OPCOES COMPRA  </v>
          </cell>
          <cell r="CE2528" t="str">
            <v xml:space="preserve">Americano      </v>
          </cell>
        </row>
        <row r="2529">
          <cell r="BY2529">
            <v>0</v>
          </cell>
          <cell r="BZ2529">
            <v>0</v>
          </cell>
          <cell r="CA2529">
            <v>0</v>
          </cell>
          <cell r="CB2529" t="str">
            <v xml:space="preserve">UBBR        </v>
          </cell>
          <cell r="CC2529" t="str">
            <v>UNT     N1</v>
          </cell>
          <cell r="CD2529" t="str">
            <v xml:space="preserve">OPCOES COMPRA  </v>
          </cell>
          <cell r="CE2529" t="str">
            <v xml:space="preserve">Americano      </v>
          </cell>
        </row>
        <row r="2530">
          <cell r="BY2530">
            <v>0</v>
          </cell>
          <cell r="BZ2530">
            <v>0</v>
          </cell>
          <cell r="CA2530">
            <v>0</v>
          </cell>
          <cell r="CB2530" t="str">
            <v xml:space="preserve">UBBR        </v>
          </cell>
          <cell r="CC2530" t="str">
            <v>UNT     N1</v>
          </cell>
          <cell r="CD2530" t="str">
            <v xml:space="preserve">OPCOES COMPRA  </v>
          </cell>
          <cell r="CE2530" t="str">
            <v xml:space="preserve">Americano      </v>
          </cell>
        </row>
        <row r="2531">
          <cell r="BY2531">
            <v>0</v>
          </cell>
          <cell r="BZ2531">
            <v>0</v>
          </cell>
          <cell r="CA2531">
            <v>0</v>
          </cell>
          <cell r="CB2531" t="str">
            <v xml:space="preserve">UBBR        </v>
          </cell>
          <cell r="CC2531" t="str">
            <v>UNT     N1</v>
          </cell>
          <cell r="CD2531" t="str">
            <v xml:space="preserve">OPCOES COMPRA  </v>
          </cell>
          <cell r="CE2531" t="str">
            <v xml:space="preserve">Americano      </v>
          </cell>
        </row>
        <row r="2532">
          <cell r="BY2532">
            <v>0</v>
          </cell>
          <cell r="BZ2532">
            <v>0</v>
          </cell>
          <cell r="CA2532">
            <v>0</v>
          </cell>
          <cell r="CB2532" t="str">
            <v xml:space="preserve">UBBR        </v>
          </cell>
          <cell r="CC2532" t="str">
            <v>UNT     N1</v>
          </cell>
          <cell r="CD2532" t="str">
            <v xml:space="preserve">OPCOES COMPRA  </v>
          </cell>
          <cell r="CE2532" t="str">
            <v xml:space="preserve">Americano      </v>
          </cell>
        </row>
        <row r="2533">
          <cell r="BY2533">
            <v>0</v>
          </cell>
          <cell r="BZ2533">
            <v>0</v>
          </cell>
          <cell r="CA2533">
            <v>0</v>
          </cell>
          <cell r="CB2533" t="str">
            <v xml:space="preserve">UBBR        </v>
          </cell>
          <cell r="CC2533" t="str">
            <v>UNT     N1</v>
          </cell>
          <cell r="CD2533" t="str">
            <v xml:space="preserve">OPCOES COMPRA  </v>
          </cell>
          <cell r="CE2533" t="str">
            <v xml:space="preserve">Americano      </v>
          </cell>
        </row>
        <row r="2534">
          <cell r="BY2534">
            <v>0</v>
          </cell>
          <cell r="BZ2534">
            <v>0</v>
          </cell>
          <cell r="CA2534">
            <v>0</v>
          </cell>
          <cell r="CB2534" t="str">
            <v xml:space="preserve">UBBR        </v>
          </cell>
          <cell r="CC2534" t="str">
            <v>UNT     N1</v>
          </cell>
          <cell r="CD2534" t="str">
            <v xml:space="preserve">OPCOES VENDA   </v>
          </cell>
          <cell r="CE2534" t="str">
            <v xml:space="preserve">Europeu        </v>
          </cell>
        </row>
        <row r="2535">
          <cell r="BY2535">
            <v>0</v>
          </cell>
          <cell r="BZ2535">
            <v>0</v>
          </cell>
          <cell r="CA2535">
            <v>0</v>
          </cell>
          <cell r="CB2535" t="str">
            <v xml:space="preserve">UBBR        </v>
          </cell>
          <cell r="CC2535" t="str">
            <v>UNT     N1</v>
          </cell>
          <cell r="CD2535" t="str">
            <v xml:space="preserve">OPCOES VENDA   </v>
          </cell>
          <cell r="CE2535" t="str">
            <v xml:space="preserve">Europeu        </v>
          </cell>
        </row>
        <row r="2536">
          <cell r="BY2536">
            <v>0</v>
          </cell>
          <cell r="BZ2536">
            <v>0</v>
          </cell>
          <cell r="CA2536">
            <v>0</v>
          </cell>
          <cell r="CB2536" t="str">
            <v xml:space="preserve">UBBR        </v>
          </cell>
          <cell r="CC2536" t="str">
            <v>UNT     N1</v>
          </cell>
          <cell r="CD2536" t="str">
            <v xml:space="preserve">OPCOES VENDA   </v>
          </cell>
          <cell r="CE2536" t="str">
            <v xml:space="preserve">Europeu        </v>
          </cell>
        </row>
        <row r="2537">
          <cell r="BY2537">
            <v>0</v>
          </cell>
          <cell r="BZ2537">
            <v>0</v>
          </cell>
          <cell r="CA2537">
            <v>0</v>
          </cell>
          <cell r="CB2537" t="str">
            <v xml:space="preserve">UBBR        </v>
          </cell>
          <cell r="CC2537" t="str">
            <v>UNT     N1</v>
          </cell>
          <cell r="CD2537" t="str">
            <v xml:space="preserve">OPCOES VENDA   </v>
          </cell>
          <cell r="CE2537" t="str">
            <v xml:space="preserve">Europeu        </v>
          </cell>
        </row>
        <row r="2538">
          <cell r="BY2538">
            <v>0</v>
          </cell>
          <cell r="BZ2538">
            <v>0</v>
          </cell>
          <cell r="CA2538">
            <v>0</v>
          </cell>
          <cell r="CB2538" t="str">
            <v xml:space="preserve">UBBR        </v>
          </cell>
          <cell r="CC2538" t="str">
            <v>UNT     N1</v>
          </cell>
          <cell r="CD2538" t="str">
            <v xml:space="preserve">OPCOES VENDA   </v>
          </cell>
          <cell r="CE2538" t="str">
            <v xml:space="preserve">Europeu        </v>
          </cell>
        </row>
        <row r="2539">
          <cell r="BY2539">
            <v>0</v>
          </cell>
          <cell r="BZ2539">
            <v>0</v>
          </cell>
          <cell r="CA2539">
            <v>0</v>
          </cell>
          <cell r="CB2539" t="str">
            <v xml:space="preserve">UBBR        </v>
          </cell>
          <cell r="CC2539" t="str">
            <v>UNT     N1</v>
          </cell>
          <cell r="CD2539" t="str">
            <v xml:space="preserve">OPCOES VENDA   </v>
          </cell>
          <cell r="CE2539" t="str">
            <v xml:space="preserve">Europeu        </v>
          </cell>
        </row>
        <row r="2540">
          <cell r="BY2540">
            <v>0</v>
          </cell>
          <cell r="BZ2540">
            <v>0</v>
          </cell>
          <cell r="CA2540">
            <v>0</v>
          </cell>
          <cell r="CB2540" t="str">
            <v xml:space="preserve">UBBR        </v>
          </cell>
          <cell r="CC2540" t="str">
            <v>UNT     N1</v>
          </cell>
          <cell r="CD2540" t="str">
            <v xml:space="preserve">OPCOES VENDA   </v>
          </cell>
          <cell r="CE2540" t="str">
            <v xml:space="preserve">Europeu        </v>
          </cell>
        </row>
        <row r="2541">
          <cell r="BY2541">
            <v>0</v>
          </cell>
          <cell r="BZ2541">
            <v>0</v>
          </cell>
          <cell r="CA2541">
            <v>0</v>
          </cell>
          <cell r="CB2541" t="str">
            <v xml:space="preserve">UBBR        </v>
          </cell>
          <cell r="CC2541" t="str">
            <v>UNT     N1</v>
          </cell>
          <cell r="CD2541" t="str">
            <v xml:space="preserve">OPCOES VENDA   </v>
          </cell>
          <cell r="CE2541" t="str">
            <v xml:space="preserve">Europeu        </v>
          </cell>
        </row>
        <row r="2542">
          <cell r="BY2542">
            <v>0</v>
          </cell>
          <cell r="BZ2542">
            <v>0</v>
          </cell>
          <cell r="CA2542">
            <v>0</v>
          </cell>
          <cell r="CB2542" t="str">
            <v xml:space="preserve">UBBR        </v>
          </cell>
          <cell r="CC2542" t="str">
            <v>UNT     N1</v>
          </cell>
          <cell r="CD2542" t="str">
            <v xml:space="preserve">OPCOES VENDA   </v>
          </cell>
          <cell r="CE2542" t="str">
            <v xml:space="preserve">Europeu        </v>
          </cell>
        </row>
        <row r="2543">
          <cell r="BY2543">
            <v>0</v>
          </cell>
          <cell r="BZ2543">
            <v>0</v>
          </cell>
          <cell r="CA2543">
            <v>0</v>
          </cell>
          <cell r="CB2543" t="str">
            <v xml:space="preserve">UBBR        </v>
          </cell>
          <cell r="CC2543" t="str">
            <v>UNT     N1</v>
          </cell>
          <cell r="CD2543" t="str">
            <v xml:space="preserve">OPCOES VENDA   </v>
          </cell>
          <cell r="CE2543" t="str">
            <v xml:space="preserve">Europeu        </v>
          </cell>
        </row>
        <row r="2544">
          <cell r="BY2544">
            <v>0</v>
          </cell>
          <cell r="BZ2544">
            <v>0</v>
          </cell>
          <cell r="CA2544">
            <v>0</v>
          </cell>
          <cell r="CB2544" t="str">
            <v xml:space="preserve">UBBR        </v>
          </cell>
          <cell r="CC2544" t="str">
            <v>UNT     N1</v>
          </cell>
          <cell r="CD2544" t="str">
            <v xml:space="preserve">OPCOES VENDA   </v>
          </cell>
          <cell r="CE2544" t="str">
            <v xml:space="preserve">Europeu        </v>
          </cell>
        </row>
        <row r="2545">
          <cell r="BY2545">
            <v>0</v>
          </cell>
          <cell r="BZ2545">
            <v>0</v>
          </cell>
          <cell r="CA2545">
            <v>0</v>
          </cell>
          <cell r="CB2545" t="str">
            <v xml:space="preserve">UBBR        </v>
          </cell>
          <cell r="CC2545" t="str">
            <v>UNT     N1</v>
          </cell>
          <cell r="CD2545" t="str">
            <v xml:space="preserve">OPCOES VENDA   </v>
          </cell>
          <cell r="CE2545" t="str">
            <v xml:space="preserve">Europeu        </v>
          </cell>
        </row>
        <row r="2546">
          <cell r="BY2546">
            <v>0</v>
          </cell>
          <cell r="BZ2546">
            <v>0</v>
          </cell>
          <cell r="CA2546">
            <v>0</v>
          </cell>
          <cell r="CB2546" t="str">
            <v xml:space="preserve">UBBR        </v>
          </cell>
          <cell r="CC2546" t="str">
            <v>UNT     N1</v>
          </cell>
          <cell r="CD2546" t="str">
            <v xml:space="preserve">OPCOES VENDA   </v>
          </cell>
          <cell r="CE2546" t="str">
            <v xml:space="preserve">Europeu        </v>
          </cell>
        </row>
        <row r="2547">
          <cell r="BY2547">
            <v>0</v>
          </cell>
          <cell r="BZ2547">
            <v>0</v>
          </cell>
          <cell r="CA2547">
            <v>0</v>
          </cell>
          <cell r="CB2547" t="str">
            <v xml:space="preserve">UBBR        </v>
          </cell>
          <cell r="CC2547" t="str">
            <v>UNT     N1</v>
          </cell>
          <cell r="CD2547" t="str">
            <v xml:space="preserve">OPCOES VENDA   </v>
          </cell>
          <cell r="CE2547" t="str">
            <v xml:space="preserve">Europeu        </v>
          </cell>
        </row>
        <row r="2548">
          <cell r="BY2548">
            <v>0</v>
          </cell>
          <cell r="BZ2548">
            <v>0</v>
          </cell>
          <cell r="CA2548">
            <v>0</v>
          </cell>
          <cell r="CB2548" t="str">
            <v xml:space="preserve">UBBR        </v>
          </cell>
          <cell r="CC2548" t="str">
            <v>UNT     N1</v>
          </cell>
          <cell r="CD2548" t="str">
            <v xml:space="preserve">OPCOES VENDA   </v>
          </cell>
          <cell r="CE2548" t="str">
            <v xml:space="preserve">Europeu        </v>
          </cell>
        </row>
        <row r="2549">
          <cell r="BY2549">
            <v>0</v>
          </cell>
          <cell r="BZ2549">
            <v>0</v>
          </cell>
          <cell r="CA2549">
            <v>0</v>
          </cell>
          <cell r="CB2549" t="str">
            <v xml:space="preserve">UBBR        </v>
          </cell>
          <cell r="CC2549" t="str">
            <v>UNT     N1</v>
          </cell>
          <cell r="CD2549" t="str">
            <v xml:space="preserve">OPCOES VENDA   </v>
          </cell>
          <cell r="CE2549" t="str">
            <v xml:space="preserve">Europeu        </v>
          </cell>
        </row>
        <row r="2550">
          <cell r="BY2550">
            <v>0</v>
          </cell>
          <cell r="BZ2550">
            <v>0</v>
          </cell>
          <cell r="CA2550">
            <v>0</v>
          </cell>
          <cell r="CB2550" t="str">
            <v xml:space="preserve">UBBR        </v>
          </cell>
          <cell r="CC2550" t="str">
            <v>UNT     N1</v>
          </cell>
          <cell r="CD2550" t="str">
            <v xml:space="preserve">OPCOES VENDA   </v>
          </cell>
          <cell r="CE2550" t="str">
            <v xml:space="preserve">Europeu        </v>
          </cell>
        </row>
        <row r="2551">
          <cell r="BY2551">
            <v>0</v>
          </cell>
          <cell r="BZ2551">
            <v>0</v>
          </cell>
          <cell r="CA2551">
            <v>0</v>
          </cell>
          <cell r="CB2551" t="str">
            <v xml:space="preserve">UBBR        </v>
          </cell>
          <cell r="CC2551" t="str">
            <v>UNT     N1</v>
          </cell>
          <cell r="CD2551" t="str">
            <v xml:space="preserve">OPCOES VENDA   </v>
          </cell>
          <cell r="CE2551" t="str">
            <v xml:space="preserve">Europeu        </v>
          </cell>
        </row>
        <row r="2552">
          <cell r="BY2552">
            <v>0</v>
          </cell>
          <cell r="BZ2552">
            <v>0</v>
          </cell>
          <cell r="CA2552">
            <v>0</v>
          </cell>
          <cell r="CB2552" t="str">
            <v xml:space="preserve">UBBR        </v>
          </cell>
          <cell r="CC2552" t="str">
            <v>UNT     N1</v>
          </cell>
          <cell r="CD2552" t="str">
            <v xml:space="preserve">OPCOES VENDA   </v>
          </cell>
          <cell r="CE2552" t="str">
            <v xml:space="preserve">Europeu        </v>
          </cell>
        </row>
        <row r="2553">
          <cell r="BY2553">
            <v>0</v>
          </cell>
          <cell r="BZ2553">
            <v>0</v>
          </cell>
          <cell r="CA2553">
            <v>0</v>
          </cell>
          <cell r="CB2553" t="str">
            <v xml:space="preserve">UBBR        </v>
          </cell>
          <cell r="CC2553" t="str">
            <v>UNT     N1</v>
          </cell>
          <cell r="CD2553" t="str">
            <v xml:space="preserve">OPCOES VENDA   </v>
          </cell>
          <cell r="CE2553" t="str">
            <v xml:space="preserve">Europeu        </v>
          </cell>
        </row>
        <row r="2554">
          <cell r="BY2554">
            <v>0</v>
          </cell>
          <cell r="BZ2554">
            <v>0</v>
          </cell>
          <cell r="CA2554">
            <v>0</v>
          </cell>
          <cell r="CB2554" t="str">
            <v xml:space="preserve">UBBR        </v>
          </cell>
          <cell r="CC2554" t="str">
            <v>UNT     N1</v>
          </cell>
          <cell r="CD2554" t="str">
            <v xml:space="preserve">OPCOES VENDA   </v>
          </cell>
          <cell r="CE2554" t="str">
            <v xml:space="preserve">Europeu        </v>
          </cell>
        </row>
        <row r="2555">
          <cell r="BY2555">
            <v>0</v>
          </cell>
          <cell r="BZ2555">
            <v>0</v>
          </cell>
          <cell r="CA2555">
            <v>0</v>
          </cell>
          <cell r="CB2555" t="str">
            <v xml:space="preserve">UBBR        </v>
          </cell>
          <cell r="CC2555" t="str">
            <v>UNT     N1</v>
          </cell>
          <cell r="CD2555" t="str">
            <v xml:space="preserve">OPCOES VENDA   </v>
          </cell>
          <cell r="CE2555" t="str">
            <v xml:space="preserve">Europeu        </v>
          </cell>
        </row>
        <row r="2556">
          <cell r="BY2556">
            <v>0</v>
          </cell>
          <cell r="BZ2556">
            <v>0</v>
          </cell>
          <cell r="CA2556">
            <v>0</v>
          </cell>
          <cell r="CB2556" t="str">
            <v xml:space="preserve">UBBR        </v>
          </cell>
          <cell r="CC2556" t="str">
            <v>UNT     N1</v>
          </cell>
          <cell r="CD2556" t="str">
            <v xml:space="preserve">OPCOES VENDA   </v>
          </cell>
          <cell r="CE2556" t="str">
            <v xml:space="preserve">Europeu        </v>
          </cell>
        </row>
        <row r="2557">
          <cell r="BY2557">
            <v>0</v>
          </cell>
          <cell r="BZ2557">
            <v>0</v>
          </cell>
          <cell r="CA2557">
            <v>0</v>
          </cell>
          <cell r="CB2557" t="str">
            <v xml:space="preserve">UBBR        </v>
          </cell>
          <cell r="CC2557" t="str">
            <v>UNT     N1</v>
          </cell>
          <cell r="CD2557" t="str">
            <v xml:space="preserve">OPCOES VENDA   </v>
          </cell>
          <cell r="CE2557" t="str">
            <v xml:space="preserve">Europeu        </v>
          </cell>
        </row>
        <row r="2558">
          <cell r="BY2558">
            <v>0</v>
          </cell>
          <cell r="BZ2558">
            <v>0</v>
          </cell>
          <cell r="CA2558">
            <v>0</v>
          </cell>
          <cell r="CB2558" t="str">
            <v xml:space="preserve">UBBR        </v>
          </cell>
          <cell r="CC2558" t="str">
            <v>UNT     N1</v>
          </cell>
          <cell r="CD2558" t="str">
            <v xml:space="preserve">OPCOES VENDA   </v>
          </cell>
          <cell r="CE2558" t="str">
            <v xml:space="preserve">Europeu        </v>
          </cell>
        </row>
        <row r="2559">
          <cell r="BY2559">
            <v>0</v>
          </cell>
          <cell r="BZ2559">
            <v>0</v>
          </cell>
          <cell r="CA2559">
            <v>0</v>
          </cell>
          <cell r="CB2559" t="str">
            <v xml:space="preserve">UBBR        </v>
          </cell>
          <cell r="CC2559" t="str">
            <v>UNT     N1</v>
          </cell>
          <cell r="CD2559" t="str">
            <v xml:space="preserve">OPCOES VENDA   </v>
          </cell>
          <cell r="CE2559" t="str">
            <v xml:space="preserve">Europeu        </v>
          </cell>
        </row>
        <row r="2560">
          <cell r="BY2560">
            <v>0</v>
          </cell>
          <cell r="BZ2560">
            <v>0</v>
          </cell>
          <cell r="CA2560">
            <v>0</v>
          </cell>
          <cell r="CB2560" t="str">
            <v xml:space="preserve">ALLL        </v>
          </cell>
          <cell r="CC2560" t="str">
            <v>UNT     N2</v>
          </cell>
          <cell r="CD2560" t="str">
            <v xml:space="preserve">OPCOES COMPRA  </v>
          </cell>
          <cell r="CE2560" t="str">
            <v xml:space="preserve">Americano      </v>
          </cell>
        </row>
        <row r="2561">
          <cell r="BY2561">
            <v>0</v>
          </cell>
          <cell r="BZ2561">
            <v>0</v>
          </cell>
          <cell r="CA2561">
            <v>0</v>
          </cell>
          <cell r="CB2561" t="str">
            <v xml:space="preserve">ALLL        </v>
          </cell>
          <cell r="CC2561" t="str">
            <v>UNT     N2</v>
          </cell>
          <cell r="CD2561" t="str">
            <v xml:space="preserve">OPCOES COMPRA  </v>
          </cell>
          <cell r="CE2561" t="str">
            <v xml:space="preserve">Americano      </v>
          </cell>
        </row>
        <row r="2562">
          <cell r="BY2562">
            <v>0</v>
          </cell>
          <cell r="BZ2562">
            <v>0</v>
          </cell>
          <cell r="CA2562">
            <v>0</v>
          </cell>
          <cell r="CB2562" t="str">
            <v xml:space="preserve">ALLL        </v>
          </cell>
          <cell r="CC2562" t="str">
            <v>UNT     N2</v>
          </cell>
          <cell r="CD2562" t="str">
            <v xml:space="preserve">OPCOES COMPRA  </v>
          </cell>
          <cell r="CE2562" t="str">
            <v xml:space="preserve">Americano      </v>
          </cell>
        </row>
        <row r="2563">
          <cell r="BY2563">
            <v>0</v>
          </cell>
          <cell r="BZ2563">
            <v>0</v>
          </cell>
          <cell r="CA2563">
            <v>0</v>
          </cell>
          <cell r="CB2563" t="str">
            <v xml:space="preserve">ALLL        </v>
          </cell>
          <cell r="CC2563" t="str">
            <v>UNT     N2</v>
          </cell>
          <cell r="CD2563" t="str">
            <v xml:space="preserve">OPCOES COMPRA  </v>
          </cell>
          <cell r="CE2563" t="str">
            <v xml:space="preserve">Americano      </v>
          </cell>
        </row>
        <row r="2564">
          <cell r="BY2564">
            <v>0</v>
          </cell>
          <cell r="BZ2564">
            <v>0</v>
          </cell>
          <cell r="CA2564">
            <v>0</v>
          </cell>
          <cell r="CB2564" t="str">
            <v xml:space="preserve">ALLL        </v>
          </cell>
          <cell r="CC2564" t="str">
            <v>UNT     N2</v>
          </cell>
          <cell r="CD2564" t="str">
            <v xml:space="preserve">OPCOES COMPRA  </v>
          </cell>
          <cell r="CE2564" t="str">
            <v xml:space="preserve">Americano      </v>
          </cell>
        </row>
        <row r="2565">
          <cell r="BY2565">
            <v>0</v>
          </cell>
          <cell r="BZ2565">
            <v>0</v>
          </cell>
          <cell r="CA2565">
            <v>0</v>
          </cell>
          <cell r="CB2565" t="str">
            <v xml:space="preserve">ALLL        </v>
          </cell>
          <cell r="CC2565" t="str">
            <v>UNT     N2</v>
          </cell>
          <cell r="CD2565" t="str">
            <v xml:space="preserve">OPCOES COMPRA  </v>
          </cell>
          <cell r="CE2565" t="str">
            <v xml:space="preserve">Americano      </v>
          </cell>
        </row>
        <row r="2566">
          <cell r="BY2566">
            <v>0</v>
          </cell>
          <cell r="BZ2566">
            <v>0</v>
          </cell>
          <cell r="CA2566">
            <v>0</v>
          </cell>
          <cell r="CB2566" t="str">
            <v xml:space="preserve">ALLL        </v>
          </cell>
          <cell r="CC2566" t="str">
            <v>UNT     N2</v>
          </cell>
          <cell r="CD2566" t="str">
            <v xml:space="preserve">OPCOES COMPRA  </v>
          </cell>
          <cell r="CE2566" t="str">
            <v xml:space="preserve">Europeu        </v>
          </cell>
        </row>
        <row r="2567">
          <cell r="BY2567">
            <v>0</v>
          </cell>
          <cell r="BZ2567">
            <v>0</v>
          </cell>
          <cell r="CA2567">
            <v>0</v>
          </cell>
          <cell r="CB2567" t="str">
            <v xml:space="preserve">ALLL        </v>
          </cell>
          <cell r="CC2567" t="str">
            <v>UNT     N2</v>
          </cell>
          <cell r="CD2567" t="str">
            <v xml:space="preserve">OPCOES COMPRA  </v>
          </cell>
          <cell r="CE2567" t="str">
            <v xml:space="preserve">Americano      </v>
          </cell>
        </row>
        <row r="2568">
          <cell r="BY2568">
            <v>0</v>
          </cell>
          <cell r="BZ2568">
            <v>0</v>
          </cell>
          <cell r="CA2568">
            <v>0</v>
          </cell>
          <cell r="CB2568" t="str">
            <v xml:space="preserve">ALLL        </v>
          </cell>
          <cell r="CC2568" t="str">
            <v>UNT     N2</v>
          </cell>
          <cell r="CD2568" t="str">
            <v xml:space="preserve">OPCOES COMPRA  </v>
          </cell>
          <cell r="CE2568" t="str">
            <v xml:space="preserve">Americano      </v>
          </cell>
        </row>
        <row r="2569">
          <cell r="BY2569">
            <v>0</v>
          </cell>
          <cell r="BZ2569">
            <v>0</v>
          </cell>
          <cell r="CA2569">
            <v>0</v>
          </cell>
          <cell r="CB2569" t="str">
            <v xml:space="preserve">ALLL        </v>
          </cell>
          <cell r="CC2569" t="str">
            <v>UNT     N2</v>
          </cell>
          <cell r="CD2569" t="str">
            <v xml:space="preserve">OPCOES COMPRA  </v>
          </cell>
          <cell r="CE2569" t="str">
            <v xml:space="preserve">Americano      </v>
          </cell>
        </row>
        <row r="2570">
          <cell r="BY2570">
            <v>0</v>
          </cell>
          <cell r="BZ2570">
            <v>0</v>
          </cell>
          <cell r="CA2570">
            <v>0</v>
          </cell>
          <cell r="CB2570" t="str">
            <v xml:space="preserve">ALLL        </v>
          </cell>
          <cell r="CC2570" t="str">
            <v>UNT     N2</v>
          </cell>
          <cell r="CD2570" t="str">
            <v xml:space="preserve">OPCOES COMPRA  </v>
          </cell>
          <cell r="CE2570" t="str">
            <v xml:space="preserve">Americano      </v>
          </cell>
        </row>
        <row r="2571">
          <cell r="BY2571">
            <v>0</v>
          </cell>
          <cell r="BZ2571">
            <v>0</v>
          </cell>
          <cell r="CA2571">
            <v>0</v>
          </cell>
          <cell r="CB2571" t="str">
            <v xml:space="preserve">ALLL        </v>
          </cell>
          <cell r="CC2571" t="str">
            <v>UNT     N2</v>
          </cell>
          <cell r="CD2571" t="str">
            <v xml:space="preserve">OPCOES COMPRA  </v>
          </cell>
          <cell r="CE2571" t="str">
            <v xml:space="preserve">Americano      </v>
          </cell>
        </row>
        <row r="2572">
          <cell r="BY2572">
            <v>0</v>
          </cell>
          <cell r="BZ2572">
            <v>0</v>
          </cell>
          <cell r="CA2572">
            <v>0</v>
          </cell>
          <cell r="CB2572" t="str">
            <v xml:space="preserve">ALLL        </v>
          </cell>
          <cell r="CC2572" t="str">
            <v>UNT     N2</v>
          </cell>
          <cell r="CD2572" t="str">
            <v xml:space="preserve">OPCOES COMPRA  </v>
          </cell>
          <cell r="CE2572" t="str">
            <v xml:space="preserve">Americano      </v>
          </cell>
        </row>
        <row r="2573">
          <cell r="BY2573">
            <v>0</v>
          </cell>
          <cell r="BZ2573">
            <v>0</v>
          </cell>
          <cell r="CA2573">
            <v>0</v>
          </cell>
          <cell r="CB2573" t="str">
            <v xml:space="preserve">ALLL        </v>
          </cell>
          <cell r="CC2573" t="str">
            <v>UNT     N2</v>
          </cell>
          <cell r="CD2573" t="str">
            <v xml:space="preserve">OPCOES COMPRA  </v>
          </cell>
          <cell r="CE2573" t="str">
            <v xml:space="preserve">Americano      </v>
          </cell>
        </row>
        <row r="2574">
          <cell r="BY2574">
            <v>0</v>
          </cell>
          <cell r="BZ2574">
            <v>0</v>
          </cell>
          <cell r="CA2574">
            <v>0</v>
          </cell>
          <cell r="CB2574" t="str">
            <v xml:space="preserve">ALLL        </v>
          </cell>
          <cell r="CC2574" t="str">
            <v>UNT     N2</v>
          </cell>
          <cell r="CD2574" t="str">
            <v xml:space="preserve">OPCOES COMPRA  </v>
          </cell>
          <cell r="CE2574" t="str">
            <v xml:space="preserve">Americano      </v>
          </cell>
        </row>
        <row r="2575">
          <cell r="BY2575">
            <v>0</v>
          </cell>
          <cell r="BZ2575">
            <v>0</v>
          </cell>
          <cell r="CA2575">
            <v>0</v>
          </cell>
          <cell r="CB2575" t="str">
            <v xml:space="preserve">ALLL        </v>
          </cell>
          <cell r="CC2575" t="str">
            <v>UNT     N2</v>
          </cell>
          <cell r="CD2575" t="str">
            <v xml:space="preserve">OPCOES COMPRA  </v>
          </cell>
          <cell r="CE2575" t="str">
            <v xml:space="preserve">Americano      </v>
          </cell>
        </row>
        <row r="2576">
          <cell r="BY2576">
            <v>0</v>
          </cell>
          <cell r="BZ2576">
            <v>0</v>
          </cell>
          <cell r="CA2576">
            <v>0</v>
          </cell>
          <cell r="CB2576" t="str">
            <v xml:space="preserve">ALLL        </v>
          </cell>
          <cell r="CC2576" t="str">
            <v>UNT     N2</v>
          </cell>
          <cell r="CD2576" t="str">
            <v xml:space="preserve">OPCOES COMPRA  </v>
          </cell>
          <cell r="CE2576" t="str">
            <v xml:space="preserve">Americano      </v>
          </cell>
        </row>
        <row r="2577">
          <cell r="BY2577">
            <v>0</v>
          </cell>
          <cell r="BZ2577">
            <v>0</v>
          </cell>
          <cell r="CA2577">
            <v>0</v>
          </cell>
          <cell r="CB2577" t="str">
            <v xml:space="preserve">ALLL        </v>
          </cell>
          <cell r="CC2577" t="str">
            <v>UNT     N2</v>
          </cell>
          <cell r="CD2577" t="str">
            <v xml:space="preserve">OPCOES COMPRA  </v>
          </cell>
          <cell r="CE2577" t="str">
            <v xml:space="preserve">Americano      </v>
          </cell>
        </row>
        <row r="2578">
          <cell r="BY2578">
            <v>0</v>
          </cell>
          <cell r="BZ2578">
            <v>0</v>
          </cell>
          <cell r="CA2578">
            <v>0</v>
          </cell>
          <cell r="CB2578" t="str">
            <v xml:space="preserve">ALLL        </v>
          </cell>
          <cell r="CC2578" t="str">
            <v>UNT     N2</v>
          </cell>
          <cell r="CD2578" t="str">
            <v xml:space="preserve">OPCOES COMPRA  </v>
          </cell>
          <cell r="CE2578" t="str">
            <v xml:space="preserve">Americano      </v>
          </cell>
        </row>
        <row r="2579">
          <cell r="BY2579">
            <v>0</v>
          </cell>
          <cell r="BZ2579">
            <v>0</v>
          </cell>
          <cell r="CA2579">
            <v>0</v>
          </cell>
          <cell r="CB2579" t="str">
            <v xml:space="preserve">ALLL        </v>
          </cell>
          <cell r="CC2579" t="str">
            <v>UNT     N2</v>
          </cell>
          <cell r="CD2579" t="str">
            <v xml:space="preserve">OPCOES COMPRA  </v>
          </cell>
          <cell r="CE2579" t="str">
            <v xml:space="preserve">Americano      </v>
          </cell>
        </row>
        <row r="2580">
          <cell r="BY2580">
            <v>0</v>
          </cell>
          <cell r="BZ2580">
            <v>0</v>
          </cell>
          <cell r="CA2580">
            <v>0</v>
          </cell>
          <cell r="CB2580" t="str">
            <v xml:space="preserve">ALLL        </v>
          </cell>
          <cell r="CC2580" t="str">
            <v>UNT     N2</v>
          </cell>
          <cell r="CD2580" t="str">
            <v xml:space="preserve">OPCOES COMPRA  </v>
          </cell>
          <cell r="CE2580" t="str">
            <v xml:space="preserve">Americano      </v>
          </cell>
        </row>
        <row r="2581">
          <cell r="BY2581">
            <v>0</v>
          </cell>
          <cell r="BZ2581">
            <v>0</v>
          </cell>
          <cell r="CA2581">
            <v>0</v>
          </cell>
          <cell r="CB2581" t="str">
            <v xml:space="preserve">ALLL        </v>
          </cell>
          <cell r="CC2581" t="str">
            <v>UNT     N2</v>
          </cell>
          <cell r="CD2581" t="str">
            <v xml:space="preserve">OPCOES COMPRA  </v>
          </cell>
          <cell r="CE2581" t="str">
            <v xml:space="preserve">Americano      </v>
          </cell>
        </row>
        <row r="2582">
          <cell r="BY2582">
            <v>0</v>
          </cell>
          <cell r="BZ2582">
            <v>0</v>
          </cell>
          <cell r="CA2582">
            <v>0</v>
          </cell>
          <cell r="CB2582" t="str">
            <v xml:space="preserve">ALLL        </v>
          </cell>
          <cell r="CC2582" t="str">
            <v>UNT     N2</v>
          </cell>
          <cell r="CD2582" t="str">
            <v xml:space="preserve">OPCOES VENDA   </v>
          </cell>
          <cell r="CE2582" t="str">
            <v xml:space="preserve">Europeu        </v>
          </cell>
        </row>
        <row r="2583">
          <cell r="BY2583">
            <v>0</v>
          </cell>
          <cell r="BZ2583">
            <v>0</v>
          </cell>
          <cell r="CA2583">
            <v>0</v>
          </cell>
          <cell r="CB2583" t="str">
            <v xml:space="preserve">ALLL        </v>
          </cell>
          <cell r="CC2583" t="str">
            <v>UNT     N2</v>
          </cell>
          <cell r="CD2583" t="str">
            <v xml:space="preserve">OPCOES VENDA   </v>
          </cell>
          <cell r="CE2583" t="str">
            <v xml:space="preserve">Europeu        </v>
          </cell>
        </row>
        <row r="2584">
          <cell r="BY2584">
            <v>0</v>
          </cell>
          <cell r="BZ2584">
            <v>0</v>
          </cell>
          <cell r="CA2584">
            <v>0</v>
          </cell>
          <cell r="CB2584" t="str">
            <v xml:space="preserve">ALLL        </v>
          </cell>
          <cell r="CC2584" t="str">
            <v>UNT     N2</v>
          </cell>
          <cell r="CD2584" t="str">
            <v xml:space="preserve">OPCOES VENDA   </v>
          </cell>
          <cell r="CE2584" t="str">
            <v xml:space="preserve">Europeu        </v>
          </cell>
        </row>
        <row r="2585">
          <cell r="BY2585">
            <v>0</v>
          </cell>
          <cell r="BZ2585">
            <v>0</v>
          </cell>
          <cell r="CA2585">
            <v>0</v>
          </cell>
          <cell r="CB2585" t="str">
            <v xml:space="preserve">ALLL        </v>
          </cell>
          <cell r="CC2585" t="str">
            <v>UNT     N2</v>
          </cell>
          <cell r="CD2585" t="str">
            <v xml:space="preserve">OPCOES VENDA   </v>
          </cell>
          <cell r="CE2585" t="str">
            <v xml:space="preserve">Europeu        </v>
          </cell>
        </row>
        <row r="2586">
          <cell r="BY2586">
            <v>0</v>
          </cell>
          <cell r="BZ2586">
            <v>0</v>
          </cell>
          <cell r="CA2586">
            <v>0</v>
          </cell>
          <cell r="CB2586" t="str">
            <v xml:space="preserve">ALLL        </v>
          </cell>
          <cell r="CC2586" t="str">
            <v>UNT     N2</v>
          </cell>
          <cell r="CD2586" t="str">
            <v xml:space="preserve">OPCOES VENDA   </v>
          </cell>
          <cell r="CE2586" t="str">
            <v xml:space="preserve">Europeu        </v>
          </cell>
        </row>
        <row r="2587">
          <cell r="BY2587">
            <v>0</v>
          </cell>
          <cell r="BZ2587">
            <v>0</v>
          </cell>
          <cell r="CA2587">
            <v>0</v>
          </cell>
          <cell r="CB2587" t="str">
            <v xml:space="preserve">ALLL        </v>
          </cell>
          <cell r="CC2587" t="str">
            <v>UNT     N2</v>
          </cell>
          <cell r="CD2587" t="str">
            <v xml:space="preserve">OPCOES VENDA   </v>
          </cell>
          <cell r="CE2587" t="str">
            <v xml:space="preserve">Europeu        </v>
          </cell>
        </row>
        <row r="2588">
          <cell r="BY2588">
            <v>0</v>
          </cell>
          <cell r="BZ2588">
            <v>0</v>
          </cell>
          <cell r="CA2588">
            <v>0</v>
          </cell>
          <cell r="CB2588" t="str">
            <v xml:space="preserve">ALLL        </v>
          </cell>
          <cell r="CC2588" t="str">
            <v>UNT     N2</v>
          </cell>
          <cell r="CD2588" t="str">
            <v xml:space="preserve">OPCOES VENDA   </v>
          </cell>
          <cell r="CE2588" t="str">
            <v xml:space="preserve">Europeu        </v>
          </cell>
        </row>
        <row r="2589">
          <cell r="BY2589">
            <v>0</v>
          </cell>
          <cell r="BZ2589">
            <v>0</v>
          </cell>
          <cell r="CA2589">
            <v>0</v>
          </cell>
          <cell r="CB2589" t="str">
            <v xml:space="preserve">ALLL        </v>
          </cell>
          <cell r="CC2589" t="str">
            <v>UNT     N2</v>
          </cell>
          <cell r="CD2589" t="str">
            <v xml:space="preserve">OPCOES VENDA   </v>
          </cell>
          <cell r="CE2589" t="str">
            <v xml:space="preserve">Europeu        </v>
          </cell>
        </row>
        <row r="2590">
          <cell r="BY2590">
            <v>0</v>
          </cell>
          <cell r="BZ2590">
            <v>0</v>
          </cell>
          <cell r="CA2590">
            <v>0</v>
          </cell>
          <cell r="CB2590" t="str">
            <v xml:space="preserve">ALLL        </v>
          </cell>
          <cell r="CC2590" t="str">
            <v>UNT     N2</v>
          </cell>
          <cell r="CD2590" t="str">
            <v xml:space="preserve">OPCOES VENDA   </v>
          </cell>
          <cell r="CE2590" t="str">
            <v xml:space="preserve">Europeu        </v>
          </cell>
        </row>
        <row r="2591">
          <cell r="BY2591">
            <v>0</v>
          </cell>
          <cell r="BZ2591">
            <v>0</v>
          </cell>
          <cell r="CA2591">
            <v>0</v>
          </cell>
          <cell r="CB2591" t="str">
            <v xml:space="preserve">ALLL        </v>
          </cell>
          <cell r="CC2591" t="str">
            <v>UNT     N2</v>
          </cell>
          <cell r="CD2591" t="str">
            <v xml:space="preserve">OPCOES VENDA   </v>
          </cell>
          <cell r="CE2591" t="str">
            <v xml:space="preserve">Europeu        </v>
          </cell>
        </row>
        <row r="2592">
          <cell r="BY2592">
            <v>0</v>
          </cell>
          <cell r="BZ2592">
            <v>0</v>
          </cell>
          <cell r="CA2592">
            <v>0</v>
          </cell>
          <cell r="CB2592" t="str">
            <v xml:space="preserve">ALLL        </v>
          </cell>
          <cell r="CC2592" t="str">
            <v>UNT     N2</v>
          </cell>
          <cell r="CD2592" t="str">
            <v xml:space="preserve">OPCOES VENDA   </v>
          </cell>
          <cell r="CE2592" t="str">
            <v xml:space="preserve">Europeu        </v>
          </cell>
        </row>
        <row r="2593">
          <cell r="BY2593">
            <v>0</v>
          </cell>
          <cell r="BZ2593">
            <v>0</v>
          </cell>
          <cell r="CA2593">
            <v>0</v>
          </cell>
          <cell r="CB2593" t="str">
            <v xml:space="preserve">ALLL        </v>
          </cell>
          <cell r="CC2593" t="str">
            <v>UNT     N2</v>
          </cell>
          <cell r="CD2593" t="str">
            <v xml:space="preserve">OPCOES VENDA   </v>
          </cell>
          <cell r="CE2593" t="str">
            <v xml:space="preserve">Europeu        </v>
          </cell>
        </row>
        <row r="2594">
          <cell r="BY2594">
            <v>0</v>
          </cell>
          <cell r="BZ2594">
            <v>0</v>
          </cell>
          <cell r="CA2594">
            <v>0</v>
          </cell>
          <cell r="CB2594" t="str">
            <v xml:space="preserve">ALLL        </v>
          </cell>
          <cell r="CC2594" t="str">
            <v>UNT     N2</v>
          </cell>
          <cell r="CD2594" t="str">
            <v xml:space="preserve">OPCOES VENDA   </v>
          </cell>
          <cell r="CE2594" t="str">
            <v xml:space="preserve">Europeu        </v>
          </cell>
        </row>
        <row r="2595">
          <cell r="BY2595">
            <v>0</v>
          </cell>
          <cell r="BZ2595">
            <v>0</v>
          </cell>
          <cell r="CA2595">
            <v>0</v>
          </cell>
          <cell r="CB2595" t="str">
            <v xml:space="preserve">ALLL        </v>
          </cell>
          <cell r="CC2595" t="str">
            <v>UNT     N2</v>
          </cell>
          <cell r="CD2595" t="str">
            <v xml:space="preserve">OPCOES VENDA   </v>
          </cell>
          <cell r="CE2595" t="str">
            <v xml:space="preserve">Europeu        </v>
          </cell>
        </row>
        <row r="2596">
          <cell r="BY2596">
            <v>0</v>
          </cell>
          <cell r="BZ2596">
            <v>0</v>
          </cell>
          <cell r="CA2596">
            <v>0</v>
          </cell>
          <cell r="CB2596" t="str">
            <v xml:space="preserve">ALLL        </v>
          </cell>
          <cell r="CC2596" t="str">
            <v>UNT     N2</v>
          </cell>
          <cell r="CD2596" t="str">
            <v xml:space="preserve">OPCOES VENDA   </v>
          </cell>
          <cell r="CE2596" t="str">
            <v xml:space="preserve">Europeu        </v>
          </cell>
        </row>
        <row r="2597">
          <cell r="BY2597">
            <v>0</v>
          </cell>
          <cell r="BZ2597">
            <v>0</v>
          </cell>
          <cell r="CA2597">
            <v>0</v>
          </cell>
          <cell r="CB2597" t="str">
            <v xml:space="preserve">ALLL        </v>
          </cell>
          <cell r="CC2597" t="str">
            <v>UNT     N2</v>
          </cell>
          <cell r="CD2597" t="str">
            <v xml:space="preserve">OPCOES VENDA   </v>
          </cell>
          <cell r="CE2597" t="str">
            <v xml:space="preserve">Europeu        </v>
          </cell>
        </row>
        <row r="2598">
          <cell r="BY2598">
            <v>0</v>
          </cell>
          <cell r="BZ2598">
            <v>0</v>
          </cell>
          <cell r="CA2598">
            <v>0</v>
          </cell>
          <cell r="CB2598" t="str">
            <v xml:space="preserve">ALLL        </v>
          </cell>
          <cell r="CC2598" t="str">
            <v>UNT     N2</v>
          </cell>
          <cell r="CD2598" t="str">
            <v xml:space="preserve">OPCOES VENDA   </v>
          </cell>
          <cell r="CE2598" t="str">
            <v xml:space="preserve">Europeu        </v>
          </cell>
        </row>
        <row r="2599">
          <cell r="BY2599">
            <v>0</v>
          </cell>
          <cell r="BZ2599">
            <v>0</v>
          </cell>
          <cell r="CA2599">
            <v>0</v>
          </cell>
          <cell r="CB2599" t="str">
            <v xml:space="preserve">ALLL        </v>
          </cell>
          <cell r="CC2599" t="str">
            <v>UNT     N2</v>
          </cell>
          <cell r="CD2599" t="str">
            <v xml:space="preserve">OPCOES VENDA   </v>
          </cell>
          <cell r="CE2599" t="str">
            <v xml:space="preserve">Europeu        </v>
          </cell>
        </row>
        <row r="2600">
          <cell r="BY2600">
            <v>0</v>
          </cell>
          <cell r="BZ2600">
            <v>0</v>
          </cell>
          <cell r="CA2600">
            <v>0</v>
          </cell>
          <cell r="CB2600" t="str">
            <v xml:space="preserve">ALLL        </v>
          </cell>
          <cell r="CC2600" t="str">
            <v>UNT     N2</v>
          </cell>
          <cell r="CD2600" t="str">
            <v xml:space="preserve">OPCOES VENDA   </v>
          </cell>
          <cell r="CE2600" t="str">
            <v xml:space="preserve">Europeu        </v>
          </cell>
        </row>
        <row r="2601">
          <cell r="BY2601">
            <v>0</v>
          </cell>
          <cell r="BZ2601">
            <v>0</v>
          </cell>
          <cell r="CA2601">
            <v>0</v>
          </cell>
          <cell r="CB2601" t="str">
            <v xml:space="preserve">ALLL        </v>
          </cell>
          <cell r="CC2601" t="str">
            <v>UNT     N2</v>
          </cell>
          <cell r="CD2601" t="str">
            <v xml:space="preserve">OPCOES VENDA   </v>
          </cell>
          <cell r="CE2601" t="str">
            <v xml:space="preserve">Europeu        </v>
          </cell>
        </row>
        <row r="2602">
          <cell r="BY2602">
            <v>0</v>
          </cell>
          <cell r="BZ2602">
            <v>0</v>
          </cell>
          <cell r="CA2602">
            <v>0</v>
          </cell>
          <cell r="CB2602" t="str">
            <v xml:space="preserve">ALLL        </v>
          </cell>
          <cell r="CC2602" t="str">
            <v>UNT     N2</v>
          </cell>
          <cell r="CD2602" t="str">
            <v xml:space="preserve">OPCOES VENDA   </v>
          </cell>
          <cell r="CE2602" t="str">
            <v xml:space="preserve">Europeu        </v>
          </cell>
        </row>
        <row r="2603">
          <cell r="BY2603">
            <v>0</v>
          </cell>
          <cell r="BZ2603">
            <v>0</v>
          </cell>
          <cell r="CA2603">
            <v>0</v>
          </cell>
          <cell r="CB2603" t="str">
            <v xml:space="preserve">ALLL        </v>
          </cell>
          <cell r="CC2603" t="str">
            <v>UNT     N2</v>
          </cell>
          <cell r="CD2603" t="str">
            <v xml:space="preserve">OPCOES VENDA   </v>
          </cell>
          <cell r="CE2603" t="str">
            <v xml:space="preserve">Europeu        </v>
          </cell>
        </row>
        <row r="2604">
          <cell r="BY2604">
            <v>0</v>
          </cell>
          <cell r="BZ2604">
            <v>0</v>
          </cell>
          <cell r="CA2604">
            <v>0</v>
          </cell>
          <cell r="CB2604">
            <v>0</v>
          </cell>
          <cell r="CC2604">
            <v>0</v>
          </cell>
          <cell r="CD2604">
            <v>0</v>
          </cell>
          <cell r="CE2604">
            <v>0</v>
          </cell>
        </row>
        <row r="2605">
          <cell r="BY2605">
            <v>0</v>
          </cell>
          <cell r="BZ2605">
            <v>0</v>
          </cell>
          <cell r="CA2605">
            <v>0</v>
          </cell>
          <cell r="CB2605">
            <v>0</v>
          </cell>
          <cell r="CC2605">
            <v>0</v>
          </cell>
          <cell r="CD2605">
            <v>0</v>
          </cell>
          <cell r="CE2605">
            <v>0</v>
          </cell>
        </row>
        <row r="2606">
          <cell r="BY2606">
            <v>0</v>
          </cell>
          <cell r="BZ2606">
            <v>0</v>
          </cell>
          <cell r="CA2606">
            <v>0</v>
          </cell>
          <cell r="CB2606">
            <v>0</v>
          </cell>
          <cell r="CC2606">
            <v>0</v>
          </cell>
          <cell r="CD2606">
            <v>0</v>
          </cell>
          <cell r="CE2606">
            <v>0</v>
          </cell>
        </row>
        <row r="2607">
          <cell r="BY2607">
            <v>0</v>
          </cell>
          <cell r="BZ2607">
            <v>0</v>
          </cell>
          <cell r="CA2607">
            <v>0</v>
          </cell>
          <cell r="CB2607">
            <v>0</v>
          </cell>
          <cell r="CC2607">
            <v>0</v>
          </cell>
          <cell r="CD2607">
            <v>0</v>
          </cell>
          <cell r="CE2607">
            <v>0</v>
          </cell>
        </row>
        <row r="2608">
          <cell r="BY2608">
            <v>0</v>
          </cell>
          <cell r="BZ2608">
            <v>0</v>
          </cell>
          <cell r="CA2608">
            <v>0</v>
          </cell>
          <cell r="CB2608">
            <v>0</v>
          </cell>
          <cell r="CC2608">
            <v>0</v>
          </cell>
          <cell r="CD2608">
            <v>0</v>
          </cell>
          <cell r="CE2608">
            <v>0</v>
          </cell>
        </row>
        <row r="2609">
          <cell r="BY2609">
            <v>0</v>
          </cell>
          <cell r="BZ2609">
            <v>0</v>
          </cell>
          <cell r="CA2609">
            <v>0</v>
          </cell>
          <cell r="CB2609">
            <v>0</v>
          </cell>
          <cell r="CC2609">
            <v>0</v>
          </cell>
          <cell r="CD2609">
            <v>0</v>
          </cell>
          <cell r="CE2609">
            <v>0</v>
          </cell>
        </row>
        <row r="2610">
          <cell r="BY2610">
            <v>0</v>
          </cell>
          <cell r="BZ2610">
            <v>0</v>
          </cell>
          <cell r="CA2610">
            <v>0</v>
          </cell>
          <cell r="CB2610">
            <v>0</v>
          </cell>
          <cell r="CC2610">
            <v>0</v>
          </cell>
          <cell r="CD2610">
            <v>0</v>
          </cell>
          <cell r="CE2610">
            <v>0</v>
          </cell>
        </row>
        <row r="2611">
          <cell r="BY2611">
            <v>0</v>
          </cell>
          <cell r="BZ2611">
            <v>0</v>
          </cell>
          <cell r="CA2611">
            <v>0</v>
          </cell>
          <cell r="CB2611">
            <v>0</v>
          </cell>
          <cell r="CC2611">
            <v>0</v>
          </cell>
          <cell r="CD2611">
            <v>0</v>
          </cell>
          <cell r="CE2611">
            <v>0</v>
          </cell>
        </row>
        <row r="2612">
          <cell r="BY2612">
            <v>0</v>
          </cell>
          <cell r="BZ2612">
            <v>0</v>
          </cell>
          <cell r="CA2612">
            <v>0</v>
          </cell>
          <cell r="CB2612">
            <v>0</v>
          </cell>
          <cell r="CC2612">
            <v>0</v>
          </cell>
          <cell r="CD2612">
            <v>0</v>
          </cell>
          <cell r="CE2612">
            <v>0</v>
          </cell>
        </row>
        <row r="2613">
          <cell r="BY2613">
            <v>0</v>
          </cell>
          <cell r="BZ2613">
            <v>0</v>
          </cell>
          <cell r="CA2613">
            <v>0</v>
          </cell>
          <cell r="CB2613">
            <v>0</v>
          </cell>
          <cell r="CC2613">
            <v>0</v>
          </cell>
          <cell r="CD2613">
            <v>0</v>
          </cell>
          <cell r="CE2613">
            <v>0</v>
          </cell>
        </row>
        <row r="2614">
          <cell r="BY2614">
            <v>0</v>
          </cell>
          <cell r="BZ2614">
            <v>0</v>
          </cell>
          <cell r="CA2614">
            <v>0</v>
          </cell>
          <cell r="CB2614">
            <v>0</v>
          </cell>
          <cell r="CC2614">
            <v>0</v>
          </cell>
          <cell r="CD2614">
            <v>0</v>
          </cell>
          <cell r="CE2614">
            <v>0</v>
          </cell>
        </row>
        <row r="2615">
          <cell r="BY2615">
            <v>0</v>
          </cell>
          <cell r="BZ2615">
            <v>0</v>
          </cell>
          <cell r="CA2615">
            <v>0</v>
          </cell>
          <cell r="CB2615">
            <v>0</v>
          </cell>
          <cell r="CC2615">
            <v>0</v>
          </cell>
          <cell r="CD2615">
            <v>0</v>
          </cell>
          <cell r="CE2615">
            <v>0</v>
          </cell>
        </row>
        <row r="2616">
          <cell r="BY2616">
            <v>0</v>
          </cell>
          <cell r="BZ2616">
            <v>0</v>
          </cell>
          <cell r="CA2616">
            <v>0</v>
          </cell>
          <cell r="CB2616">
            <v>0</v>
          </cell>
          <cell r="CC2616">
            <v>0</v>
          </cell>
          <cell r="CD2616">
            <v>0</v>
          </cell>
          <cell r="CE2616">
            <v>0</v>
          </cell>
        </row>
        <row r="2617">
          <cell r="BY2617">
            <v>0</v>
          </cell>
          <cell r="BZ2617">
            <v>0</v>
          </cell>
          <cell r="CA2617">
            <v>0</v>
          </cell>
          <cell r="CB2617">
            <v>0</v>
          </cell>
          <cell r="CC2617">
            <v>0</v>
          </cell>
          <cell r="CD2617">
            <v>0</v>
          </cell>
          <cell r="CE2617">
            <v>0</v>
          </cell>
        </row>
        <row r="2618">
          <cell r="BY2618">
            <v>0</v>
          </cell>
          <cell r="BZ2618">
            <v>0</v>
          </cell>
          <cell r="CA2618">
            <v>0</v>
          </cell>
          <cell r="CB2618">
            <v>0</v>
          </cell>
          <cell r="CC2618">
            <v>0</v>
          </cell>
          <cell r="CD2618">
            <v>0</v>
          </cell>
          <cell r="CE2618">
            <v>0</v>
          </cell>
        </row>
        <row r="2619">
          <cell r="BY2619">
            <v>0</v>
          </cell>
          <cell r="BZ2619">
            <v>0</v>
          </cell>
          <cell r="CA2619">
            <v>0</v>
          </cell>
          <cell r="CB2619">
            <v>0</v>
          </cell>
          <cell r="CC2619">
            <v>0</v>
          </cell>
          <cell r="CD2619">
            <v>0</v>
          </cell>
          <cell r="CE2619">
            <v>0</v>
          </cell>
        </row>
        <row r="2620">
          <cell r="BY2620">
            <v>0</v>
          </cell>
          <cell r="BZ2620">
            <v>0</v>
          </cell>
          <cell r="CA2620">
            <v>0</v>
          </cell>
          <cell r="CB2620">
            <v>0</v>
          </cell>
          <cell r="CC2620">
            <v>0</v>
          </cell>
          <cell r="CD2620">
            <v>0</v>
          </cell>
          <cell r="CE2620">
            <v>0</v>
          </cell>
        </row>
        <row r="2621">
          <cell r="BY2621">
            <v>0</v>
          </cell>
          <cell r="BZ2621">
            <v>0</v>
          </cell>
          <cell r="CA2621">
            <v>0</v>
          </cell>
          <cell r="CB2621">
            <v>0</v>
          </cell>
          <cell r="CC2621">
            <v>0</v>
          </cell>
          <cell r="CD2621">
            <v>0</v>
          </cell>
          <cell r="CE2621">
            <v>0</v>
          </cell>
        </row>
        <row r="2622">
          <cell r="BY2622">
            <v>0</v>
          </cell>
          <cell r="BZ2622">
            <v>0</v>
          </cell>
          <cell r="CA2622">
            <v>0</v>
          </cell>
          <cell r="CB2622">
            <v>0</v>
          </cell>
          <cell r="CC2622">
            <v>0</v>
          </cell>
          <cell r="CD2622">
            <v>0</v>
          </cell>
          <cell r="CE2622">
            <v>0</v>
          </cell>
        </row>
        <row r="2623">
          <cell r="BY2623">
            <v>0</v>
          </cell>
          <cell r="BZ2623">
            <v>0</v>
          </cell>
          <cell r="CA2623">
            <v>0</v>
          </cell>
          <cell r="CB2623">
            <v>0</v>
          </cell>
          <cell r="CC2623">
            <v>0</v>
          </cell>
          <cell r="CD2623">
            <v>0</v>
          </cell>
          <cell r="CE2623">
            <v>0</v>
          </cell>
        </row>
        <row r="2624">
          <cell r="BY2624">
            <v>0</v>
          </cell>
          <cell r="BZ2624">
            <v>0</v>
          </cell>
          <cell r="CA2624">
            <v>0</v>
          </cell>
          <cell r="CB2624">
            <v>0</v>
          </cell>
          <cell r="CC2624">
            <v>0</v>
          </cell>
          <cell r="CD2624">
            <v>0</v>
          </cell>
          <cell r="CE2624">
            <v>0</v>
          </cell>
        </row>
        <row r="2625">
          <cell r="BY2625">
            <v>0</v>
          </cell>
          <cell r="BZ2625">
            <v>0</v>
          </cell>
          <cell r="CA2625">
            <v>0</v>
          </cell>
          <cell r="CB2625">
            <v>0</v>
          </cell>
          <cell r="CC2625">
            <v>0</v>
          </cell>
          <cell r="CD2625">
            <v>0</v>
          </cell>
          <cell r="CE2625">
            <v>0</v>
          </cell>
        </row>
        <row r="2626">
          <cell r="BY2626">
            <v>0</v>
          </cell>
          <cell r="BZ2626">
            <v>0</v>
          </cell>
          <cell r="CA2626">
            <v>0</v>
          </cell>
          <cell r="CB2626">
            <v>0</v>
          </cell>
          <cell r="CC2626">
            <v>0</v>
          </cell>
          <cell r="CD2626">
            <v>0</v>
          </cell>
          <cell r="CE2626">
            <v>0</v>
          </cell>
        </row>
        <row r="2627">
          <cell r="BY2627">
            <v>0</v>
          </cell>
          <cell r="BZ2627">
            <v>0</v>
          </cell>
          <cell r="CA2627">
            <v>0</v>
          </cell>
          <cell r="CB2627">
            <v>0</v>
          </cell>
          <cell r="CC2627">
            <v>0</v>
          </cell>
          <cell r="CD2627">
            <v>0</v>
          </cell>
          <cell r="CE2627">
            <v>0</v>
          </cell>
        </row>
        <row r="2628">
          <cell r="BY2628">
            <v>0</v>
          </cell>
          <cell r="BZ2628">
            <v>0</v>
          </cell>
          <cell r="CA2628">
            <v>0</v>
          </cell>
          <cell r="CB2628">
            <v>0</v>
          </cell>
          <cell r="CC2628">
            <v>0</v>
          </cell>
          <cell r="CD2628">
            <v>0</v>
          </cell>
          <cell r="CE2628">
            <v>0</v>
          </cell>
        </row>
        <row r="2629">
          <cell r="BY2629">
            <v>0</v>
          </cell>
          <cell r="BZ2629">
            <v>0</v>
          </cell>
          <cell r="CA2629">
            <v>0</v>
          </cell>
          <cell r="CB2629">
            <v>0</v>
          </cell>
          <cell r="CC2629">
            <v>0</v>
          </cell>
          <cell r="CD2629">
            <v>0</v>
          </cell>
          <cell r="CE2629">
            <v>0</v>
          </cell>
        </row>
        <row r="2630">
          <cell r="BY2630">
            <v>0</v>
          </cell>
          <cell r="BZ2630">
            <v>0</v>
          </cell>
          <cell r="CA2630">
            <v>0</v>
          </cell>
          <cell r="CB2630">
            <v>0</v>
          </cell>
          <cell r="CC2630">
            <v>0</v>
          </cell>
          <cell r="CD2630">
            <v>0</v>
          </cell>
          <cell r="CE2630">
            <v>0</v>
          </cell>
        </row>
        <row r="2631">
          <cell r="BY2631">
            <v>0</v>
          </cell>
          <cell r="BZ2631">
            <v>0</v>
          </cell>
          <cell r="CA2631">
            <v>0</v>
          </cell>
          <cell r="CB2631">
            <v>0</v>
          </cell>
          <cell r="CC2631">
            <v>0</v>
          </cell>
          <cell r="CD2631">
            <v>0</v>
          </cell>
          <cell r="CE2631">
            <v>0</v>
          </cell>
        </row>
        <row r="2632">
          <cell r="BY2632">
            <v>0</v>
          </cell>
          <cell r="BZ2632">
            <v>0</v>
          </cell>
          <cell r="CA2632">
            <v>0</v>
          </cell>
          <cell r="CB2632">
            <v>0</v>
          </cell>
          <cell r="CC2632">
            <v>0</v>
          </cell>
          <cell r="CD2632">
            <v>0</v>
          </cell>
          <cell r="CE2632">
            <v>0</v>
          </cell>
        </row>
        <row r="2633">
          <cell r="BY2633">
            <v>0</v>
          </cell>
          <cell r="BZ2633">
            <v>0</v>
          </cell>
          <cell r="CA2633">
            <v>0</v>
          </cell>
          <cell r="CB2633">
            <v>0</v>
          </cell>
          <cell r="CC2633">
            <v>0</v>
          </cell>
          <cell r="CD2633">
            <v>0</v>
          </cell>
          <cell r="CE2633">
            <v>0</v>
          </cell>
        </row>
        <row r="2634">
          <cell r="BY2634">
            <v>0</v>
          </cell>
          <cell r="BZ2634">
            <v>0</v>
          </cell>
          <cell r="CA2634">
            <v>0</v>
          </cell>
          <cell r="CB2634">
            <v>0</v>
          </cell>
          <cell r="CC2634">
            <v>0</v>
          </cell>
          <cell r="CD2634">
            <v>0</v>
          </cell>
          <cell r="CE2634">
            <v>0</v>
          </cell>
        </row>
        <row r="2635">
          <cell r="BY2635">
            <v>0</v>
          </cell>
          <cell r="BZ2635">
            <v>0</v>
          </cell>
          <cell r="CA2635">
            <v>0</v>
          </cell>
          <cell r="CB2635">
            <v>0</v>
          </cell>
          <cell r="CC2635">
            <v>0</v>
          </cell>
          <cell r="CD2635">
            <v>0</v>
          </cell>
          <cell r="CE2635">
            <v>0</v>
          </cell>
        </row>
        <row r="2636">
          <cell r="BY2636">
            <v>0</v>
          </cell>
          <cell r="BZ2636">
            <v>0</v>
          </cell>
          <cell r="CA2636">
            <v>0</v>
          </cell>
          <cell r="CB2636">
            <v>0</v>
          </cell>
          <cell r="CC2636">
            <v>0</v>
          </cell>
          <cell r="CD2636">
            <v>0</v>
          </cell>
          <cell r="CE2636">
            <v>0</v>
          </cell>
        </row>
        <row r="2637">
          <cell r="BY2637">
            <v>0</v>
          </cell>
          <cell r="BZ2637">
            <v>0</v>
          </cell>
          <cell r="CA2637">
            <v>0</v>
          </cell>
          <cell r="CB2637">
            <v>0</v>
          </cell>
          <cell r="CC2637">
            <v>0</v>
          </cell>
          <cell r="CD2637">
            <v>0</v>
          </cell>
          <cell r="CE2637">
            <v>0</v>
          </cell>
        </row>
        <row r="2638">
          <cell r="BY2638">
            <v>0</v>
          </cell>
          <cell r="BZ2638">
            <v>0</v>
          </cell>
          <cell r="CA2638">
            <v>0</v>
          </cell>
          <cell r="CB2638">
            <v>0</v>
          </cell>
          <cell r="CC2638">
            <v>0</v>
          </cell>
          <cell r="CD2638">
            <v>0</v>
          </cell>
          <cell r="CE2638">
            <v>0</v>
          </cell>
        </row>
        <row r="2639">
          <cell r="BY2639">
            <v>0</v>
          </cell>
          <cell r="BZ2639">
            <v>0</v>
          </cell>
          <cell r="CA2639">
            <v>0</v>
          </cell>
          <cell r="CB2639">
            <v>0</v>
          </cell>
          <cell r="CC2639">
            <v>0</v>
          </cell>
          <cell r="CD2639">
            <v>0</v>
          </cell>
          <cell r="CE2639">
            <v>0</v>
          </cell>
        </row>
        <row r="2640">
          <cell r="BY2640">
            <v>0</v>
          </cell>
          <cell r="BZ2640">
            <v>0</v>
          </cell>
          <cell r="CA2640">
            <v>0</v>
          </cell>
          <cell r="CB2640">
            <v>0</v>
          </cell>
          <cell r="CC2640">
            <v>0</v>
          </cell>
          <cell r="CD2640">
            <v>0</v>
          </cell>
          <cell r="CE2640">
            <v>0</v>
          </cell>
        </row>
        <row r="2641">
          <cell r="BY2641">
            <v>0</v>
          </cell>
          <cell r="BZ2641">
            <v>0</v>
          </cell>
          <cell r="CA2641">
            <v>0</v>
          </cell>
          <cell r="CB2641">
            <v>0</v>
          </cell>
          <cell r="CC2641">
            <v>0</v>
          </cell>
          <cell r="CD2641">
            <v>0</v>
          </cell>
          <cell r="CE2641">
            <v>0</v>
          </cell>
        </row>
        <row r="2642">
          <cell r="BY2642">
            <v>0</v>
          </cell>
          <cell r="BZ2642">
            <v>0</v>
          </cell>
          <cell r="CA2642">
            <v>0</v>
          </cell>
          <cell r="CB2642">
            <v>0</v>
          </cell>
          <cell r="CC2642">
            <v>0</v>
          </cell>
          <cell r="CD2642">
            <v>0</v>
          </cell>
          <cell r="CE2642">
            <v>0</v>
          </cell>
        </row>
        <row r="2643">
          <cell r="BY2643">
            <v>0</v>
          </cell>
          <cell r="BZ2643">
            <v>0</v>
          </cell>
          <cell r="CA2643">
            <v>0</v>
          </cell>
          <cell r="CB2643">
            <v>0</v>
          </cell>
          <cell r="CC2643">
            <v>0</v>
          </cell>
          <cell r="CD2643">
            <v>0</v>
          </cell>
          <cell r="CE2643">
            <v>0</v>
          </cell>
        </row>
        <row r="2644">
          <cell r="BY2644">
            <v>0</v>
          </cell>
          <cell r="BZ2644">
            <v>0</v>
          </cell>
          <cell r="CA2644">
            <v>0</v>
          </cell>
          <cell r="CB2644">
            <v>0</v>
          </cell>
          <cell r="CC2644">
            <v>0</v>
          </cell>
          <cell r="CD2644">
            <v>0</v>
          </cell>
          <cell r="CE2644">
            <v>0</v>
          </cell>
        </row>
        <row r="2645">
          <cell r="BY2645">
            <v>0</v>
          </cell>
          <cell r="BZ2645">
            <v>0</v>
          </cell>
          <cell r="CA2645">
            <v>0</v>
          </cell>
          <cell r="CB2645">
            <v>0</v>
          </cell>
          <cell r="CC2645">
            <v>0</v>
          </cell>
          <cell r="CD2645">
            <v>0</v>
          </cell>
          <cell r="CE2645">
            <v>0</v>
          </cell>
        </row>
        <row r="2646">
          <cell r="BY2646">
            <v>0</v>
          </cell>
          <cell r="BZ2646">
            <v>0</v>
          </cell>
          <cell r="CA2646">
            <v>0</v>
          </cell>
          <cell r="CB2646">
            <v>0</v>
          </cell>
          <cell r="CC2646">
            <v>0</v>
          </cell>
          <cell r="CD2646">
            <v>0</v>
          </cell>
          <cell r="CE2646">
            <v>0</v>
          </cell>
        </row>
        <row r="2647">
          <cell r="BY2647">
            <v>0</v>
          </cell>
          <cell r="BZ2647">
            <v>0</v>
          </cell>
          <cell r="CA2647">
            <v>0</v>
          </cell>
          <cell r="CB2647">
            <v>0</v>
          </cell>
          <cell r="CC2647">
            <v>0</v>
          </cell>
          <cell r="CD2647">
            <v>0</v>
          </cell>
          <cell r="CE2647">
            <v>0</v>
          </cell>
        </row>
        <row r="2648">
          <cell r="BY2648">
            <v>0</v>
          </cell>
          <cell r="BZ2648">
            <v>0</v>
          </cell>
          <cell r="CA2648">
            <v>0</v>
          </cell>
          <cell r="CB2648">
            <v>0</v>
          </cell>
          <cell r="CC2648">
            <v>0</v>
          </cell>
          <cell r="CD2648">
            <v>0</v>
          </cell>
          <cell r="CE2648">
            <v>0</v>
          </cell>
        </row>
        <row r="2649">
          <cell r="BY2649">
            <v>0</v>
          </cell>
          <cell r="BZ2649">
            <v>0</v>
          </cell>
          <cell r="CA2649">
            <v>0</v>
          </cell>
          <cell r="CB2649">
            <v>0</v>
          </cell>
          <cell r="CC2649">
            <v>0</v>
          </cell>
          <cell r="CD2649">
            <v>0</v>
          </cell>
          <cell r="CE2649">
            <v>0</v>
          </cell>
        </row>
        <row r="2650">
          <cell r="BY2650">
            <v>0</v>
          </cell>
          <cell r="BZ2650">
            <v>0</v>
          </cell>
          <cell r="CA2650">
            <v>0</v>
          </cell>
          <cell r="CB2650">
            <v>0</v>
          </cell>
          <cell r="CC2650">
            <v>0</v>
          </cell>
          <cell r="CD2650">
            <v>0</v>
          </cell>
          <cell r="CE2650">
            <v>0</v>
          </cell>
        </row>
        <row r="2651">
          <cell r="BY2651">
            <v>0</v>
          </cell>
          <cell r="BZ2651">
            <v>0</v>
          </cell>
          <cell r="CA2651">
            <v>0</v>
          </cell>
          <cell r="CB2651">
            <v>0</v>
          </cell>
          <cell r="CC2651">
            <v>0</v>
          </cell>
          <cell r="CD2651">
            <v>0</v>
          </cell>
          <cell r="CE2651">
            <v>0</v>
          </cell>
        </row>
        <row r="2652">
          <cell r="BY2652">
            <v>0</v>
          </cell>
          <cell r="BZ2652">
            <v>0</v>
          </cell>
          <cell r="CA2652">
            <v>0</v>
          </cell>
          <cell r="CB2652">
            <v>0</v>
          </cell>
          <cell r="CC2652">
            <v>0</v>
          </cell>
          <cell r="CD2652">
            <v>0</v>
          </cell>
          <cell r="CE2652">
            <v>0</v>
          </cell>
        </row>
        <row r="2653">
          <cell r="BY2653">
            <v>0</v>
          </cell>
          <cell r="BZ2653">
            <v>0</v>
          </cell>
          <cell r="CA2653">
            <v>0</v>
          </cell>
          <cell r="CB2653">
            <v>0</v>
          </cell>
          <cell r="CC2653">
            <v>0</v>
          </cell>
          <cell r="CD2653">
            <v>0</v>
          </cell>
          <cell r="CE2653">
            <v>0</v>
          </cell>
        </row>
        <row r="2654">
          <cell r="BY2654">
            <v>0</v>
          </cell>
          <cell r="BZ2654">
            <v>0</v>
          </cell>
          <cell r="CA2654">
            <v>0</v>
          </cell>
          <cell r="CB2654">
            <v>0</v>
          </cell>
          <cell r="CC2654">
            <v>0</v>
          </cell>
          <cell r="CD2654">
            <v>0</v>
          </cell>
          <cell r="CE2654">
            <v>0</v>
          </cell>
        </row>
        <row r="2655">
          <cell r="BY2655">
            <v>0</v>
          </cell>
          <cell r="BZ2655">
            <v>0</v>
          </cell>
          <cell r="CA2655">
            <v>0</v>
          </cell>
          <cell r="CB2655">
            <v>0</v>
          </cell>
          <cell r="CC2655">
            <v>0</v>
          </cell>
          <cell r="CD2655">
            <v>0</v>
          </cell>
          <cell r="CE2655">
            <v>0</v>
          </cell>
        </row>
        <row r="2656">
          <cell r="BY2656">
            <v>0</v>
          </cell>
          <cell r="BZ2656">
            <v>0</v>
          </cell>
          <cell r="CA2656">
            <v>0</v>
          </cell>
          <cell r="CB2656">
            <v>0</v>
          </cell>
          <cell r="CC2656">
            <v>0</v>
          </cell>
          <cell r="CD2656">
            <v>0</v>
          </cell>
          <cell r="CE2656">
            <v>0</v>
          </cell>
        </row>
        <row r="2657">
          <cell r="BY2657">
            <v>0</v>
          </cell>
          <cell r="BZ2657">
            <v>0</v>
          </cell>
          <cell r="CA2657">
            <v>0</v>
          </cell>
          <cell r="CB2657">
            <v>0</v>
          </cell>
          <cell r="CC2657">
            <v>0</v>
          </cell>
          <cell r="CD2657">
            <v>0</v>
          </cell>
          <cell r="CE2657">
            <v>0</v>
          </cell>
        </row>
        <row r="2658">
          <cell r="BY2658">
            <v>0</v>
          </cell>
          <cell r="BZ2658">
            <v>0</v>
          </cell>
          <cell r="CA2658">
            <v>0</v>
          </cell>
          <cell r="CB2658">
            <v>0</v>
          </cell>
          <cell r="CC2658">
            <v>0</v>
          </cell>
          <cell r="CD2658">
            <v>0</v>
          </cell>
          <cell r="CE2658">
            <v>0</v>
          </cell>
        </row>
        <row r="2659">
          <cell r="BY2659">
            <v>0</v>
          </cell>
          <cell r="BZ2659">
            <v>0</v>
          </cell>
          <cell r="CA2659">
            <v>0</v>
          </cell>
          <cell r="CB2659">
            <v>0</v>
          </cell>
          <cell r="CC2659">
            <v>0</v>
          </cell>
          <cell r="CD2659">
            <v>0</v>
          </cell>
          <cell r="CE2659">
            <v>0</v>
          </cell>
        </row>
        <row r="2660">
          <cell r="BY2660">
            <v>0</v>
          </cell>
          <cell r="BZ2660">
            <v>0</v>
          </cell>
          <cell r="CA2660">
            <v>0</v>
          </cell>
          <cell r="CB2660">
            <v>0</v>
          </cell>
          <cell r="CC2660">
            <v>0</v>
          </cell>
          <cell r="CD2660">
            <v>0</v>
          </cell>
          <cell r="CE2660">
            <v>0</v>
          </cell>
        </row>
        <row r="2661">
          <cell r="BY2661">
            <v>0</v>
          </cell>
          <cell r="BZ2661">
            <v>0</v>
          </cell>
          <cell r="CA2661">
            <v>0</v>
          </cell>
          <cell r="CB2661">
            <v>0</v>
          </cell>
          <cell r="CC2661">
            <v>0</v>
          </cell>
          <cell r="CD2661">
            <v>0</v>
          </cell>
          <cell r="CE2661">
            <v>0</v>
          </cell>
        </row>
        <row r="2662">
          <cell r="BY2662">
            <v>0</v>
          </cell>
          <cell r="BZ2662">
            <v>0</v>
          </cell>
          <cell r="CA2662">
            <v>0</v>
          </cell>
          <cell r="CB2662">
            <v>0</v>
          </cell>
          <cell r="CC2662">
            <v>0</v>
          </cell>
          <cell r="CD2662">
            <v>0</v>
          </cell>
          <cell r="CE2662">
            <v>0</v>
          </cell>
        </row>
        <row r="2663">
          <cell r="BY2663">
            <v>0</v>
          </cell>
          <cell r="BZ2663">
            <v>0</v>
          </cell>
          <cell r="CA2663">
            <v>0</v>
          </cell>
          <cell r="CB2663">
            <v>0</v>
          </cell>
          <cell r="CC2663">
            <v>0</v>
          </cell>
          <cell r="CD2663">
            <v>0</v>
          </cell>
          <cell r="CE2663">
            <v>0</v>
          </cell>
        </row>
        <row r="2664">
          <cell r="BY2664">
            <v>0</v>
          </cell>
          <cell r="BZ2664">
            <v>0</v>
          </cell>
          <cell r="CA2664">
            <v>0</v>
          </cell>
          <cell r="CB2664">
            <v>0</v>
          </cell>
          <cell r="CC2664">
            <v>0</v>
          </cell>
          <cell r="CD2664">
            <v>0</v>
          </cell>
          <cell r="CE2664">
            <v>0</v>
          </cell>
        </row>
        <row r="2665">
          <cell r="BY2665">
            <v>0</v>
          </cell>
          <cell r="BZ2665">
            <v>0</v>
          </cell>
          <cell r="CA2665">
            <v>0</v>
          </cell>
          <cell r="CB2665">
            <v>0</v>
          </cell>
          <cell r="CC2665">
            <v>0</v>
          </cell>
          <cell r="CD2665">
            <v>0</v>
          </cell>
          <cell r="CE2665">
            <v>0</v>
          </cell>
        </row>
        <row r="2666">
          <cell r="BY2666">
            <v>0</v>
          </cell>
          <cell r="BZ2666">
            <v>0</v>
          </cell>
          <cell r="CA2666">
            <v>0</v>
          </cell>
          <cell r="CB2666">
            <v>0</v>
          </cell>
          <cell r="CC2666">
            <v>0</v>
          </cell>
          <cell r="CD2666">
            <v>0</v>
          </cell>
          <cell r="CE2666">
            <v>0</v>
          </cell>
        </row>
        <row r="2667">
          <cell r="BY2667">
            <v>0</v>
          </cell>
          <cell r="BZ2667">
            <v>0</v>
          </cell>
          <cell r="CA2667">
            <v>0</v>
          </cell>
          <cell r="CB2667">
            <v>0</v>
          </cell>
          <cell r="CC2667">
            <v>0</v>
          </cell>
          <cell r="CD2667">
            <v>0</v>
          </cell>
          <cell r="CE2667">
            <v>0</v>
          </cell>
        </row>
        <row r="2668">
          <cell r="BY2668">
            <v>0</v>
          </cell>
          <cell r="BZ2668">
            <v>0</v>
          </cell>
          <cell r="CA2668">
            <v>0</v>
          </cell>
          <cell r="CB2668">
            <v>0</v>
          </cell>
          <cell r="CC2668">
            <v>0</v>
          </cell>
          <cell r="CD2668">
            <v>0</v>
          </cell>
          <cell r="CE2668">
            <v>0</v>
          </cell>
        </row>
        <row r="2669">
          <cell r="BY2669">
            <v>0</v>
          </cell>
          <cell r="BZ2669">
            <v>0</v>
          </cell>
          <cell r="CA2669">
            <v>0</v>
          </cell>
          <cell r="CB2669">
            <v>0</v>
          </cell>
          <cell r="CC2669">
            <v>0</v>
          </cell>
          <cell r="CD2669">
            <v>0</v>
          </cell>
          <cell r="CE2669">
            <v>0</v>
          </cell>
        </row>
        <row r="2670">
          <cell r="BY2670">
            <v>0</v>
          </cell>
          <cell r="BZ2670">
            <v>0</v>
          </cell>
          <cell r="CA2670">
            <v>0</v>
          </cell>
          <cell r="CB2670">
            <v>0</v>
          </cell>
          <cell r="CC2670">
            <v>0</v>
          </cell>
          <cell r="CD2670">
            <v>0</v>
          </cell>
          <cell r="CE2670">
            <v>0</v>
          </cell>
        </row>
        <row r="2671">
          <cell r="BY2671">
            <v>0</v>
          </cell>
          <cell r="BZ2671">
            <v>0</v>
          </cell>
          <cell r="CA2671">
            <v>0</v>
          </cell>
          <cell r="CB2671">
            <v>0</v>
          </cell>
          <cell r="CC2671">
            <v>0</v>
          </cell>
          <cell r="CD2671">
            <v>0</v>
          </cell>
          <cell r="CE2671">
            <v>0</v>
          </cell>
        </row>
        <row r="2672">
          <cell r="BY2672">
            <v>0</v>
          </cell>
          <cell r="BZ2672">
            <v>0</v>
          </cell>
          <cell r="CA2672">
            <v>0</v>
          </cell>
          <cell r="CB2672">
            <v>0</v>
          </cell>
          <cell r="CC2672">
            <v>0</v>
          </cell>
          <cell r="CD2672">
            <v>0</v>
          </cell>
          <cell r="CE2672">
            <v>0</v>
          </cell>
        </row>
        <row r="2673">
          <cell r="BY2673">
            <v>0</v>
          </cell>
          <cell r="BZ2673">
            <v>0</v>
          </cell>
          <cell r="CA2673">
            <v>0</v>
          </cell>
          <cell r="CB2673">
            <v>0</v>
          </cell>
          <cell r="CC2673">
            <v>0</v>
          </cell>
          <cell r="CD2673">
            <v>0</v>
          </cell>
          <cell r="CE2673">
            <v>0</v>
          </cell>
        </row>
        <row r="2674">
          <cell r="BY2674">
            <v>0</v>
          </cell>
          <cell r="BZ2674">
            <v>0</v>
          </cell>
          <cell r="CA2674">
            <v>0</v>
          </cell>
          <cell r="CB2674">
            <v>0</v>
          </cell>
          <cell r="CC2674">
            <v>0</v>
          </cell>
          <cell r="CD2674">
            <v>0</v>
          </cell>
          <cell r="CE2674">
            <v>0</v>
          </cell>
        </row>
        <row r="2675">
          <cell r="BY2675">
            <v>0</v>
          </cell>
          <cell r="BZ2675">
            <v>0</v>
          </cell>
          <cell r="CA2675">
            <v>0</v>
          </cell>
          <cell r="CB2675">
            <v>0</v>
          </cell>
          <cell r="CC2675">
            <v>0</v>
          </cell>
          <cell r="CD2675">
            <v>0</v>
          </cell>
          <cell r="CE2675">
            <v>0</v>
          </cell>
        </row>
        <row r="2676">
          <cell r="BY2676">
            <v>0</v>
          </cell>
          <cell r="BZ2676">
            <v>0</v>
          </cell>
          <cell r="CA2676">
            <v>0</v>
          </cell>
          <cell r="CB2676">
            <v>0</v>
          </cell>
          <cell r="CC2676">
            <v>0</v>
          </cell>
          <cell r="CD2676">
            <v>0</v>
          </cell>
          <cell r="CE2676">
            <v>0</v>
          </cell>
        </row>
        <row r="2677">
          <cell r="BY2677">
            <v>0</v>
          </cell>
          <cell r="BZ2677">
            <v>0</v>
          </cell>
          <cell r="CA2677">
            <v>0</v>
          </cell>
          <cell r="CB2677">
            <v>0</v>
          </cell>
          <cell r="CC2677">
            <v>0</v>
          </cell>
          <cell r="CD2677">
            <v>0</v>
          </cell>
          <cell r="CE2677">
            <v>0</v>
          </cell>
        </row>
        <row r="2678">
          <cell r="BY2678">
            <v>0</v>
          </cell>
          <cell r="BZ2678">
            <v>0</v>
          </cell>
          <cell r="CA2678">
            <v>0</v>
          </cell>
          <cell r="CB2678">
            <v>0</v>
          </cell>
          <cell r="CC2678">
            <v>0</v>
          </cell>
          <cell r="CD2678">
            <v>0</v>
          </cell>
          <cell r="CE2678">
            <v>0</v>
          </cell>
        </row>
        <row r="2679">
          <cell r="BY2679">
            <v>0</v>
          </cell>
          <cell r="BZ2679">
            <v>0</v>
          </cell>
          <cell r="CA2679">
            <v>0</v>
          </cell>
          <cell r="CB2679">
            <v>0</v>
          </cell>
          <cell r="CC2679">
            <v>0</v>
          </cell>
          <cell r="CD2679">
            <v>0</v>
          </cell>
          <cell r="CE2679">
            <v>0</v>
          </cell>
        </row>
        <row r="2680">
          <cell r="BY2680">
            <v>0</v>
          </cell>
          <cell r="BZ2680">
            <v>0</v>
          </cell>
          <cell r="CA2680">
            <v>0</v>
          </cell>
          <cell r="CB2680">
            <v>0</v>
          </cell>
          <cell r="CC2680">
            <v>0</v>
          </cell>
          <cell r="CD2680">
            <v>0</v>
          </cell>
          <cell r="CE2680">
            <v>0</v>
          </cell>
        </row>
        <row r="2681">
          <cell r="BY2681">
            <v>0</v>
          </cell>
          <cell r="BZ2681">
            <v>0</v>
          </cell>
          <cell r="CA2681">
            <v>0</v>
          </cell>
          <cell r="CB2681">
            <v>0</v>
          </cell>
          <cell r="CC2681">
            <v>0</v>
          </cell>
          <cell r="CD2681">
            <v>0</v>
          </cell>
          <cell r="CE2681">
            <v>0</v>
          </cell>
        </row>
        <row r="2682">
          <cell r="BY2682">
            <v>0</v>
          </cell>
          <cell r="BZ2682">
            <v>0</v>
          </cell>
          <cell r="CA2682">
            <v>0</v>
          </cell>
          <cell r="CB2682">
            <v>0</v>
          </cell>
          <cell r="CC2682">
            <v>0</v>
          </cell>
          <cell r="CD2682">
            <v>0</v>
          </cell>
          <cell r="CE2682">
            <v>0</v>
          </cell>
        </row>
        <row r="2683">
          <cell r="BY2683">
            <v>0</v>
          </cell>
          <cell r="BZ2683">
            <v>0</v>
          </cell>
          <cell r="CA2683">
            <v>0</v>
          </cell>
          <cell r="CB2683">
            <v>0</v>
          </cell>
          <cell r="CC2683">
            <v>0</v>
          </cell>
          <cell r="CD2683">
            <v>0</v>
          </cell>
          <cell r="CE2683">
            <v>0</v>
          </cell>
        </row>
        <row r="2684">
          <cell r="BY2684">
            <v>0</v>
          </cell>
          <cell r="BZ2684">
            <v>0</v>
          </cell>
          <cell r="CA2684">
            <v>0</v>
          </cell>
          <cell r="CB2684">
            <v>0</v>
          </cell>
          <cell r="CC2684">
            <v>0</v>
          </cell>
          <cell r="CD2684">
            <v>0</v>
          </cell>
          <cell r="CE2684">
            <v>0</v>
          </cell>
        </row>
        <row r="2685">
          <cell r="BY2685">
            <v>0</v>
          </cell>
          <cell r="BZ2685">
            <v>0</v>
          </cell>
          <cell r="CA2685">
            <v>0</v>
          </cell>
          <cell r="CB2685">
            <v>0</v>
          </cell>
          <cell r="CC2685">
            <v>0</v>
          </cell>
          <cell r="CD2685">
            <v>0</v>
          </cell>
          <cell r="CE2685">
            <v>0</v>
          </cell>
        </row>
        <row r="2686">
          <cell r="BY2686">
            <v>0</v>
          </cell>
          <cell r="BZ2686">
            <v>0</v>
          </cell>
          <cell r="CA2686">
            <v>0</v>
          </cell>
          <cell r="CB2686">
            <v>0</v>
          </cell>
          <cell r="CC2686">
            <v>0</v>
          </cell>
          <cell r="CD2686">
            <v>0</v>
          </cell>
          <cell r="CE2686">
            <v>0</v>
          </cell>
        </row>
        <row r="2687">
          <cell r="BY2687">
            <v>0</v>
          </cell>
          <cell r="BZ2687">
            <v>0</v>
          </cell>
          <cell r="CA2687">
            <v>0</v>
          </cell>
          <cell r="CB2687">
            <v>0</v>
          </cell>
          <cell r="CC2687">
            <v>0</v>
          </cell>
          <cell r="CD2687">
            <v>0</v>
          </cell>
          <cell r="CE2687">
            <v>0</v>
          </cell>
        </row>
        <row r="2688">
          <cell r="BY2688">
            <v>0</v>
          </cell>
          <cell r="BZ2688">
            <v>0</v>
          </cell>
          <cell r="CA2688">
            <v>0</v>
          </cell>
          <cell r="CB2688">
            <v>0</v>
          </cell>
          <cell r="CC2688">
            <v>0</v>
          </cell>
          <cell r="CD2688">
            <v>0</v>
          </cell>
          <cell r="CE2688">
            <v>0</v>
          </cell>
        </row>
        <row r="2689">
          <cell r="BY2689">
            <v>0</v>
          </cell>
          <cell r="BZ2689">
            <v>0</v>
          </cell>
          <cell r="CA2689">
            <v>0</v>
          </cell>
          <cell r="CB2689">
            <v>0</v>
          </cell>
          <cell r="CC2689">
            <v>0</v>
          </cell>
          <cell r="CD2689">
            <v>0</v>
          </cell>
          <cell r="CE2689">
            <v>0</v>
          </cell>
        </row>
        <row r="2690">
          <cell r="BY2690">
            <v>0</v>
          </cell>
          <cell r="BZ2690">
            <v>0</v>
          </cell>
          <cell r="CA2690">
            <v>0</v>
          </cell>
          <cell r="CB2690">
            <v>0</v>
          </cell>
          <cell r="CC2690">
            <v>0</v>
          </cell>
          <cell r="CD2690">
            <v>0</v>
          </cell>
          <cell r="CE2690">
            <v>0</v>
          </cell>
        </row>
        <row r="2691">
          <cell r="BY2691">
            <v>0</v>
          </cell>
          <cell r="BZ2691">
            <v>0</v>
          </cell>
          <cell r="CA2691">
            <v>0</v>
          </cell>
          <cell r="CB2691">
            <v>0</v>
          </cell>
          <cell r="CC2691">
            <v>0</v>
          </cell>
          <cell r="CD2691">
            <v>0</v>
          </cell>
          <cell r="CE2691">
            <v>0</v>
          </cell>
        </row>
        <row r="2692">
          <cell r="BY2692">
            <v>0</v>
          </cell>
          <cell r="BZ2692">
            <v>0</v>
          </cell>
          <cell r="CA2692">
            <v>0</v>
          </cell>
          <cell r="CB2692">
            <v>0</v>
          </cell>
          <cell r="CC2692">
            <v>0</v>
          </cell>
          <cell r="CD2692">
            <v>0</v>
          </cell>
          <cell r="CE2692">
            <v>0</v>
          </cell>
        </row>
        <row r="2693">
          <cell r="BY2693">
            <v>0</v>
          </cell>
          <cell r="BZ2693">
            <v>0</v>
          </cell>
          <cell r="CA2693">
            <v>0</v>
          </cell>
          <cell r="CB2693">
            <v>0</v>
          </cell>
          <cell r="CC2693">
            <v>0</v>
          </cell>
          <cell r="CD2693">
            <v>0</v>
          </cell>
          <cell r="CE2693">
            <v>0</v>
          </cell>
        </row>
        <row r="2694">
          <cell r="BY2694">
            <v>0</v>
          </cell>
          <cell r="BZ2694">
            <v>0</v>
          </cell>
          <cell r="CA2694">
            <v>0</v>
          </cell>
          <cell r="CB2694">
            <v>0</v>
          </cell>
          <cell r="CC2694">
            <v>0</v>
          </cell>
          <cell r="CD2694">
            <v>0</v>
          </cell>
          <cell r="CE2694">
            <v>0</v>
          </cell>
        </row>
        <row r="2695">
          <cell r="BY2695">
            <v>0</v>
          </cell>
          <cell r="BZ2695">
            <v>0</v>
          </cell>
          <cell r="CA2695">
            <v>0</v>
          </cell>
          <cell r="CB2695">
            <v>0</v>
          </cell>
          <cell r="CC2695">
            <v>0</v>
          </cell>
          <cell r="CD2695">
            <v>0</v>
          </cell>
          <cell r="CE2695">
            <v>0</v>
          </cell>
        </row>
        <row r="2696">
          <cell r="BY2696">
            <v>0</v>
          </cell>
          <cell r="BZ2696">
            <v>0</v>
          </cell>
          <cell r="CA2696">
            <v>0</v>
          </cell>
          <cell r="CB2696">
            <v>0</v>
          </cell>
          <cell r="CC2696">
            <v>0</v>
          </cell>
          <cell r="CD2696">
            <v>0</v>
          </cell>
          <cell r="CE2696">
            <v>0</v>
          </cell>
        </row>
        <row r="2697">
          <cell r="BY2697">
            <v>0</v>
          </cell>
          <cell r="BZ2697">
            <v>0</v>
          </cell>
          <cell r="CA2697">
            <v>0</v>
          </cell>
          <cell r="CB2697">
            <v>0</v>
          </cell>
          <cell r="CC2697">
            <v>0</v>
          </cell>
          <cell r="CD2697">
            <v>0</v>
          </cell>
          <cell r="CE2697">
            <v>0</v>
          </cell>
        </row>
        <row r="2698">
          <cell r="BY2698">
            <v>0</v>
          </cell>
          <cell r="BZ2698">
            <v>0</v>
          </cell>
          <cell r="CA2698">
            <v>0</v>
          </cell>
          <cell r="CB2698">
            <v>0</v>
          </cell>
          <cell r="CC2698">
            <v>0</v>
          </cell>
          <cell r="CD2698">
            <v>0</v>
          </cell>
          <cell r="CE2698">
            <v>0</v>
          </cell>
        </row>
        <row r="2699">
          <cell r="BY2699">
            <v>0</v>
          </cell>
          <cell r="BZ2699">
            <v>0</v>
          </cell>
          <cell r="CA2699">
            <v>0</v>
          </cell>
          <cell r="CB2699">
            <v>0</v>
          </cell>
          <cell r="CC2699">
            <v>0</v>
          </cell>
          <cell r="CD2699">
            <v>0</v>
          </cell>
          <cell r="CE2699">
            <v>0</v>
          </cell>
        </row>
        <row r="2700">
          <cell r="BY2700">
            <v>0</v>
          </cell>
          <cell r="BZ2700">
            <v>0</v>
          </cell>
          <cell r="CA2700">
            <v>0</v>
          </cell>
          <cell r="CB2700">
            <v>0</v>
          </cell>
          <cell r="CC2700">
            <v>0</v>
          </cell>
          <cell r="CD2700">
            <v>0</v>
          </cell>
          <cell r="CE2700">
            <v>0</v>
          </cell>
        </row>
        <row r="2701">
          <cell r="BY2701">
            <v>0</v>
          </cell>
          <cell r="BZ2701">
            <v>0</v>
          </cell>
          <cell r="CA2701">
            <v>0</v>
          </cell>
          <cell r="CB2701">
            <v>0</v>
          </cell>
          <cell r="CC2701">
            <v>0</v>
          </cell>
          <cell r="CD2701">
            <v>0</v>
          </cell>
          <cell r="CE2701">
            <v>0</v>
          </cell>
        </row>
        <row r="2702">
          <cell r="BY2702">
            <v>0</v>
          </cell>
          <cell r="BZ2702">
            <v>0</v>
          </cell>
          <cell r="CA2702">
            <v>0</v>
          </cell>
          <cell r="CB2702">
            <v>0</v>
          </cell>
          <cell r="CC2702">
            <v>0</v>
          </cell>
          <cell r="CD2702">
            <v>0</v>
          </cell>
          <cell r="CE2702">
            <v>0</v>
          </cell>
        </row>
        <row r="2703">
          <cell r="BY2703">
            <v>0</v>
          </cell>
          <cell r="BZ2703">
            <v>0</v>
          </cell>
          <cell r="CA2703">
            <v>0</v>
          </cell>
          <cell r="CB2703">
            <v>0</v>
          </cell>
          <cell r="CC2703">
            <v>0</v>
          </cell>
          <cell r="CD2703">
            <v>0</v>
          </cell>
          <cell r="CE2703">
            <v>0</v>
          </cell>
        </row>
        <row r="2704">
          <cell r="BY2704">
            <v>0</v>
          </cell>
          <cell r="BZ2704">
            <v>0</v>
          </cell>
          <cell r="CA2704">
            <v>0</v>
          </cell>
          <cell r="CB2704">
            <v>0</v>
          </cell>
          <cell r="CC2704">
            <v>0</v>
          </cell>
          <cell r="CD2704">
            <v>0</v>
          </cell>
          <cell r="CE2704">
            <v>0</v>
          </cell>
        </row>
        <row r="2705">
          <cell r="BY2705">
            <v>0</v>
          </cell>
          <cell r="BZ2705">
            <v>0</v>
          </cell>
          <cell r="CA2705">
            <v>0</v>
          </cell>
          <cell r="CB2705">
            <v>0</v>
          </cell>
          <cell r="CC2705">
            <v>0</v>
          </cell>
          <cell r="CD2705">
            <v>0</v>
          </cell>
          <cell r="CE2705">
            <v>0</v>
          </cell>
        </row>
        <row r="2706">
          <cell r="BY2706">
            <v>0</v>
          </cell>
          <cell r="BZ2706">
            <v>0</v>
          </cell>
          <cell r="CA2706">
            <v>0</v>
          </cell>
          <cell r="CB2706">
            <v>0</v>
          </cell>
          <cell r="CC2706">
            <v>0</v>
          </cell>
          <cell r="CD2706">
            <v>0</v>
          </cell>
          <cell r="CE2706">
            <v>0</v>
          </cell>
        </row>
        <row r="2707">
          <cell r="BY2707">
            <v>0</v>
          </cell>
          <cell r="BZ2707">
            <v>0</v>
          </cell>
          <cell r="CA2707">
            <v>0</v>
          </cell>
          <cell r="CB2707">
            <v>0</v>
          </cell>
          <cell r="CC2707">
            <v>0</v>
          </cell>
          <cell r="CD2707">
            <v>0</v>
          </cell>
          <cell r="CE2707">
            <v>0</v>
          </cell>
        </row>
        <row r="2708">
          <cell r="BY2708">
            <v>0</v>
          </cell>
          <cell r="BZ2708">
            <v>0</v>
          </cell>
          <cell r="CA2708">
            <v>0</v>
          </cell>
          <cell r="CB2708">
            <v>0</v>
          </cell>
          <cell r="CC2708">
            <v>0</v>
          </cell>
          <cell r="CD2708">
            <v>0</v>
          </cell>
          <cell r="CE2708">
            <v>0</v>
          </cell>
        </row>
        <row r="2709">
          <cell r="BY2709">
            <v>0</v>
          </cell>
          <cell r="BZ2709">
            <v>0</v>
          </cell>
          <cell r="CA2709">
            <v>0</v>
          </cell>
          <cell r="CB2709">
            <v>0</v>
          </cell>
          <cell r="CC2709">
            <v>0</v>
          </cell>
          <cell r="CD2709">
            <v>0</v>
          </cell>
          <cell r="CE2709">
            <v>0</v>
          </cell>
        </row>
        <row r="2710">
          <cell r="BY2710">
            <v>0</v>
          </cell>
          <cell r="BZ2710">
            <v>0</v>
          </cell>
          <cell r="CA2710">
            <v>0</v>
          </cell>
          <cell r="CB2710">
            <v>0</v>
          </cell>
          <cell r="CC2710">
            <v>0</v>
          </cell>
          <cell r="CD2710">
            <v>0</v>
          </cell>
          <cell r="CE2710">
            <v>0</v>
          </cell>
        </row>
        <row r="2711">
          <cell r="BY2711">
            <v>0</v>
          </cell>
          <cell r="BZ2711">
            <v>0</v>
          </cell>
          <cell r="CA2711">
            <v>0</v>
          </cell>
          <cell r="CB2711">
            <v>0</v>
          </cell>
          <cell r="CC2711">
            <v>0</v>
          </cell>
          <cell r="CD2711">
            <v>0</v>
          </cell>
          <cell r="CE2711">
            <v>0</v>
          </cell>
        </row>
        <row r="2712">
          <cell r="BY2712">
            <v>0</v>
          </cell>
          <cell r="BZ2712">
            <v>0</v>
          </cell>
          <cell r="CA2712">
            <v>0</v>
          </cell>
          <cell r="CB2712">
            <v>0</v>
          </cell>
          <cell r="CC2712">
            <v>0</v>
          </cell>
          <cell r="CD2712">
            <v>0</v>
          </cell>
          <cell r="CE2712">
            <v>0</v>
          </cell>
        </row>
        <row r="2713">
          <cell r="BY2713">
            <v>0</v>
          </cell>
          <cell r="BZ2713">
            <v>0</v>
          </cell>
          <cell r="CA2713">
            <v>0</v>
          </cell>
          <cell r="CB2713">
            <v>0</v>
          </cell>
          <cell r="CC2713">
            <v>0</v>
          </cell>
          <cell r="CD2713">
            <v>0</v>
          </cell>
          <cell r="CE2713">
            <v>0</v>
          </cell>
        </row>
        <row r="2714">
          <cell r="BY2714">
            <v>0</v>
          </cell>
          <cell r="BZ2714">
            <v>0</v>
          </cell>
          <cell r="CA2714">
            <v>0</v>
          </cell>
          <cell r="CB2714">
            <v>0</v>
          </cell>
          <cell r="CC2714">
            <v>0</v>
          </cell>
          <cell r="CD2714">
            <v>0</v>
          </cell>
          <cell r="CE2714">
            <v>0</v>
          </cell>
        </row>
        <row r="2715">
          <cell r="BY2715">
            <v>0</v>
          </cell>
          <cell r="BZ2715">
            <v>0</v>
          </cell>
          <cell r="CA2715">
            <v>0</v>
          </cell>
          <cell r="CB2715">
            <v>0</v>
          </cell>
          <cell r="CC2715">
            <v>0</v>
          </cell>
          <cell r="CD2715">
            <v>0</v>
          </cell>
          <cell r="CE2715">
            <v>0</v>
          </cell>
        </row>
        <row r="2716">
          <cell r="BY2716">
            <v>0</v>
          </cell>
          <cell r="BZ2716">
            <v>0</v>
          </cell>
          <cell r="CA2716">
            <v>0</v>
          </cell>
          <cell r="CB2716">
            <v>0</v>
          </cell>
          <cell r="CC2716">
            <v>0</v>
          </cell>
          <cell r="CD2716">
            <v>0</v>
          </cell>
          <cell r="CE2716">
            <v>0</v>
          </cell>
        </row>
        <row r="2717">
          <cell r="BY2717">
            <v>0</v>
          </cell>
          <cell r="BZ2717">
            <v>0</v>
          </cell>
          <cell r="CA2717">
            <v>0</v>
          </cell>
          <cell r="CB2717">
            <v>0</v>
          </cell>
          <cell r="CC2717">
            <v>0</v>
          </cell>
          <cell r="CD2717">
            <v>0</v>
          </cell>
          <cell r="CE2717">
            <v>0</v>
          </cell>
        </row>
        <row r="2718">
          <cell r="BY2718">
            <v>0</v>
          </cell>
          <cell r="BZ2718">
            <v>0</v>
          </cell>
          <cell r="CA2718">
            <v>0</v>
          </cell>
          <cell r="CB2718">
            <v>0</v>
          </cell>
          <cell r="CC2718">
            <v>0</v>
          </cell>
          <cell r="CD2718">
            <v>0</v>
          </cell>
          <cell r="CE2718">
            <v>0</v>
          </cell>
        </row>
        <row r="2719">
          <cell r="BY2719">
            <v>0</v>
          </cell>
          <cell r="BZ2719">
            <v>0</v>
          </cell>
          <cell r="CA2719">
            <v>0</v>
          </cell>
          <cell r="CB2719">
            <v>0</v>
          </cell>
          <cell r="CC2719">
            <v>0</v>
          </cell>
          <cell r="CD2719">
            <v>0</v>
          </cell>
          <cell r="CE2719">
            <v>0</v>
          </cell>
        </row>
        <row r="2720">
          <cell r="BY2720">
            <v>0</v>
          </cell>
          <cell r="BZ2720">
            <v>0</v>
          </cell>
          <cell r="CA2720">
            <v>0</v>
          </cell>
          <cell r="CB2720">
            <v>0</v>
          </cell>
          <cell r="CC2720">
            <v>0</v>
          </cell>
          <cell r="CD2720">
            <v>0</v>
          </cell>
          <cell r="CE2720">
            <v>0</v>
          </cell>
        </row>
        <row r="2721">
          <cell r="BY2721">
            <v>0</v>
          </cell>
          <cell r="BZ2721">
            <v>0</v>
          </cell>
          <cell r="CA2721">
            <v>0</v>
          </cell>
          <cell r="CB2721">
            <v>0</v>
          </cell>
          <cell r="CC2721">
            <v>0</v>
          </cell>
          <cell r="CD2721">
            <v>0</v>
          </cell>
          <cell r="CE2721">
            <v>0</v>
          </cell>
        </row>
        <row r="2722">
          <cell r="BY2722">
            <v>0</v>
          </cell>
          <cell r="BZ2722">
            <v>0</v>
          </cell>
          <cell r="CA2722">
            <v>0</v>
          </cell>
          <cell r="CB2722">
            <v>0</v>
          </cell>
          <cell r="CC2722">
            <v>0</v>
          </cell>
          <cell r="CD2722">
            <v>0</v>
          </cell>
          <cell r="CE2722">
            <v>0</v>
          </cell>
        </row>
        <row r="2723">
          <cell r="BY2723">
            <v>0</v>
          </cell>
          <cell r="BZ2723">
            <v>0</v>
          </cell>
          <cell r="CA2723">
            <v>0</v>
          </cell>
          <cell r="CB2723">
            <v>0</v>
          </cell>
          <cell r="CC2723">
            <v>0</v>
          </cell>
          <cell r="CD2723">
            <v>0</v>
          </cell>
          <cell r="CE2723">
            <v>0</v>
          </cell>
        </row>
        <row r="2724">
          <cell r="BY2724">
            <v>0</v>
          </cell>
          <cell r="BZ2724">
            <v>0</v>
          </cell>
          <cell r="CA2724">
            <v>0</v>
          </cell>
          <cell r="CB2724">
            <v>0</v>
          </cell>
          <cell r="CC2724">
            <v>0</v>
          </cell>
          <cell r="CD2724">
            <v>0</v>
          </cell>
          <cell r="CE2724">
            <v>0</v>
          </cell>
        </row>
        <row r="2725">
          <cell r="BY2725">
            <v>0</v>
          </cell>
          <cell r="BZ2725">
            <v>0</v>
          </cell>
          <cell r="CA2725">
            <v>0</v>
          </cell>
          <cell r="CB2725">
            <v>0</v>
          </cell>
          <cell r="CC2725">
            <v>0</v>
          </cell>
          <cell r="CD2725">
            <v>0</v>
          </cell>
          <cell r="CE2725">
            <v>0</v>
          </cell>
        </row>
        <row r="2726">
          <cell r="BY2726">
            <v>0</v>
          </cell>
          <cell r="BZ2726">
            <v>0</v>
          </cell>
          <cell r="CA2726">
            <v>0</v>
          </cell>
          <cell r="CB2726">
            <v>0</v>
          </cell>
          <cell r="CC2726">
            <v>0</v>
          </cell>
          <cell r="CD2726">
            <v>0</v>
          </cell>
          <cell r="CE2726">
            <v>0</v>
          </cell>
        </row>
        <row r="2727">
          <cell r="BY2727">
            <v>0</v>
          </cell>
          <cell r="BZ2727">
            <v>0</v>
          </cell>
          <cell r="CA2727">
            <v>0</v>
          </cell>
          <cell r="CB2727">
            <v>0</v>
          </cell>
          <cell r="CC2727">
            <v>0</v>
          </cell>
          <cell r="CD2727">
            <v>0</v>
          </cell>
          <cell r="CE2727">
            <v>0</v>
          </cell>
        </row>
        <row r="2728">
          <cell r="BY2728">
            <v>0</v>
          </cell>
          <cell r="BZ2728">
            <v>0</v>
          </cell>
          <cell r="CA2728">
            <v>0</v>
          </cell>
          <cell r="CB2728">
            <v>0</v>
          </cell>
          <cell r="CC2728">
            <v>0</v>
          </cell>
          <cell r="CD2728">
            <v>0</v>
          </cell>
          <cell r="CE2728">
            <v>0</v>
          </cell>
        </row>
        <row r="2729">
          <cell r="BY2729">
            <v>0</v>
          </cell>
          <cell r="BZ2729">
            <v>0</v>
          </cell>
          <cell r="CA2729">
            <v>0</v>
          </cell>
          <cell r="CB2729">
            <v>0</v>
          </cell>
          <cell r="CC2729">
            <v>0</v>
          </cell>
          <cell r="CD2729">
            <v>0</v>
          </cell>
          <cell r="CE2729">
            <v>0</v>
          </cell>
        </row>
        <row r="2730">
          <cell r="BY2730">
            <v>0</v>
          </cell>
          <cell r="BZ2730">
            <v>0</v>
          </cell>
          <cell r="CA2730">
            <v>0</v>
          </cell>
          <cell r="CB2730">
            <v>0</v>
          </cell>
          <cell r="CC2730">
            <v>0</v>
          </cell>
          <cell r="CD2730">
            <v>0</v>
          </cell>
          <cell r="CE2730">
            <v>0</v>
          </cell>
        </row>
        <row r="2731">
          <cell r="BY2731">
            <v>0</v>
          </cell>
          <cell r="BZ2731">
            <v>0</v>
          </cell>
          <cell r="CA2731">
            <v>0</v>
          </cell>
          <cell r="CB2731">
            <v>0</v>
          </cell>
          <cell r="CC2731">
            <v>0</v>
          </cell>
          <cell r="CD2731">
            <v>0</v>
          </cell>
          <cell r="CE2731">
            <v>0</v>
          </cell>
        </row>
        <row r="2732">
          <cell r="BY2732">
            <v>0</v>
          </cell>
          <cell r="BZ2732">
            <v>0</v>
          </cell>
          <cell r="CA2732">
            <v>0</v>
          </cell>
          <cell r="CB2732">
            <v>0</v>
          </cell>
          <cell r="CC2732">
            <v>0</v>
          </cell>
          <cell r="CD2732">
            <v>0</v>
          </cell>
          <cell r="CE2732">
            <v>0</v>
          </cell>
        </row>
        <row r="2733">
          <cell r="BY2733">
            <v>0</v>
          </cell>
          <cell r="BZ2733">
            <v>0</v>
          </cell>
          <cell r="CA2733">
            <v>0</v>
          </cell>
          <cell r="CB2733">
            <v>0</v>
          </cell>
          <cell r="CC2733">
            <v>0</v>
          </cell>
          <cell r="CD2733">
            <v>0</v>
          </cell>
          <cell r="CE2733">
            <v>0</v>
          </cell>
        </row>
        <row r="2734">
          <cell r="BY2734">
            <v>0</v>
          </cell>
          <cell r="BZ2734">
            <v>0</v>
          </cell>
          <cell r="CA2734">
            <v>0</v>
          </cell>
          <cell r="CB2734">
            <v>0</v>
          </cell>
          <cell r="CC2734">
            <v>0</v>
          </cell>
          <cell r="CD2734">
            <v>0</v>
          </cell>
          <cell r="CE2734">
            <v>0</v>
          </cell>
        </row>
        <row r="2735">
          <cell r="BY2735">
            <v>0</v>
          </cell>
          <cell r="BZ2735">
            <v>0</v>
          </cell>
          <cell r="CA2735">
            <v>0</v>
          </cell>
          <cell r="CB2735">
            <v>0</v>
          </cell>
          <cell r="CC2735">
            <v>0</v>
          </cell>
          <cell r="CD2735">
            <v>0</v>
          </cell>
          <cell r="CE2735">
            <v>0</v>
          </cell>
        </row>
        <row r="2736">
          <cell r="BY2736">
            <v>0</v>
          </cell>
          <cell r="BZ2736">
            <v>0</v>
          </cell>
          <cell r="CA2736">
            <v>0</v>
          </cell>
          <cell r="CB2736">
            <v>0</v>
          </cell>
          <cell r="CC2736">
            <v>0</v>
          </cell>
          <cell r="CD2736">
            <v>0</v>
          </cell>
          <cell r="CE2736">
            <v>0</v>
          </cell>
        </row>
        <row r="2737">
          <cell r="BY2737">
            <v>0</v>
          </cell>
          <cell r="BZ2737">
            <v>0</v>
          </cell>
          <cell r="CA2737">
            <v>0</v>
          </cell>
          <cell r="CB2737">
            <v>0</v>
          </cell>
          <cell r="CC2737">
            <v>0</v>
          </cell>
          <cell r="CD2737">
            <v>0</v>
          </cell>
          <cell r="CE2737">
            <v>0</v>
          </cell>
        </row>
        <row r="2738">
          <cell r="BY2738">
            <v>0</v>
          </cell>
          <cell r="BZ2738">
            <v>0</v>
          </cell>
          <cell r="CA2738">
            <v>0</v>
          </cell>
          <cell r="CB2738">
            <v>0</v>
          </cell>
          <cell r="CC2738">
            <v>0</v>
          </cell>
          <cell r="CD2738">
            <v>0</v>
          </cell>
          <cell r="CE2738">
            <v>0</v>
          </cell>
        </row>
        <row r="2739">
          <cell r="BY2739">
            <v>0</v>
          </cell>
          <cell r="BZ2739">
            <v>0</v>
          </cell>
          <cell r="CA2739">
            <v>0</v>
          </cell>
          <cell r="CB2739">
            <v>0</v>
          </cell>
          <cell r="CC2739">
            <v>0</v>
          </cell>
          <cell r="CD2739">
            <v>0</v>
          </cell>
          <cell r="CE2739">
            <v>0</v>
          </cell>
        </row>
        <row r="2740">
          <cell r="BY2740">
            <v>0</v>
          </cell>
          <cell r="BZ2740">
            <v>0</v>
          </cell>
          <cell r="CA2740">
            <v>0</v>
          </cell>
          <cell r="CB2740">
            <v>0</v>
          </cell>
          <cell r="CC2740">
            <v>0</v>
          </cell>
          <cell r="CD2740">
            <v>0</v>
          </cell>
          <cell r="CE2740">
            <v>0</v>
          </cell>
        </row>
        <row r="2741">
          <cell r="BY2741">
            <v>0</v>
          </cell>
          <cell r="BZ2741">
            <v>0</v>
          </cell>
          <cell r="CA2741">
            <v>0</v>
          </cell>
          <cell r="CB2741">
            <v>0</v>
          </cell>
          <cell r="CC2741">
            <v>0</v>
          </cell>
          <cell r="CD2741">
            <v>0</v>
          </cell>
          <cell r="CE2741">
            <v>0</v>
          </cell>
        </row>
        <row r="2742">
          <cell r="BY2742">
            <v>0</v>
          </cell>
          <cell r="BZ2742">
            <v>0</v>
          </cell>
          <cell r="CA2742">
            <v>0</v>
          </cell>
          <cell r="CB2742">
            <v>0</v>
          </cell>
          <cell r="CC2742">
            <v>0</v>
          </cell>
          <cell r="CD2742">
            <v>0</v>
          </cell>
          <cell r="CE2742">
            <v>0</v>
          </cell>
        </row>
        <row r="2743">
          <cell r="BY2743">
            <v>0</v>
          </cell>
          <cell r="BZ2743">
            <v>0</v>
          </cell>
          <cell r="CA2743">
            <v>0</v>
          </cell>
          <cell r="CB2743">
            <v>0</v>
          </cell>
          <cell r="CC2743">
            <v>0</v>
          </cell>
          <cell r="CD2743">
            <v>0</v>
          </cell>
          <cell r="CE2743">
            <v>0</v>
          </cell>
        </row>
        <row r="2744">
          <cell r="BY2744">
            <v>0</v>
          </cell>
          <cell r="BZ2744">
            <v>0</v>
          </cell>
          <cell r="CA2744">
            <v>0</v>
          </cell>
          <cell r="CB2744">
            <v>0</v>
          </cell>
          <cell r="CC2744">
            <v>0</v>
          </cell>
          <cell r="CD2744">
            <v>0</v>
          </cell>
          <cell r="CE2744">
            <v>0</v>
          </cell>
        </row>
        <row r="2745">
          <cell r="BY2745">
            <v>0</v>
          </cell>
          <cell r="BZ2745">
            <v>0</v>
          </cell>
          <cell r="CA2745">
            <v>0</v>
          </cell>
          <cell r="CB2745">
            <v>0</v>
          </cell>
          <cell r="CC2745">
            <v>0</v>
          </cell>
          <cell r="CD2745">
            <v>0</v>
          </cell>
          <cell r="CE2745">
            <v>0</v>
          </cell>
        </row>
        <row r="2746">
          <cell r="BY2746">
            <v>0</v>
          </cell>
          <cell r="BZ2746">
            <v>0</v>
          </cell>
          <cell r="CA2746">
            <v>0</v>
          </cell>
          <cell r="CB2746">
            <v>0</v>
          </cell>
          <cell r="CC2746">
            <v>0</v>
          </cell>
          <cell r="CD2746">
            <v>0</v>
          </cell>
          <cell r="CE2746">
            <v>0</v>
          </cell>
        </row>
        <row r="2747">
          <cell r="BY2747">
            <v>0</v>
          </cell>
          <cell r="BZ2747">
            <v>0</v>
          </cell>
          <cell r="CA2747">
            <v>0</v>
          </cell>
          <cell r="CB2747">
            <v>0</v>
          </cell>
          <cell r="CC2747">
            <v>0</v>
          </cell>
          <cell r="CD2747">
            <v>0</v>
          </cell>
          <cell r="CE2747">
            <v>0</v>
          </cell>
        </row>
        <row r="2748">
          <cell r="BY2748">
            <v>0</v>
          </cell>
          <cell r="BZ2748">
            <v>0</v>
          </cell>
          <cell r="CA2748">
            <v>0</v>
          </cell>
          <cell r="CB2748">
            <v>0</v>
          </cell>
          <cell r="CC2748">
            <v>0</v>
          </cell>
          <cell r="CD2748">
            <v>0</v>
          </cell>
          <cell r="CE2748">
            <v>0</v>
          </cell>
        </row>
        <row r="2749">
          <cell r="BY2749">
            <v>0</v>
          </cell>
          <cell r="BZ2749">
            <v>0</v>
          </cell>
          <cell r="CA2749">
            <v>0</v>
          </cell>
          <cell r="CB2749">
            <v>0</v>
          </cell>
          <cell r="CC2749">
            <v>0</v>
          </cell>
          <cell r="CD2749">
            <v>0</v>
          </cell>
          <cell r="CE2749">
            <v>0</v>
          </cell>
        </row>
        <row r="2750">
          <cell r="BY2750">
            <v>0</v>
          </cell>
          <cell r="BZ2750">
            <v>0</v>
          </cell>
          <cell r="CA2750">
            <v>0</v>
          </cell>
          <cell r="CB2750">
            <v>0</v>
          </cell>
          <cell r="CC2750">
            <v>0</v>
          </cell>
          <cell r="CD2750">
            <v>0</v>
          </cell>
          <cell r="CE2750">
            <v>0</v>
          </cell>
        </row>
        <row r="2751">
          <cell r="BY2751">
            <v>0</v>
          </cell>
          <cell r="BZ2751">
            <v>0</v>
          </cell>
          <cell r="CA2751">
            <v>0</v>
          </cell>
          <cell r="CB2751">
            <v>0</v>
          </cell>
          <cell r="CC2751">
            <v>0</v>
          </cell>
          <cell r="CD2751">
            <v>0</v>
          </cell>
          <cell r="CE2751">
            <v>0</v>
          </cell>
        </row>
        <row r="2752">
          <cell r="BY2752">
            <v>0</v>
          </cell>
          <cell r="BZ2752">
            <v>0</v>
          </cell>
          <cell r="CA2752">
            <v>0</v>
          </cell>
          <cell r="CB2752">
            <v>0</v>
          </cell>
          <cell r="CC2752">
            <v>0</v>
          </cell>
          <cell r="CD2752">
            <v>0</v>
          </cell>
          <cell r="CE2752">
            <v>0</v>
          </cell>
        </row>
        <row r="2753">
          <cell r="BY2753">
            <v>0</v>
          </cell>
          <cell r="BZ2753">
            <v>0</v>
          </cell>
          <cell r="CA2753">
            <v>0</v>
          </cell>
          <cell r="CB2753">
            <v>0</v>
          </cell>
          <cell r="CC2753">
            <v>0</v>
          </cell>
          <cell r="CD2753">
            <v>0</v>
          </cell>
          <cell r="CE2753">
            <v>0</v>
          </cell>
        </row>
        <row r="2754">
          <cell r="BY2754">
            <v>0</v>
          </cell>
          <cell r="BZ2754">
            <v>0</v>
          </cell>
          <cell r="CA2754">
            <v>0</v>
          </cell>
          <cell r="CB2754">
            <v>0</v>
          </cell>
          <cell r="CC2754">
            <v>0</v>
          </cell>
          <cell r="CD2754">
            <v>0</v>
          </cell>
          <cell r="CE2754">
            <v>0</v>
          </cell>
        </row>
        <row r="2755">
          <cell r="BY2755">
            <v>0</v>
          </cell>
          <cell r="BZ2755">
            <v>0</v>
          </cell>
          <cell r="CA2755">
            <v>0</v>
          </cell>
          <cell r="CB2755">
            <v>0</v>
          </cell>
          <cell r="CC2755">
            <v>0</v>
          </cell>
          <cell r="CD2755">
            <v>0</v>
          </cell>
          <cell r="CE2755">
            <v>0</v>
          </cell>
        </row>
        <row r="2756">
          <cell r="BY2756">
            <v>0</v>
          </cell>
          <cell r="BZ2756">
            <v>0</v>
          </cell>
          <cell r="CA2756">
            <v>0</v>
          </cell>
          <cell r="CB2756">
            <v>0</v>
          </cell>
          <cell r="CC2756">
            <v>0</v>
          </cell>
          <cell r="CD2756">
            <v>0</v>
          </cell>
          <cell r="CE2756">
            <v>0</v>
          </cell>
        </row>
        <row r="2757">
          <cell r="BY2757">
            <v>0</v>
          </cell>
          <cell r="BZ2757">
            <v>0</v>
          </cell>
          <cell r="CA2757">
            <v>0</v>
          </cell>
          <cell r="CB2757">
            <v>0</v>
          </cell>
          <cell r="CC2757">
            <v>0</v>
          </cell>
          <cell r="CD2757">
            <v>0</v>
          </cell>
          <cell r="CE2757">
            <v>0</v>
          </cell>
        </row>
        <row r="2758">
          <cell r="BY2758">
            <v>0</v>
          </cell>
          <cell r="BZ2758">
            <v>0</v>
          </cell>
          <cell r="CA2758">
            <v>0</v>
          </cell>
          <cell r="CB2758">
            <v>0</v>
          </cell>
          <cell r="CC2758">
            <v>0</v>
          </cell>
          <cell r="CD2758">
            <v>0</v>
          </cell>
          <cell r="CE2758">
            <v>0</v>
          </cell>
        </row>
        <row r="2759">
          <cell r="BY2759">
            <v>0</v>
          </cell>
          <cell r="BZ2759">
            <v>0</v>
          </cell>
          <cell r="CA2759">
            <v>0</v>
          </cell>
          <cell r="CB2759">
            <v>0</v>
          </cell>
          <cell r="CC2759">
            <v>0</v>
          </cell>
          <cell r="CD2759">
            <v>0</v>
          </cell>
          <cell r="CE2759">
            <v>0</v>
          </cell>
        </row>
        <row r="2760">
          <cell r="BY2760">
            <v>0</v>
          </cell>
          <cell r="BZ2760">
            <v>0</v>
          </cell>
          <cell r="CA2760">
            <v>0</v>
          </cell>
          <cell r="CB2760">
            <v>0</v>
          </cell>
          <cell r="CC2760">
            <v>0</v>
          </cell>
          <cell r="CD2760">
            <v>0</v>
          </cell>
          <cell r="CE2760">
            <v>0</v>
          </cell>
        </row>
        <row r="2761">
          <cell r="BY2761">
            <v>0</v>
          </cell>
          <cell r="BZ2761">
            <v>0</v>
          </cell>
          <cell r="CA2761">
            <v>0</v>
          </cell>
          <cell r="CB2761">
            <v>0</v>
          </cell>
          <cell r="CC2761">
            <v>0</v>
          </cell>
          <cell r="CD2761">
            <v>0</v>
          </cell>
          <cell r="CE2761">
            <v>0</v>
          </cell>
        </row>
        <row r="2762">
          <cell r="BY2762">
            <v>0</v>
          </cell>
          <cell r="BZ2762">
            <v>0</v>
          </cell>
          <cell r="CA2762">
            <v>0</v>
          </cell>
          <cell r="CB2762">
            <v>0</v>
          </cell>
          <cell r="CC2762">
            <v>0</v>
          </cell>
          <cell r="CD2762">
            <v>0</v>
          </cell>
          <cell r="CE2762">
            <v>0</v>
          </cell>
        </row>
        <row r="2763">
          <cell r="BY2763">
            <v>0</v>
          </cell>
          <cell r="BZ2763">
            <v>0</v>
          </cell>
          <cell r="CA2763">
            <v>0</v>
          </cell>
          <cell r="CB2763">
            <v>0</v>
          </cell>
          <cell r="CC2763">
            <v>0</v>
          </cell>
          <cell r="CD2763">
            <v>0</v>
          </cell>
          <cell r="CE2763">
            <v>0</v>
          </cell>
        </row>
        <row r="2764">
          <cell r="BY2764">
            <v>0</v>
          </cell>
          <cell r="BZ2764">
            <v>0</v>
          </cell>
          <cell r="CA2764">
            <v>0</v>
          </cell>
          <cell r="CB2764">
            <v>0</v>
          </cell>
          <cell r="CC2764">
            <v>0</v>
          </cell>
          <cell r="CD2764">
            <v>0</v>
          </cell>
          <cell r="CE2764">
            <v>0</v>
          </cell>
        </row>
        <row r="2765">
          <cell r="BY2765">
            <v>0</v>
          </cell>
          <cell r="BZ2765">
            <v>0</v>
          </cell>
          <cell r="CA2765">
            <v>0</v>
          </cell>
          <cell r="CB2765">
            <v>0</v>
          </cell>
          <cell r="CC2765">
            <v>0</v>
          </cell>
          <cell r="CD2765">
            <v>0</v>
          </cell>
          <cell r="CE2765">
            <v>0</v>
          </cell>
        </row>
        <row r="2766">
          <cell r="BY2766">
            <v>0</v>
          </cell>
          <cell r="BZ2766">
            <v>0</v>
          </cell>
          <cell r="CA2766">
            <v>0</v>
          </cell>
          <cell r="CB2766">
            <v>0</v>
          </cell>
          <cell r="CC2766">
            <v>0</v>
          </cell>
          <cell r="CD2766">
            <v>0</v>
          </cell>
          <cell r="CE2766">
            <v>0</v>
          </cell>
        </row>
        <row r="2767">
          <cell r="BY2767">
            <v>0</v>
          </cell>
          <cell r="BZ2767">
            <v>0</v>
          </cell>
          <cell r="CA2767">
            <v>0</v>
          </cell>
          <cell r="CB2767">
            <v>0</v>
          </cell>
          <cell r="CC2767">
            <v>0</v>
          </cell>
          <cell r="CD2767">
            <v>0</v>
          </cell>
          <cell r="CE2767">
            <v>0</v>
          </cell>
        </row>
        <row r="2768">
          <cell r="BY2768">
            <v>0</v>
          </cell>
          <cell r="BZ2768">
            <v>0</v>
          </cell>
          <cell r="CA2768">
            <v>0</v>
          </cell>
          <cell r="CB2768">
            <v>0</v>
          </cell>
          <cell r="CC2768">
            <v>0</v>
          </cell>
          <cell r="CD2768">
            <v>0</v>
          </cell>
          <cell r="CE2768">
            <v>0</v>
          </cell>
        </row>
        <row r="2769">
          <cell r="BY2769">
            <v>0</v>
          </cell>
          <cell r="BZ2769">
            <v>0</v>
          </cell>
          <cell r="CA2769">
            <v>0</v>
          </cell>
          <cell r="CB2769">
            <v>0</v>
          </cell>
          <cell r="CC2769">
            <v>0</v>
          </cell>
          <cell r="CD2769">
            <v>0</v>
          </cell>
          <cell r="CE2769">
            <v>0</v>
          </cell>
        </row>
        <row r="2770">
          <cell r="BY2770">
            <v>0</v>
          </cell>
          <cell r="BZ2770">
            <v>0</v>
          </cell>
          <cell r="CA2770">
            <v>0</v>
          </cell>
          <cell r="CB2770">
            <v>0</v>
          </cell>
          <cell r="CC2770">
            <v>0</v>
          </cell>
          <cell r="CD2770">
            <v>0</v>
          </cell>
          <cell r="CE2770">
            <v>0</v>
          </cell>
        </row>
        <row r="2771">
          <cell r="BY2771">
            <v>0</v>
          </cell>
          <cell r="BZ2771">
            <v>0</v>
          </cell>
          <cell r="CA2771">
            <v>0</v>
          </cell>
          <cell r="CB2771">
            <v>0</v>
          </cell>
          <cell r="CC2771">
            <v>0</v>
          </cell>
          <cell r="CD2771">
            <v>0</v>
          </cell>
          <cell r="CE2771">
            <v>0</v>
          </cell>
        </row>
        <row r="2772">
          <cell r="BY2772">
            <v>0</v>
          </cell>
          <cell r="BZ2772">
            <v>0</v>
          </cell>
          <cell r="CA2772">
            <v>0</v>
          </cell>
          <cell r="CB2772">
            <v>0</v>
          </cell>
          <cell r="CC2772">
            <v>0</v>
          </cell>
          <cell r="CD2772">
            <v>0</v>
          </cell>
          <cell r="CE2772">
            <v>0</v>
          </cell>
        </row>
        <row r="2773">
          <cell r="BY2773">
            <v>0</v>
          </cell>
          <cell r="BZ2773">
            <v>0</v>
          </cell>
          <cell r="CA2773">
            <v>0</v>
          </cell>
          <cell r="CB2773">
            <v>0</v>
          </cell>
          <cell r="CC2773">
            <v>0</v>
          </cell>
          <cell r="CD2773">
            <v>0</v>
          </cell>
          <cell r="CE2773">
            <v>0</v>
          </cell>
        </row>
        <row r="2774">
          <cell r="BY2774">
            <v>0</v>
          </cell>
          <cell r="BZ2774">
            <v>0</v>
          </cell>
          <cell r="CA2774">
            <v>0</v>
          </cell>
          <cell r="CB2774">
            <v>0</v>
          </cell>
          <cell r="CC2774">
            <v>0</v>
          </cell>
          <cell r="CD2774">
            <v>0</v>
          </cell>
          <cell r="CE2774">
            <v>0</v>
          </cell>
        </row>
        <row r="2775">
          <cell r="BY2775">
            <v>0</v>
          </cell>
          <cell r="BZ2775">
            <v>0</v>
          </cell>
          <cell r="CA2775">
            <v>0</v>
          </cell>
          <cell r="CB2775">
            <v>0</v>
          </cell>
          <cell r="CC2775">
            <v>0</v>
          </cell>
          <cell r="CD2775">
            <v>0</v>
          </cell>
          <cell r="CE2775">
            <v>0</v>
          </cell>
        </row>
        <row r="2776">
          <cell r="BY2776">
            <v>0</v>
          </cell>
          <cell r="BZ2776">
            <v>0</v>
          </cell>
          <cell r="CA2776">
            <v>0</v>
          </cell>
          <cell r="CB2776">
            <v>0</v>
          </cell>
          <cell r="CC2776">
            <v>0</v>
          </cell>
          <cell r="CD2776">
            <v>0</v>
          </cell>
          <cell r="CE2776">
            <v>0</v>
          </cell>
        </row>
        <row r="2777">
          <cell r="BY2777">
            <v>0</v>
          </cell>
          <cell r="BZ2777">
            <v>0</v>
          </cell>
          <cell r="CA2777">
            <v>0</v>
          </cell>
          <cell r="CB2777">
            <v>0</v>
          </cell>
          <cell r="CC2777">
            <v>0</v>
          </cell>
          <cell r="CD2777">
            <v>0</v>
          </cell>
          <cell r="CE2777">
            <v>0</v>
          </cell>
        </row>
        <row r="2778">
          <cell r="BY2778">
            <v>0</v>
          </cell>
          <cell r="BZ2778">
            <v>0</v>
          </cell>
          <cell r="CA2778">
            <v>0</v>
          </cell>
          <cell r="CB2778">
            <v>0</v>
          </cell>
          <cell r="CC2778">
            <v>0</v>
          </cell>
          <cell r="CD2778">
            <v>0</v>
          </cell>
          <cell r="CE2778">
            <v>0</v>
          </cell>
        </row>
        <row r="2779">
          <cell r="BY2779">
            <v>0</v>
          </cell>
          <cell r="BZ2779">
            <v>0</v>
          </cell>
          <cell r="CA2779">
            <v>0</v>
          </cell>
          <cell r="CB2779">
            <v>0</v>
          </cell>
          <cell r="CC2779">
            <v>0</v>
          </cell>
          <cell r="CD2779">
            <v>0</v>
          </cell>
          <cell r="CE2779">
            <v>0</v>
          </cell>
        </row>
        <row r="2780">
          <cell r="BY2780">
            <v>0</v>
          </cell>
          <cell r="BZ2780">
            <v>0</v>
          </cell>
          <cell r="CA2780">
            <v>0</v>
          </cell>
          <cell r="CB2780">
            <v>0</v>
          </cell>
          <cell r="CC2780">
            <v>0</v>
          </cell>
          <cell r="CD2780">
            <v>0</v>
          </cell>
          <cell r="CE2780">
            <v>0</v>
          </cell>
        </row>
        <row r="2781">
          <cell r="BY2781">
            <v>0</v>
          </cell>
          <cell r="BZ2781">
            <v>0</v>
          </cell>
          <cell r="CA2781">
            <v>0</v>
          </cell>
          <cell r="CB2781">
            <v>0</v>
          </cell>
          <cell r="CC2781">
            <v>0</v>
          </cell>
          <cell r="CD2781">
            <v>0</v>
          </cell>
          <cell r="CE2781">
            <v>0</v>
          </cell>
        </row>
        <row r="2782">
          <cell r="BY2782">
            <v>0</v>
          </cell>
          <cell r="BZ2782">
            <v>0</v>
          </cell>
          <cell r="CA2782">
            <v>0</v>
          </cell>
          <cell r="CB2782">
            <v>0</v>
          </cell>
          <cell r="CC2782">
            <v>0</v>
          </cell>
          <cell r="CD2782">
            <v>0</v>
          </cell>
          <cell r="CE2782">
            <v>0</v>
          </cell>
        </row>
        <row r="2783">
          <cell r="BY2783">
            <v>0</v>
          </cell>
          <cell r="BZ2783">
            <v>0</v>
          </cell>
          <cell r="CA2783">
            <v>0</v>
          </cell>
          <cell r="CB2783">
            <v>0</v>
          </cell>
          <cell r="CC2783">
            <v>0</v>
          </cell>
          <cell r="CD2783">
            <v>0</v>
          </cell>
          <cell r="CE2783">
            <v>0</v>
          </cell>
        </row>
        <row r="2784">
          <cell r="BY2784">
            <v>0</v>
          </cell>
          <cell r="BZ2784">
            <v>0</v>
          </cell>
          <cell r="CA2784">
            <v>0</v>
          </cell>
          <cell r="CB2784">
            <v>0</v>
          </cell>
          <cell r="CC2784">
            <v>0</v>
          </cell>
          <cell r="CD2784">
            <v>0</v>
          </cell>
          <cell r="CE2784">
            <v>0</v>
          </cell>
        </row>
        <row r="2785">
          <cell r="BY2785">
            <v>0</v>
          </cell>
          <cell r="BZ2785">
            <v>0</v>
          </cell>
          <cell r="CA2785">
            <v>0</v>
          </cell>
          <cell r="CB2785">
            <v>0</v>
          </cell>
          <cell r="CC2785">
            <v>0</v>
          </cell>
          <cell r="CD2785">
            <v>0</v>
          </cell>
          <cell r="CE2785">
            <v>0</v>
          </cell>
        </row>
        <row r="2786">
          <cell r="BY2786">
            <v>0</v>
          </cell>
          <cell r="BZ2786">
            <v>0</v>
          </cell>
          <cell r="CA2786">
            <v>0</v>
          </cell>
          <cell r="CB2786">
            <v>0</v>
          </cell>
          <cell r="CC2786">
            <v>0</v>
          </cell>
          <cell r="CD2786">
            <v>0</v>
          </cell>
          <cell r="CE2786">
            <v>0</v>
          </cell>
        </row>
        <row r="2787">
          <cell r="BY2787">
            <v>0</v>
          </cell>
          <cell r="BZ2787">
            <v>0</v>
          </cell>
          <cell r="CA2787">
            <v>0</v>
          </cell>
          <cell r="CB2787">
            <v>0</v>
          </cell>
          <cell r="CC2787">
            <v>0</v>
          </cell>
          <cell r="CD2787">
            <v>0</v>
          </cell>
          <cell r="CE2787">
            <v>0</v>
          </cell>
        </row>
        <row r="2788">
          <cell r="BY2788">
            <v>0</v>
          </cell>
          <cell r="BZ2788">
            <v>0</v>
          </cell>
          <cell r="CA2788">
            <v>0</v>
          </cell>
          <cell r="CB2788">
            <v>0</v>
          </cell>
          <cell r="CC2788">
            <v>0</v>
          </cell>
          <cell r="CD2788">
            <v>0</v>
          </cell>
          <cell r="CE2788">
            <v>0</v>
          </cell>
        </row>
        <row r="2789">
          <cell r="BY2789">
            <v>0</v>
          </cell>
          <cell r="BZ2789">
            <v>0</v>
          </cell>
          <cell r="CA2789">
            <v>0</v>
          </cell>
          <cell r="CB2789">
            <v>0</v>
          </cell>
          <cell r="CC2789">
            <v>0</v>
          </cell>
          <cell r="CD2789">
            <v>0</v>
          </cell>
          <cell r="CE2789">
            <v>0</v>
          </cell>
        </row>
        <row r="2790">
          <cell r="BY2790">
            <v>0</v>
          </cell>
          <cell r="BZ2790">
            <v>0</v>
          </cell>
          <cell r="CA2790">
            <v>0</v>
          </cell>
          <cell r="CB2790">
            <v>0</v>
          </cell>
          <cell r="CC2790">
            <v>0</v>
          </cell>
          <cell r="CD2790">
            <v>0</v>
          </cell>
          <cell r="CE2790">
            <v>0</v>
          </cell>
        </row>
        <row r="2791">
          <cell r="BY2791">
            <v>0</v>
          </cell>
          <cell r="BZ2791">
            <v>0</v>
          </cell>
          <cell r="CA2791">
            <v>0</v>
          </cell>
          <cell r="CB2791">
            <v>0</v>
          </cell>
          <cell r="CC2791">
            <v>0</v>
          </cell>
          <cell r="CD2791">
            <v>0</v>
          </cell>
          <cell r="CE2791">
            <v>0</v>
          </cell>
        </row>
        <row r="2792">
          <cell r="BY2792">
            <v>0</v>
          </cell>
          <cell r="BZ2792">
            <v>0</v>
          </cell>
          <cell r="CA2792">
            <v>0</v>
          </cell>
          <cell r="CB2792">
            <v>0</v>
          </cell>
          <cell r="CC2792">
            <v>0</v>
          </cell>
          <cell r="CD2792">
            <v>0</v>
          </cell>
          <cell r="CE2792">
            <v>0</v>
          </cell>
        </row>
        <row r="2793">
          <cell r="BY2793">
            <v>0</v>
          </cell>
          <cell r="BZ2793">
            <v>0</v>
          </cell>
          <cell r="CA2793">
            <v>0</v>
          </cell>
          <cell r="CB2793">
            <v>0</v>
          </cell>
          <cell r="CC2793">
            <v>0</v>
          </cell>
          <cell r="CD2793">
            <v>0</v>
          </cell>
          <cell r="CE2793">
            <v>0</v>
          </cell>
        </row>
        <row r="2794">
          <cell r="BY2794">
            <v>0</v>
          </cell>
          <cell r="BZ2794">
            <v>0</v>
          </cell>
          <cell r="CA2794">
            <v>0</v>
          </cell>
          <cell r="CB2794">
            <v>0</v>
          </cell>
          <cell r="CC2794">
            <v>0</v>
          </cell>
          <cell r="CD2794">
            <v>0</v>
          </cell>
          <cell r="CE2794">
            <v>0</v>
          </cell>
        </row>
        <row r="2795">
          <cell r="BY2795">
            <v>0</v>
          </cell>
          <cell r="BZ2795">
            <v>0</v>
          </cell>
          <cell r="CA2795">
            <v>0</v>
          </cell>
          <cell r="CB2795">
            <v>0</v>
          </cell>
          <cell r="CC2795">
            <v>0</v>
          </cell>
          <cell r="CD2795">
            <v>0</v>
          </cell>
          <cell r="CE2795">
            <v>0</v>
          </cell>
        </row>
        <row r="2796">
          <cell r="BY2796">
            <v>0</v>
          </cell>
          <cell r="BZ2796">
            <v>0</v>
          </cell>
          <cell r="CA2796">
            <v>0</v>
          </cell>
          <cell r="CB2796">
            <v>0</v>
          </cell>
          <cell r="CC2796">
            <v>0</v>
          </cell>
          <cell r="CD2796">
            <v>0</v>
          </cell>
          <cell r="CE2796">
            <v>0</v>
          </cell>
        </row>
        <row r="2797">
          <cell r="BY2797">
            <v>0</v>
          </cell>
          <cell r="BZ2797">
            <v>0</v>
          </cell>
          <cell r="CA2797">
            <v>0</v>
          </cell>
          <cell r="CB2797">
            <v>0</v>
          </cell>
          <cell r="CC2797">
            <v>0</v>
          </cell>
          <cell r="CD2797">
            <v>0</v>
          </cell>
          <cell r="CE2797">
            <v>0</v>
          </cell>
        </row>
        <row r="2798">
          <cell r="BY2798">
            <v>0</v>
          </cell>
          <cell r="BZ2798">
            <v>0</v>
          </cell>
          <cell r="CA2798">
            <v>0</v>
          </cell>
          <cell r="CB2798">
            <v>0</v>
          </cell>
          <cell r="CC2798">
            <v>0</v>
          </cell>
          <cell r="CD2798">
            <v>0</v>
          </cell>
          <cell r="CE2798">
            <v>0</v>
          </cell>
        </row>
        <row r="2799">
          <cell r="BY2799">
            <v>0</v>
          </cell>
          <cell r="BZ2799">
            <v>0</v>
          </cell>
          <cell r="CA2799">
            <v>0</v>
          </cell>
          <cell r="CB2799">
            <v>0</v>
          </cell>
          <cell r="CC2799">
            <v>0</v>
          </cell>
          <cell r="CD2799">
            <v>0</v>
          </cell>
          <cell r="CE2799">
            <v>0</v>
          </cell>
        </row>
        <row r="2800">
          <cell r="BY2800">
            <v>0</v>
          </cell>
          <cell r="BZ2800">
            <v>0</v>
          </cell>
          <cell r="CA2800">
            <v>0</v>
          </cell>
          <cell r="CB2800">
            <v>0</v>
          </cell>
          <cell r="CC2800">
            <v>0</v>
          </cell>
          <cell r="CD2800">
            <v>0</v>
          </cell>
          <cell r="CE2800">
            <v>0</v>
          </cell>
        </row>
        <row r="2801">
          <cell r="BY2801">
            <v>0</v>
          </cell>
          <cell r="BZ2801">
            <v>0</v>
          </cell>
          <cell r="CA2801">
            <v>0</v>
          </cell>
          <cell r="CB2801">
            <v>0</v>
          </cell>
          <cell r="CC2801">
            <v>0</v>
          </cell>
          <cell r="CD2801">
            <v>0</v>
          </cell>
          <cell r="CE2801">
            <v>0</v>
          </cell>
        </row>
        <row r="2802">
          <cell r="BY2802">
            <v>0</v>
          </cell>
          <cell r="BZ2802">
            <v>0</v>
          </cell>
          <cell r="CA2802">
            <v>0</v>
          </cell>
          <cell r="CB2802">
            <v>0</v>
          </cell>
          <cell r="CC2802">
            <v>0</v>
          </cell>
          <cell r="CD2802">
            <v>0</v>
          </cell>
          <cell r="CE2802">
            <v>0</v>
          </cell>
        </row>
        <row r="2803">
          <cell r="BY2803">
            <v>0</v>
          </cell>
          <cell r="BZ2803">
            <v>0</v>
          </cell>
          <cell r="CA2803">
            <v>0</v>
          </cell>
          <cell r="CB2803">
            <v>0</v>
          </cell>
          <cell r="CC2803">
            <v>0</v>
          </cell>
          <cell r="CD2803">
            <v>0</v>
          </cell>
          <cell r="CE2803">
            <v>0</v>
          </cell>
        </row>
        <row r="2804">
          <cell r="BY2804">
            <v>0</v>
          </cell>
          <cell r="BZ2804">
            <v>0</v>
          </cell>
          <cell r="CA2804">
            <v>0</v>
          </cell>
          <cell r="CB2804">
            <v>0</v>
          </cell>
          <cell r="CC2804">
            <v>0</v>
          </cell>
          <cell r="CD2804">
            <v>0</v>
          </cell>
          <cell r="CE2804">
            <v>0</v>
          </cell>
        </row>
        <row r="2805">
          <cell r="BY2805">
            <v>0</v>
          </cell>
          <cell r="BZ2805">
            <v>0</v>
          </cell>
          <cell r="CA2805">
            <v>0</v>
          </cell>
          <cell r="CB2805">
            <v>0</v>
          </cell>
          <cell r="CC2805">
            <v>0</v>
          </cell>
          <cell r="CD2805">
            <v>0</v>
          </cell>
          <cell r="CE2805">
            <v>0</v>
          </cell>
        </row>
        <row r="2806">
          <cell r="BY2806">
            <v>0</v>
          </cell>
          <cell r="BZ2806">
            <v>0</v>
          </cell>
          <cell r="CA2806">
            <v>0</v>
          </cell>
          <cell r="CB2806">
            <v>0</v>
          </cell>
          <cell r="CC2806">
            <v>0</v>
          </cell>
          <cell r="CD2806">
            <v>0</v>
          </cell>
          <cell r="CE2806">
            <v>0</v>
          </cell>
        </row>
        <row r="2807">
          <cell r="BY2807">
            <v>0</v>
          </cell>
          <cell r="BZ2807">
            <v>0</v>
          </cell>
          <cell r="CA2807">
            <v>0</v>
          </cell>
          <cell r="CB2807">
            <v>0</v>
          </cell>
          <cell r="CC2807">
            <v>0</v>
          </cell>
          <cell r="CD2807">
            <v>0</v>
          </cell>
          <cell r="CE2807">
            <v>0</v>
          </cell>
        </row>
        <row r="2808">
          <cell r="BY2808">
            <v>0</v>
          </cell>
          <cell r="BZ2808">
            <v>0</v>
          </cell>
          <cell r="CA2808">
            <v>0</v>
          </cell>
          <cell r="CB2808">
            <v>0</v>
          </cell>
          <cell r="CC2808">
            <v>0</v>
          </cell>
          <cell r="CD2808">
            <v>0</v>
          </cell>
          <cell r="CE2808">
            <v>0</v>
          </cell>
        </row>
        <row r="2809">
          <cell r="BY2809">
            <v>0</v>
          </cell>
          <cell r="BZ2809">
            <v>0</v>
          </cell>
          <cell r="CA2809">
            <v>0</v>
          </cell>
          <cell r="CB2809">
            <v>0</v>
          </cell>
          <cell r="CC2809">
            <v>0</v>
          </cell>
          <cell r="CD2809">
            <v>0</v>
          </cell>
          <cell r="CE2809">
            <v>0</v>
          </cell>
        </row>
        <row r="2810">
          <cell r="BY2810">
            <v>0</v>
          </cell>
          <cell r="BZ2810">
            <v>0</v>
          </cell>
          <cell r="CA2810">
            <v>0</v>
          </cell>
          <cell r="CB2810">
            <v>0</v>
          </cell>
          <cell r="CC2810">
            <v>0</v>
          </cell>
          <cell r="CD2810">
            <v>0</v>
          </cell>
          <cell r="CE2810">
            <v>0</v>
          </cell>
        </row>
        <row r="2811">
          <cell r="BY2811">
            <v>0</v>
          </cell>
          <cell r="BZ2811">
            <v>0</v>
          </cell>
          <cell r="CA2811">
            <v>0</v>
          </cell>
          <cell r="CB2811">
            <v>0</v>
          </cell>
          <cell r="CC2811">
            <v>0</v>
          </cell>
          <cell r="CD2811">
            <v>0</v>
          </cell>
          <cell r="CE2811">
            <v>0</v>
          </cell>
        </row>
        <row r="2812">
          <cell r="BY2812">
            <v>0</v>
          </cell>
          <cell r="BZ2812">
            <v>0</v>
          </cell>
          <cell r="CA2812">
            <v>0</v>
          </cell>
          <cell r="CB2812">
            <v>0</v>
          </cell>
          <cell r="CC2812">
            <v>0</v>
          </cell>
          <cell r="CD2812">
            <v>0</v>
          </cell>
          <cell r="CE2812">
            <v>0</v>
          </cell>
        </row>
        <row r="2813">
          <cell r="BY2813">
            <v>0</v>
          </cell>
          <cell r="BZ2813">
            <v>0</v>
          </cell>
          <cell r="CA2813">
            <v>0</v>
          </cell>
          <cell r="CB2813">
            <v>0</v>
          </cell>
          <cell r="CC2813">
            <v>0</v>
          </cell>
          <cell r="CD2813">
            <v>0</v>
          </cell>
          <cell r="CE2813">
            <v>0</v>
          </cell>
        </row>
        <row r="2814">
          <cell r="BY2814">
            <v>0</v>
          </cell>
          <cell r="BZ2814">
            <v>0</v>
          </cell>
          <cell r="CA2814">
            <v>0</v>
          </cell>
          <cell r="CB2814">
            <v>0</v>
          </cell>
          <cell r="CC2814">
            <v>0</v>
          </cell>
          <cell r="CD2814">
            <v>0</v>
          </cell>
          <cell r="CE2814">
            <v>0</v>
          </cell>
        </row>
        <row r="2815">
          <cell r="BY2815">
            <v>0</v>
          </cell>
          <cell r="BZ2815">
            <v>0</v>
          </cell>
          <cell r="CA2815">
            <v>0</v>
          </cell>
          <cell r="CB2815">
            <v>0</v>
          </cell>
          <cell r="CC2815">
            <v>0</v>
          </cell>
          <cell r="CD2815">
            <v>0</v>
          </cell>
          <cell r="CE2815">
            <v>0</v>
          </cell>
        </row>
        <row r="2816">
          <cell r="BY2816">
            <v>0</v>
          </cell>
          <cell r="BZ2816">
            <v>0</v>
          </cell>
          <cell r="CA2816">
            <v>0</v>
          </cell>
          <cell r="CB2816">
            <v>0</v>
          </cell>
          <cell r="CC2816">
            <v>0</v>
          </cell>
          <cell r="CD2816">
            <v>0</v>
          </cell>
          <cell r="CE2816">
            <v>0</v>
          </cell>
        </row>
        <row r="2817">
          <cell r="BY2817">
            <v>0</v>
          </cell>
          <cell r="BZ2817">
            <v>0</v>
          </cell>
          <cell r="CA2817">
            <v>0</v>
          </cell>
          <cell r="CB2817">
            <v>0</v>
          </cell>
          <cell r="CC2817">
            <v>0</v>
          </cell>
          <cell r="CD2817">
            <v>0</v>
          </cell>
          <cell r="CE2817">
            <v>0</v>
          </cell>
        </row>
        <row r="2818">
          <cell r="BY2818">
            <v>0</v>
          </cell>
          <cell r="BZ2818">
            <v>0</v>
          </cell>
          <cell r="CA2818">
            <v>0</v>
          </cell>
          <cell r="CB2818">
            <v>0</v>
          </cell>
          <cell r="CC2818">
            <v>0</v>
          </cell>
          <cell r="CD2818">
            <v>0</v>
          </cell>
          <cell r="CE2818">
            <v>0</v>
          </cell>
        </row>
        <row r="2819">
          <cell r="BY2819">
            <v>0</v>
          </cell>
          <cell r="BZ2819">
            <v>0</v>
          </cell>
          <cell r="CA2819">
            <v>0</v>
          </cell>
          <cell r="CB2819">
            <v>0</v>
          </cell>
          <cell r="CC2819">
            <v>0</v>
          </cell>
          <cell r="CD2819">
            <v>0</v>
          </cell>
          <cell r="CE2819">
            <v>0</v>
          </cell>
        </row>
        <row r="2820">
          <cell r="BY2820">
            <v>0</v>
          </cell>
          <cell r="BZ2820">
            <v>0</v>
          </cell>
          <cell r="CA2820">
            <v>0</v>
          </cell>
          <cell r="CB2820">
            <v>0</v>
          </cell>
          <cell r="CC2820">
            <v>0</v>
          </cell>
          <cell r="CD2820">
            <v>0</v>
          </cell>
          <cell r="CE2820">
            <v>0</v>
          </cell>
        </row>
        <row r="2821">
          <cell r="BY2821">
            <v>0</v>
          </cell>
          <cell r="BZ2821">
            <v>0</v>
          </cell>
          <cell r="CA2821">
            <v>0</v>
          </cell>
          <cell r="CB2821">
            <v>0</v>
          </cell>
          <cell r="CC2821">
            <v>0</v>
          </cell>
          <cell r="CD2821">
            <v>0</v>
          </cell>
          <cell r="CE2821">
            <v>0</v>
          </cell>
        </row>
        <row r="2822">
          <cell r="BY2822">
            <v>0</v>
          </cell>
          <cell r="BZ2822">
            <v>0</v>
          </cell>
          <cell r="CA2822">
            <v>0</v>
          </cell>
          <cell r="CB2822">
            <v>0</v>
          </cell>
          <cell r="CC2822">
            <v>0</v>
          </cell>
          <cell r="CD2822">
            <v>0</v>
          </cell>
          <cell r="CE2822">
            <v>0</v>
          </cell>
        </row>
        <row r="2823">
          <cell r="BY2823">
            <v>0</v>
          </cell>
          <cell r="BZ2823">
            <v>0</v>
          </cell>
          <cell r="CA2823">
            <v>0</v>
          </cell>
          <cell r="CB2823">
            <v>0</v>
          </cell>
          <cell r="CC2823">
            <v>0</v>
          </cell>
          <cell r="CD2823">
            <v>0</v>
          </cell>
          <cell r="CE2823">
            <v>0</v>
          </cell>
        </row>
        <row r="2824">
          <cell r="BY2824">
            <v>0</v>
          </cell>
          <cell r="BZ2824">
            <v>0</v>
          </cell>
          <cell r="CA2824">
            <v>0</v>
          </cell>
          <cell r="CB2824">
            <v>0</v>
          </cell>
          <cell r="CC2824">
            <v>0</v>
          </cell>
          <cell r="CD2824">
            <v>0</v>
          </cell>
          <cell r="CE2824">
            <v>0</v>
          </cell>
        </row>
        <row r="2825">
          <cell r="BY2825">
            <v>0</v>
          </cell>
          <cell r="BZ2825">
            <v>0</v>
          </cell>
          <cell r="CA2825">
            <v>0</v>
          </cell>
          <cell r="CB2825">
            <v>0</v>
          </cell>
          <cell r="CC2825">
            <v>0</v>
          </cell>
          <cell r="CD2825">
            <v>0</v>
          </cell>
          <cell r="CE2825">
            <v>0</v>
          </cell>
        </row>
        <row r="2826">
          <cell r="BY2826">
            <v>0</v>
          </cell>
          <cell r="BZ2826">
            <v>0</v>
          </cell>
          <cell r="CA2826">
            <v>0</v>
          </cell>
          <cell r="CB2826">
            <v>0</v>
          </cell>
          <cell r="CC2826">
            <v>0</v>
          </cell>
          <cell r="CD2826">
            <v>0</v>
          </cell>
          <cell r="CE2826">
            <v>0</v>
          </cell>
        </row>
        <row r="2827">
          <cell r="BY2827">
            <v>0</v>
          </cell>
          <cell r="BZ2827">
            <v>0</v>
          </cell>
          <cell r="CA2827">
            <v>0</v>
          </cell>
          <cell r="CB2827">
            <v>0</v>
          </cell>
          <cell r="CC2827">
            <v>0</v>
          </cell>
          <cell r="CD2827">
            <v>0</v>
          </cell>
          <cell r="CE2827">
            <v>0</v>
          </cell>
        </row>
        <row r="2828">
          <cell r="BY2828">
            <v>0</v>
          </cell>
          <cell r="BZ2828">
            <v>0</v>
          </cell>
          <cell r="CA2828">
            <v>0</v>
          </cell>
          <cell r="CB2828">
            <v>0</v>
          </cell>
          <cell r="CC2828">
            <v>0</v>
          </cell>
          <cell r="CD2828">
            <v>0</v>
          </cell>
          <cell r="CE2828">
            <v>0</v>
          </cell>
        </row>
        <row r="2829">
          <cell r="BY2829">
            <v>0</v>
          </cell>
          <cell r="BZ2829">
            <v>0</v>
          </cell>
          <cell r="CA2829">
            <v>0</v>
          </cell>
          <cell r="CB2829">
            <v>0</v>
          </cell>
          <cell r="CC2829">
            <v>0</v>
          </cell>
          <cell r="CD2829">
            <v>0</v>
          </cell>
          <cell r="CE2829">
            <v>0</v>
          </cell>
        </row>
        <row r="2830">
          <cell r="BY2830">
            <v>0</v>
          </cell>
          <cell r="BZ2830">
            <v>0</v>
          </cell>
          <cell r="CA2830">
            <v>0</v>
          </cell>
          <cell r="CB2830">
            <v>0</v>
          </cell>
          <cell r="CC2830">
            <v>0</v>
          </cell>
          <cell r="CD2830">
            <v>0</v>
          </cell>
          <cell r="CE2830">
            <v>0</v>
          </cell>
        </row>
        <row r="2831">
          <cell r="BY2831">
            <v>0</v>
          </cell>
          <cell r="BZ2831">
            <v>0</v>
          </cell>
          <cell r="CA2831">
            <v>0</v>
          </cell>
          <cell r="CB2831">
            <v>0</v>
          </cell>
          <cell r="CC2831">
            <v>0</v>
          </cell>
          <cell r="CD2831">
            <v>0</v>
          </cell>
          <cell r="CE2831">
            <v>0</v>
          </cell>
        </row>
        <row r="2832">
          <cell r="BY2832">
            <v>0</v>
          </cell>
          <cell r="BZ2832">
            <v>0</v>
          </cell>
          <cell r="CA2832">
            <v>0</v>
          </cell>
          <cell r="CB2832">
            <v>0</v>
          </cell>
          <cell r="CC2832">
            <v>0</v>
          </cell>
          <cell r="CD2832">
            <v>0</v>
          </cell>
          <cell r="CE2832">
            <v>0</v>
          </cell>
        </row>
        <row r="2833">
          <cell r="BY2833">
            <v>0</v>
          </cell>
          <cell r="BZ2833">
            <v>0</v>
          </cell>
          <cell r="CA2833">
            <v>0</v>
          </cell>
          <cell r="CB2833">
            <v>0</v>
          </cell>
          <cell r="CC2833">
            <v>0</v>
          </cell>
          <cell r="CD2833">
            <v>0</v>
          </cell>
          <cell r="CE2833">
            <v>0</v>
          </cell>
        </row>
        <row r="2834">
          <cell r="BY2834">
            <v>0</v>
          </cell>
          <cell r="BZ2834">
            <v>0</v>
          </cell>
          <cell r="CA2834">
            <v>0</v>
          </cell>
          <cell r="CB2834">
            <v>0</v>
          </cell>
          <cell r="CC2834">
            <v>0</v>
          </cell>
          <cell r="CD2834">
            <v>0</v>
          </cell>
          <cell r="CE2834">
            <v>0</v>
          </cell>
        </row>
        <row r="2835">
          <cell r="BY2835">
            <v>0</v>
          </cell>
          <cell r="BZ2835">
            <v>0</v>
          </cell>
          <cell r="CA2835">
            <v>0</v>
          </cell>
          <cell r="CB2835">
            <v>0</v>
          </cell>
          <cell r="CC2835">
            <v>0</v>
          </cell>
          <cell r="CD2835">
            <v>0</v>
          </cell>
          <cell r="CE2835">
            <v>0</v>
          </cell>
        </row>
        <row r="2836">
          <cell r="BY2836">
            <v>0</v>
          </cell>
          <cell r="BZ2836">
            <v>0</v>
          </cell>
          <cell r="CA2836">
            <v>0</v>
          </cell>
          <cell r="CB2836">
            <v>0</v>
          </cell>
          <cell r="CC2836">
            <v>0</v>
          </cell>
          <cell r="CD2836">
            <v>0</v>
          </cell>
          <cell r="CE2836">
            <v>0</v>
          </cell>
        </row>
        <row r="2837">
          <cell r="BY2837">
            <v>0</v>
          </cell>
          <cell r="BZ2837">
            <v>0</v>
          </cell>
          <cell r="CA2837">
            <v>0</v>
          </cell>
          <cell r="CB2837">
            <v>0</v>
          </cell>
          <cell r="CC2837">
            <v>0</v>
          </cell>
          <cell r="CD2837">
            <v>0</v>
          </cell>
          <cell r="CE2837">
            <v>0</v>
          </cell>
        </row>
        <row r="2838">
          <cell r="BY2838">
            <v>0</v>
          </cell>
          <cell r="BZ2838">
            <v>0</v>
          </cell>
          <cell r="CA2838">
            <v>0</v>
          </cell>
          <cell r="CB2838">
            <v>0</v>
          </cell>
          <cell r="CC2838">
            <v>0</v>
          </cell>
          <cell r="CD2838">
            <v>0</v>
          </cell>
          <cell r="CE2838">
            <v>0</v>
          </cell>
        </row>
        <row r="2839">
          <cell r="BY2839">
            <v>0</v>
          </cell>
          <cell r="BZ2839">
            <v>0</v>
          </cell>
          <cell r="CA2839">
            <v>0</v>
          </cell>
          <cell r="CB2839">
            <v>0</v>
          </cell>
          <cell r="CC2839">
            <v>0</v>
          </cell>
          <cell r="CD2839">
            <v>0</v>
          </cell>
          <cell r="CE2839">
            <v>0</v>
          </cell>
        </row>
        <row r="2840">
          <cell r="BY2840">
            <v>0</v>
          </cell>
          <cell r="BZ2840">
            <v>0</v>
          </cell>
          <cell r="CA2840">
            <v>0</v>
          </cell>
          <cell r="CB2840">
            <v>0</v>
          </cell>
          <cell r="CC2840">
            <v>0</v>
          </cell>
          <cell r="CD2840">
            <v>0</v>
          </cell>
          <cell r="CE2840">
            <v>0</v>
          </cell>
        </row>
        <row r="2841">
          <cell r="BY2841">
            <v>0</v>
          </cell>
          <cell r="BZ2841">
            <v>0</v>
          </cell>
          <cell r="CA2841">
            <v>0</v>
          </cell>
          <cell r="CB2841">
            <v>0</v>
          </cell>
          <cell r="CC2841">
            <v>0</v>
          </cell>
          <cell r="CD2841">
            <v>0</v>
          </cell>
          <cell r="CE2841">
            <v>0</v>
          </cell>
        </row>
        <row r="2842">
          <cell r="BY2842">
            <v>0</v>
          </cell>
          <cell r="BZ2842">
            <v>0</v>
          </cell>
          <cell r="CA2842">
            <v>0</v>
          </cell>
          <cell r="CB2842">
            <v>0</v>
          </cell>
          <cell r="CC2842">
            <v>0</v>
          </cell>
          <cell r="CD2842">
            <v>0</v>
          </cell>
          <cell r="CE2842">
            <v>0</v>
          </cell>
        </row>
        <row r="2843">
          <cell r="BY2843">
            <v>0</v>
          </cell>
          <cell r="BZ2843">
            <v>0</v>
          </cell>
          <cell r="CA2843">
            <v>0</v>
          </cell>
          <cell r="CB2843">
            <v>0</v>
          </cell>
          <cell r="CC2843">
            <v>0</v>
          </cell>
          <cell r="CD2843">
            <v>0</v>
          </cell>
          <cell r="CE2843">
            <v>0</v>
          </cell>
        </row>
        <row r="2844">
          <cell r="BY2844">
            <v>0</v>
          </cell>
          <cell r="BZ2844">
            <v>0</v>
          </cell>
          <cell r="CA2844">
            <v>0</v>
          </cell>
          <cell r="CB2844">
            <v>0</v>
          </cell>
          <cell r="CC2844">
            <v>0</v>
          </cell>
          <cell r="CD2844">
            <v>0</v>
          </cell>
          <cell r="CE2844">
            <v>0</v>
          </cell>
        </row>
        <row r="2845">
          <cell r="BY2845">
            <v>0</v>
          </cell>
          <cell r="BZ2845">
            <v>0</v>
          </cell>
          <cell r="CA2845">
            <v>0</v>
          </cell>
          <cell r="CB2845">
            <v>0</v>
          </cell>
          <cell r="CC2845">
            <v>0</v>
          </cell>
          <cell r="CD2845">
            <v>0</v>
          </cell>
          <cell r="CE2845">
            <v>0</v>
          </cell>
        </row>
        <row r="2846">
          <cell r="BY2846">
            <v>0</v>
          </cell>
          <cell r="BZ2846">
            <v>0</v>
          </cell>
          <cell r="CA2846">
            <v>0</v>
          </cell>
          <cell r="CB2846">
            <v>0</v>
          </cell>
          <cell r="CC2846">
            <v>0</v>
          </cell>
          <cell r="CD2846">
            <v>0</v>
          </cell>
          <cell r="CE2846">
            <v>0</v>
          </cell>
        </row>
        <row r="2847">
          <cell r="BY2847">
            <v>0</v>
          </cell>
          <cell r="BZ2847">
            <v>0</v>
          </cell>
          <cell r="CA2847">
            <v>0</v>
          </cell>
          <cell r="CB2847">
            <v>0</v>
          </cell>
          <cell r="CC2847">
            <v>0</v>
          </cell>
          <cell r="CD2847">
            <v>0</v>
          </cell>
          <cell r="CE2847">
            <v>0</v>
          </cell>
        </row>
        <row r="2848">
          <cell r="BY2848">
            <v>0</v>
          </cell>
          <cell r="BZ2848">
            <v>0</v>
          </cell>
          <cell r="CA2848">
            <v>0</v>
          </cell>
          <cell r="CB2848">
            <v>0</v>
          </cell>
          <cell r="CC2848">
            <v>0</v>
          </cell>
          <cell r="CD2848">
            <v>0</v>
          </cell>
          <cell r="CE2848">
            <v>0</v>
          </cell>
        </row>
        <row r="2849">
          <cell r="BY2849">
            <v>0</v>
          </cell>
          <cell r="BZ2849">
            <v>0</v>
          </cell>
          <cell r="CA2849">
            <v>0</v>
          </cell>
          <cell r="CB2849">
            <v>0</v>
          </cell>
          <cell r="CC2849">
            <v>0</v>
          </cell>
          <cell r="CD2849">
            <v>0</v>
          </cell>
          <cell r="CE2849">
            <v>0</v>
          </cell>
        </row>
        <row r="2850">
          <cell r="BY2850">
            <v>0</v>
          </cell>
          <cell r="BZ2850">
            <v>0</v>
          </cell>
          <cell r="CA2850">
            <v>0</v>
          </cell>
          <cell r="CB2850">
            <v>0</v>
          </cell>
          <cell r="CC2850">
            <v>0</v>
          </cell>
          <cell r="CD2850">
            <v>0</v>
          </cell>
          <cell r="CE2850">
            <v>0</v>
          </cell>
        </row>
        <row r="2851">
          <cell r="BY2851">
            <v>0</v>
          </cell>
          <cell r="BZ2851">
            <v>0</v>
          </cell>
          <cell r="CA2851">
            <v>0</v>
          </cell>
          <cell r="CB2851">
            <v>0</v>
          </cell>
          <cell r="CC2851">
            <v>0</v>
          </cell>
          <cell r="CD2851">
            <v>0</v>
          </cell>
          <cell r="CE2851">
            <v>0</v>
          </cell>
        </row>
        <row r="2852">
          <cell r="BY2852">
            <v>0</v>
          </cell>
          <cell r="BZ2852">
            <v>0</v>
          </cell>
          <cell r="CA2852">
            <v>0</v>
          </cell>
          <cell r="CB2852">
            <v>0</v>
          </cell>
          <cell r="CC2852">
            <v>0</v>
          </cell>
          <cell r="CD2852">
            <v>0</v>
          </cell>
          <cell r="CE2852">
            <v>0</v>
          </cell>
        </row>
        <row r="2853">
          <cell r="BY2853">
            <v>0</v>
          </cell>
          <cell r="BZ2853">
            <v>0</v>
          </cell>
          <cell r="CA2853">
            <v>0</v>
          </cell>
          <cell r="CB2853">
            <v>0</v>
          </cell>
          <cell r="CC2853">
            <v>0</v>
          </cell>
          <cell r="CD2853">
            <v>0</v>
          </cell>
          <cell r="CE2853">
            <v>0</v>
          </cell>
        </row>
        <row r="2854">
          <cell r="BY2854">
            <v>0</v>
          </cell>
          <cell r="BZ2854">
            <v>0</v>
          </cell>
          <cell r="CA2854">
            <v>0</v>
          </cell>
          <cell r="CB2854">
            <v>0</v>
          </cell>
          <cell r="CC2854">
            <v>0</v>
          </cell>
          <cell r="CD2854">
            <v>0</v>
          </cell>
          <cell r="CE2854">
            <v>0</v>
          </cell>
        </row>
        <row r="2855">
          <cell r="BY2855">
            <v>0</v>
          </cell>
          <cell r="BZ2855">
            <v>0</v>
          </cell>
          <cell r="CA2855">
            <v>0</v>
          </cell>
          <cell r="CB2855">
            <v>0</v>
          </cell>
          <cell r="CC2855">
            <v>0</v>
          </cell>
          <cell r="CD2855">
            <v>0</v>
          </cell>
          <cell r="CE2855">
            <v>0</v>
          </cell>
        </row>
        <row r="2856">
          <cell r="BY2856">
            <v>0</v>
          </cell>
          <cell r="BZ2856">
            <v>0</v>
          </cell>
          <cell r="CA2856">
            <v>0</v>
          </cell>
          <cell r="CB2856">
            <v>0</v>
          </cell>
          <cell r="CC2856">
            <v>0</v>
          </cell>
          <cell r="CD2856">
            <v>0</v>
          </cell>
          <cell r="CE2856">
            <v>0</v>
          </cell>
        </row>
        <row r="2857">
          <cell r="BY2857">
            <v>0</v>
          </cell>
          <cell r="BZ2857">
            <v>0</v>
          </cell>
          <cell r="CA2857">
            <v>0</v>
          </cell>
          <cell r="CB2857">
            <v>0</v>
          </cell>
          <cell r="CC2857">
            <v>0</v>
          </cell>
          <cell r="CD2857">
            <v>0</v>
          </cell>
          <cell r="CE2857">
            <v>0</v>
          </cell>
        </row>
        <row r="2858">
          <cell r="BY2858">
            <v>0</v>
          </cell>
          <cell r="BZ2858">
            <v>0</v>
          </cell>
          <cell r="CA2858">
            <v>0</v>
          </cell>
          <cell r="CB2858">
            <v>0</v>
          </cell>
          <cell r="CC2858">
            <v>0</v>
          </cell>
          <cell r="CD2858">
            <v>0</v>
          </cell>
          <cell r="CE2858">
            <v>0</v>
          </cell>
        </row>
        <row r="2859">
          <cell r="BY2859">
            <v>0</v>
          </cell>
          <cell r="BZ2859">
            <v>0</v>
          </cell>
          <cell r="CA2859">
            <v>0</v>
          </cell>
          <cell r="CB2859">
            <v>0</v>
          </cell>
          <cell r="CC2859">
            <v>0</v>
          </cell>
          <cell r="CD2859">
            <v>0</v>
          </cell>
          <cell r="CE2859">
            <v>0</v>
          </cell>
        </row>
        <row r="2860">
          <cell r="BY2860">
            <v>0</v>
          </cell>
          <cell r="BZ2860">
            <v>0</v>
          </cell>
          <cell r="CA2860">
            <v>0</v>
          </cell>
          <cell r="CB2860">
            <v>0</v>
          </cell>
          <cell r="CC2860">
            <v>0</v>
          </cell>
          <cell r="CD2860">
            <v>0</v>
          </cell>
          <cell r="CE2860">
            <v>0</v>
          </cell>
        </row>
        <row r="2861">
          <cell r="BY2861">
            <v>0</v>
          </cell>
          <cell r="BZ2861">
            <v>0</v>
          </cell>
          <cell r="CA2861">
            <v>0</v>
          </cell>
          <cell r="CB2861">
            <v>0</v>
          </cell>
          <cell r="CC2861">
            <v>0</v>
          </cell>
          <cell r="CD2861">
            <v>0</v>
          </cell>
          <cell r="CE2861">
            <v>0</v>
          </cell>
        </row>
        <row r="2862">
          <cell r="BY2862">
            <v>0</v>
          </cell>
          <cell r="BZ2862">
            <v>0</v>
          </cell>
          <cell r="CA2862">
            <v>0</v>
          </cell>
          <cell r="CB2862">
            <v>0</v>
          </cell>
          <cell r="CC2862">
            <v>0</v>
          </cell>
          <cell r="CD2862">
            <v>0</v>
          </cell>
          <cell r="CE2862">
            <v>0</v>
          </cell>
        </row>
        <row r="2863">
          <cell r="BY2863">
            <v>0</v>
          </cell>
          <cell r="BZ2863">
            <v>0</v>
          </cell>
          <cell r="CA2863">
            <v>0</v>
          </cell>
          <cell r="CB2863">
            <v>0</v>
          </cell>
          <cell r="CC2863">
            <v>0</v>
          </cell>
          <cell r="CD2863">
            <v>0</v>
          </cell>
          <cell r="CE2863">
            <v>0</v>
          </cell>
        </row>
        <row r="2864">
          <cell r="BY2864">
            <v>0</v>
          </cell>
          <cell r="BZ2864">
            <v>0</v>
          </cell>
          <cell r="CA2864">
            <v>0</v>
          </cell>
          <cell r="CB2864">
            <v>0</v>
          </cell>
          <cell r="CC2864">
            <v>0</v>
          </cell>
          <cell r="CD2864">
            <v>0</v>
          </cell>
          <cell r="CE2864">
            <v>0</v>
          </cell>
        </row>
        <row r="2865">
          <cell r="BY2865">
            <v>0</v>
          </cell>
          <cell r="BZ2865">
            <v>0</v>
          </cell>
          <cell r="CA2865">
            <v>0</v>
          </cell>
          <cell r="CB2865">
            <v>0</v>
          </cell>
          <cell r="CC2865">
            <v>0</v>
          </cell>
          <cell r="CD2865">
            <v>0</v>
          </cell>
          <cell r="CE2865">
            <v>0</v>
          </cell>
        </row>
        <row r="2866">
          <cell r="BY2866">
            <v>0</v>
          </cell>
          <cell r="BZ2866">
            <v>0</v>
          </cell>
          <cell r="CA2866">
            <v>0</v>
          </cell>
          <cell r="CB2866">
            <v>0</v>
          </cell>
          <cell r="CC2866">
            <v>0</v>
          </cell>
          <cell r="CD2866">
            <v>0</v>
          </cell>
          <cell r="CE2866">
            <v>0</v>
          </cell>
        </row>
        <row r="2867">
          <cell r="BY2867">
            <v>0</v>
          </cell>
          <cell r="BZ2867">
            <v>0</v>
          </cell>
          <cell r="CA2867">
            <v>0</v>
          </cell>
          <cell r="CB2867">
            <v>0</v>
          </cell>
          <cell r="CC2867">
            <v>0</v>
          </cell>
          <cell r="CD2867">
            <v>0</v>
          </cell>
          <cell r="CE2867">
            <v>0</v>
          </cell>
        </row>
        <row r="2868">
          <cell r="BY2868">
            <v>0</v>
          </cell>
          <cell r="BZ2868">
            <v>0</v>
          </cell>
          <cell r="CA2868">
            <v>0</v>
          </cell>
          <cell r="CB2868">
            <v>0</v>
          </cell>
          <cell r="CC2868">
            <v>0</v>
          </cell>
          <cell r="CD2868">
            <v>0</v>
          </cell>
          <cell r="CE2868">
            <v>0</v>
          </cell>
        </row>
        <row r="2869">
          <cell r="BY2869">
            <v>0</v>
          </cell>
          <cell r="BZ2869">
            <v>0</v>
          </cell>
          <cell r="CA2869">
            <v>0</v>
          </cell>
          <cell r="CB2869">
            <v>0</v>
          </cell>
          <cell r="CC2869">
            <v>0</v>
          </cell>
          <cell r="CD2869">
            <v>0</v>
          </cell>
          <cell r="CE2869">
            <v>0</v>
          </cell>
        </row>
        <row r="2870">
          <cell r="BY2870">
            <v>0</v>
          </cell>
          <cell r="BZ2870">
            <v>0</v>
          </cell>
          <cell r="CA2870">
            <v>0</v>
          </cell>
          <cell r="CB2870">
            <v>0</v>
          </cell>
          <cell r="CC2870">
            <v>0</v>
          </cell>
          <cell r="CD2870">
            <v>0</v>
          </cell>
          <cell r="CE2870">
            <v>0</v>
          </cell>
        </row>
        <row r="2871">
          <cell r="BY2871">
            <v>0</v>
          </cell>
          <cell r="BZ2871">
            <v>0</v>
          </cell>
          <cell r="CA2871">
            <v>0</v>
          </cell>
          <cell r="CB2871">
            <v>0</v>
          </cell>
          <cell r="CC2871">
            <v>0</v>
          </cell>
          <cell r="CD2871">
            <v>0</v>
          </cell>
          <cell r="CE2871">
            <v>0</v>
          </cell>
        </row>
        <row r="2872">
          <cell r="BY2872">
            <v>0</v>
          </cell>
          <cell r="BZ2872">
            <v>0</v>
          </cell>
          <cell r="CA2872">
            <v>0</v>
          </cell>
          <cell r="CB2872">
            <v>0</v>
          </cell>
          <cell r="CC2872">
            <v>0</v>
          </cell>
          <cell r="CD2872">
            <v>0</v>
          </cell>
          <cell r="CE2872">
            <v>0</v>
          </cell>
        </row>
        <row r="2873">
          <cell r="BY2873">
            <v>0</v>
          </cell>
          <cell r="BZ2873">
            <v>0</v>
          </cell>
          <cell r="CA2873">
            <v>0</v>
          </cell>
          <cell r="CB2873">
            <v>0</v>
          </cell>
          <cell r="CC2873">
            <v>0</v>
          </cell>
          <cell r="CD2873">
            <v>0</v>
          </cell>
          <cell r="CE2873">
            <v>0</v>
          </cell>
        </row>
        <row r="2874">
          <cell r="BY2874">
            <v>0</v>
          </cell>
          <cell r="BZ2874">
            <v>0</v>
          </cell>
          <cell r="CA2874">
            <v>0</v>
          </cell>
          <cell r="CB2874">
            <v>0</v>
          </cell>
          <cell r="CC2874">
            <v>0</v>
          </cell>
          <cell r="CD2874">
            <v>0</v>
          </cell>
          <cell r="CE2874">
            <v>0</v>
          </cell>
        </row>
        <row r="2875">
          <cell r="BY2875">
            <v>0</v>
          </cell>
          <cell r="BZ2875">
            <v>0</v>
          </cell>
          <cell r="CA2875">
            <v>0</v>
          </cell>
          <cell r="CB2875">
            <v>0</v>
          </cell>
          <cell r="CC2875">
            <v>0</v>
          </cell>
          <cell r="CD2875">
            <v>0</v>
          </cell>
          <cell r="CE2875">
            <v>0</v>
          </cell>
        </row>
        <row r="2876">
          <cell r="BY2876">
            <v>0</v>
          </cell>
          <cell r="BZ2876">
            <v>0</v>
          </cell>
          <cell r="CA2876">
            <v>0</v>
          </cell>
          <cell r="CB2876">
            <v>0</v>
          </cell>
          <cell r="CC2876">
            <v>0</v>
          </cell>
          <cell r="CD2876">
            <v>0</v>
          </cell>
          <cell r="CE2876">
            <v>0</v>
          </cell>
        </row>
        <row r="2877">
          <cell r="BY2877">
            <v>0</v>
          </cell>
          <cell r="BZ2877">
            <v>0</v>
          </cell>
          <cell r="CA2877">
            <v>0</v>
          </cell>
          <cell r="CB2877">
            <v>0</v>
          </cell>
          <cell r="CC2877">
            <v>0</v>
          </cell>
          <cell r="CD2877">
            <v>0</v>
          </cell>
          <cell r="CE2877">
            <v>0</v>
          </cell>
        </row>
        <row r="2878">
          <cell r="BY2878">
            <v>0</v>
          </cell>
          <cell r="BZ2878">
            <v>0</v>
          </cell>
          <cell r="CA2878">
            <v>0</v>
          </cell>
          <cell r="CB2878">
            <v>0</v>
          </cell>
          <cell r="CC2878">
            <v>0</v>
          </cell>
          <cell r="CD2878">
            <v>0</v>
          </cell>
          <cell r="CE2878">
            <v>0</v>
          </cell>
        </row>
        <row r="2879">
          <cell r="BY2879">
            <v>0</v>
          </cell>
          <cell r="BZ2879">
            <v>0</v>
          </cell>
          <cell r="CA2879">
            <v>0</v>
          </cell>
          <cell r="CB2879">
            <v>0</v>
          </cell>
          <cell r="CC2879">
            <v>0</v>
          </cell>
          <cell r="CD2879">
            <v>0</v>
          </cell>
          <cell r="CE2879">
            <v>0</v>
          </cell>
        </row>
        <row r="2880">
          <cell r="BY2880">
            <v>0</v>
          </cell>
          <cell r="BZ2880">
            <v>0</v>
          </cell>
          <cell r="CA2880">
            <v>0</v>
          </cell>
          <cell r="CB2880">
            <v>0</v>
          </cell>
          <cell r="CC2880">
            <v>0</v>
          </cell>
          <cell r="CD2880">
            <v>0</v>
          </cell>
          <cell r="CE2880">
            <v>0</v>
          </cell>
        </row>
        <row r="2881">
          <cell r="BY2881">
            <v>0</v>
          </cell>
          <cell r="BZ2881">
            <v>0</v>
          </cell>
          <cell r="CA2881">
            <v>0</v>
          </cell>
          <cell r="CB2881">
            <v>0</v>
          </cell>
          <cell r="CC2881">
            <v>0</v>
          </cell>
          <cell r="CD2881">
            <v>0</v>
          </cell>
          <cell r="CE2881">
            <v>0</v>
          </cell>
        </row>
        <row r="2882">
          <cell r="BY2882">
            <v>0</v>
          </cell>
          <cell r="BZ2882">
            <v>0</v>
          </cell>
          <cell r="CA2882">
            <v>0</v>
          </cell>
          <cell r="CB2882">
            <v>0</v>
          </cell>
          <cell r="CC2882">
            <v>0</v>
          </cell>
          <cell r="CD2882">
            <v>0</v>
          </cell>
          <cell r="CE2882">
            <v>0</v>
          </cell>
        </row>
        <row r="2883">
          <cell r="BY2883">
            <v>0</v>
          </cell>
          <cell r="BZ2883">
            <v>0</v>
          </cell>
          <cell r="CA2883">
            <v>0</v>
          </cell>
          <cell r="CB2883">
            <v>0</v>
          </cell>
          <cell r="CC2883">
            <v>0</v>
          </cell>
          <cell r="CD2883">
            <v>0</v>
          </cell>
          <cell r="CE2883">
            <v>0</v>
          </cell>
        </row>
        <row r="2884">
          <cell r="BY2884">
            <v>0</v>
          </cell>
          <cell r="BZ2884">
            <v>0</v>
          </cell>
          <cell r="CA2884">
            <v>0</v>
          </cell>
          <cell r="CB2884">
            <v>0</v>
          </cell>
          <cell r="CC2884">
            <v>0</v>
          </cell>
          <cell r="CD2884">
            <v>0</v>
          </cell>
          <cell r="CE2884">
            <v>0</v>
          </cell>
        </row>
        <row r="2885">
          <cell r="BY2885">
            <v>0</v>
          </cell>
          <cell r="BZ2885">
            <v>0</v>
          </cell>
          <cell r="CA2885">
            <v>0</v>
          </cell>
          <cell r="CB2885">
            <v>0</v>
          </cell>
          <cell r="CC2885">
            <v>0</v>
          </cell>
          <cell r="CD2885">
            <v>0</v>
          </cell>
          <cell r="CE2885">
            <v>0</v>
          </cell>
        </row>
        <row r="2886">
          <cell r="BY2886">
            <v>0</v>
          </cell>
          <cell r="BZ2886">
            <v>0</v>
          </cell>
          <cell r="CA2886">
            <v>0</v>
          </cell>
          <cell r="CB2886">
            <v>0</v>
          </cell>
          <cell r="CC2886">
            <v>0</v>
          </cell>
          <cell r="CD2886">
            <v>0</v>
          </cell>
          <cell r="CE2886">
            <v>0</v>
          </cell>
        </row>
        <row r="2887">
          <cell r="BY2887">
            <v>0</v>
          </cell>
          <cell r="BZ2887">
            <v>0</v>
          </cell>
          <cell r="CA2887">
            <v>0</v>
          </cell>
          <cell r="CB2887">
            <v>0</v>
          </cell>
          <cell r="CC2887">
            <v>0</v>
          </cell>
          <cell r="CD2887">
            <v>0</v>
          </cell>
          <cell r="CE2887">
            <v>0</v>
          </cell>
        </row>
        <row r="2888">
          <cell r="BY2888">
            <v>0</v>
          </cell>
          <cell r="BZ2888">
            <v>0</v>
          </cell>
          <cell r="CA2888">
            <v>0</v>
          </cell>
          <cell r="CB2888">
            <v>0</v>
          </cell>
          <cell r="CC2888">
            <v>0</v>
          </cell>
          <cell r="CD2888">
            <v>0</v>
          </cell>
          <cell r="CE2888">
            <v>0</v>
          </cell>
        </row>
        <row r="2889">
          <cell r="BY2889">
            <v>0</v>
          </cell>
          <cell r="BZ2889">
            <v>0</v>
          </cell>
          <cell r="CA2889">
            <v>0</v>
          </cell>
          <cell r="CB2889">
            <v>0</v>
          </cell>
          <cell r="CC2889">
            <v>0</v>
          </cell>
          <cell r="CD2889">
            <v>0</v>
          </cell>
          <cell r="CE2889">
            <v>0</v>
          </cell>
        </row>
        <row r="2890">
          <cell r="BY2890">
            <v>0</v>
          </cell>
          <cell r="BZ2890">
            <v>0</v>
          </cell>
          <cell r="CA2890">
            <v>0</v>
          </cell>
          <cell r="CB2890">
            <v>0</v>
          </cell>
          <cell r="CC2890">
            <v>0</v>
          </cell>
          <cell r="CD2890">
            <v>0</v>
          </cell>
          <cell r="CE2890">
            <v>0</v>
          </cell>
        </row>
        <row r="2891">
          <cell r="BY2891">
            <v>0</v>
          </cell>
          <cell r="BZ2891">
            <v>0</v>
          </cell>
          <cell r="CA2891">
            <v>0</v>
          </cell>
          <cell r="CB2891">
            <v>0</v>
          </cell>
          <cell r="CC2891">
            <v>0</v>
          </cell>
          <cell r="CD2891">
            <v>0</v>
          </cell>
          <cell r="CE2891">
            <v>0</v>
          </cell>
        </row>
        <row r="2892">
          <cell r="BY2892">
            <v>0</v>
          </cell>
          <cell r="BZ2892">
            <v>0</v>
          </cell>
          <cell r="CA2892">
            <v>0</v>
          </cell>
          <cell r="CB2892">
            <v>0</v>
          </cell>
          <cell r="CC2892">
            <v>0</v>
          </cell>
          <cell r="CD2892">
            <v>0</v>
          </cell>
          <cell r="CE2892">
            <v>0</v>
          </cell>
        </row>
        <row r="2893">
          <cell r="BY2893">
            <v>0</v>
          </cell>
          <cell r="BZ2893">
            <v>0</v>
          </cell>
          <cell r="CA2893">
            <v>0</v>
          </cell>
          <cell r="CB2893">
            <v>0</v>
          </cell>
          <cell r="CC2893">
            <v>0</v>
          </cell>
          <cell r="CD2893">
            <v>0</v>
          </cell>
          <cell r="CE2893">
            <v>0</v>
          </cell>
        </row>
        <row r="2894">
          <cell r="BY2894">
            <v>0</v>
          </cell>
          <cell r="BZ2894">
            <v>0</v>
          </cell>
          <cell r="CA2894">
            <v>0</v>
          </cell>
          <cell r="CB2894">
            <v>0</v>
          </cell>
          <cell r="CC2894">
            <v>0</v>
          </cell>
          <cell r="CD2894">
            <v>0</v>
          </cell>
          <cell r="CE2894">
            <v>0</v>
          </cell>
        </row>
        <row r="2895">
          <cell r="BY2895">
            <v>0</v>
          </cell>
          <cell r="BZ2895">
            <v>0</v>
          </cell>
          <cell r="CA2895">
            <v>0</v>
          </cell>
          <cell r="CB2895">
            <v>0</v>
          </cell>
          <cell r="CC2895">
            <v>0</v>
          </cell>
          <cell r="CD2895">
            <v>0</v>
          </cell>
          <cell r="CE2895">
            <v>0</v>
          </cell>
        </row>
        <row r="2896">
          <cell r="BY2896">
            <v>0</v>
          </cell>
          <cell r="BZ2896">
            <v>0</v>
          </cell>
          <cell r="CA2896">
            <v>0</v>
          </cell>
          <cell r="CB2896">
            <v>0</v>
          </cell>
          <cell r="CC2896">
            <v>0</v>
          </cell>
          <cell r="CD2896">
            <v>0</v>
          </cell>
          <cell r="CE2896">
            <v>0</v>
          </cell>
        </row>
        <row r="2897">
          <cell r="BY2897">
            <v>0</v>
          </cell>
          <cell r="BZ2897">
            <v>0</v>
          </cell>
          <cell r="CA2897">
            <v>0</v>
          </cell>
          <cell r="CB2897">
            <v>0</v>
          </cell>
          <cell r="CC2897">
            <v>0</v>
          </cell>
          <cell r="CD2897">
            <v>0</v>
          </cell>
          <cell r="CE2897">
            <v>0</v>
          </cell>
        </row>
        <row r="2898">
          <cell r="BY2898">
            <v>0</v>
          </cell>
          <cell r="BZ2898">
            <v>0</v>
          </cell>
          <cell r="CA2898">
            <v>0</v>
          </cell>
          <cell r="CB2898">
            <v>0</v>
          </cell>
          <cell r="CC2898">
            <v>0</v>
          </cell>
          <cell r="CD2898">
            <v>0</v>
          </cell>
          <cell r="CE2898">
            <v>0</v>
          </cell>
        </row>
        <row r="2899">
          <cell r="BY2899">
            <v>0</v>
          </cell>
          <cell r="BZ2899">
            <v>0</v>
          </cell>
          <cell r="CA2899">
            <v>0</v>
          </cell>
          <cell r="CB2899">
            <v>0</v>
          </cell>
          <cell r="CC2899">
            <v>0</v>
          </cell>
          <cell r="CD2899">
            <v>0</v>
          </cell>
          <cell r="CE2899">
            <v>0</v>
          </cell>
        </row>
        <row r="2900">
          <cell r="BY2900">
            <v>0</v>
          </cell>
          <cell r="BZ2900">
            <v>0</v>
          </cell>
          <cell r="CA2900">
            <v>0</v>
          </cell>
          <cell r="CB2900">
            <v>0</v>
          </cell>
          <cell r="CC2900">
            <v>0</v>
          </cell>
          <cell r="CD2900">
            <v>0</v>
          </cell>
          <cell r="CE2900">
            <v>0</v>
          </cell>
        </row>
        <row r="2901">
          <cell r="BY2901">
            <v>0</v>
          </cell>
          <cell r="BZ2901">
            <v>0</v>
          </cell>
          <cell r="CA2901">
            <v>0</v>
          </cell>
          <cell r="CB2901">
            <v>0</v>
          </cell>
          <cell r="CC2901">
            <v>0</v>
          </cell>
          <cell r="CD2901">
            <v>0</v>
          </cell>
          <cell r="CE2901">
            <v>0</v>
          </cell>
        </row>
        <row r="2902">
          <cell r="BY2902">
            <v>0</v>
          </cell>
          <cell r="BZ2902">
            <v>0</v>
          </cell>
          <cell r="CA2902">
            <v>0</v>
          </cell>
          <cell r="CB2902">
            <v>0</v>
          </cell>
          <cell r="CC2902">
            <v>0</v>
          </cell>
          <cell r="CD2902">
            <v>0</v>
          </cell>
          <cell r="CE2902">
            <v>0</v>
          </cell>
        </row>
        <row r="2903">
          <cell r="BY2903">
            <v>0</v>
          </cell>
          <cell r="BZ2903">
            <v>0</v>
          </cell>
          <cell r="CA2903">
            <v>0</v>
          </cell>
          <cell r="CB2903">
            <v>0</v>
          </cell>
          <cell r="CC2903">
            <v>0</v>
          </cell>
          <cell r="CD2903">
            <v>0</v>
          </cell>
          <cell r="CE2903">
            <v>0</v>
          </cell>
        </row>
        <row r="2904">
          <cell r="BY2904">
            <v>0</v>
          </cell>
          <cell r="BZ2904">
            <v>0</v>
          </cell>
          <cell r="CA2904">
            <v>0</v>
          </cell>
          <cell r="CB2904">
            <v>0</v>
          </cell>
          <cell r="CC2904">
            <v>0</v>
          </cell>
          <cell r="CD2904">
            <v>0</v>
          </cell>
          <cell r="CE2904">
            <v>0</v>
          </cell>
        </row>
        <row r="2905">
          <cell r="BY2905">
            <v>0</v>
          </cell>
          <cell r="BZ2905">
            <v>0</v>
          </cell>
          <cell r="CA2905">
            <v>0</v>
          </cell>
          <cell r="CB2905">
            <v>0</v>
          </cell>
          <cell r="CC2905">
            <v>0</v>
          </cell>
          <cell r="CD2905">
            <v>0</v>
          </cell>
          <cell r="CE2905">
            <v>0</v>
          </cell>
        </row>
        <row r="2906">
          <cell r="BY2906">
            <v>0</v>
          </cell>
          <cell r="BZ2906">
            <v>0</v>
          </cell>
          <cell r="CA2906">
            <v>0</v>
          </cell>
          <cell r="CB2906">
            <v>0</v>
          </cell>
          <cell r="CC2906">
            <v>0</v>
          </cell>
          <cell r="CD2906">
            <v>0</v>
          </cell>
          <cell r="CE2906">
            <v>0</v>
          </cell>
        </row>
        <row r="2907">
          <cell r="BY2907">
            <v>0</v>
          </cell>
          <cell r="BZ2907">
            <v>0</v>
          </cell>
          <cell r="CA2907">
            <v>0</v>
          </cell>
          <cell r="CB2907">
            <v>0</v>
          </cell>
          <cell r="CC2907">
            <v>0</v>
          </cell>
          <cell r="CD2907">
            <v>0</v>
          </cell>
          <cell r="CE2907">
            <v>0</v>
          </cell>
        </row>
        <row r="2908">
          <cell r="BY2908">
            <v>0</v>
          </cell>
          <cell r="BZ2908">
            <v>0</v>
          </cell>
          <cell r="CA2908">
            <v>0</v>
          </cell>
          <cell r="CB2908">
            <v>0</v>
          </cell>
          <cell r="CC2908">
            <v>0</v>
          </cell>
          <cell r="CD2908">
            <v>0</v>
          </cell>
          <cell r="CE2908">
            <v>0</v>
          </cell>
        </row>
        <row r="2909">
          <cell r="BY2909">
            <v>0</v>
          </cell>
          <cell r="BZ2909">
            <v>0</v>
          </cell>
          <cell r="CA2909">
            <v>0</v>
          </cell>
          <cell r="CB2909">
            <v>0</v>
          </cell>
          <cell r="CC2909">
            <v>0</v>
          </cell>
          <cell r="CD2909">
            <v>0</v>
          </cell>
          <cell r="CE2909">
            <v>0</v>
          </cell>
        </row>
        <row r="2910">
          <cell r="BY2910">
            <v>0</v>
          </cell>
          <cell r="BZ2910">
            <v>0</v>
          </cell>
          <cell r="CA2910">
            <v>0</v>
          </cell>
          <cell r="CB2910">
            <v>0</v>
          </cell>
          <cell r="CC2910">
            <v>0</v>
          </cell>
          <cell r="CD2910">
            <v>0</v>
          </cell>
          <cell r="CE2910">
            <v>0</v>
          </cell>
        </row>
        <row r="2911">
          <cell r="BY2911">
            <v>0</v>
          </cell>
          <cell r="BZ2911">
            <v>0</v>
          </cell>
          <cell r="CA2911">
            <v>0</v>
          </cell>
          <cell r="CB2911">
            <v>0</v>
          </cell>
          <cell r="CC2911">
            <v>0</v>
          </cell>
          <cell r="CD2911">
            <v>0</v>
          </cell>
          <cell r="CE2911">
            <v>0</v>
          </cell>
        </row>
        <row r="2912">
          <cell r="BY2912">
            <v>0</v>
          </cell>
          <cell r="BZ2912">
            <v>0</v>
          </cell>
          <cell r="CA2912">
            <v>0</v>
          </cell>
          <cell r="CB2912">
            <v>0</v>
          </cell>
          <cell r="CC2912">
            <v>0</v>
          </cell>
          <cell r="CD2912">
            <v>0</v>
          </cell>
          <cell r="CE2912">
            <v>0</v>
          </cell>
        </row>
        <row r="2913">
          <cell r="BY2913">
            <v>0</v>
          </cell>
          <cell r="BZ2913">
            <v>0</v>
          </cell>
          <cell r="CA2913">
            <v>0</v>
          </cell>
          <cell r="CB2913">
            <v>0</v>
          </cell>
          <cell r="CC2913">
            <v>0</v>
          </cell>
          <cell r="CD2913">
            <v>0</v>
          </cell>
          <cell r="CE2913">
            <v>0</v>
          </cell>
        </row>
        <row r="2914">
          <cell r="BY2914">
            <v>0</v>
          </cell>
          <cell r="BZ2914">
            <v>0</v>
          </cell>
          <cell r="CA2914">
            <v>0</v>
          </cell>
          <cell r="CB2914">
            <v>0</v>
          </cell>
          <cell r="CC2914">
            <v>0</v>
          </cell>
          <cell r="CD2914">
            <v>0</v>
          </cell>
          <cell r="CE2914">
            <v>0</v>
          </cell>
        </row>
        <row r="2915">
          <cell r="BY2915">
            <v>0</v>
          </cell>
          <cell r="BZ2915">
            <v>0</v>
          </cell>
          <cell r="CA2915">
            <v>0</v>
          </cell>
          <cell r="CB2915">
            <v>0</v>
          </cell>
          <cell r="CC2915">
            <v>0</v>
          </cell>
          <cell r="CD2915">
            <v>0</v>
          </cell>
          <cell r="CE2915">
            <v>0</v>
          </cell>
        </row>
        <row r="2916">
          <cell r="BY2916">
            <v>0</v>
          </cell>
          <cell r="BZ2916">
            <v>0</v>
          </cell>
          <cell r="CA2916">
            <v>0</v>
          </cell>
          <cell r="CB2916">
            <v>0</v>
          </cell>
          <cell r="CC2916">
            <v>0</v>
          </cell>
          <cell r="CD2916">
            <v>0</v>
          </cell>
          <cell r="CE2916">
            <v>0</v>
          </cell>
        </row>
        <row r="2917">
          <cell r="BY2917">
            <v>0</v>
          </cell>
          <cell r="BZ2917">
            <v>0</v>
          </cell>
          <cell r="CA2917">
            <v>0</v>
          </cell>
          <cell r="CB2917">
            <v>0</v>
          </cell>
          <cell r="CC2917">
            <v>0</v>
          </cell>
          <cell r="CD2917">
            <v>0</v>
          </cell>
          <cell r="CE2917">
            <v>0</v>
          </cell>
        </row>
        <row r="2918">
          <cell r="BY2918">
            <v>0</v>
          </cell>
          <cell r="BZ2918">
            <v>0</v>
          </cell>
          <cell r="CA2918">
            <v>0</v>
          </cell>
          <cell r="CB2918">
            <v>0</v>
          </cell>
          <cell r="CC2918">
            <v>0</v>
          </cell>
          <cell r="CD2918">
            <v>0</v>
          </cell>
          <cell r="CE2918">
            <v>0</v>
          </cell>
        </row>
        <row r="2919">
          <cell r="BY2919">
            <v>0</v>
          </cell>
          <cell r="BZ2919">
            <v>0</v>
          </cell>
          <cell r="CA2919">
            <v>0</v>
          </cell>
          <cell r="CB2919">
            <v>0</v>
          </cell>
          <cell r="CC2919">
            <v>0</v>
          </cell>
          <cell r="CD2919">
            <v>0</v>
          </cell>
          <cell r="CE2919">
            <v>0</v>
          </cell>
        </row>
        <row r="2920">
          <cell r="BY2920">
            <v>0</v>
          </cell>
          <cell r="BZ2920">
            <v>0</v>
          </cell>
          <cell r="CA2920">
            <v>0</v>
          </cell>
          <cell r="CB2920">
            <v>0</v>
          </cell>
          <cell r="CC2920">
            <v>0</v>
          </cell>
          <cell r="CD2920">
            <v>0</v>
          </cell>
          <cell r="CE2920">
            <v>0</v>
          </cell>
        </row>
        <row r="2921">
          <cell r="BY2921">
            <v>0</v>
          </cell>
          <cell r="BZ2921">
            <v>0</v>
          </cell>
          <cell r="CA2921">
            <v>0</v>
          </cell>
          <cell r="CB2921">
            <v>0</v>
          </cell>
          <cell r="CC2921">
            <v>0</v>
          </cell>
          <cell r="CD2921">
            <v>0</v>
          </cell>
          <cell r="CE2921">
            <v>0</v>
          </cell>
        </row>
        <row r="2922">
          <cell r="BY2922">
            <v>0</v>
          </cell>
          <cell r="BZ2922">
            <v>0</v>
          </cell>
          <cell r="CA2922">
            <v>0</v>
          </cell>
          <cell r="CB2922">
            <v>0</v>
          </cell>
          <cell r="CC2922">
            <v>0</v>
          </cell>
          <cell r="CD2922">
            <v>0</v>
          </cell>
          <cell r="CE2922">
            <v>0</v>
          </cell>
        </row>
        <row r="2923">
          <cell r="BY2923">
            <v>0</v>
          </cell>
          <cell r="BZ2923">
            <v>0</v>
          </cell>
          <cell r="CA2923">
            <v>0</v>
          </cell>
          <cell r="CB2923">
            <v>0</v>
          </cell>
          <cell r="CC2923">
            <v>0</v>
          </cell>
          <cell r="CD2923">
            <v>0</v>
          </cell>
          <cell r="CE2923">
            <v>0</v>
          </cell>
        </row>
        <row r="2924">
          <cell r="BY2924">
            <v>0</v>
          </cell>
          <cell r="BZ2924">
            <v>0</v>
          </cell>
          <cell r="CA2924">
            <v>0</v>
          </cell>
          <cell r="CB2924">
            <v>0</v>
          </cell>
          <cell r="CC2924">
            <v>0</v>
          </cell>
          <cell r="CD2924">
            <v>0</v>
          </cell>
          <cell r="CE2924">
            <v>0</v>
          </cell>
        </row>
        <row r="2925">
          <cell r="BY2925">
            <v>0</v>
          </cell>
          <cell r="BZ2925">
            <v>0</v>
          </cell>
          <cell r="CA2925">
            <v>0</v>
          </cell>
          <cell r="CB2925">
            <v>0</v>
          </cell>
          <cell r="CC2925">
            <v>0</v>
          </cell>
          <cell r="CD2925">
            <v>0</v>
          </cell>
          <cell r="CE2925">
            <v>0</v>
          </cell>
        </row>
        <row r="2926">
          <cell r="BY2926">
            <v>0</v>
          </cell>
          <cell r="BZ2926">
            <v>0</v>
          </cell>
          <cell r="CA2926">
            <v>0</v>
          </cell>
          <cell r="CB2926">
            <v>0</v>
          </cell>
          <cell r="CC2926">
            <v>0</v>
          </cell>
          <cell r="CD2926">
            <v>0</v>
          </cell>
          <cell r="CE2926">
            <v>0</v>
          </cell>
        </row>
        <row r="2927">
          <cell r="BY2927">
            <v>0</v>
          </cell>
          <cell r="BZ2927">
            <v>0</v>
          </cell>
          <cell r="CA2927">
            <v>0</v>
          </cell>
          <cell r="CB2927">
            <v>0</v>
          </cell>
          <cell r="CC2927">
            <v>0</v>
          </cell>
          <cell r="CD2927">
            <v>0</v>
          </cell>
          <cell r="CE2927">
            <v>0</v>
          </cell>
        </row>
        <row r="2928">
          <cell r="BY2928">
            <v>0</v>
          </cell>
          <cell r="BZ2928">
            <v>0</v>
          </cell>
          <cell r="CA2928">
            <v>0</v>
          </cell>
          <cell r="CB2928">
            <v>0</v>
          </cell>
          <cell r="CC2928">
            <v>0</v>
          </cell>
          <cell r="CD2928">
            <v>0</v>
          </cell>
          <cell r="CE2928">
            <v>0</v>
          </cell>
        </row>
        <row r="2929">
          <cell r="BY2929">
            <v>0</v>
          </cell>
          <cell r="BZ2929">
            <v>0</v>
          </cell>
          <cell r="CA2929">
            <v>0</v>
          </cell>
          <cell r="CB2929">
            <v>0</v>
          </cell>
          <cell r="CC2929">
            <v>0</v>
          </cell>
          <cell r="CD2929">
            <v>0</v>
          </cell>
          <cell r="CE2929">
            <v>0</v>
          </cell>
        </row>
        <row r="2930">
          <cell r="BY2930">
            <v>0</v>
          </cell>
          <cell r="BZ2930">
            <v>0</v>
          </cell>
          <cell r="CA2930">
            <v>0</v>
          </cell>
          <cell r="CB2930">
            <v>0</v>
          </cell>
          <cell r="CC2930">
            <v>0</v>
          </cell>
          <cell r="CD2930">
            <v>0</v>
          </cell>
          <cell r="CE2930">
            <v>0</v>
          </cell>
        </row>
        <row r="2931">
          <cell r="BY2931">
            <v>0</v>
          </cell>
          <cell r="BZ2931">
            <v>0</v>
          </cell>
          <cell r="CA2931">
            <v>0</v>
          </cell>
          <cell r="CB2931">
            <v>0</v>
          </cell>
          <cell r="CC2931">
            <v>0</v>
          </cell>
          <cell r="CD2931">
            <v>0</v>
          </cell>
          <cell r="CE2931">
            <v>0</v>
          </cell>
        </row>
        <row r="2932">
          <cell r="BY2932">
            <v>0</v>
          </cell>
          <cell r="BZ2932">
            <v>0</v>
          </cell>
          <cell r="CA2932">
            <v>0</v>
          </cell>
          <cell r="CB2932">
            <v>0</v>
          </cell>
          <cell r="CC2932">
            <v>0</v>
          </cell>
          <cell r="CD2932">
            <v>0</v>
          </cell>
          <cell r="CE2932">
            <v>0</v>
          </cell>
        </row>
        <row r="2933">
          <cell r="BY2933">
            <v>0</v>
          </cell>
          <cell r="BZ2933">
            <v>0</v>
          </cell>
          <cell r="CA2933">
            <v>0</v>
          </cell>
          <cell r="CB2933">
            <v>0</v>
          </cell>
          <cell r="CC2933">
            <v>0</v>
          </cell>
          <cell r="CD2933">
            <v>0</v>
          </cell>
          <cell r="CE2933">
            <v>0</v>
          </cell>
        </row>
        <row r="2934">
          <cell r="BY2934">
            <v>0</v>
          </cell>
          <cell r="BZ2934">
            <v>0</v>
          </cell>
          <cell r="CA2934">
            <v>0</v>
          </cell>
          <cell r="CB2934">
            <v>0</v>
          </cell>
          <cell r="CC2934">
            <v>0</v>
          </cell>
          <cell r="CD2934">
            <v>0</v>
          </cell>
          <cell r="CE2934">
            <v>0</v>
          </cell>
        </row>
        <row r="2935">
          <cell r="BY2935">
            <v>0</v>
          </cell>
          <cell r="BZ2935">
            <v>0</v>
          </cell>
          <cell r="CA2935">
            <v>0</v>
          </cell>
          <cell r="CB2935">
            <v>0</v>
          </cell>
          <cell r="CC2935">
            <v>0</v>
          </cell>
          <cell r="CD2935">
            <v>0</v>
          </cell>
          <cell r="CE2935">
            <v>0</v>
          </cell>
        </row>
        <row r="2936">
          <cell r="BY2936">
            <v>0</v>
          </cell>
          <cell r="BZ2936">
            <v>0</v>
          </cell>
          <cell r="CA2936">
            <v>0</v>
          </cell>
          <cell r="CB2936">
            <v>0</v>
          </cell>
          <cell r="CC2936">
            <v>0</v>
          </cell>
          <cell r="CD2936">
            <v>0</v>
          </cell>
          <cell r="CE2936">
            <v>0</v>
          </cell>
        </row>
        <row r="2937">
          <cell r="BY2937">
            <v>0</v>
          </cell>
          <cell r="BZ2937">
            <v>0</v>
          </cell>
          <cell r="CA2937">
            <v>0</v>
          </cell>
          <cell r="CB2937">
            <v>0</v>
          </cell>
          <cell r="CC2937">
            <v>0</v>
          </cell>
          <cell r="CD2937">
            <v>0</v>
          </cell>
          <cell r="CE2937">
            <v>0</v>
          </cell>
        </row>
        <row r="2938">
          <cell r="BY2938">
            <v>0</v>
          </cell>
          <cell r="BZ2938">
            <v>0</v>
          </cell>
          <cell r="CA2938">
            <v>0</v>
          </cell>
          <cell r="CB2938">
            <v>0</v>
          </cell>
          <cell r="CC2938">
            <v>0</v>
          </cell>
          <cell r="CD2938">
            <v>0</v>
          </cell>
          <cell r="CE2938">
            <v>0</v>
          </cell>
        </row>
        <row r="2939">
          <cell r="BY2939">
            <v>0</v>
          </cell>
          <cell r="BZ2939">
            <v>0</v>
          </cell>
          <cell r="CA2939">
            <v>0</v>
          </cell>
          <cell r="CB2939">
            <v>0</v>
          </cell>
          <cell r="CC2939">
            <v>0</v>
          </cell>
          <cell r="CD2939">
            <v>0</v>
          </cell>
          <cell r="CE2939">
            <v>0</v>
          </cell>
        </row>
        <row r="2940">
          <cell r="BY2940">
            <v>0</v>
          </cell>
          <cell r="BZ2940">
            <v>0</v>
          </cell>
          <cell r="CA2940">
            <v>0</v>
          </cell>
          <cell r="CB2940">
            <v>0</v>
          </cell>
          <cell r="CC2940">
            <v>0</v>
          </cell>
          <cell r="CD2940">
            <v>0</v>
          </cell>
          <cell r="CE2940">
            <v>0</v>
          </cell>
        </row>
        <row r="2941">
          <cell r="BY2941">
            <v>0</v>
          </cell>
          <cell r="BZ2941">
            <v>0</v>
          </cell>
          <cell r="CA2941">
            <v>0</v>
          </cell>
          <cell r="CB2941">
            <v>0</v>
          </cell>
          <cell r="CC2941">
            <v>0</v>
          </cell>
          <cell r="CD2941">
            <v>0</v>
          </cell>
          <cell r="CE2941">
            <v>0</v>
          </cell>
        </row>
        <row r="2942">
          <cell r="BY2942">
            <v>0</v>
          </cell>
          <cell r="BZ2942">
            <v>0</v>
          </cell>
          <cell r="CA2942">
            <v>0</v>
          </cell>
          <cell r="CB2942">
            <v>0</v>
          </cell>
          <cell r="CC2942">
            <v>0</v>
          </cell>
          <cell r="CD2942">
            <v>0</v>
          </cell>
          <cell r="CE2942">
            <v>0</v>
          </cell>
        </row>
        <row r="2943">
          <cell r="BY2943">
            <v>0</v>
          </cell>
          <cell r="BZ2943">
            <v>0</v>
          </cell>
          <cell r="CA2943">
            <v>0</v>
          </cell>
          <cell r="CB2943">
            <v>0</v>
          </cell>
          <cell r="CC2943">
            <v>0</v>
          </cell>
          <cell r="CD2943">
            <v>0</v>
          </cell>
          <cell r="CE2943">
            <v>0</v>
          </cell>
        </row>
        <row r="2944">
          <cell r="BY2944">
            <v>0</v>
          </cell>
          <cell r="BZ2944">
            <v>0</v>
          </cell>
          <cell r="CA2944">
            <v>0</v>
          </cell>
          <cell r="CB2944">
            <v>0</v>
          </cell>
          <cell r="CC2944">
            <v>0</v>
          </cell>
          <cell r="CD2944">
            <v>0</v>
          </cell>
          <cell r="CE2944">
            <v>0</v>
          </cell>
        </row>
        <row r="2945">
          <cell r="BY2945">
            <v>0</v>
          </cell>
          <cell r="BZ2945">
            <v>0</v>
          </cell>
          <cell r="CA2945">
            <v>0</v>
          </cell>
          <cell r="CB2945">
            <v>0</v>
          </cell>
          <cell r="CC2945">
            <v>0</v>
          </cell>
          <cell r="CD2945">
            <v>0</v>
          </cell>
          <cell r="CE2945">
            <v>0</v>
          </cell>
        </row>
        <row r="2946">
          <cell r="BY2946">
            <v>0</v>
          </cell>
          <cell r="BZ2946">
            <v>0</v>
          </cell>
          <cell r="CA2946">
            <v>0</v>
          </cell>
          <cell r="CB2946">
            <v>0</v>
          </cell>
          <cell r="CC2946">
            <v>0</v>
          </cell>
          <cell r="CD2946">
            <v>0</v>
          </cell>
          <cell r="CE2946">
            <v>0</v>
          </cell>
        </row>
        <row r="2947">
          <cell r="BY2947">
            <v>0</v>
          </cell>
          <cell r="BZ2947">
            <v>0</v>
          </cell>
          <cell r="CA2947">
            <v>0</v>
          </cell>
          <cell r="CB2947">
            <v>0</v>
          </cell>
          <cell r="CC2947">
            <v>0</v>
          </cell>
          <cell r="CD2947">
            <v>0</v>
          </cell>
          <cell r="CE2947">
            <v>0</v>
          </cell>
        </row>
        <row r="2948">
          <cell r="BY2948">
            <v>0</v>
          </cell>
          <cell r="BZ2948">
            <v>0</v>
          </cell>
          <cell r="CA2948">
            <v>0</v>
          </cell>
          <cell r="CB2948">
            <v>0</v>
          </cell>
          <cell r="CC2948">
            <v>0</v>
          </cell>
          <cell r="CD2948">
            <v>0</v>
          </cell>
          <cell r="CE2948">
            <v>0</v>
          </cell>
        </row>
        <row r="2949">
          <cell r="BY2949">
            <v>0</v>
          </cell>
          <cell r="BZ2949">
            <v>0</v>
          </cell>
          <cell r="CA2949">
            <v>0</v>
          </cell>
          <cell r="CB2949">
            <v>0</v>
          </cell>
          <cell r="CC2949">
            <v>0</v>
          </cell>
          <cell r="CD2949">
            <v>0</v>
          </cell>
          <cell r="CE2949">
            <v>0</v>
          </cell>
        </row>
        <row r="2950">
          <cell r="BY2950">
            <v>0</v>
          </cell>
          <cell r="BZ2950">
            <v>0</v>
          </cell>
          <cell r="CA2950">
            <v>0</v>
          </cell>
          <cell r="CB2950">
            <v>0</v>
          </cell>
          <cell r="CC2950">
            <v>0</v>
          </cell>
          <cell r="CD2950">
            <v>0</v>
          </cell>
          <cell r="CE2950">
            <v>0</v>
          </cell>
        </row>
        <row r="2951">
          <cell r="BY2951">
            <v>0</v>
          </cell>
          <cell r="BZ2951">
            <v>0</v>
          </cell>
          <cell r="CA2951">
            <v>0</v>
          </cell>
          <cell r="CB2951">
            <v>0</v>
          </cell>
          <cell r="CC2951">
            <v>0</v>
          </cell>
          <cell r="CD2951">
            <v>0</v>
          </cell>
          <cell r="CE2951">
            <v>0</v>
          </cell>
        </row>
        <row r="2952">
          <cell r="BY2952">
            <v>0</v>
          </cell>
          <cell r="BZ2952">
            <v>0</v>
          </cell>
          <cell r="CA2952">
            <v>0</v>
          </cell>
          <cell r="CB2952">
            <v>0</v>
          </cell>
          <cell r="CC2952">
            <v>0</v>
          </cell>
          <cell r="CD2952">
            <v>0</v>
          </cell>
          <cell r="CE2952">
            <v>0</v>
          </cell>
        </row>
        <row r="2953">
          <cell r="BY2953">
            <v>0</v>
          </cell>
          <cell r="BZ2953">
            <v>0</v>
          </cell>
          <cell r="CA2953">
            <v>0</v>
          </cell>
          <cell r="CB2953">
            <v>0</v>
          </cell>
          <cell r="CC2953">
            <v>0</v>
          </cell>
          <cell r="CD2953">
            <v>0</v>
          </cell>
          <cell r="CE2953">
            <v>0</v>
          </cell>
        </row>
        <row r="2954">
          <cell r="BY2954">
            <v>0</v>
          </cell>
          <cell r="BZ2954">
            <v>0</v>
          </cell>
          <cell r="CA2954">
            <v>0</v>
          </cell>
          <cell r="CB2954">
            <v>0</v>
          </cell>
          <cell r="CC2954">
            <v>0</v>
          </cell>
          <cell r="CD2954">
            <v>0</v>
          </cell>
          <cell r="CE2954">
            <v>0</v>
          </cell>
        </row>
        <row r="2955">
          <cell r="BY2955">
            <v>0</v>
          </cell>
          <cell r="BZ2955">
            <v>0</v>
          </cell>
          <cell r="CA2955">
            <v>0</v>
          </cell>
          <cell r="CB2955">
            <v>0</v>
          </cell>
          <cell r="CC2955">
            <v>0</v>
          </cell>
          <cell r="CD2955">
            <v>0</v>
          </cell>
          <cell r="CE2955">
            <v>0</v>
          </cell>
        </row>
        <row r="2956">
          <cell r="BY2956">
            <v>0</v>
          </cell>
          <cell r="BZ2956">
            <v>0</v>
          </cell>
          <cell r="CA2956">
            <v>0</v>
          </cell>
          <cell r="CB2956">
            <v>0</v>
          </cell>
          <cell r="CC2956">
            <v>0</v>
          </cell>
          <cell r="CD2956">
            <v>0</v>
          </cell>
          <cell r="CE2956">
            <v>0</v>
          </cell>
        </row>
        <row r="2957">
          <cell r="BY2957">
            <v>0</v>
          </cell>
          <cell r="BZ2957">
            <v>0</v>
          </cell>
          <cell r="CA2957">
            <v>0</v>
          </cell>
          <cell r="CB2957">
            <v>0</v>
          </cell>
          <cell r="CC2957">
            <v>0</v>
          </cell>
          <cell r="CD2957">
            <v>0</v>
          </cell>
          <cell r="CE2957">
            <v>0</v>
          </cell>
        </row>
        <row r="2958">
          <cell r="BY2958">
            <v>0</v>
          </cell>
          <cell r="BZ2958">
            <v>0</v>
          </cell>
          <cell r="CA2958">
            <v>0</v>
          </cell>
          <cell r="CB2958">
            <v>0</v>
          </cell>
          <cell r="CC2958">
            <v>0</v>
          </cell>
          <cell r="CD2958">
            <v>0</v>
          </cell>
          <cell r="CE2958">
            <v>0</v>
          </cell>
        </row>
        <row r="2959">
          <cell r="BY2959">
            <v>0</v>
          </cell>
          <cell r="BZ2959">
            <v>0</v>
          </cell>
          <cell r="CA2959">
            <v>0</v>
          </cell>
          <cell r="CB2959">
            <v>0</v>
          </cell>
          <cell r="CC2959">
            <v>0</v>
          </cell>
          <cell r="CD2959">
            <v>0</v>
          </cell>
          <cell r="CE2959">
            <v>0</v>
          </cell>
        </row>
        <row r="2960">
          <cell r="BY2960">
            <v>0</v>
          </cell>
          <cell r="BZ2960">
            <v>0</v>
          </cell>
          <cell r="CA2960">
            <v>0</v>
          </cell>
          <cell r="CB2960">
            <v>0</v>
          </cell>
          <cell r="CC2960">
            <v>0</v>
          </cell>
          <cell r="CD2960">
            <v>0</v>
          </cell>
          <cell r="CE2960">
            <v>0</v>
          </cell>
        </row>
        <row r="2961">
          <cell r="BY2961">
            <v>0</v>
          </cell>
          <cell r="BZ2961">
            <v>0</v>
          </cell>
          <cell r="CA2961">
            <v>0</v>
          </cell>
          <cell r="CB2961">
            <v>0</v>
          </cell>
          <cell r="CC2961">
            <v>0</v>
          </cell>
          <cell r="CD2961">
            <v>0</v>
          </cell>
          <cell r="CE2961">
            <v>0</v>
          </cell>
        </row>
        <row r="2962">
          <cell r="BY2962">
            <v>0</v>
          </cell>
          <cell r="BZ2962">
            <v>0</v>
          </cell>
          <cell r="CA2962">
            <v>0</v>
          </cell>
          <cell r="CB2962">
            <v>0</v>
          </cell>
          <cell r="CC2962">
            <v>0</v>
          </cell>
          <cell r="CD2962">
            <v>0</v>
          </cell>
          <cell r="CE2962">
            <v>0</v>
          </cell>
        </row>
        <row r="2963">
          <cell r="BY2963">
            <v>0</v>
          </cell>
          <cell r="BZ2963">
            <v>0</v>
          </cell>
          <cell r="CA2963">
            <v>0</v>
          </cell>
          <cell r="CB2963">
            <v>0</v>
          </cell>
          <cell r="CC2963">
            <v>0</v>
          </cell>
          <cell r="CD2963">
            <v>0</v>
          </cell>
          <cell r="CE2963">
            <v>0</v>
          </cell>
        </row>
        <row r="2964">
          <cell r="BY2964">
            <v>0</v>
          </cell>
          <cell r="BZ2964">
            <v>0</v>
          </cell>
          <cell r="CA2964">
            <v>0</v>
          </cell>
          <cell r="CB2964">
            <v>0</v>
          </cell>
          <cell r="CC2964">
            <v>0</v>
          </cell>
          <cell r="CD2964">
            <v>0</v>
          </cell>
          <cell r="CE2964">
            <v>0</v>
          </cell>
        </row>
        <row r="2965">
          <cell r="BY2965">
            <v>0</v>
          </cell>
          <cell r="BZ2965">
            <v>0</v>
          </cell>
          <cell r="CA2965">
            <v>0</v>
          </cell>
          <cell r="CB2965">
            <v>0</v>
          </cell>
          <cell r="CC2965">
            <v>0</v>
          </cell>
          <cell r="CD2965">
            <v>0</v>
          </cell>
          <cell r="CE2965">
            <v>0</v>
          </cell>
        </row>
        <row r="2966">
          <cell r="BY2966">
            <v>0</v>
          </cell>
          <cell r="BZ2966">
            <v>0</v>
          </cell>
          <cell r="CA2966">
            <v>0</v>
          </cell>
          <cell r="CB2966">
            <v>0</v>
          </cell>
          <cell r="CC2966">
            <v>0</v>
          </cell>
          <cell r="CD2966">
            <v>0</v>
          </cell>
          <cell r="CE2966">
            <v>0</v>
          </cell>
        </row>
        <row r="2967">
          <cell r="BY2967">
            <v>0</v>
          </cell>
          <cell r="BZ2967">
            <v>0</v>
          </cell>
          <cell r="CA2967">
            <v>0</v>
          </cell>
          <cell r="CB2967">
            <v>0</v>
          </cell>
          <cell r="CC2967">
            <v>0</v>
          </cell>
          <cell r="CD2967">
            <v>0</v>
          </cell>
          <cell r="CE2967">
            <v>0</v>
          </cell>
        </row>
        <row r="2968">
          <cell r="BY2968">
            <v>0</v>
          </cell>
          <cell r="BZ2968">
            <v>0</v>
          </cell>
          <cell r="CA2968">
            <v>0</v>
          </cell>
          <cell r="CB2968">
            <v>0</v>
          </cell>
          <cell r="CC2968">
            <v>0</v>
          </cell>
          <cell r="CD2968">
            <v>0</v>
          </cell>
          <cell r="CE2968">
            <v>0</v>
          </cell>
        </row>
        <row r="2969">
          <cell r="BY2969">
            <v>0</v>
          </cell>
          <cell r="BZ2969">
            <v>0</v>
          </cell>
          <cell r="CA2969">
            <v>0</v>
          </cell>
          <cell r="CB2969">
            <v>0</v>
          </cell>
          <cell r="CC2969">
            <v>0</v>
          </cell>
          <cell r="CD2969">
            <v>0</v>
          </cell>
          <cell r="CE2969">
            <v>0</v>
          </cell>
        </row>
        <row r="2970">
          <cell r="BY2970">
            <v>0</v>
          </cell>
          <cell r="BZ2970">
            <v>0</v>
          </cell>
          <cell r="CA2970">
            <v>0</v>
          </cell>
          <cell r="CB2970">
            <v>0</v>
          </cell>
          <cell r="CC2970">
            <v>0</v>
          </cell>
          <cell r="CD2970">
            <v>0</v>
          </cell>
          <cell r="CE2970">
            <v>0</v>
          </cell>
        </row>
        <row r="2971">
          <cell r="BY2971">
            <v>0</v>
          </cell>
          <cell r="BZ2971">
            <v>0</v>
          </cell>
          <cell r="CA2971">
            <v>0</v>
          </cell>
          <cell r="CB2971">
            <v>0</v>
          </cell>
          <cell r="CC2971">
            <v>0</v>
          </cell>
          <cell r="CD2971">
            <v>0</v>
          </cell>
          <cell r="CE2971">
            <v>0</v>
          </cell>
        </row>
        <row r="2972">
          <cell r="BY2972">
            <v>0</v>
          </cell>
          <cell r="BZ2972">
            <v>0</v>
          </cell>
          <cell r="CA2972">
            <v>0</v>
          </cell>
          <cell r="CB2972">
            <v>0</v>
          </cell>
          <cell r="CC2972">
            <v>0</v>
          </cell>
          <cell r="CD2972">
            <v>0</v>
          </cell>
          <cell r="CE2972">
            <v>0</v>
          </cell>
        </row>
        <row r="2973">
          <cell r="BY2973">
            <v>0</v>
          </cell>
          <cell r="BZ2973">
            <v>0</v>
          </cell>
          <cell r="CA2973">
            <v>0</v>
          </cell>
          <cell r="CB2973">
            <v>0</v>
          </cell>
          <cell r="CC2973">
            <v>0</v>
          </cell>
          <cell r="CD2973">
            <v>0</v>
          </cell>
          <cell r="CE2973">
            <v>0</v>
          </cell>
        </row>
        <row r="2974">
          <cell r="BY2974">
            <v>0</v>
          </cell>
          <cell r="BZ2974">
            <v>0</v>
          </cell>
          <cell r="CA2974">
            <v>0</v>
          </cell>
          <cell r="CB2974">
            <v>0</v>
          </cell>
          <cell r="CC2974">
            <v>0</v>
          </cell>
          <cell r="CD2974">
            <v>0</v>
          </cell>
          <cell r="CE2974">
            <v>0</v>
          </cell>
        </row>
        <row r="2975">
          <cell r="BY2975">
            <v>0</v>
          </cell>
          <cell r="BZ2975">
            <v>0</v>
          </cell>
          <cell r="CA2975">
            <v>0</v>
          </cell>
          <cell r="CB2975">
            <v>0</v>
          </cell>
          <cell r="CC2975">
            <v>0</v>
          </cell>
          <cell r="CD2975">
            <v>0</v>
          </cell>
          <cell r="CE2975">
            <v>0</v>
          </cell>
        </row>
        <row r="2976">
          <cell r="BY2976">
            <v>0</v>
          </cell>
          <cell r="BZ2976">
            <v>0</v>
          </cell>
          <cell r="CA2976">
            <v>0</v>
          </cell>
          <cell r="CB2976">
            <v>0</v>
          </cell>
          <cell r="CC2976">
            <v>0</v>
          </cell>
          <cell r="CD2976">
            <v>0</v>
          </cell>
          <cell r="CE2976">
            <v>0</v>
          </cell>
        </row>
        <row r="2977">
          <cell r="BY2977">
            <v>0</v>
          </cell>
          <cell r="BZ2977">
            <v>0</v>
          </cell>
          <cell r="CA2977">
            <v>0</v>
          </cell>
          <cell r="CB2977">
            <v>0</v>
          </cell>
          <cell r="CC2977">
            <v>0</v>
          </cell>
          <cell r="CD2977">
            <v>0</v>
          </cell>
          <cell r="CE2977">
            <v>0</v>
          </cell>
        </row>
        <row r="2978">
          <cell r="BY2978">
            <v>0</v>
          </cell>
          <cell r="BZ2978">
            <v>0</v>
          </cell>
          <cell r="CA2978">
            <v>0</v>
          </cell>
          <cell r="CB2978">
            <v>0</v>
          </cell>
          <cell r="CC2978">
            <v>0</v>
          </cell>
          <cell r="CD2978">
            <v>0</v>
          </cell>
          <cell r="CE2978">
            <v>0</v>
          </cell>
        </row>
        <row r="2979">
          <cell r="BY2979">
            <v>0</v>
          </cell>
          <cell r="BZ2979">
            <v>0</v>
          </cell>
          <cell r="CA2979">
            <v>0</v>
          </cell>
          <cell r="CB2979">
            <v>0</v>
          </cell>
          <cell r="CC2979">
            <v>0</v>
          </cell>
          <cell r="CD2979">
            <v>0</v>
          </cell>
          <cell r="CE2979">
            <v>0</v>
          </cell>
        </row>
        <row r="2980">
          <cell r="BY2980">
            <v>0</v>
          </cell>
          <cell r="BZ2980">
            <v>0</v>
          </cell>
          <cell r="CA2980">
            <v>0</v>
          </cell>
          <cell r="CB2980">
            <v>0</v>
          </cell>
          <cell r="CC2980">
            <v>0</v>
          </cell>
          <cell r="CD2980">
            <v>0</v>
          </cell>
          <cell r="CE2980">
            <v>0</v>
          </cell>
        </row>
        <row r="2981">
          <cell r="BY2981">
            <v>0</v>
          </cell>
          <cell r="BZ2981">
            <v>0</v>
          </cell>
          <cell r="CA2981">
            <v>0</v>
          </cell>
          <cell r="CB2981">
            <v>0</v>
          </cell>
          <cell r="CC2981">
            <v>0</v>
          </cell>
          <cell r="CD2981">
            <v>0</v>
          </cell>
          <cell r="CE2981">
            <v>0</v>
          </cell>
        </row>
        <row r="2982">
          <cell r="BY2982">
            <v>0</v>
          </cell>
          <cell r="BZ2982">
            <v>0</v>
          </cell>
          <cell r="CA2982">
            <v>0</v>
          </cell>
          <cell r="CB2982">
            <v>0</v>
          </cell>
          <cell r="CC2982">
            <v>0</v>
          </cell>
          <cell r="CD2982">
            <v>0</v>
          </cell>
          <cell r="CE2982">
            <v>0</v>
          </cell>
        </row>
        <row r="2983">
          <cell r="BY2983">
            <v>0</v>
          </cell>
          <cell r="BZ2983">
            <v>0</v>
          </cell>
          <cell r="CA2983">
            <v>0</v>
          </cell>
          <cell r="CB2983">
            <v>0</v>
          </cell>
          <cell r="CC2983">
            <v>0</v>
          </cell>
          <cell r="CD2983">
            <v>0</v>
          </cell>
          <cell r="CE2983">
            <v>0</v>
          </cell>
        </row>
        <row r="2984">
          <cell r="BY2984">
            <v>0</v>
          </cell>
          <cell r="BZ2984">
            <v>0</v>
          </cell>
          <cell r="CA2984">
            <v>0</v>
          </cell>
          <cell r="CB2984">
            <v>0</v>
          </cell>
          <cell r="CC2984">
            <v>0</v>
          </cell>
          <cell r="CD2984">
            <v>0</v>
          </cell>
          <cell r="CE2984">
            <v>0</v>
          </cell>
        </row>
        <row r="2985">
          <cell r="BY2985">
            <v>0</v>
          </cell>
          <cell r="BZ2985">
            <v>0</v>
          </cell>
          <cell r="CA2985">
            <v>0</v>
          </cell>
          <cell r="CB2985">
            <v>0</v>
          </cell>
          <cell r="CC2985">
            <v>0</v>
          </cell>
          <cell r="CD2985">
            <v>0</v>
          </cell>
          <cell r="CE2985">
            <v>0</v>
          </cell>
        </row>
        <row r="2986">
          <cell r="BY2986">
            <v>0</v>
          </cell>
          <cell r="BZ2986">
            <v>0</v>
          </cell>
          <cell r="CA2986">
            <v>0</v>
          </cell>
          <cell r="CB2986">
            <v>0</v>
          </cell>
          <cell r="CC2986">
            <v>0</v>
          </cell>
          <cell r="CD2986">
            <v>0</v>
          </cell>
          <cell r="CE2986">
            <v>0</v>
          </cell>
        </row>
        <row r="2987">
          <cell r="BY2987">
            <v>0</v>
          </cell>
          <cell r="BZ2987">
            <v>0</v>
          </cell>
          <cell r="CA2987">
            <v>0</v>
          </cell>
          <cell r="CB2987">
            <v>0</v>
          </cell>
          <cell r="CC2987">
            <v>0</v>
          </cell>
          <cell r="CD2987">
            <v>0</v>
          </cell>
          <cell r="CE2987">
            <v>0</v>
          </cell>
        </row>
        <row r="2988">
          <cell r="BY2988">
            <v>0</v>
          </cell>
          <cell r="BZ2988">
            <v>0</v>
          </cell>
          <cell r="CA2988">
            <v>0</v>
          </cell>
          <cell r="CB2988">
            <v>0</v>
          </cell>
          <cell r="CC2988">
            <v>0</v>
          </cell>
          <cell r="CD2988">
            <v>0</v>
          </cell>
          <cell r="CE2988">
            <v>0</v>
          </cell>
        </row>
        <row r="2989">
          <cell r="BY2989">
            <v>0</v>
          </cell>
          <cell r="BZ2989">
            <v>0</v>
          </cell>
          <cell r="CA2989">
            <v>0</v>
          </cell>
          <cell r="CB2989">
            <v>0</v>
          </cell>
          <cell r="CC2989">
            <v>0</v>
          </cell>
          <cell r="CD2989">
            <v>0</v>
          </cell>
          <cell r="CE2989">
            <v>0</v>
          </cell>
        </row>
        <row r="2990">
          <cell r="BY2990">
            <v>0</v>
          </cell>
          <cell r="BZ2990">
            <v>0</v>
          </cell>
          <cell r="CA2990">
            <v>0</v>
          </cell>
          <cell r="CB2990">
            <v>0</v>
          </cell>
          <cell r="CC2990">
            <v>0</v>
          </cell>
          <cell r="CD2990">
            <v>0</v>
          </cell>
          <cell r="CE2990">
            <v>0</v>
          </cell>
        </row>
        <row r="2991">
          <cell r="BY2991">
            <v>0</v>
          </cell>
          <cell r="BZ2991">
            <v>0</v>
          </cell>
          <cell r="CA2991">
            <v>0</v>
          </cell>
          <cell r="CB2991">
            <v>0</v>
          </cell>
          <cell r="CC2991">
            <v>0</v>
          </cell>
          <cell r="CD2991">
            <v>0</v>
          </cell>
          <cell r="CE2991">
            <v>0</v>
          </cell>
        </row>
        <row r="2992">
          <cell r="BY2992">
            <v>0</v>
          </cell>
          <cell r="BZ2992">
            <v>0</v>
          </cell>
          <cell r="CA2992">
            <v>0</v>
          </cell>
          <cell r="CB2992">
            <v>0</v>
          </cell>
          <cell r="CC2992">
            <v>0</v>
          </cell>
          <cell r="CD2992">
            <v>0</v>
          </cell>
          <cell r="CE2992">
            <v>0</v>
          </cell>
        </row>
        <row r="2993">
          <cell r="BY2993">
            <v>0</v>
          </cell>
          <cell r="BZ2993">
            <v>0</v>
          </cell>
          <cell r="CA2993">
            <v>0</v>
          </cell>
          <cell r="CB2993">
            <v>0</v>
          </cell>
          <cell r="CC2993">
            <v>0</v>
          </cell>
          <cell r="CD2993">
            <v>0</v>
          </cell>
          <cell r="CE2993">
            <v>0</v>
          </cell>
        </row>
        <row r="2994">
          <cell r="BY2994">
            <v>0</v>
          </cell>
          <cell r="BZ2994">
            <v>0</v>
          </cell>
          <cell r="CA2994">
            <v>0</v>
          </cell>
          <cell r="CB2994">
            <v>0</v>
          </cell>
          <cell r="CC2994">
            <v>0</v>
          </cell>
          <cell r="CD2994">
            <v>0</v>
          </cell>
          <cell r="CE2994">
            <v>0</v>
          </cell>
        </row>
        <row r="2995">
          <cell r="BY2995">
            <v>0</v>
          </cell>
          <cell r="BZ2995">
            <v>0</v>
          </cell>
          <cell r="CA2995">
            <v>0</v>
          </cell>
          <cell r="CB2995">
            <v>0</v>
          </cell>
          <cell r="CC2995">
            <v>0</v>
          </cell>
          <cell r="CD2995">
            <v>0</v>
          </cell>
          <cell r="CE2995">
            <v>0</v>
          </cell>
        </row>
        <row r="2996">
          <cell r="BY2996">
            <v>0</v>
          </cell>
          <cell r="BZ2996">
            <v>0</v>
          </cell>
          <cell r="CA2996">
            <v>0</v>
          </cell>
          <cell r="CB2996">
            <v>0</v>
          </cell>
          <cell r="CC2996">
            <v>0</v>
          </cell>
          <cell r="CD2996">
            <v>0</v>
          </cell>
          <cell r="CE2996">
            <v>0</v>
          </cell>
        </row>
        <row r="2997">
          <cell r="BY2997">
            <v>0</v>
          </cell>
          <cell r="BZ2997">
            <v>0</v>
          </cell>
          <cell r="CA2997">
            <v>0</v>
          </cell>
          <cell r="CB2997">
            <v>0</v>
          </cell>
          <cell r="CC2997">
            <v>0</v>
          </cell>
          <cell r="CD2997">
            <v>0</v>
          </cell>
          <cell r="CE2997">
            <v>0</v>
          </cell>
        </row>
        <row r="2998">
          <cell r="BY2998">
            <v>0</v>
          </cell>
          <cell r="BZ2998">
            <v>0</v>
          </cell>
          <cell r="CA2998">
            <v>0</v>
          </cell>
          <cell r="CB2998">
            <v>0</v>
          </cell>
          <cell r="CC2998">
            <v>0</v>
          </cell>
          <cell r="CD2998">
            <v>0</v>
          </cell>
          <cell r="CE2998">
            <v>0</v>
          </cell>
        </row>
        <row r="2999">
          <cell r="BY2999">
            <v>0</v>
          </cell>
          <cell r="BZ2999">
            <v>0</v>
          </cell>
          <cell r="CA2999">
            <v>0</v>
          </cell>
          <cell r="CB2999">
            <v>0</v>
          </cell>
          <cell r="CC2999">
            <v>0</v>
          </cell>
          <cell r="CD2999">
            <v>0</v>
          </cell>
          <cell r="CE2999">
            <v>0</v>
          </cell>
        </row>
        <row r="3000">
          <cell r="BY3000">
            <v>0</v>
          </cell>
          <cell r="BZ3000">
            <v>0</v>
          </cell>
          <cell r="CA3000">
            <v>0</v>
          </cell>
          <cell r="CB3000">
            <v>0</v>
          </cell>
          <cell r="CC3000">
            <v>0</v>
          </cell>
          <cell r="CD3000">
            <v>0</v>
          </cell>
          <cell r="CE3000">
            <v>0</v>
          </cell>
        </row>
        <row r="3001">
          <cell r="BY3001">
            <v>0</v>
          </cell>
          <cell r="BZ3001">
            <v>0</v>
          </cell>
          <cell r="CA3001">
            <v>0</v>
          </cell>
          <cell r="CB3001">
            <v>0</v>
          </cell>
          <cell r="CC3001">
            <v>0</v>
          </cell>
          <cell r="CD3001">
            <v>0</v>
          </cell>
          <cell r="CE3001">
            <v>0</v>
          </cell>
        </row>
        <row r="3002">
          <cell r="BY3002">
            <v>0</v>
          </cell>
          <cell r="BZ3002">
            <v>0</v>
          </cell>
          <cell r="CA3002">
            <v>0</v>
          </cell>
          <cell r="CB3002">
            <v>0</v>
          </cell>
          <cell r="CC3002">
            <v>0</v>
          </cell>
          <cell r="CD3002">
            <v>0</v>
          </cell>
          <cell r="CE3002">
            <v>0</v>
          </cell>
        </row>
        <row r="3003">
          <cell r="BY3003">
            <v>0</v>
          </cell>
          <cell r="BZ3003">
            <v>0</v>
          </cell>
          <cell r="CA3003">
            <v>0</v>
          </cell>
          <cell r="CB3003">
            <v>0</v>
          </cell>
          <cell r="CC3003">
            <v>0</v>
          </cell>
          <cell r="CD3003">
            <v>0</v>
          </cell>
          <cell r="CE3003">
            <v>0</v>
          </cell>
        </row>
        <row r="3004">
          <cell r="BY3004">
            <v>0</v>
          </cell>
          <cell r="BZ3004">
            <v>0</v>
          </cell>
          <cell r="CA3004">
            <v>0</v>
          </cell>
          <cell r="CB3004">
            <v>0</v>
          </cell>
          <cell r="CC3004">
            <v>0</v>
          </cell>
          <cell r="CD3004">
            <v>0</v>
          </cell>
          <cell r="CE3004">
            <v>0</v>
          </cell>
        </row>
        <row r="3005">
          <cell r="BY3005">
            <v>0</v>
          </cell>
          <cell r="BZ3005">
            <v>0</v>
          </cell>
          <cell r="CA3005">
            <v>0</v>
          </cell>
          <cell r="CB3005">
            <v>0</v>
          </cell>
          <cell r="CC3005">
            <v>0</v>
          </cell>
          <cell r="CD3005">
            <v>0</v>
          </cell>
          <cell r="CE3005">
            <v>0</v>
          </cell>
        </row>
        <row r="3006">
          <cell r="BY3006">
            <v>0</v>
          </cell>
          <cell r="BZ3006">
            <v>0</v>
          </cell>
          <cell r="CA3006">
            <v>0</v>
          </cell>
          <cell r="CB3006">
            <v>0</v>
          </cell>
          <cell r="CC3006">
            <v>0</v>
          </cell>
          <cell r="CD3006">
            <v>0</v>
          </cell>
          <cell r="CE3006">
            <v>0</v>
          </cell>
        </row>
        <row r="3007">
          <cell r="BY3007">
            <v>0</v>
          </cell>
          <cell r="BZ3007">
            <v>0</v>
          </cell>
          <cell r="CA3007">
            <v>0</v>
          </cell>
          <cell r="CB3007">
            <v>0</v>
          </cell>
          <cell r="CC3007">
            <v>0</v>
          </cell>
          <cell r="CD3007">
            <v>0</v>
          </cell>
          <cell r="CE3007">
            <v>0</v>
          </cell>
        </row>
        <row r="3008">
          <cell r="BY3008">
            <v>0</v>
          </cell>
          <cell r="BZ3008">
            <v>0</v>
          </cell>
          <cell r="CA3008">
            <v>0</v>
          </cell>
          <cell r="CB3008">
            <v>0</v>
          </cell>
          <cell r="CC3008">
            <v>0</v>
          </cell>
          <cell r="CD3008">
            <v>0</v>
          </cell>
          <cell r="CE3008">
            <v>0</v>
          </cell>
        </row>
        <row r="3009">
          <cell r="BY3009">
            <v>0</v>
          </cell>
          <cell r="BZ3009">
            <v>0</v>
          </cell>
          <cell r="CA3009">
            <v>0</v>
          </cell>
          <cell r="CB3009">
            <v>0</v>
          </cell>
          <cell r="CC3009">
            <v>0</v>
          </cell>
          <cell r="CD3009">
            <v>0</v>
          </cell>
          <cell r="CE3009">
            <v>0</v>
          </cell>
        </row>
        <row r="3010">
          <cell r="BY3010">
            <v>0</v>
          </cell>
          <cell r="BZ3010">
            <v>0</v>
          </cell>
          <cell r="CA3010">
            <v>0</v>
          </cell>
          <cell r="CB3010">
            <v>0</v>
          </cell>
          <cell r="CC3010">
            <v>0</v>
          </cell>
          <cell r="CD3010">
            <v>0</v>
          </cell>
          <cell r="CE3010">
            <v>0</v>
          </cell>
        </row>
        <row r="3011">
          <cell r="BY3011">
            <v>0</v>
          </cell>
          <cell r="BZ3011">
            <v>0</v>
          </cell>
          <cell r="CA3011">
            <v>0</v>
          </cell>
          <cell r="CB3011">
            <v>0</v>
          </cell>
          <cell r="CC3011">
            <v>0</v>
          </cell>
          <cell r="CD3011">
            <v>0</v>
          </cell>
          <cell r="CE3011">
            <v>0</v>
          </cell>
        </row>
        <row r="3012">
          <cell r="BY3012">
            <v>0</v>
          </cell>
          <cell r="BZ3012">
            <v>0</v>
          </cell>
          <cell r="CA3012">
            <v>0</v>
          </cell>
          <cell r="CB3012">
            <v>0</v>
          </cell>
          <cell r="CC3012">
            <v>0</v>
          </cell>
          <cell r="CD3012">
            <v>0</v>
          </cell>
          <cell r="CE3012">
            <v>0</v>
          </cell>
        </row>
        <row r="3013">
          <cell r="BY3013">
            <v>0</v>
          </cell>
          <cell r="BZ3013">
            <v>0</v>
          </cell>
          <cell r="CA3013">
            <v>0</v>
          </cell>
          <cell r="CB3013">
            <v>0</v>
          </cell>
          <cell r="CC3013">
            <v>0</v>
          </cell>
          <cell r="CD3013">
            <v>0</v>
          </cell>
          <cell r="CE3013">
            <v>0</v>
          </cell>
        </row>
        <row r="3014">
          <cell r="BY3014">
            <v>0</v>
          </cell>
          <cell r="BZ3014">
            <v>0</v>
          </cell>
          <cell r="CA3014">
            <v>0</v>
          </cell>
          <cell r="CB3014">
            <v>0</v>
          </cell>
          <cell r="CC3014">
            <v>0</v>
          </cell>
          <cell r="CD3014">
            <v>0</v>
          </cell>
          <cell r="CE3014">
            <v>0</v>
          </cell>
        </row>
        <row r="3015">
          <cell r="BY3015">
            <v>0</v>
          </cell>
          <cell r="BZ3015">
            <v>0</v>
          </cell>
          <cell r="CA3015">
            <v>0</v>
          </cell>
          <cell r="CB3015">
            <v>0</v>
          </cell>
          <cell r="CC3015">
            <v>0</v>
          </cell>
          <cell r="CD3015">
            <v>0</v>
          </cell>
          <cell r="CE3015">
            <v>0</v>
          </cell>
        </row>
        <row r="3016">
          <cell r="BY3016">
            <v>0</v>
          </cell>
          <cell r="BZ3016">
            <v>0</v>
          </cell>
          <cell r="CA3016">
            <v>0</v>
          </cell>
          <cell r="CB3016">
            <v>0</v>
          </cell>
          <cell r="CC3016">
            <v>0</v>
          </cell>
          <cell r="CD3016">
            <v>0</v>
          </cell>
          <cell r="CE3016">
            <v>0</v>
          </cell>
        </row>
        <row r="3017">
          <cell r="BY3017">
            <v>0</v>
          </cell>
          <cell r="BZ3017">
            <v>0</v>
          </cell>
          <cell r="CA3017">
            <v>0</v>
          </cell>
          <cell r="CB3017">
            <v>0</v>
          </cell>
          <cell r="CC3017">
            <v>0</v>
          </cell>
          <cell r="CD3017">
            <v>0</v>
          </cell>
          <cell r="CE3017">
            <v>0</v>
          </cell>
        </row>
        <row r="3018">
          <cell r="BY3018">
            <v>0</v>
          </cell>
          <cell r="BZ3018">
            <v>0</v>
          </cell>
          <cell r="CA3018">
            <v>0</v>
          </cell>
          <cell r="CB3018">
            <v>0</v>
          </cell>
          <cell r="CC3018">
            <v>0</v>
          </cell>
          <cell r="CD3018">
            <v>0</v>
          </cell>
          <cell r="CE3018">
            <v>0</v>
          </cell>
        </row>
        <row r="3019">
          <cell r="BY3019">
            <v>0</v>
          </cell>
          <cell r="BZ3019">
            <v>0</v>
          </cell>
          <cell r="CA3019">
            <v>0</v>
          </cell>
          <cell r="CB3019">
            <v>0</v>
          </cell>
          <cell r="CC3019">
            <v>0</v>
          </cell>
          <cell r="CD3019">
            <v>0</v>
          </cell>
          <cell r="CE3019">
            <v>0</v>
          </cell>
        </row>
        <row r="3020">
          <cell r="BY3020">
            <v>0</v>
          </cell>
          <cell r="BZ3020">
            <v>0</v>
          </cell>
          <cell r="CA3020">
            <v>0</v>
          </cell>
          <cell r="CB3020">
            <v>0</v>
          </cell>
          <cell r="CC3020">
            <v>0</v>
          </cell>
          <cell r="CD3020">
            <v>0</v>
          </cell>
          <cell r="CE3020">
            <v>0</v>
          </cell>
        </row>
        <row r="3021">
          <cell r="BY3021">
            <v>0</v>
          </cell>
          <cell r="BZ3021">
            <v>0</v>
          </cell>
          <cell r="CA3021">
            <v>0</v>
          </cell>
          <cell r="CB3021">
            <v>0</v>
          </cell>
          <cell r="CC3021">
            <v>0</v>
          </cell>
          <cell r="CD3021">
            <v>0</v>
          </cell>
          <cell r="CE3021">
            <v>0</v>
          </cell>
        </row>
        <row r="3022">
          <cell r="BY3022">
            <v>0</v>
          </cell>
          <cell r="BZ3022">
            <v>0</v>
          </cell>
          <cell r="CA3022">
            <v>0</v>
          </cell>
          <cell r="CB3022">
            <v>0</v>
          </cell>
          <cell r="CC3022">
            <v>0</v>
          </cell>
          <cell r="CD3022">
            <v>0</v>
          </cell>
          <cell r="CE3022">
            <v>0</v>
          </cell>
        </row>
        <row r="3023">
          <cell r="BY3023">
            <v>0</v>
          </cell>
          <cell r="BZ3023">
            <v>0</v>
          </cell>
          <cell r="CA3023">
            <v>0</v>
          </cell>
          <cell r="CB3023">
            <v>0</v>
          </cell>
          <cell r="CC3023">
            <v>0</v>
          </cell>
          <cell r="CD3023">
            <v>0</v>
          </cell>
          <cell r="CE3023">
            <v>0</v>
          </cell>
        </row>
        <row r="3024">
          <cell r="BY3024">
            <v>0</v>
          </cell>
          <cell r="BZ3024">
            <v>0</v>
          </cell>
          <cell r="CA3024">
            <v>0</v>
          </cell>
          <cell r="CB3024">
            <v>0</v>
          </cell>
          <cell r="CC3024">
            <v>0</v>
          </cell>
          <cell r="CD3024">
            <v>0</v>
          </cell>
          <cell r="CE3024">
            <v>0</v>
          </cell>
        </row>
        <row r="3025">
          <cell r="BY3025">
            <v>0</v>
          </cell>
          <cell r="BZ3025">
            <v>0</v>
          </cell>
          <cell r="CA3025">
            <v>0</v>
          </cell>
          <cell r="CB3025">
            <v>0</v>
          </cell>
          <cell r="CC3025">
            <v>0</v>
          </cell>
          <cell r="CD3025">
            <v>0</v>
          </cell>
          <cell r="CE3025">
            <v>0</v>
          </cell>
        </row>
        <row r="3026">
          <cell r="BY3026">
            <v>0</v>
          </cell>
          <cell r="BZ3026">
            <v>0</v>
          </cell>
          <cell r="CA3026">
            <v>0</v>
          </cell>
          <cell r="CB3026">
            <v>0</v>
          </cell>
          <cell r="CC3026">
            <v>0</v>
          </cell>
          <cell r="CD3026">
            <v>0</v>
          </cell>
          <cell r="CE3026">
            <v>0</v>
          </cell>
        </row>
        <row r="3027">
          <cell r="BY3027">
            <v>0</v>
          </cell>
          <cell r="BZ3027">
            <v>0</v>
          </cell>
          <cell r="CA3027">
            <v>0</v>
          </cell>
          <cell r="CB3027">
            <v>0</v>
          </cell>
          <cell r="CC3027">
            <v>0</v>
          </cell>
          <cell r="CD3027">
            <v>0</v>
          </cell>
          <cell r="CE3027">
            <v>0</v>
          </cell>
        </row>
        <row r="3028">
          <cell r="BY3028">
            <v>0</v>
          </cell>
          <cell r="BZ3028">
            <v>0</v>
          </cell>
          <cell r="CA3028">
            <v>0</v>
          </cell>
          <cell r="CB3028">
            <v>0</v>
          </cell>
          <cell r="CC3028">
            <v>0</v>
          </cell>
          <cell r="CD3028">
            <v>0</v>
          </cell>
          <cell r="CE3028">
            <v>0</v>
          </cell>
        </row>
        <row r="3029">
          <cell r="BY3029">
            <v>0</v>
          </cell>
          <cell r="BZ3029">
            <v>0</v>
          </cell>
          <cell r="CA3029">
            <v>0</v>
          </cell>
          <cell r="CB3029">
            <v>0</v>
          </cell>
          <cell r="CC3029">
            <v>0</v>
          </cell>
          <cell r="CD3029">
            <v>0</v>
          </cell>
          <cell r="CE3029">
            <v>0</v>
          </cell>
        </row>
        <row r="3030">
          <cell r="BY3030">
            <v>0</v>
          </cell>
          <cell r="BZ3030">
            <v>0</v>
          </cell>
          <cell r="CA3030">
            <v>0</v>
          </cell>
          <cell r="CB3030">
            <v>0</v>
          </cell>
          <cell r="CC3030">
            <v>0</v>
          </cell>
          <cell r="CD3030">
            <v>0</v>
          </cell>
          <cell r="CE3030">
            <v>0</v>
          </cell>
        </row>
        <row r="3031">
          <cell r="BY3031">
            <v>0</v>
          </cell>
          <cell r="BZ3031">
            <v>0</v>
          </cell>
          <cell r="CA3031">
            <v>0</v>
          </cell>
          <cell r="CB3031">
            <v>0</v>
          </cell>
          <cell r="CC3031">
            <v>0</v>
          </cell>
          <cell r="CD3031">
            <v>0</v>
          </cell>
          <cell r="CE3031">
            <v>0</v>
          </cell>
        </row>
        <row r="3032">
          <cell r="BY3032">
            <v>0</v>
          </cell>
          <cell r="BZ3032">
            <v>0</v>
          </cell>
          <cell r="CA3032">
            <v>0</v>
          </cell>
          <cell r="CB3032">
            <v>0</v>
          </cell>
          <cell r="CC3032">
            <v>0</v>
          </cell>
          <cell r="CD3032">
            <v>0</v>
          </cell>
          <cell r="CE3032">
            <v>0</v>
          </cell>
        </row>
        <row r="3033">
          <cell r="BY3033">
            <v>0</v>
          </cell>
          <cell r="BZ3033">
            <v>0</v>
          </cell>
          <cell r="CA3033">
            <v>0</v>
          </cell>
          <cell r="CB3033">
            <v>0</v>
          </cell>
          <cell r="CC3033">
            <v>0</v>
          </cell>
          <cell r="CD3033">
            <v>0</v>
          </cell>
          <cell r="CE3033">
            <v>0</v>
          </cell>
        </row>
        <row r="3034">
          <cell r="BY3034">
            <v>0</v>
          </cell>
          <cell r="BZ3034">
            <v>0</v>
          </cell>
          <cell r="CA3034">
            <v>0</v>
          </cell>
          <cell r="CB3034">
            <v>0</v>
          </cell>
          <cell r="CC3034">
            <v>0</v>
          </cell>
          <cell r="CD3034">
            <v>0</v>
          </cell>
          <cell r="CE3034">
            <v>0</v>
          </cell>
        </row>
        <row r="3035">
          <cell r="BY3035">
            <v>0</v>
          </cell>
          <cell r="BZ3035">
            <v>0</v>
          </cell>
          <cell r="CA3035">
            <v>0</v>
          </cell>
          <cell r="CB3035">
            <v>0</v>
          </cell>
          <cell r="CC3035">
            <v>0</v>
          </cell>
          <cell r="CD3035">
            <v>0</v>
          </cell>
          <cell r="CE3035">
            <v>0</v>
          </cell>
        </row>
        <row r="3036">
          <cell r="BY3036">
            <v>0</v>
          </cell>
          <cell r="BZ3036">
            <v>0</v>
          </cell>
          <cell r="CA3036">
            <v>0</v>
          </cell>
          <cell r="CB3036">
            <v>0</v>
          </cell>
          <cell r="CC3036">
            <v>0</v>
          </cell>
          <cell r="CD3036">
            <v>0</v>
          </cell>
          <cell r="CE3036">
            <v>0</v>
          </cell>
        </row>
        <row r="3037">
          <cell r="BY3037">
            <v>0</v>
          </cell>
          <cell r="BZ3037">
            <v>0</v>
          </cell>
          <cell r="CA3037">
            <v>0</v>
          </cell>
          <cell r="CB3037">
            <v>0</v>
          </cell>
          <cell r="CC3037">
            <v>0</v>
          </cell>
          <cell r="CD3037">
            <v>0</v>
          </cell>
          <cell r="CE3037">
            <v>0</v>
          </cell>
        </row>
        <row r="3038">
          <cell r="BY3038">
            <v>0</v>
          </cell>
          <cell r="BZ3038">
            <v>0</v>
          </cell>
          <cell r="CA3038">
            <v>0</v>
          </cell>
          <cell r="CB3038">
            <v>0</v>
          </cell>
          <cell r="CC3038">
            <v>0</v>
          </cell>
          <cell r="CD3038">
            <v>0</v>
          </cell>
          <cell r="CE3038">
            <v>0</v>
          </cell>
        </row>
        <row r="3039">
          <cell r="BY3039">
            <v>0</v>
          </cell>
          <cell r="BZ3039">
            <v>0</v>
          </cell>
          <cell r="CA3039">
            <v>0</v>
          </cell>
          <cell r="CB3039">
            <v>0</v>
          </cell>
          <cell r="CC3039">
            <v>0</v>
          </cell>
          <cell r="CD3039">
            <v>0</v>
          </cell>
          <cell r="CE3039">
            <v>0</v>
          </cell>
        </row>
        <row r="3040">
          <cell r="BY3040">
            <v>0</v>
          </cell>
          <cell r="BZ3040">
            <v>0</v>
          </cell>
          <cell r="CA3040">
            <v>0</v>
          </cell>
          <cell r="CB3040">
            <v>0</v>
          </cell>
          <cell r="CC3040">
            <v>0</v>
          </cell>
          <cell r="CD3040">
            <v>0</v>
          </cell>
          <cell r="CE3040">
            <v>0</v>
          </cell>
        </row>
        <row r="3041">
          <cell r="BY3041">
            <v>0</v>
          </cell>
          <cell r="BZ3041">
            <v>0</v>
          </cell>
          <cell r="CA3041">
            <v>0</v>
          </cell>
          <cell r="CB3041">
            <v>0</v>
          </cell>
          <cell r="CC3041">
            <v>0</v>
          </cell>
          <cell r="CD3041">
            <v>0</v>
          </cell>
          <cell r="CE3041">
            <v>0</v>
          </cell>
        </row>
        <row r="3042">
          <cell r="BY3042">
            <v>0</v>
          </cell>
          <cell r="BZ3042">
            <v>0</v>
          </cell>
          <cell r="CA3042">
            <v>0</v>
          </cell>
          <cell r="CB3042">
            <v>0</v>
          </cell>
          <cell r="CC3042">
            <v>0</v>
          </cell>
          <cell r="CD3042">
            <v>0</v>
          </cell>
          <cell r="CE3042">
            <v>0</v>
          </cell>
        </row>
        <row r="3043">
          <cell r="BY3043">
            <v>0</v>
          </cell>
          <cell r="BZ3043">
            <v>0</v>
          </cell>
          <cell r="CA3043">
            <v>0</v>
          </cell>
          <cell r="CB3043">
            <v>0</v>
          </cell>
          <cell r="CC3043">
            <v>0</v>
          </cell>
          <cell r="CD3043">
            <v>0</v>
          </cell>
          <cell r="CE3043">
            <v>0</v>
          </cell>
        </row>
        <row r="3044">
          <cell r="BY3044">
            <v>0</v>
          </cell>
          <cell r="BZ3044">
            <v>0</v>
          </cell>
          <cell r="CA3044">
            <v>0</v>
          </cell>
          <cell r="CB3044">
            <v>0</v>
          </cell>
          <cell r="CC3044">
            <v>0</v>
          </cell>
          <cell r="CD3044">
            <v>0</v>
          </cell>
          <cell r="CE3044">
            <v>0</v>
          </cell>
        </row>
        <row r="3045">
          <cell r="BY3045">
            <v>0</v>
          </cell>
          <cell r="BZ3045">
            <v>0</v>
          </cell>
          <cell r="CA3045">
            <v>0</v>
          </cell>
          <cell r="CB3045">
            <v>0</v>
          </cell>
          <cell r="CC3045">
            <v>0</v>
          </cell>
          <cell r="CD3045">
            <v>0</v>
          </cell>
          <cell r="CE3045">
            <v>0</v>
          </cell>
        </row>
        <row r="3046">
          <cell r="BY3046">
            <v>0</v>
          </cell>
          <cell r="BZ3046">
            <v>0</v>
          </cell>
          <cell r="CA3046">
            <v>0</v>
          </cell>
          <cell r="CB3046">
            <v>0</v>
          </cell>
          <cell r="CC3046">
            <v>0</v>
          </cell>
          <cell r="CD3046">
            <v>0</v>
          </cell>
          <cell r="CE3046">
            <v>0</v>
          </cell>
        </row>
        <row r="3047">
          <cell r="BY3047">
            <v>0</v>
          </cell>
          <cell r="BZ3047">
            <v>0</v>
          </cell>
          <cell r="CA3047">
            <v>0</v>
          </cell>
          <cell r="CB3047">
            <v>0</v>
          </cell>
          <cell r="CC3047">
            <v>0</v>
          </cell>
          <cell r="CD3047">
            <v>0</v>
          </cell>
          <cell r="CE3047">
            <v>0</v>
          </cell>
        </row>
        <row r="3048">
          <cell r="BY3048">
            <v>0</v>
          </cell>
          <cell r="BZ3048">
            <v>0</v>
          </cell>
          <cell r="CA3048">
            <v>0</v>
          </cell>
          <cell r="CB3048">
            <v>0</v>
          </cell>
          <cell r="CC3048">
            <v>0</v>
          </cell>
          <cell r="CD3048">
            <v>0</v>
          </cell>
          <cell r="CE3048">
            <v>0</v>
          </cell>
        </row>
        <row r="3049">
          <cell r="BY3049">
            <v>0</v>
          </cell>
          <cell r="BZ3049">
            <v>0</v>
          </cell>
          <cell r="CA3049">
            <v>0</v>
          </cell>
          <cell r="CB3049">
            <v>0</v>
          </cell>
          <cell r="CC3049">
            <v>0</v>
          </cell>
          <cell r="CD3049">
            <v>0</v>
          </cell>
          <cell r="CE3049">
            <v>0</v>
          </cell>
        </row>
        <row r="3050">
          <cell r="BY3050">
            <v>0</v>
          </cell>
          <cell r="BZ3050">
            <v>0</v>
          </cell>
          <cell r="CA3050">
            <v>0</v>
          </cell>
          <cell r="CB3050">
            <v>0</v>
          </cell>
          <cell r="CC3050">
            <v>0</v>
          </cell>
          <cell r="CD3050">
            <v>0</v>
          </cell>
          <cell r="CE3050">
            <v>0</v>
          </cell>
        </row>
        <row r="3051">
          <cell r="BY3051">
            <v>0</v>
          </cell>
          <cell r="BZ3051">
            <v>0</v>
          </cell>
          <cell r="CA3051">
            <v>0</v>
          </cell>
          <cell r="CB3051">
            <v>0</v>
          </cell>
          <cell r="CC3051">
            <v>0</v>
          </cell>
          <cell r="CD3051">
            <v>0</v>
          </cell>
          <cell r="CE3051">
            <v>0</v>
          </cell>
        </row>
        <row r="3052">
          <cell r="BY3052">
            <v>0</v>
          </cell>
          <cell r="BZ3052">
            <v>0</v>
          </cell>
          <cell r="CA3052">
            <v>0</v>
          </cell>
          <cell r="CB3052">
            <v>0</v>
          </cell>
          <cell r="CC3052">
            <v>0</v>
          </cell>
          <cell r="CD3052">
            <v>0</v>
          </cell>
          <cell r="CE3052">
            <v>0</v>
          </cell>
        </row>
        <row r="3053">
          <cell r="BY3053">
            <v>0</v>
          </cell>
          <cell r="BZ3053">
            <v>0</v>
          </cell>
          <cell r="CA3053">
            <v>0</v>
          </cell>
          <cell r="CB3053">
            <v>0</v>
          </cell>
          <cell r="CC3053">
            <v>0</v>
          </cell>
          <cell r="CD3053">
            <v>0</v>
          </cell>
          <cell r="CE3053">
            <v>0</v>
          </cell>
        </row>
        <row r="3054">
          <cell r="BY3054">
            <v>0</v>
          </cell>
          <cell r="BZ3054">
            <v>0</v>
          </cell>
          <cell r="CA3054">
            <v>0</v>
          </cell>
          <cell r="CB3054">
            <v>0</v>
          </cell>
          <cell r="CC3054">
            <v>0</v>
          </cell>
          <cell r="CD3054">
            <v>0</v>
          </cell>
          <cell r="CE3054">
            <v>0</v>
          </cell>
        </row>
        <row r="3055">
          <cell r="BY3055">
            <v>0</v>
          </cell>
          <cell r="BZ3055">
            <v>0</v>
          </cell>
          <cell r="CA3055">
            <v>0</v>
          </cell>
          <cell r="CB3055">
            <v>0</v>
          </cell>
          <cell r="CC3055">
            <v>0</v>
          </cell>
          <cell r="CD3055">
            <v>0</v>
          </cell>
          <cell r="CE3055">
            <v>0</v>
          </cell>
        </row>
        <row r="3056">
          <cell r="BY3056">
            <v>0</v>
          </cell>
          <cell r="BZ3056">
            <v>0</v>
          </cell>
          <cell r="CA3056">
            <v>0</v>
          </cell>
          <cell r="CB3056">
            <v>0</v>
          </cell>
          <cell r="CC3056">
            <v>0</v>
          </cell>
          <cell r="CD3056">
            <v>0</v>
          </cell>
          <cell r="CE3056">
            <v>0</v>
          </cell>
        </row>
        <row r="3057">
          <cell r="BY3057">
            <v>0</v>
          </cell>
          <cell r="BZ3057">
            <v>0</v>
          </cell>
          <cell r="CA3057">
            <v>0</v>
          </cell>
          <cell r="CB3057">
            <v>0</v>
          </cell>
          <cell r="CC3057">
            <v>0</v>
          </cell>
          <cell r="CD3057">
            <v>0</v>
          </cell>
          <cell r="CE3057">
            <v>0</v>
          </cell>
        </row>
        <row r="3058">
          <cell r="BY3058">
            <v>0</v>
          </cell>
          <cell r="BZ3058">
            <v>0</v>
          </cell>
          <cell r="CA3058">
            <v>0</v>
          </cell>
          <cell r="CB3058">
            <v>0</v>
          </cell>
          <cell r="CC3058">
            <v>0</v>
          </cell>
          <cell r="CD3058">
            <v>0</v>
          </cell>
          <cell r="CE3058">
            <v>0</v>
          </cell>
        </row>
        <row r="3059">
          <cell r="BY3059">
            <v>0</v>
          </cell>
          <cell r="BZ3059">
            <v>0</v>
          </cell>
          <cell r="CA3059">
            <v>0</v>
          </cell>
          <cell r="CB3059">
            <v>0</v>
          </cell>
          <cell r="CC3059">
            <v>0</v>
          </cell>
          <cell r="CD3059">
            <v>0</v>
          </cell>
          <cell r="CE3059">
            <v>0</v>
          </cell>
        </row>
        <row r="3060">
          <cell r="BY3060">
            <v>0</v>
          </cell>
          <cell r="BZ3060">
            <v>0</v>
          </cell>
          <cell r="CA3060">
            <v>0</v>
          </cell>
          <cell r="CB3060">
            <v>0</v>
          </cell>
          <cell r="CC3060">
            <v>0</v>
          </cell>
          <cell r="CD3060">
            <v>0</v>
          </cell>
          <cell r="CE3060">
            <v>0</v>
          </cell>
        </row>
        <row r="3061">
          <cell r="BY3061">
            <v>0</v>
          </cell>
          <cell r="BZ3061">
            <v>0</v>
          </cell>
          <cell r="CA3061">
            <v>0</v>
          </cell>
          <cell r="CB3061">
            <v>0</v>
          </cell>
          <cell r="CC3061">
            <v>0</v>
          </cell>
          <cell r="CD3061">
            <v>0</v>
          </cell>
          <cell r="CE3061">
            <v>0</v>
          </cell>
        </row>
        <row r="3062">
          <cell r="BY3062">
            <v>0</v>
          </cell>
          <cell r="BZ3062">
            <v>0</v>
          </cell>
          <cell r="CA3062">
            <v>0</v>
          </cell>
          <cell r="CB3062">
            <v>0</v>
          </cell>
          <cell r="CC3062">
            <v>0</v>
          </cell>
          <cell r="CD3062">
            <v>0</v>
          </cell>
          <cell r="CE3062">
            <v>0</v>
          </cell>
        </row>
        <row r="3063">
          <cell r="BY3063">
            <v>0</v>
          </cell>
          <cell r="BZ3063">
            <v>0</v>
          </cell>
          <cell r="CA3063">
            <v>0</v>
          </cell>
          <cell r="CB3063">
            <v>0</v>
          </cell>
          <cell r="CC3063">
            <v>0</v>
          </cell>
          <cell r="CD3063">
            <v>0</v>
          </cell>
          <cell r="CE3063">
            <v>0</v>
          </cell>
        </row>
        <row r="3064">
          <cell r="BY3064">
            <v>0</v>
          </cell>
          <cell r="BZ3064">
            <v>0</v>
          </cell>
          <cell r="CA3064">
            <v>0</v>
          </cell>
          <cell r="CB3064">
            <v>0</v>
          </cell>
          <cell r="CC3064">
            <v>0</v>
          </cell>
          <cell r="CD3064">
            <v>0</v>
          </cell>
          <cell r="CE3064">
            <v>0</v>
          </cell>
        </row>
        <row r="3065">
          <cell r="BY3065">
            <v>0</v>
          </cell>
          <cell r="BZ3065">
            <v>0</v>
          </cell>
          <cell r="CA3065">
            <v>0</v>
          </cell>
          <cell r="CB3065">
            <v>0</v>
          </cell>
          <cell r="CC3065">
            <v>0</v>
          </cell>
          <cell r="CD3065">
            <v>0</v>
          </cell>
          <cell r="CE3065">
            <v>0</v>
          </cell>
        </row>
        <row r="3066">
          <cell r="BY3066">
            <v>0</v>
          </cell>
          <cell r="BZ3066">
            <v>0</v>
          </cell>
          <cell r="CA3066">
            <v>0</v>
          </cell>
          <cell r="CB3066">
            <v>0</v>
          </cell>
          <cell r="CC3066">
            <v>0</v>
          </cell>
          <cell r="CD3066">
            <v>0</v>
          </cell>
          <cell r="CE3066">
            <v>0</v>
          </cell>
        </row>
        <row r="3067">
          <cell r="BY3067">
            <v>0</v>
          </cell>
          <cell r="BZ3067">
            <v>0</v>
          </cell>
          <cell r="CA3067">
            <v>0</v>
          </cell>
          <cell r="CB3067">
            <v>0</v>
          </cell>
          <cell r="CC3067">
            <v>0</v>
          </cell>
          <cell r="CD3067">
            <v>0</v>
          </cell>
          <cell r="CE3067">
            <v>0</v>
          </cell>
        </row>
        <row r="3068">
          <cell r="BY3068">
            <v>0</v>
          </cell>
          <cell r="BZ3068">
            <v>0</v>
          </cell>
          <cell r="CA3068">
            <v>0</v>
          </cell>
          <cell r="CB3068">
            <v>0</v>
          </cell>
          <cell r="CC3068">
            <v>0</v>
          </cell>
          <cell r="CD3068">
            <v>0</v>
          </cell>
          <cell r="CE3068">
            <v>0</v>
          </cell>
        </row>
        <row r="3069">
          <cell r="BY3069">
            <v>0</v>
          </cell>
          <cell r="BZ3069">
            <v>0</v>
          </cell>
          <cell r="CA3069">
            <v>0</v>
          </cell>
          <cell r="CB3069">
            <v>0</v>
          </cell>
          <cell r="CC3069">
            <v>0</v>
          </cell>
          <cell r="CD3069">
            <v>0</v>
          </cell>
          <cell r="CE3069">
            <v>0</v>
          </cell>
        </row>
        <row r="3070">
          <cell r="BY3070">
            <v>0</v>
          </cell>
          <cell r="BZ3070">
            <v>0</v>
          </cell>
          <cell r="CA3070">
            <v>0</v>
          </cell>
          <cell r="CB3070">
            <v>0</v>
          </cell>
          <cell r="CC3070">
            <v>0</v>
          </cell>
          <cell r="CD3070">
            <v>0</v>
          </cell>
          <cell r="CE3070">
            <v>0</v>
          </cell>
        </row>
        <row r="3071">
          <cell r="BY3071">
            <v>0</v>
          </cell>
          <cell r="BZ3071">
            <v>0</v>
          </cell>
          <cell r="CA3071">
            <v>0</v>
          </cell>
          <cell r="CB3071">
            <v>0</v>
          </cell>
          <cell r="CC3071">
            <v>0</v>
          </cell>
          <cell r="CD3071">
            <v>0</v>
          </cell>
          <cell r="CE3071">
            <v>0</v>
          </cell>
        </row>
        <row r="3072">
          <cell r="BY3072">
            <v>0</v>
          </cell>
          <cell r="BZ3072">
            <v>0</v>
          </cell>
          <cell r="CA3072">
            <v>0</v>
          </cell>
          <cell r="CB3072">
            <v>0</v>
          </cell>
          <cell r="CC3072">
            <v>0</v>
          </cell>
          <cell r="CD3072">
            <v>0</v>
          </cell>
          <cell r="CE3072">
            <v>0</v>
          </cell>
        </row>
        <row r="3073">
          <cell r="BY3073">
            <v>0</v>
          </cell>
          <cell r="BZ3073">
            <v>0</v>
          </cell>
          <cell r="CA3073">
            <v>0</v>
          </cell>
          <cell r="CB3073">
            <v>0</v>
          </cell>
          <cell r="CC3073">
            <v>0</v>
          </cell>
          <cell r="CD3073">
            <v>0</v>
          </cell>
          <cell r="CE3073">
            <v>0</v>
          </cell>
        </row>
        <row r="3074">
          <cell r="BY3074">
            <v>0</v>
          </cell>
          <cell r="BZ3074">
            <v>0</v>
          </cell>
          <cell r="CA3074">
            <v>0</v>
          </cell>
          <cell r="CB3074">
            <v>0</v>
          </cell>
          <cell r="CC3074">
            <v>0</v>
          </cell>
          <cell r="CD3074">
            <v>0</v>
          </cell>
          <cell r="CE3074">
            <v>0</v>
          </cell>
        </row>
        <row r="3075">
          <cell r="BY3075">
            <v>0</v>
          </cell>
          <cell r="BZ3075">
            <v>0</v>
          </cell>
          <cell r="CA3075">
            <v>0</v>
          </cell>
          <cell r="CB3075">
            <v>0</v>
          </cell>
          <cell r="CC3075">
            <v>0</v>
          </cell>
          <cell r="CD3075">
            <v>0</v>
          </cell>
          <cell r="CE3075">
            <v>0</v>
          </cell>
        </row>
        <row r="3076">
          <cell r="BY3076">
            <v>0</v>
          </cell>
          <cell r="BZ3076">
            <v>0</v>
          </cell>
          <cell r="CA3076">
            <v>0</v>
          </cell>
          <cell r="CB3076">
            <v>0</v>
          </cell>
          <cell r="CC3076">
            <v>0</v>
          </cell>
          <cell r="CD3076">
            <v>0</v>
          </cell>
          <cell r="CE3076">
            <v>0</v>
          </cell>
        </row>
        <row r="3077">
          <cell r="BY3077">
            <v>0</v>
          </cell>
          <cell r="BZ3077">
            <v>0</v>
          </cell>
          <cell r="CA3077">
            <v>0</v>
          </cell>
          <cell r="CB3077">
            <v>0</v>
          </cell>
          <cell r="CC3077">
            <v>0</v>
          </cell>
          <cell r="CD3077">
            <v>0</v>
          </cell>
          <cell r="CE3077">
            <v>0</v>
          </cell>
        </row>
        <row r="3078">
          <cell r="BY3078">
            <v>0</v>
          </cell>
          <cell r="BZ3078">
            <v>0</v>
          </cell>
          <cell r="CA3078">
            <v>0</v>
          </cell>
          <cell r="CB3078">
            <v>0</v>
          </cell>
          <cell r="CC3078">
            <v>0</v>
          </cell>
          <cell r="CD3078">
            <v>0</v>
          </cell>
          <cell r="CE3078">
            <v>0</v>
          </cell>
        </row>
        <row r="3079">
          <cell r="BY3079">
            <v>0</v>
          </cell>
          <cell r="BZ3079">
            <v>0</v>
          </cell>
          <cell r="CA3079">
            <v>0</v>
          </cell>
          <cell r="CB3079">
            <v>0</v>
          </cell>
          <cell r="CC3079">
            <v>0</v>
          </cell>
          <cell r="CD3079">
            <v>0</v>
          </cell>
          <cell r="CE3079">
            <v>0</v>
          </cell>
        </row>
        <row r="3080">
          <cell r="BY3080">
            <v>0</v>
          </cell>
          <cell r="BZ3080">
            <v>0</v>
          </cell>
          <cell r="CA3080">
            <v>0</v>
          </cell>
          <cell r="CB3080">
            <v>0</v>
          </cell>
          <cell r="CC3080">
            <v>0</v>
          </cell>
          <cell r="CD3080">
            <v>0</v>
          </cell>
          <cell r="CE3080">
            <v>0</v>
          </cell>
        </row>
        <row r="3081">
          <cell r="BY3081">
            <v>0</v>
          </cell>
          <cell r="BZ3081">
            <v>0</v>
          </cell>
          <cell r="CA3081">
            <v>0</v>
          </cell>
          <cell r="CB3081">
            <v>0</v>
          </cell>
          <cell r="CC3081">
            <v>0</v>
          </cell>
          <cell r="CD3081">
            <v>0</v>
          </cell>
          <cell r="CE3081">
            <v>0</v>
          </cell>
        </row>
        <row r="3082">
          <cell r="BY3082">
            <v>0</v>
          </cell>
          <cell r="BZ3082">
            <v>0</v>
          </cell>
          <cell r="CA3082">
            <v>0</v>
          </cell>
          <cell r="CB3082">
            <v>0</v>
          </cell>
          <cell r="CC3082">
            <v>0</v>
          </cell>
          <cell r="CD3082">
            <v>0</v>
          </cell>
          <cell r="CE3082">
            <v>0</v>
          </cell>
        </row>
        <row r="3083">
          <cell r="BY3083">
            <v>0</v>
          </cell>
          <cell r="BZ3083">
            <v>0</v>
          </cell>
          <cell r="CA3083">
            <v>0</v>
          </cell>
          <cell r="CB3083">
            <v>0</v>
          </cell>
          <cell r="CC3083">
            <v>0</v>
          </cell>
          <cell r="CD3083">
            <v>0</v>
          </cell>
          <cell r="CE3083">
            <v>0</v>
          </cell>
        </row>
        <row r="3084">
          <cell r="BY3084">
            <v>0</v>
          </cell>
          <cell r="BZ3084">
            <v>0</v>
          </cell>
          <cell r="CA3084">
            <v>0</v>
          </cell>
          <cell r="CB3084">
            <v>0</v>
          </cell>
          <cell r="CC3084">
            <v>0</v>
          </cell>
          <cell r="CD3084">
            <v>0</v>
          </cell>
          <cell r="CE3084">
            <v>0</v>
          </cell>
        </row>
        <row r="3085">
          <cell r="BY3085">
            <v>0</v>
          </cell>
          <cell r="BZ3085">
            <v>0</v>
          </cell>
          <cell r="CA3085">
            <v>0</v>
          </cell>
          <cell r="CB3085">
            <v>0</v>
          </cell>
          <cell r="CC3085">
            <v>0</v>
          </cell>
          <cell r="CD3085">
            <v>0</v>
          </cell>
          <cell r="CE3085">
            <v>0</v>
          </cell>
        </row>
        <row r="3086">
          <cell r="BY3086">
            <v>0</v>
          </cell>
          <cell r="BZ3086">
            <v>0</v>
          </cell>
          <cell r="CA3086">
            <v>0</v>
          </cell>
          <cell r="CB3086">
            <v>0</v>
          </cell>
          <cell r="CC3086">
            <v>0</v>
          </cell>
          <cell r="CD3086">
            <v>0</v>
          </cell>
          <cell r="CE3086">
            <v>0</v>
          </cell>
        </row>
        <row r="3087">
          <cell r="BY3087">
            <v>0</v>
          </cell>
          <cell r="BZ3087">
            <v>0</v>
          </cell>
          <cell r="CA3087">
            <v>0</v>
          </cell>
          <cell r="CB3087">
            <v>0</v>
          </cell>
          <cell r="CC3087">
            <v>0</v>
          </cell>
          <cell r="CD3087">
            <v>0</v>
          </cell>
          <cell r="CE3087">
            <v>0</v>
          </cell>
        </row>
        <row r="3088">
          <cell r="BY3088">
            <v>0</v>
          </cell>
          <cell r="BZ3088">
            <v>0</v>
          </cell>
          <cell r="CA3088">
            <v>0</v>
          </cell>
          <cell r="CB3088">
            <v>0</v>
          </cell>
          <cell r="CC3088">
            <v>0</v>
          </cell>
          <cell r="CD3088">
            <v>0</v>
          </cell>
          <cell r="CE3088">
            <v>0</v>
          </cell>
        </row>
        <row r="3089">
          <cell r="BY3089">
            <v>0</v>
          </cell>
          <cell r="BZ3089">
            <v>0</v>
          </cell>
          <cell r="CA3089">
            <v>0</v>
          </cell>
          <cell r="CB3089">
            <v>0</v>
          </cell>
          <cell r="CC3089">
            <v>0</v>
          </cell>
          <cell r="CD3089">
            <v>0</v>
          </cell>
          <cell r="CE3089">
            <v>0</v>
          </cell>
        </row>
        <row r="3090">
          <cell r="BY3090">
            <v>0</v>
          </cell>
          <cell r="BZ3090">
            <v>0</v>
          </cell>
          <cell r="CA3090">
            <v>0</v>
          </cell>
          <cell r="CB3090">
            <v>0</v>
          </cell>
          <cell r="CC3090">
            <v>0</v>
          </cell>
          <cell r="CD3090">
            <v>0</v>
          </cell>
          <cell r="CE3090">
            <v>0</v>
          </cell>
        </row>
        <row r="3091">
          <cell r="BY3091">
            <v>0</v>
          </cell>
          <cell r="BZ3091">
            <v>0</v>
          </cell>
          <cell r="CA3091">
            <v>0</v>
          </cell>
          <cell r="CB3091">
            <v>0</v>
          </cell>
          <cell r="CC3091">
            <v>0</v>
          </cell>
          <cell r="CD3091">
            <v>0</v>
          </cell>
          <cell r="CE3091">
            <v>0</v>
          </cell>
        </row>
        <row r="3092">
          <cell r="BY3092">
            <v>0</v>
          </cell>
          <cell r="BZ3092">
            <v>0</v>
          </cell>
          <cell r="CA3092">
            <v>0</v>
          </cell>
          <cell r="CB3092">
            <v>0</v>
          </cell>
          <cell r="CC3092">
            <v>0</v>
          </cell>
          <cell r="CD3092">
            <v>0</v>
          </cell>
          <cell r="CE3092">
            <v>0</v>
          </cell>
        </row>
        <row r="3093">
          <cell r="BY3093">
            <v>0</v>
          </cell>
          <cell r="BZ3093">
            <v>0</v>
          </cell>
          <cell r="CA3093">
            <v>0</v>
          </cell>
          <cell r="CB3093">
            <v>0</v>
          </cell>
          <cell r="CC3093">
            <v>0</v>
          </cell>
          <cell r="CD3093">
            <v>0</v>
          </cell>
          <cell r="CE3093">
            <v>0</v>
          </cell>
        </row>
        <row r="3094">
          <cell r="BY3094">
            <v>0</v>
          </cell>
          <cell r="BZ3094">
            <v>0</v>
          </cell>
          <cell r="CA3094">
            <v>0</v>
          </cell>
          <cell r="CB3094">
            <v>0</v>
          </cell>
          <cell r="CC3094">
            <v>0</v>
          </cell>
          <cell r="CD3094">
            <v>0</v>
          </cell>
          <cell r="CE3094">
            <v>0</v>
          </cell>
        </row>
        <row r="3095">
          <cell r="BY3095">
            <v>0</v>
          </cell>
          <cell r="BZ3095">
            <v>0</v>
          </cell>
          <cell r="CA3095">
            <v>0</v>
          </cell>
          <cell r="CB3095">
            <v>0</v>
          </cell>
          <cell r="CC3095">
            <v>0</v>
          </cell>
          <cell r="CD3095">
            <v>0</v>
          </cell>
          <cell r="CE3095">
            <v>0</v>
          </cell>
        </row>
        <row r="3096">
          <cell r="BY3096">
            <v>0</v>
          </cell>
          <cell r="BZ3096">
            <v>0</v>
          </cell>
          <cell r="CA3096">
            <v>0</v>
          </cell>
          <cell r="CB3096">
            <v>0</v>
          </cell>
          <cell r="CC3096">
            <v>0</v>
          </cell>
          <cell r="CD3096">
            <v>0</v>
          </cell>
          <cell r="CE3096">
            <v>0</v>
          </cell>
        </row>
        <row r="3097">
          <cell r="BY3097">
            <v>0</v>
          </cell>
          <cell r="BZ3097">
            <v>0</v>
          </cell>
          <cell r="CA3097">
            <v>0</v>
          </cell>
          <cell r="CB3097">
            <v>0</v>
          </cell>
          <cell r="CC3097">
            <v>0</v>
          </cell>
          <cell r="CD3097">
            <v>0</v>
          </cell>
          <cell r="CE3097">
            <v>0</v>
          </cell>
        </row>
        <row r="3098">
          <cell r="BY3098">
            <v>0</v>
          </cell>
          <cell r="BZ3098">
            <v>0</v>
          </cell>
          <cell r="CA3098">
            <v>0</v>
          </cell>
          <cell r="CB3098">
            <v>0</v>
          </cell>
          <cell r="CC3098">
            <v>0</v>
          </cell>
          <cell r="CD3098">
            <v>0</v>
          </cell>
          <cell r="CE3098">
            <v>0</v>
          </cell>
        </row>
        <row r="3099">
          <cell r="BY3099">
            <v>0</v>
          </cell>
          <cell r="BZ3099">
            <v>0</v>
          </cell>
          <cell r="CA3099">
            <v>0</v>
          </cell>
          <cell r="CB3099">
            <v>0</v>
          </cell>
          <cell r="CC3099">
            <v>0</v>
          </cell>
          <cell r="CD3099">
            <v>0</v>
          </cell>
          <cell r="CE3099">
            <v>0</v>
          </cell>
        </row>
        <row r="3100">
          <cell r="BY3100">
            <v>0</v>
          </cell>
          <cell r="BZ3100">
            <v>0</v>
          </cell>
          <cell r="CA3100">
            <v>0</v>
          </cell>
          <cell r="CB3100">
            <v>0</v>
          </cell>
          <cell r="CC3100">
            <v>0</v>
          </cell>
          <cell r="CD3100">
            <v>0</v>
          </cell>
          <cell r="CE3100">
            <v>0</v>
          </cell>
        </row>
        <row r="3101">
          <cell r="BY3101">
            <v>0</v>
          </cell>
          <cell r="BZ3101">
            <v>0</v>
          </cell>
          <cell r="CA3101">
            <v>0</v>
          </cell>
          <cell r="CB3101">
            <v>0</v>
          </cell>
          <cell r="CC3101">
            <v>0</v>
          </cell>
          <cell r="CD3101">
            <v>0</v>
          </cell>
          <cell r="CE3101">
            <v>0</v>
          </cell>
        </row>
        <row r="3102">
          <cell r="BY3102">
            <v>0</v>
          </cell>
          <cell r="BZ3102">
            <v>0</v>
          </cell>
          <cell r="CA3102">
            <v>0</v>
          </cell>
          <cell r="CB3102">
            <v>0</v>
          </cell>
          <cell r="CC3102">
            <v>0</v>
          </cell>
          <cell r="CD3102">
            <v>0</v>
          </cell>
          <cell r="CE3102">
            <v>0</v>
          </cell>
        </row>
        <row r="3103">
          <cell r="BY3103">
            <v>0</v>
          </cell>
          <cell r="BZ3103">
            <v>0</v>
          </cell>
          <cell r="CA3103">
            <v>0</v>
          </cell>
          <cell r="CB3103">
            <v>0</v>
          </cell>
          <cell r="CC3103">
            <v>0</v>
          </cell>
          <cell r="CD3103">
            <v>0</v>
          </cell>
          <cell r="CE3103">
            <v>0</v>
          </cell>
        </row>
        <row r="3104">
          <cell r="BY3104">
            <v>0</v>
          </cell>
          <cell r="BZ3104">
            <v>0</v>
          </cell>
          <cell r="CA3104">
            <v>0</v>
          </cell>
          <cell r="CB3104">
            <v>0</v>
          </cell>
          <cell r="CC3104">
            <v>0</v>
          </cell>
          <cell r="CD3104">
            <v>0</v>
          </cell>
          <cell r="CE3104">
            <v>0</v>
          </cell>
        </row>
        <row r="3105">
          <cell r="BY3105">
            <v>0</v>
          </cell>
          <cell r="BZ3105">
            <v>0</v>
          </cell>
          <cell r="CA3105">
            <v>0</v>
          </cell>
          <cell r="CB3105">
            <v>0</v>
          </cell>
          <cell r="CC3105">
            <v>0</v>
          </cell>
          <cell r="CD3105">
            <v>0</v>
          </cell>
          <cell r="CE3105">
            <v>0</v>
          </cell>
        </row>
        <row r="3106">
          <cell r="BY3106">
            <v>0</v>
          </cell>
          <cell r="BZ3106">
            <v>0</v>
          </cell>
          <cell r="CA3106">
            <v>0</v>
          </cell>
          <cell r="CB3106">
            <v>0</v>
          </cell>
          <cell r="CC3106">
            <v>0</v>
          </cell>
          <cell r="CD3106">
            <v>0</v>
          </cell>
          <cell r="CE3106">
            <v>0</v>
          </cell>
        </row>
        <row r="3107">
          <cell r="BY3107">
            <v>0</v>
          </cell>
          <cell r="BZ3107">
            <v>0</v>
          </cell>
          <cell r="CA3107">
            <v>0</v>
          </cell>
          <cell r="CB3107">
            <v>0</v>
          </cell>
          <cell r="CC3107">
            <v>0</v>
          </cell>
          <cell r="CD3107">
            <v>0</v>
          </cell>
          <cell r="CE3107">
            <v>0</v>
          </cell>
        </row>
        <row r="3108">
          <cell r="BY3108">
            <v>0</v>
          </cell>
          <cell r="BZ3108">
            <v>0</v>
          </cell>
          <cell r="CA3108">
            <v>0</v>
          </cell>
          <cell r="CB3108">
            <v>0</v>
          </cell>
          <cell r="CC3108">
            <v>0</v>
          </cell>
          <cell r="CD3108">
            <v>0</v>
          </cell>
          <cell r="CE3108">
            <v>0</v>
          </cell>
        </row>
        <row r="3109">
          <cell r="BY3109">
            <v>0</v>
          </cell>
          <cell r="BZ3109">
            <v>0</v>
          </cell>
          <cell r="CA3109">
            <v>0</v>
          </cell>
          <cell r="CB3109">
            <v>0</v>
          </cell>
          <cell r="CC3109">
            <v>0</v>
          </cell>
          <cell r="CD3109">
            <v>0</v>
          </cell>
          <cell r="CE3109">
            <v>0</v>
          </cell>
        </row>
        <row r="3110">
          <cell r="BY3110">
            <v>0</v>
          </cell>
          <cell r="BZ3110">
            <v>0</v>
          </cell>
          <cell r="CA3110">
            <v>0</v>
          </cell>
          <cell r="CB3110">
            <v>0</v>
          </cell>
          <cell r="CC3110">
            <v>0</v>
          </cell>
          <cell r="CD3110">
            <v>0</v>
          </cell>
          <cell r="CE3110">
            <v>0</v>
          </cell>
        </row>
        <row r="3111">
          <cell r="BY3111">
            <v>0</v>
          </cell>
          <cell r="BZ3111">
            <v>0</v>
          </cell>
          <cell r="CA3111">
            <v>0</v>
          </cell>
          <cell r="CB3111">
            <v>0</v>
          </cell>
          <cell r="CC3111">
            <v>0</v>
          </cell>
          <cell r="CD3111">
            <v>0</v>
          </cell>
          <cell r="CE3111">
            <v>0</v>
          </cell>
        </row>
        <row r="3112">
          <cell r="BY3112">
            <v>0</v>
          </cell>
          <cell r="BZ3112">
            <v>0</v>
          </cell>
          <cell r="CA3112">
            <v>0</v>
          </cell>
          <cell r="CB3112">
            <v>0</v>
          </cell>
          <cell r="CC3112">
            <v>0</v>
          </cell>
          <cell r="CD3112">
            <v>0</v>
          </cell>
          <cell r="CE3112">
            <v>0</v>
          </cell>
        </row>
        <row r="3113">
          <cell r="BY3113">
            <v>0</v>
          </cell>
          <cell r="BZ3113">
            <v>0</v>
          </cell>
          <cell r="CA3113">
            <v>0</v>
          </cell>
          <cell r="CB3113">
            <v>0</v>
          </cell>
          <cell r="CC3113">
            <v>0</v>
          </cell>
          <cell r="CD3113">
            <v>0</v>
          </cell>
          <cell r="CE3113">
            <v>0</v>
          </cell>
        </row>
        <row r="3114">
          <cell r="BY3114">
            <v>0</v>
          </cell>
          <cell r="BZ3114">
            <v>0</v>
          </cell>
          <cell r="CA3114">
            <v>0</v>
          </cell>
          <cell r="CB3114">
            <v>0</v>
          </cell>
          <cell r="CC3114">
            <v>0</v>
          </cell>
          <cell r="CD3114">
            <v>0</v>
          </cell>
          <cell r="CE3114">
            <v>0</v>
          </cell>
        </row>
        <row r="3115">
          <cell r="BY3115">
            <v>0</v>
          </cell>
          <cell r="BZ3115">
            <v>0</v>
          </cell>
          <cell r="CA3115">
            <v>0</v>
          </cell>
          <cell r="CB3115">
            <v>0</v>
          </cell>
          <cell r="CC3115">
            <v>0</v>
          </cell>
          <cell r="CD3115">
            <v>0</v>
          </cell>
          <cell r="CE3115">
            <v>0</v>
          </cell>
        </row>
        <row r="3116">
          <cell r="BY3116">
            <v>0</v>
          </cell>
          <cell r="BZ3116">
            <v>0</v>
          </cell>
          <cell r="CA3116">
            <v>0</v>
          </cell>
          <cell r="CB3116">
            <v>0</v>
          </cell>
          <cell r="CC3116">
            <v>0</v>
          </cell>
          <cell r="CD3116">
            <v>0</v>
          </cell>
          <cell r="CE3116">
            <v>0</v>
          </cell>
        </row>
        <row r="3117">
          <cell r="BY3117">
            <v>0</v>
          </cell>
          <cell r="BZ3117">
            <v>0</v>
          </cell>
          <cell r="CA3117">
            <v>0</v>
          </cell>
          <cell r="CB3117">
            <v>0</v>
          </cell>
          <cell r="CC3117">
            <v>0</v>
          </cell>
          <cell r="CD3117">
            <v>0</v>
          </cell>
          <cell r="CE3117">
            <v>0</v>
          </cell>
        </row>
        <row r="3118">
          <cell r="BY3118">
            <v>0</v>
          </cell>
          <cell r="BZ3118">
            <v>0</v>
          </cell>
          <cell r="CA3118">
            <v>0</v>
          </cell>
          <cell r="CB3118">
            <v>0</v>
          </cell>
          <cell r="CC3118">
            <v>0</v>
          </cell>
          <cell r="CD3118">
            <v>0</v>
          </cell>
          <cell r="CE3118">
            <v>0</v>
          </cell>
        </row>
        <row r="3119">
          <cell r="BY3119">
            <v>0</v>
          </cell>
          <cell r="BZ3119">
            <v>0</v>
          </cell>
          <cell r="CA3119">
            <v>0</v>
          </cell>
          <cell r="CB3119">
            <v>0</v>
          </cell>
          <cell r="CC3119">
            <v>0</v>
          </cell>
          <cell r="CD3119">
            <v>0</v>
          </cell>
          <cell r="CE3119">
            <v>0</v>
          </cell>
        </row>
        <row r="3120">
          <cell r="BY3120">
            <v>0</v>
          </cell>
          <cell r="BZ3120">
            <v>0</v>
          </cell>
          <cell r="CA3120">
            <v>0</v>
          </cell>
          <cell r="CB3120">
            <v>0</v>
          </cell>
          <cell r="CC3120">
            <v>0</v>
          </cell>
          <cell r="CD3120">
            <v>0</v>
          </cell>
          <cell r="CE3120">
            <v>0</v>
          </cell>
        </row>
        <row r="3121">
          <cell r="BY3121">
            <v>0</v>
          </cell>
          <cell r="BZ3121">
            <v>0</v>
          </cell>
          <cell r="CA3121">
            <v>0</v>
          </cell>
          <cell r="CB3121">
            <v>0</v>
          </cell>
          <cell r="CC3121">
            <v>0</v>
          </cell>
          <cell r="CD3121">
            <v>0</v>
          </cell>
          <cell r="CE3121">
            <v>0</v>
          </cell>
        </row>
        <row r="3122">
          <cell r="BY3122">
            <v>0</v>
          </cell>
          <cell r="BZ3122">
            <v>0</v>
          </cell>
          <cell r="CA3122">
            <v>0</v>
          </cell>
          <cell r="CB3122">
            <v>0</v>
          </cell>
          <cell r="CC3122">
            <v>0</v>
          </cell>
          <cell r="CD3122">
            <v>0</v>
          </cell>
          <cell r="CE3122">
            <v>0</v>
          </cell>
        </row>
        <row r="3123">
          <cell r="BY3123">
            <v>0</v>
          </cell>
          <cell r="BZ3123">
            <v>0</v>
          </cell>
          <cell r="CA3123">
            <v>0</v>
          </cell>
          <cell r="CB3123">
            <v>0</v>
          </cell>
          <cell r="CC3123">
            <v>0</v>
          </cell>
          <cell r="CD3123">
            <v>0</v>
          </cell>
          <cell r="CE3123">
            <v>0</v>
          </cell>
        </row>
        <row r="3124">
          <cell r="BY3124">
            <v>0</v>
          </cell>
          <cell r="BZ3124">
            <v>0</v>
          </cell>
          <cell r="CA3124">
            <v>0</v>
          </cell>
          <cell r="CB3124">
            <v>0</v>
          </cell>
          <cell r="CC3124">
            <v>0</v>
          </cell>
          <cell r="CD3124">
            <v>0</v>
          </cell>
          <cell r="CE3124">
            <v>0</v>
          </cell>
        </row>
        <row r="3125">
          <cell r="BY3125">
            <v>0</v>
          </cell>
          <cell r="BZ3125">
            <v>0</v>
          </cell>
          <cell r="CA3125">
            <v>0</v>
          </cell>
          <cell r="CB3125">
            <v>0</v>
          </cell>
          <cell r="CC3125">
            <v>0</v>
          </cell>
          <cell r="CD3125">
            <v>0</v>
          </cell>
          <cell r="CE3125">
            <v>0</v>
          </cell>
        </row>
        <row r="3126">
          <cell r="BY3126">
            <v>0</v>
          </cell>
          <cell r="BZ3126">
            <v>0</v>
          </cell>
          <cell r="CA3126">
            <v>0</v>
          </cell>
          <cell r="CB3126">
            <v>0</v>
          </cell>
          <cell r="CC3126">
            <v>0</v>
          </cell>
          <cell r="CD3126">
            <v>0</v>
          </cell>
          <cell r="CE3126">
            <v>0</v>
          </cell>
        </row>
        <row r="3127">
          <cell r="BY3127">
            <v>0</v>
          </cell>
          <cell r="BZ3127">
            <v>0</v>
          </cell>
          <cell r="CA3127">
            <v>0</v>
          </cell>
          <cell r="CB3127">
            <v>0</v>
          </cell>
          <cell r="CC3127">
            <v>0</v>
          </cell>
          <cell r="CD3127">
            <v>0</v>
          </cell>
          <cell r="CE3127">
            <v>0</v>
          </cell>
        </row>
        <row r="3128">
          <cell r="BY3128">
            <v>0</v>
          </cell>
          <cell r="BZ3128">
            <v>0</v>
          </cell>
          <cell r="CA3128">
            <v>0</v>
          </cell>
          <cell r="CB3128">
            <v>0</v>
          </cell>
          <cell r="CC3128">
            <v>0</v>
          </cell>
          <cell r="CD3128">
            <v>0</v>
          </cell>
          <cell r="CE3128">
            <v>0</v>
          </cell>
        </row>
        <row r="3129">
          <cell r="BY3129">
            <v>0</v>
          </cell>
          <cell r="BZ3129">
            <v>0</v>
          </cell>
          <cell r="CA3129">
            <v>0</v>
          </cell>
          <cell r="CB3129">
            <v>0</v>
          </cell>
          <cell r="CC3129">
            <v>0</v>
          </cell>
          <cell r="CD3129">
            <v>0</v>
          </cell>
          <cell r="CE3129">
            <v>0</v>
          </cell>
        </row>
        <row r="3130">
          <cell r="BY3130">
            <v>0</v>
          </cell>
          <cell r="BZ3130">
            <v>0</v>
          </cell>
          <cell r="CA3130">
            <v>0</v>
          </cell>
          <cell r="CB3130">
            <v>0</v>
          </cell>
          <cell r="CC3130">
            <v>0</v>
          </cell>
          <cell r="CD3130">
            <v>0</v>
          </cell>
          <cell r="CE3130">
            <v>0</v>
          </cell>
        </row>
        <row r="3131">
          <cell r="BY3131">
            <v>0</v>
          </cell>
          <cell r="BZ3131">
            <v>0</v>
          </cell>
          <cell r="CA3131">
            <v>0</v>
          </cell>
          <cell r="CB3131">
            <v>0</v>
          </cell>
          <cell r="CC3131">
            <v>0</v>
          </cell>
          <cell r="CD3131">
            <v>0</v>
          </cell>
          <cell r="CE3131">
            <v>0</v>
          </cell>
        </row>
        <row r="3132">
          <cell r="BY3132">
            <v>0</v>
          </cell>
          <cell r="BZ3132">
            <v>0</v>
          </cell>
          <cell r="CA3132">
            <v>0</v>
          </cell>
          <cell r="CB3132">
            <v>0</v>
          </cell>
          <cell r="CC3132">
            <v>0</v>
          </cell>
          <cell r="CD3132">
            <v>0</v>
          </cell>
          <cell r="CE3132">
            <v>0</v>
          </cell>
        </row>
        <row r="3133">
          <cell r="BY3133">
            <v>0</v>
          </cell>
          <cell r="BZ3133">
            <v>0</v>
          </cell>
          <cell r="CA3133">
            <v>0</v>
          </cell>
          <cell r="CB3133">
            <v>0</v>
          </cell>
          <cell r="CC3133">
            <v>0</v>
          </cell>
          <cell r="CD3133">
            <v>0</v>
          </cell>
          <cell r="CE3133">
            <v>0</v>
          </cell>
        </row>
        <row r="3134">
          <cell r="BY3134">
            <v>0</v>
          </cell>
          <cell r="BZ3134">
            <v>0</v>
          </cell>
          <cell r="CA3134">
            <v>0</v>
          </cell>
          <cell r="CB3134">
            <v>0</v>
          </cell>
          <cell r="CC3134">
            <v>0</v>
          </cell>
          <cell r="CD3134">
            <v>0</v>
          </cell>
          <cell r="CE3134">
            <v>0</v>
          </cell>
        </row>
        <row r="3135">
          <cell r="BY3135">
            <v>0</v>
          </cell>
          <cell r="BZ3135">
            <v>0</v>
          </cell>
          <cell r="CA3135">
            <v>0</v>
          </cell>
          <cell r="CB3135">
            <v>0</v>
          </cell>
          <cell r="CC3135">
            <v>0</v>
          </cell>
          <cell r="CD3135">
            <v>0</v>
          </cell>
          <cell r="CE3135">
            <v>0</v>
          </cell>
        </row>
        <row r="3136">
          <cell r="BY3136">
            <v>0</v>
          </cell>
          <cell r="BZ3136">
            <v>0</v>
          </cell>
          <cell r="CA3136">
            <v>0</v>
          </cell>
          <cell r="CB3136">
            <v>0</v>
          </cell>
          <cell r="CC3136">
            <v>0</v>
          </cell>
          <cell r="CD3136">
            <v>0</v>
          </cell>
          <cell r="CE3136">
            <v>0</v>
          </cell>
        </row>
        <row r="3137">
          <cell r="BY3137">
            <v>0</v>
          </cell>
          <cell r="BZ3137">
            <v>0</v>
          </cell>
          <cell r="CA3137">
            <v>0</v>
          </cell>
          <cell r="CB3137">
            <v>0</v>
          </cell>
          <cell r="CC3137">
            <v>0</v>
          </cell>
          <cell r="CD3137">
            <v>0</v>
          </cell>
          <cell r="CE3137">
            <v>0</v>
          </cell>
        </row>
        <row r="3138">
          <cell r="BY3138">
            <v>0</v>
          </cell>
          <cell r="BZ3138">
            <v>0</v>
          </cell>
          <cell r="CA3138">
            <v>0</v>
          </cell>
          <cell r="CB3138">
            <v>0</v>
          </cell>
          <cell r="CC3138">
            <v>0</v>
          </cell>
          <cell r="CD3138">
            <v>0</v>
          </cell>
          <cell r="CE3138">
            <v>0</v>
          </cell>
        </row>
        <row r="3139">
          <cell r="BY3139">
            <v>0</v>
          </cell>
          <cell r="BZ3139">
            <v>0</v>
          </cell>
          <cell r="CA3139">
            <v>0</v>
          </cell>
          <cell r="CB3139">
            <v>0</v>
          </cell>
          <cell r="CC3139">
            <v>0</v>
          </cell>
          <cell r="CD3139">
            <v>0</v>
          </cell>
          <cell r="CE3139">
            <v>0</v>
          </cell>
        </row>
        <row r="3140">
          <cell r="BY3140">
            <v>0</v>
          </cell>
          <cell r="BZ3140">
            <v>0</v>
          </cell>
          <cell r="CA3140">
            <v>0</v>
          </cell>
          <cell r="CB3140">
            <v>0</v>
          </cell>
          <cell r="CC3140">
            <v>0</v>
          </cell>
          <cell r="CD3140">
            <v>0</v>
          </cell>
          <cell r="CE3140">
            <v>0</v>
          </cell>
        </row>
        <row r="3141">
          <cell r="BY3141">
            <v>0</v>
          </cell>
          <cell r="BZ3141">
            <v>0</v>
          </cell>
          <cell r="CA3141">
            <v>0</v>
          </cell>
          <cell r="CB3141">
            <v>0</v>
          </cell>
          <cell r="CC3141">
            <v>0</v>
          </cell>
          <cell r="CD3141">
            <v>0</v>
          </cell>
          <cell r="CE3141">
            <v>0</v>
          </cell>
        </row>
        <row r="3142">
          <cell r="BY3142">
            <v>0</v>
          </cell>
          <cell r="BZ3142">
            <v>0</v>
          </cell>
          <cell r="CA3142">
            <v>0</v>
          </cell>
          <cell r="CB3142">
            <v>0</v>
          </cell>
          <cell r="CC3142">
            <v>0</v>
          </cell>
          <cell r="CD3142">
            <v>0</v>
          </cell>
          <cell r="CE3142">
            <v>0</v>
          </cell>
        </row>
        <row r="3143">
          <cell r="BY3143">
            <v>0</v>
          </cell>
          <cell r="BZ3143">
            <v>0</v>
          </cell>
          <cell r="CA3143">
            <v>0</v>
          </cell>
          <cell r="CB3143">
            <v>0</v>
          </cell>
          <cell r="CC3143">
            <v>0</v>
          </cell>
          <cell r="CD3143">
            <v>0</v>
          </cell>
          <cell r="CE3143">
            <v>0</v>
          </cell>
        </row>
        <row r="3144">
          <cell r="BY3144">
            <v>0</v>
          </cell>
          <cell r="BZ3144">
            <v>0</v>
          </cell>
          <cell r="CA3144">
            <v>0</v>
          </cell>
          <cell r="CB3144">
            <v>0</v>
          </cell>
          <cell r="CC3144">
            <v>0</v>
          </cell>
          <cell r="CD3144">
            <v>0</v>
          </cell>
          <cell r="CE3144">
            <v>0</v>
          </cell>
        </row>
        <row r="3145">
          <cell r="BY3145">
            <v>0</v>
          </cell>
          <cell r="BZ3145">
            <v>0</v>
          </cell>
          <cell r="CA3145">
            <v>0</v>
          </cell>
          <cell r="CB3145">
            <v>0</v>
          </cell>
          <cell r="CC3145">
            <v>0</v>
          </cell>
          <cell r="CD3145">
            <v>0</v>
          </cell>
          <cell r="CE3145">
            <v>0</v>
          </cell>
        </row>
        <row r="3146">
          <cell r="BY3146">
            <v>0</v>
          </cell>
          <cell r="BZ3146">
            <v>0</v>
          </cell>
          <cell r="CA3146">
            <v>0</v>
          </cell>
          <cell r="CB3146">
            <v>0</v>
          </cell>
          <cell r="CC3146">
            <v>0</v>
          </cell>
          <cell r="CD3146">
            <v>0</v>
          </cell>
          <cell r="CE3146">
            <v>0</v>
          </cell>
        </row>
        <row r="3147">
          <cell r="BY3147">
            <v>0</v>
          </cell>
          <cell r="BZ3147">
            <v>0</v>
          </cell>
          <cell r="CA3147">
            <v>0</v>
          </cell>
          <cell r="CB3147">
            <v>0</v>
          </cell>
          <cell r="CC3147">
            <v>0</v>
          </cell>
          <cell r="CD3147">
            <v>0</v>
          </cell>
          <cell r="CE3147">
            <v>0</v>
          </cell>
        </row>
        <row r="3148">
          <cell r="BY3148">
            <v>0</v>
          </cell>
          <cell r="BZ3148">
            <v>0</v>
          </cell>
          <cell r="CA3148">
            <v>0</v>
          </cell>
          <cell r="CB3148">
            <v>0</v>
          </cell>
          <cell r="CC3148">
            <v>0</v>
          </cell>
          <cell r="CD3148">
            <v>0</v>
          </cell>
          <cell r="CE3148">
            <v>0</v>
          </cell>
        </row>
        <row r="3149">
          <cell r="BY3149">
            <v>0</v>
          </cell>
          <cell r="BZ3149">
            <v>0</v>
          </cell>
          <cell r="CA3149">
            <v>0</v>
          </cell>
          <cell r="CB3149">
            <v>0</v>
          </cell>
          <cell r="CC3149">
            <v>0</v>
          </cell>
          <cell r="CD3149">
            <v>0</v>
          </cell>
          <cell r="CE3149">
            <v>0</v>
          </cell>
        </row>
        <row r="3150">
          <cell r="BY3150">
            <v>0</v>
          </cell>
          <cell r="BZ3150">
            <v>0</v>
          </cell>
          <cell r="CA3150">
            <v>0</v>
          </cell>
          <cell r="CB3150">
            <v>0</v>
          </cell>
          <cell r="CC3150">
            <v>0</v>
          </cell>
          <cell r="CD3150">
            <v>0</v>
          </cell>
          <cell r="CE3150">
            <v>0</v>
          </cell>
        </row>
        <row r="3151">
          <cell r="BY3151">
            <v>0</v>
          </cell>
          <cell r="BZ3151">
            <v>0</v>
          </cell>
          <cell r="CA3151">
            <v>0</v>
          </cell>
          <cell r="CB3151">
            <v>0</v>
          </cell>
          <cell r="CC3151">
            <v>0</v>
          </cell>
          <cell r="CD3151">
            <v>0</v>
          </cell>
          <cell r="CE3151">
            <v>0</v>
          </cell>
        </row>
        <row r="3152">
          <cell r="BY3152">
            <v>0</v>
          </cell>
          <cell r="BZ3152">
            <v>0</v>
          </cell>
          <cell r="CA3152">
            <v>0</v>
          </cell>
          <cell r="CB3152">
            <v>0</v>
          </cell>
          <cell r="CC3152">
            <v>0</v>
          </cell>
          <cell r="CD3152">
            <v>0</v>
          </cell>
          <cell r="CE3152">
            <v>0</v>
          </cell>
        </row>
        <row r="3153">
          <cell r="BY3153">
            <v>0</v>
          </cell>
          <cell r="BZ3153">
            <v>0</v>
          </cell>
          <cell r="CA3153">
            <v>0</v>
          </cell>
          <cell r="CB3153">
            <v>0</v>
          </cell>
          <cell r="CC3153">
            <v>0</v>
          </cell>
          <cell r="CD3153">
            <v>0</v>
          </cell>
          <cell r="CE3153">
            <v>0</v>
          </cell>
        </row>
        <row r="3154">
          <cell r="BY3154">
            <v>0</v>
          </cell>
          <cell r="BZ3154">
            <v>0</v>
          </cell>
          <cell r="CA3154">
            <v>0</v>
          </cell>
          <cell r="CB3154">
            <v>0</v>
          </cell>
          <cell r="CC3154">
            <v>0</v>
          </cell>
          <cell r="CD3154">
            <v>0</v>
          </cell>
          <cell r="CE3154">
            <v>0</v>
          </cell>
        </row>
        <row r="3155">
          <cell r="BY3155">
            <v>0</v>
          </cell>
          <cell r="BZ3155">
            <v>0</v>
          </cell>
          <cell r="CA3155">
            <v>0</v>
          </cell>
          <cell r="CB3155">
            <v>0</v>
          </cell>
          <cell r="CC3155">
            <v>0</v>
          </cell>
          <cell r="CD3155">
            <v>0</v>
          </cell>
          <cell r="CE3155">
            <v>0</v>
          </cell>
        </row>
        <row r="3156">
          <cell r="BY3156">
            <v>0</v>
          </cell>
          <cell r="BZ3156">
            <v>0</v>
          </cell>
          <cell r="CA3156">
            <v>0</v>
          </cell>
          <cell r="CB3156">
            <v>0</v>
          </cell>
          <cell r="CC3156">
            <v>0</v>
          </cell>
          <cell r="CD3156">
            <v>0</v>
          </cell>
          <cell r="CE3156">
            <v>0</v>
          </cell>
        </row>
        <row r="3157">
          <cell r="BY3157">
            <v>0</v>
          </cell>
          <cell r="BZ3157">
            <v>0</v>
          </cell>
          <cell r="CA3157">
            <v>0</v>
          </cell>
          <cell r="CB3157">
            <v>0</v>
          </cell>
          <cell r="CC3157">
            <v>0</v>
          </cell>
          <cell r="CD3157">
            <v>0</v>
          </cell>
          <cell r="CE3157">
            <v>0</v>
          </cell>
        </row>
        <row r="3158">
          <cell r="BY3158">
            <v>0</v>
          </cell>
          <cell r="BZ3158">
            <v>0</v>
          </cell>
          <cell r="CA3158">
            <v>0</v>
          </cell>
          <cell r="CB3158">
            <v>0</v>
          </cell>
          <cell r="CC3158">
            <v>0</v>
          </cell>
          <cell r="CD3158">
            <v>0</v>
          </cell>
          <cell r="CE3158">
            <v>0</v>
          </cell>
        </row>
        <row r="3159">
          <cell r="BY3159">
            <v>0</v>
          </cell>
          <cell r="BZ3159">
            <v>0</v>
          </cell>
          <cell r="CA3159">
            <v>0</v>
          </cell>
          <cell r="CB3159">
            <v>0</v>
          </cell>
          <cell r="CC3159">
            <v>0</v>
          </cell>
          <cell r="CD3159">
            <v>0</v>
          </cell>
          <cell r="CE3159">
            <v>0</v>
          </cell>
        </row>
        <row r="3160">
          <cell r="BY3160">
            <v>0</v>
          </cell>
          <cell r="BZ3160">
            <v>0</v>
          </cell>
          <cell r="CA3160">
            <v>0</v>
          </cell>
          <cell r="CB3160">
            <v>0</v>
          </cell>
          <cell r="CC3160">
            <v>0</v>
          </cell>
          <cell r="CD3160">
            <v>0</v>
          </cell>
          <cell r="CE3160">
            <v>0</v>
          </cell>
        </row>
        <row r="3161">
          <cell r="BY3161">
            <v>0</v>
          </cell>
          <cell r="BZ3161">
            <v>0</v>
          </cell>
          <cell r="CA3161">
            <v>0</v>
          </cell>
          <cell r="CB3161">
            <v>0</v>
          </cell>
          <cell r="CC3161">
            <v>0</v>
          </cell>
          <cell r="CD3161">
            <v>0</v>
          </cell>
          <cell r="CE3161">
            <v>0</v>
          </cell>
        </row>
        <row r="3162">
          <cell r="BY3162">
            <v>0</v>
          </cell>
          <cell r="BZ3162">
            <v>0</v>
          </cell>
          <cell r="CA3162">
            <v>0</v>
          </cell>
          <cell r="CB3162">
            <v>0</v>
          </cell>
          <cell r="CC3162">
            <v>0</v>
          </cell>
          <cell r="CD3162">
            <v>0</v>
          </cell>
          <cell r="CE3162">
            <v>0</v>
          </cell>
        </row>
        <row r="3163">
          <cell r="BY3163">
            <v>0</v>
          </cell>
          <cell r="BZ3163">
            <v>0</v>
          </cell>
          <cell r="CA3163">
            <v>0</v>
          </cell>
          <cell r="CB3163">
            <v>0</v>
          </cell>
          <cell r="CC3163">
            <v>0</v>
          </cell>
          <cell r="CD3163">
            <v>0</v>
          </cell>
          <cell r="CE3163">
            <v>0</v>
          </cell>
        </row>
        <row r="3164">
          <cell r="BY3164">
            <v>0</v>
          </cell>
          <cell r="BZ3164">
            <v>0</v>
          </cell>
          <cell r="CA3164">
            <v>0</v>
          </cell>
          <cell r="CB3164">
            <v>0</v>
          </cell>
          <cell r="CC3164">
            <v>0</v>
          </cell>
          <cell r="CD3164">
            <v>0</v>
          </cell>
          <cell r="CE3164">
            <v>0</v>
          </cell>
        </row>
        <row r="3165">
          <cell r="BY3165">
            <v>0</v>
          </cell>
          <cell r="BZ3165">
            <v>0</v>
          </cell>
          <cell r="CA3165">
            <v>0</v>
          </cell>
          <cell r="CB3165">
            <v>0</v>
          </cell>
          <cell r="CC3165">
            <v>0</v>
          </cell>
          <cell r="CD3165">
            <v>0</v>
          </cell>
          <cell r="CE3165">
            <v>0</v>
          </cell>
        </row>
        <row r="3166">
          <cell r="BY3166">
            <v>0</v>
          </cell>
          <cell r="BZ3166">
            <v>0</v>
          </cell>
          <cell r="CA3166">
            <v>0</v>
          </cell>
          <cell r="CB3166">
            <v>0</v>
          </cell>
          <cell r="CC3166">
            <v>0</v>
          </cell>
          <cell r="CD3166">
            <v>0</v>
          </cell>
          <cell r="CE3166">
            <v>0</v>
          </cell>
        </row>
        <row r="3167">
          <cell r="BY3167">
            <v>0</v>
          </cell>
          <cell r="BZ3167">
            <v>0</v>
          </cell>
          <cell r="CA3167">
            <v>0</v>
          </cell>
          <cell r="CB3167">
            <v>0</v>
          </cell>
          <cell r="CC3167">
            <v>0</v>
          </cell>
          <cell r="CD3167">
            <v>0</v>
          </cell>
          <cell r="CE3167">
            <v>0</v>
          </cell>
        </row>
        <row r="3168">
          <cell r="BY3168">
            <v>0</v>
          </cell>
          <cell r="BZ3168">
            <v>0</v>
          </cell>
          <cell r="CA3168">
            <v>0</v>
          </cell>
          <cell r="CB3168">
            <v>0</v>
          </cell>
          <cell r="CC3168">
            <v>0</v>
          </cell>
          <cell r="CD3168">
            <v>0</v>
          </cell>
          <cell r="CE3168">
            <v>0</v>
          </cell>
        </row>
        <row r="3169">
          <cell r="BY3169">
            <v>0</v>
          </cell>
          <cell r="BZ3169">
            <v>0</v>
          </cell>
          <cell r="CA3169">
            <v>0</v>
          </cell>
          <cell r="CB3169">
            <v>0</v>
          </cell>
          <cell r="CC3169">
            <v>0</v>
          </cell>
          <cell r="CD3169">
            <v>0</v>
          </cell>
          <cell r="CE3169">
            <v>0</v>
          </cell>
        </row>
        <row r="3170">
          <cell r="BY3170">
            <v>0</v>
          </cell>
          <cell r="BZ3170">
            <v>0</v>
          </cell>
          <cell r="CA3170">
            <v>0</v>
          </cell>
          <cell r="CB3170">
            <v>0</v>
          </cell>
          <cell r="CC3170">
            <v>0</v>
          </cell>
          <cell r="CD3170">
            <v>0</v>
          </cell>
          <cell r="CE3170">
            <v>0</v>
          </cell>
        </row>
        <row r="3171">
          <cell r="BY3171">
            <v>0</v>
          </cell>
          <cell r="BZ3171">
            <v>0</v>
          </cell>
          <cell r="CA3171">
            <v>0</v>
          </cell>
          <cell r="CB3171">
            <v>0</v>
          </cell>
          <cell r="CC3171">
            <v>0</v>
          </cell>
          <cell r="CD3171">
            <v>0</v>
          </cell>
          <cell r="CE3171">
            <v>0</v>
          </cell>
        </row>
        <row r="3172">
          <cell r="BY3172">
            <v>0</v>
          </cell>
          <cell r="BZ3172">
            <v>0</v>
          </cell>
          <cell r="CA3172">
            <v>0</v>
          </cell>
          <cell r="CB3172">
            <v>0</v>
          </cell>
          <cell r="CC3172">
            <v>0</v>
          </cell>
          <cell r="CD3172">
            <v>0</v>
          </cell>
          <cell r="CE3172">
            <v>0</v>
          </cell>
        </row>
        <row r="3173">
          <cell r="BY3173">
            <v>0</v>
          </cell>
          <cell r="BZ3173">
            <v>0</v>
          </cell>
          <cell r="CA3173">
            <v>0</v>
          </cell>
          <cell r="CB3173">
            <v>0</v>
          </cell>
          <cell r="CC3173">
            <v>0</v>
          </cell>
          <cell r="CD3173">
            <v>0</v>
          </cell>
          <cell r="CE3173">
            <v>0</v>
          </cell>
        </row>
        <row r="3174">
          <cell r="BY3174">
            <v>0</v>
          </cell>
          <cell r="BZ3174">
            <v>0</v>
          </cell>
          <cell r="CA3174">
            <v>0</v>
          </cell>
          <cell r="CB3174">
            <v>0</v>
          </cell>
          <cell r="CC3174">
            <v>0</v>
          </cell>
          <cell r="CD3174">
            <v>0</v>
          </cell>
          <cell r="CE3174">
            <v>0</v>
          </cell>
        </row>
        <row r="3175">
          <cell r="BY3175">
            <v>0</v>
          </cell>
          <cell r="BZ3175">
            <v>0</v>
          </cell>
          <cell r="CA3175">
            <v>0</v>
          </cell>
          <cell r="CB3175">
            <v>0</v>
          </cell>
          <cell r="CC3175">
            <v>0</v>
          </cell>
          <cell r="CD3175">
            <v>0</v>
          </cell>
          <cell r="CE3175">
            <v>0</v>
          </cell>
        </row>
        <row r="3176">
          <cell r="BY3176">
            <v>0</v>
          </cell>
          <cell r="BZ3176">
            <v>0</v>
          </cell>
          <cell r="CA3176">
            <v>0</v>
          </cell>
          <cell r="CB3176">
            <v>0</v>
          </cell>
          <cell r="CC3176">
            <v>0</v>
          </cell>
          <cell r="CD3176">
            <v>0</v>
          </cell>
          <cell r="CE3176">
            <v>0</v>
          </cell>
        </row>
        <row r="3177">
          <cell r="BY3177">
            <v>0</v>
          </cell>
          <cell r="BZ3177">
            <v>0</v>
          </cell>
          <cell r="CA3177">
            <v>0</v>
          </cell>
          <cell r="CB3177">
            <v>0</v>
          </cell>
          <cell r="CC3177">
            <v>0</v>
          </cell>
          <cell r="CD3177">
            <v>0</v>
          </cell>
          <cell r="CE3177">
            <v>0</v>
          </cell>
        </row>
        <row r="3178">
          <cell r="BY3178">
            <v>0</v>
          </cell>
          <cell r="BZ3178">
            <v>0</v>
          </cell>
          <cell r="CA3178">
            <v>0</v>
          </cell>
          <cell r="CB3178">
            <v>0</v>
          </cell>
          <cell r="CC3178">
            <v>0</v>
          </cell>
          <cell r="CD3178">
            <v>0</v>
          </cell>
          <cell r="CE3178">
            <v>0</v>
          </cell>
        </row>
        <row r="3179">
          <cell r="BY3179">
            <v>0</v>
          </cell>
          <cell r="BZ3179">
            <v>0</v>
          </cell>
          <cell r="CA3179">
            <v>0</v>
          </cell>
          <cell r="CB3179">
            <v>0</v>
          </cell>
          <cell r="CC3179">
            <v>0</v>
          </cell>
          <cell r="CD3179">
            <v>0</v>
          </cell>
          <cell r="CE3179">
            <v>0</v>
          </cell>
        </row>
        <row r="3180">
          <cell r="BY3180">
            <v>0</v>
          </cell>
          <cell r="BZ3180">
            <v>0</v>
          </cell>
          <cell r="CA3180">
            <v>0</v>
          </cell>
          <cell r="CB3180">
            <v>0</v>
          </cell>
          <cell r="CC3180">
            <v>0</v>
          </cell>
          <cell r="CD3180">
            <v>0</v>
          </cell>
          <cell r="CE3180">
            <v>0</v>
          </cell>
        </row>
        <row r="3181">
          <cell r="BY3181">
            <v>0</v>
          </cell>
          <cell r="BZ3181">
            <v>0</v>
          </cell>
          <cell r="CA3181">
            <v>0</v>
          </cell>
          <cell r="CB3181">
            <v>0</v>
          </cell>
          <cell r="CC3181">
            <v>0</v>
          </cell>
          <cell r="CD3181">
            <v>0</v>
          </cell>
          <cell r="CE3181">
            <v>0</v>
          </cell>
        </row>
        <row r="3182">
          <cell r="BY3182">
            <v>0</v>
          </cell>
          <cell r="BZ3182">
            <v>0</v>
          </cell>
          <cell r="CA3182">
            <v>0</v>
          </cell>
          <cell r="CB3182">
            <v>0</v>
          </cell>
          <cell r="CC3182">
            <v>0</v>
          </cell>
          <cell r="CD3182">
            <v>0</v>
          </cell>
          <cell r="CE3182">
            <v>0</v>
          </cell>
        </row>
        <row r="3183">
          <cell r="BY3183">
            <v>0</v>
          </cell>
          <cell r="BZ3183">
            <v>0</v>
          </cell>
          <cell r="CA3183">
            <v>0</v>
          </cell>
          <cell r="CB3183">
            <v>0</v>
          </cell>
          <cell r="CC3183">
            <v>0</v>
          </cell>
          <cell r="CD3183">
            <v>0</v>
          </cell>
          <cell r="CE3183">
            <v>0</v>
          </cell>
        </row>
        <row r="3184">
          <cell r="BY3184">
            <v>0</v>
          </cell>
          <cell r="BZ3184">
            <v>0</v>
          </cell>
          <cell r="CA3184">
            <v>0</v>
          </cell>
          <cell r="CB3184">
            <v>0</v>
          </cell>
          <cell r="CC3184">
            <v>0</v>
          </cell>
          <cell r="CD3184">
            <v>0</v>
          </cell>
          <cell r="CE3184">
            <v>0</v>
          </cell>
        </row>
        <row r="3185">
          <cell r="BY3185">
            <v>0</v>
          </cell>
          <cell r="BZ3185">
            <v>0</v>
          </cell>
          <cell r="CA3185">
            <v>0</v>
          </cell>
          <cell r="CB3185">
            <v>0</v>
          </cell>
          <cell r="CC3185">
            <v>0</v>
          </cell>
          <cell r="CD3185">
            <v>0</v>
          </cell>
          <cell r="CE3185">
            <v>0</v>
          </cell>
        </row>
        <row r="3186">
          <cell r="BY3186">
            <v>0</v>
          </cell>
          <cell r="BZ3186">
            <v>0</v>
          </cell>
          <cell r="CA3186">
            <v>0</v>
          </cell>
          <cell r="CB3186">
            <v>0</v>
          </cell>
          <cell r="CC3186">
            <v>0</v>
          </cell>
          <cell r="CD3186">
            <v>0</v>
          </cell>
          <cell r="CE3186">
            <v>0</v>
          </cell>
        </row>
        <row r="3187">
          <cell r="BY3187">
            <v>0</v>
          </cell>
          <cell r="BZ3187">
            <v>0</v>
          </cell>
          <cell r="CA3187">
            <v>0</v>
          </cell>
          <cell r="CB3187">
            <v>0</v>
          </cell>
          <cell r="CC3187">
            <v>0</v>
          </cell>
          <cell r="CD3187">
            <v>0</v>
          </cell>
          <cell r="CE3187">
            <v>0</v>
          </cell>
        </row>
        <row r="3188">
          <cell r="BY3188">
            <v>0</v>
          </cell>
          <cell r="BZ3188">
            <v>0</v>
          </cell>
          <cell r="CA3188">
            <v>0</v>
          </cell>
          <cell r="CB3188">
            <v>0</v>
          </cell>
          <cell r="CC3188">
            <v>0</v>
          </cell>
          <cell r="CD3188">
            <v>0</v>
          </cell>
          <cell r="CE3188">
            <v>0</v>
          </cell>
        </row>
        <row r="3189">
          <cell r="BY3189">
            <v>0</v>
          </cell>
          <cell r="BZ3189">
            <v>0</v>
          </cell>
          <cell r="CA3189">
            <v>0</v>
          </cell>
          <cell r="CB3189">
            <v>0</v>
          </cell>
          <cell r="CC3189">
            <v>0</v>
          </cell>
          <cell r="CD3189">
            <v>0</v>
          </cell>
          <cell r="CE3189">
            <v>0</v>
          </cell>
        </row>
        <row r="3190">
          <cell r="BY3190">
            <v>0</v>
          </cell>
          <cell r="BZ3190">
            <v>0</v>
          </cell>
          <cell r="CA3190">
            <v>0</v>
          </cell>
          <cell r="CB3190">
            <v>0</v>
          </cell>
          <cell r="CC3190">
            <v>0</v>
          </cell>
          <cell r="CD3190">
            <v>0</v>
          </cell>
          <cell r="CE3190">
            <v>0</v>
          </cell>
        </row>
        <row r="3191">
          <cell r="BY3191">
            <v>0</v>
          </cell>
          <cell r="BZ3191">
            <v>0</v>
          </cell>
          <cell r="CA3191">
            <v>0</v>
          </cell>
          <cell r="CB3191">
            <v>0</v>
          </cell>
          <cell r="CC3191">
            <v>0</v>
          </cell>
          <cell r="CD3191">
            <v>0</v>
          </cell>
          <cell r="CE3191">
            <v>0</v>
          </cell>
        </row>
        <row r="3192">
          <cell r="BY3192">
            <v>0</v>
          </cell>
          <cell r="BZ3192">
            <v>0</v>
          </cell>
          <cell r="CA3192">
            <v>0</v>
          </cell>
          <cell r="CB3192">
            <v>0</v>
          </cell>
          <cell r="CC3192">
            <v>0</v>
          </cell>
          <cell r="CD3192">
            <v>0</v>
          </cell>
          <cell r="CE3192">
            <v>0</v>
          </cell>
        </row>
        <row r="3193">
          <cell r="BY3193">
            <v>0</v>
          </cell>
          <cell r="BZ3193">
            <v>0</v>
          </cell>
          <cell r="CA3193">
            <v>0</v>
          </cell>
          <cell r="CB3193">
            <v>0</v>
          </cell>
          <cell r="CC3193">
            <v>0</v>
          </cell>
          <cell r="CD3193">
            <v>0</v>
          </cell>
          <cell r="CE3193">
            <v>0</v>
          </cell>
        </row>
        <row r="3194">
          <cell r="BY3194">
            <v>0</v>
          </cell>
          <cell r="BZ3194">
            <v>0</v>
          </cell>
          <cell r="CA3194">
            <v>0</v>
          </cell>
          <cell r="CB3194">
            <v>0</v>
          </cell>
          <cell r="CC3194">
            <v>0</v>
          </cell>
          <cell r="CD3194">
            <v>0</v>
          </cell>
          <cell r="CE3194">
            <v>0</v>
          </cell>
        </row>
        <row r="3195">
          <cell r="BY3195">
            <v>0</v>
          </cell>
          <cell r="BZ3195">
            <v>0</v>
          </cell>
          <cell r="CA3195">
            <v>0</v>
          </cell>
          <cell r="CB3195">
            <v>0</v>
          </cell>
          <cell r="CC3195">
            <v>0</v>
          </cell>
          <cell r="CD3195">
            <v>0</v>
          </cell>
          <cell r="CE3195">
            <v>0</v>
          </cell>
        </row>
        <row r="3196">
          <cell r="BY3196">
            <v>0</v>
          </cell>
          <cell r="BZ3196">
            <v>0</v>
          </cell>
          <cell r="CA3196">
            <v>0</v>
          </cell>
          <cell r="CB3196">
            <v>0</v>
          </cell>
          <cell r="CC3196">
            <v>0</v>
          </cell>
          <cell r="CD3196">
            <v>0</v>
          </cell>
          <cell r="CE3196">
            <v>0</v>
          </cell>
        </row>
        <row r="3197">
          <cell r="BY3197">
            <v>0</v>
          </cell>
          <cell r="BZ3197">
            <v>0</v>
          </cell>
          <cell r="CA3197">
            <v>0</v>
          </cell>
          <cell r="CB3197">
            <v>0</v>
          </cell>
          <cell r="CC3197">
            <v>0</v>
          </cell>
          <cell r="CD3197">
            <v>0</v>
          </cell>
          <cell r="CE3197">
            <v>0</v>
          </cell>
        </row>
        <row r="3198">
          <cell r="BY3198">
            <v>0</v>
          </cell>
          <cell r="BZ3198">
            <v>0</v>
          </cell>
          <cell r="CA3198">
            <v>0</v>
          </cell>
          <cell r="CB3198">
            <v>0</v>
          </cell>
          <cell r="CC3198">
            <v>0</v>
          </cell>
          <cell r="CD3198">
            <v>0</v>
          </cell>
          <cell r="CE3198">
            <v>0</v>
          </cell>
        </row>
        <row r="3199">
          <cell r="BY3199">
            <v>0</v>
          </cell>
          <cell r="BZ3199">
            <v>0</v>
          </cell>
          <cell r="CA3199">
            <v>0</v>
          </cell>
          <cell r="CB3199">
            <v>0</v>
          </cell>
          <cell r="CC3199">
            <v>0</v>
          </cell>
          <cell r="CD3199">
            <v>0</v>
          </cell>
          <cell r="CE3199">
            <v>0</v>
          </cell>
        </row>
        <row r="3200">
          <cell r="BY3200">
            <v>0</v>
          </cell>
          <cell r="BZ3200">
            <v>0</v>
          </cell>
          <cell r="CA3200">
            <v>0</v>
          </cell>
          <cell r="CB3200">
            <v>0</v>
          </cell>
          <cell r="CC3200">
            <v>0</v>
          </cell>
          <cell r="CD3200">
            <v>0</v>
          </cell>
          <cell r="CE3200">
            <v>0</v>
          </cell>
        </row>
        <row r="3201">
          <cell r="BY3201">
            <v>0</v>
          </cell>
          <cell r="BZ3201">
            <v>0</v>
          </cell>
          <cell r="CA3201">
            <v>0</v>
          </cell>
          <cell r="CB3201">
            <v>0</v>
          </cell>
          <cell r="CC3201">
            <v>0</v>
          </cell>
          <cell r="CD3201">
            <v>0</v>
          </cell>
          <cell r="CE3201">
            <v>0</v>
          </cell>
        </row>
        <row r="3202">
          <cell r="BY3202">
            <v>0</v>
          </cell>
          <cell r="BZ3202">
            <v>0</v>
          </cell>
          <cell r="CA3202">
            <v>0</v>
          </cell>
          <cell r="CB3202">
            <v>0</v>
          </cell>
          <cell r="CC3202">
            <v>0</v>
          </cell>
          <cell r="CD3202">
            <v>0</v>
          </cell>
          <cell r="CE3202">
            <v>0</v>
          </cell>
        </row>
        <row r="3203">
          <cell r="BY3203">
            <v>0</v>
          </cell>
          <cell r="BZ3203">
            <v>0</v>
          </cell>
          <cell r="CA3203">
            <v>0</v>
          </cell>
          <cell r="CB3203">
            <v>0</v>
          </cell>
          <cell r="CC3203">
            <v>0</v>
          </cell>
          <cell r="CD3203">
            <v>0</v>
          </cell>
          <cell r="CE3203">
            <v>0</v>
          </cell>
        </row>
        <row r="3204">
          <cell r="BY3204">
            <v>0</v>
          </cell>
          <cell r="BZ3204">
            <v>0</v>
          </cell>
          <cell r="CA3204">
            <v>0</v>
          </cell>
          <cell r="CB3204">
            <v>0</v>
          </cell>
          <cell r="CC3204">
            <v>0</v>
          </cell>
          <cell r="CD3204">
            <v>0</v>
          </cell>
          <cell r="CE3204">
            <v>0</v>
          </cell>
        </row>
        <row r="3205">
          <cell r="BY3205">
            <v>0</v>
          </cell>
          <cell r="BZ3205">
            <v>0</v>
          </cell>
          <cell r="CA3205">
            <v>0</v>
          </cell>
          <cell r="CB3205">
            <v>0</v>
          </cell>
          <cell r="CC3205">
            <v>0</v>
          </cell>
          <cell r="CD3205">
            <v>0</v>
          </cell>
          <cell r="CE3205">
            <v>0</v>
          </cell>
        </row>
        <row r="3206">
          <cell r="BY3206">
            <v>0</v>
          </cell>
          <cell r="BZ3206">
            <v>0</v>
          </cell>
          <cell r="CA3206">
            <v>0</v>
          </cell>
          <cell r="CB3206">
            <v>0</v>
          </cell>
          <cell r="CC3206">
            <v>0</v>
          </cell>
          <cell r="CD3206">
            <v>0</v>
          </cell>
          <cell r="CE3206">
            <v>0</v>
          </cell>
        </row>
        <row r="3207">
          <cell r="BY3207">
            <v>0</v>
          </cell>
          <cell r="BZ3207">
            <v>0</v>
          </cell>
          <cell r="CA3207">
            <v>0</v>
          </cell>
          <cell r="CB3207">
            <v>0</v>
          </cell>
          <cell r="CC3207">
            <v>0</v>
          </cell>
          <cell r="CD3207">
            <v>0</v>
          </cell>
          <cell r="CE3207">
            <v>0</v>
          </cell>
        </row>
        <row r="3208">
          <cell r="BY3208">
            <v>0</v>
          </cell>
          <cell r="BZ3208">
            <v>0</v>
          </cell>
          <cell r="CA3208">
            <v>0</v>
          </cell>
          <cell r="CB3208">
            <v>0</v>
          </cell>
          <cell r="CC3208">
            <v>0</v>
          </cell>
          <cell r="CD3208">
            <v>0</v>
          </cell>
          <cell r="CE3208">
            <v>0</v>
          </cell>
        </row>
        <row r="3209">
          <cell r="BY3209">
            <v>0</v>
          </cell>
          <cell r="BZ3209">
            <v>0</v>
          </cell>
          <cell r="CA3209">
            <v>0</v>
          </cell>
          <cell r="CB3209">
            <v>0</v>
          </cell>
          <cell r="CC3209">
            <v>0</v>
          </cell>
          <cell r="CD3209">
            <v>0</v>
          </cell>
          <cell r="CE3209">
            <v>0</v>
          </cell>
        </row>
        <row r="3210">
          <cell r="BY3210">
            <v>0</v>
          </cell>
          <cell r="BZ3210">
            <v>0</v>
          </cell>
          <cell r="CA3210">
            <v>0</v>
          </cell>
          <cell r="CB3210">
            <v>0</v>
          </cell>
          <cell r="CC3210">
            <v>0</v>
          </cell>
          <cell r="CD3210">
            <v>0</v>
          </cell>
          <cell r="CE3210">
            <v>0</v>
          </cell>
        </row>
        <row r="3211">
          <cell r="BY3211">
            <v>0</v>
          </cell>
          <cell r="BZ3211">
            <v>0</v>
          </cell>
          <cell r="CA3211">
            <v>0</v>
          </cell>
          <cell r="CB3211">
            <v>0</v>
          </cell>
          <cell r="CC3211">
            <v>0</v>
          </cell>
          <cell r="CD3211">
            <v>0</v>
          </cell>
          <cell r="CE3211">
            <v>0</v>
          </cell>
        </row>
        <row r="3212">
          <cell r="BY3212">
            <v>0</v>
          </cell>
          <cell r="BZ3212">
            <v>0</v>
          </cell>
          <cell r="CA3212">
            <v>0</v>
          </cell>
          <cell r="CB3212">
            <v>0</v>
          </cell>
          <cell r="CC3212">
            <v>0</v>
          </cell>
          <cell r="CD3212">
            <v>0</v>
          </cell>
          <cell r="CE3212">
            <v>0</v>
          </cell>
        </row>
        <row r="3213">
          <cell r="BY3213">
            <v>0</v>
          </cell>
          <cell r="BZ3213">
            <v>0</v>
          </cell>
          <cell r="CA3213">
            <v>0</v>
          </cell>
          <cell r="CB3213">
            <v>0</v>
          </cell>
          <cell r="CC3213">
            <v>0</v>
          </cell>
          <cell r="CD3213">
            <v>0</v>
          </cell>
          <cell r="CE3213">
            <v>0</v>
          </cell>
        </row>
        <row r="3214">
          <cell r="BY3214">
            <v>0</v>
          </cell>
          <cell r="BZ3214">
            <v>0</v>
          </cell>
          <cell r="CA3214">
            <v>0</v>
          </cell>
          <cell r="CB3214">
            <v>0</v>
          </cell>
          <cell r="CC3214">
            <v>0</v>
          </cell>
          <cell r="CD3214">
            <v>0</v>
          </cell>
          <cell r="CE3214">
            <v>0</v>
          </cell>
        </row>
        <row r="3215">
          <cell r="BY3215">
            <v>0</v>
          </cell>
          <cell r="BZ3215">
            <v>0</v>
          </cell>
          <cell r="CA3215">
            <v>0</v>
          </cell>
          <cell r="CB3215">
            <v>0</v>
          </cell>
          <cell r="CC3215">
            <v>0</v>
          </cell>
          <cell r="CD3215">
            <v>0</v>
          </cell>
          <cell r="CE3215">
            <v>0</v>
          </cell>
        </row>
        <row r="3216">
          <cell r="BY3216">
            <v>0</v>
          </cell>
          <cell r="BZ3216">
            <v>0</v>
          </cell>
          <cell r="CA3216">
            <v>0</v>
          </cell>
          <cell r="CB3216">
            <v>0</v>
          </cell>
          <cell r="CC3216">
            <v>0</v>
          </cell>
          <cell r="CD3216">
            <v>0</v>
          </cell>
          <cell r="CE3216">
            <v>0</v>
          </cell>
        </row>
        <row r="3217">
          <cell r="BY3217">
            <v>0</v>
          </cell>
          <cell r="BZ3217">
            <v>0</v>
          </cell>
          <cell r="CA3217">
            <v>0</v>
          </cell>
          <cell r="CB3217">
            <v>0</v>
          </cell>
          <cell r="CC3217">
            <v>0</v>
          </cell>
          <cell r="CD3217">
            <v>0</v>
          </cell>
          <cell r="CE3217">
            <v>0</v>
          </cell>
        </row>
        <row r="3218">
          <cell r="BY3218">
            <v>0</v>
          </cell>
          <cell r="BZ3218">
            <v>0</v>
          </cell>
          <cell r="CA3218">
            <v>0</v>
          </cell>
          <cell r="CB3218">
            <v>0</v>
          </cell>
          <cell r="CC3218">
            <v>0</v>
          </cell>
          <cell r="CD3218">
            <v>0</v>
          </cell>
          <cell r="CE3218">
            <v>0</v>
          </cell>
        </row>
        <row r="3219">
          <cell r="BY3219">
            <v>0</v>
          </cell>
          <cell r="BZ3219">
            <v>0</v>
          </cell>
          <cell r="CA3219">
            <v>0</v>
          </cell>
          <cell r="CB3219">
            <v>0</v>
          </cell>
          <cell r="CC3219">
            <v>0</v>
          </cell>
          <cell r="CD3219">
            <v>0</v>
          </cell>
          <cell r="CE3219">
            <v>0</v>
          </cell>
        </row>
        <row r="3220">
          <cell r="BY3220">
            <v>0</v>
          </cell>
          <cell r="BZ3220">
            <v>0</v>
          </cell>
          <cell r="CA3220">
            <v>0</v>
          </cell>
          <cell r="CB3220">
            <v>0</v>
          </cell>
          <cell r="CC3220">
            <v>0</v>
          </cell>
          <cell r="CD3220">
            <v>0</v>
          </cell>
          <cell r="CE3220">
            <v>0</v>
          </cell>
        </row>
        <row r="3221">
          <cell r="BY3221">
            <v>0</v>
          </cell>
          <cell r="BZ3221">
            <v>0</v>
          </cell>
          <cell r="CA3221">
            <v>0</v>
          </cell>
          <cell r="CB3221">
            <v>0</v>
          </cell>
          <cell r="CC3221">
            <v>0</v>
          </cell>
          <cell r="CD3221">
            <v>0</v>
          </cell>
          <cell r="CE3221">
            <v>0</v>
          </cell>
        </row>
        <row r="3222">
          <cell r="BY3222">
            <v>0</v>
          </cell>
          <cell r="BZ3222">
            <v>0</v>
          </cell>
          <cell r="CA3222">
            <v>0</v>
          </cell>
          <cell r="CB3222">
            <v>0</v>
          </cell>
          <cell r="CC3222">
            <v>0</v>
          </cell>
          <cell r="CD3222">
            <v>0</v>
          </cell>
          <cell r="CE3222">
            <v>0</v>
          </cell>
        </row>
        <row r="3223">
          <cell r="BY3223">
            <v>0</v>
          </cell>
          <cell r="BZ3223">
            <v>0</v>
          </cell>
          <cell r="CA3223">
            <v>0</v>
          </cell>
          <cell r="CB3223">
            <v>0</v>
          </cell>
          <cell r="CC3223">
            <v>0</v>
          </cell>
          <cell r="CD3223">
            <v>0</v>
          </cell>
          <cell r="CE3223">
            <v>0</v>
          </cell>
        </row>
        <row r="3224">
          <cell r="BY3224">
            <v>0</v>
          </cell>
          <cell r="BZ3224">
            <v>0</v>
          </cell>
          <cell r="CA3224">
            <v>0</v>
          </cell>
          <cell r="CB3224">
            <v>0</v>
          </cell>
          <cell r="CC3224">
            <v>0</v>
          </cell>
          <cell r="CD3224">
            <v>0</v>
          </cell>
          <cell r="CE3224">
            <v>0</v>
          </cell>
        </row>
        <row r="3225">
          <cell r="BY3225">
            <v>0</v>
          </cell>
          <cell r="BZ3225">
            <v>0</v>
          </cell>
          <cell r="CA3225">
            <v>0</v>
          </cell>
          <cell r="CB3225">
            <v>0</v>
          </cell>
          <cell r="CC3225">
            <v>0</v>
          </cell>
          <cell r="CD3225">
            <v>0</v>
          </cell>
          <cell r="CE3225">
            <v>0</v>
          </cell>
        </row>
        <row r="3226">
          <cell r="BY3226">
            <v>0</v>
          </cell>
          <cell r="BZ3226">
            <v>0</v>
          </cell>
          <cell r="CA3226">
            <v>0</v>
          </cell>
          <cell r="CB3226">
            <v>0</v>
          </cell>
          <cell r="CC3226">
            <v>0</v>
          </cell>
          <cell r="CD3226">
            <v>0</v>
          </cell>
          <cell r="CE3226">
            <v>0</v>
          </cell>
        </row>
        <row r="3227">
          <cell r="BY3227">
            <v>0</v>
          </cell>
          <cell r="BZ3227">
            <v>0</v>
          </cell>
          <cell r="CA3227">
            <v>0</v>
          </cell>
          <cell r="CB3227">
            <v>0</v>
          </cell>
          <cell r="CC3227">
            <v>0</v>
          </cell>
          <cell r="CD3227">
            <v>0</v>
          </cell>
          <cell r="CE3227">
            <v>0</v>
          </cell>
        </row>
        <row r="3228">
          <cell r="BY3228">
            <v>0</v>
          </cell>
          <cell r="BZ3228">
            <v>0</v>
          </cell>
          <cell r="CA3228">
            <v>0</v>
          </cell>
          <cell r="CB3228">
            <v>0</v>
          </cell>
          <cell r="CC3228">
            <v>0</v>
          </cell>
          <cell r="CD3228">
            <v>0</v>
          </cell>
          <cell r="CE3228">
            <v>0</v>
          </cell>
        </row>
        <row r="3229">
          <cell r="BY3229">
            <v>0</v>
          </cell>
          <cell r="BZ3229">
            <v>0</v>
          </cell>
          <cell r="CA3229">
            <v>0</v>
          </cell>
          <cell r="CB3229">
            <v>0</v>
          </cell>
          <cell r="CC3229">
            <v>0</v>
          </cell>
          <cell r="CD3229">
            <v>0</v>
          </cell>
          <cell r="CE3229">
            <v>0</v>
          </cell>
        </row>
        <row r="3230">
          <cell r="BY3230">
            <v>0</v>
          </cell>
          <cell r="BZ3230">
            <v>0</v>
          </cell>
          <cell r="CA3230">
            <v>0</v>
          </cell>
          <cell r="CB3230">
            <v>0</v>
          </cell>
          <cell r="CC3230">
            <v>0</v>
          </cell>
          <cell r="CD3230">
            <v>0</v>
          </cell>
          <cell r="CE3230">
            <v>0</v>
          </cell>
        </row>
        <row r="3231">
          <cell r="BY3231">
            <v>0</v>
          </cell>
          <cell r="BZ3231">
            <v>0</v>
          </cell>
          <cell r="CA3231">
            <v>0</v>
          </cell>
          <cell r="CB3231">
            <v>0</v>
          </cell>
          <cell r="CC3231">
            <v>0</v>
          </cell>
          <cell r="CD3231">
            <v>0</v>
          </cell>
          <cell r="CE3231">
            <v>0</v>
          </cell>
        </row>
        <row r="3232">
          <cell r="BY3232">
            <v>0</v>
          </cell>
          <cell r="BZ3232">
            <v>0</v>
          </cell>
          <cell r="CA3232">
            <v>0</v>
          </cell>
          <cell r="CB3232">
            <v>0</v>
          </cell>
          <cell r="CC3232">
            <v>0</v>
          </cell>
          <cell r="CD3232">
            <v>0</v>
          </cell>
          <cell r="CE3232">
            <v>0</v>
          </cell>
        </row>
        <row r="3233">
          <cell r="BY3233">
            <v>0</v>
          </cell>
          <cell r="BZ3233">
            <v>0</v>
          </cell>
          <cell r="CA3233">
            <v>0</v>
          </cell>
          <cell r="CB3233">
            <v>0</v>
          </cell>
          <cell r="CC3233">
            <v>0</v>
          </cell>
          <cell r="CD3233">
            <v>0</v>
          </cell>
          <cell r="CE3233">
            <v>0</v>
          </cell>
        </row>
        <row r="3234">
          <cell r="BY3234">
            <v>0</v>
          </cell>
          <cell r="BZ3234">
            <v>0</v>
          </cell>
          <cell r="CA3234">
            <v>0</v>
          </cell>
          <cell r="CB3234">
            <v>0</v>
          </cell>
          <cell r="CC3234">
            <v>0</v>
          </cell>
          <cell r="CD3234">
            <v>0</v>
          </cell>
          <cell r="CE3234">
            <v>0</v>
          </cell>
        </row>
        <row r="3235">
          <cell r="BY3235">
            <v>0</v>
          </cell>
          <cell r="BZ3235">
            <v>0</v>
          </cell>
          <cell r="CA3235">
            <v>0</v>
          </cell>
          <cell r="CB3235">
            <v>0</v>
          </cell>
          <cell r="CC3235">
            <v>0</v>
          </cell>
          <cell r="CD3235">
            <v>0</v>
          </cell>
          <cell r="CE3235">
            <v>0</v>
          </cell>
        </row>
        <row r="3236">
          <cell r="BY3236">
            <v>0</v>
          </cell>
          <cell r="BZ3236">
            <v>0</v>
          </cell>
          <cell r="CA3236">
            <v>0</v>
          </cell>
          <cell r="CB3236">
            <v>0</v>
          </cell>
          <cell r="CC3236">
            <v>0</v>
          </cell>
          <cell r="CD3236">
            <v>0</v>
          </cell>
          <cell r="CE3236">
            <v>0</v>
          </cell>
        </row>
        <row r="3237">
          <cell r="BY3237">
            <v>0</v>
          </cell>
          <cell r="BZ3237">
            <v>0</v>
          </cell>
          <cell r="CA3237">
            <v>0</v>
          </cell>
          <cell r="CB3237">
            <v>0</v>
          </cell>
          <cell r="CC3237">
            <v>0</v>
          </cell>
          <cell r="CD3237">
            <v>0</v>
          </cell>
          <cell r="CE3237">
            <v>0</v>
          </cell>
        </row>
        <row r="3238">
          <cell r="BY3238">
            <v>0</v>
          </cell>
          <cell r="BZ3238">
            <v>0</v>
          </cell>
          <cell r="CA3238">
            <v>0</v>
          </cell>
          <cell r="CB3238">
            <v>0</v>
          </cell>
          <cell r="CC3238">
            <v>0</v>
          </cell>
          <cell r="CD3238">
            <v>0</v>
          </cell>
          <cell r="CE3238">
            <v>0</v>
          </cell>
        </row>
        <row r="3239">
          <cell r="BY3239">
            <v>0</v>
          </cell>
          <cell r="BZ3239">
            <v>0</v>
          </cell>
          <cell r="CA3239">
            <v>0</v>
          </cell>
          <cell r="CB3239">
            <v>0</v>
          </cell>
          <cell r="CC3239">
            <v>0</v>
          </cell>
          <cell r="CD3239">
            <v>0</v>
          </cell>
          <cell r="CE3239">
            <v>0</v>
          </cell>
        </row>
        <row r="3240">
          <cell r="BY3240">
            <v>0</v>
          </cell>
          <cell r="BZ3240">
            <v>0</v>
          </cell>
          <cell r="CA3240">
            <v>0</v>
          </cell>
          <cell r="CB3240">
            <v>0</v>
          </cell>
          <cell r="CC3240">
            <v>0</v>
          </cell>
          <cell r="CD3240">
            <v>0</v>
          </cell>
          <cell r="CE3240">
            <v>0</v>
          </cell>
        </row>
        <row r="3241">
          <cell r="BY3241">
            <v>0</v>
          </cell>
          <cell r="BZ3241">
            <v>0</v>
          </cell>
          <cell r="CA3241">
            <v>0</v>
          </cell>
          <cell r="CB3241">
            <v>0</v>
          </cell>
          <cell r="CC3241">
            <v>0</v>
          </cell>
          <cell r="CD3241">
            <v>0</v>
          </cell>
          <cell r="CE3241">
            <v>0</v>
          </cell>
        </row>
        <row r="3242">
          <cell r="BY3242">
            <v>0</v>
          </cell>
          <cell r="BZ3242">
            <v>0</v>
          </cell>
          <cell r="CA3242">
            <v>0</v>
          </cell>
          <cell r="CB3242">
            <v>0</v>
          </cell>
          <cell r="CC3242">
            <v>0</v>
          </cell>
          <cell r="CD3242">
            <v>0</v>
          </cell>
          <cell r="CE3242">
            <v>0</v>
          </cell>
        </row>
        <row r="3243">
          <cell r="BY3243">
            <v>0</v>
          </cell>
          <cell r="BZ3243">
            <v>0</v>
          </cell>
          <cell r="CA3243">
            <v>0</v>
          </cell>
          <cell r="CB3243">
            <v>0</v>
          </cell>
          <cell r="CC3243">
            <v>0</v>
          </cell>
          <cell r="CD3243">
            <v>0</v>
          </cell>
          <cell r="CE3243">
            <v>0</v>
          </cell>
        </row>
        <row r="3244">
          <cell r="BY3244">
            <v>0</v>
          </cell>
          <cell r="BZ3244">
            <v>0</v>
          </cell>
          <cell r="CA3244">
            <v>0</v>
          </cell>
          <cell r="CB3244">
            <v>0</v>
          </cell>
          <cell r="CC3244">
            <v>0</v>
          </cell>
          <cell r="CD3244">
            <v>0</v>
          </cell>
          <cell r="CE3244">
            <v>0</v>
          </cell>
        </row>
        <row r="3245">
          <cell r="BY3245">
            <v>0</v>
          </cell>
          <cell r="BZ3245">
            <v>0</v>
          </cell>
          <cell r="CA3245">
            <v>0</v>
          </cell>
          <cell r="CB3245">
            <v>0</v>
          </cell>
          <cell r="CC3245">
            <v>0</v>
          </cell>
          <cell r="CD3245">
            <v>0</v>
          </cell>
          <cell r="CE3245">
            <v>0</v>
          </cell>
        </row>
        <row r="3246">
          <cell r="BY3246">
            <v>0</v>
          </cell>
          <cell r="BZ3246">
            <v>0</v>
          </cell>
          <cell r="CA3246">
            <v>0</v>
          </cell>
          <cell r="CB3246">
            <v>0</v>
          </cell>
          <cell r="CC3246">
            <v>0</v>
          </cell>
          <cell r="CD3246">
            <v>0</v>
          </cell>
          <cell r="CE3246">
            <v>0</v>
          </cell>
        </row>
        <row r="3247">
          <cell r="BY3247">
            <v>0</v>
          </cell>
          <cell r="BZ3247">
            <v>0</v>
          </cell>
          <cell r="CA3247">
            <v>0</v>
          </cell>
          <cell r="CB3247">
            <v>0</v>
          </cell>
          <cell r="CC3247">
            <v>0</v>
          </cell>
          <cell r="CD3247">
            <v>0</v>
          </cell>
          <cell r="CE3247">
            <v>0</v>
          </cell>
        </row>
        <row r="3248">
          <cell r="BY3248">
            <v>0</v>
          </cell>
          <cell r="BZ3248">
            <v>0</v>
          </cell>
          <cell r="CA3248">
            <v>0</v>
          </cell>
          <cell r="CB3248">
            <v>0</v>
          </cell>
          <cell r="CC3248">
            <v>0</v>
          </cell>
          <cell r="CD3248">
            <v>0</v>
          </cell>
          <cell r="CE3248">
            <v>0</v>
          </cell>
        </row>
        <row r="3249">
          <cell r="BY3249">
            <v>0</v>
          </cell>
          <cell r="BZ3249">
            <v>0</v>
          </cell>
          <cell r="CA3249">
            <v>0</v>
          </cell>
          <cell r="CB3249">
            <v>0</v>
          </cell>
          <cell r="CC3249">
            <v>0</v>
          </cell>
          <cell r="CD3249">
            <v>0</v>
          </cell>
          <cell r="CE3249">
            <v>0</v>
          </cell>
        </row>
        <row r="3250">
          <cell r="BY3250">
            <v>0</v>
          </cell>
          <cell r="BZ3250">
            <v>0</v>
          </cell>
          <cell r="CA3250">
            <v>0</v>
          </cell>
          <cell r="CB3250">
            <v>0</v>
          </cell>
          <cell r="CC3250">
            <v>0</v>
          </cell>
          <cell r="CD3250">
            <v>0</v>
          </cell>
          <cell r="CE3250">
            <v>0</v>
          </cell>
        </row>
        <row r="3251">
          <cell r="BY3251">
            <v>0</v>
          </cell>
          <cell r="BZ3251">
            <v>0</v>
          </cell>
          <cell r="CA3251">
            <v>0</v>
          </cell>
          <cell r="CB3251">
            <v>0</v>
          </cell>
          <cell r="CC3251">
            <v>0</v>
          </cell>
          <cell r="CD3251">
            <v>0</v>
          </cell>
          <cell r="CE3251">
            <v>0</v>
          </cell>
        </row>
        <row r="3252">
          <cell r="BY3252">
            <v>0</v>
          </cell>
          <cell r="BZ3252">
            <v>0</v>
          </cell>
          <cell r="CA3252">
            <v>0</v>
          </cell>
          <cell r="CB3252">
            <v>0</v>
          </cell>
          <cell r="CC3252">
            <v>0</v>
          </cell>
          <cell r="CD3252">
            <v>0</v>
          </cell>
          <cell r="CE3252">
            <v>0</v>
          </cell>
        </row>
        <row r="3253">
          <cell r="BY3253">
            <v>0</v>
          </cell>
          <cell r="BZ3253">
            <v>0</v>
          </cell>
          <cell r="CA3253">
            <v>0</v>
          </cell>
          <cell r="CB3253">
            <v>0</v>
          </cell>
          <cell r="CC3253">
            <v>0</v>
          </cell>
          <cell r="CD3253">
            <v>0</v>
          </cell>
          <cell r="CE3253">
            <v>0</v>
          </cell>
        </row>
        <row r="3254">
          <cell r="BY3254">
            <v>0</v>
          </cell>
          <cell r="BZ3254">
            <v>0</v>
          </cell>
          <cell r="CA3254">
            <v>0</v>
          </cell>
          <cell r="CB3254">
            <v>0</v>
          </cell>
          <cell r="CC3254">
            <v>0</v>
          </cell>
          <cell r="CD3254">
            <v>0</v>
          </cell>
          <cell r="CE3254">
            <v>0</v>
          </cell>
        </row>
        <row r="3255">
          <cell r="BY3255">
            <v>0</v>
          </cell>
          <cell r="BZ3255">
            <v>0</v>
          </cell>
          <cell r="CA3255">
            <v>0</v>
          </cell>
          <cell r="CB3255">
            <v>0</v>
          </cell>
          <cell r="CC3255">
            <v>0</v>
          </cell>
          <cell r="CD3255">
            <v>0</v>
          </cell>
          <cell r="CE3255">
            <v>0</v>
          </cell>
        </row>
        <row r="3256">
          <cell r="BY3256">
            <v>0</v>
          </cell>
          <cell r="BZ3256">
            <v>0</v>
          </cell>
          <cell r="CA3256">
            <v>0</v>
          </cell>
          <cell r="CB3256">
            <v>0</v>
          </cell>
          <cell r="CC3256">
            <v>0</v>
          </cell>
          <cell r="CD3256">
            <v>0</v>
          </cell>
          <cell r="CE3256">
            <v>0</v>
          </cell>
        </row>
        <row r="3257">
          <cell r="BY3257">
            <v>0</v>
          </cell>
          <cell r="BZ3257">
            <v>0</v>
          </cell>
          <cell r="CA3257">
            <v>0</v>
          </cell>
          <cell r="CB3257">
            <v>0</v>
          </cell>
          <cell r="CC3257">
            <v>0</v>
          </cell>
          <cell r="CD3257">
            <v>0</v>
          </cell>
          <cell r="CE3257">
            <v>0</v>
          </cell>
        </row>
        <row r="3258">
          <cell r="BY3258">
            <v>0</v>
          </cell>
          <cell r="BZ3258">
            <v>0</v>
          </cell>
          <cell r="CA3258">
            <v>0</v>
          </cell>
          <cell r="CB3258">
            <v>0</v>
          </cell>
          <cell r="CC3258">
            <v>0</v>
          </cell>
          <cell r="CD3258">
            <v>0</v>
          </cell>
          <cell r="CE3258">
            <v>0</v>
          </cell>
        </row>
        <row r="3259">
          <cell r="BY3259">
            <v>0</v>
          </cell>
          <cell r="BZ3259">
            <v>0</v>
          </cell>
          <cell r="CA3259">
            <v>0</v>
          </cell>
          <cell r="CB3259">
            <v>0</v>
          </cell>
          <cell r="CC3259">
            <v>0</v>
          </cell>
          <cell r="CD3259">
            <v>0</v>
          </cell>
          <cell r="CE3259">
            <v>0</v>
          </cell>
        </row>
        <row r="3260">
          <cell r="BY3260">
            <v>0</v>
          </cell>
          <cell r="BZ3260">
            <v>0</v>
          </cell>
          <cell r="CA3260">
            <v>0</v>
          </cell>
          <cell r="CB3260">
            <v>0</v>
          </cell>
          <cell r="CC3260">
            <v>0</v>
          </cell>
          <cell r="CD3260">
            <v>0</v>
          </cell>
          <cell r="CE3260">
            <v>0</v>
          </cell>
        </row>
        <row r="3261">
          <cell r="BY3261">
            <v>0</v>
          </cell>
          <cell r="BZ3261">
            <v>0</v>
          </cell>
          <cell r="CA3261">
            <v>0</v>
          </cell>
          <cell r="CB3261">
            <v>0</v>
          </cell>
          <cell r="CC3261">
            <v>0</v>
          </cell>
          <cell r="CD3261">
            <v>0</v>
          </cell>
          <cell r="CE3261">
            <v>0</v>
          </cell>
        </row>
        <row r="3262">
          <cell r="BY3262">
            <v>0</v>
          </cell>
          <cell r="BZ3262">
            <v>0</v>
          </cell>
          <cell r="CA3262">
            <v>0</v>
          </cell>
          <cell r="CB3262">
            <v>0</v>
          </cell>
          <cell r="CC3262">
            <v>0</v>
          </cell>
          <cell r="CD3262">
            <v>0</v>
          </cell>
          <cell r="CE3262">
            <v>0</v>
          </cell>
        </row>
        <row r="3263">
          <cell r="BY3263">
            <v>0</v>
          </cell>
          <cell r="BZ3263">
            <v>0</v>
          </cell>
          <cell r="CA3263">
            <v>0</v>
          </cell>
          <cell r="CB3263">
            <v>0</v>
          </cell>
          <cell r="CC3263">
            <v>0</v>
          </cell>
          <cell r="CD3263">
            <v>0</v>
          </cell>
          <cell r="CE3263">
            <v>0</v>
          </cell>
        </row>
        <row r="3264">
          <cell r="BY3264">
            <v>0</v>
          </cell>
          <cell r="BZ3264">
            <v>0</v>
          </cell>
          <cell r="CA3264">
            <v>0</v>
          </cell>
          <cell r="CB3264">
            <v>0</v>
          </cell>
          <cell r="CC3264">
            <v>0</v>
          </cell>
          <cell r="CD3264">
            <v>0</v>
          </cell>
          <cell r="CE3264">
            <v>0</v>
          </cell>
        </row>
        <row r="3265">
          <cell r="BY3265">
            <v>0</v>
          </cell>
          <cell r="BZ3265">
            <v>0</v>
          </cell>
          <cell r="CA3265">
            <v>0</v>
          </cell>
          <cell r="CB3265">
            <v>0</v>
          </cell>
          <cell r="CC3265">
            <v>0</v>
          </cell>
          <cell r="CD3265">
            <v>0</v>
          </cell>
          <cell r="CE3265">
            <v>0</v>
          </cell>
        </row>
        <row r="3266">
          <cell r="BY3266">
            <v>0</v>
          </cell>
          <cell r="BZ3266">
            <v>0</v>
          </cell>
          <cell r="CA3266">
            <v>0</v>
          </cell>
          <cell r="CB3266">
            <v>0</v>
          </cell>
          <cell r="CC3266">
            <v>0</v>
          </cell>
          <cell r="CD3266">
            <v>0</v>
          </cell>
          <cell r="CE3266">
            <v>0</v>
          </cell>
        </row>
        <row r="3267">
          <cell r="BY3267">
            <v>0</v>
          </cell>
          <cell r="BZ3267">
            <v>0</v>
          </cell>
          <cell r="CA3267">
            <v>0</v>
          </cell>
          <cell r="CB3267">
            <v>0</v>
          </cell>
          <cell r="CC3267">
            <v>0</v>
          </cell>
          <cell r="CD3267">
            <v>0</v>
          </cell>
          <cell r="CE3267">
            <v>0</v>
          </cell>
        </row>
        <row r="3268">
          <cell r="BY3268">
            <v>0</v>
          </cell>
          <cell r="BZ3268">
            <v>0</v>
          </cell>
          <cell r="CA3268">
            <v>0</v>
          </cell>
          <cell r="CB3268">
            <v>0</v>
          </cell>
          <cell r="CC3268">
            <v>0</v>
          </cell>
          <cell r="CD3268">
            <v>0</v>
          </cell>
          <cell r="CE3268">
            <v>0</v>
          </cell>
        </row>
        <row r="3269">
          <cell r="BY3269">
            <v>0</v>
          </cell>
          <cell r="BZ3269">
            <v>0</v>
          </cell>
          <cell r="CA3269">
            <v>0</v>
          </cell>
          <cell r="CB3269">
            <v>0</v>
          </cell>
          <cell r="CC3269">
            <v>0</v>
          </cell>
          <cell r="CD3269">
            <v>0</v>
          </cell>
          <cell r="CE3269">
            <v>0</v>
          </cell>
        </row>
        <row r="3270">
          <cell r="BY3270">
            <v>0</v>
          </cell>
          <cell r="BZ3270">
            <v>0</v>
          </cell>
          <cell r="CA3270">
            <v>0</v>
          </cell>
          <cell r="CB3270">
            <v>0</v>
          </cell>
          <cell r="CC3270">
            <v>0</v>
          </cell>
          <cell r="CD3270">
            <v>0</v>
          </cell>
          <cell r="CE3270">
            <v>0</v>
          </cell>
        </row>
        <row r="3271">
          <cell r="BY3271">
            <v>0</v>
          </cell>
          <cell r="BZ3271">
            <v>0</v>
          </cell>
          <cell r="CA3271">
            <v>0</v>
          </cell>
          <cell r="CB3271">
            <v>0</v>
          </cell>
          <cell r="CC3271">
            <v>0</v>
          </cell>
          <cell r="CD3271">
            <v>0</v>
          </cell>
          <cell r="CE3271">
            <v>0</v>
          </cell>
        </row>
        <row r="3272">
          <cell r="BY3272">
            <v>0</v>
          </cell>
          <cell r="BZ3272">
            <v>0</v>
          </cell>
          <cell r="CA3272">
            <v>0</v>
          </cell>
          <cell r="CB3272">
            <v>0</v>
          </cell>
          <cell r="CC3272">
            <v>0</v>
          </cell>
          <cell r="CD3272">
            <v>0</v>
          </cell>
          <cell r="CE3272">
            <v>0</v>
          </cell>
        </row>
        <row r="3273">
          <cell r="BY3273">
            <v>0</v>
          </cell>
          <cell r="BZ3273">
            <v>0</v>
          </cell>
          <cell r="CA3273">
            <v>0</v>
          </cell>
          <cell r="CB3273">
            <v>0</v>
          </cell>
          <cell r="CC3273">
            <v>0</v>
          </cell>
          <cell r="CD3273">
            <v>0</v>
          </cell>
          <cell r="CE3273">
            <v>0</v>
          </cell>
        </row>
        <row r="3274">
          <cell r="BY3274">
            <v>0</v>
          </cell>
          <cell r="BZ3274">
            <v>0</v>
          </cell>
          <cell r="CA3274">
            <v>0</v>
          </cell>
          <cell r="CB3274">
            <v>0</v>
          </cell>
          <cell r="CC3274">
            <v>0</v>
          </cell>
          <cell r="CD3274">
            <v>0</v>
          </cell>
          <cell r="CE3274">
            <v>0</v>
          </cell>
        </row>
        <row r="3275">
          <cell r="BY3275">
            <v>0</v>
          </cell>
          <cell r="BZ3275">
            <v>0</v>
          </cell>
          <cell r="CA3275">
            <v>0</v>
          </cell>
          <cell r="CB3275">
            <v>0</v>
          </cell>
          <cell r="CC3275">
            <v>0</v>
          </cell>
          <cell r="CD3275">
            <v>0</v>
          </cell>
          <cell r="CE3275">
            <v>0</v>
          </cell>
        </row>
        <row r="3276">
          <cell r="BY3276">
            <v>0</v>
          </cell>
          <cell r="BZ3276">
            <v>0</v>
          </cell>
          <cell r="CA3276">
            <v>0</v>
          </cell>
          <cell r="CB3276">
            <v>0</v>
          </cell>
          <cell r="CC3276">
            <v>0</v>
          </cell>
          <cell r="CD3276">
            <v>0</v>
          </cell>
          <cell r="CE3276">
            <v>0</v>
          </cell>
        </row>
        <row r="3277">
          <cell r="BY3277">
            <v>0</v>
          </cell>
          <cell r="BZ3277">
            <v>0</v>
          </cell>
          <cell r="CA3277">
            <v>0</v>
          </cell>
          <cell r="CB3277">
            <v>0</v>
          </cell>
          <cell r="CC3277">
            <v>0</v>
          </cell>
          <cell r="CD3277">
            <v>0</v>
          </cell>
          <cell r="CE3277">
            <v>0</v>
          </cell>
        </row>
        <row r="3278">
          <cell r="BY3278">
            <v>0</v>
          </cell>
          <cell r="BZ3278">
            <v>0</v>
          </cell>
          <cell r="CA3278">
            <v>0</v>
          </cell>
          <cell r="CB3278">
            <v>0</v>
          </cell>
          <cell r="CC3278">
            <v>0</v>
          </cell>
          <cell r="CD3278">
            <v>0</v>
          </cell>
          <cell r="CE3278">
            <v>0</v>
          </cell>
        </row>
        <row r="3279">
          <cell r="BY3279">
            <v>0</v>
          </cell>
          <cell r="BZ3279">
            <v>0</v>
          </cell>
          <cell r="CA3279">
            <v>0</v>
          </cell>
          <cell r="CB3279">
            <v>0</v>
          </cell>
          <cell r="CC3279">
            <v>0</v>
          </cell>
          <cell r="CD3279">
            <v>0</v>
          </cell>
          <cell r="CE3279">
            <v>0</v>
          </cell>
        </row>
        <row r="3280">
          <cell r="BY3280">
            <v>0</v>
          </cell>
          <cell r="BZ3280">
            <v>0</v>
          </cell>
          <cell r="CA3280">
            <v>0</v>
          </cell>
          <cell r="CB3280">
            <v>0</v>
          </cell>
          <cell r="CC3280">
            <v>0</v>
          </cell>
          <cell r="CD3280">
            <v>0</v>
          </cell>
          <cell r="CE3280">
            <v>0</v>
          </cell>
        </row>
        <row r="3281">
          <cell r="BY3281">
            <v>0</v>
          </cell>
          <cell r="BZ3281">
            <v>0</v>
          </cell>
          <cell r="CA3281">
            <v>0</v>
          </cell>
          <cell r="CB3281">
            <v>0</v>
          </cell>
          <cell r="CC3281">
            <v>0</v>
          </cell>
          <cell r="CD3281">
            <v>0</v>
          </cell>
          <cell r="CE3281">
            <v>0</v>
          </cell>
        </row>
        <row r="3282">
          <cell r="BY3282">
            <v>0</v>
          </cell>
          <cell r="BZ3282">
            <v>0</v>
          </cell>
          <cell r="CA3282">
            <v>0</v>
          </cell>
          <cell r="CB3282">
            <v>0</v>
          </cell>
          <cell r="CC3282">
            <v>0</v>
          </cell>
          <cell r="CD3282">
            <v>0</v>
          </cell>
          <cell r="CE3282">
            <v>0</v>
          </cell>
        </row>
        <row r="3283">
          <cell r="BY3283">
            <v>0</v>
          </cell>
          <cell r="BZ3283">
            <v>0</v>
          </cell>
          <cell r="CA3283">
            <v>0</v>
          </cell>
          <cell r="CB3283">
            <v>0</v>
          </cell>
          <cell r="CC3283">
            <v>0</v>
          </cell>
          <cell r="CD3283">
            <v>0</v>
          </cell>
          <cell r="CE3283">
            <v>0</v>
          </cell>
        </row>
        <row r="3284">
          <cell r="BY3284">
            <v>0</v>
          </cell>
          <cell r="BZ3284">
            <v>0</v>
          </cell>
          <cell r="CA3284">
            <v>0</v>
          </cell>
          <cell r="CB3284">
            <v>0</v>
          </cell>
          <cell r="CC3284">
            <v>0</v>
          </cell>
          <cell r="CD3284">
            <v>0</v>
          </cell>
          <cell r="CE3284">
            <v>0</v>
          </cell>
        </row>
        <row r="3285">
          <cell r="BY3285">
            <v>0</v>
          </cell>
          <cell r="BZ3285">
            <v>0</v>
          </cell>
          <cell r="CA3285">
            <v>0</v>
          </cell>
          <cell r="CB3285">
            <v>0</v>
          </cell>
          <cell r="CC3285">
            <v>0</v>
          </cell>
          <cell r="CD3285">
            <v>0</v>
          </cell>
          <cell r="CE3285">
            <v>0</v>
          </cell>
        </row>
        <row r="3286">
          <cell r="BY3286">
            <v>0</v>
          </cell>
          <cell r="BZ3286">
            <v>0</v>
          </cell>
          <cell r="CA3286">
            <v>0</v>
          </cell>
          <cell r="CB3286">
            <v>0</v>
          </cell>
          <cell r="CC3286">
            <v>0</v>
          </cell>
          <cell r="CD3286">
            <v>0</v>
          </cell>
          <cell r="CE3286">
            <v>0</v>
          </cell>
        </row>
        <row r="3287">
          <cell r="BY3287">
            <v>0</v>
          </cell>
          <cell r="BZ3287">
            <v>0</v>
          </cell>
          <cell r="CA3287">
            <v>0</v>
          </cell>
          <cell r="CB3287">
            <v>0</v>
          </cell>
          <cell r="CC3287">
            <v>0</v>
          </cell>
          <cell r="CD3287">
            <v>0</v>
          </cell>
          <cell r="CE3287">
            <v>0</v>
          </cell>
        </row>
        <row r="3288">
          <cell r="BY3288">
            <v>0</v>
          </cell>
          <cell r="BZ3288">
            <v>0</v>
          </cell>
          <cell r="CA3288">
            <v>0</v>
          </cell>
          <cell r="CB3288">
            <v>0</v>
          </cell>
          <cell r="CC3288">
            <v>0</v>
          </cell>
          <cell r="CD3288">
            <v>0</v>
          </cell>
          <cell r="CE3288">
            <v>0</v>
          </cell>
        </row>
        <row r="3289">
          <cell r="BY3289">
            <v>0</v>
          </cell>
          <cell r="BZ3289">
            <v>0</v>
          </cell>
          <cell r="CA3289">
            <v>0</v>
          </cell>
          <cell r="CB3289">
            <v>0</v>
          </cell>
          <cell r="CC3289">
            <v>0</v>
          </cell>
          <cell r="CD3289">
            <v>0</v>
          </cell>
          <cell r="CE3289">
            <v>0</v>
          </cell>
        </row>
        <row r="3290">
          <cell r="BY3290">
            <v>0</v>
          </cell>
          <cell r="BZ3290">
            <v>0</v>
          </cell>
          <cell r="CA3290">
            <v>0</v>
          </cell>
          <cell r="CB3290">
            <v>0</v>
          </cell>
          <cell r="CC3290">
            <v>0</v>
          </cell>
          <cell r="CD3290">
            <v>0</v>
          </cell>
          <cell r="CE3290">
            <v>0</v>
          </cell>
        </row>
        <row r="3291">
          <cell r="BY3291">
            <v>0</v>
          </cell>
          <cell r="BZ3291">
            <v>0</v>
          </cell>
          <cell r="CA3291">
            <v>0</v>
          </cell>
          <cell r="CB3291">
            <v>0</v>
          </cell>
          <cell r="CC3291">
            <v>0</v>
          </cell>
          <cell r="CD3291">
            <v>0</v>
          </cell>
          <cell r="CE3291">
            <v>0</v>
          </cell>
        </row>
        <row r="3292">
          <cell r="BY3292">
            <v>0</v>
          </cell>
          <cell r="BZ3292">
            <v>0</v>
          </cell>
          <cell r="CA3292">
            <v>0</v>
          </cell>
          <cell r="CB3292">
            <v>0</v>
          </cell>
          <cell r="CC3292">
            <v>0</v>
          </cell>
          <cell r="CD3292">
            <v>0</v>
          </cell>
          <cell r="CE3292">
            <v>0</v>
          </cell>
        </row>
        <row r="3293">
          <cell r="BY3293">
            <v>0</v>
          </cell>
          <cell r="BZ3293">
            <v>0</v>
          </cell>
          <cell r="CA3293">
            <v>0</v>
          </cell>
          <cell r="CB3293">
            <v>0</v>
          </cell>
          <cell r="CC3293">
            <v>0</v>
          </cell>
          <cell r="CD3293">
            <v>0</v>
          </cell>
          <cell r="CE3293">
            <v>0</v>
          </cell>
        </row>
        <row r="3294">
          <cell r="BY3294">
            <v>0</v>
          </cell>
          <cell r="BZ3294">
            <v>0</v>
          </cell>
          <cell r="CA3294">
            <v>0</v>
          </cell>
          <cell r="CB3294">
            <v>0</v>
          </cell>
          <cell r="CC3294">
            <v>0</v>
          </cell>
          <cell r="CD3294">
            <v>0</v>
          </cell>
          <cell r="CE3294">
            <v>0</v>
          </cell>
        </row>
        <row r="3295">
          <cell r="BY3295">
            <v>0</v>
          </cell>
          <cell r="BZ3295">
            <v>0</v>
          </cell>
          <cell r="CA3295">
            <v>0</v>
          </cell>
          <cell r="CB3295">
            <v>0</v>
          </cell>
          <cell r="CC3295">
            <v>0</v>
          </cell>
          <cell r="CD3295">
            <v>0</v>
          </cell>
          <cell r="CE3295">
            <v>0</v>
          </cell>
        </row>
        <row r="3296">
          <cell r="BY3296">
            <v>0</v>
          </cell>
          <cell r="BZ3296">
            <v>0</v>
          </cell>
          <cell r="CA3296">
            <v>0</v>
          </cell>
          <cell r="CB3296">
            <v>0</v>
          </cell>
          <cell r="CC3296">
            <v>0</v>
          </cell>
          <cell r="CD3296">
            <v>0</v>
          </cell>
          <cell r="CE3296">
            <v>0</v>
          </cell>
        </row>
        <row r="3297">
          <cell r="BY3297">
            <v>0</v>
          </cell>
          <cell r="BZ3297">
            <v>0</v>
          </cell>
          <cell r="CA3297">
            <v>0</v>
          </cell>
          <cell r="CB3297">
            <v>0</v>
          </cell>
          <cell r="CC3297">
            <v>0</v>
          </cell>
          <cell r="CD3297">
            <v>0</v>
          </cell>
          <cell r="CE3297">
            <v>0</v>
          </cell>
        </row>
        <row r="3298">
          <cell r="BY3298">
            <v>0</v>
          </cell>
          <cell r="BZ3298">
            <v>0</v>
          </cell>
          <cell r="CA3298">
            <v>0</v>
          </cell>
          <cell r="CB3298">
            <v>0</v>
          </cell>
          <cell r="CC3298">
            <v>0</v>
          </cell>
          <cell r="CD3298">
            <v>0</v>
          </cell>
          <cell r="CE3298">
            <v>0</v>
          </cell>
        </row>
        <row r="3299">
          <cell r="BY3299">
            <v>0</v>
          </cell>
          <cell r="BZ3299">
            <v>0</v>
          </cell>
          <cell r="CA3299">
            <v>0</v>
          </cell>
          <cell r="CB3299">
            <v>0</v>
          </cell>
          <cell r="CC3299">
            <v>0</v>
          </cell>
          <cell r="CD3299">
            <v>0</v>
          </cell>
          <cell r="CE3299">
            <v>0</v>
          </cell>
        </row>
        <row r="3300">
          <cell r="BY3300">
            <v>0</v>
          </cell>
          <cell r="BZ3300">
            <v>0</v>
          </cell>
          <cell r="CA3300">
            <v>0</v>
          </cell>
          <cell r="CB3300">
            <v>0</v>
          </cell>
          <cell r="CC3300">
            <v>0</v>
          </cell>
          <cell r="CD3300">
            <v>0</v>
          </cell>
          <cell r="CE3300">
            <v>0</v>
          </cell>
        </row>
        <row r="3301">
          <cell r="BY3301">
            <v>0</v>
          </cell>
          <cell r="BZ3301">
            <v>0</v>
          </cell>
          <cell r="CA3301">
            <v>0</v>
          </cell>
          <cell r="CB3301">
            <v>0</v>
          </cell>
          <cell r="CC3301">
            <v>0</v>
          </cell>
          <cell r="CD3301">
            <v>0</v>
          </cell>
          <cell r="CE3301">
            <v>0</v>
          </cell>
        </row>
        <row r="3302">
          <cell r="BY3302">
            <v>0</v>
          </cell>
          <cell r="BZ3302">
            <v>0</v>
          </cell>
          <cell r="CA3302">
            <v>0</v>
          </cell>
          <cell r="CB3302">
            <v>0</v>
          </cell>
          <cell r="CC3302">
            <v>0</v>
          </cell>
          <cell r="CD3302">
            <v>0</v>
          </cell>
          <cell r="CE3302">
            <v>0</v>
          </cell>
        </row>
        <row r="3303">
          <cell r="BY3303">
            <v>0</v>
          </cell>
          <cell r="BZ3303">
            <v>0</v>
          </cell>
          <cell r="CA3303">
            <v>0</v>
          </cell>
          <cell r="CB3303">
            <v>0</v>
          </cell>
          <cell r="CC3303">
            <v>0</v>
          </cell>
          <cell r="CD3303">
            <v>0</v>
          </cell>
          <cell r="CE3303">
            <v>0</v>
          </cell>
        </row>
        <row r="3304">
          <cell r="BY3304">
            <v>0</v>
          </cell>
          <cell r="BZ3304">
            <v>0</v>
          </cell>
          <cell r="CA3304">
            <v>0</v>
          </cell>
          <cell r="CB3304">
            <v>0</v>
          </cell>
          <cell r="CC3304">
            <v>0</v>
          </cell>
          <cell r="CD3304">
            <v>0</v>
          </cell>
          <cell r="CE3304">
            <v>0</v>
          </cell>
        </row>
        <row r="3305">
          <cell r="BY3305">
            <v>0</v>
          </cell>
          <cell r="BZ3305">
            <v>0</v>
          </cell>
          <cell r="CA3305">
            <v>0</v>
          </cell>
          <cell r="CB3305">
            <v>0</v>
          </cell>
          <cell r="CC3305">
            <v>0</v>
          </cell>
          <cell r="CD3305">
            <v>0</v>
          </cell>
          <cell r="CE3305">
            <v>0</v>
          </cell>
        </row>
        <row r="3306">
          <cell r="BY3306">
            <v>0</v>
          </cell>
          <cell r="BZ3306">
            <v>0</v>
          </cell>
          <cell r="CA3306">
            <v>0</v>
          </cell>
          <cell r="CB3306">
            <v>0</v>
          </cell>
          <cell r="CC3306">
            <v>0</v>
          </cell>
          <cell r="CD3306">
            <v>0</v>
          </cell>
          <cell r="CE3306">
            <v>0</v>
          </cell>
        </row>
        <row r="3307">
          <cell r="BY3307">
            <v>0</v>
          </cell>
          <cell r="BZ3307">
            <v>0</v>
          </cell>
          <cell r="CA3307">
            <v>0</v>
          </cell>
          <cell r="CB3307">
            <v>0</v>
          </cell>
          <cell r="CC3307">
            <v>0</v>
          </cell>
          <cell r="CD3307">
            <v>0</v>
          </cell>
          <cell r="CE3307">
            <v>0</v>
          </cell>
        </row>
        <row r="3308">
          <cell r="BY3308">
            <v>0</v>
          </cell>
          <cell r="BZ3308">
            <v>0</v>
          </cell>
          <cell r="CA3308">
            <v>0</v>
          </cell>
          <cell r="CB3308">
            <v>0</v>
          </cell>
          <cell r="CC3308">
            <v>0</v>
          </cell>
          <cell r="CD3308">
            <v>0</v>
          </cell>
          <cell r="CE3308">
            <v>0</v>
          </cell>
        </row>
        <row r="3309">
          <cell r="BY3309">
            <v>0</v>
          </cell>
          <cell r="BZ3309">
            <v>0</v>
          </cell>
          <cell r="CA3309">
            <v>0</v>
          </cell>
          <cell r="CB3309">
            <v>0</v>
          </cell>
          <cell r="CC3309">
            <v>0</v>
          </cell>
          <cell r="CD3309">
            <v>0</v>
          </cell>
          <cell r="CE3309">
            <v>0</v>
          </cell>
        </row>
        <row r="3310">
          <cell r="BY3310">
            <v>0</v>
          </cell>
          <cell r="BZ3310">
            <v>0</v>
          </cell>
          <cell r="CA3310">
            <v>0</v>
          </cell>
          <cell r="CB3310">
            <v>0</v>
          </cell>
          <cell r="CC3310">
            <v>0</v>
          </cell>
          <cell r="CD3310">
            <v>0</v>
          </cell>
          <cell r="CE3310">
            <v>0</v>
          </cell>
        </row>
        <row r="3311">
          <cell r="BY3311">
            <v>0</v>
          </cell>
          <cell r="BZ3311">
            <v>0</v>
          </cell>
          <cell r="CA3311">
            <v>0</v>
          </cell>
          <cell r="CB3311">
            <v>0</v>
          </cell>
          <cell r="CC3311">
            <v>0</v>
          </cell>
          <cell r="CD3311">
            <v>0</v>
          </cell>
          <cell r="CE3311">
            <v>0</v>
          </cell>
        </row>
        <row r="3312">
          <cell r="BY3312">
            <v>0</v>
          </cell>
          <cell r="BZ3312">
            <v>0</v>
          </cell>
          <cell r="CA3312">
            <v>0</v>
          </cell>
          <cell r="CB3312">
            <v>0</v>
          </cell>
          <cell r="CC3312">
            <v>0</v>
          </cell>
          <cell r="CD3312">
            <v>0</v>
          </cell>
          <cell r="CE3312">
            <v>0</v>
          </cell>
        </row>
        <row r="3313">
          <cell r="BY3313">
            <v>0</v>
          </cell>
          <cell r="BZ3313">
            <v>0</v>
          </cell>
          <cell r="CA3313">
            <v>0</v>
          </cell>
          <cell r="CB3313">
            <v>0</v>
          </cell>
          <cell r="CC3313">
            <v>0</v>
          </cell>
          <cell r="CD3313">
            <v>0</v>
          </cell>
          <cell r="CE3313">
            <v>0</v>
          </cell>
        </row>
        <row r="3314">
          <cell r="BY3314">
            <v>0</v>
          </cell>
          <cell r="BZ3314">
            <v>0</v>
          </cell>
          <cell r="CA3314">
            <v>0</v>
          </cell>
          <cell r="CB3314">
            <v>0</v>
          </cell>
          <cell r="CC3314">
            <v>0</v>
          </cell>
          <cell r="CD3314">
            <v>0</v>
          </cell>
          <cell r="CE3314">
            <v>0</v>
          </cell>
        </row>
        <row r="3315">
          <cell r="BY3315">
            <v>0</v>
          </cell>
          <cell r="BZ3315">
            <v>0</v>
          </cell>
          <cell r="CA3315">
            <v>0</v>
          </cell>
          <cell r="CB3315">
            <v>0</v>
          </cell>
          <cell r="CC3315">
            <v>0</v>
          </cell>
          <cell r="CD3315">
            <v>0</v>
          </cell>
          <cell r="CE3315">
            <v>0</v>
          </cell>
        </row>
        <row r="3316">
          <cell r="BY3316">
            <v>0</v>
          </cell>
          <cell r="BZ3316">
            <v>0</v>
          </cell>
          <cell r="CA3316">
            <v>0</v>
          </cell>
          <cell r="CB3316">
            <v>0</v>
          </cell>
          <cell r="CC3316">
            <v>0</v>
          </cell>
          <cell r="CD3316">
            <v>0</v>
          </cell>
          <cell r="CE3316">
            <v>0</v>
          </cell>
        </row>
        <row r="3317">
          <cell r="BY3317">
            <v>0</v>
          </cell>
          <cell r="BZ3317">
            <v>0</v>
          </cell>
          <cell r="CA3317">
            <v>0</v>
          </cell>
          <cell r="CB3317">
            <v>0</v>
          </cell>
          <cell r="CC3317">
            <v>0</v>
          </cell>
          <cell r="CD3317">
            <v>0</v>
          </cell>
          <cell r="CE3317">
            <v>0</v>
          </cell>
        </row>
        <row r="3318">
          <cell r="BY3318">
            <v>0</v>
          </cell>
          <cell r="BZ3318">
            <v>0</v>
          </cell>
          <cell r="CA3318">
            <v>0</v>
          </cell>
          <cell r="CB3318">
            <v>0</v>
          </cell>
          <cell r="CC3318">
            <v>0</v>
          </cell>
          <cell r="CD3318">
            <v>0</v>
          </cell>
          <cell r="CE3318">
            <v>0</v>
          </cell>
        </row>
        <row r="3319">
          <cell r="BY3319">
            <v>0</v>
          </cell>
          <cell r="BZ3319">
            <v>0</v>
          </cell>
          <cell r="CA3319">
            <v>0</v>
          </cell>
          <cell r="CB3319">
            <v>0</v>
          </cell>
          <cell r="CC3319">
            <v>0</v>
          </cell>
          <cell r="CD3319">
            <v>0</v>
          </cell>
          <cell r="CE3319">
            <v>0</v>
          </cell>
        </row>
        <row r="3320">
          <cell r="BY3320">
            <v>0</v>
          </cell>
          <cell r="BZ3320">
            <v>0</v>
          </cell>
          <cell r="CA3320">
            <v>0</v>
          </cell>
          <cell r="CB3320">
            <v>0</v>
          </cell>
          <cell r="CC3320">
            <v>0</v>
          </cell>
          <cell r="CD3320">
            <v>0</v>
          </cell>
          <cell r="CE3320">
            <v>0</v>
          </cell>
        </row>
        <row r="3321">
          <cell r="BY3321">
            <v>0</v>
          </cell>
          <cell r="BZ3321">
            <v>0</v>
          </cell>
          <cell r="CA3321">
            <v>0</v>
          </cell>
          <cell r="CB3321">
            <v>0</v>
          </cell>
          <cell r="CC3321">
            <v>0</v>
          </cell>
          <cell r="CD3321">
            <v>0</v>
          </cell>
          <cell r="CE3321">
            <v>0</v>
          </cell>
        </row>
        <row r="3322">
          <cell r="BY3322">
            <v>0</v>
          </cell>
          <cell r="BZ3322">
            <v>0</v>
          </cell>
          <cell r="CA3322">
            <v>0</v>
          </cell>
          <cell r="CB3322">
            <v>0</v>
          </cell>
          <cell r="CC3322">
            <v>0</v>
          </cell>
          <cell r="CD3322">
            <v>0</v>
          </cell>
          <cell r="CE3322">
            <v>0</v>
          </cell>
        </row>
        <row r="3323">
          <cell r="BY3323">
            <v>0</v>
          </cell>
          <cell r="BZ3323">
            <v>0</v>
          </cell>
          <cell r="CA3323">
            <v>0</v>
          </cell>
          <cell r="CB3323">
            <v>0</v>
          </cell>
          <cell r="CC3323">
            <v>0</v>
          </cell>
          <cell r="CD3323">
            <v>0</v>
          </cell>
          <cell r="CE3323">
            <v>0</v>
          </cell>
        </row>
        <row r="3324">
          <cell r="BY3324">
            <v>0</v>
          </cell>
          <cell r="BZ3324">
            <v>0</v>
          </cell>
          <cell r="CA3324">
            <v>0</v>
          </cell>
          <cell r="CB3324">
            <v>0</v>
          </cell>
          <cell r="CC3324">
            <v>0</v>
          </cell>
          <cell r="CD3324">
            <v>0</v>
          </cell>
          <cell r="CE3324">
            <v>0</v>
          </cell>
        </row>
        <row r="3325">
          <cell r="BY3325">
            <v>0</v>
          </cell>
          <cell r="BZ3325">
            <v>0</v>
          </cell>
          <cell r="CA3325">
            <v>0</v>
          </cell>
          <cell r="CB3325">
            <v>0</v>
          </cell>
          <cell r="CC3325">
            <v>0</v>
          </cell>
          <cell r="CD3325">
            <v>0</v>
          </cell>
          <cell r="CE3325">
            <v>0</v>
          </cell>
        </row>
        <row r="3326">
          <cell r="BY3326">
            <v>0</v>
          </cell>
          <cell r="BZ3326">
            <v>0</v>
          </cell>
          <cell r="CA3326">
            <v>0</v>
          </cell>
          <cell r="CB3326">
            <v>0</v>
          </cell>
          <cell r="CC3326">
            <v>0</v>
          </cell>
          <cell r="CD3326">
            <v>0</v>
          </cell>
          <cell r="CE3326">
            <v>0</v>
          </cell>
        </row>
        <row r="3327">
          <cell r="BY3327">
            <v>0</v>
          </cell>
          <cell r="BZ3327">
            <v>0</v>
          </cell>
          <cell r="CA3327">
            <v>0</v>
          </cell>
          <cell r="CB3327">
            <v>0</v>
          </cell>
          <cell r="CC3327">
            <v>0</v>
          </cell>
          <cell r="CD3327">
            <v>0</v>
          </cell>
          <cell r="CE3327">
            <v>0</v>
          </cell>
        </row>
        <row r="3328">
          <cell r="BY3328">
            <v>0</v>
          </cell>
          <cell r="BZ3328">
            <v>0</v>
          </cell>
          <cell r="CA3328">
            <v>0</v>
          </cell>
          <cell r="CB3328">
            <v>0</v>
          </cell>
          <cell r="CC3328">
            <v>0</v>
          </cell>
          <cell r="CD3328">
            <v>0</v>
          </cell>
          <cell r="CE3328">
            <v>0</v>
          </cell>
        </row>
        <row r="3329">
          <cell r="BY3329">
            <v>0</v>
          </cell>
          <cell r="BZ3329">
            <v>0</v>
          </cell>
          <cell r="CA3329">
            <v>0</v>
          </cell>
          <cell r="CB3329">
            <v>0</v>
          </cell>
          <cell r="CC3329">
            <v>0</v>
          </cell>
          <cell r="CD3329">
            <v>0</v>
          </cell>
          <cell r="CE3329">
            <v>0</v>
          </cell>
        </row>
        <row r="3330">
          <cell r="BY3330">
            <v>0</v>
          </cell>
          <cell r="BZ3330">
            <v>0</v>
          </cell>
          <cell r="CA3330">
            <v>0</v>
          </cell>
          <cell r="CB3330">
            <v>0</v>
          </cell>
          <cell r="CC3330">
            <v>0</v>
          </cell>
          <cell r="CD3330">
            <v>0</v>
          </cell>
          <cell r="CE3330">
            <v>0</v>
          </cell>
        </row>
        <row r="3331">
          <cell r="BY3331">
            <v>0</v>
          </cell>
          <cell r="BZ3331">
            <v>0</v>
          </cell>
          <cell r="CA3331">
            <v>0</v>
          </cell>
          <cell r="CB3331">
            <v>0</v>
          </cell>
          <cell r="CC3331">
            <v>0</v>
          </cell>
          <cell r="CD3331">
            <v>0</v>
          </cell>
          <cell r="CE3331">
            <v>0</v>
          </cell>
        </row>
        <row r="3332">
          <cell r="BY3332">
            <v>0</v>
          </cell>
          <cell r="BZ3332">
            <v>0</v>
          </cell>
          <cell r="CA3332">
            <v>0</v>
          </cell>
          <cell r="CB3332">
            <v>0</v>
          </cell>
          <cell r="CC3332">
            <v>0</v>
          </cell>
          <cell r="CD3332">
            <v>0</v>
          </cell>
          <cell r="CE3332">
            <v>0</v>
          </cell>
        </row>
        <row r="3333">
          <cell r="BY3333">
            <v>0</v>
          </cell>
          <cell r="BZ3333">
            <v>0</v>
          </cell>
          <cell r="CA3333">
            <v>0</v>
          </cell>
          <cell r="CB3333">
            <v>0</v>
          </cell>
          <cell r="CC3333">
            <v>0</v>
          </cell>
          <cell r="CD3333">
            <v>0</v>
          </cell>
          <cell r="CE3333">
            <v>0</v>
          </cell>
        </row>
        <row r="3334">
          <cell r="BY3334">
            <v>0</v>
          </cell>
          <cell r="BZ3334">
            <v>0</v>
          </cell>
          <cell r="CA3334">
            <v>0</v>
          </cell>
          <cell r="CB3334">
            <v>0</v>
          </cell>
          <cell r="CC3334">
            <v>0</v>
          </cell>
          <cell r="CD3334">
            <v>0</v>
          </cell>
          <cell r="CE3334">
            <v>0</v>
          </cell>
        </row>
        <row r="3335">
          <cell r="BY3335">
            <v>0</v>
          </cell>
          <cell r="BZ3335">
            <v>0</v>
          </cell>
          <cell r="CA3335">
            <v>0</v>
          </cell>
          <cell r="CB3335">
            <v>0</v>
          </cell>
          <cell r="CC3335">
            <v>0</v>
          </cell>
          <cell r="CD3335">
            <v>0</v>
          </cell>
          <cell r="CE3335">
            <v>0</v>
          </cell>
        </row>
        <row r="3336">
          <cell r="BY3336">
            <v>0</v>
          </cell>
          <cell r="BZ3336">
            <v>0</v>
          </cell>
          <cell r="CA3336">
            <v>0</v>
          </cell>
          <cell r="CB3336">
            <v>0</v>
          </cell>
          <cell r="CC3336">
            <v>0</v>
          </cell>
          <cell r="CD3336">
            <v>0</v>
          </cell>
          <cell r="CE3336">
            <v>0</v>
          </cell>
        </row>
        <row r="3337">
          <cell r="BY3337">
            <v>0</v>
          </cell>
          <cell r="BZ3337">
            <v>0</v>
          </cell>
          <cell r="CA3337">
            <v>0</v>
          </cell>
          <cell r="CB3337">
            <v>0</v>
          </cell>
          <cell r="CC3337">
            <v>0</v>
          </cell>
          <cell r="CD3337">
            <v>0</v>
          </cell>
          <cell r="CE3337">
            <v>0</v>
          </cell>
        </row>
        <row r="3338">
          <cell r="BY3338">
            <v>0</v>
          </cell>
          <cell r="BZ3338">
            <v>0</v>
          </cell>
          <cell r="CA3338">
            <v>0</v>
          </cell>
          <cell r="CB3338">
            <v>0</v>
          </cell>
          <cell r="CC3338">
            <v>0</v>
          </cell>
          <cell r="CD3338">
            <v>0</v>
          </cell>
          <cell r="CE3338">
            <v>0</v>
          </cell>
        </row>
        <row r="3339">
          <cell r="BY3339">
            <v>0</v>
          </cell>
          <cell r="BZ3339">
            <v>0</v>
          </cell>
          <cell r="CA3339">
            <v>0</v>
          </cell>
          <cell r="CB3339">
            <v>0</v>
          </cell>
          <cell r="CC3339">
            <v>0</v>
          </cell>
          <cell r="CD3339">
            <v>0</v>
          </cell>
          <cell r="CE3339">
            <v>0</v>
          </cell>
        </row>
        <row r="3340">
          <cell r="BY3340">
            <v>0</v>
          </cell>
          <cell r="BZ3340">
            <v>0</v>
          </cell>
          <cell r="CA3340">
            <v>0</v>
          </cell>
          <cell r="CB3340">
            <v>0</v>
          </cell>
          <cell r="CC3340">
            <v>0</v>
          </cell>
          <cell r="CD3340">
            <v>0</v>
          </cell>
          <cell r="CE3340">
            <v>0</v>
          </cell>
        </row>
        <row r="3341">
          <cell r="BY3341">
            <v>0</v>
          </cell>
          <cell r="BZ3341">
            <v>0</v>
          </cell>
          <cell r="CA3341">
            <v>0</v>
          </cell>
          <cell r="CB3341">
            <v>0</v>
          </cell>
          <cell r="CC3341">
            <v>0</v>
          </cell>
          <cell r="CD3341">
            <v>0</v>
          </cell>
          <cell r="CE3341">
            <v>0</v>
          </cell>
        </row>
        <row r="3342">
          <cell r="BY3342">
            <v>0</v>
          </cell>
          <cell r="BZ3342">
            <v>0</v>
          </cell>
          <cell r="CA3342">
            <v>0</v>
          </cell>
          <cell r="CB3342">
            <v>0</v>
          </cell>
          <cell r="CC3342">
            <v>0</v>
          </cell>
          <cell r="CD3342">
            <v>0</v>
          </cell>
          <cell r="CE3342">
            <v>0</v>
          </cell>
        </row>
        <row r="3343">
          <cell r="BY3343">
            <v>0</v>
          </cell>
          <cell r="BZ3343">
            <v>0</v>
          </cell>
          <cell r="CA3343">
            <v>0</v>
          </cell>
          <cell r="CB3343">
            <v>0</v>
          </cell>
          <cell r="CC3343">
            <v>0</v>
          </cell>
          <cell r="CD3343">
            <v>0</v>
          </cell>
          <cell r="CE3343">
            <v>0</v>
          </cell>
        </row>
        <row r="3344">
          <cell r="BY3344">
            <v>0</v>
          </cell>
          <cell r="BZ3344">
            <v>0</v>
          </cell>
          <cell r="CA3344">
            <v>0</v>
          </cell>
          <cell r="CB3344">
            <v>0</v>
          </cell>
          <cell r="CC3344">
            <v>0</v>
          </cell>
          <cell r="CD3344">
            <v>0</v>
          </cell>
          <cell r="CE3344">
            <v>0</v>
          </cell>
        </row>
        <row r="3345">
          <cell r="BY3345">
            <v>0</v>
          </cell>
          <cell r="BZ3345">
            <v>0</v>
          </cell>
          <cell r="CA3345">
            <v>0</v>
          </cell>
          <cell r="CB3345">
            <v>0</v>
          </cell>
          <cell r="CC3345">
            <v>0</v>
          </cell>
          <cell r="CD3345">
            <v>0</v>
          </cell>
          <cell r="CE3345">
            <v>0</v>
          </cell>
        </row>
        <row r="3346">
          <cell r="BY3346">
            <v>0</v>
          </cell>
          <cell r="BZ3346">
            <v>0</v>
          </cell>
          <cell r="CA3346">
            <v>0</v>
          </cell>
          <cell r="CB3346">
            <v>0</v>
          </cell>
          <cell r="CC3346">
            <v>0</v>
          </cell>
          <cell r="CD3346">
            <v>0</v>
          </cell>
          <cell r="CE3346">
            <v>0</v>
          </cell>
        </row>
        <row r="3347">
          <cell r="BY3347">
            <v>0</v>
          </cell>
          <cell r="BZ3347">
            <v>0</v>
          </cell>
          <cell r="CA3347">
            <v>0</v>
          </cell>
          <cell r="CB3347">
            <v>0</v>
          </cell>
          <cell r="CC3347">
            <v>0</v>
          </cell>
          <cell r="CD3347">
            <v>0</v>
          </cell>
          <cell r="CE3347">
            <v>0</v>
          </cell>
        </row>
        <row r="3348">
          <cell r="BY3348">
            <v>0</v>
          </cell>
          <cell r="BZ3348">
            <v>0</v>
          </cell>
          <cell r="CA3348">
            <v>0</v>
          </cell>
          <cell r="CB3348">
            <v>0</v>
          </cell>
          <cell r="CC3348">
            <v>0</v>
          </cell>
          <cell r="CD3348">
            <v>0</v>
          </cell>
          <cell r="CE3348">
            <v>0</v>
          </cell>
        </row>
        <row r="3349">
          <cell r="BY3349">
            <v>0</v>
          </cell>
          <cell r="BZ3349">
            <v>0</v>
          </cell>
          <cell r="CA3349">
            <v>0</v>
          </cell>
          <cell r="CB3349">
            <v>0</v>
          </cell>
          <cell r="CC3349">
            <v>0</v>
          </cell>
          <cell r="CD3349">
            <v>0</v>
          </cell>
          <cell r="CE3349">
            <v>0</v>
          </cell>
        </row>
        <row r="3350">
          <cell r="BY3350">
            <v>0</v>
          </cell>
          <cell r="BZ3350">
            <v>0</v>
          </cell>
          <cell r="CA3350">
            <v>0</v>
          </cell>
          <cell r="CB3350">
            <v>0</v>
          </cell>
          <cell r="CC3350">
            <v>0</v>
          </cell>
          <cell r="CD3350">
            <v>0</v>
          </cell>
          <cell r="CE3350">
            <v>0</v>
          </cell>
        </row>
        <row r="3351">
          <cell r="BY3351">
            <v>0</v>
          </cell>
          <cell r="BZ3351">
            <v>0</v>
          </cell>
          <cell r="CA3351">
            <v>0</v>
          </cell>
          <cell r="CB3351">
            <v>0</v>
          </cell>
          <cell r="CC3351">
            <v>0</v>
          </cell>
          <cell r="CD3351">
            <v>0</v>
          </cell>
          <cell r="CE3351">
            <v>0</v>
          </cell>
        </row>
        <row r="3352">
          <cell r="BY3352">
            <v>0</v>
          </cell>
          <cell r="BZ3352">
            <v>0</v>
          </cell>
          <cell r="CA3352">
            <v>0</v>
          </cell>
          <cell r="CB3352">
            <v>0</v>
          </cell>
          <cell r="CC3352">
            <v>0</v>
          </cell>
          <cell r="CD3352">
            <v>0</v>
          </cell>
          <cell r="CE3352">
            <v>0</v>
          </cell>
        </row>
        <row r="3353">
          <cell r="BY3353">
            <v>0</v>
          </cell>
          <cell r="BZ3353">
            <v>0</v>
          </cell>
          <cell r="CA3353">
            <v>0</v>
          </cell>
          <cell r="CB3353">
            <v>0</v>
          </cell>
          <cell r="CC3353">
            <v>0</v>
          </cell>
          <cell r="CD3353">
            <v>0</v>
          </cell>
          <cell r="CE3353">
            <v>0</v>
          </cell>
        </row>
        <row r="3354">
          <cell r="BY3354">
            <v>0</v>
          </cell>
          <cell r="BZ3354">
            <v>0</v>
          </cell>
          <cell r="CA3354">
            <v>0</v>
          </cell>
          <cell r="CB3354">
            <v>0</v>
          </cell>
          <cell r="CC3354">
            <v>0</v>
          </cell>
          <cell r="CD3354">
            <v>0</v>
          </cell>
          <cell r="CE3354">
            <v>0</v>
          </cell>
        </row>
        <row r="3355">
          <cell r="BY3355">
            <v>0</v>
          </cell>
          <cell r="BZ3355">
            <v>0</v>
          </cell>
          <cell r="CA3355">
            <v>0</v>
          </cell>
          <cell r="CB3355">
            <v>0</v>
          </cell>
          <cell r="CC3355">
            <v>0</v>
          </cell>
          <cell r="CD3355">
            <v>0</v>
          </cell>
          <cell r="CE3355">
            <v>0</v>
          </cell>
        </row>
        <row r="3356">
          <cell r="BY3356">
            <v>0</v>
          </cell>
          <cell r="BZ3356">
            <v>0</v>
          </cell>
          <cell r="CA3356">
            <v>0</v>
          </cell>
          <cell r="CB3356">
            <v>0</v>
          </cell>
          <cell r="CC3356">
            <v>0</v>
          </cell>
          <cell r="CD3356">
            <v>0</v>
          </cell>
          <cell r="CE3356">
            <v>0</v>
          </cell>
        </row>
        <row r="3357">
          <cell r="BY3357">
            <v>0</v>
          </cell>
          <cell r="BZ3357">
            <v>0</v>
          </cell>
          <cell r="CA3357">
            <v>0</v>
          </cell>
          <cell r="CB3357">
            <v>0</v>
          </cell>
          <cell r="CC3357">
            <v>0</v>
          </cell>
          <cell r="CD3357">
            <v>0</v>
          </cell>
          <cell r="CE3357">
            <v>0</v>
          </cell>
        </row>
        <row r="3358">
          <cell r="BY3358">
            <v>0</v>
          </cell>
          <cell r="BZ3358">
            <v>0</v>
          </cell>
          <cell r="CA3358">
            <v>0</v>
          </cell>
          <cell r="CB3358">
            <v>0</v>
          </cell>
          <cell r="CC3358">
            <v>0</v>
          </cell>
          <cell r="CD3358">
            <v>0</v>
          </cell>
          <cell r="CE3358">
            <v>0</v>
          </cell>
        </row>
        <row r="3359">
          <cell r="BY3359">
            <v>0</v>
          </cell>
          <cell r="BZ3359">
            <v>0</v>
          </cell>
          <cell r="CA3359">
            <v>0</v>
          </cell>
          <cell r="CB3359">
            <v>0</v>
          </cell>
          <cell r="CC3359">
            <v>0</v>
          </cell>
          <cell r="CD3359">
            <v>0</v>
          </cell>
          <cell r="CE3359">
            <v>0</v>
          </cell>
        </row>
        <row r="3360">
          <cell r="BY3360">
            <v>0</v>
          </cell>
          <cell r="BZ3360">
            <v>0</v>
          </cell>
          <cell r="CA3360">
            <v>0</v>
          </cell>
          <cell r="CB3360">
            <v>0</v>
          </cell>
          <cell r="CC3360">
            <v>0</v>
          </cell>
          <cell r="CD3360">
            <v>0</v>
          </cell>
          <cell r="CE3360">
            <v>0</v>
          </cell>
        </row>
        <row r="3361">
          <cell r="BY3361">
            <v>0</v>
          </cell>
          <cell r="BZ3361">
            <v>0</v>
          </cell>
          <cell r="CA3361">
            <v>0</v>
          </cell>
          <cell r="CB3361">
            <v>0</v>
          </cell>
          <cell r="CC3361">
            <v>0</v>
          </cell>
          <cell r="CD3361">
            <v>0</v>
          </cell>
          <cell r="CE3361">
            <v>0</v>
          </cell>
        </row>
        <row r="3362">
          <cell r="BY3362">
            <v>0</v>
          </cell>
          <cell r="BZ3362">
            <v>0</v>
          </cell>
          <cell r="CA3362">
            <v>0</v>
          </cell>
          <cell r="CB3362">
            <v>0</v>
          </cell>
          <cell r="CC3362">
            <v>0</v>
          </cell>
          <cell r="CD3362">
            <v>0</v>
          </cell>
          <cell r="CE3362">
            <v>0</v>
          </cell>
        </row>
        <row r="3363">
          <cell r="BY3363">
            <v>0</v>
          </cell>
          <cell r="BZ3363">
            <v>0</v>
          </cell>
          <cell r="CA3363">
            <v>0</v>
          </cell>
          <cell r="CB3363">
            <v>0</v>
          </cell>
          <cell r="CC3363">
            <v>0</v>
          </cell>
          <cell r="CD3363">
            <v>0</v>
          </cell>
          <cell r="CE3363">
            <v>0</v>
          </cell>
        </row>
        <row r="3364">
          <cell r="BY3364">
            <v>0</v>
          </cell>
          <cell r="BZ3364">
            <v>0</v>
          </cell>
          <cell r="CA3364">
            <v>0</v>
          </cell>
          <cell r="CB3364">
            <v>0</v>
          </cell>
          <cell r="CC3364">
            <v>0</v>
          </cell>
          <cell r="CD3364">
            <v>0</v>
          </cell>
          <cell r="CE3364">
            <v>0</v>
          </cell>
        </row>
        <row r="3365">
          <cell r="BY3365">
            <v>0</v>
          </cell>
          <cell r="BZ3365">
            <v>0</v>
          </cell>
          <cell r="CA3365">
            <v>0</v>
          </cell>
          <cell r="CB3365">
            <v>0</v>
          </cell>
          <cell r="CC3365">
            <v>0</v>
          </cell>
          <cell r="CD3365">
            <v>0</v>
          </cell>
          <cell r="CE3365">
            <v>0</v>
          </cell>
        </row>
        <row r="3366">
          <cell r="BY3366">
            <v>0</v>
          </cell>
          <cell r="BZ3366">
            <v>0</v>
          </cell>
          <cell r="CA3366">
            <v>0</v>
          </cell>
          <cell r="CB3366">
            <v>0</v>
          </cell>
          <cell r="CC3366">
            <v>0</v>
          </cell>
          <cell r="CD3366">
            <v>0</v>
          </cell>
          <cell r="CE3366">
            <v>0</v>
          </cell>
        </row>
        <row r="3367">
          <cell r="BY3367">
            <v>0</v>
          </cell>
          <cell r="BZ3367">
            <v>0</v>
          </cell>
          <cell r="CA3367">
            <v>0</v>
          </cell>
          <cell r="CB3367">
            <v>0</v>
          </cell>
          <cell r="CC3367">
            <v>0</v>
          </cell>
          <cell r="CD3367">
            <v>0</v>
          </cell>
          <cell r="CE3367">
            <v>0</v>
          </cell>
        </row>
        <row r="3368">
          <cell r="BY3368">
            <v>0</v>
          </cell>
          <cell r="BZ3368">
            <v>0</v>
          </cell>
          <cell r="CA3368">
            <v>0</v>
          </cell>
          <cell r="CB3368">
            <v>0</v>
          </cell>
          <cell r="CC3368">
            <v>0</v>
          </cell>
          <cell r="CD3368">
            <v>0</v>
          </cell>
          <cell r="CE3368">
            <v>0</v>
          </cell>
        </row>
        <row r="3369">
          <cell r="BY3369">
            <v>0</v>
          </cell>
          <cell r="BZ3369">
            <v>0</v>
          </cell>
          <cell r="CA3369">
            <v>0</v>
          </cell>
          <cell r="CB3369">
            <v>0</v>
          </cell>
          <cell r="CC3369">
            <v>0</v>
          </cell>
          <cell r="CD3369">
            <v>0</v>
          </cell>
          <cell r="CE3369">
            <v>0</v>
          </cell>
        </row>
        <row r="3370">
          <cell r="BY3370">
            <v>0</v>
          </cell>
          <cell r="BZ3370">
            <v>0</v>
          </cell>
          <cell r="CA3370">
            <v>0</v>
          </cell>
          <cell r="CB3370">
            <v>0</v>
          </cell>
          <cell r="CC3370">
            <v>0</v>
          </cell>
          <cell r="CD3370">
            <v>0</v>
          </cell>
          <cell r="CE3370">
            <v>0</v>
          </cell>
        </row>
        <row r="3371">
          <cell r="BY3371">
            <v>0</v>
          </cell>
          <cell r="BZ3371">
            <v>0</v>
          </cell>
          <cell r="CA3371">
            <v>0</v>
          </cell>
          <cell r="CB3371">
            <v>0</v>
          </cell>
          <cell r="CC3371">
            <v>0</v>
          </cell>
          <cell r="CD3371">
            <v>0</v>
          </cell>
          <cell r="CE3371">
            <v>0</v>
          </cell>
        </row>
        <row r="3372">
          <cell r="BY3372">
            <v>0</v>
          </cell>
          <cell r="BZ3372">
            <v>0</v>
          </cell>
          <cell r="CA3372">
            <v>0</v>
          </cell>
          <cell r="CB3372">
            <v>0</v>
          </cell>
          <cell r="CC3372">
            <v>0</v>
          </cell>
          <cell r="CD3372">
            <v>0</v>
          </cell>
          <cell r="CE3372">
            <v>0</v>
          </cell>
        </row>
        <row r="3373">
          <cell r="BY3373">
            <v>0</v>
          </cell>
          <cell r="BZ3373">
            <v>0</v>
          </cell>
          <cell r="CA3373">
            <v>0</v>
          </cell>
          <cell r="CB3373">
            <v>0</v>
          </cell>
          <cell r="CC3373">
            <v>0</v>
          </cell>
          <cell r="CD3373">
            <v>0</v>
          </cell>
          <cell r="CE3373">
            <v>0</v>
          </cell>
        </row>
        <row r="3374">
          <cell r="BY3374">
            <v>0</v>
          </cell>
          <cell r="BZ3374">
            <v>0</v>
          </cell>
          <cell r="CA3374">
            <v>0</v>
          </cell>
          <cell r="CB3374">
            <v>0</v>
          </cell>
          <cell r="CC3374">
            <v>0</v>
          </cell>
          <cell r="CD3374">
            <v>0</v>
          </cell>
          <cell r="CE3374">
            <v>0</v>
          </cell>
        </row>
        <row r="3375">
          <cell r="BY3375">
            <v>0</v>
          </cell>
          <cell r="BZ3375">
            <v>0</v>
          </cell>
          <cell r="CA3375">
            <v>0</v>
          </cell>
          <cell r="CB3375">
            <v>0</v>
          </cell>
          <cell r="CC3375">
            <v>0</v>
          </cell>
          <cell r="CD3375">
            <v>0</v>
          </cell>
          <cell r="CE3375">
            <v>0</v>
          </cell>
        </row>
        <row r="3376">
          <cell r="BY3376">
            <v>0</v>
          </cell>
          <cell r="BZ3376">
            <v>0</v>
          </cell>
          <cell r="CA3376">
            <v>0</v>
          </cell>
          <cell r="CB3376">
            <v>0</v>
          </cell>
          <cell r="CC3376">
            <v>0</v>
          </cell>
          <cell r="CD3376">
            <v>0</v>
          </cell>
          <cell r="CE3376">
            <v>0</v>
          </cell>
        </row>
        <row r="3377">
          <cell r="BY3377">
            <v>0</v>
          </cell>
          <cell r="BZ3377">
            <v>0</v>
          </cell>
          <cell r="CA3377">
            <v>0</v>
          </cell>
          <cell r="CB3377">
            <v>0</v>
          </cell>
          <cell r="CC3377">
            <v>0</v>
          </cell>
          <cell r="CD3377">
            <v>0</v>
          </cell>
          <cell r="CE3377">
            <v>0</v>
          </cell>
        </row>
        <row r="3378">
          <cell r="BY3378">
            <v>0</v>
          </cell>
          <cell r="BZ3378">
            <v>0</v>
          </cell>
          <cell r="CA3378">
            <v>0</v>
          </cell>
          <cell r="CB3378">
            <v>0</v>
          </cell>
          <cell r="CC3378">
            <v>0</v>
          </cell>
          <cell r="CD3378">
            <v>0</v>
          </cell>
          <cell r="CE3378">
            <v>0</v>
          </cell>
        </row>
        <row r="3379">
          <cell r="BY3379">
            <v>0</v>
          </cell>
          <cell r="BZ3379">
            <v>0</v>
          </cell>
          <cell r="CA3379">
            <v>0</v>
          </cell>
          <cell r="CB3379">
            <v>0</v>
          </cell>
          <cell r="CC3379">
            <v>0</v>
          </cell>
          <cell r="CD3379">
            <v>0</v>
          </cell>
          <cell r="CE3379">
            <v>0</v>
          </cell>
        </row>
        <row r="3380">
          <cell r="BY3380">
            <v>0</v>
          </cell>
          <cell r="BZ3380">
            <v>0</v>
          </cell>
          <cell r="CA3380">
            <v>0</v>
          </cell>
          <cell r="CB3380">
            <v>0</v>
          </cell>
          <cell r="CC3380">
            <v>0</v>
          </cell>
          <cell r="CD3380">
            <v>0</v>
          </cell>
          <cell r="CE3380">
            <v>0</v>
          </cell>
        </row>
        <row r="3381">
          <cell r="BY3381">
            <v>0</v>
          </cell>
          <cell r="BZ3381">
            <v>0</v>
          </cell>
          <cell r="CA3381">
            <v>0</v>
          </cell>
          <cell r="CB3381">
            <v>0</v>
          </cell>
          <cell r="CC3381">
            <v>0</v>
          </cell>
          <cell r="CD3381">
            <v>0</v>
          </cell>
          <cell r="CE3381">
            <v>0</v>
          </cell>
        </row>
        <row r="3382">
          <cell r="BY3382">
            <v>0</v>
          </cell>
          <cell r="BZ3382">
            <v>0</v>
          </cell>
          <cell r="CA3382">
            <v>0</v>
          </cell>
          <cell r="CB3382">
            <v>0</v>
          </cell>
          <cell r="CC3382">
            <v>0</v>
          </cell>
          <cell r="CD3382">
            <v>0</v>
          </cell>
          <cell r="CE3382">
            <v>0</v>
          </cell>
        </row>
        <row r="3383">
          <cell r="BY3383">
            <v>0</v>
          </cell>
          <cell r="BZ3383">
            <v>0</v>
          </cell>
          <cell r="CA3383">
            <v>0</v>
          </cell>
          <cell r="CB3383">
            <v>0</v>
          </cell>
          <cell r="CC3383">
            <v>0</v>
          </cell>
          <cell r="CD3383">
            <v>0</v>
          </cell>
          <cell r="CE3383">
            <v>0</v>
          </cell>
        </row>
        <row r="3384">
          <cell r="BY3384">
            <v>0</v>
          </cell>
          <cell r="BZ3384">
            <v>0</v>
          </cell>
          <cell r="CA3384">
            <v>0</v>
          </cell>
          <cell r="CB3384">
            <v>0</v>
          </cell>
          <cell r="CC3384">
            <v>0</v>
          </cell>
          <cell r="CD3384">
            <v>0</v>
          </cell>
          <cell r="CE3384">
            <v>0</v>
          </cell>
        </row>
        <row r="3385">
          <cell r="BY3385">
            <v>0</v>
          </cell>
          <cell r="BZ3385">
            <v>0</v>
          </cell>
          <cell r="CA3385">
            <v>0</v>
          </cell>
          <cell r="CB3385">
            <v>0</v>
          </cell>
          <cell r="CC3385">
            <v>0</v>
          </cell>
          <cell r="CD3385">
            <v>0</v>
          </cell>
          <cell r="CE3385">
            <v>0</v>
          </cell>
        </row>
        <row r="3386">
          <cell r="BY3386">
            <v>0</v>
          </cell>
          <cell r="BZ3386">
            <v>0</v>
          </cell>
          <cell r="CA3386">
            <v>0</v>
          </cell>
          <cell r="CB3386">
            <v>0</v>
          </cell>
          <cell r="CC3386">
            <v>0</v>
          </cell>
          <cell r="CD3386">
            <v>0</v>
          </cell>
          <cell r="CE3386">
            <v>0</v>
          </cell>
        </row>
        <row r="3387">
          <cell r="BY3387">
            <v>0</v>
          </cell>
          <cell r="BZ3387">
            <v>0</v>
          </cell>
          <cell r="CA3387">
            <v>0</v>
          </cell>
          <cell r="CB3387">
            <v>0</v>
          </cell>
          <cell r="CC3387">
            <v>0</v>
          </cell>
          <cell r="CD3387">
            <v>0</v>
          </cell>
          <cell r="CE3387">
            <v>0</v>
          </cell>
        </row>
        <row r="3388">
          <cell r="BY3388">
            <v>0</v>
          </cell>
          <cell r="BZ3388">
            <v>0</v>
          </cell>
          <cell r="CA3388">
            <v>0</v>
          </cell>
          <cell r="CB3388">
            <v>0</v>
          </cell>
          <cell r="CC3388">
            <v>0</v>
          </cell>
          <cell r="CD3388">
            <v>0</v>
          </cell>
          <cell r="CE3388">
            <v>0</v>
          </cell>
        </row>
        <row r="3389">
          <cell r="BY3389">
            <v>0</v>
          </cell>
          <cell r="BZ3389">
            <v>0</v>
          </cell>
          <cell r="CA3389">
            <v>0</v>
          </cell>
          <cell r="CB3389">
            <v>0</v>
          </cell>
          <cell r="CC3389">
            <v>0</v>
          </cell>
          <cell r="CD3389">
            <v>0</v>
          </cell>
          <cell r="CE3389">
            <v>0</v>
          </cell>
        </row>
        <row r="3390">
          <cell r="BY3390">
            <v>0</v>
          </cell>
          <cell r="BZ3390">
            <v>0</v>
          </cell>
          <cell r="CA3390">
            <v>0</v>
          </cell>
          <cell r="CB3390">
            <v>0</v>
          </cell>
          <cell r="CC3390">
            <v>0</v>
          </cell>
          <cell r="CD3390">
            <v>0</v>
          </cell>
          <cell r="CE3390">
            <v>0</v>
          </cell>
        </row>
        <row r="3391">
          <cell r="BY3391">
            <v>0</v>
          </cell>
          <cell r="BZ3391">
            <v>0</v>
          </cell>
          <cell r="CA3391">
            <v>0</v>
          </cell>
          <cell r="CB3391">
            <v>0</v>
          </cell>
          <cell r="CC3391">
            <v>0</v>
          </cell>
          <cell r="CD3391">
            <v>0</v>
          </cell>
          <cell r="CE3391">
            <v>0</v>
          </cell>
        </row>
        <row r="3392">
          <cell r="BY3392">
            <v>0</v>
          </cell>
          <cell r="BZ3392">
            <v>0</v>
          </cell>
          <cell r="CA3392">
            <v>0</v>
          </cell>
          <cell r="CB3392">
            <v>0</v>
          </cell>
          <cell r="CC3392">
            <v>0</v>
          </cell>
          <cell r="CD3392">
            <v>0</v>
          </cell>
          <cell r="CE3392">
            <v>0</v>
          </cell>
        </row>
        <row r="3393">
          <cell r="BY3393">
            <v>0</v>
          </cell>
          <cell r="BZ3393">
            <v>0</v>
          </cell>
          <cell r="CA3393">
            <v>0</v>
          </cell>
          <cell r="CB3393">
            <v>0</v>
          </cell>
          <cell r="CC3393">
            <v>0</v>
          </cell>
          <cell r="CD3393">
            <v>0</v>
          </cell>
          <cell r="CE3393">
            <v>0</v>
          </cell>
        </row>
        <row r="3394">
          <cell r="BY3394">
            <v>0</v>
          </cell>
          <cell r="BZ3394">
            <v>0</v>
          </cell>
          <cell r="CA3394">
            <v>0</v>
          </cell>
          <cell r="CB3394">
            <v>0</v>
          </cell>
          <cell r="CC3394">
            <v>0</v>
          </cell>
          <cell r="CD3394">
            <v>0</v>
          </cell>
          <cell r="CE3394">
            <v>0</v>
          </cell>
        </row>
        <row r="3395">
          <cell r="BY3395">
            <v>0</v>
          </cell>
          <cell r="BZ3395">
            <v>0</v>
          </cell>
          <cell r="CA3395">
            <v>0</v>
          </cell>
          <cell r="CB3395">
            <v>0</v>
          </cell>
          <cell r="CC3395">
            <v>0</v>
          </cell>
          <cell r="CD3395">
            <v>0</v>
          </cell>
          <cell r="CE3395">
            <v>0</v>
          </cell>
        </row>
        <row r="3396">
          <cell r="BY3396">
            <v>0</v>
          </cell>
          <cell r="BZ3396">
            <v>0</v>
          </cell>
          <cell r="CA3396">
            <v>0</v>
          </cell>
          <cell r="CB3396">
            <v>0</v>
          </cell>
          <cell r="CC3396">
            <v>0</v>
          </cell>
          <cell r="CD3396">
            <v>0</v>
          </cell>
          <cell r="CE3396">
            <v>0</v>
          </cell>
        </row>
        <row r="3397">
          <cell r="BY3397">
            <v>0</v>
          </cell>
          <cell r="BZ3397">
            <v>0</v>
          </cell>
          <cell r="CA3397">
            <v>0</v>
          </cell>
          <cell r="CB3397">
            <v>0</v>
          </cell>
          <cell r="CC3397">
            <v>0</v>
          </cell>
          <cell r="CD3397">
            <v>0</v>
          </cell>
          <cell r="CE3397">
            <v>0</v>
          </cell>
        </row>
        <row r="3398">
          <cell r="BY3398">
            <v>0</v>
          </cell>
          <cell r="BZ3398">
            <v>0</v>
          </cell>
          <cell r="CA3398">
            <v>0</v>
          </cell>
          <cell r="CB3398">
            <v>0</v>
          </cell>
          <cell r="CC3398">
            <v>0</v>
          </cell>
          <cell r="CD3398">
            <v>0</v>
          </cell>
          <cell r="CE3398">
            <v>0</v>
          </cell>
        </row>
        <row r="3399">
          <cell r="BY3399">
            <v>0</v>
          </cell>
          <cell r="BZ3399">
            <v>0</v>
          </cell>
          <cell r="CA3399">
            <v>0</v>
          </cell>
          <cell r="CB3399">
            <v>0</v>
          </cell>
          <cell r="CC3399">
            <v>0</v>
          </cell>
          <cell r="CD3399">
            <v>0</v>
          </cell>
          <cell r="CE3399">
            <v>0</v>
          </cell>
        </row>
        <row r="3400">
          <cell r="BY3400">
            <v>0</v>
          </cell>
          <cell r="BZ3400">
            <v>0</v>
          </cell>
          <cell r="CA3400">
            <v>0</v>
          </cell>
          <cell r="CB3400">
            <v>0</v>
          </cell>
          <cell r="CC3400">
            <v>0</v>
          </cell>
          <cell r="CD3400">
            <v>0</v>
          </cell>
          <cell r="CE3400">
            <v>0</v>
          </cell>
        </row>
        <row r="3401">
          <cell r="BY3401">
            <v>0</v>
          </cell>
          <cell r="BZ3401">
            <v>0</v>
          </cell>
          <cell r="CA3401">
            <v>0</v>
          </cell>
          <cell r="CB3401">
            <v>0</v>
          </cell>
          <cell r="CC3401">
            <v>0</v>
          </cell>
          <cell r="CD3401">
            <v>0</v>
          </cell>
          <cell r="CE3401">
            <v>0</v>
          </cell>
        </row>
        <row r="3402">
          <cell r="BY3402">
            <v>0</v>
          </cell>
          <cell r="BZ3402">
            <v>0</v>
          </cell>
          <cell r="CA3402">
            <v>0</v>
          </cell>
          <cell r="CB3402">
            <v>0</v>
          </cell>
          <cell r="CC3402">
            <v>0</v>
          </cell>
          <cell r="CD3402">
            <v>0</v>
          </cell>
          <cell r="CE3402">
            <v>0</v>
          </cell>
        </row>
        <row r="3403">
          <cell r="BY3403">
            <v>0</v>
          </cell>
          <cell r="BZ3403">
            <v>0</v>
          </cell>
          <cell r="CA3403">
            <v>0</v>
          </cell>
          <cell r="CB3403">
            <v>0</v>
          </cell>
          <cell r="CC3403">
            <v>0</v>
          </cell>
          <cell r="CD3403">
            <v>0</v>
          </cell>
          <cell r="CE3403">
            <v>0</v>
          </cell>
        </row>
        <row r="3404">
          <cell r="BY3404">
            <v>0</v>
          </cell>
          <cell r="BZ3404">
            <v>0</v>
          </cell>
          <cell r="CA3404">
            <v>0</v>
          </cell>
          <cell r="CB3404">
            <v>0</v>
          </cell>
          <cell r="CC3404">
            <v>0</v>
          </cell>
          <cell r="CD3404">
            <v>0</v>
          </cell>
          <cell r="CE3404">
            <v>0</v>
          </cell>
        </row>
        <row r="3405">
          <cell r="BY3405">
            <v>0</v>
          </cell>
          <cell r="BZ3405">
            <v>0</v>
          </cell>
          <cell r="CA3405">
            <v>0</v>
          </cell>
          <cell r="CB3405">
            <v>0</v>
          </cell>
          <cell r="CC3405">
            <v>0</v>
          </cell>
          <cell r="CD3405">
            <v>0</v>
          </cell>
          <cell r="CE3405">
            <v>0</v>
          </cell>
        </row>
        <row r="3406">
          <cell r="BY3406">
            <v>0</v>
          </cell>
          <cell r="BZ3406">
            <v>0</v>
          </cell>
          <cell r="CA3406">
            <v>0</v>
          </cell>
          <cell r="CB3406">
            <v>0</v>
          </cell>
          <cell r="CC3406">
            <v>0</v>
          </cell>
          <cell r="CD3406">
            <v>0</v>
          </cell>
          <cell r="CE3406">
            <v>0</v>
          </cell>
        </row>
        <row r="3407">
          <cell r="BY3407">
            <v>0</v>
          </cell>
          <cell r="BZ3407">
            <v>0</v>
          </cell>
          <cell r="CA3407">
            <v>0</v>
          </cell>
          <cell r="CB3407">
            <v>0</v>
          </cell>
          <cell r="CC3407">
            <v>0</v>
          </cell>
          <cell r="CD3407">
            <v>0</v>
          </cell>
          <cell r="CE3407">
            <v>0</v>
          </cell>
        </row>
        <row r="3408">
          <cell r="BY3408">
            <v>0</v>
          </cell>
          <cell r="BZ3408">
            <v>0</v>
          </cell>
          <cell r="CA3408">
            <v>0</v>
          </cell>
          <cell r="CB3408">
            <v>0</v>
          </cell>
          <cell r="CC3408">
            <v>0</v>
          </cell>
          <cell r="CD3408">
            <v>0</v>
          </cell>
          <cell r="CE3408">
            <v>0</v>
          </cell>
        </row>
        <row r="3409">
          <cell r="BY3409">
            <v>0</v>
          </cell>
          <cell r="BZ3409">
            <v>0</v>
          </cell>
          <cell r="CA3409">
            <v>0</v>
          </cell>
          <cell r="CB3409">
            <v>0</v>
          </cell>
          <cell r="CC3409">
            <v>0</v>
          </cell>
          <cell r="CD3409">
            <v>0</v>
          </cell>
          <cell r="CE3409">
            <v>0</v>
          </cell>
        </row>
        <row r="3410">
          <cell r="BY3410">
            <v>0</v>
          </cell>
          <cell r="BZ3410">
            <v>0</v>
          </cell>
          <cell r="CA3410">
            <v>0</v>
          </cell>
          <cell r="CB3410">
            <v>0</v>
          </cell>
          <cell r="CC3410">
            <v>0</v>
          </cell>
          <cell r="CD3410">
            <v>0</v>
          </cell>
          <cell r="CE3410">
            <v>0</v>
          </cell>
        </row>
        <row r="3411">
          <cell r="BY3411">
            <v>0</v>
          </cell>
          <cell r="BZ3411">
            <v>0</v>
          </cell>
          <cell r="CA3411">
            <v>0</v>
          </cell>
          <cell r="CB3411">
            <v>0</v>
          </cell>
          <cell r="CC3411">
            <v>0</v>
          </cell>
          <cell r="CD3411">
            <v>0</v>
          </cell>
          <cell r="CE3411">
            <v>0</v>
          </cell>
        </row>
        <row r="3412">
          <cell r="BY3412">
            <v>0</v>
          </cell>
          <cell r="BZ3412">
            <v>0</v>
          </cell>
          <cell r="CA3412">
            <v>0</v>
          </cell>
          <cell r="CB3412">
            <v>0</v>
          </cell>
          <cell r="CC3412">
            <v>0</v>
          </cell>
          <cell r="CD3412">
            <v>0</v>
          </cell>
          <cell r="CE3412">
            <v>0</v>
          </cell>
        </row>
        <row r="3413">
          <cell r="BY3413">
            <v>0</v>
          </cell>
          <cell r="BZ3413">
            <v>0</v>
          </cell>
          <cell r="CA3413">
            <v>0</v>
          </cell>
          <cell r="CB3413">
            <v>0</v>
          </cell>
          <cell r="CC3413">
            <v>0</v>
          </cell>
          <cell r="CD3413">
            <v>0</v>
          </cell>
          <cell r="CE3413">
            <v>0</v>
          </cell>
        </row>
        <row r="3414">
          <cell r="BY3414">
            <v>0</v>
          </cell>
          <cell r="BZ3414">
            <v>0</v>
          </cell>
          <cell r="CA3414">
            <v>0</v>
          </cell>
          <cell r="CB3414">
            <v>0</v>
          </cell>
          <cell r="CC3414">
            <v>0</v>
          </cell>
          <cell r="CD3414">
            <v>0</v>
          </cell>
          <cell r="CE3414">
            <v>0</v>
          </cell>
        </row>
        <row r="3415">
          <cell r="BY3415">
            <v>0</v>
          </cell>
          <cell r="BZ3415">
            <v>0</v>
          </cell>
          <cell r="CA3415">
            <v>0</v>
          </cell>
          <cell r="CB3415">
            <v>0</v>
          </cell>
          <cell r="CC3415">
            <v>0</v>
          </cell>
          <cell r="CD3415">
            <v>0</v>
          </cell>
          <cell r="CE3415">
            <v>0</v>
          </cell>
        </row>
        <row r="3416">
          <cell r="BY3416">
            <v>0</v>
          </cell>
          <cell r="BZ3416">
            <v>0</v>
          </cell>
          <cell r="CA3416">
            <v>0</v>
          </cell>
          <cell r="CB3416">
            <v>0</v>
          </cell>
          <cell r="CC3416">
            <v>0</v>
          </cell>
          <cell r="CD3416">
            <v>0</v>
          </cell>
          <cell r="CE3416">
            <v>0</v>
          </cell>
        </row>
        <row r="3417">
          <cell r="BY3417">
            <v>0</v>
          </cell>
          <cell r="BZ3417">
            <v>0</v>
          </cell>
          <cell r="CA3417">
            <v>0</v>
          </cell>
          <cell r="CB3417">
            <v>0</v>
          </cell>
          <cell r="CC3417">
            <v>0</v>
          </cell>
          <cell r="CD3417">
            <v>0</v>
          </cell>
          <cell r="CE3417">
            <v>0</v>
          </cell>
        </row>
        <row r="3418">
          <cell r="BY3418">
            <v>0</v>
          </cell>
          <cell r="BZ3418">
            <v>0</v>
          </cell>
          <cell r="CA3418">
            <v>0</v>
          </cell>
          <cell r="CB3418">
            <v>0</v>
          </cell>
          <cell r="CC3418">
            <v>0</v>
          </cell>
          <cell r="CD3418">
            <v>0</v>
          </cell>
          <cell r="CE3418">
            <v>0</v>
          </cell>
        </row>
        <row r="3419">
          <cell r="BY3419">
            <v>0</v>
          </cell>
          <cell r="BZ3419">
            <v>0</v>
          </cell>
          <cell r="CA3419">
            <v>0</v>
          </cell>
          <cell r="CB3419">
            <v>0</v>
          </cell>
          <cell r="CC3419">
            <v>0</v>
          </cell>
          <cell r="CD3419">
            <v>0</v>
          </cell>
          <cell r="CE3419">
            <v>0</v>
          </cell>
        </row>
        <row r="3420">
          <cell r="BY3420">
            <v>0</v>
          </cell>
          <cell r="BZ3420">
            <v>0</v>
          </cell>
          <cell r="CA3420">
            <v>0</v>
          </cell>
          <cell r="CB3420">
            <v>0</v>
          </cell>
          <cell r="CC3420">
            <v>0</v>
          </cell>
          <cell r="CD3420">
            <v>0</v>
          </cell>
          <cell r="CE3420">
            <v>0</v>
          </cell>
        </row>
        <row r="3421">
          <cell r="BY3421">
            <v>0</v>
          </cell>
          <cell r="BZ3421">
            <v>0</v>
          </cell>
          <cell r="CA3421">
            <v>0</v>
          </cell>
          <cell r="CB3421">
            <v>0</v>
          </cell>
          <cell r="CC3421">
            <v>0</v>
          </cell>
          <cell r="CD3421">
            <v>0</v>
          </cell>
          <cell r="CE3421">
            <v>0</v>
          </cell>
        </row>
        <row r="3422">
          <cell r="BY3422">
            <v>0</v>
          </cell>
          <cell r="BZ3422">
            <v>0</v>
          </cell>
          <cell r="CA3422">
            <v>0</v>
          </cell>
          <cell r="CB3422">
            <v>0</v>
          </cell>
          <cell r="CC3422">
            <v>0</v>
          </cell>
          <cell r="CD3422">
            <v>0</v>
          </cell>
          <cell r="CE3422">
            <v>0</v>
          </cell>
        </row>
        <row r="3423">
          <cell r="BY3423">
            <v>0</v>
          </cell>
          <cell r="BZ3423">
            <v>0</v>
          </cell>
          <cell r="CA3423">
            <v>0</v>
          </cell>
          <cell r="CB3423">
            <v>0</v>
          </cell>
          <cell r="CC3423">
            <v>0</v>
          </cell>
          <cell r="CD3423">
            <v>0</v>
          </cell>
          <cell r="CE3423">
            <v>0</v>
          </cell>
        </row>
        <row r="3424">
          <cell r="BY3424">
            <v>0</v>
          </cell>
          <cell r="BZ3424">
            <v>0</v>
          </cell>
          <cell r="CA3424">
            <v>0</v>
          </cell>
          <cell r="CB3424">
            <v>0</v>
          </cell>
          <cell r="CC3424">
            <v>0</v>
          </cell>
          <cell r="CD3424">
            <v>0</v>
          </cell>
          <cell r="CE3424">
            <v>0</v>
          </cell>
        </row>
        <row r="3425">
          <cell r="BY3425">
            <v>0</v>
          </cell>
          <cell r="BZ3425">
            <v>0</v>
          </cell>
          <cell r="CA3425">
            <v>0</v>
          </cell>
          <cell r="CB3425">
            <v>0</v>
          </cell>
          <cell r="CC3425">
            <v>0</v>
          </cell>
          <cell r="CD3425">
            <v>0</v>
          </cell>
          <cell r="CE3425">
            <v>0</v>
          </cell>
        </row>
        <row r="3426">
          <cell r="BY3426">
            <v>0</v>
          </cell>
          <cell r="BZ3426">
            <v>0</v>
          </cell>
          <cell r="CA3426">
            <v>0</v>
          </cell>
          <cell r="CB3426">
            <v>0</v>
          </cell>
          <cell r="CC3426">
            <v>0</v>
          </cell>
          <cell r="CD3426">
            <v>0</v>
          </cell>
          <cell r="CE3426">
            <v>0</v>
          </cell>
        </row>
        <row r="3427">
          <cell r="BY3427">
            <v>0</v>
          </cell>
          <cell r="BZ3427">
            <v>0</v>
          </cell>
          <cell r="CA3427">
            <v>0</v>
          </cell>
          <cell r="CB3427">
            <v>0</v>
          </cell>
          <cell r="CC3427">
            <v>0</v>
          </cell>
          <cell r="CD3427">
            <v>0</v>
          </cell>
          <cell r="CE3427">
            <v>0</v>
          </cell>
        </row>
        <row r="3428">
          <cell r="BY3428">
            <v>0</v>
          </cell>
          <cell r="BZ3428">
            <v>0</v>
          </cell>
          <cell r="CA3428">
            <v>0</v>
          </cell>
          <cell r="CB3428">
            <v>0</v>
          </cell>
          <cell r="CC3428">
            <v>0</v>
          </cell>
          <cell r="CD3428">
            <v>0</v>
          </cell>
          <cell r="CE3428">
            <v>0</v>
          </cell>
        </row>
        <row r="3429">
          <cell r="BY3429">
            <v>0</v>
          </cell>
          <cell r="BZ3429">
            <v>0</v>
          </cell>
          <cell r="CA3429">
            <v>0</v>
          </cell>
          <cell r="CB3429">
            <v>0</v>
          </cell>
          <cell r="CC3429">
            <v>0</v>
          </cell>
          <cell r="CD3429">
            <v>0</v>
          </cell>
          <cell r="CE3429">
            <v>0</v>
          </cell>
        </row>
        <row r="3430">
          <cell r="BY3430">
            <v>0</v>
          </cell>
          <cell r="BZ3430">
            <v>0</v>
          </cell>
          <cell r="CA3430">
            <v>0</v>
          </cell>
          <cell r="CB3430">
            <v>0</v>
          </cell>
          <cell r="CC3430">
            <v>0</v>
          </cell>
          <cell r="CD3430">
            <v>0</v>
          </cell>
          <cell r="CE3430">
            <v>0</v>
          </cell>
        </row>
        <row r="3431">
          <cell r="BY3431">
            <v>0</v>
          </cell>
          <cell r="BZ3431">
            <v>0</v>
          </cell>
          <cell r="CA3431">
            <v>0</v>
          </cell>
          <cell r="CB3431">
            <v>0</v>
          </cell>
          <cell r="CC3431">
            <v>0</v>
          </cell>
          <cell r="CD3431">
            <v>0</v>
          </cell>
          <cell r="CE3431">
            <v>0</v>
          </cell>
        </row>
        <row r="3432">
          <cell r="BY3432">
            <v>0</v>
          </cell>
          <cell r="BZ3432">
            <v>0</v>
          </cell>
          <cell r="CA3432">
            <v>0</v>
          </cell>
          <cell r="CB3432">
            <v>0</v>
          </cell>
          <cell r="CC3432">
            <v>0</v>
          </cell>
          <cell r="CD3432">
            <v>0</v>
          </cell>
          <cell r="CE3432">
            <v>0</v>
          </cell>
        </row>
        <row r="3433">
          <cell r="BY3433">
            <v>0</v>
          </cell>
          <cell r="BZ3433">
            <v>0</v>
          </cell>
          <cell r="CA3433">
            <v>0</v>
          </cell>
          <cell r="CB3433">
            <v>0</v>
          </cell>
          <cell r="CC3433">
            <v>0</v>
          </cell>
          <cell r="CD3433">
            <v>0</v>
          </cell>
          <cell r="CE3433">
            <v>0</v>
          </cell>
        </row>
        <row r="3434">
          <cell r="BY3434">
            <v>0</v>
          </cell>
          <cell r="BZ3434">
            <v>0</v>
          </cell>
          <cell r="CA3434">
            <v>0</v>
          </cell>
          <cell r="CB3434">
            <v>0</v>
          </cell>
          <cell r="CC3434">
            <v>0</v>
          </cell>
          <cell r="CD3434">
            <v>0</v>
          </cell>
          <cell r="CE3434">
            <v>0</v>
          </cell>
        </row>
        <row r="3435">
          <cell r="BY3435">
            <v>0</v>
          </cell>
          <cell r="BZ3435">
            <v>0</v>
          </cell>
          <cell r="CA3435">
            <v>0</v>
          </cell>
          <cell r="CB3435">
            <v>0</v>
          </cell>
          <cell r="CC3435">
            <v>0</v>
          </cell>
          <cell r="CD3435">
            <v>0</v>
          </cell>
          <cell r="CE3435">
            <v>0</v>
          </cell>
        </row>
        <row r="3436">
          <cell r="BY3436">
            <v>0</v>
          </cell>
          <cell r="BZ3436">
            <v>0</v>
          </cell>
          <cell r="CA3436">
            <v>0</v>
          </cell>
          <cell r="CB3436">
            <v>0</v>
          </cell>
          <cell r="CC3436">
            <v>0</v>
          </cell>
          <cell r="CD3436">
            <v>0</v>
          </cell>
          <cell r="CE3436">
            <v>0</v>
          </cell>
        </row>
        <row r="3437">
          <cell r="BY3437">
            <v>0</v>
          </cell>
          <cell r="BZ3437">
            <v>0</v>
          </cell>
          <cell r="CA3437">
            <v>0</v>
          </cell>
          <cell r="CB3437">
            <v>0</v>
          </cell>
          <cell r="CC3437">
            <v>0</v>
          </cell>
          <cell r="CD3437">
            <v>0</v>
          </cell>
          <cell r="CE3437">
            <v>0</v>
          </cell>
        </row>
        <row r="3438">
          <cell r="BY3438">
            <v>0</v>
          </cell>
          <cell r="BZ3438">
            <v>0</v>
          </cell>
          <cell r="CA3438">
            <v>0</v>
          </cell>
          <cell r="CB3438">
            <v>0</v>
          </cell>
          <cell r="CC3438">
            <v>0</v>
          </cell>
          <cell r="CD3438">
            <v>0</v>
          </cell>
          <cell r="CE3438">
            <v>0</v>
          </cell>
        </row>
        <row r="3439">
          <cell r="BY3439">
            <v>0</v>
          </cell>
          <cell r="BZ3439">
            <v>0</v>
          </cell>
          <cell r="CA3439">
            <v>0</v>
          </cell>
          <cell r="CB3439">
            <v>0</v>
          </cell>
          <cell r="CC3439">
            <v>0</v>
          </cell>
          <cell r="CD3439">
            <v>0</v>
          </cell>
          <cell r="CE3439">
            <v>0</v>
          </cell>
        </row>
        <row r="3440">
          <cell r="BY3440">
            <v>0</v>
          </cell>
          <cell r="BZ3440">
            <v>0</v>
          </cell>
          <cell r="CA3440">
            <v>0</v>
          </cell>
          <cell r="CB3440">
            <v>0</v>
          </cell>
          <cell r="CC3440">
            <v>0</v>
          </cell>
          <cell r="CD3440">
            <v>0</v>
          </cell>
          <cell r="CE3440">
            <v>0</v>
          </cell>
        </row>
        <row r="3441">
          <cell r="BY3441">
            <v>0</v>
          </cell>
          <cell r="BZ3441">
            <v>0</v>
          </cell>
          <cell r="CA3441">
            <v>0</v>
          </cell>
          <cell r="CB3441">
            <v>0</v>
          </cell>
          <cell r="CC3441">
            <v>0</v>
          </cell>
          <cell r="CD3441">
            <v>0</v>
          </cell>
          <cell r="CE3441">
            <v>0</v>
          </cell>
        </row>
        <row r="3442">
          <cell r="BY3442">
            <v>0</v>
          </cell>
          <cell r="BZ3442">
            <v>0</v>
          </cell>
          <cell r="CA3442">
            <v>0</v>
          </cell>
          <cell r="CB3442">
            <v>0</v>
          </cell>
          <cell r="CC3442">
            <v>0</v>
          </cell>
          <cell r="CD3442">
            <v>0</v>
          </cell>
          <cell r="CE3442">
            <v>0</v>
          </cell>
        </row>
        <row r="3443">
          <cell r="BY3443">
            <v>0</v>
          </cell>
          <cell r="BZ3443">
            <v>0</v>
          </cell>
          <cell r="CA3443">
            <v>0</v>
          </cell>
          <cell r="CB3443">
            <v>0</v>
          </cell>
          <cell r="CC3443">
            <v>0</v>
          </cell>
          <cell r="CD3443">
            <v>0</v>
          </cell>
          <cell r="CE3443">
            <v>0</v>
          </cell>
        </row>
        <row r="3444">
          <cell r="BY3444">
            <v>0</v>
          </cell>
          <cell r="BZ3444">
            <v>0</v>
          </cell>
          <cell r="CA3444">
            <v>0</v>
          </cell>
          <cell r="CB3444">
            <v>0</v>
          </cell>
          <cell r="CC3444">
            <v>0</v>
          </cell>
          <cell r="CD3444">
            <v>0</v>
          </cell>
          <cell r="CE3444">
            <v>0</v>
          </cell>
        </row>
        <row r="3445">
          <cell r="BY3445">
            <v>0</v>
          </cell>
          <cell r="BZ3445">
            <v>0</v>
          </cell>
          <cell r="CA3445">
            <v>0</v>
          </cell>
          <cell r="CB3445">
            <v>0</v>
          </cell>
          <cell r="CC3445">
            <v>0</v>
          </cell>
          <cell r="CD3445">
            <v>0</v>
          </cell>
          <cell r="CE3445">
            <v>0</v>
          </cell>
        </row>
        <row r="3446">
          <cell r="BY3446">
            <v>0</v>
          </cell>
          <cell r="BZ3446">
            <v>0</v>
          </cell>
          <cell r="CA3446">
            <v>0</v>
          </cell>
          <cell r="CB3446">
            <v>0</v>
          </cell>
          <cell r="CC3446">
            <v>0</v>
          </cell>
          <cell r="CD3446">
            <v>0</v>
          </cell>
          <cell r="CE3446">
            <v>0</v>
          </cell>
        </row>
        <row r="3447">
          <cell r="BY3447">
            <v>0</v>
          </cell>
          <cell r="BZ3447">
            <v>0</v>
          </cell>
          <cell r="CA3447">
            <v>0</v>
          </cell>
          <cell r="CB3447">
            <v>0</v>
          </cell>
          <cell r="CC3447">
            <v>0</v>
          </cell>
          <cell r="CD3447">
            <v>0</v>
          </cell>
          <cell r="CE3447">
            <v>0</v>
          </cell>
        </row>
        <row r="3448">
          <cell r="BY3448">
            <v>0</v>
          </cell>
          <cell r="BZ3448">
            <v>0</v>
          </cell>
          <cell r="CA3448">
            <v>0</v>
          </cell>
          <cell r="CB3448">
            <v>0</v>
          </cell>
          <cell r="CC3448">
            <v>0</v>
          </cell>
          <cell r="CD3448">
            <v>0</v>
          </cell>
          <cell r="CE3448">
            <v>0</v>
          </cell>
        </row>
        <row r="3449">
          <cell r="BY3449">
            <v>0</v>
          </cell>
          <cell r="BZ3449">
            <v>0</v>
          </cell>
          <cell r="CA3449">
            <v>0</v>
          </cell>
          <cell r="CB3449">
            <v>0</v>
          </cell>
          <cell r="CC3449">
            <v>0</v>
          </cell>
          <cell r="CD3449">
            <v>0</v>
          </cell>
          <cell r="CE3449">
            <v>0</v>
          </cell>
        </row>
        <row r="3450">
          <cell r="BY3450">
            <v>0</v>
          </cell>
          <cell r="BZ3450">
            <v>0</v>
          </cell>
          <cell r="CA3450">
            <v>0</v>
          </cell>
          <cell r="CB3450">
            <v>0</v>
          </cell>
          <cell r="CC3450">
            <v>0</v>
          </cell>
          <cell r="CD3450">
            <v>0</v>
          </cell>
          <cell r="CE3450">
            <v>0</v>
          </cell>
        </row>
        <row r="3451">
          <cell r="BY3451">
            <v>0</v>
          </cell>
          <cell r="BZ3451">
            <v>0</v>
          </cell>
          <cell r="CA3451">
            <v>0</v>
          </cell>
          <cell r="CB3451">
            <v>0</v>
          </cell>
          <cell r="CC3451">
            <v>0</v>
          </cell>
          <cell r="CD3451">
            <v>0</v>
          </cell>
          <cell r="CE3451">
            <v>0</v>
          </cell>
        </row>
        <row r="3452">
          <cell r="BY3452">
            <v>0</v>
          </cell>
          <cell r="BZ3452">
            <v>0</v>
          </cell>
          <cell r="CA3452">
            <v>0</v>
          </cell>
          <cell r="CB3452">
            <v>0</v>
          </cell>
          <cell r="CC3452">
            <v>0</v>
          </cell>
          <cell r="CD3452">
            <v>0</v>
          </cell>
          <cell r="CE3452">
            <v>0</v>
          </cell>
        </row>
        <row r="3453">
          <cell r="BY3453">
            <v>0</v>
          </cell>
          <cell r="BZ3453">
            <v>0</v>
          </cell>
          <cell r="CA3453">
            <v>0</v>
          </cell>
          <cell r="CB3453">
            <v>0</v>
          </cell>
          <cell r="CC3453">
            <v>0</v>
          </cell>
          <cell r="CD3453">
            <v>0</v>
          </cell>
          <cell r="CE3453">
            <v>0</v>
          </cell>
        </row>
        <row r="3454">
          <cell r="BY3454">
            <v>0</v>
          </cell>
          <cell r="BZ3454">
            <v>0</v>
          </cell>
          <cell r="CA3454">
            <v>0</v>
          </cell>
          <cell r="CB3454">
            <v>0</v>
          </cell>
          <cell r="CC3454">
            <v>0</v>
          </cell>
          <cell r="CD3454">
            <v>0</v>
          </cell>
          <cell r="CE3454">
            <v>0</v>
          </cell>
        </row>
        <row r="3455">
          <cell r="BY3455">
            <v>0</v>
          </cell>
          <cell r="BZ3455">
            <v>0</v>
          </cell>
          <cell r="CA3455">
            <v>0</v>
          </cell>
          <cell r="CB3455">
            <v>0</v>
          </cell>
          <cell r="CC3455">
            <v>0</v>
          </cell>
          <cell r="CD3455">
            <v>0</v>
          </cell>
          <cell r="CE3455">
            <v>0</v>
          </cell>
        </row>
        <row r="3456">
          <cell r="BY3456">
            <v>0</v>
          </cell>
          <cell r="BZ3456">
            <v>0</v>
          </cell>
          <cell r="CA3456">
            <v>0</v>
          </cell>
          <cell r="CB3456">
            <v>0</v>
          </cell>
          <cell r="CC3456">
            <v>0</v>
          </cell>
          <cell r="CD3456">
            <v>0</v>
          </cell>
          <cell r="CE3456">
            <v>0</v>
          </cell>
        </row>
        <row r="3457">
          <cell r="BY3457">
            <v>0</v>
          </cell>
          <cell r="BZ3457">
            <v>0</v>
          </cell>
          <cell r="CA3457">
            <v>0</v>
          </cell>
          <cell r="CB3457">
            <v>0</v>
          </cell>
          <cell r="CC3457">
            <v>0</v>
          </cell>
          <cell r="CD3457">
            <v>0</v>
          </cell>
          <cell r="CE3457">
            <v>0</v>
          </cell>
        </row>
        <row r="3458">
          <cell r="BY3458">
            <v>0</v>
          </cell>
          <cell r="BZ3458">
            <v>0</v>
          </cell>
          <cell r="CA3458">
            <v>0</v>
          </cell>
          <cell r="CB3458">
            <v>0</v>
          </cell>
          <cell r="CC3458">
            <v>0</v>
          </cell>
          <cell r="CD3458">
            <v>0</v>
          </cell>
          <cell r="CE3458">
            <v>0</v>
          </cell>
        </row>
        <row r="3459">
          <cell r="BY3459">
            <v>0</v>
          </cell>
          <cell r="BZ3459">
            <v>0</v>
          </cell>
          <cell r="CA3459">
            <v>0</v>
          </cell>
          <cell r="CB3459">
            <v>0</v>
          </cell>
          <cell r="CC3459">
            <v>0</v>
          </cell>
          <cell r="CD3459">
            <v>0</v>
          </cell>
          <cell r="CE3459">
            <v>0</v>
          </cell>
        </row>
        <row r="3460">
          <cell r="BY3460">
            <v>0</v>
          </cell>
          <cell r="BZ3460">
            <v>0</v>
          </cell>
          <cell r="CA3460">
            <v>0</v>
          </cell>
          <cell r="CB3460">
            <v>0</v>
          </cell>
          <cell r="CC3460">
            <v>0</v>
          </cell>
          <cell r="CD3460">
            <v>0</v>
          </cell>
          <cell r="CE3460">
            <v>0</v>
          </cell>
        </row>
        <row r="3461">
          <cell r="BY3461">
            <v>0</v>
          </cell>
          <cell r="BZ3461">
            <v>0</v>
          </cell>
          <cell r="CA3461">
            <v>0</v>
          </cell>
          <cell r="CB3461">
            <v>0</v>
          </cell>
          <cell r="CC3461">
            <v>0</v>
          </cell>
          <cell r="CD3461">
            <v>0</v>
          </cell>
          <cell r="CE3461">
            <v>0</v>
          </cell>
        </row>
        <row r="3462">
          <cell r="BY3462">
            <v>0</v>
          </cell>
          <cell r="BZ3462">
            <v>0</v>
          </cell>
          <cell r="CA3462">
            <v>0</v>
          </cell>
          <cell r="CB3462">
            <v>0</v>
          </cell>
          <cell r="CC3462">
            <v>0</v>
          </cell>
          <cell r="CD3462">
            <v>0</v>
          </cell>
          <cell r="CE3462">
            <v>0</v>
          </cell>
        </row>
        <row r="3463">
          <cell r="BY3463">
            <v>0</v>
          </cell>
          <cell r="BZ3463">
            <v>0</v>
          </cell>
          <cell r="CA3463">
            <v>0</v>
          </cell>
          <cell r="CB3463">
            <v>0</v>
          </cell>
          <cell r="CC3463">
            <v>0</v>
          </cell>
          <cell r="CD3463">
            <v>0</v>
          </cell>
          <cell r="CE3463">
            <v>0</v>
          </cell>
        </row>
        <row r="3464">
          <cell r="BY3464">
            <v>0</v>
          </cell>
          <cell r="BZ3464">
            <v>0</v>
          </cell>
          <cell r="CA3464">
            <v>0</v>
          </cell>
          <cell r="CB3464">
            <v>0</v>
          </cell>
          <cell r="CC3464">
            <v>0</v>
          </cell>
          <cell r="CD3464">
            <v>0</v>
          </cell>
          <cell r="CE3464">
            <v>0</v>
          </cell>
        </row>
        <row r="3465">
          <cell r="BY3465">
            <v>0</v>
          </cell>
          <cell r="BZ3465">
            <v>0</v>
          </cell>
          <cell r="CA3465">
            <v>0</v>
          </cell>
          <cell r="CB3465">
            <v>0</v>
          </cell>
          <cell r="CC3465">
            <v>0</v>
          </cell>
          <cell r="CD3465">
            <v>0</v>
          </cell>
          <cell r="CE3465">
            <v>0</v>
          </cell>
        </row>
        <row r="3466">
          <cell r="BY3466">
            <v>0</v>
          </cell>
          <cell r="BZ3466">
            <v>0</v>
          </cell>
          <cell r="CA3466">
            <v>0</v>
          </cell>
          <cell r="CB3466">
            <v>0</v>
          </cell>
          <cell r="CC3466">
            <v>0</v>
          </cell>
          <cell r="CD3466">
            <v>0</v>
          </cell>
          <cell r="CE3466">
            <v>0</v>
          </cell>
        </row>
        <row r="3467">
          <cell r="BY3467">
            <v>0</v>
          </cell>
          <cell r="BZ3467">
            <v>0</v>
          </cell>
          <cell r="CA3467">
            <v>0</v>
          </cell>
          <cell r="CB3467">
            <v>0</v>
          </cell>
          <cell r="CC3467">
            <v>0</v>
          </cell>
          <cell r="CD3467">
            <v>0</v>
          </cell>
          <cell r="CE3467">
            <v>0</v>
          </cell>
        </row>
        <row r="3468">
          <cell r="BY3468">
            <v>0</v>
          </cell>
          <cell r="BZ3468">
            <v>0</v>
          </cell>
          <cell r="CA3468">
            <v>0</v>
          </cell>
          <cell r="CB3468">
            <v>0</v>
          </cell>
          <cell r="CC3468">
            <v>0</v>
          </cell>
          <cell r="CD3468">
            <v>0</v>
          </cell>
          <cell r="CE3468">
            <v>0</v>
          </cell>
        </row>
        <row r="3469">
          <cell r="BY3469">
            <v>0</v>
          </cell>
          <cell r="BZ3469">
            <v>0</v>
          </cell>
          <cell r="CA3469">
            <v>0</v>
          </cell>
          <cell r="CB3469">
            <v>0</v>
          </cell>
          <cell r="CC3469">
            <v>0</v>
          </cell>
          <cell r="CD3469">
            <v>0</v>
          </cell>
          <cell r="CE3469">
            <v>0</v>
          </cell>
        </row>
        <row r="3470">
          <cell r="BY3470">
            <v>0</v>
          </cell>
          <cell r="BZ3470">
            <v>0</v>
          </cell>
          <cell r="CA3470">
            <v>0</v>
          </cell>
          <cell r="CB3470">
            <v>0</v>
          </cell>
          <cell r="CC3470">
            <v>0</v>
          </cell>
          <cell r="CD3470">
            <v>0</v>
          </cell>
          <cell r="CE3470">
            <v>0</v>
          </cell>
        </row>
        <row r="3471">
          <cell r="BY3471">
            <v>0</v>
          </cell>
          <cell r="BZ3471">
            <v>0</v>
          </cell>
          <cell r="CA3471">
            <v>0</v>
          </cell>
          <cell r="CB3471">
            <v>0</v>
          </cell>
          <cell r="CC3471">
            <v>0</v>
          </cell>
          <cell r="CD3471">
            <v>0</v>
          </cell>
          <cell r="CE3471">
            <v>0</v>
          </cell>
        </row>
        <row r="3472">
          <cell r="BY3472">
            <v>0</v>
          </cell>
          <cell r="BZ3472">
            <v>0</v>
          </cell>
          <cell r="CA3472">
            <v>0</v>
          </cell>
          <cell r="CB3472">
            <v>0</v>
          </cell>
          <cell r="CC3472">
            <v>0</v>
          </cell>
          <cell r="CD3472">
            <v>0</v>
          </cell>
          <cell r="CE3472">
            <v>0</v>
          </cell>
        </row>
        <row r="3473">
          <cell r="BY3473">
            <v>0</v>
          </cell>
          <cell r="BZ3473">
            <v>0</v>
          </cell>
          <cell r="CA3473">
            <v>0</v>
          </cell>
          <cell r="CB3473">
            <v>0</v>
          </cell>
          <cell r="CC3473">
            <v>0</v>
          </cell>
          <cell r="CD3473">
            <v>0</v>
          </cell>
          <cell r="CE3473">
            <v>0</v>
          </cell>
        </row>
        <row r="3474">
          <cell r="BY3474">
            <v>0</v>
          </cell>
          <cell r="BZ3474">
            <v>0</v>
          </cell>
          <cell r="CA3474">
            <v>0</v>
          </cell>
          <cell r="CB3474">
            <v>0</v>
          </cell>
          <cell r="CC3474">
            <v>0</v>
          </cell>
          <cell r="CD3474">
            <v>0</v>
          </cell>
          <cell r="CE3474">
            <v>0</v>
          </cell>
        </row>
        <row r="3475">
          <cell r="BY3475">
            <v>0</v>
          </cell>
          <cell r="BZ3475">
            <v>0</v>
          </cell>
          <cell r="CA3475">
            <v>0</v>
          </cell>
          <cell r="CB3475">
            <v>0</v>
          </cell>
          <cell r="CC3475">
            <v>0</v>
          </cell>
          <cell r="CD3475">
            <v>0</v>
          </cell>
          <cell r="CE3475">
            <v>0</v>
          </cell>
        </row>
        <row r="3476">
          <cell r="BY3476">
            <v>0</v>
          </cell>
          <cell r="BZ3476">
            <v>0</v>
          </cell>
          <cell r="CA3476">
            <v>0</v>
          </cell>
          <cell r="CB3476">
            <v>0</v>
          </cell>
          <cell r="CC3476">
            <v>0</v>
          </cell>
          <cell r="CD3476">
            <v>0</v>
          </cell>
          <cell r="CE3476">
            <v>0</v>
          </cell>
        </row>
        <row r="3477">
          <cell r="BY3477">
            <v>0</v>
          </cell>
          <cell r="BZ3477">
            <v>0</v>
          </cell>
          <cell r="CA3477">
            <v>0</v>
          </cell>
          <cell r="CB3477">
            <v>0</v>
          </cell>
          <cell r="CC3477">
            <v>0</v>
          </cell>
          <cell r="CD3477">
            <v>0</v>
          </cell>
          <cell r="CE3477">
            <v>0</v>
          </cell>
        </row>
        <row r="3478">
          <cell r="BY3478">
            <v>0</v>
          </cell>
          <cell r="BZ3478">
            <v>0</v>
          </cell>
          <cell r="CA3478">
            <v>0</v>
          </cell>
          <cell r="CB3478">
            <v>0</v>
          </cell>
          <cell r="CC3478">
            <v>0</v>
          </cell>
          <cell r="CD3478">
            <v>0</v>
          </cell>
          <cell r="CE3478">
            <v>0</v>
          </cell>
        </row>
        <row r="3479">
          <cell r="BY3479">
            <v>0</v>
          </cell>
          <cell r="BZ3479">
            <v>0</v>
          </cell>
          <cell r="CA3479">
            <v>0</v>
          </cell>
          <cell r="CB3479">
            <v>0</v>
          </cell>
          <cell r="CC3479">
            <v>0</v>
          </cell>
          <cell r="CD3479">
            <v>0</v>
          </cell>
          <cell r="CE3479">
            <v>0</v>
          </cell>
        </row>
        <row r="3480">
          <cell r="BY3480">
            <v>0</v>
          </cell>
          <cell r="BZ3480">
            <v>0</v>
          </cell>
          <cell r="CA3480">
            <v>0</v>
          </cell>
          <cell r="CB3480">
            <v>0</v>
          </cell>
          <cell r="CC3480">
            <v>0</v>
          </cell>
          <cell r="CD3480">
            <v>0</v>
          </cell>
          <cell r="CE3480">
            <v>0</v>
          </cell>
        </row>
        <row r="3481">
          <cell r="BY3481">
            <v>0</v>
          </cell>
          <cell r="BZ3481">
            <v>0</v>
          </cell>
          <cell r="CA3481">
            <v>0</v>
          </cell>
          <cell r="CB3481">
            <v>0</v>
          </cell>
          <cell r="CC3481">
            <v>0</v>
          </cell>
          <cell r="CD3481">
            <v>0</v>
          </cell>
          <cell r="CE3481">
            <v>0</v>
          </cell>
        </row>
        <row r="3482">
          <cell r="BY3482">
            <v>0</v>
          </cell>
          <cell r="BZ3482">
            <v>0</v>
          </cell>
          <cell r="CA3482">
            <v>0</v>
          </cell>
          <cell r="CB3482">
            <v>0</v>
          </cell>
          <cell r="CC3482">
            <v>0</v>
          </cell>
          <cell r="CD3482">
            <v>0</v>
          </cell>
          <cell r="CE3482">
            <v>0</v>
          </cell>
        </row>
        <row r="3483">
          <cell r="BY3483">
            <v>0</v>
          </cell>
          <cell r="BZ3483">
            <v>0</v>
          </cell>
          <cell r="CA3483">
            <v>0</v>
          </cell>
          <cell r="CB3483">
            <v>0</v>
          </cell>
          <cell r="CC3483">
            <v>0</v>
          </cell>
          <cell r="CD3483">
            <v>0</v>
          </cell>
          <cell r="CE3483">
            <v>0</v>
          </cell>
        </row>
        <row r="3484">
          <cell r="BY3484">
            <v>0</v>
          </cell>
          <cell r="BZ3484">
            <v>0</v>
          </cell>
          <cell r="CA3484">
            <v>0</v>
          </cell>
          <cell r="CB3484">
            <v>0</v>
          </cell>
          <cell r="CC3484">
            <v>0</v>
          </cell>
          <cell r="CD3484">
            <v>0</v>
          </cell>
          <cell r="CE3484">
            <v>0</v>
          </cell>
        </row>
        <row r="3485">
          <cell r="BY3485">
            <v>0</v>
          </cell>
          <cell r="BZ3485">
            <v>0</v>
          </cell>
          <cell r="CA3485">
            <v>0</v>
          </cell>
          <cell r="CB3485">
            <v>0</v>
          </cell>
          <cell r="CC3485">
            <v>0</v>
          </cell>
          <cell r="CD3485">
            <v>0</v>
          </cell>
          <cell r="CE3485">
            <v>0</v>
          </cell>
        </row>
        <row r="3486">
          <cell r="BY3486">
            <v>0</v>
          </cell>
          <cell r="BZ3486">
            <v>0</v>
          </cell>
          <cell r="CA3486">
            <v>0</v>
          </cell>
          <cell r="CB3486">
            <v>0</v>
          </cell>
          <cell r="CC3486">
            <v>0</v>
          </cell>
          <cell r="CD3486">
            <v>0</v>
          </cell>
          <cell r="CE3486">
            <v>0</v>
          </cell>
        </row>
        <row r="3487">
          <cell r="BY3487">
            <v>0</v>
          </cell>
          <cell r="BZ3487">
            <v>0</v>
          </cell>
          <cell r="CA3487">
            <v>0</v>
          </cell>
          <cell r="CB3487">
            <v>0</v>
          </cell>
          <cell r="CC3487">
            <v>0</v>
          </cell>
          <cell r="CD3487">
            <v>0</v>
          </cell>
          <cell r="CE3487">
            <v>0</v>
          </cell>
        </row>
        <row r="3488">
          <cell r="BY3488">
            <v>0</v>
          </cell>
          <cell r="BZ3488">
            <v>0</v>
          </cell>
          <cell r="CA3488">
            <v>0</v>
          </cell>
          <cell r="CB3488">
            <v>0</v>
          </cell>
          <cell r="CC3488">
            <v>0</v>
          </cell>
          <cell r="CD3488">
            <v>0</v>
          </cell>
          <cell r="CE3488">
            <v>0</v>
          </cell>
        </row>
        <row r="3489">
          <cell r="BY3489">
            <v>0</v>
          </cell>
          <cell r="BZ3489">
            <v>0</v>
          </cell>
          <cell r="CA3489">
            <v>0</v>
          </cell>
          <cell r="CB3489">
            <v>0</v>
          </cell>
          <cell r="CC3489">
            <v>0</v>
          </cell>
          <cell r="CD3489">
            <v>0</v>
          </cell>
          <cell r="CE3489">
            <v>0</v>
          </cell>
        </row>
        <row r="3490">
          <cell r="BY3490">
            <v>0</v>
          </cell>
          <cell r="BZ3490">
            <v>0</v>
          </cell>
          <cell r="CA3490">
            <v>0</v>
          </cell>
          <cell r="CB3490">
            <v>0</v>
          </cell>
          <cell r="CC3490">
            <v>0</v>
          </cell>
          <cell r="CD3490">
            <v>0</v>
          </cell>
          <cell r="CE3490">
            <v>0</v>
          </cell>
        </row>
        <row r="3491">
          <cell r="BY3491">
            <v>0</v>
          </cell>
          <cell r="BZ3491">
            <v>0</v>
          </cell>
          <cell r="CA3491">
            <v>0</v>
          </cell>
          <cell r="CB3491">
            <v>0</v>
          </cell>
          <cell r="CC3491">
            <v>0</v>
          </cell>
          <cell r="CD3491">
            <v>0</v>
          </cell>
          <cell r="CE3491">
            <v>0</v>
          </cell>
        </row>
        <row r="3492">
          <cell r="BY3492">
            <v>0</v>
          </cell>
          <cell r="BZ3492">
            <v>0</v>
          </cell>
          <cell r="CA3492">
            <v>0</v>
          </cell>
          <cell r="CB3492">
            <v>0</v>
          </cell>
          <cell r="CC3492">
            <v>0</v>
          </cell>
          <cell r="CD3492">
            <v>0</v>
          </cell>
          <cell r="CE3492">
            <v>0</v>
          </cell>
        </row>
        <row r="3493">
          <cell r="BY3493">
            <v>0</v>
          </cell>
          <cell r="BZ3493">
            <v>0</v>
          </cell>
          <cell r="CA3493">
            <v>0</v>
          </cell>
          <cell r="CB3493">
            <v>0</v>
          </cell>
          <cell r="CC3493">
            <v>0</v>
          </cell>
          <cell r="CD3493">
            <v>0</v>
          </cell>
          <cell r="CE3493">
            <v>0</v>
          </cell>
        </row>
        <row r="3494">
          <cell r="BY3494">
            <v>0</v>
          </cell>
          <cell r="BZ3494">
            <v>0</v>
          </cell>
          <cell r="CA3494">
            <v>0</v>
          </cell>
          <cell r="CB3494">
            <v>0</v>
          </cell>
          <cell r="CC3494">
            <v>0</v>
          </cell>
          <cell r="CD3494">
            <v>0</v>
          </cell>
          <cell r="CE3494">
            <v>0</v>
          </cell>
        </row>
        <row r="3495">
          <cell r="BY3495">
            <v>0</v>
          </cell>
          <cell r="BZ3495">
            <v>0</v>
          </cell>
          <cell r="CA3495">
            <v>0</v>
          </cell>
          <cell r="CB3495">
            <v>0</v>
          </cell>
          <cell r="CC3495">
            <v>0</v>
          </cell>
          <cell r="CD3495">
            <v>0</v>
          </cell>
          <cell r="CE3495">
            <v>0</v>
          </cell>
        </row>
        <row r="3496">
          <cell r="BY3496">
            <v>0</v>
          </cell>
          <cell r="BZ3496">
            <v>0</v>
          </cell>
          <cell r="CA3496">
            <v>0</v>
          </cell>
          <cell r="CB3496">
            <v>0</v>
          </cell>
          <cell r="CC3496">
            <v>0</v>
          </cell>
          <cell r="CD3496">
            <v>0</v>
          </cell>
          <cell r="CE3496">
            <v>0</v>
          </cell>
        </row>
        <row r="3497">
          <cell r="BY3497">
            <v>0</v>
          </cell>
          <cell r="BZ3497">
            <v>0</v>
          </cell>
          <cell r="CA3497">
            <v>0</v>
          </cell>
          <cell r="CB3497">
            <v>0</v>
          </cell>
          <cell r="CC3497">
            <v>0</v>
          </cell>
          <cell r="CD3497">
            <v>0</v>
          </cell>
          <cell r="CE3497">
            <v>0</v>
          </cell>
        </row>
        <row r="3498">
          <cell r="BY3498">
            <v>0</v>
          </cell>
          <cell r="BZ3498">
            <v>0</v>
          </cell>
          <cell r="CA3498">
            <v>0</v>
          </cell>
          <cell r="CB3498">
            <v>0</v>
          </cell>
          <cell r="CC3498">
            <v>0</v>
          </cell>
          <cell r="CD3498">
            <v>0</v>
          </cell>
          <cell r="CE3498">
            <v>0</v>
          </cell>
        </row>
        <row r="3499">
          <cell r="BY3499">
            <v>0</v>
          </cell>
          <cell r="BZ3499">
            <v>0</v>
          </cell>
          <cell r="CA3499">
            <v>0</v>
          </cell>
          <cell r="CB3499">
            <v>0</v>
          </cell>
          <cell r="CC3499">
            <v>0</v>
          </cell>
          <cell r="CD3499">
            <v>0</v>
          </cell>
          <cell r="CE3499">
            <v>0</v>
          </cell>
        </row>
        <row r="3500">
          <cell r="BY3500">
            <v>0</v>
          </cell>
          <cell r="BZ3500">
            <v>0</v>
          </cell>
          <cell r="CA3500">
            <v>0</v>
          </cell>
          <cell r="CB3500">
            <v>0</v>
          </cell>
          <cell r="CC3500">
            <v>0</v>
          </cell>
          <cell r="CD3500">
            <v>0</v>
          </cell>
          <cell r="CE3500">
            <v>0</v>
          </cell>
        </row>
        <row r="3501">
          <cell r="BY3501">
            <v>0</v>
          </cell>
          <cell r="BZ3501">
            <v>0</v>
          </cell>
          <cell r="CA3501">
            <v>0</v>
          </cell>
          <cell r="CB3501">
            <v>0</v>
          </cell>
          <cell r="CC3501">
            <v>0</v>
          </cell>
          <cell r="CD3501">
            <v>0</v>
          </cell>
          <cell r="CE3501">
            <v>0</v>
          </cell>
        </row>
        <row r="3502">
          <cell r="BY3502">
            <v>0</v>
          </cell>
          <cell r="BZ3502">
            <v>0</v>
          </cell>
          <cell r="CA3502">
            <v>0</v>
          </cell>
          <cell r="CB3502">
            <v>0</v>
          </cell>
          <cell r="CC3502">
            <v>0</v>
          </cell>
          <cell r="CD3502">
            <v>0</v>
          </cell>
          <cell r="CE3502">
            <v>0</v>
          </cell>
        </row>
        <row r="3503">
          <cell r="BY3503">
            <v>0</v>
          </cell>
          <cell r="BZ3503">
            <v>0</v>
          </cell>
          <cell r="CA3503">
            <v>0</v>
          </cell>
          <cell r="CB3503">
            <v>0</v>
          </cell>
          <cell r="CC3503">
            <v>0</v>
          </cell>
          <cell r="CD3503">
            <v>0</v>
          </cell>
          <cell r="CE3503">
            <v>0</v>
          </cell>
        </row>
        <row r="3504">
          <cell r="BY3504">
            <v>0</v>
          </cell>
          <cell r="BZ3504">
            <v>0</v>
          </cell>
          <cell r="CA3504">
            <v>0</v>
          </cell>
          <cell r="CB3504">
            <v>0</v>
          </cell>
          <cell r="CC3504">
            <v>0</v>
          </cell>
          <cell r="CD3504">
            <v>0</v>
          </cell>
          <cell r="CE3504">
            <v>0</v>
          </cell>
        </row>
        <row r="3505">
          <cell r="BY3505">
            <v>0</v>
          </cell>
          <cell r="BZ3505">
            <v>0</v>
          </cell>
          <cell r="CA3505">
            <v>0</v>
          </cell>
          <cell r="CB3505">
            <v>0</v>
          </cell>
          <cell r="CC3505">
            <v>0</v>
          </cell>
          <cell r="CD3505">
            <v>0</v>
          </cell>
          <cell r="CE3505">
            <v>0</v>
          </cell>
        </row>
        <row r="3506">
          <cell r="BY3506">
            <v>0</v>
          </cell>
          <cell r="BZ3506">
            <v>0</v>
          </cell>
          <cell r="CA3506">
            <v>0</v>
          </cell>
          <cell r="CB3506">
            <v>0</v>
          </cell>
          <cell r="CC3506">
            <v>0</v>
          </cell>
          <cell r="CD3506">
            <v>0</v>
          </cell>
          <cell r="CE3506">
            <v>0</v>
          </cell>
        </row>
        <row r="3507">
          <cell r="BY3507">
            <v>0</v>
          </cell>
          <cell r="BZ3507">
            <v>0</v>
          </cell>
          <cell r="CA3507">
            <v>0</v>
          </cell>
          <cell r="CB3507">
            <v>0</v>
          </cell>
          <cell r="CC3507">
            <v>0</v>
          </cell>
          <cell r="CD3507">
            <v>0</v>
          </cell>
          <cell r="CE3507">
            <v>0</v>
          </cell>
        </row>
        <row r="3508">
          <cell r="BY3508">
            <v>0</v>
          </cell>
          <cell r="BZ3508">
            <v>0</v>
          </cell>
          <cell r="CA3508">
            <v>0</v>
          </cell>
          <cell r="CB3508">
            <v>0</v>
          </cell>
          <cell r="CC3508">
            <v>0</v>
          </cell>
          <cell r="CD3508">
            <v>0</v>
          </cell>
          <cell r="CE3508">
            <v>0</v>
          </cell>
        </row>
        <row r="3509">
          <cell r="BY3509">
            <v>0</v>
          </cell>
          <cell r="BZ3509">
            <v>0</v>
          </cell>
          <cell r="CA3509">
            <v>0</v>
          </cell>
          <cell r="CB3509">
            <v>0</v>
          </cell>
          <cell r="CC3509">
            <v>0</v>
          </cell>
          <cell r="CD3509">
            <v>0</v>
          </cell>
          <cell r="CE3509">
            <v>0</v>
          </cell>
        </row>
        <row r="3510">
          <cell r="BY3510">
            <v>0</v>
          </cell>
          <cell r="BZ3510">
            <v>0</v>
          </cell>
          <cell r="CA3510">
            <v>0</v>
          </cell>
          <cell r="CB3510">
            <v>0</v>
          </cell>
          <cell r="CC3510">
            <v>0</v>
          </cell>
          <cell r="CD3510">
            <v>0</v>
          </cell>
          <cell r="CE3510">
            <v>0</v>
          </cell>
        </row>
        <row r="3511">
          <cell r="BY3511">
            <v>0</v>
          </cell>
          <cell r="BZ3511">
            <v>0</v>
          </cell>
          <cell r="CA3511">
            <v>0</v>
          </cell>
          <cell r="CB3511">
            <v>0</v>
          </cell>
          <cell r="CC3511">
            <v>0</v>
          </cell>
          <cell r="CD3511">
            <v>0</v>
          </cell>
          <cell r="CE3511">
            <v>0</v>
          </cell>
        </row>
        <row r="3512">
          <cell r="BY3512">
            <v>0</v>
          </cell>
          <cell r="BZ3512">
            <v>0</v>
          </cell>
          <cell r="CA3512">
            <v>0</v>
          </cell>
          <cell r="CB3512">
            <v>0</v>
          </cell>
          <cell r="CC3512">
            <v>0</v>
          </cell>
          <cell r="CD3512">
            <v>0</v>
          </cell>
          <cell r="CE3512">
            <v>0</v>
          </cell>
        </row>
        <row r="3513">
          <cell r="BY3513">
            <v>0</v>
          </cell>
          <cell r="BZ3513">
            <v>0</v>
          </cell>
          <cell r="CA3513">
            <v>0</v>
          </cell>
          <cell r="CB3513">
            <v>0</v>
          </cell>
          <cell r="CC3513">
            <v>0</v>
          </cell>
          <cell r="CD3513">
            <v>0</v>
          </cell>
          <cell r="CE3513">
            <v>0</v>
          </cell>
        </row>
        <row r="3514">
          <cell r="BY3514">
            <v>0</v>
          </cell>
          <cell r="BZ3514">
            <v>0</v>
          </cell>
          <cell r="CA3514">
            <v>0</v>
          </cell>
          <cell r="CB3514">
            <v>0</v>
          </cell>
          <cell r="CC3514">
            <v>0</v>
          </cell>
          <cell r="CD3514">
            <v>0</v>
          </cell>
          <cell r="CE3514">
            <v>0</v>
          </cell>
        </row>
        <row r="3515">
          <cell r="BY3515">
            <v>0</v>
          </cell>
          <cell r="BZ3515">
            <v>0</v>
          </cell>
          <cell r="CA3515">
            <v>0</v>
          </cell>
          <cell r="CB3515">
            <v>0</v>
          </cell>
          <cell r="CC3515">
            <v>0</v>
          </cell>
          <cell r="CD3515">
            <v>0</v>
          </cell>
          <cell r="CE3515">
            <v>0</v>
          </cell>
        </row>
        <row r="3516">
          <cell r="BY3516">
            <v>0</v>
          </cell>
          <cell r="BZ3516">
            <v>0</v>
          </cell>
          <cell r="CA3516">
            <v>0</v>
          </cell>
          <cell r="CB3516">
            <v>0</v>
          </cell>
          <cell r="CC3516">
            <v>0</v>
          </cell>
          <cell r="CD3516">
            <v>0</v>
          </cell>
          <cell r="CE3516">
            <v>0</v>
          </cell>
        </row>
        <row r="3517">
          <cell r="BY3517">
            <v>0</v>
          </cell>
          <cell r="BZ3517">
            <v>0</v>
          </cell>
          <cell r="CA3517">
            <v>0</v>
          </cell>
          <cell r="CB3517">
            <v>0</v>
          </cell>
          <cell r="CC3517">
            <v>0</v>
          </cell>
          <cell r="CD3517">
            <v>0</v>
          </cell>
          <cell r="CE3517">
            <v>0</v>
          </cell>
        </row>
        <row r="3518">
          <cell r="BY3518">
            <v>0</v>
          </cell>
          <cell r="BZ3518">
            <v>0</v>
          </cell>
          <cell r="CA3518">
            <v>0</v>
          </cell>
          <cell r="CB3518">
            <v>0</v>
          </cell>
          <cell r="CC3518">
            <v>0</v>
          </cell>
          <cell r="CD3518">
            <v>0</v>
          </cell>
          <cell r="CE3518">
            <v>0</v>
          </cell>
        </row>
        <row r="3519">
          <cell r="BY3519">
            <v>0</v>
          </cell>
          <cell r="BZ3519">
            <v>0</v>
          </cell>
          <cell r="CA3519">
            <v>0</v>
          </cell>
          <cell r="CB3519">
            <v>0</v>
          </cell>
          <cell r="CC3519">
            <v>0</v>
          </cell>
          <cell r="CD3519">
            <v>0</v>
          </cell>
          <cell r="CE3519">
            <v>0</v>
          </cell>
        </row>
        <row r="3520">
          <cell r="BY3520">
            <v>0</v>
          </cell>
          <cell r="BZ3520">
            <v>0</v>
          </cell>
          <cell r="CA3520">
            <v>0</v>
          </cell>
          <cell r="CB3520">
            <v>0</v>
          </cell>
          <cell r="CC3520">
            <v>0</v>
          </cell>
          <cell r="CD3520">
            <v>0</v>
          </cell>
          <cell r="CE3520">
            <v>0</v>
          </cell>
        </row>
        <row r="3521">
          <cell r="BY3521">
            <v>0</v>
          </cell>
          <cell r="BZ3521">
            <v>0</v>
          </cell>
          <cell r="CA3521">
            <v>0</v>
          </cell>
          <cell r="CB3521">
            <v>0</v>
          </cell>
          <cell r="CC3521">
            <v>0</v>
          </cell>
          <cell r="CD3521">
            <v>0</v>
          </cell>
          <cell r="CE3521">
            <v>0</v>
          </cell>
        </row>
        <row r="3522">
          <cell r="BY3522">
            <v>0</v>
          </cell>
          <cell r="BZ3522">
            <v>0</v>
          </cell>
          <cell r="CA3522">
            <v>0</v>
          </cell>
          <cell r="CB3522">
            <v>0</v>
          </cell>
          <cell r="CC3522">
            <v>0</v>
          </cell>
          <cell r="CD3522">
            <v>0</v>
          </cell>
          <cell r="CE3522">
            <v>0</v>
          </cell>
        </row>
        <row r="3523">
          <cell r="BY3523">
            <v>0</v>
          </cell>
          <cell r="BZ3523">
            <v>0</v>
          </cell>
          <cell r="CA3523">
            <v>0</v>
          </cell>
          <cell r="CB3523">
            <v>0</v>
          </cell>
          <cell r="CC3523">
            <v>0</v>
          </cell>
          <cell r="CD3523">
            <v>0</v>
          </cell>
          <cell r="CE3523">
            <v>0</v>
          </cell>
        </row>
        <row r="3524">
          <cell r="BY3524">
            <v>0</v>
          </cell>
          <cell r="BZ3524">
            <v>0</v>
          </cell>
          <cell r="CA3524">
            <v>0</v>
          </cell>
          <cell r="CB3524">
            <v>0</v>
          </cell>
          <cell r="CC3524">
            <v>0</v>
          </cell>
          <cell r="CD3524">
            <v>0</v>
          </cell>
          <cell r="CE3524">
            <v>0</v>
          </cell>
        </row>
        <row r="3525">
          <cell r="BY3525">
            <v>0</v>
          </cell>
          <cell r="BZ3525">
            <v>0</v>
          </cell>
          <cell r="CA3525">
            <v>0</v>
          </cell>
          <cell r="CB3525">
            <v>0</v>
          </cell>
          <cell r="CC3525">
            <v>0</v>
          </cell>
          <cell r="CD3525">
            <v>0</v>
          </cell>
          <cell r="CE3525">
            <v>0</v>
          </cell>
        </row>
        <row r="3526">
          <cell r="BY3526">
            <v>0</v>
          </cell>
          <cell r="BZ3526">
            <v>0</v>
          </cell>
          <cell r="CA3526">
            <v>0</v>
          </cell>
          <cell r="CB3526">
            <v>0</v>
          </cell>
          <cell r="CC3526">
            <v>0</v>
          </cell>
          <cell r="CD3526">
            <v>0</v>
          </cell>
          <cell r="CE3526">
            <v>0</v>
          </cell>
        </row>
        <row r="3527">
          <cell r="BY3527">
            <v>0</v>
          </cell>
          <cell r="BZ3527">
            <v>0</v>
          </cell>
          <cell r="CA3527">
            <v>0</v>
          </cell>
          <cell r="CB3527">
            <v>0</v>
          </cell>
          <cell r="CC3527">
            <v>0</v>
          </cell>
          <cell r="CD3527">
            <v>0</v>
          </cell>
          <cell r="CE3527">
            <v>0</v>
          </cell>
        </row>
        <row r="3528">
          <cell r="BY3528">
            <v>0</v>
          </cell>
          <cell r="BZ3528">
            <v>0</v>
          </cell>
          <cell r="CA3528">
            <v>0</v>
          </cell>
          <cell r="CB3528">
            <v>0</v>
          </cell>
          <cell r="CC3528">
            <v>0</v>
          </cell>
          <cell r="CD3528">
            <v>0</v>
          </cell>
          <cell r="CE3528">
            <v>0</v>
          </cell>
        </row>
        <row r="3529">
          <cell r="BY3529">
            <v>0</v>
          </cell>
          <cell r="BZ3529">
            <v>0</v>
          </cell>
          <cell r="CA3529">
            <v>0</v>
          </cell>
          <cell r="CB3529">
            <v>0</v>
          </cell>
          <cell r="CC3529">
            <v>0</v>
          </cell>
          <cell r="CD3529">
            <v>0</v>
          </cell>
          <cell r="CE3529">
            <v>0</v>
          </cell>
        </row>
        <row r="3530">
          <cell r="BY3530">
            <v>0</v>
          </cell>
          <cell r="BZ3530">
            <v>0</v>
          </cell>
          <cell r="CA3530">
            <v>0</v>
          </cell>
          <cell r="CB3530">
            <v>0</v>
          </cell>
          <cell r="CC3530">
            <v>0</v>
          </cell>
          <cell r="CD3530">
            <v>0</v>
          </cell>
          <cell r="CE3530">
            <v>0</v>
          </cell>
        </row>
        <row r="3531">
          <cell r="BY3531">
            <v>0</v>
          </cell>
          <cell r="BZ3531">
            <v>0</v>
          </cell>
          <cell r="CA3531">
            <v>0</v>
          </cell>
          <cell r="CB3531">
            <v>0</v>
          </cell>
          <cell r="CC3531">
            <v>0</v>
          </cell>
          <cell r="CD3531">
            <v>0</v>
          </cell>
          <cell r="CE3531">
            <v>0</v>
          </cell>
        </row>
        <row r="3532">
          <cell r="BY3532">
            <v>0</v>
          </cell>
          <cell r="BZ3532">
            <v>0</v>
          </cell>
          <cell r="CA3532">
            <v>0</v>
          </cell>
          <cell r="CB3532">
            <v>0</v>
          </cell>
          <cell r="CC3532">
            <v>0</v>
          </cell>
          <cell r="CD3532">
            <v>0</v>
          </cell>
          <cell r="CE3532">
            <v>0</v>
          </cell>
        </row>
        <row r="3533">
          <cell r="BY3533">
            <v>0</v>
          </cell>
          <cell r="BZ3533">
            <v>0</v>
          </cell>
          <cell r="CA3533">
            <v>0</v>
          </cell>
          <cell r="CB3533">
            <v>0</v>
          </cell>
          <cell r="CC3533">
            <v>0</v>
          </cell>
          <cell r="CD3533">
            <v>0</v>
          </cell>
          <cell r="CE3533">
            <v>0</v>
          </cell>
        </row>
        <row r="3534">
          <cell r="BY3534">
            <v>0</v>
          </cell>
          <cell r="BZ3534">
            <v>0</v>
          </cell>
          <cell r="CA3534">
            <v>0</v>
          </cell>
          <cell r="CB3534">
            <v>0</v>
          </cell>
          <cell r="CC3534">
            <v>0</v>
          </cell>
          <cell r="CD3534">
            <v>0</v>
          </cell>
          <cell r="CE3534">
            <v>0</v>
          </cell>
        </row>
        <row r="3535">
          <cell r="BY3535">
            <v>0</v>
          </cell>
          <cell r="BZ3535">
            <v>0</v>
          </cell>
          <cell r="CA3535">
            <v>0</v>
          </cell>
          <cell r="CB3535">
            <v>0</v>
          </cell>
          <cell r="CC3535">
            <v>0</v>
          </cell>
          <cell r="CD3535">
            <v>0</v>
          </cell>
          <cell r="CE3535">
            <v>0</v>
          </cell>
        </row>
        <row r="3536">
          <cell r="BY3536">
            <v>0</v>
          </cell>
          <cell r="BZ3536">
            <v>0</v>
          </cell>
          <cell r="CA3536">
            <v>0</v>
          </cell>
          <cell r="CB3536">
            <v>0</v>
          </cell>
          <cell r="CC3536">
            <v>0</v>
          </cell>
          <cell r="CD3536">
            <v>0</v>
          </cell>
          <cell r="CE3536">
            <v>0</v>
          </cell>
        </row>
        <row r="3537">
          <cell r="BY3537">
            <v>0</v>
          </cell>
          <cell r="BZ3537">
            <v>0</v>
          </cell>
          <cell r="CA3537">
            <v>0</v>
          </cell>
          <cell r="CB3537">
            <v>0</v>
          </cell>
          <cell r="CC3537">
            <v>0</v>
          </cell>
          <cell r="CD3537">
            <v>0</v>
          </cell>
          <cell r="CE3537">
            <v>0</v>
          </cell>
        </row>
        <row r="3538">
          <cell r="BY3538">
            <v>0</v>
          </cell>
          <cell r="BZ3538">
            <v>0</v>
          </cell>
          <cell r="CA3538">
            <v>0</v>
          </cell>
          <cell r="CB3538">
            <v>0</v>
          </cell>
          <cell r="CC3538">
            <v>0</v>
          </cell>
          <cell r="CD3538">
            <v>0</v>
          </cell>
          <cell r="CE3538">
            <v>0</v>
          </cell>
        </row>
        <row r="3539">
          <cell r="BY3539">
            <v>0</v>
          </cell>
          <cell r="BZ3539">
            <v>0</v>
          </cell>
          <cell r="CA3539">
            <v>0</v>
          </cell>
          <cell r="CB3539">
            <v>0</v>
          </cell>
          <cell r="CC3539">
            <v>0</v>
          </cell>
          <cell r="CD3539">
            <v>0</v>
          </cell>
          <cell r="CE3539">
            <v>0</v>
          </cell>
        </row>
        <row r="3540">
          <cell r="BY3540">
            <v>0</v>
          </cell>
          <cell r="BZ3540">
            <v>0</v>
          </cell>
          <cell r="CA3540">
            <v>0</v>
          </cell>
          <cell r="CB3540">
            <v>0</v>
          </cell>
          <cell r="CC3540">
            <v>0</v>
          </cell>
          <cell r="CD3540">
            <v>0</v>
          </cell>
          <cell r="CE3540">
            <v>0</v>
          </cell>
        </row>
        <row r="3541">
          <cell r="BY3541">
            <v>0</v>
          </cell>
          <cell r="BZ3541">
            <v>0</v>
          </cell>
          <cell r="CA3541">
            <v>0</v>
          </cell>
          <cell r="CB3541">
            <v>0</v>
          </cell>
          <cell r="CC3541">
            <v>0</v>
          </cell>
          <cell r="CD3541">
            <v>0</v>
          </cell>
          <cell r="CE3541">
            <v>0</v>
          </cell>
        </row>
        <row r="3542">
          <cell r="BY3542">
            <v>0</v>
          </cell>
          <cell r="BZ3542">
            <v>0</v>
          </cell>
          <cell r="CA3542">
            <v>0</v>
          </cell>
          <cell r="CB3542">
            <v>0</v>
          </cell>
          <cell r="CC3542">
            <v>0</v>
          </cell>
          <cell r="CD3542">
            <v>0</v>
          </cell>
          <cell r="CE3542">
            <v>0</v>
          </cell>
        </row>
        <row r="3543">
          <cell r="BY3543">
            <v>0</v>
          </cell>
          <cell r="BZ3543">
            <v>0</v>
          </cell>
          <cell r="CA3543">
            <v>0</v>
          </cell>
          <cell r="CB3543">
            <v>0</v>
          </cell>
          <cell r="CC3543">
            <v>0</v>
          </cell>
          <cell r="CD3543">
            <v>0</v>
          </cell>
          <cell r="CE3543">
            <v>0</v>
          </cell>
        </row>
        <row r="3544">
          <cell r="BY3544">
            <v>0</v>
          </cell>
          <cell r="BZ3544">
            <v>0</v>
          </cell>
          <cell r="CA3544">
            <v>0</v>
          </cell>
          <cell r="CB3544">
            <v>0</v>
          </cell>
          <cell r="CC3544">
            <v>0</v>
          </cell>
          <cell r="CD3544">
            <v>0</v>
          </cell>
          <cell r="CE3544">
            <v>0</v>
          </cell>
        </row>
        <row r="3545">
          <cell r="BY3545">
            <v>0</v>
          </cell>
          <cell r="BZ3545">
            <v>0</v>
          </cell>
          <cell r="CA3545">
            <v>0</v>
          </cell>
          <cell r="CB3545">
            <v>0</v>
          </cell>
          <cell r="CC3545">
            <v>0</v>
          </cell>
          <cell r="CD3545">
            <v>0</v>
          </cell>
          <cell r="CE3545">
            <v>0</v>
          </cell>
        </row>
        <row r="3546">
          <cell r="BY3546">
            <v>0</v>
          </cell>
          <cell r="BZ3546">
            <v>0</v>
          </cell>
          <cell r="CA3546">
            <v>0</v>
          </cell>
          <cell r="CB3546">
            <v>0</v>
          </cell>
          <cell r="CC3546">
            <v>0</v>
          </cell>
          <cell r="CD3546">
            <v>0</v>
          </cell>
          <cell r="CE3546">
            <v>0</v>
          </cell>
        </row>
        <row r="3547">
          <cell r="BY3547">
            <v>0</v>
          </cell>
          <cell r="BZ3547">
            <v>0</v>
          </cell>
          <cell r="CA3547">
            <v>0</v>
          </cell>
          <cell r="CB3547">
            <v>0</v>
          </cell>
          <cell r="CC3547">
            <v>0</v>
          </cell>
          <cell r="CD3547">
            <v>0</v>
          </cell>
          <cell r="CE3547">
            <v>0</v>
          </cell>
        </row>
        <row r="3548">
          <cell r="BY3548">
            <v>0</v>
          </cell>
          <cell r="BZ3548">
            <v>0</v>
          </cell>
        </row>
        <row r="3549">
          <cell r="BY3549">
            <v>0</v>
          </cell>
          <cell r="BZ3549">
            <v>0</v>
          </cell>
        </row>
        <row r="3550">
          <cell r="BY3550">
            <v>0</v>
          </cell>
          <cell r="BZ3550">
            <v>0</v>
          </cell>
        </row>
        <row r="3551">
          <cell r="BY3551">
            <v>0</v>
          </cell>
          <cell r="BZ3551">
            <v>0</v>
          </cell>
        </row>
        <row r="3552">
          <cell r="BY3552">
            <v>0</v>
          </cell>
          <cell r="BZ3552">
            <v>0</v>
          </cell>
        </row>
        <row r="3553">
          <cell r="BY3553">
            <v>0</v>
          </cell>
          <cell r="BZ3553">
            <v>0</v>
          </cell>
        </row>
        <row r="3554">
          <cell r="BY3554">
            <v>0</v>
          </cell>
          <cell r="BZ3554">
            <v>0</v>
          </cell>
        </row>
        <row r="3555">
          <cell r="BY3555">
            <v>0</v>
          </cell>
          <cell r="BZ3555">
            <v>0</v>
          </cell>
        </row>
        <row r="3556">
          <cell r="BY3556">
            <v>0</v>
          </cell>
          <cell r="BZ3556">
            <v>0</v>
          </cell>
        </row>
        <row r="3557">
          <cell r="BY3557">
            <v>0</v>
          </cell>
          <cell r="BZ3557">
            <v>0</v>
          </cell>
        </row>
        <row r="3558">
          <cell r="BY3558">
            <v>0</v>
          </cell>
          <cell r="BZ3558">
            <v>0</v>
          </cell>
        </row>
        <row r="3559">
          <cell r="BY3559">
            <v>0</v>
          </cell>
          <cell r="BZ3559">
            <v>0</v>
          </cell>
        </row>
        <row r="3560">
          <cell r="BY3560">
            <v>0</v>
          </cell>
          <cell r="BZ3560">
            <v>0</v>
          </cell>
        </row>
        <row r="3561">
          <cell r="BY3561">
            <v>0</v>
          </cell>
          <cell r="BZ3561">
            <v>0</v>
          </cell>
        </row>
        <row r="3562">
          <cell r="BY3562">
            <v>0</v>
          </cell>
          <cell r="BZ3562">
            <v>0</v>
          </cell>
        </row>
        <row r="3563">
          <cell r="BY3563">
            <v>0</v>
          </cell>
          <cell r="BZ3563">
            <v>0</v>
          </cell>
        </row>
        <row r="3564">
          <cell r="BY3564">
            <v>0</v>
          </cell>
          <cell r="BZ3564">
            <v>0</v>
          </cell>
        </row>
        <row r="3565">
          <cell r="BY3565">
            <v>0</v>
          </cell>
          <cell r="BZ3565">
            <v>0</v>
          </cell>
        </row>
        <row r="3566">
          <cell r="BY3566">
            <v>0</v>
          </cell>
          <cell r="BZ3566">
            <v>0</v>
          </cell>
        </row>
        <row r="3567">
          <cell r="BY3567">
            <v>0</v>
          </cell>
          <cell r="BZ3567">
            <v>0</v>
          </cell>
        </row>
        <row r="3568">
          <cell r="BY3568">
            <v>0</v>
          </cell>
          <cell r="BZ3568">
            <v>0</v>
          </cell>
        </row>
        <row r="3569">
          <cell r="BY3569">
            <v>0</v>
          </cell>
          <cell r="BZ3569">
            <v>0</v>
          </cell>
        </row>
        <row r="3570">
          <cell r="BY3570">
            <v>0</v>
          </cell>
          <cell r="BZ3570">
            <v>0</v>
          </cell>
        </row>
        <row r="3571">
          <cell r="BY3571">
            <v>0</v>
          </cell>
          <cell r="BZ3571">
            <v>0</v>
          </cell>
        </row>
        <row r="3572">
          <cell r="BY3572">
            <v>0</v>
          </cell>
          <cell r="BZ3572">
            <v>0</v>
          </cell>
        </row>
        <row r="3573">
          <cell r="BY3573">
            <v>0</v>
          </cell>
          <cell r="BZ3573">
            <v>0</v>
          </cell>
        </row>
        <row r="3574">
          <cell r="BY3574">
            <v>0</v>
          </cell>
          <cell r="BZ3574">
            <v>0</v>
          </cell>
        </row>
        <row r="3575">
          <cell r="BY3575">
            <v>0</v>
          </cell>
          <cell r="BZ3575">
            <v>0</v>
          </cell>
        </row>
        <row r="3576">
          <cell r="BY3576">
            <v>0</v>
          </cell>
          <cell r="BZ3576">
            <v>0</v>
          </cell>
        </row>
        <row r="3577">
          <cell r="BY3577">
            <v>0</v>
          </cell>
          <cell r="BZ3577">
            <v>0</v>
          </cell>
        </row>
        <row r="3578">
          <cell r="BY3578">
            <v>0</v>
          </cell>
          <cell r="BZ3578">
            <v>0</v>
          </cell>
        </row>
        <row r="3579">
          <cell r="BY3579">
            <v>0</v>
          </cell>
          <cell r="BZ3579">
            <v>0</v>
          </cell>
        </row>
        <row r="3580">
          <cell r="BY3580">
            <v>0</v>
          </cell>
          <cell r="BZ3580">
            <v>0</v>
          </cell>
        </row>
        <row r="3581">
          <cell r="BY3581">
            <v>0</v>
          </cell>
          <cell r="BZ3581">
            <v>0</v>
          </cell>
        </row>
        <row r="3582">
          <cell r="BY3582">
            <v>0</v>
          </cell>
          <cell r="BZ3582">
            <v>0</v>
          </cell>
        </row>
        <row r="3583">
          <cell r="BY3583">
            <v>0</v>
          </cell>
          <cell r="BZ3583">
            <v>0</v>
          </cell>
        </row>
        <row r="3584">
          <cell r="BY3584">
            <v>0</v>
          </cell>
          <cell r="BZ3584">
            <v>0</v>
          </cell>
        </row>
        <row r="3585">
          <cell r="BY3585">
            <v>0</v>
          </cell>
          <cell r="BZ3585">
            <v>0</v>
          </cell>
        </row>
        <row r="3586">
          <cell r="BY3586">
            <v>0</v>
          </cell>
          <cell r="BZ3586">
            <v>0</v>
          </cell>
        </row>
        <row r="3587">
          <cell r="BY3587">
            <v>0</v>
          </cell>
          <cell r="BZ3587">
            <v>0</v>
          </cell>
        </row>
        <row r="3588">
          <cell r="BY3588">
            <v>0</v>
          </cell>
          <cell r="BZ3588">
            <v>0</v>
          </cell>
        </row>
        <row r="3589">
          <cell r="BY3589">
            <v>0</v>
          </cell>
          <cell r="BZ3589">
            <v>0</v>
          </cell>
        </row>
        <row r="3590">
          <cell r="BY3590">
            <v>0</v>
          </cell>
          <cell r="BZ3590">
            <v>0</v>
          </cell>
        </row>
        <row r="3591">
          <cell r="BY3591">
            <v>0</v>
          </cell>
          <cell r="BZ3591">
            <v>0</v>
          </cell>
        </row>
        <row r="3592">
          <cell r="BY3592">
            <v>0</v>
          </cell>
          <cell r="BZ3592">
            <v>0</v>
          </cell>
        </row>
        <row r="3593">
          <cell r="BY3593">
            <v>0</v>
          </cell>
          <cell r="BZ3593">
            <v>0</v>
          </cell>
        </row>
        <row r="3594">
          <cell r="BY3594">
            <v>0</v>
          </cell>
          <cell r="BZ3594">
            <v>0</v>
          </cell>
        </row>
        <row r="3595">
          <cell r="BY3595">
            <v>0</v>
          </cell>
          <cell r="BZ3595">
            <v>0</v>
          </cell>
        </row>
        <row r="3596">
          <cell r="BY3596">
            <v>0</v>
          </cell>
          <cell r="BZ3596">
            <v>0</v>
          </cell>
        </row>
        <row r="3597">
          <cell r="BY3597">
            <v>0</v>
          </cell>
          <cell r="BZ3597">
            <v>0</v>
          </cell>
        </row>
        <row r="3598">
          <cell r="BY3598">
            <v>0</v>
          </cell>
          <cell r="BZ3598">
            <v>0</v>
          </cell>
        </row>
        <row r="3599">
          <cell r="BY3599">
            <v>0</v>
          </cell>
          <cell r="BZ3599">
            <v>0</v>
          </cell>
        </row>
        <row r="3600">
          <cell r="BY3600">
            <v>0</v>
          </cell>
          <cell r="BZ3600">
            <v>0</v>
          </cell>
        </row>
        <row r="3601">
          <cell r="BY3601">
            <v>0</v>
          </cell>
          <cell r="BZ3601">
            <v>0</v>
          </cell>
        </row>
        <row r="3602">
          <cell r="BY3602">
            <v>0</v>
          </cell>
          <cell r="BZ3602">
            <v>0</v>
          </cell>
        </row>
        <row r="3603">
          <cell r="BY3603">
            <v>0</v>
          </cell>
          <cell r="BZ3603">
            <v>0</v>
          </cell>
        </row>
        <row r="3604">
          <cell r="BY3604">
            <v>0</v>
          </cell>
          <cell r="BZ3604">
            <v>0</v>
          </cell>
        </row>
        <row r="3605">
          <cell r="BY3605">
            <v>0</v>
          </cell>
          <cell r="BZ3605">
            <v>0</v>
          </cell>
        </row>
        <row r="3606">
          <cell r="BY3606">
            <v>0</v>
          </cell>
          <cell r="BZ3606">
            <v>0</v>
          </cell>
        </row>
        <row r="3607">
          <cell r="BY3607">
            <v>0</v>
          </cell>
          <cell r="BZ3607">
            <v>0</v>
          </cell>
        </row>
        <row r="3608">
          <cell r="BY3608">
            <v>0</v>
          </cell>
          <cell r="BZ3608">
            <v>0</v>
          </cell>
        </row>
        <row r="3609">
          <cell r="BY3609">
            <v>0</v>
          </cell>
          <cell r="BZ3609">
            <v>0</v>
          </cell>
        </row>
        <row r="3610">
          <cell r="BY3610">
            <v>0</v>
          </cell>
          <cell r="BZ3610">
            <v>0</v>
          </cell>
        </row>
        <row r="3611">
          <cell r="BY3611">
            <v>0</v>
          </cell>
          <cell r="BZ3611">
            <v>0</v>
          </cell>
        </row>
        <row r="3612">
          <cell r="BY3612">
            <v>0</v>
          </cell>
          <cell r="BZ3612">
            <v>0</v>
          </cell>
        </row>
        <row r="3613">
          <cell r="BY3613">
            <v>0</v>
          </cell>
          <cell r="BZ3613">
            <v>0</v>
          </cell>
        </row>
        <row r="3614">
          <cell r="BY3614">
            <v>0</v>
          </cell>
          <cell r="BZ3614">
            <v>0</v>
          </cell>
        </row>
        <row r="3615">
          <cell r="BY3615">
            <v>0</v>
          </cell>
          <cell r="BZ3615">
            <v>0</v>
          </cell>
        </row>
        <row r="3616">
          <cell r="BY3616">
            <v>0</v>
          </cell>
          <cell r="BZ3616">
            <v>0</v>
          </cell>
        </row>
        <row r="3617">
          <cell r="BY3617">
            <v>0</v>
          </cell>
          <cell r="BZ3617">
            <v>0</v>
          </cell>
        </row>
        <row r="3618">
          <cell r="BY3618">
            <v>0</v>
          </cell>
          <cell r="BZ3618">
            <v>0</v>
          </cell>
        </row>
        <row r="3619">
          <cell r="BY3619">
            <v>0</v>
          </cell>
          <cell r="BZ3619">
            <v>0</v>
          </cell>
        </row>
        <row r="3620">
          <cell r="BY3620">
            <v>0</v>
          </cell>
          <cell r="BZ3620">
            <v>0</v>
          </cell>
        </row>
        <row r="3621">
          <cell r="BY3621">
            <v>0</v>
          </cell>
          <cell r="BZ3621">
            <v>0</v>
          </cell>
        </row>
        <row r="3622">
          <cell r="BY3622">
            <v>0</v>
          </cell>
          <cell r="BZ3622">
            <v>0</v>
          </cell>
        </row>
        <row r="3623">
          <cell r="BY3623">
            <v>0</v>
          </cell>
          <cell r="BZ3623">
            <v>0</v>
          </cell>
        </row>
        <row r="3624">
          <cell r="BY3624">
            <v>0</v>
          </cell>
          <cell r="BZ3624">
            <v>0</v>
          </cell>
        </row>
        <row r="3625">
          <cell r="BY3625">
            <v>0</v>
          </cell>
          <cell r="BZ3625">
            <v>0</v>
          </cell>
        </row>
        <row r="3626">
          <cell r="BY3626">
            <v>0</v>
          </cell>
          <cell r="BZ3626">
            <v>0</v>
          </cell>
        </row>
        <row r="3627">
          <cell r="BY3627">
            <v>0</v>
          </cell>
          <cell r="BZ3627">
            <v>0</v>
          </cell>
        </row>
        <row r="3628">
          <cell r="BY3628">
            <v>0</v>
          </cell>
          <cell r="BZ3628">
            <v>0</v>
          </cell>
        </row>
        <row r="3629">
          <cell r="BY3629">
            <v>0</v>
          </cell>
          <cell r="BZ3629">
            <v>0</v>
          </cell>
        </row>
        <row r="3630">
          <cell r="BY3630">
            <v>0</v>
          </cell>
          <cell r="BZ3630">
            <v>0</v>
          </cell>
        </row>
        <row r="3631">
          <cell r="BY3631">
            <v>0</v>
          </cell>
          <cell r="BZ3631">
            <v>0</v>
          </cell>
        </row>
        <row r="3632">
          <cell r="BY3632">
            <v>0</v>
          </cell>
          <cell r="BZ3632">
            <v>0</v>
          </cell>
        </row>
        <row r="3633">
          <cell r="BY3633">
            <v>0</v>
          </cell>
          <cell r="BZ3633">
            <v>0</v>
          </cell>
        </row>
        <row r="3634">
          <cell r="BY3634">
            <v>0</v>
          </cell>
          <cell r="BZ3634">
            <v>0</v>
          </cell>
        </row>
        <row r="3635">
          <cell r="BY3635">
            <v>0</v>
          </cell>
          <cell r="BZ3635">
            <v>0</v>
          </cell>
        </row>
        <row r="3636">
          <cell r="BY3636">
            <v>0</v>
          </cell>
          <cell r="BZ3636">
            <v>0</v>
          </cell>
        </row>
        <row r="3637">
          <cell r="BY3637">
            <v>0</v>
          </cell>
          <cell r="BZ3637">
            <v>0</v>
          </cell>
        </row>
        <row r="3638">
          <cell r="BY3638">
            <v>0</v>
          </cell>
          <cell r="BZ3638">
            <v>0</v>
          </cell>
        </row>
        <row r="3639">
          <cell r="BY3639">
            <v>0</v>
          </cell>
          <cell r="BZ3639">
            <v>0</v>
          </cell>
        </row>
        <row r="3640">
          <cell r="BY3640">
            <v>0</v>
          </cell>
          <cell r="BZ3640">
            <v>0</v>
          </cell>
        </row>
        <row r="3641">
          <cell r="BY3641">
            <v>0</v>
          </cell>
          <cell r="BZ3641">
            <v>0</v>
          </cell>
        </row>
        <row r="3642">
          <cell r="BY3642">
            <v>0</v>
          </cell>
          <cell r="BZ3642">
            <v>0</v>
          </cell>
        </row>
        <row r="3643">
          <cell r="BY3643">
            <v>0</v>
          </cell>
          <cell r="BZ3643">
            <v>0</v>
          </cell>
        </row>
        <row r="3644">
          <cell r="BY3644">
            <v>0</v>
          </cell>
          <cell r="BZ3644">
            <v>0</v>
          </cell>
        </row>
        <row r="3645">
          <cell r="BY3645">
            <v>0</v>
          </cell>
          <cell r="BZ3645">
            <v>0</v>
          </cell>
        </row>
        <row r="3646">
          <cell r="BY3646">
            <v>0</v>
          </cell>
          <cell r="BZ3646">
            <v>0</v>
          </cell>
        </row>
        <row r="3647">
          <cell r="BY3647">
            <v>0</v>
          </cell>
          <cell r="BZ3647">
            <v>0</v>
          </cell>
        </row>
        <row r="3648">
          <cell r="BY3648">
            <v>0</v>
          </cell>
          <cell r="BZ3648">
            <v>0</v>
          </cell>
        </row>
        <row r="3649">
          <cell r="BY3649">
            <v>0</v>
          </cell>
          <cell r="BZ3649">
            <v>0</v>
          </cell>
        </row>
        <row r="3650">
          <cell r="BY3650">
            <v>0</v>
          </cell>
          <cell r="BZ3650">
            <v>0</v>
          </cell>
        </row>
        <row r="3651">
          <cell r="BY3651">
            <v>0</v>
          </cell>
          <cell r="BZ3651">
            <v>0</v>
          </cell>
        </row>
        <row r="3652">
          <cell r="BY3652">
            <v>0</v>
          </cell>
          <cell r="BZ3652">
            <v>0</v>
          </cell>
        </row>
        <row r="3653">
          <cell r="BY3653">
            <v>0</v>
          </cell>
          <cell r="BZ3653">
            <v>0</v>
          </cell>
        </row>
        <row r="3654">
          <cell r="BY3654">
            <v>0</v>
          </cell>
          <cell r="BZ3654">
            <v>0</v>
          </cell>
        </row>
        <row r="3655">
          <cell r="BY3655">
            <v>0</v>
          </cell>
          <cell r="BZ3655">
            <v>0</v>
          </cell>
        </row>
        <row r="3656">
          <cell r="BY3656">
            <v>0</v>
          </cell>
          <cell r="BZ3656">
            <v>0</v>
          </cell>
        </row>
        <row r="3657">
          <cell r="BY3657">
            <v>0</v>
          </cell>
          <cell r="BZ3657">
            <v>0</v>
          </cell>
        </row>
        <row r="3658">
          <cell r="BY3658">
            <v>0</v>
          </cell>
          <cell r="BZ3658">
            <v>0</v>
          </cell>
        </row>
        <row r="3659">
          <cell r="BY3659">
            <v>0</v>
          </cell>
          <cell r="BZ3659">
            <v>0</v>
          </cell>
        </row>
        <row r="3660">
          <cell r="BY3660">
            <v>0</v>
          </cell>
          <cell r="BZ3660">
            <v>0</v>
          </cell>
        </row>
        <row r="3661">
          <cell r="BY3661">
            <v>0</v>
          </cell>
          <cell r="BZ3661">
            <v>0</v>
          </cell>
        </row>
        <row r="3662">
          <cell r="BY3662">
            <v>0</v>
          </cell>
          <cell r="BZ3662">
            <v>0</v>
          </cell>
        </row>
        <row r="3663">
          <cell r="BY3663">
            <v>0</v>
          </cell>
          <cell r="BZ3663">
            <v>0</v>
          </cell>
        </row>
        <row r="3664">
          <cell r="BY3664">
            <v>0</v>
          </cell>
          <cell r="BZ3664">
            <v>0</v>
          </cell>
        </row>
        <row r="3665">
          <cell r="BY3665">
            <v>0</v>
          </cell>
          <cell r="BZ3665">
            <v>0</v>
          </cell>
        </row>
        <row r="3666">
          <cell r="BY3666">
            <v>0</v>
          </cell>
          <cell r="BZ3666">
            <v>0</v>
          </cell>
        </row>
        <row r="3667">
          <cell r="BY3667">
            <v>0</v>
          </cell>
          <cell r="BZ3667">
            <v>0</v>
          </cell>
        </row>
        <row r="3668">
          <cell r="BY3668">
            <v>0</v>
          </cell>
          <cell r="BZ3668">
            <v>0</v>
          </cell>
        </row>
        <row r="3669">
          <cell r="BY3669">
            <v>0</v>
          </cell>
          <cell r="BZ3669">
            <v>0</v>
          </cell>
        </row>
        <row r="3670">
          <cell r="BY3670">
            <v>0</v>
          </cell>
          <cell r="BZ3670">
            <v>0</v>
          </cell>
        </row>
        <row r="3671">
          <cell r="BY3671">
            <v>0</v>
          </cell>
          <cell r="BZ3671">
            <v>0</v>
          </cell>
        </row>
        <row r="3672">
          <cell r="BY3672">
            <v>0</v>
          </cell>
          <cell r="BZ3672">
            <v>0</v>
          </cell>
        </row>
        <row r="3673">
          <cell r="BY3673">
            <v>0</v>
          </cell>
          <cell r="BZ3673">
            <v>0</v>
          </cell>
        </row>
        <row r="3674">
          <cell r="BY3674">
            <v>0</v>
          </cell>
          <cell r="BZ3674">
            <v>0</v>
          </cell>
        </row>
        <row r="3675">
          <cell r="BY3675">
            <v>0</v>
          </cell>
          <cell r="BZ3675">
            <v>0</v>
          </cell>
        </row>
        <row r="3676">
          <cell r="BY3676">
            <v>0</v>
          </cell>
          <cell r="BZ3676">
            <v>0</v>
          </cell>
        </row>
        <row r="3677">
          <cell r="BY3677">
            <v>0</v>
          </cell>
          <cell r="BZ3677">
            <v>0</v>
          </cell>
        </row>
        <row r="3678">
          <cell r="BY3678">
            <v>0</v>
          </cell>
          <cell r="BZ3678">
            <v>0</v>
          </cell>
        </row>
        <row r="3679">
          <cell r="BY3679">
            <v>0</v>
          </cell>
          <cell r="BZ3679">
            <v>0</v>
          </cell>
        </row>
        <row r="3680">
          <cell r="BY3680">
            <v>0</v>
          </cell>
          <cell r="BZ3680">
            <v>0</v>
          </cell>
        </row>
        <row r="3681">
          <cell r="BY3681">
            <v>0</v>
          </cell>
          <cell r="BZ3681">
            <v>0</v>
          </cell>
        </row>
        <row r="3682">
          <cell r="BY3682">
            <v>0</v>
          </cell>
          <cell r="BZ3682">
            <v>0</v>
          </cell>
        </row>
        <row r="3683">
          <cell r="BY3683">
            <v>0</v>
          </cell>
          <cell r="BZ3683">
            <v>0</v>
          </cell>
        </row>
        <row r="3684">
          <cell r="BY3684">
            <v>0</v>
          </cell>
          <cell r="BZ3684">
            <v>0</v>
          </cell>
        </row>
        <row r="3685">
          <cell r="BY3685">
            <v>0</v>
          </cell>
          <cell r="BZ3685">
            <v>0</v>
          </cell>
        </row>
        <row r="3686">
          <cell r="BY3686">
            <v>0</v>
          </cell>
          <cell r="BZ3686">
            <v>0</v>
          </cell>
        </row>
        <row r="3687">
          <cell r="BY3687">
            <v>0</v>
          </cell>
          <cell r="BZ3687">
            <v>0</v>
          </cell>
        </row>
        <row r="3688">
          <cell r="BY3688">
            <v>0</v>
          </cell>
          <cell r="BZ3688">
            <v>0</v>
          </cell>
        </row>
        <row r="3689">
          <cell r="BY3689">
            <v>0</v>
          </cell>
          <cell r="BZ3689">
            <v>0</v>
          </cell>
        </row>
        <row r="3690">
          <cell r="BY3690">
            <v>0</v>
          </cell>
          <cell r="BZ3690">
            <v>0</v>
          </cell>
        </row>
        <row r="3691">
          <cell r="BY3691">
            <v>0</v>
          </cell>
          <cell r="BZ3691">
            <v>0</v>
          </cell>
        </row>
        <row r="3692">
          <cell r="BY3692">
            <v>0</v>
          </cell>
          <cell r="BZ3692">
            <v>0</v>
          </cell>
        </row>
        <row r="3693">
          <cell r="BY3693">
            <v>0</v>
          </cell>
          <cell r="BZ3693">
            <v>0</v>
          </cell>
        </row>
        <row r="3694">
          <cell r="BY3694">
            <v>0</v>
          </cell>
          <cell r="BZ3694">
            <v>0</v>
          </cell>
        </row>
        <row r="3695">
          <cell r="BY3695">
            <v>0</v>
          </cell>
          <cell r="BZ3695">
            <v>0</v>
          </cell>
        </row>
        <row r="3696">
          <cell r="BY3696">
            <v>0</v>
          </cell>
          <cell r="BZ3696">
            <v>0</v>
          </cell>
        </row>
        <row r="3697">
          <cell r="BY3697">
            <v>0</v>
          </cell>
          <cell r="BZ3697">
            <v>0</v>
          </cell>
        </row>
        <row r="3698">
          <cell r="BY3698">
            <v>0</v>
          </cell>
          <cell r="BZ3698">
            <v>0</v>
          </cell>
        </row>
        <row r="3699">
          <cell r="BY3699">
            <v>0</v>
          </cell>
          <cell r="BZ3699">
            <v>0</v>
          </cell>
        </row>
        <row r="3700">
          <cell r="BY3700">
            <v>0</v>
          </cell>
          <cell r="BZ3700">
            <v>0</v>
          </cell>
        </row>
        <row r="3701">
          <cell r="BY3701">
            <v>0</v>
          </cell>
          <cell r="BZ3701">
            <v>0</v>
          </cell>
        </row>
        <row r="3702">
          <cell r="BY3702">
            <v>0</v>
          </cell>
          <cell r="BZ3702">
            <v>0</v>
          </cell>
        </row>
        <row r="3703">
          <cell r="BY3703">
            <v>0</v>
          </cell>
          <cell r="BZ3703">
            <v>0</v>
          </cell>
        </row>
        <row r="3704">
          <cell r="BY3704">
            <v>0</v>
          </cell>
          <cell r="BZ3704">
            <v>0</v>
          </cell>
        </row>
        <row r="3705">
          <cell r="BY3705">
            <v>0</v>
          </cell>
          <cell r="BZ3705">
            <v>0</v>
          </cell>
        </row>
        <row r="3706">
          <cell r="BY3706">
            <v>0</v>
          </cell>
          <cell r="BZ3706">
            <v>0</v>
          </cell>
        </row>
        <row r="3707">
          <cell r="BY3707">
            <v>0</v>
          </cell>
          <cell r="BZ3707">
            <v>0</v>
          </cell>
        </row>
        <row r="3708">
          <cell r="BY3708">
            <v>0</v>
          </cell>
          <cell r="BZ3708">
            <v>0</v>
          </cell>
        </row>
        <row r="3709">
          <cell r="BY3709">
            <v>0</v>
          </cell>
          <cell r="BZ3709">
            <v>0</v>
          </cell>
        </row>
        <row r="3710">
          <cell r="BY3710">
            <v>0</v>
          </cell>
          <cell r="BZ3710">
            <v>0</v>
          </cell>
        </row>
        <row r="3711">
          <cell r="BY3711">
            <v>0</v>
          </cell>
          <cell r="BZ3711">
            <v>0</v>
          </cell>
        </row>
        <row r="3712">
          <cell r="BY3712">
            <v>0</v>
          </cell>
          <cell r="BZ3712">
            <v>0</v>
          </cell>
        </row>
        <row r="3713">
          <cell r="BY3713">
            <v>0</v>
          </cell>
          <cell r="BZ3713">
            <v>0</v>
          </cell>
        </row>
        <row r="3714">
          <cell r="BY3714">
            <v>0</v>
          </cell>
          <cell r="BZ3714">
            <v>0</v>
          </cell>
        </row>
        <row r="3715">
          <cell r="BY3715">
            <v>0</v>
          </cell>
          <cell r="BZ3715">
            <v>0</v>
          </cell>
        </row>
        <row r="3716">
          <cell r="BY3716">
            <v>0</v>
          </cell>
          <cell r="BZ3716">
            <v>0</v>
          </cell>
        </row>
        <row r="3717">
          <cell r="BY3717">
            <v>0</v>
          </cell>
          <cell r="BZ3717">
            <v>0</v>
          </cell>
        </row>
        <row r="3718">
          <cell r="BY3718">
            <v>0</v>
          </cell>
          <cell r="BZ3718">
            <v>0</v>
          </cell>
        </row>
        <row r="3719">
          <cell r="BY3719">
            <v>0</v>
          </cell>
          <cell r="BZ3719">
            <v>0</v>
          </cell>
        </row>
        <row r="3720">
          <cell r="BY3720">
            <v>0</v>
          </cell>
          <cell r="BZ3720">
            <v>0</v>
          </cell>
        </row>
        <row r="3721">
          <cell r="BY3721">
            <v>0</v>
          </cell>
          <cell r="BZ3721">
            <v>0</v>
          </cell>
        </row>
        <row r="3722">
          <cell r="BY3722">
            <v>0</v>
          </cell>
          <cell r="BZ3722">
            <v>0</v>
          </cell>
        </row>
        <row r="3723">
          <cell r="BY3723">
            <v>0</v>
          </cell>
          <cell r="BZ3723">
            <v>0</v>
          </cell>
        </row>
        <row r="3724">
          <cell r="BY3724">
            <v>0</v>
          </cell>
          <cell r="BZ3724">
            <v>0</v>
          </cell>
        </row>
        <row r="3725">
          <cell r="BY3725">
            <v>0</v>
          </cell>
          <cell r="BZ3725">
            <v>0</v>
          </cell>
        </row>
        <row r="3726">
          <cell r="BY3726">
            <v>0</v>
          </cell>
          <cell r="BZ3726">
            <v>0</v>
          </cell>
        </row>
        <row r="3727">
          <cell r="BY3727">
            <v>0</v>
          </cell>
          <cell r="BZ3727">
            <v>0</v>
          </cell>
        </row>
        <row r="3728">
          <cell r="BY3728">
            <v>0</v>
          </cell>
          <cell r="BZ3728">
            <v>0</v>
          </cell>
        </row>
        <row r="3729">
          <cell r="BY3729">
            <v>0</v>
          </cell>
          <cell r="BZ3729">
            <v>0</v>
          </cell>
        </row>
        <row r="3730">
          <cell r="BY3730">
            <v>0</v>
          </cell>
          <cell r="BZ3730">
            <v>0</v>
          </cell>
        </row>
        <row r="3731">
          <cell r="BY3731">
            <v>0</v>
          </cell>
          <cell r="BZ3731">
            <v>0</v>
          </cell>
        </row>
        <row r="3732">
          <cell r="BY3732">
            <v>0</v>
          </cell>
          <cell r="BZ3732">
            <v>0</v>
          </cell>
        </row>
        <row r="3733">
          <cell r="BY3733">
            <v>0</v>
          </cell>
          <cell r="BZ3733">
            <v>0</v>
          </cell>
        </row>
        <row r="3734">
          <cell r="BY3734">
            <v>0</v>
          </cell>
          <cell r="BZ3734">
            <v>0</v>
          </cell>
        </row>
        <row r="3735">
          <cell r="BY3735">
            <v>0</v>
          </cell>
          <cell r="BZ3735">
            <v>0</v>
          </cell>
        </row>
        <row r="3736">
          <cell r="BY3736">
            <v>0</v>
          </cell>
          <cell r="BZ3736">
            <v>0</v>
          </cell>
        </row>
        <row r="3737">
          <cell r="BY3737">
            <v>0</v>
          </cell>
          <cell r="BZ3737">
            <v>0</v>
          </cell>
        </row>
        <row r="3738">
          <cell r="BY3738">
            <v>0</v>
          </cell>
          <cell r="BZ3738">
            <v>0</v>
          </cell>
        </row>
        <row r="3739">
          <cell r="BY3739">
            <v>0</v>
          </cell>
          <cell r="BZ3739">
            <v>0</v>
          </cell>
        </row>
        <row r="3740">
          <cell r="BY3740">
            <v>0</v>
          </cell>
          <cell r="BZ3740">
            <v>0</v>
          </cell>
        </row>
        <row r="3741">
          <cell r="BY3741">
            <v>0</v>
          </cell>
          <cell r="BZ3741">
            <v>0</v>
          </cell>
        </row>
        <row r="3742">
          <cell r="BY3742">
            <v>0</v>
          </cell>
          <cell r="BZ3742">
            <v>0</v>
          </cell>
        </row>
        <row r="3743">
          <cell r="BY3743">
            <v>0</v>
          </cell>
          <cell r="BZ3743">
            <v>0</v>
          </cell>
        </row>
        <row r="3744">
          <cell r="BY3744">
            <v>0</v>
          </cell>
          <cell r="BZ3744">
            <v>0</v>
          </cell>
        </row>
        <row r="3745">
          <cell r="BY3745">
            <v>0</v>
          </cell>
          <cell r="BZ3745">
            <v>0</v>
          </cell>
        </row>
        <row r="3746">
          <cell r="BY3746">
            <v>0</v>
          </cell>
          <cell r="BZ3746">
            <v>0</v>
          </cell>
        </row>
        <row r="3747">
          <cell r="BY3747">
            <v>0</v>
          </cell>
          <cell r="BZ3747">
            <v>0</v>
          </cell>
        </row>
        <row r="3748">
          <cell r="BY3748">
            <v>0</v>
          </cell>
          <cell r="BZ3748">
            <v>0</v>
          </cell>
        </row>
        <row r="3749">
          <cell r="BY3749">
            <v>0</v>
          </cell>
          <cell r="BZ3749">
            <v>0</v>
          </cell>
        </row>
        <row r="3750">
          <cell r="BY3750">
            <v>0</v>
          </cell>
          <cell r="BZ3750">
            <v>0</v>
          </cell>
        </row>
        <row r="3751">
          <cell r="BY3751">
            <v>0</v>
          </cell>
          <cell r="BZ3751">
            <v>0</v>
          </cell>
        </row>
        <row r="3752">
          <cell r="BY3752">
            <v>0</v>
          </cell>
          <cell r="BZ3752">
            <v>0</v>
          </cell>
        </row>
        <row r="3753">
          <cell r="BY3753">
            <v>0</v>
          </cell>
          <cell r="BZ3753">
            <v>0</v>
          </cell>
        </row>
        <row r="3754">
          <cell r="BY3754">
            <v>0</v>
          </cell>
          <cell r="BZ3754">
            <v>0</v>
          </cell>
        </row>
        <row r="3755">
          <cell r="BY3755">
            <v>0</v>
          </cell>
          <cell r="BZ3755">
            <v>0</v>
          </cell>
        </row>
        <row r="3756">
          <cell r="BY3756">
            <v>0</v>
          </cell>
          <cell r="BZ3756">
            <v>0</v>
          </cell>
        </row>
        <row r="3757">
          <cell r="BY3757">
            <v>0</v>
          </cell>
          <cell r="BZ3757">
            <v>0</v>
          </cell>
        </row>
        <row r="3758">
          <cell r="BY3758">
            <v>0</v>
          </cell>
          <cell r="BZ3758">
            <v>0</v>
          </cell>
        </row>
        <row r="3759">
          <cell r="BY3759">
            <v>0</v>
          </cell>
          <cell r="BZ3759">
            <v>0</v>
          </cell>
        </row>
        <row r="3760">
          <cell r="BY3760">
            <v>0</v>
          </cell>
          <cell r="BZ3760">
            <v>0</v>
          </cell>
        </row>
        <row r="3761">
          <cell r="BY3761">
            <v>0</v>
          </cell>
          <cell r="BZ3761">
            <v>0</v>
          </cell>
        </row>
        <row r="3762">
          <cell r="BY3762">
            <v>0</v>
          </cell>
          <cell r="BZ3762">
            <v>0</v>
          </cell>
        </row>
        <row r="3763">
          <cell r="BY3763">
            <v>0</v>
          </cell>
          <cell r="BZ3763">
            <v>0</v>
          </cell>
        </row>
        <row r="3764">
          <cell r="BY3764">
            <v>0</v>
          </cell>
          <cell r="BZ3764">
            <v>0</v>
          </cell>
        </row>
        <row r="3765">
          <cell r="BY3765">
            <v>0</v>
          </cell>
          <cell r="BZ3765">
            <v>0</v>
          </cell>
        </row>
        <row r="3766">
          <cell r="BY3766">
            <v>0</v>
          </cell>
          <cell r="BZ3766">
            <v>0</v>
          </cell>
        </row>
        <row r="3767">
          <cell r="BY3767">
            <v>0</v>
          </cell>
          <cell r="BZ3767">
            <v>0</v>
          </cell>
        </row>
        <row r="3768">
          <cell r="BY3768">
            <v>0</v>
          </cell>
          <cell r="BZ3768">
            <v>0</v>
          </cell>
        </row>
        <row r="3769">
          <cell r="BY3769">
            <v>0</v>
          </cell>
          <cell r="BZ3769">
            <v>0</v>
          </cell>
        </row>
        <row r="3770">
          <cell r="BY3770">
            <v>0</v>
          </cell>
          <cell r="BZ3770">
            <v>0</v>
          </cell>
        </row>
        <row r="3771">
          <cell r="BY3771">
            <v>0</v>
          </cell>
          <cell r="BZ3771">
            <v>0</v>
          </cell>
        </row>
        <row r="3772">
          <cell r="BY3772">
            <v>0</v>
          </cell>
          <cell r="BZ3772">
            <v>0</v>
          </cell>
        </row>
        <row r="3773">
          <cell r="BY3773">
            <v>0</v>
          </cell>
          <cell r="BZ3773">
            <v>0</v>
          </cell>
        </row>
        <row r="3774">
          <cell r="BY3774">
            <v>0</v>
          </cell>
          <cell r="BZ3774">
            <v>0</v>
          </cell>
        </row>
        <row r="3775">
          <cell r="BY3775">
            <v>0</v>
          </cell>
          <cell r="BZ3775">
            <v>0</v>
          </cell>
        </row>
        <row r="3776">
          <cell r="BY3776">
            <v>0</v>
          </cell>
          <cell r="BZ3776">
            <v>0</v>
          </cell>
        </row>
        <row r="3777">
          <cell r="BY3777">
            <v>0</v>
          </cell>
          <cell r="BZ3777">
            <v>0</v>
          </cell>
        </row>
        <row r="3778">
          <cell r="BY3778">
            <v>0</v>
          </cell>
          <cell r="BZ3778">
            <v>0</v>
          </cell>
        </row>
        <row r="3779">
          <cell r="BY3779">
            <v>0</v>
          </cell>
          <cell r="BZ3779">
            <v>0</v>
          </cell>
        </row>
        <row r="3780">
          <cell r="BY3780">
            <v>0</v>
          </cell>
          <cell r="BZ3780">
            <v>0</v>
          </cell>
        </row>
        <row r="3781">
          <cell r="BY3781">
            <v>0</v>
          </cell>
          <cell r="BZ3781">
            <v>0</v>
          </cell>
        </row>
        <row r="3782">
          <cell r="BY3782">
            <v>0</v>
          </cell>
          <cell r="BZ3782">
            <v>0</v>
          </cell>
        </row>
        <row r="3783">
          <cell r="BY3783">
            <v>0</v>
          </cell>
          <cell r="BZ3783">
            <v>0</v>
          </cell>
        </row>
        <row r="3784">
          <cell r="BY3784">
            <v>0</v>
          </cell>
          <cell r="BZ3784">
            <v>0</v>
          </cell>
        </row>
        <row r="3785">
          <cell r="BY3785">
            <v>0</v>
          </cell>
          <cell r="BZ3785">
            <v>0</v>
          </cell>
        </row>
        <row r="3786">
          <cell r="BY3786">
            <v>0</v>
          </cell>
          <cell r="BZ3786">
            <v>0</v>
          </cell>
        </row>
        <row r="3787">
          <cell r="BY3787">
            <v>0</v>
          </cell>
          <cell r="BZ3787">
            <v>0</v>
          </cell>
        </row>
        <row r="3788">
          <cell r="BY3788">
            <v>0</v>
          </cell>
          <cell r="BZ3788">
            <v>0</v>
          </cell>
        </row>
        <row r="3789">
          <cell r="BY3789">
            <v>0</v>
          </cell>
          <cell r="BZ3789">
            <v>0</v>
          </cell>
        </row>
        <row r="3790">
          <cell r="BY3790">
            <v>0</v>
          </cell>
          <cell r="BZ3790">
            <v>0</v>
          </cell>
        </row>
        <row r="3791">
          <cell r="BY3791">
            <v>0</v>
          </cell>
          <cell r="BZ3791">
            <v>0</v>
          </cell>
        </row>
        <row r="3792">
          <cell r="BY3792">
            <v>0</v>
          </cell>
          <cell r="BZ3792">
            <v>0</v>
          </cell>
        </row>
        <row r="3793">
          <cell r="BY3793">
            <v>0</v>
          </cell>
          <cell r="BZ3793">
            <v>0</v>
          </cell>
        </row>
        <row r="3794">
          <cell r="BY3794">
            <v>0</v>
          </cell>
          <cell r="BZ3794">
            <v>0</v>
          </cell>
        </row>
        <row r="3795">
          <cell r="BY3795">
            <v>0</v>
          </cell>
          <cell r="BZ3795">
            <v>0</v>
          </cell>
        </row>
        <row r="3796">
          <cell r="BY3796">
            <v>0</v>
          </cell>
          <cell r="BZ3796">
            <v>0</v>
          </cell>
        </row>
        <row r="3797">
          <cell r="BY3797">
            <v>0</v>
          </cell>
          <cell r="BZ3797">
            <v>0</v>
          </cell>
        </row>
        <row r="3798">
          <cell r="BY3798">
            <v>0</v>
          </cell>
          <cell r="BZ3798">
            <v>0</v>
          </cell>
        </row>
        <row r="3799">
          <cell r="BY3799">
            <v>0</v>
          </cell>
          <cell r="BZ3799">
            <v>0</v>
          </cell>
        </row>
        <row r="3800">
          <cell r="BY3800">
            <v>0</v>
          </cell>
          <cell r="BZ3800">
            <v>0</v>
          </cell>
        </row>
        <row r="3801">
          <cell r="BY3801">
            <v>0</v>
          </cell>
          <cell r="BZ3801">
            <v>0</v>
          </cell>
        </row>
        <row r="3802">
          <cell r="BY3802">
            <v>0</v>
          </cell>
          <cell r="BZ3802">
            <v>0</v>
          </cell>
        </row>
        <row r="3803">
          <cell r="BY3803">
            <v>0</v>
          </cell>
          <cell r="BZ3803">
            <v>0</v>
          </cell>
        </row>
        <row r="3804">
          <cell r="BY3804">
            <v>0</v>
          </cell>
          <cell r="BZ3804">
            <v>0</v>
          </cell>
        </row>
        <row r="3805">
          <cell r="BY3805">
            <v>0</v>
          </cell>
          <cell r="BZ3805">
            <v>0</v>
          </cell>
        </row>
        <row r="3806">
          <cell r="BY3806">
            <v>0</v>
          </cell>
          <cell r="BZ3806">
            <v>0</v>
          </cell>
        </row>
        <row r="3807">
          <cell r="BY3807">
            <v>0</v>
          </cell>
          <cell r="BZ3807">
            <v>0</v>
          </cell>
        </row>
        <row r="3808">
          <cell r="BY3808">
            <v>0</v>
          </cell>
          <cell r="BZ3808">
            <v>0</v>
          </cell>
        </row>
        <row r="3809">
          <cell r="BY3809">
            <v>0</v>
          </cell>
          <cell r="BZ3809">
            <v>0</v>
          </cell>
        </row>
        <row r="3810">
          <cell r="BY3810">
            <v>0</v>
          </cell>
          <cell r="BZ3810">
            <v>0</v>
          </cell>
        </row>
        <row r="3811">
          <cell r="BY3811">
            <v>0</v>
          </cell>
          <cell r="BZ3811">
            <v>0</v>
          </cell>
        </row>
        <row r="3812">
          <cell r="BY3812">
            <v>0</v>
          </cell>
          <cell r="BZ3812">
            <v>0</v>
          </cell>
        </row>
        <row r="3813">
          <cell r="BY3813">
            <v>0</v>
          </cell>
          <cell r="BZ3813">
            <v>0</v>
          </cell>
        </row>
        <row r="3814">
          <cell r="BY3814">
            <v>0</v>
          </cell>
          <cell r="BZ3814">
            <v>0</v>
          </cell>
        </row>
        <row r="3815">
          <cell r="BY3815">
            <v>0</v>
          </cell>
          <cell r="BZ3815">
            <v>0</v>
          </cell>
        </row>
        <row r="3816">
          <cell r="BY3816">
            <v>0</v>
          </cell>
          <cell r="BZ3816">
            <v>0</v>
          </cell>
        </row>
        <row r="3817">
          <cell r="BY3817">
            <v>0</v>
          </cell>
          <cell r="BZ3817">
            <v>0</v>
          </cell>
        </row>
        <row r="3818">
          <cell r="BY3818">
            <v>0</v>
          </cell>
          <cell r="BZ3818">
            <v>0</v>
          </cell>
        </row>
        <row r="3819">
          <cell r="BY3819">
            <v>0</v>
          </cell>
          <cell r="BZ3819">
            <v>0</v>
          </cell>
        </row>
        <row r="3820">
          <cell r="BY3820">
            <v>0</v>
          </cell>
          <cell r="BZ3820">
            <v>0</v>
          </cell>
        </row>
        <row r="3821">
          <cell r="BY3821">
            <v>0</v>
          </cell>
          <cell r="BZ3821">
            <v>0</v>
          </cell>
        </row>
        <row r="3822">
          <cell r="BY3822">
            <v>0</v>
          </cell>
          <cell r="BZ3822">
            <v>0</v>
          </cell>
        </row>
        <row r="3823">
          <cell r="BY3823">
            <v>0</v>
          </cell>
          <cell r="BZ3823">
            <v>0</v>
          </cell>
        </row>
        <row r="3824">
          <cell r="BY3824">
            <v>0</v>
          </cell>
          <cell r="BZ3824">
            <v>0</v>
          </cell>
        </row>
        <row r="3825">
          <cell r="BY3825">
            <v>0</v>
          </cell>
          <cell r="BZ3825">
            <v>0</v>
          </cell>
        </row>
        <row r="3826">
          <cell r="BY3826">
            <v>0</v>
          </cell>
          <cell r="BZ3826">
            <v>0</v>
          </cell>
        </row>
        <row r="3827">
          <cell r="BY3827">
            <v>0</v>
          </cell>
          <cell r="BZ3827">
            <v>0</v>
          </cell>
        </row>
        <row r="3828">
          <cell r="BY3828">
            <v>0</v>
          </cell>
          <cell r="BZ3828">
            <v>0</v>
          </cell>
        </row>
        <row r="3829">
          <cell r="BY3829">
            <v>0</v>
          </cell>
          <cell r="BZ3829">
            <v>0</v>
          </cell>
        </row>
        <row r="3830">
          <cell r="BY3830">
            <v>0</v>
          </cell>
          <cell r="BZ3830">
            <v>0</v>
          </cell>
        </row>
        <row r="3831">
          <cell r="BY3831">
            <v>0</v>
          </cell>
          <cell r="BZ3831">
            <v>0</v>
          </cell>
        </row>
        <row r="3832">
          <cell r="BY3832">
            <v>0</v>
          </cell>
          <cell r="BZ3832">
            <v>0</v>
          </cell>
        </row>
        <row r="3833">
          <cell r="BY3833">
            <v>0</v>
          </cell>
          <cell r="BZ3833">
            <v>0</v>
          </cell>
        </row>
        <row r="3834">
          <cell r="BY3834">
            <v>0</v>
          </cell>
          <cell r="BZ3834">
            <v>0</v>
          </cell>
        </row>
        <row r="3835">
          <cell r="BY3835">
            <v>0</v>
          </cell>
          <cell r="BZ3835">
            <v>0</v>
          </cell>
        </row>
        <row r="3836">
          <cell r="BY3836">
            <v>0</v>
          </cell>
          <cell r="BZ3836">
            <v>0</v>
          </cell>
        </row>
        <row r="3837">
          <cell r="BY3837">
            <v>0</v>
          </cell>
          <cell r="BZ3837">
            <v>0</v>
          </cell>
        </row>
        <row r="3838">
          <cell r="BY3838">
            <v>0</v>
          </cell>
          <cell r="BZ3838">
            <v>0</v>
          </cell>
        </row>
        <row r="3839">
          <cell r="BY3839">
            <v>0</v>
          </cell>
          <cell r="BZ3839">
            <v>0</v>
          </cell>
        </row>
        <row r="3840">
          <cell r="BY3840">
            <v>0</v>
          </cell>
          <cell r="BZ3840">
            <v>0</v>
          </cell>
        </row>
        <row r="3841">
          <cell r="BY3841">
            <v>0</v>
          </cell>
          <cell r="BZ3841">
            <v>0</v>
          </cell>
        </row>
        <row r="3842">
          <cell r="BY3842">
            <v>0</v>
          </cell>
          <cell r="BZ3842">
            <v>0</v>
          </cell>
        </row>
        <row r="3843">
          <cell r="BY3843">
            <v>0</v>
          </cell>
          <cell r="BZ3843">
            <v>0</v>
          </cell>
        </row>
        <row r="3844">
          <cell r="BY3844">
            <v>0</v>
          </cell>
          <cell r="BZ3844">
            <v>0</v>
          </cell>
        </row>
        <row r="3845">
          <cell r="BY3845">
            <v>0</v>
          </cell>
          <cell r="BZ3845">
            <v>0</v>
          </cell>
        </row>
        <row r="3846">
          <cell r="BY3846">
            <v>0</v>
          </cell>
          <cell r="BZ3846">
            <v>0</v>
          </cell>
        </row>
        <row r="3847">
          <cell r="BY3847">
            <v>0</v>
          </cell>
          <cell r="BZ3847">
            <v>0</v>
          </cell>
        </row>
        <row r="3848">
          <cell r="BY3848">
            <v>0</v>
          </cell>
          <cell r="BZ3848">
            <v>0</v>
          </cell>
        </row>
        <row r="3849">
          <cell r="BY3849">
            <v>0</v>
          </cell>
          <cell r="BZ3849">
            <v>0</v>
          </cell>
        </row>
        <row r="3850">
          <cell r="BY3850">
            <v>0</v>
          </cell>
          <cell r="BZ3850">
            <v>0</v>
          </cell>
        </row>
        <row r="3851">
          <cell r="BY3851">
            <v>0</v>
          </cell>
          <cell r="BZ3851">
            <v>0</v>
          </cell>
        </row>
        <row r="3852">
          <cell r="BY3852">
            <v>0</v>
          </cell>
          <cell r="BZ3852">
            <v>0</v>
          </cell>
        </row>
        <row r="3853">
          <cell r="BY3853">
            <v>0</v>
          </cell>
          <cell r="BZ3853">
            <v>0</v>
          </cell>
        </row>
        <row r="3854">
          <cell r="BY3854">
            <v>0</v>
          </cell>
          <cell r="BZ3854">
            <v>0</v>
          </cell>
        </row>
        <row r="3855">
          <cell r="BY3855">
            <v>0</v>
          </cell>
          <cell r="BZ3855">
            <v>0</v>
          </cell>
        </row>
        <row r="3856">
          <cell r="BY3856">
            <v>0</v>
          </cell>
          <cell r="BZ3856">
            <v>0</v>
          </cell>
        </row>
        <row r="3857">
          <cell r="BY3857">
            <v>0</v>
          </cell>
          <cell r="BZ3857">
            <v>0</v>
          </cell>
        </row>
        <row r="3858">
          <cell r="BY3858">
            <v>0</v>
          </cell>
          <cell r="BZ3858">
            <v>0</v>
          </cell>
        </row>
        <row r="3859">
          <cell r="BY3859">
            <v>0</v>
          </cell>
          <cell r="BZ3859">
            <v>0</v>
          </cell>
        </row>
        <row r="3860">
          <cell r="BY3860">
            <v>0</v>
          </cell>
          <cell r="BZ3860">
            <v>0</v>
          </cell>
        </row>
        <row r="3861">
          <cell r="BY3861">
            <v>0</v>
          </cell>
          <cell r="BZ3861">
            <v>0</v>
          </cell>
        </row>
        <row r="3862">
          <cell r="BY3862">
            <v>0</v>
          </cell>
          <cell r="BZ3862">
            <v>0</v>
          </cell>
        </row>
        <row r="3863">
          <cell r="BY3863">
            <v>0</v>
          </cell>
          <cell r="BZ3863">
            <v>0</v>
          </cell>
        </row>
        <row r="3864">
          <cell r="BY3864">
            <v>0</v>
          </cell>
          <cell r="BZ3864">
            <v>0</v>
          </cell>
        </row>
        <row r="3865">
          <cell r="BY3865">
            <v>0</v>
          </cell>
          <cell r="BZ3865">
            <v>0</v>
          </cell>
        </row>
        <row r="3866">
          <cell r="BY3866">
            <v>0</v>
          </cell>
          <cell r="BZ3866">
            <v>0</v>
          </cell>
        </row>
        <row r="3867">
          <cell r="BY3867">
            <v>0</v>
          </cell>
          <cell r="BZ3867">
            <v>0</v>
          </cell>
        </row>
        <row r="3868">
          <cell r="BY3868">
            <v>0</v>
          </cell>
          <cell r="BZ3868">
            <v>0</v>
          </cell>
        </row>
        <row r="3869">
          <cell r="BY3869">
            <v>0</v>
          </cell>
          <cell r="BZ3869">
            <v>0</v>
          </cell>
        </row>
        <row r="3870">
          <cell r="BY3870">
            <v>0</v>
          </cell>
          <cell r="BZ3870">
            <v>0</v>
          </cell>
        </row>
        <row r="3871">
          <cell r="BY3871">
            <v>0</v>
          </cell>
          <cell r="BZ3871">
            <v>0</v>
          </cell>
        </row>
        <row r="3872">
          <cell r="BY3872">
            <v>0</v>
          </cell>
          <cell r="BZ3872">
            <v>0</v>
          </cell>
        </row>
        <row r="3873">
          <cell r="BY3873">
            <v>0</v>
          </cell>
          <cell r="BZ3873">
            <v>0</v>
          </cell>
        </row>
        <row r="3874">
          <cell r="BY3874">
            <v>0</v>
          </cell>
          <cell r="BZ3874">
            <v>0</v>
          </cell>
        </row>
        <row r="3875">
          <cell r="BY3875">
            <v>0</v>
          </cell>
          <cell r="BZ3875">
            <v>0</v>
          </cell>
        </row>
        <row r="3876">
          <cell r="BY3876">
            <v>0</v>
          </cell>
          <cell r="BZ3876">
            <v>0</v>
          </cell>
        </row>
        <row r="3877">
          <cell r="BY3877">
            <v>0</v>
          </cell>
          <cell r="BZ3877">
            <v>0</v>
          </cell>
        </row>
        <row r="3878">
          <cell r="BY3878">
            <v>0</v>
          </cell>
          <cell r="BZ3878">
            <v>0</v>
          </cell>
        </row>
        <row r="3879">
          <cell r="BY3879">
            <v>0</v>
          </cell>
          <cell r="BZ3879">
            <v>0</v>
          </cell>
        </row>
        <row r="3880">
          <cell r="BY3880">
            <v>0</v>
          </cell>
          <cell r="BZ3880">
            <v>0</v>
          </cell>
        </row>
        <row r="3881">
          <cell r="BY3881">
            <v>0</v>
          </cell>
          <cell r="BZ3881">
            <v>0</v>
          </cell>
        </row>
        <row r="3882">
          <cell r="BY3882">
            <v>0</v>
          </cell>
          <cell r="BZ3882">
            <v>0</v>
          </cell>
        </row>
        <row r="3883">
          <cell r="BY3883">
            <v>0</v>
          </cell>
          <cell r="BZ3883">
            <v>0</v>
          </cell>
        </row>
        <row r="3884">
          <cell r="BY3884">
            <v>0</v>
          </cell>
          <cell r="BZ3884">
            <v>0</v>
          </cell>
        </row>
        <row r="3885">
          <cell r="BY3885">
            <v>0</v>
          </cell>
          <cell r="BZ3885">
            <v>0</v>
          </cell>
        </row>
        <row r="3886">
          <cell r="BY3886">
            <v>0</v>
          </cell>
          <cell r="BZ3886">
            <v>0</v>
          </cell>
        </row>
        <row r="3887">
          <cell r="BY3887">
            <v>0</v>
          </cell>
          <cell r="BZ3887">
            <v>0</v>
          </cell>
        </row>
        <row r="3888">
          <cell r="BY3888">
            <v>0</v>
          </cell>
          <cell r="BZ3888">
            <v>0</v>
          </cell>
        </row>
        <row r="3889">
          <cell r="BY3889">
            <v>0</v>
          </cell>
          <cell r="BZ3889">
            <v>0</v>
          </cell>
        </row>
        <row r="3890">
          <cell r="BY3890">
            <v>0</v>
          </cell>
          <cell r="BZ3890">
            <v>0</v>
          </cell>
        </row>
        <row r="3891">
          <cell r="BY3891">
            <v>0</v>
          </cell>
          <cell r="BZ3891">
            <v>0</v>
          </cell>
        </row>
        <row r="3892">
          <cell r="BY3892">
            <v>0</v>
          </cell>
          <cell r="BZ3892">
            <v>0</v>
          </cell>
        </row>
        <row r="3893">
          <cell r="BY3893">
            <v>0</v>
          </cell>
          <cell r="BZ3893">
            <v>0</v>
          </cell>
        </row>
        <row r="3894">
          <cell r="BY3894">
            <v>0</v>
          </cell>
          <cell r="BZ3894">
            <v>0</v>
          </cell>
        </row>
        <row r="3895">
          <cell r="BY3895">
            <v>0</v>
          </cell>
          <cell r="BZ3895">
            <v>0</v>
          </cell>
        </row>
        <row r="3896">
          <cell r="BY3896">
            <v>0</v>
          </cell>
          <cell r="BZ3896">
            <v>0</v>
          </cell>
        </row>
        <row r="3897">
          <cell r="BY3897">
            <v>0</v>
          </cell>
          <cell r="BZ3897">
            <v>0</v>
          </cell>
        </row>
        <row r="3898">
          <cell r="BY3898">
            <v>0</v>
          </cell>
          <cell r="BZ3898">
            <v>0</v>
          </cell>
        </row>
        <row r="3899">
          <cell r="BY3899">
            <v>0</v>
          </cell>
          <cell r="BZ3899">
            <v>0</v>
          </cell>
        </row>
        <row r="3900">
          <cell r="BY3900">
            <v>0</v>
          </cell>
          <cell r="BZ3900">
            <v>0</v>
          </cell>
        </row>
        <row r="3901">
          <cell r="BY3901">
            <v>0</v>
          </cell>
          <cell r="BZ3901">
            <v>0</v>
          </cell>
        </row>
        <row r="3902">
          <cell r="BY3902">
            <v>0</v>
          </cell>
          <cell r="BZ3902">
            <v>0</v>
          </cell>
        </row>
        <row r="3903">
          <cell r="BY3903">
            <v>0</v>
          </cell>
          <cell r="BZ3903">
            <v>0</v>
          </cell>
        </row>
        <row r="3904">
          <cell r="BY3904">
            <v>0</v>
          </cell>
          <cell r="BZ3904">
            <v>0</v>
          </cell>
        </row>
        <row r="3905">
          <cell r="BY3905">
            <v>0</v>
          </cell>
          <cell r="BZ3905">
            <v>0</v>
          </cell>
        </row>
        <row r="3906">
          <cell r="BY3906">
            <v>0</v>
          </cell>
          <cell r="BZ3906">
            <v>0</v>
          </cell>
        </row>
        <row r="3907">
          <cell r="BY3907">
            <v>0</v>
          </cell>
          <cell r="BZ3907">
            <v>0</v>
          </cell>
        </row>
        <row r="3908">
          <cell r="BY3908">
            <v>0</v>
          </cell>
          <cell r="BZ3908">
            <v>0</v>
          </cell>
        </row>
        <row r="3909">
          <cell r="BY3909">
            <v>0</v>
          </cell>
          <cell r="BZ3909">
            <v>0</v>
          </cell>
        </row>
        <row r="3910">
          <cell r="BY3910">
            <v>0</v>
          </cell>
          <cell r="BZ3910">
            <v>0</v>
          </cell>
        </row>
        <row r="3911">
          <cell r="BY3911">
            <v>0</v>
          </cell>
          <cell r="BZ3911">
            <v>0</v>
          </cell>
        </row>
        <row r="3912">
          <cell r="BY3912">
            <v>0</v>
          </cell>
          <cell r="BZ3912">
            <v>0</v>
          </cell>
        </row>
        <row r="3913">
          <cell r="BY3913">
            <v>0</v>
          </cell>
          <cell r="BZ3913">
            <v>0</v>
          </cell>
        </row>
        <row r="3914">
          <cell r="BY3914">
            <v>0</v>
          </cell>
          <cell r="BZ3914">
            <v>0</v>
          </cell>
        </row>
        <row r="3915">
          <cell r="BY3915">
            <v>0</v>
          </cell>
          <cell r="BZ3915">
            <v>0</v>
          </cell>
        </row>
        <row r="3916">
          <cell r="BY3916">
            <v>0</v>
          </cell>
          <cell r="BZ3916">
            <v>0</v>
          </cell>
        </row>
        <row r="3917">
          <cell r="BY3917">
            <v>0</v>
          </cell>
          <cell r="BZ3917">
            <v>0</v>
          </cell>
        </row>
        <row r="3918">
          <cell r="BY3918">
            <v>0</v>
          </cell>
          <cell r="BZ3918">
            <v>0</v>
          </cell>
        </row>
        <row r="3919">
          <cell r="BY3919">
            <v>0</v>
          </cell>
          <cell r="BZ3919">
            <v>0</v>
          </cell>
        </row>
        <row r="3920">
          <cell r="BY3920">
            <v>0</v>
          </cell>
          <cell r="BZ3920">
            <v>0</v>
          </cell>
        </row>
        <row r="3921">
          <cell r="BY3921">
            <v>0</v>
          </cell>
          <cell r="BZ3921">
            <v>0</v>
          </cell>
        </row>
        <row r="3922">
          <cell r="BY3922">
            <v>0</v>
          </cell>
          <cell r="BZ3922">
            <v>0</v>
          </cell>
        </row>
        <row r="3923">
          <cell r="BY3923">
            <v>0</v>
          </cell>
          <cell r="BZ3923">
            <v>0</v>
          </cell>
        </row>
        <row r="3924">
          <cell r="BY3924">
            <v>0</v>
          </cell>
          <cell r="BZ3924">
            <v>0</v>
          </cell>
        </row>
        <row r="3925">
          <cell r="BY3925">
            <v>0</v>
          </cell>
          <cell r="BZ3925">
            <v>0</v>
          </cell>
        </row>
        <row r="3926">
          <cell r="BY3926">
            <v>0</v>
          </cell>
          <cell r="BZ3926">
            <v>0</v>
          </cell>
        </row>
        <row r="3927">
          <cell r="BY3927">
            <v>0</v>
          </cell>
          <cell r="BZ3927">
            <v>0</v>
          </cell>
        </row>
        <row r="3928">
          <cell r="BY3928">
            <v>0</v>
          </cell>
          <cell r="BZ3928">
            <v>0</v>
          </cell>
        </row>
        <row r="3929">
          <cell r="BY3929">
            <v>0</v>
          </cell>
          <cell r="BZ3929">
            <v>0</v>
          </cell>
        </row>
        <row r="3930">
          <cell r="BY3930">
            <v>0</v>
          </cell>
          <cell r="BZ3930">
            <v>0</v>
          </cell>
        </row>
        <row r="3931">
          <cell r="BY3931">
            <v>0</v>
          </cell>
          <cell r="BZ3931">
            <v>0</v>
          </cell>
        </row>
        <row r="3932">
          <cell r="BY3932">
            <v>0</v>
          </cell>
          <cell r="BZ3932">
            <v>0</v>
          </cell>
        </row>
        <row r="3933">
          <cell r="BY3933">
            <v>0</v>
          </cell>
          <cell r="BZ3933">
            <v>0</v>
          </cell>
        </row>
        <row r="3934">
          <cell r="BY3934">
            <v>0</v>
          </cell>
          <cell r="BZ3934">
            <v>0</v>
          </cell>
        </row>
        <row r="3935">
          <cell r="BY3935">
            <v>0</v>
          </cell>
          <cell r="BZ3935">
            <v>0</v>
          </cell>
        </row>
        <row r="3936">
          <cell r="BY3936">
            <v>0</v>
          </cell>
          <cell r="BZ3936">
            <v>0</v>
          </cell>
        </row>
        <row r="3937">
          <cell r="BY3937">
            <v>0</v>
          </cell>
          <cell r="BZ3937">
            <v>0</v>
          </cell>
        </row>
        <row r="3938">
          <cell r="BY3938">
            <v>0</v>
          </cell>
          <cell r="BZ3938">
            <v>0</v>
          </cell>
        </row>
        <row r="3939">
          <cell r="BY3939">
            <v>0</v>
          </cell>
          <cell r="BZ3939">
            <v>0</v>
          </cell>
        </row>
        <row r="3940">
          <cell r="BY3940">
            <v>0</v>
          </cell>
          <cell r="BZ3940">
            <v>0</v>
          </cell>
        </row>
        <row r="3941">
          <cell r="BY3941">
            <v>0</v>
          </cell>
          <cell r="BZ3941">
            <v>0</v>
          </cell>
        </row>
        <row r="3942">
          <cell r="BY3942">
            <v>0</v>
          </cell>
          <cell r="BZ3942">
            <v>0</v>
          </cell>
        </row>
        <row r="3943">
          <cell r="BY3943">
            <v>0</v>
          </cell>
          <cell r="BZ3943">
            <v>0</v>
          </cell>
        </row>
        <row r="3944">
          <cell r="BY3944">
            <v>0</v>
          </cell>
          <cell r="BZ3944">
            <v>0</v>
          </cell>
        </row>
        <row r="3945">
          <cell r="BY3945">
            <v>0</v>
          </cell>
          <cell r="BZ3945">
            <v>0</v>
          </cell>
        </row>
        <row r="3946">
          <cell r="BY3946">
            <v>0</v>
          </cell>
          <cell r="BZ3946">
            <v>0</v>
          </cell>
        </row>
        <row r="3947">
          <cell r="BY3947">
            <v>0</v>
          </cell>
          <cell r="BZ3947">
            <v>0</v>
          </cell>
        </row>
        <row r="3948">
          <cell r="BY3948">
            <v>0</v>
          </cell>
          <cell r="BZ3948">
            <v>0</v>
          </cell>
        </row>
        <row r="3949">
          <cell r="BY3949">
            <v>0</v>
          </cell>
          <cell r="BZ3949">
            <v>0</v>
          </cell>
        </row>
        <row r="3950">
          <cell r="BY3950">
            <v>0</v>
          </cell>
          <cell r="BZ3950">
            <v>0</v>
          </cell>
        </row>
        <row r="3951">
          <cell r="BY3951">
            <v>0</v>
          </cell>
          <cell r="BZ3951">
            <v>0</v>
          </cell>
        </row>
        <row r="3952">
          <cell r="BY3952">
            <v>0</v>
          </cell>
          <cell r="BZ3952">
            <v>0</v>
          </cell>
        </row>
        <row r="3953">
          <cell r="BY3953">
            <v>0</v>
          </cell>
          <cell r="BZ3953">
            <v>0</v>
          </cell>
        </row>
        <row r="3954">
          <cell r="BY3954">
            <v>0</v>
          </cell>
          <cell r="BZ3954">
            <v>0</v>
          </cell>
        </row>
        <row r="3955">
          <cell r="BY3955">
            <v>0</v>
          </cell>
          <cell r="BZ3955">
            <v>0</v>
          </cell>
        </row>
        <row r="3956">
          <cell r="BY3956">
            <v>0</v>
          </cell>
          <cell r="BZ3956">
            <v>0</v>
          </cell>
        </row>
        <row r="3957">
          <cell r="BY3957">
            <v>0</v>
          </cell>
          <cell r="BZ3957">
            <v>0</v>
          </cell>
        </row>
        <row r="3958">
          <cell r="BY3958">
            <v>0</v>
          </cell>
          <cell r="BZ3958">
            <v>0</v>
          </cell>
        </row>
        <row r="3959">
          <cell r="BY3959">
            <v>0</v>
          </cell>
          <cell r="BZ3959">
            <v>0</v>
          </cell>
        </row>
        <row r="3960">
          <cell r="BY3960">
            <v>0</v>
          </cell>
          <cell r="BZ3960">
            <v>0</v>
          </cell>
        </row>
        <row r="3961">
          <cell r="BY3961">
            <v>0</v>
          </cell>
          <cell r="BZ3961">
            <v>0</v>
          </cell>
        </row>
        <row r="3962">
          <cell r="BY3962">
            <v>0</v>
          </cell>
          <cell r="BZ3962">
            <v>0</v>
          </cell>
        </row>
        <row r="3963">
          <cell r="BY3963">
            <v>0</v>
          </cell>
          <cell r="BZ3963">
            <v>0</v>
          </cell>
        </row>
        <row r="3964">
          <cell r="BY3964">
            <v>0</v>
          </cell>
          <cell r="BZ3964">
            <v>0</v>
          </cell>
        </row>
        <row r="3965">
          <cell r="BY3965">
            <v>0</v>
          </cell>
          <cell r="BZ3965">
            <v>0</v>
          </cell>
        </row>
        <row r="3966">
          <cell r="BY3966">
            <v>0</v>
          </cell>
          <cell r="BZ3966">
            <v>0</v>
          </cell>
        </row>
        <row r="3967">
          <cell r="BY3967">
            <v>0</v>
          </cell>
          <cell r="BZ3967">
            <v>0</v>
          </cell>
        </row>
        <row r="3968">
          <cell r="BY3968">
            <v>0</v>
          </cell>
          <cell r="BZ3968">
            <v>0</v>
          </cell>
        </row>
        <row r="3969">
          <cell r="BY3969">
            <v>0</v>
          </cell>
          <cell r="BZ3969">
            <v>0</v>
          </cell>
        </row>
        <row r="3970">
          <cell r="BY3970">
            <v>0</v>
          </cell>
          <cell r="BZ3970">
            <v>0</v>
          </cell>
        </row>
        <row r="3971">
          <cell r="BY3971">
            <v>0</v>
          </cell>
          <cell r="BZ3971">
            <v>0</v>
          </cell>
        </row>
        <row r="3972">
          <cell r="BY3972">
            <v>0</v>
          </cell>
          <cell r="BZ3972">
            <v>0</v>
          </cell>
        </row>
        <row r="3973">
          <cell r="BY3973">
            <v>0</v>
          </cell>
          <cell r="BZ3973">
            <v>0</v>
          </cell>
        </row>
        <row r="3974">
          <cell r="BY3974">
            <v>0</v>
          </cell>
          <cell r="BZ3974">
            <v>0</v>
          </cell>
        </row>
        <row r="3975">
          <cell r="BY3975">
            <v>0</v>
          </cell>
          <cell r="BZ3975">
            <v>0</v>
          </cell>
        </row>
        <row r="3976">
          <cell r="BY3976">
            <v>0</v>
          </cell>
          <cell r="BZ3976">
            <v>0</v>
          </cell>
        </row>
        <row r="3977">
          <cell r="BY3977">
            <v>0</v>
          </cell>
          <cell r="BZ3977">
            <v>0</v>
          </cell>
        </row>
        <row r="3978">
          <cell r="BY3978">
            <v>0</v>
          </cell>
          <cell r="BZ3978">
            <v>0</v>
          </cell>
        </row>
        <row r="3979">
          <cell r="BY3979">
            <v>0</v>
          </cell>
          <cell r="BZ3979">
            <v>0</v>
          </cell>
        </row>
        <row r="3980">
          <cell r="BY3980">
            <v>0</v>
          </cell>
          <cell r="BZ3980">
            <v>0</v>
          </cell>
        </row>
        <row r="3981">
          <cell r="BY3981">
            <v>0</v>
          </cell>
          <cell r="BZ3981">
            <v>0</v>
          </cell>
        </row>
        <row r="3982">
          <cell r="BY3982">
            <v>0</v>
          </cell>
          <cell r="BZ3982">
            <v>0</v>
          </cell>
        </row>
        <row r="3983">
          <cell r="BY3983">
            <v>0</v>
          </cell>
          <cell r="BZ3983">
            <v>0</v>
          </cell>
        </row>
        <row r="3984">
          <cell r="BY3984">
            <v>0</v>
          </cell>
          <cell r="BZ3984">
            <v>0</v>
          </cell>
        </row>
        <row r="3985">
          <cell r="BY3985">
            <v>0</v>
          </cell>
          <cell r="BZ3985">
            <v>0</v>
          </cell>
        </row>
        <row r="3986">
          <cell r="BY3986">
            <v>0</v>
          </cell>
          <cell r="BZ3986">
            <v>0</v>
          </cell>
        </row>
        <row r="3987">
          <cell r="BY3987">
            <v>0</v>
          </cell>
          <cell r="BZ3987">
            <v>0</v>
          </cell>
        </row>
        <row r="3988">
          <cell r="BY3988">
            <v>0</v>
          </cell>
          <cell r="BZ3988">
            <v>0</v>
          </cell>
        </row>
        <row r="3989">
          <cell r="BY3989">
            <v>0</v>
          </cell>
          <cell r="BZ3989">
            <v>0</v>
          </cell>
        </row>
        <row r="3990">
          <cell r="BY3990">
            <v>0</v>
          </cell>
          <cell r="BZ3990">
            <v>0</v>
          </cell>
        </row>
        <row r="3991">
          <cell r="BY3991">
            <v>0</v>
          </cell>
          <cell r="BZ3991">
            <v>0</v>
          </cell>
        </row>
        <row r="3992">
          <cell r="BY3992">
            <v>0</v>
          </cell>
          <cell r="BZ3992">
            <v>0</v>
          </cell>
        </row>
        <row r="3993">
          <cell r="BY3993">
            <v>0</v>
          </cell>
          <cell r="BZ3993">
            <v>0</v>
          </cell>
        </row>
        <row r="3994">
          <cell r="BY3994">
            <v>0</v>
          </cell>
          <cell r="BZ3994">
            <v>0</v>
          </cell>
        </row>
        <row r="3995">
          <cell r="BY3995">
            <v>0</v>
          </cell>
          <cell r="BZ3995">
            <v>0</v>
          </cell>
        </row>
        <row r="3996">
          <cell r="BY3996">
            <v>0</v>
          </cell>
          <cell r="BZ3996">
            <v>0</v>
          </cell>
        </row>
        <row r="3997">
          <cell r="BY3997">
            <v>0</v>
          </cell>
          <cell r="BZ3997">
            <v>0</v>
          </cell>
        </row>
        <row r="3998">
          <cell r="BY3998">
            <v>0</v>
          </cell>
          <cell r="BZ3998">
            <v>0</v>
          </cell>
        </row>
        <row r="3999">
          <cell r="BY3999">
            <v>0</v>
          </cell>
          <cell r="BZ3999">
            <v>0</v>
          </cell>
        </row>
        <row r="4000">
          <cell r="BY4000">
            <v>0</v>
          </cell>
          <cell r="BZ4000">
            <v>0</v>
          </cell>
        </row>
        <row r="4001">
          <cell r="BY4001">
            <v>0</v>
          </cell>
          <cell r="BZ4001">
            <v>0</v>
          </cell>
        </row>
        <row r="4002">
          <cell r="BY4002">
            <v>0</v>
          </cell>
          <cell r="BZ4002">
            <v>0</v>
          </cell>
        </row>
        <row r="4003">
          <cell r="BY4003">
            <v>0</v>
          </cell>
          <cell r="BZ4003">
            <v>0</v>
          </cell>
        </row>
        <row r="4004">
          <cell r="BY4004">
            <v>0</v>
          </cell>
          <cell r="BZ4004">
            <v>0</v>
          </cell>
        </row>
        <row r="4005">
          <cell r="BY4005">
            <v>0</v>
          </cell>
          <cell r="BZ4005">
            <v>0</v>
          </cell>
        </row>
        <row r="4006">
          <cell r="BY4006">
            <v>0</v>
          </cell>
          <cell r="BZ4006">
            <v>0</v>
          </cell>
        </row>
        <row r="4007">
          <cell r="BY4007">
            <v>0</v>
          </cell>
          <cell r="BZ4007">
            <v>0</v>
          </cell>
        </row>
        <row r="4008">
          <cell r="BY4008">
            <v>0</v>
          </cell>
          <cell r="BZ4008">
            <v>0</v>
          </cell>
        </row>
        <row r="4009">
          <cell r="BY4009">
            <v>0</v>
          </cell>
          <cell r="BZ4009">
            <v>0</v>
          </cell>
        </row>
        <row r="4010">
          <cell r="BY4010">
            <v>0</v>
          </cell>
          <cell r="BZ4010">
            <v>0</v>
          </cell>
        </row>
        <row r="4011">
          <cell r="BY4011">
            <v>0</v>
          </cell>
          <cell r="BZ4011">
            <v>0</v>
          </cell>
        </row>
        <row r="4012">
          <cell r="BY4012">
            <v>0</v>
          </cell>
          <cell r="BZ4012">
            <v>0</v>
          </cell>
        </row>
        <row r="4013">
          <cell r="BY4013">
            <v>0</v>
          </cell>
          <cell r="BZ4013">
            <v>0</v>
          </cell>
        </row>
        <row r="4014">
          <cell r="BY4014">
            <v>0</v>
          </cell>
          <cell r="BZ4014">
            <v>0</v>
          </cell>
        </row>
        <row r="4015">
          <cell r="BY4015">
            <v>0</v>
          </cell>
          <cell r="BZ4015">
            <v>0</v>
          </cell>
        </row>
        <row r="4016">
          <cell r="BY4016">
            <v>0</v>
          </cell>
          <cell r="BZ4016">
            <v>0</v>
          </cell>
        </row>
        <row r="4017">
          <cell r="BY4017">
            <v>0</v>
          </cell>
          <cell r="BZ4017">
            <v>0</v>
          </cell>
        </row>
        <row r="4018">
          <cell r="BY4018">
            <v>0</v>
          </cell>
          <cell r="BZ4018">
            <v>0</v>
          </cell>
        </row>
        <row r="4019">
          <cell r="BY4019">
            <v>0</v>
          </cell>
          <cell r="BZ4019">
            <v>0</v>
          </cell>
        </row>
        <row r="4020">
          <cell r="BY4020">
            <v>0</v>
          </cell>
          <cell r="BZ4020">
            <v>0</v>
          </cell>
        </row>
        <row r="4021">
          <cell r="BY4021">
            <v>0</v>
          </cell>
          <cell r="BZ4021">
            <v>0</v>
          </cell>
        </row>
        <row r="4022">
          <cell r="BY4022">
            <v>0</v>
          </cell>
          <cell r="BZ4022">
            <v>0</v>
          </cell>
        </row>
        <row r="4023">
          <cell r="BY4023">
            <v>0</v>
          </cell>
          <cell r="BZ4023">
            <v>0</v>
          </cell>
        </row>
        <row r="4024">
          <cell r="BY4024">
            <v>0</v>
          </cell>
          <cell r="BZ4024">
            <v>0</v>
          </cell>
        </row>
        <row r="4025">
          <cell r="BY4025">
            <v>0</v>
          </cell>
          <cell r="BZ4025">
            <v>0</v>
          </cell>
        </row>
        <row r="4026">
          <cell r="BY4026">
            <v>0</v>
          </cell>
          <cell r="BZ4026">
            <v>0</v>
          </cell>
        </row>
        <row r="4027">
          <cell r="BY4027">
            <v>0</v>
          </cell>
          <cell r="BZ4027">
            <v>0</v>
          </cell>
        </row>
        <row r="4028">
          <cell r="BY4028">
            <v>0</v>
          </cell>
          <cell r="BZ4028">
            <v>0</v>
          </cell>
        </row>
        <row r="4029">
          <cell r="BY4029">
            <v>0</v>
          </cell>
          <cell r="BZ4029">
            <v>0</v>
          </cell>
        </row>
        <row r="4030">
          <cell r="BY4030">
            <v>0</v>
          </cell>
          <cell r="BZ4030">
            <v>0</v>
          </cell>
        </row>
        <row r="4031">
          <cell r="BY4031">
            <v>0</v>
          </cell>
          <cell r="BZ4031">
            <v>0</v>
          </cell>
        </row>
        <row r="4032">
          <cell r="BY4032">
            <v>0</v>
          </cell>
          <cell r="BZ4032">
            <v>0</v>
          </cell>
        </row>
        <row r="4033">
          <cell r="BY4033">
            <v>0</v>
          </cell>
          <cell r="BZ4033">
            <v>0</v>
          </cell>
        </row>
        <row r="4034">
          <cell r="BY4034">
            <v>0</v>
          </cell>
          <cell r="BZ4034">
            <v>0</v>
          </cell>
        </row>
        <row r="4035">
          <cell r="BY4035">
            <v>0</v>
          </cell>
          <cell r="BZ4035">
            <v>0</v>
          </cell>
        </row>
        <row r="4036">
          <cell r="BY4036">
            <v>0</v>
          </cell>
          <cell r="BZ4036">
            <v>0</v>
          </cell>
        </row>
        <row r="4037">
          <cell r="BY4037">
            <v>0</v>
          </cell>
          <cell r="BZ4037">
            <v>0</v>
          </cell>
        </row>
        <row r="4038">
          <cell r="BY4038">
            <v>0</v>
          </cell>
          <cell r="BZ4038">
            <v>0</v>
          </cell>
        </row>
        <row r="4039">
          <cell r="BY4039">
            <v>0</v>
          </cell>
          <cell r="BZ4039">
            <v>0</v>
          </cell>
        </row>
        <row r="4040">
          <cell r="BY4040">
            <v>0</v>
          </cell>
          <cell r="BZ4040">
            <v>0</v>
          </cell>
        </row>
        <row r="4041">
          <cell r="BY4041">
            <v>0</v>
          </cell>
          <cell r="BZ4041">
            <v>0</v>
          </cell>
        </row>
        <row r="4042">
          <cell r="BY4042">
            <v>0</v>
          </cell>
          <cell r="BZ4042">
            <v>0</v>
          </cell>
        </row>
        <row r="4043">
          <cell r="BY4043">
            <v>0</v>
          </cell>
          <cell r="BZ4043">
            <v>0</v>
          </cell>
        </row>
        <row r="4044">
          <cell r="BY4044">
            <v>0</v>
          </cell>
          <cell r="BZ4044">
            <v>0</v>
          </cell>
        </row>
        <row r="4045">
          <cell r="BY4045">
            <v>0</v>
          </cell>
          <cell r="BZ4045">
            <v>0</v>
          </cell>
        </row>
        <row r="4046">
          <cell r="BY4046">
            <v>0</v>
          </cell>
          <cell r="BZ4046">
            <v>0</v>
          </cell>
        </row>
        <row r="4047">
          <cell r="BY4047">
            <v>0</v>
          </cell>
          <cell r="BZ4047">
            <v>0</v>
          </cell>
        </row>
        <row r="4048">
          <cell r="BY4048">
            <v>0</v>
          </cell>
          <cell r="BZ4048">
            <v>0</v>
          </cell>
        </row>
        <row r="4049">
          <cell r="BY4049">
            <v>0</v>
          </cell>
          <cell r="BZ4049">
            <v>0</v>
          </cell>
        </row>
        <row r="4050">
          <cell r="BY4050">
            <v>0</v>
          </cell>
          <cell r="BZ4050">
            <v>0</v>
          </cell>
        </row>
        <row r="4051">
          <cell r="BY4051">
            <v>0</v>
          </cell>
          <cell r="BZ4051">
            <v>0</v>
          </cell>
        </row>
        <row r="4052">
          <cell r="BY4052">
            <v>0</v>
          </cell>
          <cell r="BZ4052">
            <v>0</v>
          </cell>
        </row>
        <row r="4053">
          <cell r="BY4053">
            <v>0</v>
          </cell>
          <cell r="BZ4053">
            <v>0</v>
          </cell>
        </row>
        <row r="4054">
          <cell r="BY4054">
            <v>0</v>
          </cell>
          <cell r="BZ4054">
            <v>0</v>
          </cell>
        </row>
        <row r="4055">
          <cell r="BY4055">
            <v>0</v>
          </cell>
          <cell r="BZ4055">
            <v>0</v>
          </cell>
        </row>
        <row r="4056">
          <cell r="BY4056">
            <v>0</v>
          </cell>
          <cell r="BZ4056">
            <v>0</v>
          </cell>
        </row>
        <row r="4057">
          <cell r="BY4057">
            <v>0</v>
          </cell>
          <cell r="BZ4057">
            <v>0</v>
          </cell>
        </row>
        <row r="4058">
          <cell r="BY4058">
            <v>0</v>
          </cell>
          <cell r="BZ4058">
            <v>0</v>
          </cell>
        </row>
        <row r="4059">
          <cell r="BY4059">
            <v>0</v>
          </cell>
          <cell r="BZ4059">
            <v>0</v>
          </cell>
        </row>
        <row r="4060">
          <cell r="BY4060">
            <v>0</v>
          </cell>
          <cell r="BZ4060">
            <v>0</v>
          </cell>
        </row>
        <row r="4061">
          <cell r="BY4061">
            <v>0</v>
          </cell>
          <cell r="BZ4061">
            <v>0</v>
          </cell>
        </row>
        <row r="4062">
          <cell r="BY4062">
            <v>0</v>
          </cell>
          <cell r="BZ4062">
            <v>0</v>
          </cell>
        </row>
        <row r="4063">
          <cell r="BY4063">
            <v>0</v>
          </cell>
          <cell r="BZ4063">
            <v>0</v>
          </cell>
        </row>
        <row r="4064">
          <cell r="BY4064">
            <v>0</v>
          </cell>
          <cell r="BZ4064">
            <v>0</v>
          </cell>
        </row>
        <row r="4065">
          <cell r="BY4065">
            <v>0</v>
          </cell>
          <cell r="BZ4065">
            <v>0</v>
          </cell>
        </row>
        <row r="4066">
          <cell r="BY4066">
            <v>0</v>
          </cell>
          <cell r="BZ4066">
            <v>0</v>
          </cell>
        </row>
        <row r="4067">
          <cell r="BY4067">
            <v>0</v>
          </cell>
          <cell r="BZ4067">
            <v>0</v>
          </cell>
        </row>
        <row r="4068">
          <cell r="BY4068">
            <v>0</v>
          </cell>
          <cell r="BZ4068">
            <v>0</v>
          </cell>
        </row>
        <row r="4069">
          <cell r="BY4069">
            <v>0</v>
          </cell>
          <cell r="BZ4069">
            <v>0</v>
          </cell>
        </row>
        <row r="4070">
          <cell r="BY4070">
            <v>0</v>
          </cell>
          <cell r="BZ4070">
            <v>0</v>
          </cell>
        </row>
        <row r="4071">
          <cell r="BY4071">
            <v>0</v>
          </cell>
          <cell r="BZ4071">
            <v>0</v>
          </cell>
        </row>
        <row r="4072">
          <cell r="BY4072">
            <v>0</v>
          </cell>
          <cell r="BZ4072">
            <v>0</v>
          </cell>
        </row>
        <row r="4073">
          <cell r="BY4073">
            <v>0</v>
          </cell>
          <cell r="BZ4073">
            <v>0</v>
          </cell>
        </row>
        <row r="4074">
          <cell r="BY4074">
            <v>0</v>
          </cell>
          <cell r="BZ4074">
            <v>0</v>
          </cell>
        </row>
        <row r="4075">
          <cell r="BY4075">
            <v>0</v>
          </cell>
          <cell r="BZ4075">
            <v>0</v>
          </cell>
        </row>
        <row r="4076">
          <cell r="BY4076">
            <v>0</v>
          </cell>
          <cell r="BZ4076">
            <v>0</v>
          </cell>
        </row>
        <row r="4077">
          <cell r="BY4077">
            <v>0</v>
          </cell>
          <cell r="BZ4077">
            <v>0</v>
          </cell>
        </row>
        <row r="4078">
          <cell r="BY4078">
            <v>0</v>
          </cell>
          <cell r="BZ4078">
            <v>0</v>
          </cell>
        </row>
        <row r="4079">
          <cell r="BY4079">
            <v>0</v>
          </cell>
          <cell r="BZ4079">
            <v>0</v>
          </cell>
        </row>
        <row r="4080">
          <cell r="BY4080">
            <v>0</v>
          </cell>
          <cell r="BZ4080">
            <v>0</v>
          </cell>
        </row>
        <row r="4081">
          <cell r="BY4081">
            <v>0</v>
          </cell>
          <cell r="BZ4081">
            <v>0</v>
          </cell>
        </row>
        <row r="4082">
          <cell r="BY4082">
            <v>0</v>
          </cell>
          <cell r="BZ4082">
            <v>0</v>
          </cell>
        </row>
        <row r="4083">
          <cell r="BY4083">
            <v>0</v>
          </cell>
          <cell r="BZ4083">
            <v>0</v>
          </cell>
        </row>
        <row r="4084">
          <cell r="BY4084">
            <v>0</v>
          </cell>
          <cell r="BZ4084">
            <v>0</v>
          </cell>
        </row>
        <row r="4085">
          <cell r="BY4085">
            <v>0</v>
          </cell>
          <cell r="BZ4085">
            <v>0</v>
          </cell>
        </row>
        <row r="4086">
          <cell r="BY4086">
            <v>0</v>
          </cell>
          <cell r="BZ4086">
            <v>0</v>
          </cell>
        </row>
        <row r="4087">
          <cell r="BY4087">
            <v>0</v>
          </cell>
          <cell r="BZ4087">
            <v>0</v>
          </cell>
        </row>
        <row r="4088">
          <cell r="BY4088">
            <v>0</v>
          </cell>
          <cell r="BZ4088">
            <v>0</v>
          </cell>
        </row>
        <row r="4089">
          <cell r="BY4089">
            <v>0</v>
          </cell>
          <cell r="BZ4089">
            <v>0</v>
          </cell>
        </row>
        <row r="4090">
          <cell r="BY4090">
            <v>0</v>
          </cell>
          <cell r="BZ4090">
            <v>0</v>
          </cell>
        </row>
        <row r="4091">
          <cell r="BY4091">
            <v>0</v>
          </cell>
          <cell r="BZ4091">
            <v>0</v>
          </cell>
        </row>
        <row r="4092">
          <cell r="BY4092">
            <v>0</v>
          </cell>
          <cell r="BZ4092">
            <v>0</v>
          </cell>
        </row>
        <row r="4093">
          <cell r="BY4093">
            <v>0</v>
          </cell>
          <cell r="BZ4093">
            <v>0</v>
          </cell>
        </row>
        <row r="4094">
          <cell r="BY4094">
            <v>0</v>
          </cell>
          <cell r="BZ4094">
            <v>0</v>
          </cell>
        </row>
        <row r="4095">
          <cell r="BY4095">
            <v>0</v>
          </cell>
          <cell r="BZ4095">
            <v>0</v>
          </cell>
        </row>
        <row r="4096">
          <cell r="BY4096">
            <v>0</v>
          </cell>
          <cell r="BZ4096">
            <v>0</v>
          </cell>
        </row>
        <row r="4097">
          <cell r="BY4097">
            <v>0</v>
          </cell>
          <cell r="BZ4097">
            <v>0</v>
          </cell>
        </row>
        <row r="4098">
          <cell r="BY4098">
            <v>0</v>
          </cell>
          <cell r="BZ4098">
            <v>0</v>
          </cell>
        </row>
        <row r="4099">
          <cell r="BY4099">
            <v>0</v>
          </cell>
          <cell r="BZ4099">
            <v>0</v>
          </cell>
        </row>
        <row r="4100">
          <cell r="BY4100">
            <v>0</v>
          </cell>
          <cell r="BZ4100">
            <v>0</v>
          </cell>
        </row>
        <row r="4101">
          <cell r="BY4101">
            <v>0</v>
          </cell>
          <cell r="BZ4101">
            <v>0</v>
          </cell>
        </row>
        <row r="4102">
          <cell r="BY4102">
            <v>0</v>
          </cell>
          <cell r="BZ4102">
            <v>0</v>
          </cell>
        </row>
        <row r="4103">
          <cell r="BY4103">
            <v>0</v>
          </cell>
          <cell r="BZ4103">
            <v>0</v>
          </cell>
        </row>
        <row r="4104">
          <cell r="BY4104">
            <v>0</v>
          </cell>
          <cell r="BZ4104">
            <v>0</v>
          </cell>
        </row>
        <row r="4105">
          <cell r="BY4105">
            <v>0</v>
          </cell>
          <cell r="BZ4105">
            <v>0</v>
          </cell>
        </row>
        <row r="4106">
          <cell r="BY4106">
            <v>0</v>
          </cell>
          <cell r="BZ4106">
            <v>0</v>
          </cell>
        </row>
        <row r="4107">
          <cell r="BY4107">
            <v>0</v>
          </cell>
          <cell r="BZ4107">
            <v>0</v>
          </cell>
        </row>
        <row r="4108">
          <cell r="BY4108">
            <v>0</v>
          </cell>
          <cell r="BZ4108">
            <v>0</v>
          </cell>
        </row>
        <row r="4109">
          <cell r="BY4109">
            <v>0</v>
          </cell>
          <cell r="BZ4109">
            <v>0</v>
          </cell>
        </row>
        <row r="4110">
          <cell r="BY4110">
            <v>0</v>
          </cell>
          <cell r="BZ4110">
            <v>0</v>
          </cell>
        </row>
        <row r="4111">
          <cell r="BY4111">
            <v>0</v>
          </cell>
          <cell r="BZ4111">
            <v>0</v>
          </cell>
        </row>
        <row r="4112">
          <cell r="BY4112">
            <v>0</v>
          </cell>
          <cell r="BZ4112">
            <v>0</v>
          </cell>
        </row>
        <row r="4113">
          <cell r="BY4113">
            <v>0</v>
          </cell>
          <cell r="BZ4113">
            <v>0</v>
          </cell>
        </row>
        <row r="4114">
          <cell r="BY4114">
            <v>0</v>
          </cell>
          <cell r="BZ4114">
            <v>0</v>
          </cell>
        </row>
        <row r="4115">
          <cell r="BY4115">
            <v>0</v>
          </cell>
          <cell r="BZ4115">
            <v>0</v>
          </cell>
        </row>
        <row r="4116">
          <cell r="BY4116">
            <v>0</v>
          </cell>
          <cell r="BZ4116">
            <v>0</v>
          </cell>
        </row>
        <row r="4117">
          <cell r="BY4117">
            <v>0</v>
          </cell>
          <cell r="BZ4117">
            <v>0</v>
          </cell>
        </row>
        <row r="4118">
          <cell r="BY4118">
            <v>0</v>
          </cell>
          <cell r="BZ4118">
            <v>0</v>
          </cell>
        </row>
        <row r="4119">
          <cell r="BY4119">
            <v>0</v>
          </cell>
          <cell r="BZ4119">
            <v>0</v>
          </cell>
        </row>
        <row r="4120">
          <cell r="BY4120">
            <v>0</v>
          </cell>
          <cell r="BZ4120">
            <v>0</v>
          </cell>
        </row>
        <row r="4121">
          <cell r="BY4121">
            <v>0</v>
          </cell>
          <cell r="BZ4121">
            <v>0</v>
          </cell>
        </row>
        <row r="4122">
          <cell r="BY4122">
            <v>0</v>
          </cell>
          <cell r="BZ4122">
            <v>0</v>
          </cell>
        </row>
        <row r="4123">
          <cell r="BY4123">
            <v>0</v>
          </cell>
          <cell r="BZ4123">
            <v>0</v>
          </cell>
        </row>
        <row r="4124">
          <cell r="BY4124">
            <v>0</v>
          </cell>
          <cell r="BZ4124">
            <v>0</v>
          </cell>
        </row>
        <row r="4125">
          <cell r="BY4125">
            <v>0</v>
          </cell>
          <cell r="BZ4125">
            <v>0</v>
          </cell>
        </row>
        <row r="4126">
          <cell r="BY4126">
            <v>0</v>
          </cell>
          <cell r="BZ4126">
            <v>0</v>
          </cell>
        </row>
        <row r="4127">
          <cell r="BY4127">
            <v>0</v>
          </cell>
          <cell r="BZ4127">
            <v>0</v>
          </cell>
        </row>
        <row r="4128">
          <cell r="BY4128">
            <v>0</v>
          </cell>
          <cell r="BZ4128">
            <v>0</v>
          </cell>
        </row>
        <row r="4129">
          <cell r="BY4129">
            <v>0</v>
          </cell>
          <cell r="BZ4129">
            <v>0</v>
          </cell>
        </row>
        <row r="4130">
          <cell r="BY4130">
            <v>0</v>
          </cell>
          <cell r="BZ4130">
            <v>0</v>
          </cell>
        </row>
        <row r="4131">
          <cell r="BY4131">
            <v>0</v>
          </cell>
          <cell r="BZ4131">
            <v>0</v>
          </cell>
        </row>
        <row r="4132">
          <cell r="BY4132">
            <v>0</v>
          </cell>
          <cell r="BZ4132">
            <v>0</v>
          </cell>
        </row>
        <row r="4133">
          <cell r="BY4133">
            <v>0</v>
          </cell>
          <cell r="BZ4133">
            <v>0</v>
          </cell>
        </row>
        <row r="4134">
          <cell r="BY4134">
            <v>0</v>
          </cell>
          <cell r="BZ4134">
            <v>0</v>
          </cell>
        </row>
        <row r="4135">
          <cell r="BY4135">
            <v>0</v>
          </cell>
          <cell r="BZ4135">
            <v>0</v>
          </cell>
        </row>
        <row r="4136">
          <cell r="BY4136">
            <v>0</v>
          </cell>
          <cell r="BZ4136">
            <v>0</v>
          </cell>
        </row>
        <row r="4137">
          <cell r="BY4137">
            <v>0</v>
          </cell>
          <cell r="BZ4137">
            <v>0</v>
          </cell>
        </row>
        <row r="4138">
          <cell r="BY4138">
            <v>0</v>
          </cell>
          <cell r="BZ4138">
            <v>0</v>
          </cell>
        </row>
        <row r="4139">
          <cell r="BY4139">
            <v>0</v>
          </cell>
          <cell r="BZ4139">
            <v>0</v>
          </cell>
        </row>
        <row r="4140">
          <cell r="BY4140">
            <v>0</v>
          </cell>
          <cell r="BZ4140">
            <v>0</v>
          </cell>
        </row>
        <row r="4141">
          <cell r="BY4141">
            <v>0</v>
          </cell>
          <cell r="BZ4141">
            <v>0</v>
          </cell>
        </row>
        <row r="4142">
          <cell r="BY4142">
            <v>0</v>
          </cell>
          <cell r="BZ4142">
            <v>0</v>
          </cell>
        </row>
        <row r="4143">
          <cell r="BY4143">
            <v>0</v>
          </cell>
          <cell r="BZ4143">
            <v>0</v>
          </cell>
        </row>
        <row r="4144">
          <cell r="BY4144">
            <v>0</v>
          </cell>
          <cell r="BZ4144">
            <v>0</v>
          </cell>
        </row>
        <row r="4145">
          <cell r="BY4145">
            <v>0</v>
          </cell>
          <cell r="BZ4145">
            <v>0</v>
          </cell>
        </row>
        <row r="4146">
          <cell r="BY4146">
            <v>0</v>
          </cell>
          <cell r="BZ4146">
            <v>0</v>
          </cell>
        </row>
        <row r="4147">
          <cell r="BY4147">
            <v>0</v>
          </cell>
          <cell r="BZ4147">
            <v>0</v>
          </cell>
        </row>
        <row r="4148">
          <cell r="BY4148">
            <v>0</v>
          </cell>
          <cell r="BZ4148">
            <v>0</v>
          </cell>
        </row>
        <row r="4149">
          <cell r="BY4149">
            <v>0</v>
          </cell>
          <cell r="BZ4149">
            <v>0</v>
          </cell>
        </row>
        <row r="4150">
          <cell r="BY4150">
            <v>0</v>
          </cell>
          <cell r="BZ4150">
            <v>0</v>
          </cell>
        </row>
        <row r="4151">
          <cell r="BY4151">
            <v>0</v>
          </cell>
          <cell r="BZ4151">
            <v>0</v>
          </cell>
        </row>
        <row r="4152">
          <cell r="BY4152">
            <v>0</v>
          </cell>
          <cell r="BZ4152">
            <v>0</v>
          </cell>
        </row>
        <row r="4153">
          <cell r="BY4153">
            <v>0</v>
          </cell>
          <cell r="BZ4153">
            <v>0</v>
          </cell>
        </row>
        <row r="4154">
          <cell r="BY4154">
            <v>0</v>
          </cell>
          <cell r="BZ4154">
            <v>0</v>
          </cell>
        </row>
        <row r="4155">
          <cell r="BY4155">
            <v>0</v>
          </cell>
          <cell r="BZ4155">
            <v>0</v>
          </cell>
        </row>
        <row r="4156">
          <cell r="BY4156">
            <v>0</v>
          </cell>
          <cell r="BZ4156">
            <v>0</v>
          </cell>
        </row>
        <row r="4157">
          <cell r="BY4157">
            <v>0</v>
          </cell>
          <cell r="BZ4157">
            <v>0</v>
          </cell>
        </row>
        <row r="4158">
          <cell r="BY4158">
            <v>0</v>
          </cell>
          <cell r="BZ4158">
            <v>0</v>
          </cell>
        </row>
        <row r="4159">
          <cell r="BY4159">
            <v>0</v>
          </cell>
          <cell r="BZ4159">
            <v>0</v>
          </cell>
        </row>
        <row r="4160">
          <cell r="BY4160">
            <v>0</v>
          </cell>
          <cell r="BZ4160">
            <v>0</v>
          </cell>
        </row>
        <row r="4161">
          <cell r="BY4161">
            <v>0</v>
          </cell>
          <cell r="BZ4161">
            <v>0</v>
          </cell>
        </row>
        <row r="4162">
          <cell r="BY4162">
            <v>0</v>
          </cell>
          <cell r="BZ4162">
            <v>0</v>
          </cell>
        </row>
        <row r="4163">
          <cell r="BY4163">
            <v>0</v>
          </cell>
          <cell r="BZ4163">
            <v>0</v>
          </cell>
        </row>
        <row r="4164">
          <cell r="BY4164">
            <v>0</v>
          </cell>
          <cell r="BZ4164">
            <v>0</v>
          </cell>
        </row>
        <row r="4165">
          <cell r="BY4165">
            <v>0</v>
          </cell>
          <cell r="BZ4165">
            <v>0</v>
          </cell>
        </row>
        <row r="4166">
          <cell r="BY4166">
            <v>0</v>
          </cell>
          <cell r="BZ4166">
            <v>0</v>
          </cell>
        </row>
        <row r="4167">
          <cell r="BY4167">
            <v>0</v>
          </cell>
          <cell r="BZ4167">
            <v>0</v>
          </cell>
        </row>
        <row r="4168">
          <cell r="BY4168">
            <v>0</v>
          </cell>
          <cell r="BZ4168">
            <v>0</v>
          </cell>
        </row>
        <row r="4169">
          <cell r="BY4169">
            <v>0</v>
          </cell>
          <cell r="BZ4169">
            <v>0</v>
          </cell>
        </row>
        <row r="4170">
          <cell r="BY4170">
            <v>0</v>
          </cell>
          <cell r="BZ4170">
            <v>0</v>
          </cell>
        </row>
        <row r="4171">
          <cell r="BY4171">
            <v>0</v>
          </cell>
          <cell r="BZ4171">
            <v>0</v>
          </cell>
        </row>
        <row r="4172">
          <cell r="BY4172">
            <v>0</v>
          </cell>
          <cell r="BZ4172">
            <v>0</v>
          </cell>
        </row>
        <row r="4173">
          <cell r="BY4173">
            <v>0</v>
          </cell>
          <cell r="BZ4173">
            <v>0</v>
          </cell>
        </row>
        <row r="4174">
          <cell r="BY4174">
            <v>0</v>
          </cell>
          <cell r="BZ4174">
            <v>0</v>
          </cell>
        </row>
        <row r="4175">
          <cell r="BY4175">
            <v>0</v>
          </cell>
          <cell r="BZ4175">
            <v>0</v>
          </cell>
        </row>
        <row r="4176">
          <cell r="BY4176">
            <v>0</v>
          </cell>
          <cell r="BZ4176">
            <v>0</v>
          </cell>
        </row>
        <row r="4177">
          <cell r="BY4177">
            <v>0</v>
          </cell>
          <cell r="BZ4177">
            <v>0</v>
          </cell>
        </row>
        <row r="4178">
          <cell r="BY4178">
            <v>0</v>
          </cell>
          <cell r="BZ4178">
            <v>0</v>
          </cell>
        </row>
        <row r="4179">
          <cell r="BY4179">
            <v>0</v>
          </cell>
          <cell r="BZ4179">
            <v>0</v>
          </cell>
        </row>
        <row r="4180">
          <cell r="BY4180">
            <v>0</v>
          </cell>
          <cell r="BZ4180">
            <v>0</v>
          </cell>
        </row>
        <row r="4181">
          <cell r="BY4181">
            <v>0</v>
          </cell>
          <cell r="BZ4181">
            <v>0</v>
          </cell>
        </row>
        <row r="4182">
          <cell r="BY4182">
            <v>0</v>
          </cell>
          <cell r="BZ4182">
            <v>0</v>
          </cell>
        </row>
        <row r="4183">
          <cell r="BY4183">
            <v>0</v>
          </cell>
          <cell r="BZ4183">
            <v>0</v>
          </cell>
        </row>
        <row r="4184">
          <cell r="BY4184">
            <v>0</v>
          </cell>
          <cell r="BZ4184">
            <v>0</v>
          </cell>
        </row>
        <row r="4185">
          <cell r="BY4185">
            <v>0</v>
          </cell>
          <cell r="BZ4185">
            <v>0</v>
          </cell>
        </row>
        <row r="4186">
          <cell r="BY4186">
            <v>0</v>
          </cell>
          <cell r="BZ4186">
            <v>0</v>
          </cell>
        </row>
        <row r="4187">
          <cell r="BY4187">
            <v>0</v>
          </cell>
          <cell r="BZ4187">
            <v>0</v>
          </cell>
        </row>
        <row r="4188">
          <cell r="BY4188">
            <v>0</v>
          </cell>
          <cell r="BZ4188">
            <v>0</v>
          </cell>
        </row>
        <row r="4189">
          <cell r="BY4189">
            <v>0</v>
          </cell>
          <cell r="BZ4189">
            <v>0</v>
          </cell>
        </row>
        <row r="4190">
          <cell r="BY4190">
            <v>0</v>
          </cell>
          <cell r="BZ4190">
            <v>0</v>
          </cell>
        </row>
        <row r="4191">
          <cell r="BY4191">
            <v>0</v>
          </cell>
          <cell r="BZ4191">
            <v>0</v>
          </cell>
        </row>
        <row r="4192">
          <cell r="BY4192">
            <v>0</v>
          </cell>
          <cell r="BZ4192">
            <v>0</v>
          </cell>
        </row>
        <row r="4193">
          <cell r="BY4193">
            <v>0</v>
          </cell>
          <cell r="BZ4193">
            <v>0</v>
          </cell>
        </row>
        <row r="4194">
          <cell r="BY4194">
            <v>0</v>
          </cell>
          <cell r="BZ4194">
            <v>0</v>
          </cell>
        </row>
        <row r="4195">
          <cell r="BY4195">
            <v>0</v>
          </cell>
          <cell r="BZ4195">
            <v>0</v>
          </cell>
        </row>
        <row r="4196">
          <cell r="BY4196">
            <v>0</v>
          </cell>
          <cell r="BZ4196">
            <v>0</v>
          </cell>
        </row>
        <row r="4197">
          <cell r="BY4197">
            <v>0</v>
          </cell>
          <cell r="BZ4197">
            <v>0</v>
          </cell>
        </row>
        <row r="4198">
          <cell r="BY4198">
            <v>0</v>
          </cell>
          <cell r="BZ4198">
            <v>0</v>
          </cell>
        </row>
        <row r="4199">
          <cell r="BY4199">
            <v>0</v>
          </cell>
          <cell r="BZ4199">
            <v>0</v>
          </cell>
        </row>
        <row r="4200">
          <cell r="BY4200">
            <v>0</v>
          </cell>
          <cell r="BZ4200">
            <v>0</v>
          </cell>
        </row>
        <row r="4201">
          <cell r="BY4201">
            <v>0</v>
          </cell>
          <cell r="BZ4201">
            <v>0</v>
          </cell>
        </row>
        <row r="4202">
          <cell r="BY4202">
            <v>0</v>
          </cell>
          <cell r="BZ4202">
            <v>0</v>
          </cell>
        </row>
        <row r="4203">
          <cell r="BY4203">
            <v>0</v>
          </cell>
          <cell r="BZ4203">
            <v>0</v>
          </cell>
        </row>
        <row r="4204">
          <cell r="BY4204">
            <v>0</v>
          </cell>
          <cell r="BZ4204">
            <v>0</v>
          </cell>
        </row>
        <row r="4205">
          <cell r="BY4205">
            <v>0</v>
          </cell>
          <cell r="BZ4205">
            <v>0</v>
          </cell>
        </row>
        <row r="4206">
          <cell r="BY4206">
            <v>0</v>
          </cell>
          <cell r="BZ4206">
            <v>0</v>
          </cell>
        </row>
        <row r="4207">
          <cell r="BY4207">
            <v>0</v>
          </cell>
          <cell r="BZ4207">
            <v>0</v>
          </cell>
        </row>
        <row r="4208">
          <cell r="BY4208">
            <v>0</v>
          </cell>
          <cell r="BZ4208">
            <v>0</v>
          </cell>
        </row>
        <row r="4209">
          <cell r="BY4209">
            <v>0</v>
          </cell>
          <cell r="BZ4209">
            <v>0</v>
          </cell>
        </row>
        <row r="4210">
          <cell r="BY4210">
            <v>0</v>
          </cell>
          <cell r="BZ4210">
            <v>0</v>
          </cell>
        </row>
        <row r="4211">
          <cell r="BY4211">
            <v>0</v>
          </cell>
          <cell r="BZ4211">
            <v>0</v>
          </cell>
        </row>
        <row r="4212">
          <cell r="BY4212">
            <v>0</v>
          </cell>
          <cell r="BZ4212">
            <v>0</v>
          </cell>
        </row>
        <row r="4213">
          <cell r="BY4213">
            <v>0</v>
          </cell>
          <cell r="BZ4213">
            <v>0</v>
          </cell>
        </row>
        <row r="4214">
          <cell r="BY4214">
            <v>0</v>
          </cell>
          <cell r="BZ4214">
            <v>0</v>
          </cell>
        </row>
        <row r="4215">
          <cell r="BY4215">
            <v>0</v>
          </cell>
          <cell r="BZ4215">
            <v>0</v>
          </cell>
        </row>
        <row r="4216">
          <cell r="BY4216">
            <v>0</v>
          </cell>
          <cell r="BZ4216">
            <v>0</v>
          </cell>
        </row>
        <row r="4217">
          <cell r="BY4217">
            <v>0</v>
          </cell>
          <cell r="BZ4217">
            <v>0</v>
          </cell>
        </row>
        <row r="4218">
          <cell r="BY4218">
            <v>0</v>
          </cell>
          <cell r="BZ4218">
            <v>0</v>
          </cell>
        </row>
        <row r="4219">
          <cell r="BY4219">
            <v>0</v>
          </cell>
          <cell r="BZ4219">
            <v>0</v>
          </cell>
        </row>
        <row r="4220">
          <cell r="BY4220">
            <v>0</v>
          </cell>
          <cell r="BZ4220">
            <v>0</v>
          </cell>
        </row>
        <row r="4221">
          <cell r="BY4221">
            <v>0</v>
          </cell>
          <cell r="BZ4221">
            <v>0</v>
          </cell>
        </row>
        <row r="4222">
          <cell r="BY4222">
            <v>0</v>
          </cell>
          <cell r="BZ4222">
            <v>0</v>
          </cell>
        </row>
        <row r="4223">
          <cell r="BY4223">
            <v>0</v>
          </cell>
          <cell r="BZ4223">
            <v>0</v>
          </cell>
        </row>
        <row r="4224">
          <cell r="BY4224">
            <v>0</v>
          </cell>
          <cell r="BZ4224">
            <v>0</v>
          </cell>
        </row>
        <row r="4225">
          <cell r="BY4225">
            <v>0</v>
          </cell>
          <cell r="BZ4225">
            <v>0</v>
          </cell>
        </row>
        <row r="4226">
          <cell r="BY4226">
            <v>0</v>
          </cell>
          <cell r="BZ4226">
            <v>0</v>
          </cell>
        </row>
        <row r="4227">
          <cell r="BY4227">
            <v>0</v>
          </cell>
          <cell r="BZ4227">
            <v>0</v>
          </cell>
        </row>
        <row r="4228">
          <cell r="BY4228">
            <v>0</v>
          </cell>
          <cell r="BZ4228">
            <v>0</v>
          </cell>
        </row>
        <row r="4229">
          <cell r="BY4229">
            <v>0</v>
          </cell>
          <cell r="BZ4229">
            <v>0</v>
          </cell>
        </row>
        <row r="4230">
          <cell r="BY4230">
            <v>0</v>
          </cell>
          <cell r="BZ4230">
            <v>0</v>
          </cell>
        </row>
        <row r="4231">
          <cell r="BY4231">
            <v>0</v>
          </cell>
          <cell r="BZ4231">
            <v>0</v>
          </cell>
        </row>
        <row r="4232">
          <cell r="BY4232">
            <v>0</v>
          </cell>
          <cell r="BZ4232">
            <v>0</v>
          </cell>
        </row>
        <row r="4233">
          <cell r="BY4233">
            <v>0</v>
          </cell>
          <cell r="BZ4233">
            <v>0</v>
          </cell>
        </row>
        <row r="4234">
          <cell r="BY4234">
            <v>0</v>
          </cell>
          <cell r="BZ4234">
            <v>0</v>
          </cell>
        </row>
        <row r="4235">
          <cell r="BY4235">
            <v>0</v>
          </cell>
          <cell r="BZ4235">
            <v>0</v>
          </cell>
        </row>
        <row r="4236">
          <cell r="BY4236">
            <v>0</v>
          </cell>
          <cell r="BZ4236">
            <v>0</v>
          </cell>
        </row>
        <row r="4237">
          <cell r="BY4237">
            <v>0</v>
          </cell>
          <cell r="BZ4237">
            <v>0</v>
          </cell>
        </row>
        <row r="4238">
          <cell r="BY4238">
            <v>0</v>
          </cell>
          <cell r="BZ4238">
            <v>0</v>
          </cell>
        </row>
        <row r="4239">
          <cell r="BY4239">
            <v>0</v>
          </cell>
          <cell r="BZ4239">
            <v>0</v>
          </cell>
        </row>
        <row r="4240">
          <cell r="BY4240">
            <v>0</v>
          </cell>
          <cell r="BZ4240">
            <v>0</v>
          </cell>
        </row>
        <row r="4241">
          <cell r="BY4241">
            <v>0</v>
          </cell>
          <cell r="BZ4241">
            <v>0</v>
          </cell>
        </row>
        <row r="4242">
          <cell r="BY4242">
            <v>0</v>
          </cell>
          <cell r="BZ4242">
            <v>0</v>
          </cell>
        </row>
        <row r="4243">
          <cell r="BY4243">
            <v>0</v>
          </cell>
          <cell r="BZ4243">
            <v>0</v>
          </cell>
        </row>
        <row r="4244">
          <cell r="BY4244">
            <v>0</v>
          </cell>
          <cell r="BZ4244">
            <v>0</v>
          </cell>
        </row>
        <row r="4245">
          <cell r="BY4245">
            <v>0</v>
          </cell>
          <cell r="BZ4245">
            <v>0</v>
          </cell>
        </row>
        <row r="4246">
          <cell r="BY4246">
            <v>0</v>
          </cell>
          <cell r="BZ4246">
            <v>0</v>
          </cell>
        </row>
        <row r="4247">
          <cell r="BY4247">
            <v>0</v>
          </cell>
          <cell r="BZ4247">
            <v>0</v>
          </cell>
        </row>
        <row r="4248">
          <cell r="BY4248">
            <v>0</v>
          </cell>
          <cell r="BZ4248">
            <v>0</v>
          </cell>
        </row>
        <row r="4249">
          <cell r="BY4249">
            <v>0</v>
          </cell>
          <cell r="BZ4249">
            <v>0</v>
          </cell>
        </row>
        <row r="4250">
          <cell r="BY4250">
            <v>0</v>
          </cell>
          <cell r="BZ4250">
            <v>0</v>
          </cell>
        </row>
        <row r="4251">
          <cell r="BY4251">
            <v>0</v>
          </cell>
          <cell r="BZ4251">
            <v>0</v>
          </cell>
        </row>
        <row r="4252">
          <cell r="BY4252">
            <v>0</v>
          </cell>
          <cell r="BZ4252">
            <v>0</v>
          </cell>
        </row>
        <row r="4253">
          <cell r="BY4253">
            <v>0</v>
          </cell>
          <cell r="BZ4253">
            <v>0</v>
          </cell>
        </row>
        <row r="4254">
          <cell r="BY4254">
            <v>0</v>
          </cell>
          <cell r="BZ4254">
            <v>0</v>
          </cell>
        </row>
        <row r="4255">
          <cell r="BY4255">
            <v>0</v>
          </cell>
          <cell r="BZ4255">
            <v>0</v>
          </cell>
        </row>
        <row r="4256">
          <cell r="BY4256">
            <v>0</v>
          </cell>
          <cell r="BZ4256">
            <v>0</v>
          </cell>
        </row>
        <row r="4257">
          <cell r="BY4257">
            <v>0</v>
          </cell>
          <cell r="BZ4257">
            <v>0</v>
          </cell>
        </row>
        <row r="4258">
          <cell r="BY4258">
            <v>0</v>
          </cell>
          <cell r="BZ4258">
            <v>0</v>
          </cell>
        </row>
        <row r="4259">
          <cell r="BY4259">
            <v>0</v>
          </cell>
          <cell r="BZ4259">
            <v>0</v>
          </cell>
        </row>
        <row r="4260">
          <cell r="BY4260">
            <v>0</v>
          </cell>
          <cell r="BZ4260">
            <v>0</v>
          </cell>
        </row>
        <row r="4261">
          <cell r="BY4261">
            <v>0</v>
          </cell>
          <cell r="BZ4261">
            <v>0</v>
          </cell>
        </row>
        <row r="4262">
          <cell r="BY4262">
            <v>0</v>
          </cell>
          <cell r="BZ4262">
            <v>0</v>
          </cell>
        </row>
        <row r="4263">
          <cell r="BY4263">
            <v>0</v>
          </cell>
          <cell r="BZ4263">
            <v>0</v>
          </cell>
        </row>
        <row r="4264">
          <cell r="BY4264">
            <v>0</v>
          </cell>
          <cell r="BZ4264">
            <v>0</v>
          </cell>
        </row>
        <row r="4265">
          <cell r="BY4265">
            <v>0</v>
          </cell>
          <cell r="BZ4265">
            <v>0</v>
          </cell>
        </row>
        <row r="4266">
          <cell r="BY4266">
            <v>0</v>
          </cell>
          <cell r="BZ4266">
            <v>0</v>
          </cell>
        </row>
        <row r="4267">
          <cell r="BY4267">
            <v>0</v>
          </cell>
          <cell r="BZ4267">
            <v>0</v>
          </cell>
        </row>
        <row r="4268">
          <cell r="BY4268">
            <v>0</v>
          </cell>
          <cell r="BZ4268">
            <v>0</v>
          </cell>
        </row>
        <row r="4269">
          <cell r="BY4269">
            <v>0</v>
          </cell>
          <cell r="BZ4269">
            <v>0</v>
          </cell>
        </row>
        <row r="4270">
          <cell r="BY4270">
            <v>0</v>
          </cell>
          <cell r="BZ4270">
            <v>0</v>
          </cell>
        </row>
        <row r="4271">
          <cell r="BY4271">
            <v>0</v>
          </cell>
          <cell r="BZ4271">
            <v>0</v>
          </cell>
        </row>
        <row r="4272">
          <cell r="BY4272">
            <v>0</v>
          </cell>
          <cell r="BZ4272">
            <v>0</v>
          </cell>
        </row>
        <row r="4273">
          <cell r="BY4273">
            <v>0</v>
          </cell>
          <cell r="BZ4273">
            <v>0</v>
          </cell>
        </row>
        <row r="4274">
          <cell r="BY4274">
            <v>0</v>
          </cell>
          <cell r="BZ4274">
            <v>0</v>
          </cell>
        </row>
        <row r="4275">
          <cell r="BY4275">
            <v>0</v>
          </cell>
          <cell r="BZ4275">
            <v>0</v>
          </cell>
        </row>
        <row r="4276">
          <cell r="BY4276">
            <v>0</v>
          </cell>
          <cell r="BZ4276">
            <v>0</v>
          </cell>
        </row>
        <row r="4277">
          <cell r="BY4277">
            <v>0</v>
          </cell>
          <cell r="BZ4277">
            <v>0</v>
          </cell>
        </row>
        <row r="4278">
          <cell r="BY4278">
            <v>0</v>
          </cell>
          <cell r="BZ4278">
            <v>0</v>
          </cell>
        </row>
        <row r="4279">
          <cell r="BY4279">
            <v>0</v>
          </cell>
          <cell r="BZ4279">
            <v>0</v>
          </cell>
        </row>
        <row r="4280">
          <cell r="BY4280">
            <v>0</v>
          </cell>
          <cell r="BZ4280">
            <v>0</v>
          </cell>
        </row>
        <row r="4281">
          <cell r="BY4281">
            <v>0</v>
          </cell>
          <cell r="BZ4281">
            <v>0</v>
          </cell>
        </row>
        <row r="4282">
          <cell r="BY4282">
            <v>0</v>
          </cell>
          <cell r="BZ4282">
            <v>0</v>
          </cell>
        </row>
        <row r="4283">
          <cell r="BY4283">
            <v>0</v>
          </cell>
          <cell r="BZ4283">
            <v>0</v>
          </cell>
        </row>
        <row r="4284">
          <cell r="BY4284">
            <v>0</v>
          </cell>
          <cell r="BZ4284">
            <v>0</v>
          </cell>
        </row>
        <row r="4285">
          <cell r="BY4285">
            <v>0</v>
          </cell>
          <cell r="BZ4285">
            <v>0</v>
          </cell>
        </row>
        <row r="4286">
          <cell r="BY4286">
            <v>0</v>
          </cell>
          <cell r="BZ4286">
            <v>0</v>
          </cell>
        </row>
        <row r="4287">
          <cell r="BY4287">
            <v>0</v>
          </cell>
          <cell r="BZ4287">
            <v>0</v>
          </cell>
        </row>
        <row r="4288">
          <cell r="BY4288">
            <v>0</v>
          </cell>
          <cell r="BZ4288">
            <v>0</v>
          </cell>
        </row>
        <row r="4289">
          <cell r="BY4289">
            <v>0</v>
          </cell>
          <cell r="BZ4289">
            <v>0</v>
          </cell>
        </row>
        <row r="4290">
          <cell r="BY4290">
            <v>0</v>
          </cell>
          <cell r="BZ4290">
            <v>0</v>
          </cell>
        </row>
        <row r="4291">
          <cell r="BY4291">
            <v>0</v>
          </cell>
          <cell r="BZ4291">
            <v>0</v>
          </cell>
        </row>
        <row r="4292">
          <cell r="BY4292">
            <v>0</v>
          </cell>
          <cell r="BZ4292">
            <v>0</v>
          </cell>
        </row>
        <row r="4293">
          <cell r="BY4293">
            <v>0</v>
          </cell>
          <cell r="BZ4293">
            <v>0</v>
          </cell>
        </row>
        <row r="4294">
          <cell r="BY4294">
            <v>0</v>
          </cell>
          <cell r="BZ4294">
            <v>0</v>
          </cell>
        </row>
        <row r="4295">
          <cell r="BY4295">
            <v>0</v>
          </cell>
          <cell r="BZ4295">
            <v>0</v>
          </cell>
        </row>
        <row r="4296">
          <cell r="BY4296">
            <v>0</v>
          </cell>
          <cell r="BZ4296">
            <v>0</v>
          </cell>
        </row>
        <row r="4297">
          <cell r="BY4297">
            <v>0</v>
          </cell>
          <cell r="BZ4297">
            <v>0</v>
          </cell>
        </row>
        <row r="4298">
          <cell r="BY4298">
            <v>0</v>
          </cell>
          <cell r="BZ4298">
            <v>0</v>
          </cell>
        </row>
        <row r="4299">
          <cell r="BY4299">
            <v>0</v>
          </cell>
          <cell r="BZ4299">
            <v>0</v>
          </cell>
        </row>
        <row r="4300">
          <cell r="BY4300">
            <v>0</v>
          </cell>
          <cell r="BZ4300">
            <v>0</v>
          </cell>
        </row>
        <row r="4301">
          <cell r="BY4301">
            <v>0</v>
          </cell>
          <cell r="BZ4301">
            <v>0</v>
          </cell>
        </row>
        <row r="4302">
          <cell r="BY4302">
            <v>0</v>
          </cell>
          <cell r="BZ4302">
            <v>0</v>
          </cell>
        </row>
        <row r="4303">
          <cell r="BY4303">
            <v>0</v>
          </cell>
          <cell r="BZ4303">
            <v>0</v>
          </cell>
        </row>
        <row r="4304">
          <cell r="BY4304">
            <v>0</v>
          </cell>
          <cell r="BZ4304">
            <v>0</v>
          </cell>
        </row>
        <row r="4305">
          <cell r="BY4305">
            <v>0</v>
          </cell>
          <cell r="BZ4305">
            <v>0</v>
          </cell>
        </row>
        <row r="4306">
          <cell r="BY4306">
            <v>0</v>
          </cell>
          <cell r="BZ4306">
            <v>0</v>
          </cell>
        </row>
        <row r="4307">
          <cell r="BY4307">
            <v>0</v>
          </cell>
          <cell r="BZ4307">
            <v>0</v>
          </cell>
        </row>
        <row r="4308">
          <cell r="BY4308">
            <v>0</v>
          </cell>
          <cell r="BZ4308">
            <v>0</v>
          </cell>
        </row>
        <row r="4309">
          <cell r="BY4309">
            <v>0</v>
          </cell>
          <cell r="BZ4309">
            <v>0</v>
          </cell>
        </row>
        <row r="4310">
          <cell r="BY4310">
            <v>0</v>
          </cell>
          <cell r="BZ4310">
            <v>0</v>
          </cell>
        </row>
        <row r="4311">
          <cell r="BY4311">
            <v>0</v>
          </cell>
          <cell r="BZ4311">
            <v>0</v>
          </cell>
        </row>
        <row r="4312">
          <cell r="BY4312">
            <v>0</v>
          </cell>
          <cell r="BZ4312">
            <v>0</v>
          </cell>
        </row>
        <row r="4313">
          <cell r="BY4313">
            <v>0</v>
          </cell>
          <cell r="BZ4313">
            <v>0</v>
          </cell>
        </row>
        <row r="4314">
          <cell r="BY4314">
            <v>0</v>
          </cell>
          <cell r="BZ4314">
            <v>0</v>
          </cell>
        </row>
        <row r="4315">
          <cell r="BY4315">
            <v>0</v>
          </cell>
          <cell r="BZ4315">
            <v>0</v>
          </cell>
        </row>
        <row r="4316">
          <cell r="BY4316">
            <v>0</v>
          </cell>
          <cell r="BZ4316">
            <v>0</v>
          </cell>
        </row>
        <row r="4317">
          <cell r="BY4317">
            <v>0</v>
          </cell>
          <cell r="BZ4317">
            <v>0</v>
          </cell>
        </row>
        <row r="4318">
          <cell r="BY4318">
            <v>0</v>
          </cell>
          <cell r="BZ4318">
            <v>0</v>
          </cell>
        </row>
        <row r="4319">
          <cell r="BY4319">
            <v>0</v>
          </cell>
          <cell r="BZ4319">
            <v>0</v>
          </cell>
        </row>
        <row r="4320">
          <cell r="BY4320">
            <v>0</v>
          </cell>
          <cell r="BZ4320">
            <v>0</v>
          </cell>
        </row>
        <row r="4321">
          <cell r="BY4321">
            <v>0</v>
          </cell>
          <cell r="BZ4321">
            <v>0</v>
          </cell>
        </row>
        <row r="4322">
          <cell r="BY4322">
            <v>0</v>
          </cell>
          <cell r="BZ4322">
            <v>0</v>
          </cell>
        </row>
        <row r="4323">
          <cell r="BY4323">
            <v>0</v>
          </cell>
          <cell r="BZ4323">
            <v>0</v>
          </cell>
        </row>
        <row r="4324">
          <cell r="BY4324">
            <v>0</v>
          </cell>
          <cell r="BZ4324">
            <v>0</v>
          </cell>
        </row>
        <row r="4325">
          <cell r="BY4325">
            <v>0</v>
          </cell>
          <cell r="BZ4325">
            <v>0</v>
          </cell>
        </row>
        <row r="4326">
          <cell r="BY4326">
            <v>0</v>
          </cell>
          <cell r="BZ4326">
            <v>0</v>
          </cell>
        </row>
        <row r="4327">
          <cell r="BY4327">
            <v>0</v>
          </cell>
          <cell r="BZ4327">
            <v>0</v>
          </cell>
        </row>
        <row r="4328">
          <cell r="BY4328">
            <v>0</v>
          </cell>
          <cell r="BZ4328">
            <v>0</v>
          </cell>
        </row>
        <row r="4329">
          <cell r="BY4329">
            <v>0</v>
          </cell>
          <cell r="BZ4329">
            <v>0</v>
          </cell>
        </row>
        <row r="4330">
          <cell r="BY4330">
            <v>0</v>
          </cell>
          <cell r="BZ4330">
            <v>0</v>
          </cell>
        </row>
        <row r="4331">
          <cell r="BY4331">
            <v>0</v>
          </cell>
          <cell r="BZ4331">
            <v>0</v>
          </cell>
        </row>
        <row r="4332">
          <cell r="BY4332">
            <v>0</v>
          </cell>
          <cell r="BZ4332">
            <v>0</v>
          </cell>
        </row>
        <row r="4333">
          <cell r="BY4333">
            <v>0</v>
          </cell>
          <cell r="BZ4333">
            <v>0</v>
          </cell>
        </row>
        <row r="4334">
          <cell r="BY4334">
            <v>0</v>
          </cell>
          <cell r="BZ4334">
            <v>0</v>
          </cell>
        </row>
        <row r="4335">
          <cell r="BY4335">
            <v>0</v>
          </cell>
          <cell r="BZ4335">
            <v>0</v>
          </cell>
        </row>
        <row r="4336">
          <cell r="BY4336">
            <v>0</v>
          </cell>
          <cell r="BZ4336">
            <v>0</v>
          </cell>
        </row>
        <row r="4337">
          <cell r="BY4337">
            <v>0</v>
          </cell>
          <cell r="BZ4337">
            <v>0</v>
          </cell>
        </row>
        <row r="4338">
          <cell r="BY4338">
            <v>0</v>
          </cell>
          <cell r="BZ4338">
            <v>0</v>
          </cell>
        </row>
        <row r="4339">
          <cell r="BY4339">
            <v>0</v>
          </cell>
          <cell r="BZ4339">
            <v>0</v>
          </cell>
        </row>
        <row r="4340">
          <cell r="BY4340">
            <v>0</v>
          </cell>
          <cell r="BZ4340">
            <v>0</v>
          </cell>
        </row>
        <row r="4341">
          <cell r="BY4341">
            <v>0</v>
          </cell>
          <cell r="BZ4341">
            <v>0</v>
          </cell>
        </row>
        <row r="4342">
          <cell r="BY4342">
            <v>0</v>
          </cell>
          <cell r="BZ4342">
            <v>0</v>
          </cell>
        </row>
        <row r="4343">
          <cell r="BY4343">
            <v>0</v>
          </cell>
          <cell r="BZ4343">
            <v>0</v>
          </cell>
        </row>
        <row r="4344">
          <cell r="BY4344">
            <v>0</v>
          </cell>
          <cell r="BZ4344">
            <v>0</v>
          </cell>
        </row>
        <row r="4345">
          <cell r="BY4345">
            <v>0</v>
          </cell>
          <cell r="BZ4345">
            <v>0</v>
          </cell>
        </row>
        <row r="4346">
          <cell r="BY4346">
            <v>0</v>
          </cell>
          <cell r="BZ4346">
            <v>0</v>
          </cell>
        </row>
        <row r="4347">
          <cell r="BY4347">
            <v>0</v>
          </cell>
          <cell r="BZ4347">
            <v>0</v>
          </cell>
        </row>
        <row r="4348">
          <cell r="BY4348">
            <v>0</v>
          </cell>
          <cell r="BZ4348">
            <v>0</v>
          </cell>
        </row>
        <row r="4349">
          <cell r="BY4349">
            <v>0</v>
          </cell>
          <cell r="BZ4349">
            <v>0</v>
          </cell>
        </row>
        <row r="4350">
          <cell r="BY4350">
            <v>0</v>
          </cell>
          <cell r="BZ4350">
            <v>0</v>
          </cell>
        </row>
        <row r="4351">
          <cell r="BY4351">
            <v>0</v>
          </cell>
          <cell r="BZ4351">
            <v>0</v>
          </cell>
        </row>
        <row r="4352">
          <cell r="BY4352">
            <v>0</v>
          </cell>
          <cell r="BZ4352">
            <v>0</v>
          </cell>
        </row>
        <row r="4353">
          <cell r="BY4353">
            <v>0</v>
          </cell>
          <cell r="BZ4353">
            <v>0</v>
          </cell>
        </row>
        <row r="4354">
          <cell r="BY4354">
            <v>0</v>
          </cell>
          <cell r="BZ4354">
            <v>0</v>
          </cell>
        </row>
        <row r="4355">
          <cell r="BY4355">
            <v>0</v>
          </cell>
          <cell r="BZ4355">
            <v>0</v>
          </cell>
        </row>
        <row r="4356">
          <cell r="BY4356">
            <v>0</v>
          </cell>
          <cell r="BZ4356">
            <v>0</v>
          </cell>
        </row>
        <row r="4357">
          <cell r="BY4357">
            <v>0</v>
          </cell>
          <cell r="BZ4357">
            <v>0</v>
          </cell>
        </row>
        <row r="4358">
          <cell r="BY4358">
            <v>0</v>
          </cell>
          <cell r="BZ4358">
            <v>0</v>
          </cell>
        </row>
        <row r="4359">
          <cell r="BY4359">
            <v>0</v>
          </cell>
          <cell r="BZ4359">
            <v>0</v>
          </cell>
        </row>
        <row r="4360">
          <cell r="BY4360">
            <v>0</v>
          </cell>
          <cell r="BZ4360">
            <v>0</v>
          </cell>
        </row>
        <row r="4361">
          <cell r="BY4361">
            <v>0</v>
          </cell>
          <cell r="BZ4361">
            <v>0</v>
          </cell>
        </row>
        <row r="4362">
          <cell r="BY4362">
            <v>0</v>
          </cell>
          <cell r="BZ4362">
            <v>0</v>
          </cell>
        </row>
        <row r="4363">
          <cell r="BY4363">
            <v>0</v>
          </cell>
          <cell r="BZ4363">
            <v>0</v>
          </cell>
        </row>
        <row r="4364">
          <cell r="BY4364">
            <v>0</v>
          </cell>
          <cell r="BZ4364">
            <v>0</v>
          </cell>
        </row>
        <row r="4365">
          <cell r="BY4365">
            <v>0</v>
          </cell>
          <cell r="BZ4365">
            <v>0</v>
          </cell>
        </row>
        <row r="4366">
          <cell r="BY4366">
            <v>0</v>
          </cell>
          <cell r="BZ4366">
            <v>0</v>
          </cell>
        </row>
        <row r="4367">
          <cell r="BY4367">
            <v>0</v>
          </cell>
          <cell r="BZ4367">
            <v>0</v>
          </cell>
        </row>
        <row r="4368">
          <cell r="BY4368">
            <v>0</v>
          </cell>
          <cell r="BZ4368">
            <v>0</v>
          </cell>
        </row>
        <row r="4369">
          <cell r="BY4369">
            <v>0</v>
          </cell>
          <cell r="BZ4369">
            <v>0</v>
          </cell>
        </row>
        <row r="4370">
          <cell r="BY4370">
            <v>0</v>
          </cell>
          <cell r="BZ4370">
            <v>0</v>
          </cell>
        </row>
        <row r="4371">
          <cell r="BY4371">
            <v>0</v>
          </cell>
          <cell r="BZ4371">
            <v>0</v>
          </cell>
        </row>
        <row r="4372">
          <cell r="BY4372">
            <v>0</v>
          </cell>
          <cell r="BZ4372">
            <v>0</v>
          </cell>
        </row>
        <row r="4373">
          <cell r="BY4373">
            <v>0</v>
          </cell>
          <cell r="BZ4373">
            <v>0</v>
          </cell>
        </row>
        <row r="4374">
          <cell r="BY4374">
            <v>0</v>
          </cell>
          <cell r="BZ4374">
            <v>0</v>
          </cell>
        </row>
        <row r="4375">
          <cell r="BY4375">
            <v>0</v>
          </cell>
          <cell r="BZ4375">
            <v>0</v>
          </cell>
        </row>
        <row r="4376">
          <cell r="BY4376">
            <v>0</v>
          </cell>
          <cell r="BZ4376">
            <v>0</v>
          </cell>
        </row>
        <row r="4377">
          <cell r="BY4377">
            <v>0</v>
          </cell>
          <cell r="BZ4377">
            <v>0</v>
          </cell>
        </row>
        <row r="4378">
          <cell r="BY4378">
            <v>0</v>
          </cell>
          <cell r="BZ4378">
            <v>0</v>
          </cell>
        </row>
        <row r="4379">
          <cell r="BY4379">
            <v>0</v>
          </cell>
          <cell r="BZ4379">
            <v>0</v>
          </cell>
        </row>
        <row r="4380">
          <cell r="BY4380">
            <v>0</v>
          </cell>
          <cell r="BZ4380">
            <v>0</v>
          </cell>
        </row>
        <row r="4381">
          <cell r="BY4381">
            <v>0</v>
          </cell>
          <cell r="BZ4381">
            <v>0</v>
          </cell>
        </row>
        <row r="4382">
          <cell r="BY4382">
            <v>0</v>
          </cell>
          <cell r="BZ4382">
            <v>0</v>
          </cell>
        </row>
        <row r="4383">
          <cell r="BY4383">
            <v>0</v>
          </cell>
          <cell r="BZ4383">
            <v>0</v>
          </cell>
        </row>
        <row r="4384">
          <cell r="BY4384">
            <v>0</v>
          </cell>
          <cell r="BZ4384">
            <v>0</v>
          </cell>
        </row>
        <row r="4385">
          <cell r="BY4385">
            <v>0</v>
          </cell>
          <cell r="BZ4385">
            <v>0</v>
          </cell>
        </row>
        <row r="4386">
          <cell r="BY4386">
            <v>0</v>
          </cell>
          <cell r="BZ4386">
            <v>0</v>
          </cell>
        </row>
        <row r="4387">
          <cell r="BY4387">
            <v>0</v>
          </cell>
          <cell r="BZ4387">
            <v>0</v>
          </cell>
        </row>
        <row r="4388">
          <cell r="BY4388">
            <v>0</v>
          </cell>
          <cell r="BZ4388">
            <v>0</v>
          </cell>
        </row>
        <row r="4389">
          <cell r="BY4389">
            <v>0</v>
          </cell>
          <cell r="BZ4389">
            <v>0</v>
          </cell>
        </row>
        <row r="4390">
          <cell r="BY4390">
            <v>0</v>
          </cell>
          <cell r="BZ4390">
            <v>0</v>
          </cell>
        </row>
        <row r="4391">
          <cell r="BY4391">
            <v>0</v>
          </cell>
          <cell r="BZ4391">
            <v>0</v>
          </cell>
        </row>
        <row r="4392">
          <cell r="BY4392">
            <v>0</v>
          </cell>
          <cell r="BZ4392">
            <v>0</v>
          </cell>
        </row>
        <row r="4393">
          <cell r="BY4393">
            <v>0</v>
          </cell>
          <cell r="BZ4393">
            <v>0</v>
          </cell>
        </row>
        <row r="4394">
          <cell r="BY4394">
            <v>0</v>
          </cell>
          <cell r="BZ4394">
            <v>0</v>
          </cell>
        </row>
        <row r="4395">
          <cell r="BY4395">
            <v>0</v>
          </cell>
          <cell r="BZ4395">
            <v>0</v>
          </cell>
        </row>
        <row r="4396">
          <cell r="BY4396">
            <v>0</v>
          </cell>
          <cell r="BZ4396">
            <v>0</v>
          </cell>
        </row>
        <row r="4397">
          <cell r="BY4397">
            <v>0</v>
          </cell>
          <cell r="BZ4397">
            <v>0</v>
          </cell>
        </row>
        <row r="4398">
          <cell r="BY4398">
            <v>0</v>
          </cell>
          <cell r="BZ4398">
            <v>0</v>
          </cell>
        </row>
        <row r="4399">
          <cell r="BY4399">
            <v>0</v>
          </cell>
          <cell r="BZ4399">
            <v>0</v>
          </cell>
        </row>
        <row r="4400">
          <cell r="BY4400">
            <v>0</v>
          </cell>
          <cell r="BZ4400">
            <v>0</v>
          </cell>
        </row>
        <row r="4401">
          <cell r="BY4401">
            <v>0</v>
          </cell>
          <cell r="BZ4401">
            <v>0</v>
          </cell>
        </row>
        <row r="4402">
          <cell r="BY4402">
            <v>0</v>
          </cell>
          <cell r="BZ4402">
            <v>0</v>
          </cell>
        </row>
        <row r="4403">
          <cell r="BY4403">
            <v>0</v>
          </cell>
          <cell r="BZ4403">
            <v>0</v>
          </cell>
        </row>
        <row r="4404">
          <cell r="BY4404">
            <v>0</v>
          </cell>
          <cell r="BZ4404">
            <v>0</v>
          </cell>
        </row>
        <row r="4405">
          <cell r="BY4405">
            <v>0</v>
          </cell>
          <cell r="BZ4405">
            <v>0</v>
          </cell>
        </row>
        <row r="4406">
          <cell r="BY4406">
            <v>0</v>
          </cell>
          <cell r="BZ4406">
            <v>0</v>
          </cell>
        </row>
        <row r="4407">
          <cell r="BY4407">
            <v>0</v>
          </cell>
          <cell r="BZ4407">
            <v>0</v>
          </cell>
        </row>
        <row r="4408">
          <cell r="BY4408">
            <v>0</v>
          </cell>
          <cell r="BZ4408">
            <v>0</v>
          </cell>
        </row>
        <row r="4409">
          <cell r="BY4409">
            <v>0</v>
          </cell>
          <cell r="BZ4409">
            <v>0</v>
          </cell>
        </row>
        <row r="4410">
          <cell r="BY4410">
            <v>0</v>
          </cell>
          <cell r="BZ4410">
            <v>0</v>
          </cell>
        </row>
        <row r="4411">
          <cell r="BY4411">
            <v>0</v>
          </cell>
          <cell r="BZ4411">
            <v>0</v>
          </cell>
        </row>
        <row r="4412">
          <cell r="BY4412">
            <v>0</v>
          </cell>
          <cell r="BZ4412">
            <v>0</v>
          </cell>
        </row>
        <row r="4413">
          <cell r="BY4413">
            <v>0</v>
          </cell>
          <cell r="BZ4413">
            <v>0</v>
          </cell>
        </row>
        <row r="4414">
          <cell r="BY4414">
            <v>0</v>
          </cell>
          <cell r="BZ4414">
            <v>0</v>
          </cell>
        </row>
        <row r="4415">
          <cell r="BY4415">
            <v>0</v>
          </cell>
          <cell r="BZ4415">
            <v>0</v>
          </cell>
        </row>
        <row r="4416">
          <cell r="BY4416">
            <v>0</v>
          </cell>
          <cell r="BZ4416">
            <v>0</v>
          </cell>
        </row>
        <row r="4417">
          <cell r="BY4417">
            <v>0</v>
          </cell>
          <cell r="BZ4417">
            <v>0</v>
          </cell>
        </row>
        <row r="4418">
          <cell r="BY4418">
            <v>0</v>
          </cell>
          <cell r="BZ4418">
            <v>0</v>
          </cell>
        </row>
        <row r="4419">
          <cell r="BY4419">
            <v>0</v>
          </cell>
          <cell r="BZ4419">
            <v>0</v>
          </cell>
        </row>
        <row r="4420">
          <cell r="BY4420">
            <v>0</v>
          </cell>
          <cell r="BZ4420">
            <v>0</v>
          </cell>
        </row>
        <row r="4421">
          <cell r="BY4421">
            <v>0</v>
          </cell>
          <cell r="BZ4421">
            <v>0</v>
          </cell>
        </row>
        <row r="4422">
          <cell r="BY4422">
            <v>0</v>
          </cell>
          <cell r="BZ4422">
            <v>0</v>
          </cell>
        </row>
        <row r="4423">
          <cell r="BY4423">
            <v>0</v>
          </cell>
          <cell r="BZ4423">
            <v>0</v>
          </cell>
        </row>
        <row r="4424">
          <cell r="BY4424">
            <v>0</v>
          </cell>
          <cell r="BZ4424">
            <v>0</v>
          </cell>
        </row>
        <row r="4425">
          <cell r="BY4425">
            <v>0</v>
          </cell>
          <cell r="BZ4425">
            <v>0</v>
          </cell>
        </row>
        <row r="4426">
          <cell r="BY4426">
            <v>0</v>
          </cell>
          <cell r="BZ4426">
            <v>0</v>
          </cell>
        </row>
        <row r="4427">
          <cell r="BY4427">
            <v>0</v>
          </cell>
          <cell r="BZ4427">
            <v>0</v>
          </cell>
        </row>
        <row r="4428">
          <cell r="BY4428">
            <v>0</v>
          </cell>
          <cell r="BZ4428">
            <v>0</v>
          </cell>
        </row>
        <row r="4429">
          <cell r="BY4429">
            <v>0</v>
          </cell>
          <cell r="BZ4429">
            <v>0</v>
          </cell>
        </row>
        <row r="4430">
          <cell r="BY4430">
            <v>0</v>
          </cell>
          <cell r="BZ4430">
            <v>0</v>
          </cell>
        </row>
        <row r="4431">
          <cell r="BY4431">
            <v>0</v>
          </cell>
          <cell r="BZ4431">
            <v>0</v>
          </cell>
        </row>
        <row r="4432">
          <cell r="BY4432">
            <v>0</v>
          </cell>
          <cell r="BZ4432">
            <v>0</v>
          </cell>
        </row>
        <row r="4433">
          <cell r="BY4433">
            <v>0</v>
          </cell>
          <cell r="BZ4433">
            <v>0</v>
          </cell>
        </row>
        <row r="4434">
          <cell r="BY4434">
            <v>0</v>
          </cell>
          <cell r="BZ4434">
            <v>0</v>
          </cell>
        </row>
        <row r="4435">
          <cell r="BY4435">
            <v>0</v>
          </cell>
          <cell r="BZ4435">
            <v>0</v>
          </cell>
        </row>
        <row r="4436">
          <cell r="BY4436">
            <v>0</v>
          </cell>
          <cell r="BZ4436">
            <v>0</v>
          </cell>
        </row>
        <row r="4437">
          <cell r="BY4437">
            <v>0</v>
          </cell>
          <cell r="BZ4437">
            <v>0</v>
          </cell>
        </row>
        <row r="4438">
          <cell r="BY4438">
            <v>0</v>
          </cell>
          <cell r="BZ4438">
            <v>0</v>
          </cell>
        </row>
        <row r="4439">
          <cell r="BY4439">
            <v>0</v>
          </cell>
          <cell r="BZ4439">
            <v>0</v>
          </cell>
        </row>
        <row r="4440">
          <cell r="BY4440">
            <v>0</v>
          </cell>
          <cell r="BZ4440">
            <v>0</v>
          </cell>
        </row>
        <row r="4441">
          <cell r="BY4441">
            <v>0</v>
          </cell>
          <cell r="BZ4441">
            <v>0</v>
          </cell>
        </row>
        <row r="4442">
          <cell r="BY4442">
            <v>0</v>
          </cell>
          <cell r="BZ4442">
            <v>0</v>
          </cell>
        </row>
        <row r="4443">
          <cell r="BY4443">
            <v>0</v>
          </cell>
          <cell r="BZ4443">
            <v>0</v>
          </cell>
        </row>
        <row r="4444">
          <cell r="BY4444">
            <v>0</v>
          </cell>
          <cell r="BZ4444">
            <v>0</v>
          </cell>
        </row>
        <row r="4445">
          <cell r="BY4445">
            <v>0</v>
          </cell>
          <cell r="BZ4445">
            <v>0</v>
          </cell>
        </row>
        <row r="4446">
          <cell r="BY4446">
            <v>0</v>
          </cell>
          <cell r="BZ4446">
            <v>0</v>
          </cell>
        </row>
        <row r="4447">
          <cell r="BY4447">
            <v>0</v>
          </cell>
          <cell r="BZ4447">
            <v>0</v>
          </cell>
        </row>
        <row r="4448">
          <cell r="BY4448">
            <v>0</v>
          </cell>
          <cell r="BZ4448">
            <v>0</v>
          </cell>
        </row>
        <row r="4449">
          <cell r="BY4449">
            <v>0</v>
          </cell>
          <cell r="BZ4449">
            <v>0</v>
          </cell>
        </row>
        <row r="4450">
          <cell r="BY4450">
            <v>0</v>
          </cell>
          <cell r="BZ4450">
            <v>0</v>
          </cell>
        </row>
        <row r="4451">
          <cell r="BY4451">
            <v>0</v>
          </cell>
          <cell r="BZ4451">
            <v>0</v>
          </cell>
        </row>
        <row r="4452">
          <cell r="BY4452">
            <v>0</v>
          </cell>
          <cell r="BZ4452">
            <v>0</v>
          </cell>
        </row>
        <row r="4453">
          <cell r="BY4453">
            <v>0</v>
          </cell>
          <cell r="BZ4453">
            <v>0</v>
          </cell>
        </row>
        <row r="4454">
          <cell r="BY4454">
            <v>0</v>
          </cell>
          <cell r="BZ4454">
            <v>0</v>
          </cell>
        </row>
        <row r="4455">
          <cell r="BY4455">
            <v>0</v>
          </cell>
          <cell r="BZ4455">
            <v>0</v>
          </cell>
        </row>
        <row r="4456">
          <cell r="BY4456">
            <v>0</v>
          </cell>
          <cell r="BZ4456">
            <v>0</v>
          </cell>
        </row>
        <row r="4457">
          <cell r="BY4457">
            <v>0</v>
          </cell>
          <cell r="BZ4457">
            <v>0</v>
          </cell>
        </row>
        <row r="4458">
          <cell r="BY4458">
            <v>0</v>
          </cell>
          <cell r="BZ4458">
            <v>0</v>
          </cell>
        </row>
        <row r="4459">
          <cell r="BY4459">
            <v>0</v>
          </cell>
          <cell r="BZ4459">
            <v>0</v>
          </cell>
        </row>
        <row r="4460">
          <cell r="BY4460">
            <v>0</v>
          </cell>
          <cell r="BZ4460">
            <v>0</v>
          </cell>
        </row>
        <row r="4461">
          <cell r="BY4461">
            <v>0</v>
          </cell>
          <cell r="BZ4461">
            <v>0</v>
          </cell>
        </row>
        <row r="4462">
          <cell r="BY4462">
            <v>0</v>
          </cell>
          <cell r="BZ4462">
            <v>0</v>
          </cell>
        </row>
        <row r="4463">
          <cell r="BY4463">
            <v>0</v>
          </cell>
          <cell r="BZ4463">
            <v>0</v>
          </cell>
        </row>
        <row r="4464">
          <cell r="BY4464">
            <v>0</v>
          </cell>
          <cell r="BZ4464">
            <v>0</v>
          </cell>
        </row>
        <row r="4465">
          <cell r="BY4465">
            <v>0</v>
          </cell>
          <cell r="BZ4465">
            <v>0</v>
          </cell>
        </row>
        <row r="4466">
          <cell r="BY4466">
            <v>0</v>
          </cell>
          <cell r="BZ4466">
            <v>0</v>
          </cell>
        </row>
        <row r="4467">
          <cell r="BY4467">
            <v>0</v>
          </cell>
          <cell r="BZ4467">
            <v>0</v>
          </cell>
        </row>
        <row r="4468">
          <cell r="BY4468">
            <v>0</v>
          </cell>
          <cell r="BZ4468">
            <v>0</v>
          </cell>
        </row>
        <row r="4469">
          <cell r="BY4469">
            <v>0</v>
          </cell>
          <cell r="BZ4469">
            <v>0</v>
          </cell>
        </row>
        <row r="4470">
          <cell r="BY4470">
            <v>0</v>
          </cell>
          <cell r="BZ4470">
            <v>0</v>
          </cell>
        </row>
        <row r="4471">
          <cell r="BY4471">
            <v>0</v>
          </cell>
          <cell r="BZ4471">
            <v>0</v>
          </cell>
        </row>
        <row r="4472">
          <cell r="BY4472">
            <v>0</v>
          </cell>
          <cell r="BZ4472">
            <v>0</v>
          </cell>
        </row>
        <row r="4473">
          <cell r="BY4473">
            <v>0</v>
          </cell>
          <cell r="BZ4473">
            <v>0</v>
          </cell>
        </row>
        <row r="4474">
          <cell r="BY4474">
            <v>0</v>
          </cell>
          <cell r="BZ4474">
            <v>0</v>
          </cell>
        </row>
        <row r="4475">
          <cell r="BY4475">
            <v>0</v>
          </cell>
          <cell r="BZ4475">
            <v>0</v>
          </cell>
        </row>
        <row r="4476">
          <cell r="BY4476">
            <v>0</v>
          </cell>
          <cell r="BZ4476">
            <v>0</v>
          </cell>
        </row>
        <row r="4477">
          <cell r="BY4477">
            <v>0</v>
          </cell>
          <cell r="BZ4477">
            <v>0</v>
          </cell>
        </row>
        <row r="4478">
          <cell r="BY4478">
            <v>0</v>
          </cell>
          <cell r="BZ4478">
            <v>0</v>
          </cell>
        </row>
        <row r="4479">
          <cell r="BY4479">
            <v>0</v>
          </cell>
          <cell r="BZ4479">
            <v>0</v>
          </cell>
        </row>
        <row r="4480">
          <cell r="BY4480">
            <v>0</v>
          </cell>
          <cell r="BZ4480">
            <v>0</v>
          </cell>
        </row>
        <row r="4481">
          <cell r="BY4481">
            <v>0</v>
          </cell>
          <cell r="BZ4481">
            <v>0</v>
          </cell>
        </row>
        <row r="4482">
          <cell r="BY4482">
            <v>0</v>
          </cell>
          <cell r="BZ4482">
            <v>0</v>
          </cell>
        </row>
        <row r="4483">
          <cell r="BY4483">
            <v>0</v>
          </cell>
          <cell r="BZ4483">
            <v>0</v>
          </cell>
        </row>
        <row r="4484">
          <cell r="BY4484">
            <v>0</v>
          </cell>
          <cell r="BZ4484">
            <v>0</v>
          </cell>
        </row>
        <row r="4485">
          <cell r="BY4485">
            <v>0</v>
          </cell>
          <cell r="BZ4485">
            <v>0</v>
          </cell>
        </row>
        <row r="4486">
          <cell r="BY4486">
            <v>0</v>
          </cell>
          <cell r="BZ4486">
            <v>0</v>
          </cell>
        </row>
        <row r="4487">
          <cell r="BY4487">
            <v>0</v>
          </cell>
          <cell r="BZ4487">
            <v>0</v>
          </cell>
        </row>
        <row r="4488">
          <cell r="BY4488">
            <v>0</v>
          </cell>
          <cell r="BZ4488">
            <v>0</v>
          </cell>
        </row>
        <row r="4489">
          <cell r="BY4489">
            <v>0</v>
          </cell>
          <cell r="BZ4489">
            <v>0</v>
          </cell>
        </row>
        <row r="4490">
          <cell r="BY4490">
            <v>0</v>
          </cell>
          <cell r="BZ4490">
            <v>0</v>
          </cell>
        </row>
        <row r="4491">
          <cell r="BY4491">
            <v>0</v>
          </cell>
          <cell r="BZ4491">
            <v>0</v>
          </cell>
        </row>
        <row r="4492">
          <cell r="BY4492">
            <v>0</v>
          </cell>
          <cell r="BZ4492">
            <v>0</v>
          </cell>
        </row>
        <row r="4493">
          <cell r="BY4493">
            <v>0</v>
          </cell>
          <cell r="BZ4493">
            <v>0</v>
          </cell>
        </row>
        <row r="4494">
          <cell r="BY4494">
            <v>0</v>
          </cell>
          <cell r="BZ4494">
            <v>0</v>
          </cell>
        </row>
        <row r="4495">
          <cell r="BY4495">
            <v>0</v>
          </cell>
          <cell r="BZ4495">
            <v>0</v>
          </cell>
        </row>
        <row r="4496">
          <cell r="BY4496">
            <v>0</v>
          </cell>
          <cell r="BZ4496">
            <v>0</v>
          </cell>
        </row>
        <row r="4497">
          <cell r="BY4497">
            <v>0</v>
          </cell>
          <cell r="BZ4497">
            <v>0</v>
          </cell>
        </row>
        <row r="4498">
          <cell r="BY4498">
            <v>0</v>
          </cell>
          <cell r="BZ4498">
            <v>0</v>
          </cell>
        </row>
        <row r="4499">
          <cell r="BY4499">
            <v>0</v>
          </cell>
          <cell r="BZ4499">
            <v>0</v>
          </cell>
        </row>
        <row r="4500">
          <cell r="BY4500">
            <v>0</v>
          </cell>
          <cell r="BZ4500">
            <v>0</v>
          </cell>
        </row>
        <row r="4501">
          <cell r="BY4501">
            <v>0</v>
          </cell>
          <cell r="BZ4501">
            <v>0</v>
          </cell>
        </row>
        <row r="4502">
          <cell r="BY4502">
            <v>0</v>
          </cell>
          <cell r="BZ4502">
            <v>0</v>
          </cell>
        </row>
        <row r="4503">
          <cell r="BY4503">
            <v>0</v>
          </cell>
          <cell r="BZ4503">
            <v>0</v>
          </cell>
        </row>
        <row r="4504">
          <cell r="BY4504">
            <v>0</v>
          </cell>
          <cell r="BZ4504">
            <v>0</v>
          </cell>
        </row>
        <row r="4505">
          <cell r="BY4505">
            <v>0</v>
          </cell>
          <cell r="BZ4505">
            <v>0</v>
          </cell>
        </row>
        <row r="4506">
          <cell r="BY4506">
            <v>0</v>
          </cell>
          <cell r="BZ4506">
            <v>0</v>
          </cell>
        </row>
        <row r="4507">
          <cell r="BY4507">
            <v>0</v>
          </cell>
          <cell r="BZ4507">
            <v>0</v>
          </cell>
        </row>
        <row r="4508">
          <cell r="BY4508">
            <v>0</v>
          </cell>
          <cell r="BZ4508">
            <v>0</v>
          </cell>
        </row>
        <row r="4509">
          <cell r="BY4509">
            <v>0</v>
          </cell>
          <cell r="BZ4509">
            <v>0</v>
          </cell>
        </row>
        <row r="4510">
          <cell r="BY4510">
            <v>0</v>
          </cell>
          <cell r="BZ4510">
            <v>0</v>
          </cell>
        </row>
        <row r="4511">
          <cell r="BY4511">
            <v>0</v>
          </cell>
          <cell r="BZ4511">
            <v>0</v>
          </cell>
        </row>
        <row r="4512">
          <cell r="BY4512">
            <v>0</v>
          </cell>
          <cell r="BZ4512">
            <v>0</v>
          </cell>
        </row>
        <row r="4513">
          <cell r="BY4513">
            <v>0</v>
          </cell>
          <cell r="BZ4513">
            <v>0</v>
          </cell>
        </row>
        <row r="4514">
          <cell r="BY4514">
            <v>0</v>
          </cell>
          <cell r="BZ4514">
            <v>0</v>
          </cell>
        </row>
        <row r="4515">
          <cell r="BY4515">
            <v>0</v>
          </cell>
          <cell r="BZ4515">
            <v>0</v>
          </cell>
        </row>
        <row r="4516">
          <cell r="BY4516">
            <v>0</v>
          </cell>
          <cell r="BZ4516">
            <v>0</v>
          </cell>
        </row>
        <row r="4517">
          <cell r="BY4517">
            <v>0</v>
          </cell>
          <cell r="BZ4517">
            <v>0</v>
          </cell>
        </row>
        <row r="4518">
          <cell r="BY4518">
            <v>0</v>
          </cell>
          <cell r="BZ4518">
            <v>0</v>
          </cell>
        </row>
        <row r="4519">
          <cell r="BY4519">
            <v>0</v>
          </cell>
          <cell r="BZ4519">
            <v>0</v>
          </cell>
        </row>
        <row r="4520">
          <cell r="BY4520">
            <v>0</v>
          </cell>
          <cell r="BZ4520">
            <v>0</v>
          </cell>
        </row>
        <row r="4521">
          <cell r="BY4521">
            <v>0</v>
          </cell>
          <cell r="BZ4521">
            <v>0</v>
          </cell>
        </row>
        <row r="4522">
          <cell r="BY4522">
            <v>0</v>
          </cell>
          <cell r="BZ4522">
            <v>0</v>
          </cell>
        </row>
        <row r="4523">
          <cell r="BY4523">
            <v>0</v>
          </cell>
          <cell r="BZ4523">
            <v>0</v>
          </cell>
        </row>
        <row r="4524">
          <cell r="BY4524">
            <v>0</v>
          </cell>
          <cell r="BZ4524">
            <v>0</v>
          </cell>
        </row>
        <row r="4525">
          <cell r="BY4525">
            <v>0</v>
          </cell>
          <cell r="BZ4525">
            <v>0</v>
          </cell>
        </row>
        <row r="4526">
          <cell r="BY4526">
            <v>0</v>
          </cell>
          <cell r="BZ4526">
            <v>0</v>
          </cell>
        </row>
        <row r="4527">
          <cell r="BY4527">
            <v>0</v>
          </cell>
          <cell r="BZ4527">
            <v>0</v>
          </cell>
        </row>
        <row r="4528">
          <cell r="BY4528">
            <v>0</v>
          </cell>
          <cell r="BZ4528">
            <v>0</v>
          </cell>
        </row>
        <row r="4529">
          <cell r="BY4529">
            <v>0</v>
          </cell>
          <cell r="BZ4529">
            <v>0</v>
          </cell>
        </row>
        <row r="4530">
          <cell r="BY4530">
            <v>0</v>
          </cell>
          <cell r="BZ4530">
            <v>0</v>
          </cell>
        </row>
        <row r="4531">
          <cell r="BY4531">
            <v>0</v>
          </cell>
          <cell r="BZ4531">
            <v>0</v>
          </cell>
        </row>
        <row r="4532">
          <cell r="BY4532">
            <v>0</v>
          </cell>
          <cell r="BZ4532">
            <v>0</v>
          </cell>
        </row>
        <row r="4533">
          <cell r="BY4533">
            <v>0</v>
          </cell>
          <cell r="BZ4533">
            <v>0</v>
          </cell>
        </row>
        <row r="4534">
          <cell r="BY4534">
            <v>0</v>
          </cell>
          <cell r="BZ4534">
            <v>0</v>
          </cell>
        </row>
        <row r="4535">
          <cell r="BY4535">
            <v>0</v>
          </cell>
          <cell r="BZ4535">
            <v>0</v>
          </cell>
        </row>
        <row r="4536">
          <cell r="BY4536">
            <v>0</v>
          </cell>
          <cell r="BZ4536">
            <v>0</v>
          </cell>
        </row>
        <row r="4537">
          <cell r="BY4537">
            <v>0</v>
          </cell>
          <cell r="BZ4537">
            <v>0</v>
          </cell>
        </row>
        <row r="4538">
          <cell r="BY4538">
            <v>0</v>
          </cell>
          <cell r="BZ4538">
            <v>0</v>
          </cell>
        </row>
        <row r="4539">
          <cell r="BY4539">
            <v>0</v>
          </cell>
          <cell r="BZ4539">
            <v>0</v>
          </cell>
        </row>
        <row r="4540">
          <cell r="BY4540">
            <v>0</v>
          </cell>
          <cell r="BZ4540">
            <v>0</v>
          </cell>
        </row>
        <row r="4541">
          <cell r="BY4541">
            <v>0</v>
          </cell>
          <cell r="BZ4541">
            <v>0</v>
          </cell>
        </row>
        <row r="4542">
          <cell r="BY4542">
            <v>0</v>
          </cell>
          <cell r="BZ4542">
            <v>0</v>
          </cell>
        </row>
        <row r="4543">
          <cell r="BY4543">
            <v>0</v>
          </cell>
          <cell r="BZ4543">
            <v>0</v>
          </cell>
        </row>
        <row r="4544">
          <cell r="BY4544">
            <v>0</v>
          </cell>
          <cell r="BZ4544">
            <v>0</v>
          </cell>
        </row>
        <row r="4545">
          <cell r="BY4545">
            <v>0</v>
          </cell>
          <cell r="BZ4545">
            <v>0</v>
          </cell>
        </row>
        <row r="4546">
          <cell r="BY4546">
            <v>0</v>
          </cell>
          <cell r="BZ4546">
            <v>0</v>
          </cell>
        </row>
        <row r="4547">
          <cell r="BY4547">
            <v>0</v>
          </cell>
          <cell r="BZ4547">
            <v>0</v>
          </cell>
        </row>
        <row r="4548">
          <cell r="BY4548">
            <v>0</v>
          </cell>
          <cell r="BZ4548">
            <v>0</v>
          </cell>
        </row>
        <row r="4549">
          <cell r="BY4549">
            <v>0</v>
          </cell>
          <cell r="BZ4549">
            <v>0</v>
          </cell>
        </row>
        <row r="4550">
          <cell r="BY4550">
            <v>0</v>
          </cell>
          <cell r="BZ4550">
            <v>0</v>
          </cell>
        </row>
        <row r="4551">
          <cell r="BY4551">
            <v>0</v>
          </cell>
          <cell r="BZ4551">
            <v>0</v>
          </cell>
        </row>
        <row r="4552">
          <cell r="BY4552">
            <v>0</v>
          </cell>
          <cell r="BZ4552">
            <v>0</v>
          </cell>
        </row>
        <row r="4553">
          <cell r="BY4553">
            <v>0</v>
          </cell>
          <cell r="BZ4553">
            <v>0</v>
          </cell>
        </row>
        <row r="4554">
          <cell r="BY4554">
            <v>0</v>
          </cell>
          <cell r="BZ4554">
            <v>0</v>
          </cell>
        </row>
        <row r="4555">
          <cell r="BY4555">
            <v>0</v>
          </cell>
          <cell r="BZ4555">
            <v>0</v>
          </cell>
        </row>
        <row r="4556">
          <cell r="BY4556">
            <v>0</v>
          </cell>
          <cell r="BZ4556">
            <v>0</v>
          </cell>
        </row>
        <row r="4557">
          <cell r="BY4557">
            <v>0</v>
          </cell>
          <cell r="BZ4557">
            <v>0</v>
          </cell>
        </row>
        <row r="4558">
          <cell r="BY4558">
            <v>0</v>
          </cell>
          <cell r="BZ4558">
            <v>0</v>
          </cell>
        </row>
        <row r="4559">
          <cell r="BY4559">
            <v>0</v>
          </cell>
          <cell r="BZ4559">
            <v>0</v>
          </cell>
        </row>
        <row r="4560">
          <cell r="BY4560">
            <v>0</v>
          </cell>
          <cell r="BZ4560">
            <v>0</v>
          </cell>
        </row>
        <row r="4561">
          <cell r="BY4561">
            <v>0</v>
          </cell>
          <cell r="BZ4561">
            <v>0</v>
          </cell>
        </row>
        <row r="4562">
          <cell r="BY4562">
            <v>0</v>
          </cell>
          <cell r="BZ4562">
            <v>0</v>
          </cell>
        </row>
        <row r="4563">
          <cell r="BY4563">
            <v>0</v>
          </cell>
          <cell r="BZ4563">
            <v>0</v>
          </cell>
        </row>
        <row r="4564">
          <cell r="BY4564">
            <v>0</v>
          </cell>
          <cell r="BZ4564">
            <v>0</v>
          </cell>
        </row>
        <row r="4565">
          <cell r="BY4565">
            <v>0</v>
          </cell>
          <cell r="BZ4565">
            <v>0</v>
          </cell>
        </row>
        <row r="4566">
          <cell r="BY4566">
            <v>0</v>
          </cell>
          <cell r="BZ4566">
            <v>0</v>
          </cell>
        </row>
        <row r="4567">
          <cell r="BY4567">
            <v>0</v>
          </cell>
          <cell r="BZ4567">
            <v>0</v>
          </cell>
        </row>
        <row r="4568">
          <cell r="BY4568">
            <v>0</v>
          </cell>
          <cell r="BZ4568">
            <v>0</v>
          </cell>
        </row>
        <row r="4569">
          <cell r="BY4569">
            <v>0</v>
          </cell>
          <cell r="BZ4569">
            <v>0</v>
          </cell>
        </row>
        <row r="4570">
          <cell r="BY4570">
            <v>0</v>
          </cell>
          <cell r="BZ4570">
            <v>0</v>
          </cell>
        </row>
        <row r="4571">
          <cell r="BY4571">
            <v>0</v>
          </cell>
          <cell r="BZ4571">
            <v>0</v>
          </cell>
        </row>
        <row r="4572">
          <cell r="BY4572">
            <v>0</v>
          </cell>
          <cell r="BZ4572">
            <v>0</v>
          </cell>
        </row>
        <row r="4573">
          <cell r="BY4573">
            <v>0</v>
          </cell>
          <cell r="BZ4573">
            <v>0</v>
          </cell>
        </row>
        <row r="4574">
          <cell r="BY4574">
            <v>0</v>
          </cell>
          <cell r="BZ4574">
            <v>0</v>
          </cell>
        </row>
        <row r="4575">
          <cell r="BY4575">
            <v>0</v>
          </cell>
          <cell r="BZ4575">
            <v>0</v>
          </cell>
        </row>
        <row r="4576">
          <cell r="BY4576">
            <v>0</v>
          </cell>
          <cell r="BZ4576">
            <v>0</v>
          </cell>
        </row>
        <row r="4577">
          <cell r="BY4577">
            <v>0</v>
          </cell>
          <cell r="BZ4577">
            <v>0</v>
          </cell>
        </row>
        <row r="4578">
          <cell r="BY4578">
            <v>0</v>
          </cell>
          <cell r="BZ4578">
            <v>0</v>
          </cell>
        </row>
        <row r="4579">
          <cell r="BY4579">
            <v>0</v>
          </cell>
          <cell r="BZ4579">
            <v>0</v>
          </cell>
        </row>
        <row r="4580">
          <cell r="BY4580">
            <v>0</v>
          </cell>
          <cell r="BZ4580">
            <v>0</v>
          </cell>
        </row>
        <row r="4581">
          <cell r="BY4581">
            <v>0</v>
          </cell>
          <cell r="BZ4581">
            <v>0</v>
          </cell>
        </row>
        <row r="4582">
          <cell r="BY4582">
            <v>0</v>
          </cell>
          <cell r="BZ4582">
            <v>0</v>
          </cell>
        </row>
        <row r="4583">
          <cell r="BY4583">
            <v>0</v>
          </cell>
          <cell r="BZ4583">
            <v>0</v>
          </cell>
        </row>
        <row r="4584">
          <cell r="BY4584">
            <v>0</v>
          </cell>
          <cell r="BZ4584">
            <v>0</v>
          </cell>
        </row>
        <row r="4585">
          <cell r="BY4585">
            <v>0</v>
          </cell>
          <cell r="BZ4585">
            <v>0</v>
          </cell>
        </row>
        <row r="4586">
          <cell r="BY4586">
            <v>0</v>
          </cell>
          <cell r="BZ4586">
            <v>0</v>
          </cell>
        </row>
        <row r="4587">
          <cell r="BY4587">
            <v>0</v>
          </cell>
          <cell r="BZ4587">
            <v>0</v>
          </cell>
        </row>
        <row r="4588">
          <cell r="BY4588">
            <v>0</v>
          </cell>
          <cell r="BZ4588">
            <v>0</v>
          </cell>
        </row>
        <row r="4589">
          <cell r="BY4589">
            <v>0</v>
          </cell>
          <cell r="BZ4589">
            <v>0</v>
          </cell>
        </row>
        <row r="4590">
          <cell r="BY4590">
            <v>0</v>
          </cell>
          <cell r="BZ4590">
            <v>0</v>
          </cell>
        </row>
        <row r="4591">
          <cell r="BY4591">
            <v>0</v>
          </cell>
          <cell r="BZ4591">
            <v>0</v>
          </cell>
        </row>
        <row r="4592">
          <cell r="BY4592">
            <v>0</v>
          </cell>
          <cell r="BZ4592">
            <v>0</v>
          </cell>
        </row>
        <row r="4593">
          <cell r="BY4593">
            <v>0</v>
          </cell>
          <cell r="BZ4593">
            <v>0</v>
          </cell>
        </row>
        <row r="4594">
          <cell r="BY4594">
            <v>0</v>
          </cell>
          <cell r="BZ4594">
            <v>0</v>
          </cell>
        </row>
        <row r="4595">
          <cell r="BY4595">
            <v>0</v>
          </cell>
          <cell r="BZ4595">
            <v>0</v>
          </cell>
        </row>
        <row r="4596">
          <cell r="BY4596">
            <v>0</v>
          </cell>
          <cell r="BZ4596">
            <v>0</v>
          </cell>
        </row>
        <row r="4597">
          <cell r="BY4597">
            <v>0</v>
          </cell>
          <cell r="BZ4597">
            <v>0</v>
          </cell>
        </row>
        <row r="4598">
          <cell r="BY4598">
            <v>0</v>
          </cell>
          <cell r="BZ4598">
            <v>0</v>
          </cell>
        </row>
        <row r="4599">
          <cell r="BY4599">
            <v>0</v>
          </cell>
          <cell r="BZ4599">
            <v>0</v>
          </cell>
        </row>
        <row r="4600">
          <cell r="BY4600">
            <v>0</v>
          </cell>
          <cell r="BZ4600">
            <v>0</v>
          </cell>
        </row>
        <row r="4601">
          <cell r="BY4601">
            <v>0</v>
          </cell>
          <cell r="BZ4601">
            <v>0</v>
          </cell>
        </row>
        <row r="4602">
          <cell r="BY4602">
            <v>0</v>
          </cell>
          <cell r="BZ4602">
            <v>0</v>
          </cell>
        </row>
        <row r="4603">
          <cell r="BY4603">
            <v>0</v>
          </cell>
          <cell r="BZ4603">
            <v>0</v>
          </cell>
        </row>
        <row r="4604">
          <cell r="BY4604">
            <v>0</v>
          </cell>
          <cell r="BZ4604">
            <v>0</v>
          </cell>
        </row>
        <row r="4605">
          <cell r="BY4605">
            <v>0</v>
          </cell>
          <cell r="BZ4605">
            <v>0</v>
          </cell>
        </row>
        <row r="4606">
          <cell r="BY4606">
            <v>0</v>
          </cell>
          <cell r="BZ4606">
            <v>0</v>
          </cell>
        </row>
        <row r="4607">
          <cell r="BY4607">
            <v>0</v>
          </cell>
          <cell r="BZ4607">
            <v>0</v>
          </cell>
        </row>
        <row r="4608">
          <cell r="BY4608">
            <v>0</v>
          </cell>
          <cell r="BZ4608">
            <v>0</v>
          </cell>
        </row>
        <row r="4609">
          <cell r="BY4609">
            <v>0</v>
          </cell>
          <cell r="BZ4609">
            <v>0</v>
          </cell>
        </row>
        <row r="4610">
          <cell r="BY4610">
            <v>0</v>
          </cell>
          <cell r="BZ4610">
            <v>0</v>
          </cell>
        </row>
        <row r="4611">
          <cell r="BY4611">
            <v>0</v>
          </cell>
          <cell r="BZ4611">
            <v>0</v>
          </cell>
        </row>
        <row r="4612">
          <cell r="BY4612">
            <v>0</v>
          </cell>
          <cell r="BZ4612">
            <v>0</v>
          </cell>
        </row>
        <row r="4613">
          <cell r="BY4613">
            <v>0</v>
          </cell>
          <cell r="BZ4613">
            <v>0</v>
          </cell>
        </row>
        <row r="4614">
          <cell r="BY4614">
            <v>0</v>
          </cell>
          <cell r="BZ4614">
            <v>0</v>
          </cell>
        </row>
        <row r="4615">
          <cell r="BY4615">
            <v>0</v>
          </cell>
          <cell r="BZ4615">
            <v>0</v>
          </cell>
        </row>
        <row r="4616">
          <cell r="BY4616">
            <v>0</v>
          </cell>
          <cell r="BZ4616">
            <v>0</v>
          </cell>
        </row>
        <row r="4617">
          <cell r="BY4617">
            <v>0</v>
          </cell>
          <cell r="BZ4617">
            <v>0</v>
          </cell>
        </row>
        <row r="4618">
          <cell r="BY4618">
            <v>0</v>
          </cell>
          <cell r="BZ4618">
            <v>0</v>
          </cell>
        </row>
        <row r="4619">
          <cell r="BY4619">
            <v>0</v>
          </cell>
          <cell r="BZ4619">
            <v>0</v>
          </cell>
        </row>
        <row r="4620">
          <cell r="BY4620">
            <v>0</v>
          </cell>
          <cell r="BZ4620">
            <v>0</v>
          </cell>
        </row>
        <row r="4621">
          <cell r="BY4621">
            <v>0</v>
          </cell>
          <cell r="BZ4621">
            <v>0</v>
          </cell>
        </row>
        <row r="4622">
          <cell r="BY4622">
            <v>0</v>
          </cell>
          <cell r="BZ4622">
            <v>0</v>
          </cell>
        </row>
        <row r="4623">
          <cell r="BY4623">
            <v>0</v>
          </cell>
          <cell r="BZ4623">
            <v>0</v>
          </cell>
        </row>
        <row r="4624">
          <cell r="BY4624">
            <v>0</v>
          </cell>
          <cell r="BZ4624">
            <v>0</v>
          </cell>
        </row>
        <row r="4625">
          <cell r="BY4625">
            <v>0</v>
          </cell>
          <cell r="BZ4625">
            <v>0</v>
          </cell>
        </row>
        <row r="4626">
          <cell r="BY4626">
            <v>0</v>
          </cell>
          <cell r="BZ4626">
            <v>0</v>
          </cell>
        </row>
        <row r="4627">
          <cell r="BY4627">
            <v>0</v>
          </cell>
          <cell r="BZ4627">
            <v>0</v>
          </cell>
        </row>
        <row r="4628">
          <cell r="BY4628">
            <v>0</v>
          </cell>
          <cell r="BZ4628">
            <v>0</v>
          </cell>
        </row>
        <row r="4629">
          <cell r="BY4629">
            <v>0</v>
          </cell>
          <cell r="BZ4629">
            <v>0</v>
          </cell>
        </row>
        <row r="4630">
          <cell r="BY4630">
            <v>0</v>
          </cell>
          <cell r="BZ4630">
            <v>0</v>
          </cell>
        </row>
        <row r="4631">
          <cell r="BY4631">
            <v>0</v>
          </cell>
          <cell r="BZ4631">
            <v>0</v>
          </cell>
        </row>
        <row r="4632">
          <cell r="BY4632">
            <v>0</v>
          </cell>
          <cell r="BZ4632">
            <v>0</v>
          </cell>
        </row>
        <row r="4633">
          <cell r="BY4633">
            <v>0</v>
          </cell>
          <cell r="BZ4633">
            <v>0</v>
          </cell>
        </row>
        <row r="4634">
          <cell r="BY4634">
            <v>0</v>
          </cell>
          <cell r="BZ4634">
            <v>0</v>
          </cell>
        </row>
        <row r="4635">
          <cell r="BY4635">
            <v>0</v>
          </cell>
          <cell r="BZ4635">
            <v>0</v>
          </cell>
        </row>
        <row r="4636">
          <cell r="BY4636">
            <v>0</v>
          </cell>
          <cell r="BZ4636">
            <v>0</v>
          </cell>
        </row>
        <row r="4637">
          <cell r="BY4637">
            <v>0</v>
          </cell>
          <cell r="BZ4637">
            <v>0</v>
          </cell>
        </row>
        <row r="4638">
          <cell r="BY4638">
            <v>0</v>
          </cell>
          <cell r="BZ4638">
            <v>0</v>
          </cell>
        </row>
        <row r="4639">
          <cell r="BY4639">
            <v>0</v>
          </cell>
          <cell r="BZ4639">
            <v>0</v>
          </cell>
        </row>
        <row r="4640">
          <cell r="BY4640">
            <v>0</v>
          </cell>
          <cell r="BZ4640">
            <v>0</v>
          </cell>
        </row>
        <row r="4641">
          <cell r="BY4641">
            <v>0</v>
          </cell>
          <cell r="BZ4641">
            <v>0</v>
          </cell>
        </row>
        <row r="4642">
          <cell r="BY4642">
            <v>0</v>
          </cell>
          <cell r="BZ4642">
            <v>0</v>
          </cell>
        </row>
        <row r="4643">
          <cell r="BY4643">
            <v>0</v>
          </cell>
          <cell r="BZ4643">
            <v>0</v>
          </cell>
        </row>
        <row r="4644">
          <cell r="BY4644">
            <v>0</v>
          </cell>
          <cell r="BZ4644">
            <v>0</v>
          </cell>
        </row>
        <row r="4645">
          <cell r="BY4645">
            <v>0</v>
          </cell>
          <cell r="BZ4645">
            <v>0</v>
          </cell>
        </row>
        <row r="4646">
          <cell r="BY4646">
            <v>0</v>
          </cell>
          <cell r="BZ4646">
            <v>0</v>
          </cell>
        </row>
        <row r="4647">
          <cell r="BY4647">
            <v>0</v>
          </cell>
          <cell r="BZ4647">
            <v>0</v>
          </cell>
        </row>
        <row r="4648">
          <cell r="BY4648">
            <v>0</v>
          </cell>
          <cell r="BZ4648">
            <v>0</v>
          </cell>
        </row>
        <row r="4649">
          <cell r="BY4649">
            <v>0</v>
          </cell>
          <cell r="BZ4649">
            <v>0</v>
          </cell>
        </row>
        <row r="4650">
          <cell r="BY4650">
            <v>0</v>
          </cell>
          <cell r="BZ4650">
            <v>0</v>
          </cell>
        </row>
        <row r="4651">
          <cell r="BY4651">
            <v>0</v>
          </cell>
          <cell r="BZ4651">
            <v>0</v>
          </cell>
        </row>
        <row r="4652">
          <cell r="BY4652">
            <v>0</v>
          </cell>
          <cell r="BZ4652">
            <v>0</v>
          </cell>
        </row>
        <row r="4653">
          <cell r="BY4653">
            <v>0</v>
          </cell>
          <cell r="BZ4653">
            <v>0</v>
          </cell>
        </row>
        <row r="4654">
          <cell r="BY4654">
            <v>0</v>
          </cell>
          <cell r="BZ4654">
            <v>0</v>
          </cell>
        </row>
        <row r="4655">
          <cell r="BY4655">
            <v>0</v>
          </cell>
          <cell r="BZ4655">
            <v>0</v>
          </cell>
        </row>
        <row r="4656">
          <cell r="BY4656">
            <v>0</v>
          </cell>
          <cell r="BZ4656">
            <v>0</v>
          </cell>
        </row>
        <row r="4657">
          <cell r="BY4657">
            <v>0</v>
          </cell>
          <cell r="BZ4657">
            <v>0</v>
          </cell>
        </row>
        <row r="4658">
          <cell r="BY4658">
            <v>0</v>
          </cell>
          <cell r="BZ4658">
            <v>0</v>
          </cell>
        </row>
        <row r="4659">
          <cell r="BY4659">
            <v>0</v>
          </cell>
          <cell r="BZ4659">
            <v>0</v>
          </cell>
        </row>
        <row r="4660">
          <cell r="BY4660">
            <v>0</v>
          </cell>
          <cell r="BZ4660">
            <v>0</v>
          </cell>
        </row>
        <row r="4661">
          <cell r="BY4661">
            <v>0</v>
          </cell>
          <cell r="BZ4661">
            <v>0</v>
          </cell>
        </row>
        <row r="4662">
          <cell r="BY4662">
            <v>0</v>
          </cell>
          <cell r="BZ4662">
            <v>0</v>
          </cell>
        </row>
        <row r="4663">
          <cell r="BY4663">
            <v>0</v>
          </cell>
          <cell r="BZ4663">
            <v>0</v>
          </cell>
        </row>
        <row r="4664">
          <cell r="BY4664">
            <v>0</v>
          </cell>
          <cell r="BZ4664">
            <v>0</v>
          </cell>
        </row>
        <row r="4665">
          <cell r="BY4665">
            <v>0</v>
          </cell>
          <cell r="BZ4665">
            <v>0</v>
          </cell>
        </row>
        <row r="4666">
          <cell r="BY4666">
            <v>0</v>
          </cell>
          <cell r="BZ4666">
            <v>0</v>
          </cell>
        </row>
        <row r="4667">
          <cell r="BY4667">
            <v>0</v>
          </cell>
          <cell r="BZ4667">
            <v>0</v>
          </cell>
        </row>
        <row r="4668">
          <cell r="BY4668">
            <v>0</v>
          </cell>
          <cell r="BZ4668">
            <v>0</v>
          </cell>
        </row>
        <row r="4669">
          <cell r="BY4669">
            <v>0</v>
          </cell>
          <cell r="BZ4669">
            <v>0</v>
          </cell>
        </row>
        <row r="4670">
          <cell r="BY4670">
            <v>0</v>
          </cell>
          <cell r="BZ4670">
            <v>0</v>
          </cell>
        </row>
        <row r="4671">
          <cell r="BY4671">
            <v>0</v>
          </cell>
          <cell r="BZ4671">
            <v>0</v>
          </cell>
        </row>
        <row r="4672">
          <cell r="BY4672">
            <v>0</v>
          </cell>
          <cell r="BZ4672">
            <v>0</v>
          </cell>
        </row>
        <row r="4673">
          <cell r="BY4673">
            <v>0</v>
          </cell>
          <cell r="BZ4673">
            <v>0</v>
          </cell>
        </row>
        <row r="4674">
          <cell r="BY4674">
            <v>0</v>
          </cell>
          <cell r="BZ4674">
            <v>0</v>
          </cell>
        </row>
        <row r="4675">
          <cell r="BY4675">
            <v>0</v>
          </cell>
          <cell r="BZ4675">
            <v>0</v>
          </cell>
        </row>
        <row r="4676">
          <cell r="BY4676">
            <v>0</v>
          </cell>
          <cell r="BZ4676">
            <v>0</v>
          </cell>
        </row>
        <row r="4677">
          <cell r="BY4677">
            <v>0</v>
          </cell>
          <cell r="BZ4677">
            <v>0</v>
          </cell>
        </row>
        <row r="4678">
          <cell r="BY4678">
            <v>0</v>
          </cell>
          <cell r="BZ4678">
            <v>0</v>
          </cell>
        </row>
        <row r="4679">
          <cell r="BY4679">
            <v>0</v>
          </cell>
          <cell r="BZ4679">
            <v>0</v>
          </cell>
        </row>
        <row r="4680">
          <cell r="BY4680">
            <v>0</v>
          </cell>
          <cell r="BZ4680">
            <v>0</v>
          </cell>
        </row>
        <row r="4681">
          <cell r="BY4681">
            <v>0</v>
          </cell>
          <cell r="BZ4681">
            <v>0</v>
          </cell>
        </row>
        <row r="4682">
          <cell r="BY4682">
            <v>0</v>
          </cell>
          <cell r="BZ4682">
            <v>0</v>
          </cell>
        </row>
        <row r="4683">
          <cell r="BY4683">
            <v>0</v>
          </cell>
          <cell r="BZ4683">
            <v>0</v>
          </cell>
        </row>
        <row r="4684">
          <cell r="BY4684">
            <v>0</v>
          </cell>
          <cell r="BZ4684">
            <v>0</v>
          </cell>
        </row>
        <row r="4685">
          <cell r="BY4685">
            <v>0</v>
          </cell>
          <cell r="BZ4685">
            <v>0</v>
          </cell>
        </row>
        <row r="4686">
          <cell r="BY4686">
            <v>0</v>
          </cell>
          <cell r="BZ4686">
            <v>0</v>
          </cell>
        </row>
        <row r="4687">
          <cell r="BY4687">
            <v>0</v>
          </cell>
          <cell r="BZ4687">
            <v>0</v>
          </cell>
        </row>
        <row r="4688">
          <cell r="BY4688">
            <v>0</v>
          </cell>
          <cell r="BZ4688">
            <v>0</v>
          </cell>
        </row>
        <row r="4689">
          <cell r="BY4689">
            <v>0</v>
          </cell>
          <cell r="BZ4689">
            <v>0</v>
          </cell>
        </row>
        <row r="4690">
          <cell r="BY4690">
            <v>0</v>
          </cell>
          <cell r="BZ4690">
            <v>0</v>
          </cell>
        </row>
        <row r="4691">
          <cell r="BY4691">
            <v>0</v>
          </cell>
          <cell r="BZ4691">
            <v>0</v>
          </cell>
        </row>
        <row r="4692">
          <cell r="BY4692">
            <v>0</v>
          </cell>
          <cell r="BZ4692">
            <v>0</v>
          </cell>
        </row>
        <row r="4693">
          <cell r="BY4693">
            <v>0</v>
          </cell>
          <cell r="BZ4693">
            <v>0</v>
          </cell>
        </row>
        <row r="4694">
          <cell r="BY4694">
            <v>0</v>
          </cell>
          <cell r="BZ4694">
            <v>0</v>
          </cell>
        </row>
        <row r="4695">
          <cell r="BY4695">
            <v>0</v>
          </cell>
          <cell r="BZ4695">
            <v>0</v>
          </cell>
        </row>
        <row r="4696">
          <cell r="BY4696">
            <v>0</v>
          </cell>
          <cell r="BZ4696">
            <v>0</v>
          </cell>
        </row>
        <row r="4697">
          <cell r="BY4697">
            <v>0</v>
          </cell>
          <cell r="BZ4697">
            <v>0</v>
          </cell>
        </row>
        <row r="4698">
          <cell r="BY4698">
            <v>0</v>
          </cell>
          <cell r="BZ4698">
            <v>0</v>
          </cell>
        </row>
        <row r="4699">
          <cell r="BY4699">
            <v>0</v>
          </cell>
          <cell r="BZ4699">
            <v>0</v>
          </cell>
        </row>
        <row r="4700">
          <cell r="BY4700">
            <v>0</v>
          </cell>
          <cell r="BZ4700">
            <v>0</v>
          </cell>
        </row>
        <row r="4701">
          <cell r="BY4701">
            <v>0</v>
          </cell>
          <cell r="BZ4701">
            <v>0</v>
          </cell>
        </row>
        <row r="4702">
          <cell r="BY4702">
            <v>0</v>
          </cell>
          <cell r="BZ4702">
            <v>0</v>
          </cell>
        </row>
        <row r="4703">
          <cell r="BY4703">
            <v>0</v>
          </cell>
          <cell r="BZ4703">
            <v>0</v>
          </cell>
        </row>
        <row r="4704">
          <cell r="BY4704">
            <v>0</v>
          </cell>
          <cell r="BZ4704">
            <v>0</v>
          </cell>
        </row>
        <row r="4705">
          <cell r="BY4705">
            <v>0</v>
          </cell>
          <cell r="BZ4705">
            <v>0</v>
          </cell>
        </row>
        <row r="4706">
          <cell r="BY4706">
            <v>0</v>
          </cell>
          <cell r="BZ4706">
            <v>0</v>
          </cell>
        </row>
        <row r="4707">
          <cell r="BY4707">
            <v>0</v>
          </cell>
          <cell r="BZ4707">
            <v>0</v>
          </cell>
        </row>
        <row r="4708">
          <cell r="BY4708">
            <v>0</v>
          </cell>
          <cell r="BZ4708">
            <v>0</v>
          </cell>
        </row>
        <row r="4709">
          <cell r="BY4709">
            <v>0</v>
          </cell>
          <cell r="BZ4709">
            <v>0</v>
          </cell>
        </row>
        <row r="4710">
          <cell r="BY4710">
            <v>0</v>
          </cell>
          <cell r="BZ4710">
            <v>0</v>
          </cell>
        </row>
        <row r="4711">
          <cell r="BY4711">
            <v>0</v>
          </cell>
          <cell r="BZ4711">
            <v>0</v>
          </cell>
        </row>
        <row r="4712">
          <cell r="BY4712">
            <v>0</v>
          </cell>
          <cell r="BZ4712">
            <v>0</v>
          </cell>
        </row>
        <row r="4713">
          <cell r="BY4713">
            <v>0</v>
          </cell>
          <cell r="BZ4713">
            <v>0</v>
          </cell>
        </row>
        <row r="4714">
          <cell r="BY4714">
            <v>0</v>
          </cell>
          <cell r="BZ4714">
            <v>0</v>
          </cell>
        </row>
        <row r="4715">
          <cell r="BY4715">
            <v>0</v>
          </cell>
          <cell r="BZ4715">
            <v>0</v>
          </cell>
        </row>
        <row r="4716">
          <cell r="BY4716">
            <v>0</v>
          </cell>
          <cell r="BZ4716">
            <v>0</v>
          </cell>
        </row>
        <row r="4717">
          <cell r="BY4717">
            <v>0</v>
          </cell>
          <cell r="BZ4717">
            <v>0</v>
          </cell>
        </row>
        <row r="4718">
          <cell r="BY4718">
            <v>0</v>
          </cell>
          <cell r="BZ4718">
            <v>0</v>
          </cell>
        </row>
        <row r="4719">
          <cell r="BY4719">
            <v>0</v>
          </cell>
          <cell r="BZ4719">
            <v>0</v>
          </cell>
        </row>
        <row r="4720">
          <cell r="BY4720">
            <v>0</v>
          </cell>
          <cell r="BZ4720">
            <v>0</v>
          </cell>
        </row>
        <row r="4721">
          <cell r="BY4721">
            <v>0</v>
          </cell>
          <cell r="BZ4721">
            <v>0</v>
          </cell>
        </row>
        <row r="4722">
          <cell r="BY4722">
            <v>0</v>
          </cell>
          <cell r="BZ4722">
            <v>0</v>
          </cell>
        </row>
        <row r="4723">
          <cell r="BY4723">
            <v>0</v>
          </cell>
          <cell r="BZ4723">
            <v>0</v>
          </cell>
        </row>
        <row r="4724">
          <cell r="BY4724">
            <v>0</v>
          </cell>
          <cell r="BZ4724">
            <v>0</v>
          </cell>
        </row>
        <row r="4725">
          <cell r="BY4725">
            <v>0</v>
          </cell>
          <cell r="BZ4725">
            <v>0</v>
          </cell>
        </row>
        <row r="4726">
          <cell r="BY4726">
            <v>0</v>
          </cell>
          <cell r="BZ4726">
            <v>0</v>
          </cell>
        </row>
        <row r="4727">
          <cell r="BY4727">
            <v>0</v>
          </cell>
          <cell r="BZ4727">
            <v>0</v>
          </cell>
        </row>
        <row r="4728">
          <cell r="BY4728">
            <v>0</v>
          </cell>
          <cell r="BZ4728">
            <v>0</v>
          </cell>
        </row>
        <row r="4729">
          <cell r="BY4729">
            <v>0</v>
          </cell>
          <cell r="BZ4729">
            <v>0</v>
          </cell>
        </row>
        <row r="4730">
          <cell r="BY4730">
            <v>0</v>
          </cell>
          <cell r="BZ4730">
            <v>0</v>
          </cell>
        </row>
        <row r="4731">
          <cell r="BY4731">
            <v>0</v>
          </cell>
          <cell r="BZ4731">
            <v>0</v>
          </cell>
        </row>
        <row r="4732">
          <cell r="BY4732">
            <v>0</v>
          </cell>
          <cell r="BZ4732">
            <v>0</v>
          </cell>
        </row>
        <row r="4733">
          <cell r="BY4733">
            <v>0</v>
          </cell>
          <cell r="BZ4733">
            <v>0</v>
          </cell>
        </row>
        <row r="4734">
          <cell r="BY4734">
            <v>0</v>
          </cell>
          <cell r="BZ4734">
            <v>0</v>
          </cell>
        </row>
        <row r="4735">
          <cell r="BY4735">
            <v>0</v>
          </cell>
          <cell r="BZ4735">
            <v>0</v>
          </cell>
        </row>
        <row r="4736">
          <cell r="BY4736">
            <v>0</v>
          </cell>
          <cell r="BZ4736">
            <v>0</v>
          </cell>
        </row>
        <row r="4737">
          <cell r="BY4737">
            <v>0</v>
          </cell>
          <cell r="BZ4737">
            <v>0</v>
          </cell>
        </row>
        <row r="4738">
          <cell r="BY4738">
            <v>0</v>
          </cell>
          <cell r="BZ4738">
            <v>0</v>
          </cell>
        </row>
        <row r="4739">
          <cell r="BY4739">
            <v>0</v>
          </cell>
          <cell r="BZ4739">
            <v>0</v>
          </cell>
        </row>
        <row r="4740">
          <cell r="BY4740">
            <v>0</v>
          </cell>
          <cell r="BZ4740">
            <v>0</v>
          </cell>
        </row>
        <row r="4741">
          <cell r="BY4741">
            <v>0</v>
          </cell>
          <cell r="BZ4741">
            <v>0</v>
          </cell>
        </row>
        <row r="4742">
          <cell r="BY4742">
            <v>0</v>
          </cell>
          <cell r="BZ4742">
            <v>0</v>
          </cell>
        </row>
        <row r="4743">
          <cell r="BY4743">
            <v>0</v>
          </cell>
          <cell r="BZ4743">
            <v>0</v>
          </cell>
        </row>
        <row r="4744">
          <cell r="BY4744">
            <v>0</v>
          </cell>
          <cell r="BZ4744">
            <v>0</v>
          </cell>
        </row>
        <row r="4745">
          <cell r="BY4745">
            <v>0</v>
          </cell>
          <cell r="BZ4745">
            <v>0</v>
          </cell>
        </row>
        <row r="4746">
          <cell r="BY4746">
            <v>0</v>
          </cell>
          <cell r="BZ4746">
            <v>0</v>
          </cell>
        </row>
        <row r="4747">
          <cell r="BY4747">
            <v>0</v>
          </cell>
          <cell r="BZ4747">
            <v>0</v>
          </cell>
        </row>
        <row r="4748">
          <cell r="BY4748">
            <v>0</v>
          </cell>
          <cell r="BZ4748">
            <v>0</v>
          </cell>
        </row>
        <row r="4749">
          <cell r="BY4749">
            <v>0</v>
          </cell>
          <cell r="BZ4749">
            <v>0</v>
          </cell>
        </row>
        <row r="4750">
          <cell r="BY4750">
            <v>0</v>
          </cell>
          <cell r="BZ4750">
            <v>0</v>
          </cell>
        </row>
        <row r="4751">
          <cell r="BY4751">
            <v>0</v>
          </cell>
          <cell r="BZ4751">
            <v>0</v>
          </cell>
        </row>
        <row r="4752">
          <cell r="BY4752">
            <v>0</v>
          </cell>
          <cell r="BZ4752">
            <v>0</v>
          </cell>
        </row>
        <row r="4753">
          <cell r="BY4753">
            <v>0</v>
          </cell>
          <cell r="BZ4753">
            <v>0</v>
          </cell>
        </row>
        <row r="4754">
          <cell r="BY4754">
            <v>0</v>
          </cell>
          <cell r="BZ4754">
            <v>0</v>
          </cell>
        </row>
        <row r="4755">
          <cell r="BY4755">
            <v>0</v>
          </cell>
          <cell r="BZ4755">
            <v>0</v>
          </cell>
        </row>
        <row r="4756">
          <cell r="BY4756">
            <v>0</v>
          </cell>
          <cell r="BZ4756">
            <v>0</v>
          </cell>
        </row>
        <row r="4757">
          <cell r="BY4757">
            <v>0</v>
          </cell>
          <cell r="BZ4757">
            <v>0</v>
          </cell>
        </row>
        <row r="4758">
          <cell r="BY4758">
            <v>0</v>
          </cell>
          <cell r="BZ4758">
            <v>0</v>
          </cell>
        </row>
        <row r="4759">
          <cell r="BY4759">
            <v>0</v>
          </cell>
          <cell r="BZ4759">
            <v>0</v>
          </cell>
        </row>
        <row r="4760">
          <cell r="BY4760">
            <v>0</v>
          </cell>
          <cell r="BZ4760">
            <v>0</v>
          </cell>
        </row>
        <row r="4761">
          <cell r="BY4761">
            <v>0</v>
          </cell>
          <cell r="BZ4761">
            <v>0</v>
          </cell>
        </row>
        <row r="4762">
          <cell r="BY4762">
            <v>0</v>
          </cell>
          <cell r="BZ4762">
            <v>0</v>
          </cell>
        </row>
        <row r="4763">
          <cell r="BY4763">
            <v>0</v>
          </cell>
          <cell r="BZ4763">
            <v>0</v>
          </cell>
        </row>
        <row r="4764">
          <cell r="BY4764">
            <v>0</v>
          </cell>
          <cell r="BZ4764">
            <v>0</v>
          </cell>
        </row>
        <row r="4765">
          <cell r="BY4765">
            <v>0</v>
          </cell>
          <cell r="BZ4765">
            <v>0</v>
          </cell>
        </row>
        <row r="4766">
          <cell r="BY4766">
            <v>0</v>
          </cell>
          <cell r="BZ4766">
            <v>0</v>
          </cell>
        </row>
        <row r="4767">
          <cell r="BY4767">
            <v>0</v>
          </cell>
          <cell r="BZ4767">
            <v>0</v>
          </cell>
        </row>
        <row r="4768">
          <cell r="BY4768">
            <v>0</v>
          </cell>
          <cell r="BZ4768">
            <v>0</v>
          </cell>
        </row>
        <row r="4769">
          <cell r="BY4769">
            <v>0</v>
          </cell>
          <cell r="BZ4769">
            <v>0</v>
          </cell>
        </row>
        <row r="4770">
          <cell r="BY4770">
            <v>0</v>
          </cell>
          <cell r="BZ4770">
            <v>0</v>
          </cell>
        </row>
        <row r="4771">
          <cell r="BY4771">
            <v>0</v>
          </cell>
          <cell r="BZ4771">
            <v>0</v>
          </cell>
        </row>
        <row r="4772">
          <cell r="BY4772">
            <v>0</v>
          </cell>
          <cell r="BZ4772">
            <v>0</v>
          </cell>
        </row>
        <row r="4773">
          <cell r="BY4773">
            <v>0</v>
          </cell>
          <cell r="BZ4773">
            <v>0</v>
          </cell>
        </row>
        <row r="4774">
          <cell r="BY4774">
            <v>0</v>
          </cell>
          <cell r="BZ4774">
            <v>0</v>
          </cell>
        </row>
        <row r="4775">
          <cell r="BY4775">
            <v>0</v>
          </cell>
          <cell r="BZ4775">
            <v>0</v>
          </cell>
        </row>
        <row r="4776">
          <cell r="BY4776">
            <v>0</v>
          </cell>
          <cell r="BZ4776">
            <v>0</v>
          </cell>
        </row>
        <row r="4777">
          <cell r="BY4777">
            <v>0</v>
          </cell>
          <cell r="BZ4777">
            <v>0</v>
          </cell>
        </row>
        <row r="4778">
          <cell r="BY4778">
            <v>0</v>
          </cell>
          <cell r="BZ4778">
            <v>0</v>
          </cell>
        </row>
        <row r="4779">
          <cell r="BY4779">
            <v>0</v>
          </cell>
          <cell r="BZ4779">
            <v>0</v>
          </cell>
        </row>
        <row r="4780">
          <cell r="BY4780">
            <v>0</v>
          </cell>
          <cell r="BZ4780">
            <v>0</v>
          </cell>
        </row>
        <row r="4781">
          <cell r="BY4781">
            <v>0</v>
          </cell>
          <cell r="BZ4781">
            <v>0</v>
          </cell>
        </row>
        <row r="4782">
          <cell r="BY4782">
            <v>0</v>
          </cell>
          <cell r="BZ4782">
            <v>0</v>
          </cell>
        </row>
        <row r="4783">
          <cell r="BY4783">
            <v>0</v>
          </cell>
          <cell r="BZ4783">
            <v>0</v>
          </cell>
        </row>
        <row r="4784">
          <cell r="BY4784">
            <v>0</v>
          </cell>
          <cell r="BZ4784">
            <v>0</v>
          </cell>
        </row>
        <row r="4785">
          <cell r="BY4785">
            <v>0</v>
          </cell>
          <cell r="BZ4785">
            <v>0</v>
          </cell>
        </row>
        <row r="4786">
          <cell r="BY4786">
            <v>0</v>
          </cell>
          <cell r="BZ4786">
            <v>0</v>
          </cell>
        </row>
        <row r="4787">
          <cell r="BY4787">
            <v>0</v>
          </cell>
          <cell r="BZ4787">
            <v>0</v>
          </cell>
        </row>
        <row r="4788">
          <cell r="BY4788">
            <v>0</v>
          </cell>
          <cell r="BZ4788">
            <v>0</v>
          </cell>
        </row>
        <row r="4789">
          <cell r="BY4789">
            <v>0</v>
          </cell>
          <cell r="BZ4789">
            <v>0</v>
          </cell>
        </row>
        <row r="4790">
          <cell r="BY4790">
            <v>0</v>
          </cell>
          <cell r="BZ4790">
            <v>0</v>
          </cell>
        </row>
        <row r="4791">
          <cell r="BY4791">
            <v>0</v>
          </cell>
          <cell r="BZ4791">
            <v>0</v>
          </cell>
        </row>
        <row r="4792">
          <cell r="BY4792">
            <v>0</v>
          </cell>
          <cell r="BZ4792">
            <v>0</v>
          </cell>
        </row>
        <row r="4793">
          <cell r="BY4793">
            <v>0</v>
          </cell>
          <cell r="BZ4793">
            <v>0</v>
          </cell>
        </row>
        <row r="4794">
          <cell r="BY4794">
            <v>0</v>
          </cell>
          <cell r="BZ4794">
            <v>0</v>
          </cell>
        </row>
        <row r="4795">
          <cell r="BY4795">
            <v>0</v>
          </cell>
          <cell r="BZ4795">
            <v>0</v>
          </cell>
        </row>
        <row r="4796">
          <cell r="BY4796">
            <v>0</v>
          </cell>
          <cell r="BZ4796">
            <v>0</v>
          </cell>
        </row>
        <row r="4797">
          <cell r="BY4797">
            <v>0</v>
          </cell>
          <cell r="BZ4797">
            <v>0</v>
          </cell>
        </row>
        <row r="4798">
          <cell r="BY4798">
            <v>0</v>
          </cell>
          <cell r="BZ4798">
            <v>0</v>
          </cell>
        </row>
        <row r="4799">
          <cell r="BY4799">
            <v>0</v>
          </cell>
          <cell r="BZ4799">
            <v>0</v>
          </cell>
        </row>
        <row r="4800">
          <cell r="BY4800">
            <v>0</v>
          </cell>
          <cell r="BZ4800">
            <v>0</v>
          </cell>
        </row>
        <row r="4801">
          <cell r="BY4801">
            <v>0</v>
          </cell>
          <cell r="BZ4801">
            <v>0</v>
          </cell>
        </row>
        <row r="4802">
          <cell r="BY4802">
            <v>0</v>
          </cell>
          <cell r="BZ4802">
            <v>0</v>
          </cell>
        </row>
        <row r="4803">
          <cell r="BY4803">
            <v>0</v>
          </cell>
          <cell r="BZ4803">
            <v>0</v>
          </cell>
        </row>
        <row r="4804">
          <cell r="BY4804">
            <v>0</v>
          </cell>
          <cell r="BZ4804">
            <v>0</v>
          </cell>
        </row>
        <row r="4805">
          <cell r="BY4805">
            <v>0</v>
          </cell>
          <cell r="BZ4805">
            <v>0</v>
          </cell>
        </row>
        <row r="4806">
          <cell r="BY4806">
            <v>0</v>
          </cell>
          <cell r="BZ4806">
            <v>0</v>
          </cell>
        </row>
        <row r="4807">
          <cell r="BY4807">
            <v>0</v>
          </cell>
          <cell r="BZ4807">
            <v>0</v>
          </cell>
        </row>
        <row r="4808">
          <cell r="BY4808">
            <v>0</v>
          </cell>
          <cell r="BZ4808">
            <v>0</v>
          </cell>
        </row>
        <row r="4809">
          <cell r="BY4809">
            <v>0</v>
          </cell>
          <cell r="BZ4809">
            <v>0</v>
          </cell>
        </row>
        <row r="4810">
          <cell r="BY4810">
            <v>0</v>
          </cell>
          <cell r="BZ4810">
            <v>0</v>
          </cell>
        </row>
        <row r="4811">
          <cell r="BY4811">
            <v>0</v>
          </cell>
          <cell r="BZ4811">
            <v>0</v>
          </cell>
        </row>
        <row r="4812">
          <cell r="BY4812">
            <v>0</v>
          </cell>
          <cell r="BZ4812">
            <v>0</v>
          </cell>
        </row>
        <row r="4813">
          <cell r="BY4813">
            <v>0</v>
          </cell>
          <cell r="BZ4813">
            <v>0</v>
          </cell>
        </row>
        <row r="4814">
          <cell r="BY4814">
            <v>0</v>
          </cell>
          <cell r="BZ4814">
            <v>0</v>
          </cell>
        </row>
        <row r="4815">
          <cell r="BY4815">
            <v>0</v>
          </cell>
          <cell r="BZ4815">
            <v>0</v>
          </cell>
        </row>
        <row r="4816">
          <cell r="BY4816">
            <v>0</v>
          </cell>
          <cell r="BZ4816">
            <v>0</v>
          </cell>
        </row>
        <row r="4817">
          <cell r="BY4817">
            <v>0</v>
          </cell>
          <cell r="BZ4817">
            <v>0</v>
          </cell>
        </row>
        <row r="4818">
          <cell r="BY4818">
            <v>0</v>
          </cell>
          <cell r="BZ4818">
            <v>0</v>
          </cell>
        </row>
        <row r="4819">
          <cell r="BY4819">
            <v>0</v>
          </cell>
          <cell r="BZ4819">
            <v>0</v>
          </cell>
        </row>
        <row r="4820">
          <cell r="BY4820">
            <v>0</v>
          </cell>
          <cell r="BZ4820">
            <v>0</v>
          </cell>
        </row>
        <row r="4821">
          <cell r="BY4821">
            <v>0</v>
          </cell>
          <cell r="BZ4821">
            <v>0</v>
          </cell>
        </row>
        <row r="4822">
          <cell r="BY4822">
            <v>0</v>
          </cell>
          <cell r="BZ4822">
            <v>0</v>
          </cell>
        </row>
        <row r="4823">
          <cell r="BY4823">
            <v>0</v>
          </cell>
          <cell r="BZ4823">
            <v>0</v>
          </cell>
        </row>
        <row r="4824">
          <cell r="BY4824">
            <v>0</v>
          </cell>
          <cell r="BZ4824">
            <v>0</v>
          </cell>
        </row>
        <row r="4825">
          <cell r="BY4825">
            <v>0</v>
          </cell>
          <cell r="BZ4825">
            <v>0</v>
          </cell>
        </row>
        <row r="4826">
          <cell r="BY4826">
            <v>0</v>
          </cell>
          <cell r="BZ4826">
            <v>0</v>
          </cell>
        </row>
        <row r="4827">
          <cell r="BY4827">
            <v>0</v>
          </cell>
          <cell r="BZ4827">
            <v>0</v>
          </cell>
        </row>
        <row r="4828">
          <cell r="BY4828">
            <v>0</v>
          </cell>
          <cell r="BZ4828">
            <v>0</v>
          </cell>
        </row>
        <row r="4829">
          <cell r="BY4829">
            <v>0</v>
          </cell>
          <cell r="BZ4829">
            <v>0</v>
          </cell>
        </row>
        <row r="4830">
          <cell r="BY4830">
            <v>0</v>
          </cell>
          <cell r="BZ4830">
            <v>0</v>
          </cell>
        </row>
        <row r="4831">
          <cell r="BY4831">
            <v>0</v>
          </cell>
          <cell r="BZ4831">
            <v>0</v>
          </cell>
        </row>
        <row r="4832">
          <cell r="BY4832">
            <v>0</v>
          </cell>
          <cell r="BZ4832">
            <v>0</v>
          </cell>
        </row>
        <row r="4833">
          <cell r="BY4833">
            <v>0</v>
          </cell>
          <cell r="BZ4833">
            <v>0</v>
          </cell>
        </row>
        <row r="4834">
          <cell r="BY4834">
            <v>0</v>
          </cell>
          <cell r="BZ4834">
            <v>0</v>
          </cell>
        </row>
        <row r="4835">
          <cell r="BY4835">
            <v>0</v>
          </cell>
          <cell r="BZ4835">
            <v>0</v>
          </cell>
        </row>
        <row r="4836">
          <cell r="BY4836">
            <v>0</v>
          </cell>
          <cell r="BZ4836">
            <v>0</v>
          </cell>
        </row>
        <row r="4837">
          <cell r="BY4837">
            <v>0</v>
          </cell>
          <cell r="BZ4837">
            <v>0</v>
          </cell>
        </row>
        <row r="4838">
          <cell r="BY4838">
            <v>0</v>
          </cell>
          <cell r="BZ4838">
            <v>0</v>
          </cell>
        </row>
        <row r="4839">
          <cell r="BY4839">
            <v>0</v>
          </cell>
          <cell r="BZ4839">
            <v>0</v>
          </cell>
        </row>
        <row r="4840">
          <cell r="BY4840">
            <v>0</v>
          </cell>
          <cell r="BZ4840">
            <v>0</v>
          </cell>
        </row>
        <row r="4841">
          <cell r="BY4841">
            <v>0</v>
          </cell>
          <cell r="BZ4841">
            <v>0</v>
          </cell>
        </row>
        <row r="4842">
          <cell r="BY4842">
            <v>0</v>
          </cell>
          <cell r="BZ4842">
            <v>0</v>
          </cell>
        </row>
        <row r="4843">
          <cell r="BY4843">
            <v>0</v>
          </cell>
          <cell r="BZ4843">
            <v>0</v>
          </cell>
        </row>
        <row r="4844">
          <cell r="BY4844">
            <v>0</v>
          </cell>
          <cell r="BZ4844">
            <v>0</v>
          </cell>
        </row>
        <row r="4845">
          <cell r="BY4845">
            <v>0</v>
          </cell>
          <cell r="BZ4845">
            <v>0</v>
          </cell>
        </row>
        <row r="4846">
          <cell r="BY4846">
            <v>0</v>
          </cell>
          <cell r="BZ4846">
            <v>0</v>
          </cell>
        </row>
        <row r="4847">
          <cell r="BY4847">
            <v>0</v>
          </cell>
          <cell r="BZ4847">
            <v>0</v>
          </cell>
        </row>
        <row r="4848">
          <cell r="BY4848">
            <v>0</v>
          </cell>
          <cell r="BZ4848">
            <v>0</v>
          </cell>
        </row>
        <row r="4849">
          <cell r="BY4849">
            <v>0</v>
          </cell>
          <cell r="BZ4849">
            <v>0</v>
          </cell>
        </row>
        <row r="4850">
          <cell r="BY4850">
            <v>0</v>
          </cell>
          <cell r="BZ4850">
            <v>0</v>
          </cell>
        </row>
        <row r="4851">
          <cell r="BY4851">
            <v>0</v>
          </cell>
          <cell r="BZ4851">
            <v>0</v>
          </cell>
        </row>
        <row r="4852">
          <cell r="BY4852">
            <v>0</v>
          </cell>
          <cell r="BZ4852">
            <v>0</v>
          </cell>
        </row>
        <row r="4853">
          <cell r="BY4853">
            <v>0</v>
          </cell>
          <cell r="BZ4853">
            <v>0</v>
          </cell>
        </row>
        <row r="4854">
          <cell r="BY4854">
            <v>0</v>
          </cell>
          <cell r="BZ4854">
            <v>0</v>
          </cell>
        </row>
        <row r="4855">
          <cell r="BY4855">
            <v>0</v>
          </cell>
          <cell r="BZ4855">
            <v>0</v>
          </cell>
        </row>
        <row r="4856">
          <cell r="BY4856">
            <v>0</v>
          </cell>
          <cell r="BZ4856">
            <v>0</v>
          </cell>
        </row>
        <row r="4857">
          <cell r="BY4857">
            <v>0</v>
          </cell>
          <cell r="BZ4857">
            <v>0</v>
          </cell>
        </row>
        <row r="4858">
          <cell r="BY4858">
            <v>0</v>
          </cell>
          <cell r="BZ4858">
            <v>0</v>
          </cell>
        </row>
        <row r="4859">
          <cell r="BY4859">
            <v>0</v>
          </cell>
          <cell r="BZ4859">
            <v>0</v>
          </cell>
        </row>
        <row r="4860">
          <cell r="BY4860">
            <v>0</v>
          </cell>
          <cell r="BZ4860">
            <v>0</v>
          </cell>
        </row>
        <row r="4861">
          <cell r="BY4861">
            <v>0</v>
          </cell>
          <cell r="BZ4861">
            <v>0</v>
          </cell>
        </row>
        <row r="4862">
          <cell r="BY4862">
            <v>0</v>
          </cell>
          <cell r="BZ4862">
            <v>0</v>
          </cell>
        </row>
        <row r="4863">
          <cell r="BY4863">
            <v>0</v>
          </cell>
          <cell r="BZ4863">
            <v>0</v>
          </cell>
        </row>
        <row r="4864">
          <cell r="BY4864">
            <v>0</v>
          </cell>
          <cell r="BZ4864">
            <v>0</v>
          </cell>
        </row>
        <row r="4865">
          <cell r="BY4865">
            <v>0</v>
          </cell>
          <cell r="BZ4865">
            <v>0</v>
          </cell>
        </row>
        <row r="4866">
          <cell r="BY4866">
            <v>0</v>
          </cell>
          <cell r="BZ4866">
            <v>0</v>
          </cell>
        </row>
        <row r="4867">
          <cell r="BY4867">
            <v>0</v>
          </cell>
          <cell r="BZ4867">
            <v>0</v>
          </cell>
        </row>
        <row r="4868">
          <cell r="BY4868">
            <v>0</v>
          </cell>
          <cell r="BZ4868">
            <v>0</v>
          </cell>
        </row>
        <row r="4869">
          <cell r="BY4869">
            <v>0</v>
          </cell>
          <cell r="BZ4869">
            <v>0</v>
          </cell>
        </row>
        <row r="4870">
          <cell r="BY4870">
            <v>0</v>
          </cell>
          <cell r="BZ4870">
            <v>0</v>
          </cell>
        </row>
        <row r="4871">
          <cell r="BY4871">
            <v>0</v>
          </cell>
          <cell r="BZ4871">
            <v>0</v>
          </cell>
        </row>
        <row r="4872">
          <cell r="BY4872">
            <v>0</v>
          </cell>
          <cell r="BZ4872">
            <v>0</v>
          </cell>
        </row>
        <row r="4873">
          <cell r="BY4873">
            <v>0</v>
          </cell>
          <cell r="BZ4873">
            <v>0</v>
          </cell>
        </row>
        <row r="4874">
          <cell r="BY4874">
            <v>0</v>
          </cell>
          <cell r="BZ4874">
            <v>0</v>
          </cell>
        </row>
        <row r="4875">
          <cell r="BY4875">
            <v>0</v>
          </cell>
          <cell r="BZ4875">
            <v>0</v>
          </cell>
        </row>
        <row r="4876">
          <cell r="BY4876">
            <v>0</v>
          </cell>
          <cell r="BZ4876">
            <v>0</v>
          </cell>
        </row>
        <row r="4877">
          <cell r="BY4877">
            <v>0</v>
          </cell>
          <cell r="BZ4877">
            <v>0</v>
          </cell>
        </row>
        <row r="4878">
          <cell r="BY4878">
            <v>0</v>
          </cell>
          <cell r="BZ4878">
            <v>0</v>
          </cell>
        </row>
        <row r="4879">
          <cell r="BY4879">
            <v>0</v>
          </cell>
          <cell r="BZ4879">
            <v>0</v>
          </cell>
        </row>
        <row r="4880">
          <cell r="BY4880">
            <v>0</v>
          </cell>
          <cell r="BZ4880">
            <v>0</v>
          </cell>
        </row>
        <row r="4881">
          <cell r="BY4881">
            <v>0</v>
          </cell>
          <cell r="BZ4881">
            <v>0</v>
          </cell>
        </row>
        <row r="4882">
          <cell r="BY4882">
            <v>0</v>
          </cell>
          <cell r="BZ4882">
            <v>0</v>
          </cell>
        </row>
        <row r="4883">
          <cell r="BY4883">
            <v>0</v>
          </cell>
          <cell r="BZ4883">
            <v>0</v>
          </cell>
        </row>
        <row r="4884">
          <cell r="BY4884">
            <v>0</v>
          </cell>
          <cell r="BZ4884">
            <v>0</v>
          </cell>
        </row>
        <row r="4885">
          <cell r="BY4885">
            <v>0</v>
          </cell>
          <cell r="BZ4885">
            <v>0</v>
          </cell>
        </row>
        <row r="4886">
          <cell r="BY4886">
            <v>0</v>
          </cell>
          <cell r="BZ4886">
            <v>0</v>
          </cell>
        </row>
        <row r="4887">
          <cell r="BY4887">
            <v>0</v>
          </cell>
          <cell r="BZ4887">
            <v>0</v>
          </cell>
        </row>
        <row r="4888">
          <cell r="BY4888">
            <v>0</v>
          </cell>
          <cell r="BZ4888">
            <v>0</v>
          </cell>
        </row>
        <row r="4889">
          <cell r="BY4889">
            <v>0</v>
          </cell>
          <cell r="BZ4889">
            <v>0</v>
          </cell>
        </row>
        <row r="4890">
          <cell r="BY4890">
            <v>0</v>
          </cell>
          <cell r="BZ4890">
            <v>0</v>
          </cell>
        </row>
        <row r="4891">
          <cell r="BY4891">
            <v>0</v>
          </cell>
          <cell r="BZ4891">
            <v>0</v>
          </cell>
        </row>
        <row r="4892">
          <cell r="BY4892">
            <v>0</v>
          </cell>
          <cell r="BZ4892">
            <v>0</v>
          </cell>
        </row>
        <row r="4893">
          <cell r="BY4893">
            <v>0</v>
          </cell>
          <cell r="BZ4893">
            <v>0</v>
          </cell>
        </row>
        <row r="4894">
          <cell r="BY4894">
            <v>0</v>
          </cell>
          <cell r="BZ4894">
            <v>0</v>
          </cell>
        </row>
        <row r="4895">
          <cell r="BY4895">
            <v>0</v>
          </cell>
          <cell r="BZ4895">
            <v>0</v>
          </cell>
        </row>
        <row r="4896">
          <cell r="BY4896">
            <v>0</v>
          </cell>
          <cell r="BZ4896">
            <v>0</v>
          </cell>
        </row>
        <row r="4897">
          <cell r="BY4897">
            <v>0</v>
          </cell>
          <cell r="BZ4897">
            <v>0</v>
          </cell>
        </row>
        <row r="4898">
          <cell r="BY4898">
            <v>0</v>
          </cell>
          <cell r="BZ4898">
            <v>0</v>
          </cell>
        </row>
        <row r="4899">
          <cell r="BY4899">
            <v>0</v>
          </cell>
          <cell r="BZ4899">
            <v>0</v>
          </cell>
        </row>
        <row r="4900">
          <cell r="BY4900">
            <v>0</v>
          </cell>
          <cell r="BZ4900">
            <v>0</v>
          </cell>
        </row>
        <row r="4901">
          <cell r="BY4901">
            <v>0</v>
          </cell>
          <cell r="BZ4901">
            <v>0</v>
          </cell>
        </row>
        <row r="4902">
          <cell r="BY4902">
            <v>0</v>
          </cell>
          <cell r="BZ4902">
            <v>0</v>
          </cell>
        </row>
        <row r="4903">
          <cell r="BY4903">
            <v>0</v>
          </cell>
          <cell r="BZ4903">
            <v>0</v>
          </cell>
        </row>
        <row r="4904">
          <cell r="BY4904">
            <v>0</v>
          </cell>
          <cell r="BZ4904">
            <v>0</v>
          </cell>
        </row>
        <row r="4905">
          <cell r="BY4905">
            <v>0</v>
          </cell>
          <cell r="BZ4905">
            <v>0</v>
          </cell>
        </row>
        <row r="4906">
          <cell r="BY4906">
            <v>0</v>
          </cell>
          <cell r="BZ4906">
            <v>0</v>
          </cell>
        </row>
        <row r="4907">
          <cell r="BY4907">
            <v>0</v>
          </cell>
          <cell r="BZ4907">
            <v>0</v>
          </cell>
        </row>
        <row r="4908">
          <cell r="BY4908">
            <v>0</v>
          </cell>
          <cell r="BZ4908">
            <v>0</v>
          </cell>
        </row>
        <row r="4909">
          <cell r="BY4909">
            <v>0</v>
          </cell>
          <cell r="BZ4909">
            <v>0</v>
          </cell>
        </row>
        <row r="4910">
          <cell r="BY4910">
            <v>0</v>
          </cell>
          <cell r="BZ4910">
            <v>0</v>
          </cell>
        </row>
        <row r="4911">
          <cell r="BY4911">
            <v>0</v>
          </cell>
          <cell r="BZ4911">
            <v>0</v>
          </cell>
        </row>
        <row r="4912">
          <cell r="BY4912">
            <v>0</v>
          </cell>
          <cell r="BZ4912">
            <v>0</v>
          </cell>
        </row>
        <row r="4913">
          <cell r="BY4913">
            <v>0</v>
          </cell>
          <cell r="BZ4913">
            <v>0</v>
          </cell>
        </row>
        <row r="4914">
          <cell r="BY4914">
            <v>0</v>
          </cell>
          <cell r="BZ4914">
            <v>0</v>
          </cell>
        </row>
        <row r="4915">
          <cell r="BY4915">
            <v>0</v>
          </cell>
          <cell r="BZ4915">
            <v>0</v>
          </cell>
        </row>
        <row r="4916">
          <cell r="BY4916">
            <v>0</v>
          </cell>
          <cell r="BZ4916">
            <v>0</v>
          </cell>
        </row>
        <row r="4917">
          <cell r="BY4917">
            <v>0</v>
          </cell>
          <cell r="BZ4917">
            <v>0</v>
          </cell>
        </row>
        <row r="4918">
          <cell r="BY4918">
            <v>0</v>
          </cell>
          <cell r="BZ4918">
            <v>0</v>
          </cell>
        </row>
        <row r="4919">
          <cell r="BY4919">
            <v>0</v>
          </cell>
          <cell r="BZ4919">
            <v>0</v>
          </cell>
        </row>
        <row r="4920">
          <cell r="BY4920">
            <v>0</v>
          </cell>
          <cell r="BZ4920">
            <v>0</v>
          </cell>
        </row>
        <row r="4921">
          <cell r="BY4921">
            <v>0</v>
          </cell>
          <cell r="BZ4921">
            <v>0</v>
          </cell>
        </row>
        <row r="4922">
          <cell r="BY4922">
            <v>0</v>
          </cell>
          <cell r="BZ4922">
            <v>0</v>
          </cell>
        </row>
        <row r="4923">
          <cell r="BY4923">
            <v>0</v>
          </cell>
          <cell r="BZ4923">
            <v>0</v>
          </cell>
        </row>
        <row r="4924">
          <cell r="BY4924">
            <v>0</v>
          </cell>
          <cell r="BZ4924">
            <v>0</v>
          </cell>
        </row>
        <row r="4925">
          <cell r="BY4925">
            <v>0</v>
          </cell>
          <cell r="BZ4925">
            <v>0</v>
          </cell>
        </row>
        <row r="4926">
          <cell r="BY4926">
            <v>0</v>
          </cell>
          <cell r="BZ4926">
            <v>0</v>
          </cell>
        </row>
        <row r="4927">
          <cell r="BY4927">
            <v>0</v>
          </cell>
          <cell r="BZ4927">
            <v>0</v>
          </cell>
        </row>
        <row r="4928">
          <cell r="BY4928">
            <v>0</v>
          </cell>
          <cell r="BZ4928">
            <v>0</v>
          </cell>
        </row>
        <row r="4929">
          <cell r="BY4929">
            <v>0</v>
          </cell>
          <cell r="BZ4929">
            <v>0</v>
          </cell>
        </row>
        <row r="4930">
          <cell r="BY4930">
            <v>0</v>
          </cell>
          <cell r="BZ4930">
            <v>0</v>
          </cell>
        </row>
        <row r="4931">
          <cell r="BY4931">
            <v>0</v>
          </cell>
          <cell r="BZ4931">
            <v>0</v>
          </cell>
        </row>
        <row r="4932">
          <cell r="BY4932">
            <v>0</v>
          </cell>
          <cell r="BZ4932">
            <v>0</v>
          </cell>
        </row>
        <row r="4933">
          <cell r="BY4933">
            <v>0</v>
          </cell>
          <cell r="BZ4933">
            <v>0</v>
          </cell>
        </row>
        <row r="4934">
          <cell r="BY4934">
            <v>0</v>
          </cell>
          <cell r="BZ4934">
            <v>0</v>
          </cell>
        </row>
        <row r="4935">
          <cell r="BY4935">
            <v>0</v>
          </cell>
          <cell r="BZ4935">
            <v>0</v>
          </cell>
        </row>
        <row r="4936">
          <cell r="BY4936">
            <v>0</v>
          </cell>
          <cell r="BZ4936">
            <v>0</v>
          </cell>
        </row>
        <row r="4937">
          <cell r="BY4937">
            <v>0</v>
          </cell>
          <cell r="BZ4937">
            <v>0</v>
          </cell>
        </row>
        <row r="4938">
          <cell r="BY4938">
            <v>0</v>
          </cell>
          <cell r="BZ4938">
            <v>0</v>
          </cell>
        </row>
        <row r="4939">
          <cell r="BY4939">
            <v>0</v>
          </cell>
          <cell r="BZ4939">
            <v>0</v>
          </cell>
        </row>
        <row r="4940">
          <cell r="BY4940">
            <v>0</v>
          </cell>
          <cell r="BZ4940">
            <v>0</v>
          </cell>
        </row>
        <row r="4941">
          <cell r="BY4941">
            <v>0</v>
          </cell>
          <cell r="BZ4941">
            <v>0</v>
          </cell>
        </row>
        <row r="4942">
          <cell r="BY4942">
            <v>0</v>
          </cell>
          <cell r="BZ4942">
            <v>0</v>
          </cell>
        </row>
        <row r="4943">
          <cell r="BY4943">
            <v>0</v>
          </cell>
          <cell r="BZ4943">
            <v>0</v>
          </cell>
        </row>
        <row r="4944">
          <cell r="BY4944">
            <v>0</v>
          </cell>
          <cell r="BZ4944">
            <v>0</v>
          </cell>
        </row>
        <row r="4945">
          <cell r="BY4945">
            <v>0</v>
          </cell>
          <cell r="BZ4945">
            <v>0</v>
          </cell>
        </row>
        <row r="4946">
          <cell r="BY4946">
            <v>0</v>
          </cell>
          <cell r="BZ4946">
            <v>0</v>
          </cell>
        </row>
        <row r="4947">
          <cell r="BY4947">
            <v>0</v>
          </cell>
          <cell r="BZ4947">
            <v>0</v>
          </cell>
        </row>
        <row r="4948">
          <cell r="BY4948">
            <v>0</v>
          </cell>
          <cell r="BZ4948">
            <v>0</v>
          </cell>
        </row>
        <row r="4949">
          <cell r="BY4949">
            <v>0</v>
          </cell>
          <cell r="BZ4949">
            <v>0</v>
          </cell>
        </row>
        <row r="4950">
          <cell r="BY4950">
            <v>0</v>
          </cell>
          <cell r="BZ4950">
            <v>0</v>
          </cell>
        </row>
        <row r="4951">
          <cell r="BY4951">
            <v>0</v>
          </cell>
          <cell r="BZ4951">
            <v>0</v>
          </cell>
        </row>
        <row r="4952">
          <cell r="BY4952">
            <v>0</v>
          </cell>
          <cell r="BZ4952">
            <v>0</v>
          </cell>
        </row>
        <row r="4953">
          <cell r="BY4953">
            <v>0</v>
          </cell>
          <cell r="BZ4953">
            <v>0</v>
          </cell>
        </row>
        <row r="4954">
          <cell r="BY4954">
            <v>0</v>
          </cell>
          <cell r="BZ4954">
            <v>0</v>
          </cell>
        </row>
        <row r="4955">
          <cell r="BY4955">
            <v>0</v>
          </cell>
          <cell r="BZ4955">
            <v>0</v>
          </cell>
        </row>
        <row r="4956">
          <cell r="BY4956">
            <v>0</v>
          </cell>
          <cell r="BZ4956">
            <v>0</v>
          </cell>
        </row>
        <row r="4957">
          <cell r="BY4957">
            <v>0</v>
          </cell>
          <cell r="BZ4957">
            <v>0</v>
          </cell>
        </row>
        <row r="4958">
          <cell r="BY4958">
            <v>0</v>
          </cell>
          <cell r="BZ4958">
            <v>0</v>
          </cell>
        </row>
        <row r="4959">
          <cell r="BY4959">
            <v>0</v>
          </cell>
          <cell r="BZ4959">
            <v>0</v>
          </cell>
        </row>
        <row r="4960">
          <cell r="BY4960">
            <v>0</v>
          </cell>
          <cell r="BZ4960">
            <v>0</v>
          </cell>
        </row>
        <row r="4961">
          <cell r="BY4961">
            <v>0</v>
          </cell>
          <cell r="BZ4961">
            <v>0</v>
          </cell>
        </row>
        <row r="4962">
          <cell r="BY4962">
            <v>0</v>
          </cell>
          <cell r="BZ4962">
            <v>0</v>
          </cell>
        </row>
        <row r="4963">
          <cell r="BY4963">
            <v>0</v>
          </cell>
          <cell r="BZ4963">
            <v>0</v>
          </cell>
        </row>
        <row r="4964">
          <cell r="BY4964">
            <v>0</v>
          </cell>
          <cell r="BZ4964">
            <v>0</v>
          </cell>
        </row>
        <row r="4965">
          <cell r="BY4965">
            <v>0</v>
          </cell>
          <cell r="BZ4965">
            <v>0</v>
          </cell>
        </row>
        <row r="4966">
          <cell r="BY4966">
            <v>0</v>
          </cell>
          <cell r="BZ4966">
            <v>0</v>
          </cell>
        </row>
        <row r="4967">
          <cell r="BY4967">
            <v>0</v>
          </cell>
          <cell r="BZ4967">
            <v>0</v>
          </cell>
        </row>
        <row r="4968">
          <cell r="BY4968">
            <v>0</v>
          </cell>
          <cell r="BZ4968">
            <v>0</v>
          </cell>
        </row>
        <row r="4969">
          <cell r="BY4969">
            <v>0</v>
          </cell>
          <cell r="BZ4969">
            <v>0</v>
          </cell>
        </row>
        <row r="4970">
          <cell r="BY4970">
            <v>0</v>
          </cell>
          <cell r="BZ4970">
            <v>0</v>
          </cell>
        </row>
        <row r="4971">
          <cell r="BY4971">
            <v>0</v>
          </cell>
          <cell r="BZ4971">
            <v>0</v>
          </cell>
        </row>
        <row r="4972">
          <cell r="BY4972">
            <v>0</v>
          </cell>
          <cell r="BZ4972">
            <v>0</v>
          </cell>
        </row>
        <row r="4973">
          <cell r="BY4973">
            <v>0</v>
          </cell>
          <cell r="BZ4973">
            <v>0</v>
          </cell>
        </row>
        <row r="4974">
          <cell r="BY4974">
            <v>0</v>
          </cell>
          <cell r="BZ4974">
            <v>0</v>
          </cell>
        </row>
        <row r="4975">
          <cell r="BY4975">
            <v>0</v>
          </cell>
          <cell r="BZ4975">
            <v>0</v>
          </cell>
        </row>
        <row r="4976">
          <cell r="BY4976">
            <v>0</v>
          </cell>
          <cell r="BZ4976">
            <v>0</v>
          </cell>
        </row>
        <row r="4977">
          <cell r="BY4977">
            <v>0</v>
          </cell>
          <cell r="BZ4977">
            <v>0</v>
          </cell>
        </row>
        <row r="4978">
          <cell r="BY4978">
            <v>0</v>
          </cell>
          <cell r="BZ4978">
            <v>0</v>
          </cell>
        </row>
        <row r="4979">
          <cell r="BY4979">
            <v>0</v>
          </cell>
          <cell r="BZ4979">
            <v>0</v>
          </cell>
        </row>
        <row r="4980">
          <cell r="BY4980">
            <v>0</v>
          </cell>
          <cell r="BZ4980">
            <v>0</v>
          </cell>
        </row>
        <row r="4981">
          <cell r="BY4981">
            <v>0</v>
          </cell>
          <cell r="BZ4981">
            <v>0</v>
          </cell>
        </row>
        <row r="4982">
          <cell r="BY4982">
            <v>0</v>
          </cell>
          <cell r="BZ4982">
            <v>0</v>
          </cell>
        </row>
        <row r="4983">
          <cell r="BY4983">
            <v>0</v>
          </cell>
          <cell r="BZ4983">
            <v>0</v>
          </cell>
        </row>
        <row r="4984">
          <cell r="BY4984">
            <v>0</v>
          </cell>
          <cell r="BZ4984">
            <v>0</v>
          </cell>
        </row>
        <row r="4985">
          <cell r="BY4985">
            <v>0</v>
          </cell>
          <cell r="BZ4985">
            <v>0</v>
          </cell>
        </row>
        <row r="4986">
          <cell r="BY4986">
            <v>0</v>
          </cell>
          <cell r="BZ4986">
            <v>0</v>
          </cell>
        </row>
        <row r="4987">
          <cell r="BY4987">
            <v>0</v>
          </cell>
          <cell r="BZ4987">
            <v>0</v>
          </cell>
        </row>
        <row r="4988">
          <cell r="BY4988">
            <v>0</v>
          </cell>
          <cell r="BZ4988">
            <v>0</v>
          </cell>
        </row>
        <row r="4989">
          <cell r="BY4989">
            <v>0</v>
          </cell>
          <cell r="BZ4989">
            <v>0</v>
          </cell>
        </row>
        <row r="4990">
          <cell r="BY4990">
            <v>0</v>
          </cell>
          <cell r="BZ4990">
            <v>0</v>
          </cell>
        </row>
        <row r="4991">
          <cell r="BY4991">
            <v>0</v>
          </cell>
          <cell r="BZ4991">
            <v>0</v>
          </cell>
        </row>
        <row r="4992">
          <cell r="BY4992">
            <v>0</v>
          </cell>
          <cell r="BZ4992">
            <v>0</v>
          </cell>
        </row>
        <row r="4993">
          <cell r="BY4993">
            <v>0</v>
          </cell>
          <cell r="BZ4993">
            <v>0</v>
          </cell>
        </row>
        <row r="4994">
          <cell r="BY4994">
            <v>0</v>
          </cell>
          <cell r="BZ4994">
            <v>0</v>
          </cell>
        </row>
        <row r="4995">
          <cell r="BY4995">
            <v>0</v>
          </cell>
          <cell r="BZ4995">
            <v>0</v>
          </cell>
        </row>
        <row r="4996">
          <cell r="BY4996">
            <v>0</v>
          </cell>
          <cell r="BZ4996">
            <v>0</v>
          </cell>
        </row>
        <row r="4997">
          <cell r="BY4997">
            <v>0</v>
          </cell>
          <cell r="BZ4997">
            <v>0</v>
          </cell>
        </row>
        <row r="4998">
          <cell r="BY4998">
            <v>0</v>
          </cell>
          <cell r="BZ4998">
            <v>0</v>
          </cell>
        </row>
        <row r="4999">
          <cell r="BY4999">
            <v>0</v>
          </cell>
          <cell r="BZ4999">
            <v>0</v>
          </cell>
        </row>
        <row r="5000">
          <cell r="BY5000">
            <v>0</v>
          </cell>
          <cell r="BZ5000">
            <v>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FT"/>
      <sheetName val="LTN"/>
      <sheetName val="NTN-D"/>
      <sheetName val="NTN-C"/>
      <sheetName val="NTN-B"/>
    </sheetNames>
    <sheetDataSet>
      <sheetData sheetId="0"/>
      <sheetData sheetId="1"/>
      <sheetData sheetId="2"/>
      <sheetData sheetId="3">
        <row r="18">
          <cell r="Q18">
            <v>36892</v>
          </cell>
        </row>
        <row r="19">
          <cell r="Q19">
            <v>36948</v>
          </cell>
        </row>
        <row r="20">
          <cell r="Q20">
            <v>36949</v>
          </cell>
        </row>
        <row r="21">
          <cell r="Q21">
            <v>36994</v>
          </cell>
        </row>
        <row r="22">
          <cell r="Q22">
            <v>37002</v>
          </cell>
        </row>
        <row r="23">
          <cell r="Q23">
            <v>37012</v>
          </cell>
        </row>
        <row r="24">
          <cell r="Q24">
            <v>37056</v>
          </cell>
        </row>
        <row r="25">
          <cell r="Q25">
            <v>37141</v>
          </cell>
        </row>
        <row r="26">
          <cell r="Q26">
            <v>37176</v>
          </cell>
        </row>
        <row r="27">
          <cell r="Q27">
            <v>37197</v>
          </cell>
        </row>
        <row r="28">
          <cell r="Q28">
            <v>37210</v>
          </cell>
        </row>
        <row r="29">
          <cell r="Q29">
            <v>37250</v>
          </cell>
        </row>
        <row r="30">
          <cell r="Q30">
            <v>37257</v>
          </cell>
        </row>
        <row r="31">
          <cell r="Q31">
            <v>37298</v>
          </cell>
        </row>
        <row r="32">
          <cell r="Q32">
            <v>37299</v>
          </cell>
        </row>
        <row r="33">
          <cell r="Q33">
            <v>37344</v>
          </cell>
        </row>
        <row r="34">
          <cell r="Q34">
            <v>37367</v>
          </cell>
        </row>
        <row r="35">
          <cell r="Q35">
            <v>37377</v>
          </cell>
        </row>
        <row r="36">
          <cell r="Q36">
            <v>37406</v>
          </cell>
        </row>
        <row r="37">
          <cell r="Q37">
            <v>37506</v>
          </cell>
        </row>
        <row r="38">
          <cell r="Q38">
            <v>37541</v>
          </cell>
        </row>
        <row r="39">
          <cell r="Q39">
            <v>37562</v>
          </cell>
        </row>
        <row r="40">
          <cell r="Q40">
            <v>37575</v>
          </cell>
        </row>
        <row r="41">
          <cell r="Q41">
            <v>37615</v>
          </cell>
        </row>
        <row r="42">
          <cell r="Q42">
            <v>37622</v>
          </cell>
        </row>
        <row r="43">
          <cell r="Q43">
            <v>37683</v>
          </cell>
        </row>
        <row r="44">
          <cell r="Q44">
            <v>37684</v>
          </cell>
        </row>
        <row r="45">
          <cell r="Q45">
            <v>37729</v>
          </cell>
        </row>
        <row r="46">
          <cell r="Q46">
            <v>37732</v>
          </cell>
        </row>
        <row r="47">
          <cell r="Q47">
            <v>37742</v>
          </cell>
        </row>
        <row r="48">
          <cell r="Q48">
            <v>37791</v>
          </cell>
        </row>
        <row r="49">
          <cell r="Q49">
            <v>37871</v>
          </cell>
        </row>
        <row r="50">
          <cell r="Q50">
            <v>37906</v>
          </cell>
        </row>
        <row r="51">
          <cell r="Q51">
            <v>37927</v>
          </cell>
        </row>
        <row r="52">
          <cell r="Q52">
            <v>37940</v>
          </cell>
        </row>
        <row r="53">
          <cell r="Q53">
            <v>37980</v>
          </cell>
        </row>
        <row r="54">
          <cell r="Q54">
            <v>37987</v>
          </cell>
        </row>
        <row r="55">
          <cell r="Q55">
            <v>38040</v>
          </cell>
        </row>
        <row r="56">
          <cell r="Q56">
            <v>38041</v>
          </cell>
        </row>
        <row r="57">
          <cell r="Q57">
            <v>38086</v>
          </cell>
        </row>
        <row r="58">
          <cell r="Q58">
            <v>38098</v>
          </cell>
        </row>
        <row r="59">
          <cell r="Q59">
            <v>38108</v>
          </cell>
        </row>
        <row r="60">
          <cell r="Q60">
            <v>38148</v>
          </cell>
        </row>
        <row r="61">
          <cell r="Q61">
            <v>38237</v>
          </cell>
        </row>
        <row r="62">
          <cell r="Q62">
            <v>38272</v>
          </cell>
        </row>
        <row r="63">
          <cell r="Q63">
            <v>38293</v>
          </cell>
        </row>
        <row r="64">
          <cell r="Q64">
            <v>38306</v>
          </cell>
        </row>
        <row r="65">
          <cell r="Q65">
            <v>38346</v>
          </cell>
        </row>
        <row r="66">
          <cell r="Q66">
            <v>38353</v>
          </cell>
        </row>
        <row r="67">
          <cell r="Q67">
            <v>38390</v>
          </cell>
        </row>
        <row r="68">
          <cell r="Q68">
            <v>38391</v>
          </cell>
        </row>
        <row r="69">
          <cell r="Q69">
            <v>38436</v>
          </cell>
        </row>
        <row r="70">
          <cell r="Q70">
            <v>38463</v>
          </cell>
        </row>
        <row r="71">
          <cell r="Q71">
            <v>38473</v>
          </cell>
        </row>
        <row r="72">
          <cell r="Q72">
            <v>38498</v>
          </cell>
        </row>
        <row r="73">
          <cell r="Q73">
            <v>38602</v>
          </cell>
        </row>
        <row r="74">
          <cell r="Q74">
            <v>38637</v>
          </cell>
        </row>
        <row r="75">
          <cell r="Q75">
            <v>38658</v>
          </cell>
        </row>
        <row r="76">
          <cell r="Q76">
            <v>38671</v>
          </cell>
        </row>
        <row r="77">
          <cell r="Q77">
            <v>38711</v>
          </cell>
        </row>
        <row r="78">
          <cell r="Q78">
            <v>38718</v>
          </cell>
        </row>
        <row r="79">
          <cell r="Q79">
            <v>38775</v>
          </cell>
        </row>
        <row r="80">
          <cell r="Q80">
            <v>38776</v>
          </cell>
        </row>
        <row r="81">
          <cell r="Q81">
            <v>38821</v>
          </cell>
        </row>
        <row r="82">
          <cell r="Q82">
            <v>38828</v>
          </cell>
        </row>
        <row r="83">
          <cell r="Q83">
            <v>38838</v>
          </cell>
        </row>
        <row r="84">
          <cell r="Q84">
            <v>38883</v>
          </cell>
        </row>
        <row r="85">
          <cell r="Q85">
            <v>38967</v>
          </cell>
        </row>
        <row r="86">
          <cell r="Q86">
            <v>39002</v>
          </cell>
        </row>
        <row r="87">
          <cell r="Q87">
            <v>39023</v>
          </cell>
        </row>
        <row r="88">
          <cell r="Q88">
            <v>39036</v>
          </cell>
        </row>
        <row r="89">
          <cell r="Q89">
            <v>39076</v>
          </cell>
        </row>
        <row r="90">
          <cell r="Q90">
            <v>39083</v>
          </cell>
        </row>
        <row r="91">
          <cell r="Q91">
            <v>39132</v>
          </cell>
        </row>
        <row r="92">
          <cell r="Q92">
            <v>39133</v>
          </cell>
        </row>
        <row r="93">
          <cell r="Q93">
            <v>39178</v>
          </cell>
        </row>
        <row r="94">
          <cell r="Q94">
            <v>39193</v>
          </cell>
        </row>
        <row r="95">
          <cell r="Q95">
            <v>39203</v>
          </cell>
        </row>
        <row r="96">
          <cell r="Q96">
            <v>39240</v>
          </cell>
        </row>
        <row r="97">
          <cell r="Q97">
            <v>39332</v>
          </cell>
        </row>
        <row r="98">
          <cell r="Q98">
            <v>39367</v>
          </cell>
        </row>
        <row r="99">
          <cell r="Q99">
            <v>39388</v>
          </cell>
        </row>
        <row r="100">
          <cell r="Q100">
            <v>39401</v>
          </cell>
        </row>
        <row r="101">
          <cell r="Q101">
            <v>39441</v>
          </cell>
        </row>
        <row r="102">
          <cell r="Q102">
            <v>39448</v>
          </cell>
        </row>
        <row r="103">
          <cell r="Q103">
            <v>39482</v>
          </cell>
        </row>
        <row r="104">
          <cell r="Q104">
            <v>39483</v>
          </cell>
        </row>
        <row r="105">
          <cell r="Q105">
            <v>39528</v>
          </cell>
        </row>
        <row r="106">
          <cell r="Q106">
            <v>39559</v>
          </cell>
        </row>
        <row r="107">
          <cell r="Q107">
            <v>39569</v>
          </cell>
        </row>
        <row r="108">
          <cell r="Q108">
            <v>39590</v>
          </cell>
        </row>
        <row r="109">
          <cell r="Q109">
            <v>39698</v>
          </cell>
        </row>
        <row r="110">
          <cell r="Q110">
            <v>39733</v>
          </cell>
        </row>
        <row r="111">
          <cell r="Q111">
            <v>39754</v>
          </cell>
        </row>
        <row r="112">
          <cell r="Q112">
            <v>39767</v>
          </cell>
        </row>
        <row r="113">
          <cell r="Q113">
            <v>39807</v>
          </cell>
        </row>
        <row r="114">
          <cell r="Q114">
            <v>39814</v>
          </cell>
        </row>
        <row r="115">
          <cell r="Q115">
            <v>39867</v>
          </cell>
        </row>
        <row r="116">
          <cell r="Q116">
            <v>39868</v>
          </cell>
        </row>
        <row r="117">
          <cell r="Q117">
            <v>39913</v>
          </cell>
        </row>
        <row r="118">
          <cell r="Q118">
            <v>39924</v>
          </cell>
        </row>
        <row r="119">
          <cell r="Q119">
            <v>39934</v>
          </cell>
        </row>
        <row r="120">
          <cell r="Q120">
            <v>39975</v>
          </cell>
        </row>
        <row r="121">
          <cell r="Q121">
            <v>40063</v>
          </cell>
        </row>
        <row r="122">
          <cell r="Q122">
            <v>40098</v>
          </cell>
        </row>
        <row r="123">
          <cell r="Q123">
            <v>40119</v>
          </cell>
        </row>
        <row r="124">
          <cell r="Q124">
            <v>40132</v>
          </cell>
        </row>
        <row r="125">
          <cell r="Q125">
            <v>40172</v>
          </cell>
        </row>
        <row r="126">
          <cell r="Q126">
            <v>40179</v>
          </cell>
        </row>
        <row r="127">
          <cell r="Q127">
            <v>40224</v>
          </cell>
        </row>
        <row r="128">
          <cell r="Q128">
            <v>40225</v>
          </cell>
        </row>
        <row r="129">
          <cell r="Q129">
            <v>40270</v>
          </cell>
        </row>
        <row r="130">
          <cell r="Q130">
            <v>40289</v>
          </cell>
        </row>
        <row r="131">
          <cell r="Q131">
            <v>40299</v>
          </cell>
        </row>
        <row r="132">
          <cell r="Q132">
            <v>40332</v>
          </cell>
        </row>
        <row r="133">
          <cell r="Q133">
            <v>40428</v>
          </cell>
        </row>
        <row r="134">
          <cell r="Q134">
            <v>40463</v>
          </cell>
        </row>
        <row r="135">
          <cell r="Q135">
            <v>40484</v>
          </cell>
        </row>
        <row r="136">
          <cell r="Q136">
            <v>40497</v>
          </cell>
        </row>
        <row r="137">
          <cell r="Q137">
            <v>40537</v>
          </cell>
        </row>
        <row r="138">
          <cell r="Q138">
            <v>40544</v>
          </cell>
        </row>
        <row r="139">
          <cell r="Q139">
            <v>40609</v>
          </cell>
        </row>
        <row r="140">
          <cell r="Q140">
            <v>40610</v>
          </cell>
        </row>
        <row r="141">
          <cell r="Q141">
            <v>40654</v>
          </cell>
        </row>
        <row r="142">
          <cell r="Q142">
            <v>40655</v>
          </cell>
        </row>
        <row r="143">
          <cell r="Q143">
            <v>40664</v>
          </cell>
        </row>
        <row r="144">
          <cell r="Q144">
            <v>40717</v>
          </cell>
        </row>
        <row r="145">
          <cell r="Q145">
            <v>40793</v>
          </cell>
        </row>
        <row r="146">
          <cell r="Q146">
            <v>40828</v>
          </cell>
        </row>
        <row r="147">
          <cell r="Q147">
            <v>40849</v>
          </cell>
        </row>
        <row r="148">
          <cell r="Q148">
            <v>40862</v>
          </cell>
        </row>
        <row r="149">
          <cell r="Q149">
            <v>40902</v>
          </cell>
        </row>
        <row r="150">
          <cell r="Q150">
            <v>40909</v>
          </cell>
        </row>
        <row r="151">
          <cell r="Q151">
            <v>40959</v>
          </cell>
        </row>
        <row r="152">
          <cell r="Q152">
            <v>40960</v>
          </cell>
        </row>
        <row r="153">
          <cell r="Q153">
            <v>41005</v>
          </cell>
        </row>
        <row r="154">
          <cell r="Q154">
            <v>41020</v>
          </cell>
        </row>
        <row r="155">
          <cell r="Q155">
            <v>41030</v>
          </cell>
        </row>
        <row r="156">
          <cell r="Q156">
            <v>41067</v>
          </cell>
        </row>
        <row r="157">
          <cell r="Q157">
            <v>41159</v>
          </cell>
        </row>
        <row r="158">
          <cell r="Q158">
            <v>41194</v>
          </cell>
        </row>
        <row r="159">
          <cell r="Q159">
            <v>41215</v>
          </cell>
        </row>
        <row r="160">
          <cell r="Q160">
            <v>41228</v>
          </cell>
        </row>
        <row r="161">
          <cell r="Q161">
            <v>41268</v>
          </cell>
        </row>
        <row r="162">
          <cell r="Q162">
            <v>41275</v>
          </cell>
        </row>
        <row r="163">
          <cell r="Q163">
            <v>41316</v>
          </cell>
        </row>
        <row r="164">
          <cell r="Q164">
            <v>41317</v>
          </cell>
        </row>
        <row r="165">
          <cell r="Q165">
            <v>41362</v>
          </cell>
        </row>
        <row r="166">
          <cell r="Q166">
            <v>41385</v>
          </cell>
        </row>
        <row r="167">
          <cell r="Q167">
            <v>41395</v>
          </cell>
        </row>
        <row r="168">
          <cell r="Q168">
            <v>41424</v>
          </cell>
        </row>
        <row r="169">
          <cell r="Q169">
            <v>41524</v>
          </cell>
        </row>
        <row r="170">
          <cell r="Q170">
            <v>41559</v>
          </cell>
        </row>
        <row r="171">
          <cell r="Q171">
            <v>41580</v>
          </cell>
        </row>
        <row r="172">
          <cell r="Q172">
            <v>41593</v>
          </cell>
        </row>
        <row r="173">
          <cell r="Q173">
            <v>41633</v>
          </cell>
        </row>
        <row r="174">
          <cell r="Q174">
            <v>41640</v>
          </cell>
        </row>
        <row r="175">
          <cell r="Q175">
            <v>41701</v>
          </cell>
        </row>
        <row r="176">
          <cell r="Q176">
            <v>41702</v>
          </cell>
        </row>
        <row r="177">
          <cell r="Q177">
            <v>41747</v>
          </cell>
        </row>
        <row r="178">
          <cell r="Q178">
            <v>41750</v>
          </cell>
        </row>
        <row r="179">
          <cell r="Q179">
            <v>41760</v>
          </cell>
        </row>
        <row r="180">
          <cell r="Q180">
            <v>41809</v>
          </cell>
        </row>
        <row r="181">
          <cell r="Q181">
            <v>41889</v>
          </cell>
        </row>
        <row r="182">
          <cell r="Q182">
            <v>41924</v>
          </cell>
        </row>
        <row r="183">
          <cell r="Q183">
            <v>41945</v>
          </cell>
        </row>
        <row r="184">
          <cell r="Q184">
            <v>41958</v>
          </cell>
        </row>
        <row r="185">
          <cell r="Q185">
            <v>41998</v>
          </cell>
        </row>
        <row r="186">
          <cell r="Q186">
            <v>42005</v>
          </cell>
        </row>
        <row r="187">
          <cell r="Q187">
            <v>42051</v>
          </cell>
        </row>
        <row r="188">
          <cell r="Q188">
            <v>42052</v>
          </cell>
        </row>
        <row r="189">
          <cell r="Q189">
            <v>42097</v>
          </cell>
        </row>
        <row r="190">
          <cell r="Q190">
            <v>42115</v>
          </cell>
        </row>
        <row r="191">
          <cell r="Q191">
            <v>42125</v>
          </cell>
        </row>
        <row r="192">
          <cell r="Q192">
            <v>42159</v>
          </cell>
        </row>
        <row r="193">
          <cell r="Q193">
            <v>42254</v>
          </cell>
        </row>
        <row r="194">
          <cell r="Q194">
            <v>42289</v>
          </cell>
        </row>
        <row r="195">
          <cell r="Q195">
            <v>42310</v>
          </cell>
        </row>
        <row r="196">
          <cell r="Q196">
            <v>42323</v>
          </cell>
        </row>
        <row r="197">
          <cell r="Q197">
            <v>42363</v>
          </cell>
        </row>
        <row r="198">
          <cell r="Q198">
            <v>42370</v>
          </cell>
        </row>
        <row r="199">
          <cell r="Q199">
            <v>42408</v>
          </cell>
        </row>
        <row r="200">
          <cell r="Q200">
            <v>42409</v>
          </cell>
        </row>
        <row r="201">
          <cell r="Q201">
            <v>42454</v>
          </cell>
        </row>
        <row r="202">
          <cell r="Q202">
            <v>42481</v>
          </cell>
        </row>
        <row r="203">
          <cell r="Q203">
            <v>42491</v>
          </cell>
        </row>
        <row r="204">
          <cell r="Q204">
            <v>42516</v>
          </cell>
        </row>
        <row r="205">
          <cell r="Q205">
            <v>42620</v>
          </cell>
        </row>
        <row r="206">
          <cell r="Q206">
            <v>42655</v>
          </cell>
        </row>
        <row r="207">
          <cell r="Q207">
            <v>42676</v>
          </cell>
        </row>
        <row r="208">
          <cell r="Q208">
            <v>42689</v>
          </cell>
        </row>
        <row r="209">
          <cell r="Q209">
            <v>42729</v>
          </cell>
        </row>
        <row r="210">
          <cell r="Q210">
            <v>42736</v>
          </cell>
        </row>
        <row r="211">
          <cell r="Q211">
            <v>42793</v>
          </cell>
        </row>
        <row r="212">
          <cell r="Q212">
            <v>42794</v>
          </cell>
        </row>
        <row r="213">
          <cell r="Q213">
            <v>42839</v>
          </cell>
        </row>
        <row r="214">
          <cell r="Q214">
            <v>42846</v>
          </cell>
        </row>
        <row r="215">
          <cell r="Q215">
            <v>42856</v>
          </cell>
        </row>
        <row r="216">
          <cell r="Q216">
            <v>42901</v>
          </cell>
        </row>
        <row r="217">
          <cell r="Q217">
            <v>42985</v>
          </cell>
        </row>
        <row r="218">
          <cell r="Q218">
            <v>43020</v>
          </cell>
        </row>
        <row r="219">
          <cell r="Q219">
            <v>43041</v>
          </cell>
        </row>
        <row r="220">
          <cell r="Q220">
            <v>43054</v>
          </cell>
        </row>
        <row r="221">
          <cell r="Q221">
            <v>43094</v>
          </cell>
        </row>
        <row r="222">
          <cell r="Q222">
            <v>43101</v>
          </cell>
        </row>
        <row r="223">
          <cell r="Q223">
            <v>43143</v>
          </cell>
        </row>
        <row r="224">
          <cell r="Q224">
            <v>43144</v>
          </cell>
        </row>
        <row r="225">
          <cell r="Q225">
            <v>43189</v>
          </cell>
        </row>
        <row r="226">
          <cell r="Q226">
            <v>43211</v>
          </cell>
        </row>
        <row r="227">
          <cell r="Q227">
            <v>43221</v>
          </cell>
        </row>
        <row r="228">
          <cell r="Q228">
            <v>43251</v>
          </cell>
        </row>
        <row r="229">
          <cell r="Q229">
            <v>43350</v>
          </cell>
        </row>
        <row r="230">
          <cell r="Q230">
            <v>43385</v>
          </cell>
        </row>
        <row r="231">
          <cell r="Q231">
            <v>43406</v>
          </cell>
        </row>
        <row r="232">
          <cell r="Q232">
            <v>43419</v>
          </cell>
        </row>
        <row r="233">
          <cell r="Q233">
            <v>43459</v>
          </cell>
        </row>
        <row r="234">
          <cell r="Q234">
            <v>43466</v>
          </cell>
        </row>
        <row r="235">
          <cell r="Q235">
            <v>43528</v>
          </cell>
        </row>
        <row r="236">
          <cell r="Q236">
            <v>43529</v>
          </cell>
        </row>
        <row r="237">
          <cell r="Q237">
            <v>43574</v>
          </cell>
        </row>
        <row r="238">
          <cell r="Q238">
            <v>43576</v>
          </cell>
        </row>
        <row r="239">
          <cell r="Q239">
            <v>43586</v>
          </cell>
        </row>
        <row r="240">
          <cell r="Q240">
            <v>43636</v>
          </cell>
        </row>
        <row r="241">
          <cell r="Q241">
            <v>43715</v>
          </cell>
        </row>
        <row r="242">
          <cell r="Q242">
            <v>43750</v>
          </cell>
        </row>
        <row r="243">
          <cell r="Q243">
            <v>43771</v>
          </cell>
        </row>
        <row r="244">
          <cell r="Q244">
            <v>43784</v>
          </cell>
        </row>
        <row r="245">
          <cell r="Q245">
            <v>43824</v>
          </cell>
        </row>
        <row r="246">
          <cell r="Q246">
            <v>43831</v>
          </cell>
        </row>
        <row r="247">
          <cell r="Q247">
            <v>43885</v>
          </cell>
        </row>
        <row r="248">
          <cell r="Q248">
            <v>43886</v>
          </cell>
        </row>
        <row r="249">
          <cell r="Q249">
            <v>43931</v>
          </cell>
        </row>
        <row r="250">
          <cell r="Q250">
            <v>43942</v>
          </cell>
        </row>
        <row r="251">
          <cell r="Q251">
            <v>43952</v>
          </cell>
        </row>
        <row r="252">
          <cell r="Q252">
            <v>43993</v>
          </cell>
        </row>
        <row r="253">
          <cell r="Q253">
            <v>44081</v>
          </cell>
        </row>
        <row r="254">
          <cell r="Q254">
            <v>44116</v>
          </cell>
        </row>
        <row r="255">
          <cell r="Q255">
            <v>44137</v>
          </cell>
        </row>
        <row r="256">
          <cell r="Q256">
            <v>44150</v>
          </cell>
        </row>
        <row r="257">
          <cell r="Q257">
            <v>44190</v>
          </cell>
        </row>
        <row r="258">
          <cell r="Q258">
            <v>44197</v>
          </cell>
        </row>
        <row r="259">
          <cell r="Q259">
            <v>44242</v>
          </cell>
        </row>
        <row r="260">
          <cell r="Q260">
            <v>44243</v>
          </cell>
        </row>
        <row r="261">
          <cell r="Q261">
            <v>44288</v>
          </cell>
        </row>
        <row r="262">
          <cell r="Q262">
            <v>44307</v>
          </cell>
        </row>
        <row r="263">
          <cell r="Q263">
            <v>44317</v>
          </cell>
        </row>
        <row r="264">
          <cell r="Q264">
            <v>44350</v>
          </cell>
        </row>
        <row r="265">
          <cell r="Q265">
            <v>44446</v>
          </cell>
        </row>
        <row r="266">
          <cell r="Q266">
            <v>44481</v>
          </cell>
        </row>
        <row r="267">
          <cell r="Q267">
            <v>44502</v>
          </cell>
        </row>
        <row r="268">
          <cell r="Q268">
            <v>44515</v>
          </cell>
        </row>
        <row r="269">
          <cell r="Q269">
            <v>44555</v>
          </cell>
        </row>
        <row r="270">
          <cell r="Q270">
            <v>44562</v>
          </cell>
        </row>
        <row r="271">
          <cell r="Q271">
            <v>44620</v>
          </cell>
        </row>
        <row r="272">
          <cell r="Q272">
            <v>44621</v>
          </cell>
        </row>
        <row r="273">
          <cell r="Q273">
            <v>44666</v>
          </cell>
        </row>
        <row r="274">
          <cell r="Q274">
            <v>44672</v>
          </cell>
        </row>
        <row r="275">
          <cell r="Q275">
            <v>44682</v>
          </cell>
        </row>
        <row r="276">
          <cell r="Q276">
            <v>44728</v>
          </cell>
        </row>
        <row r="277">
          <cell r="Q277">
            <v>44811</v>
          </cell>
        </row>
        <row r="278">
          <cell r="Q278">
            <v>44846</v>
          </cell>
        </row>
        <row r="279">
          <cell r="Q279">
            <v>44867</v>
          </cell>
        </row>
        <row r="280">
          <cell r="Q280">
            <v>44880</v>
          </cell>
        </row>
        <row r="281">
          <cell r="Q281">
            <v>44920</v>
          </cell>
        </row>
        <row r="282">
          <cell r="Q282">
            <v>44927</v>
          </cell>
        </row>
        <row r="283">
          <cell r="Q283">
            <v>44977</v>
          </cell>
        </row>
        <row r="284">
          <cell r="Q284">
            <v>44978</v>
          </cell>
        </row>
        <row r="285">
          <cell r="Q285">
            <v>45023</v>
          </cell>
        </row>
        <row r="286">
          <cell r="Q286">
            <v>45037</v>
          </cell>
        </row>
        <row r="287">
          <cell r="Q287">
            <v>45047</v>
          </cell>
        </row>
        <row r="288">
          <cell r="Q288">
            <v>45085</v>
          </cell>
        </row>
        <row r="289">
          <cell r="Q289">
            <v>45176</v>
          </cell>
        </row>
        <row r="290">
          <cell r="Q290">
            <v>45211</v>
          </cell>
        </row>
        <row r="291">
          <cell r="Q291">
            <v>45232</v>
          </cell>
        </row>
        <row r="292">
          <cell r="Q292">
            <v>45245</v>
          </cell>
        </row>
        <row r="293">
          <cell r="Q293">
            <v>45285</v>
          </cell>
        </row>
        <row r="294">
          <cell r="Q294">
            <v>45292</v>
          </cell>
        </row>
        <row r="295">
          <cell r="Q295">
            <v>45334</v>
          </cell>
        </row>
        <row r="296">
          <cell r="Q296">
            <v>45335</v>
          </cell>
        </row>
        <row r="297">
          <cell r="Q297">
            <v>45380</v>
          </cell>
        </row>
        <row r="298">
          <cell r="Q298">
            <v>45403</v>
          </cell>
        </row>
        <row r="299">
          <cell r="Q299">
            <v>45413</v>
          </cell>
        </row>
        <row r="300">
          <cell r="Q300">
            <v>45442</v>
          </cell>
        </row>
        <row r="301">
          <cell r="Q301">
            <v>45542</v>
          </cell>
        </row>
        <row r="302">
          <cell r="Q302">
            <v>45577</v>
          </cell>
        </row>
        <row r="303">
          <cell r="Q303">
            <v>45598</v>
          </cell>
        </row>
        <row r="304">
          <cell r="Q304">
            <v>45611</v>
          </cell>
        </row>
        <row r="305">
          <cell r="Q305">
            <v>45651</v>
          </cell>
        </row>
        <row r="306">
          <cell r="Q306">
            <v>45658</v>
          </cell>
        </row>
        <row r="307">
          <cell r="Q307">
            <v>45719</v>
          </cell>
        </row>
        <row r="308">
          <cell r="Q308">
            <v>45720</v>
          </cell>
        </row>
        <row r="309">
          <cell r="Q309">
            <v>45765</v>
          </cell>
        </row>
        <row r="310">
          <cell r="Q310">
            <v>45768</v>
          </cell>
        </row>
        <row r="311">
          <cell r="Q311">
            <v>45778</v>
          </cell>
        </row>
        <row r="312">
          <cell r="Q312">
            <v>45827</v>
          </cell>
        </row>
        <row r="313">
          <cell r="Q313">
            <v>45907</v>
          </cell>
        </row>
        <row r="314">
          <cell r="Q314">
            <v>45942</v>
          </cell>
        </row>
        <row r="315">
          <cell r="Q315">
            <v>45963</v>
          </cell>
        </row>
        <row r="316">
          <cell r="Q316">
            <v>45976</v>
          </cell>
        </row>
        <row r="317">
          <cell r="Q317">
            <v>46016</v>
          </cell>
        </row>
        <row r="318">
          <cell r="Q318">
            <v>46023</v>
          </cell>
        </row>
        <row r="319">
          <cell r="Q319">
            <v>46069</v>
          </cell>
        </row>
        <row r="320">
          <cell r="Q320">
            <v>46070</v>
          </cell>
        </row>
        <row r="321">
          <cell r="Q321">
            <v>46115</v>
          </cell>
        </row>
        <row r="322">
          <cell r="Q322">
            <v>46133</v>
          </cell>
        </row>
        <row r="323">
          <cell r="Q323">
            <v>46143</v>
          </cell>
        </row>
        <row r="324">
          <cell r="Q324">
            <v>46177</v>
          </cell>
        </row>
        <row r="325">
          <cell r="Q325">
            <v>46272</v>
          </cell>
        </row>
        <row r="326">
          <cell r="Q326">
            <v>46307</v>
          </cell>
        </row>
        <row r="327">
          <cell r="Q327">
            <v>46328</v>
          </cell>
        </row>
        <row r="328">
          <cell r="Q328">
            <v>46341</v>
          </cell>
        </row>
        <row r="329">
          <cell r="Q329">
            <v>46381</v>
          </cell>
        </row>
        <row r="330">
          <cell r="Q330">
            <v>46388</v>
          </cell>
        </row>
        <row r="331">
          <cell r="Q331">
            <v>46426</v>
          </cell>
        </row>
        <row r="332">
          <cell r="Q332">
            <v>46427</v>
          </cell>
        </row>
        <row r="333">
          <cell r="Q333">
            <v>46472</v>
          </cell>
        </row>
        <row r="334">
          <cell r="Q334">
            <v>46498</v>
          </cell>
        </row>
        <row r="335">
          <cell r="Q335">
            <v>46508</v>
          </cell>
        </row>
        <row r="336">
          <cell r="Q336">
            <v>46534</v>
          </cell>
        </row>
        <row r="337">
          <cell r="Q337">
            <v>46637</v>
          </cell>
        </row>
        <row r="338">
          <cell r="Q338">
            <v>46672</v>
          </cell>
        </row>
        <row r="339">
          <cell r="Q339">
            <v>46693</v>
          </cell>
        </row>
        <row r="340">
          <cell r="Q340">
            <v>46706</v>
          </cell>
        </row>
        <row r="341">
          <cell r="Q341">
            <v>46746</v>
          </cell>
        </row>
        <row r="342">
          <cell r="Q342">
            <v>46753</v>
          </cell>
        </row>
        <row r="343">
          <cell r="Q343">
            <v>46811</v>
          </cell>
        </row>
        <row r="344">
          <cell r="Q344">
            <v>46812</v>
          </cell>
        </row>
        <row r="345">
          <cell r="Q345">
            <v>46857</v>
          </cell>
        </row>
        <row r="346">
          <cell r="Q346">
            <v>46864</v>
          </cell>
        </row>
        <row r="347">
          <cell r="Q347">
            <v>46874</v>
          </cell>
        </row>
        <row r="348">
          <cell r="Q348">
            <v>46919</v>
          </cell>
        </row>
        <row r="349">
          <cell r="Q349">
            <v>47003</v>
          </cell>
        </row>
        <row r="350">
          <cell r="Q350">
            <v>47038</v>
          </cell>
        </row>
        <row r="351">
          <cell r="Q351">
            <v>47059</v>
          </cell>
        </row>
        <row r="352">
          <cell r="Q352">
            <v>47072</v>
          </cell>
        </row>
        <row r="353">
          <cell r="Q353">
            <v>47112</v>
          </cell>
        </row>
        <row r="354">
          <cell r="Q354">
            <v>47119</v>
          </cell>
        </row>
        <row r="355">
          <cell r="Q355">
            <v>47161</v>
          </cell>
        </row>
        <row r="356">
          <cell r="Q356">
            <v>47162</v>
          </cell>
        </row>
        <row r="357">
          <cell r="Q357">
            <v>47207</v>
          </cell>
        </row>
        <row r="358">
          <cell r="Q358">
            <v>47229</v>
          </cell>
        </row>
        <row r="359">
          <cell r="Q359">
            <v>47239</v>
          </cell>
        </row>
        <row r="360">
          <cell r="Q360">
            <v>47269</v>
          </cell>
        </row>
        <row r="361">
          <cell r="Q361">
            <v>47368</v>
          </cell>
        </row>
        <row r="362">
          <cell r="Q362">
            <v>47403</v>
          </cell>
        </row>
        <row r="363">
          <cell r="Q363">
            <v>47424</v>
          </cell>
        </row>
        <row r="364">
          <cell r="Q364">
            <v>47437</v>
          </cell>
        </row>
        <row r="365">
          <cell r="Q365">
            <v>47477</v>
          </cell>
        </row>
        <row r="366">
          <cell r="Q366">
            <v>47484</v>
          </cell>
        </row>
        <row r="367">
          <cell r="Q367">
            <v>47546</v>
          </cell>
        </row>
        <row r="368">
          <cell r="Q368">
            <v>47547</v>
          </cell>
        </row>
        <row r="369">
          <cell r="Q369">
            <v>47592</v>
          </cell>
        </row>
        <row r="370">
          <cell r="Q370">
            <v>47594</v>
          </cell>
        </row>
        <row r="371">
          <cell r="Q371">
            <v>47604</v>
          </cell>
        </row>
        <row r="372">
          <cell r="Q372">
            <v>47654</v>
          </cell>
        </row>
        <row r="373">
          <cell r="Q373">
            <v>47733</v>
          </cell>
        </row>
        <row r="374">
          <cell r="Q374">
            <v>47768</v>
          </cell>
        </row>
        <row r="375">
          <cell r="Q375">
            <v>47789</v>
          </cell>
        </row>
        <row r="376">
          <cell r="Q376">
            <v>47802</v>
          </cell>
        </row>
        <row r="377">
          <cell r="Q377">
            <v>47842</v>
          </cell>
        </row>
        <row r="378">
          <cell r="Q378">
            <v>47849</v>
          </cell>
        </row>
        <row r="379">
          <cell r="Q379">
            <v>47903</v>
          </cell>
        </row>
        <row r="380">
          <cell r="Q380">
            <v>47904</v>
          </cell>
        </row>
        <row r="381">
          <cell r="Q381">
            <v>47949</v>
          </cell>
        </row>
        <row r="382">
          <cell r="Q382">
            <v>47959</v>
          </cell>
        </row>
        <row r="383">
          <cell r="Q383">
            <v>47969</v>
          </cell>
        </row>
        <row r="384">
          <cell r="Q384">
            <v>48011</v>
          </cell>
        </row>
        <row r="385">
          <cell r="Q385">
            <v>48098</v>
          </cell>
        </row>
        <row r="386">
          <cell r="Q386">
            <v>48133</v>
          </cell>
        </row>
        <row r="387">
          <cell r="Q387">
            <v>48154</v>
          </cell>
        </row>
        <row r="388">
          <cell r="Q388">
            <v>48167</v>
          </cell>
        </row>
        <row r="389">
          <cell r="Q389">
            <v>48207</v>
          </cell>
        </row>
        <row r="390">
          <cell r="Q390">
            <v>48214</v>
          </cell>
        </row>
        <row r="391">
          <cell r="Q391">
            <v>48253</v>
          </cell>
        </row>
        <row r="392">
          <cell r="Q392">
            <v>48254</v>
          </cell>
        </row>
        <row r="393">
          <cell r="Q393">
            <v>48299</v>
          </cell>
        </row>
        <row r="394">
          <cell r="Q394">
            <v>48325</v>
          </cell>
        </row>
        <row r="395">
          <cell r="Q395">
            <v>48335</v>
          </cell>
        </row>
        <row r="396">
          <cell r="Q396">
            <v>48361</v>
          </cell>
        </row>
        <row r="397">
          <cell r="Q397">
            <v>48464</v>
          </cell>
        </row>
        <row r="398">
          <cell r="Q398">
            <v>48499</v>
          </cell>
        </row>
        <row r="399">
          <cell r="Q399">
            <v>48520</v>
          </cell>
        </row>
        <row r="400">
          <cell r="Q400">
            <v>48533</v>
          </cell>
        </row>
        <row r="401">
          <cell r="Q401">
            <v>48573</v>
          </cell>
        </row>
      </sheetData>
      <sheetData sheetId="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Fence OGXP3 Novembro"/>
      <sheetName val="Fence NATU3 Setembro"/>
      <sheetName val="Mod. Fence NATU3 Setembro"/>
      <sheetName val="Condor BBAS3 Outubro"/>
      <sheetName val="Fence CSNA3 Outubro"/>
      <sheetName val="Fence Alta USIM5 Outubro"/>
      <sheetName val="Fence BBDC4 Outubro"/>
      <sheetName val="Fence USIM5 Outubro"/>
      <sheetName val="Fence PETR4 Outubro"/>
      <sheetName val="Fence VALE5 Outubro"/>
      <sheetName val="Financiamento ITUB4 Setembro"/>
      <sheetName val="Call Spread GGBR4 Agosto "/>
      <sheetName val="Butterfly"/>
      <sheetName val="Call Spread"/>
      <sheetName val="Cadastro"/>
      <sheetName val="Pricing"/>
      <sheetName val="Holiday"/>
      <sheetName val="Rates"/>
      <sheetName val="Opt Mkt"/>
      <sheetName val="Condor GGBR4 Outubro"/>
      <sheetName val="Fence BOVA11 Novembro"/>
      <sheetName val="Put+Call Spread ITUB4 Dezembro"/>
      <sheetName val="Fence Alta ITUB4 Dezembro"/>
      <sheetName val="Put+Call Spread BOVA11 Novembro"/>
      <sheetName val="Fence Alta BBDC4 Dezembro"/>
      <sheetName val="Fence BVMF3 Outubro"/>
      <sheetName val="Fence Alta OGXP3 Novembro"/>
      <sheetName val="Fence Alta"/>
      <sheetName val="Fence Baixa"/>
      <sheetName val="Condor"/>
      <sheetName val="Put+Call Spread"/>
      <sheetName val="Financiament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3">
          <cell r="A3">
            <v>39814</v>
          </cell>
          <cell r="B3">
            <v>39814</v>
          </cell>
        </row>
        <row r="4">
          <cell r="A4">
            <v>39867</v>
          </cell>
          <cell r="B4">
            <v>39838</v>
          </cell>
        </row>
        <row r="5">
          <cell r="A5">
            <v>39868</v>
          </cell>
          <cell r="B5">
            <v>39867</v>
          </cell>
        </row>
        <row r="6">
          <cell r="A6">
            <v>39913</v>
          </cell>
          <cell r="B6">
            <v>39868</v>
          </cell>
        </row>
        <row r="7">
          <cell r="A7">
            <v>39924</v>
          </cell>
          <cell r="B7">
            <v>39913</v>
          </cell>
        </row>
        <row r="8">
          <cell r="A8">
            <v>39934</v>
          </cell>
          <cell r="B8">
            <v>39924</v>
          </cell>
        </row>
        <row r="9">
          <cell r="A9">
            <v>39975</v>
          </cell>
          <cell r="B9">
            <v>39934</v>
          </cell>
        </row>
        <row r="10">
          <cell r="A10">
            <v>40063</v>
          </cell>
          <cell r="B10">
            <v>39975</v>
          </cell>
        </row>
        <row r="11">
          <cell r="A11">
            <v>40098</v>
          </cell>
          <cell r="B11">
            <v>40003</v>
          </cell>
        </row>
        <row r="12">
          <cell r="A12">
            <v>40119</v>
          </cell>
          <cell r="B12">
            <v>40063</v>
          </cell>
        </row>
        <row r="13">
          <cell r="A13">
            <v>40132</v>
          </cell>
          <cell r="B13">
            <v>40098</v>
          </cell>
        </row>
        <row r="14">
          <cell r="A14">
            <v>40172</v>
          </cell>
          <cell r="B14">
            <v>40119</v>
          </cell>
        </row>
        <row r="15">
          <cell r="A15">
            <v>40179</v>
          </cell>
          <cell r="B15">
            <v>40132</v>
          </cell>
        </row>
        <row r="16">
          <cell r="A16">
            <v>40203</v>
          </cell>
          <cell r="B16">
            <v>40172</v>
          </cell>
        </row>
        <row r="17">
          <cell r="A17">
            <v>40224</v>
          </cell>
          <cell r="B17">
            <v>40179</v>
          </cell>
        </row>
        <row r="18">
          <cell r="A18">
            <v>40225</v>
          </cell>
          <cell r="B18">
            <v>40203</v>
          </cell>
        </row>
        <row r="19">
          <cell r="A19">
            <v>40270</v>
          </cell>
          <cell r="B19">
            <v>40224</v>
          </cell>
        </row>
        <row r="20">
          <cell r="A20">
            <v>40289</v>
          </cell>
          <cell r="B20">
            <v>40225</v>
          </cell>
        </row>
        <row r="21">
          <cell r="A21">
            <v>40299</v>
          </cell>
          <cell r="B21">
            <v>40270</v>
          </cell>
        </row>
        <row r="22">
          <cell r="A22">
            <v>40332</v>
          </cell>
          <cell r="B22">
            <v>40289</v>
          </cell>
        </row>
        <row r="23">
          <cell r="A23">
            <v>40368</v>
          </cell>
          <cell r="B23">
            <v>40299</v>
          </cell>
        </row>
        <row r="24">
          <cell r="A24">
            <v>40428</v>
          </cell>
          <cell r="B24">
            <v>40332</v>
          </cell>
        </row>
        <row r="25">
          <cell r="A25">
            <v>40463</v>
          </cell>
          <cell r="B25">
            <v>40368</v>
          </cell>
        </row>
        <row r="26">
          <cell r="A26">
            <v>40484</v>
          </cell>
          <cell r="B26">
            <v>40428</v>
          </cell>
        </row>
        <row r="27">
          <cell r="A27">
            <v>40497</v>
          </cell>
          <cell r="B27">
            <v>40463</v>
          </cell>
        </row>
        <row r="28">
          <cell r="A28">
            <v>40537</v>
          </cell>
          <cell r="B28">
            <v>40484</v>
          </cell>
        </row>
        <row r="29">
          <cell r="A29">
            <v>40544</v>
          </cell>
          <cell r="B29">
            <v>40497</v>
          </cell>
        </row>
        <row r="30">
          <cell r="A30">
            <v>40568</v>
          </cell>
          <cell r="B30">
            <v>40537</v>
          </cell>
        </row>
        <row r="31">
          <cell r="A31">
            <v>40609</v>
          </cell>
          <cell r="B31">
            <v>40544</v>
          </cell>
        </row>
        <row r="32">
          <cell r="A32">
            <v>40610</v>
          </cell>
          <cell r="B32">
            <v>40568</v>
          </cell>
        </row>
        <row r="33">
          <cell r="A33">
            <v>40654</v>
          </cell>
          <cell r="B33">
            <v>40609</v>
          </cell>
        </row>
        <row r="34">
          <cell r="A34">
            <v>40655</v>
          </cell>
          <cell r="B34">
            <v>40610</v>
          </cell>
        </row>
        <row r="35">
          <cell r="A35">
            <v>40664</v>
          </cell>
          <cell r="B35">
            <v>40654</v>
          </cell>
        </row>
        <row r="36">
          <cell r="A36">
            <v>40717</v>
          </cell>
          <cell r="B36">
            <v>40655</v>
          </cell>
        </row>
        <row r="37">
          <cell r="A37">
            <v>40733</v>
          </cell>
          <cell r="B37">
            <v>40664</v>
          </cell>
        </row>
        <row r="38">
          <cell r="A38">
            <v>40793</v>
          </cell>
          <cell r="B38">
            <v>40717</v>
          </cell>
        </row>
        <row r="39">
          <cell r="A39">
            <v>40828</v>
          </cell>
          <cell r="B39">
            <v>40733</v>
          </cell>
        </row>
        <row r="40">
          <cell r="A40">
            <v>40849</v>
          </cell>
          <cell r="B40">
            <v>40793</v>
          </cell>
        </row>
        <row r="41">
          <cell r="A41">
            <v>40862</v>
          </cell>
          <cell r="B41">
            <v>40828</v>
          </cell>
        </row>
        <row r="42">
          <cell r="A42">
            <v>40902</v>
          </cell>
          <cell r="B42">
            <v>40849</v>
          </cell>
        </row>
        <row r="43">
          <cell r="A43">
            <v>40909</v>
          </cell>
          <cell r="B43">
            <v>40862</v>
          </cell>
        </row>
        <row r="44">
          <cell r="A44">
            <v>40933</v>
          </cell>
          <cell r="B44">
            <v>40902</v>
          </cell>
        </row>
        <row r="45">
          <cell r="A45">
            <v>40959</v>
          </cell>
          <cell r="B45">
            <v>40909</v>
          </cell>
        </row>
        <row r="46">
          <cell r="A46">
            <v>40960</v>
          </cell>
          <cell r="B46">
            <v>40933</v>
          </cell>
        </row>
        <row r="47">
          <cell r="A47">
            <v>41005</v>
          </cell>
          <cell r="B47">
            <v>40959</v>
          </cell>
        </row>
        <row r="48">
          <cell r="A48">
            <v>41020</v>
          </cell>
          <cell r="B48">
            <v>40960</v>
          </cell>
        </row>
        <row r="49">
          <cell r="A49">
            <v>41030</v>
          </cell>
          <cell r="B49">
            <v>41005</v>
          </cell>
        </row>
        <row r="50">
          <cell r="A50">
            <v>41067</v>
          </cell>
          <cell r="B50">
            <v>41020</v>
          </cell>
        </row>
        <row r="51">
          <cell r="A51">
            <v>41099</v>
          </cell>
          <cell r="B51">
            <v>41030</v>
          </cell>
        </row>
        <row r="52">
          <cell r="A52">
            <v>41159</v>
          </cell>
          <cell r="B52">
            <v>41067</v>
          </cell>
        </row>
        <row r="53">
          <cell r="A53">
            <v>41194</v>
          </cell>
          <cell r="B53">
            <v>41099</v>
          </cell>
        </row>
        <row r="54">
          <cell r="A54">
            <v>41215</v>
          </cell>
          <cell r="B54">
            <v>41159</v>
          </cell>
        </row>
        <row r="55">
          <cell r="A55">
            <v>41228</v>
          </cell>
          <cell r="B55">
            <v>41194</v>
          </cell>
        </row>
        <row r="56">
          <cell r="A56">
            <v>41268</v>
          </cell>
          <cell r="B56">
            <v>41215</v>
          </cell>
        </row>
        <row r="57">
          <cell r="A57">
            <v>41275</v>
          </cell>
          <cell r="B57">
            <v>41228</v>
          </cell>
        </row>
        <row r="58">
          <cell r="A58">
            <v>41299</v>
          </cell>
          <cell r="B58">
            <v>41268</v>
          </cell>
        </row>
        <row r="59">
          <cell r="A59">
            <v>41316</v>
          </cell>
          <cell r="B59">
            <v>41275</v>
          </cell>
        </row>
        <row r="60">
          <cell r="A60">
            <v>41317</v>
          </cell>
          <cell r="B60">
            <v>41299</v>
          </cell>
        </row>
        <row r="61">
          <cell r="A61">
            <v>41362</v>
          </cell>
          <cell r="B61">
            <v>41316</v>
          </cell>
        </row>
        <row r="62">
          <cell r="A62">
            <v>41385</v>
          </cell>
          <cell r="B62">
            <v>41317</v>
          </cell>
        </row>
        <row r="63">
          <cell r="A63">
            <v>41395</v>
          </cell>
          <cell r="B63">
            <v>41362</v>
          </cell>
        </row>
        <row r="64">
          <cell r="A64">
            <v>41424</v>
          </cell>
          <cell r="B64">
            <v>41385</v>
          </cell>
        </row>
        <row r="65">
          <cell r="A65">
            <v>41464</v>
          </cell>
          <cell r="B65">
            <v>41395</v>
          </cell>
        </row>
        <row r="66">
          <cell r="A66">
            <v>41524</v>
          </cell>
          <cell r="B66">
            <v>41424</v>
          </cell>
        </row>
        <row r="67">
          <cell r="A67">
            <v>41559</v>
          </cell>
          <cell r="B67">
            <v>41464</v>
          </cell>
        </row>
        <row r="68">
          <cell r="A68">
            <v>41580</v>
          </cell>
          <cell r="B68">
            <v>41524</v>
          </cell>
        </row>
        <row r="69">
          <cell r="A69">
            <v>41593</v>
          </cell>
          <cell r="B69">
            <v>41559</v>
          </cell>
        </row>
        <row r="70">
          <cell r="A70">
            <v>41633</v>
          </cell>
          <cell r="B70">
            <v>41580</v>
          </cell>
        </row>
        <row r="71">
          <cell r="A71">
            <v>41640</v>
          </cell>
          <cell r="B71">
            <v>41593</v>
          </cell>
        </row>
        <row r="72">
          <cell r="A72">
            <v>41664</v>
          </cell>
          <cell r="B72">
            <v>41633</v>
          </cell>
        </row>
        <row r="73">
          <cell r="A73">
            <v>41701</v>
          </cell>
          <cell r="B73">
            <v>41640</v>
          </cell>
        </row>
        <row r="74">
          <cell r="A74">
            <v>41702</v>
          </cell>
          <cell r="B74">
            <v>41664</v>
          </cell>
        </row>
        <row r="75">
          <cell r="A75">
            <v>41747</v>
          </cell>
          <cell r="B75">
            <v>41701</v>
          </cell>
        </row>
        <row r="76">
          <cell r="A76">
            <v>41750</v>
          </cell>
          <cell r="B76">
            <v>41702</v>
          </cell>
        </row>
        <row r="77">
          <cell r="A77">
            <v>41760</v>
          </cell>
          <cell r="B77">
            <v>41747</v>
          </cell>
        </row>
        <row r="78">
          <cell r="A78">
            <v>41809</v>
          </cell>
          <cell r="B78">
            <v>41750</v>
          </cell>
        </row>
        <row r="79">
          <cell r="A79">
            <v>41829</v>
          </cell>
          <cell r="B79">
            <v>41760</v>
          </cell>
        </row>
        <row r="80">
          <cell r="A80">
            <v>41889</v>
          </cell>
          <cell r="B80">
            <v>41809</v>
          </cell>
        </row>
        <row r="81">
          <cell r="A81">
            <v>41924</v>
          </cell>
          <cell r="B81">
            <v>41829</v>
          </cell>
        </row>
        <row r="82">
          <cell r="A82">
            <v>41945</v>
          </cell>
          <cell r="B82">
            <v>41889</v>
          </cell>
        </row>
        <row r="83">
          <cell r="A83">
            <v>41958</v>
          </cell>
          <cell r="B83">
            <v>41924</v>
          </cell>
        </row>
        <row r="84">
          <cell r="A84">
            <v>41998</v>
          </cell>
          <cell r="B84">
            <v>41945</v>
          </cell>
        </row>
        <row r="85">
          <cell r="A85">
            <v>42005</v>
          </cell>
          <cell r="B85">
            <v>41958</v>
          </cell>
        </row>
        <row r="86">
          <cell r="A86">
            <v>42029</v>
          </cell>
          <cell r="B86">
            <v>41998</v>
          </cell>
        </row>
        <row r="87">
          <cell r="A87">
            <v>42051</v>
          </cell>
          <cell r="B87">
            <v>42005</v>
          </cell>
        </row>
        <row r="88">
          <cell r="A88">
            <v>42052</v>
          </cell>
          <cell r="B88">
            <v>42029</v>
          </cell>
        </row>
        <row r="89">
          <cell r="A89">
            <v>42097</v>
          </cell>
          <cell r="B89">
            <v>42051</v>
          </cell>
        </row>
        <row r="90">
          <cell r="A90">
            <v>42115</v>
          </cell>
          <cell r="B90">
            <v>42052</v>
          </cell>
        </row>
        <row r="91">
          <cell r="A91">
            <v>42125</v>
          </cell>
          <cell r="B91">
            <v>42097</v>
          </cell>
        </row>
        <row r="92">
          <cell r="A92">
            <v>42159</v>
          </cell>
          <cell r="B92">
            <v>42115</v>
          </cell>
        </row>
        <row r="93">
          <cell r="A93">
            <v>42194</v>
          </cell>
          <cell r="B93">
            <v>42125</v>
          </cell>
        </row>
        <row r="94">
          <cell r="A94">
            <v>42254</v>
          </cell>
          <cell r="B94">
            <v>42159</v>
          </cell>
        </row>
        <row r="95">
          <cell r="A95">
            <v>42289</v>
          </cell>
          <cell r="B95">
            <v>42194</v>
          </cell>
        </row>
        <row r="96">
          <cell r="A96">
            <v>42310</v>
          </cell>
          <cell r="B96">
            <v>42254</v>
          </cell>
        </row>
        <row r="97">
          <cell r="A97">
            <v>42323</v>
          </cell>
          <cell r="B97">
            <v>42289</v>
          </cell>
        </row>
        <row r="98">
          <cell r="A98">
            <v>42363</v>
          </cell>
          <cell r="B98">
            <v>42310</v>
          </cell>
        </row>
        <row r="99">
          <cell r="A99">
            <v>42370</v>
          </cell>
          <cell r="B99">
            <v>42323</v>
          </cell>
        </row>
        <row r="100">
          <cell r="A100">
            <v>42394</v>
          </cell>
          <cell r="B100">
            <v>42363</v>
          </cell>
        </row>
        <row r="101">
          <cell r="A101">
            <v>42408</v>
          </cell>
          <cell r="B101">
            <v>42370</v>
          </cell>
        </row>
        <row r="102">
          <cell r="A102">
            <v>42409</v>
          </cell>
          <cell r="B102">
            <v>42394</v>
          </cell>
        </row>
        <row r="103">
          <cell r="A103">
            <v>42454</v>
          </cell>
          <cell r="B103">
            <v>42408</v>
          </cell>
        </row>
        <row r="104">
          <cell r="A104">
            <v>42481</v>
          </cell>
          <cell r="B104">
            <v>42409</v>
          </cell>
        </row>
        <row r="105">
          <cell r="A105">
            <v>42491</v>
          </cell>
          <cell r="B105">
            <v>42454</v>
          </cell>
        </row>
        <row r="106">
          <cell r="A106">
            <v>42516</v>
          </cell>
          <cell r="B106">
            <v>42481</v>
          </cell>
        </row>
        <row r="107">
          <cell r="A107">
            <v>42560</v>
          </cell>
          <cell r="B107">
            <v>42491</v>
          </cell>
        </row>
        <row r="108">
          <cell r="A108">
            <v>42620</v>
          </cell>
          <cell r="B108">
            <v>42516</v>
          </cell>
        </row>
        <row r="109">
          <cell r="A109">
            <v>42655</v>
          </cell>
          <cell r="B109">
            <v>42560</v>
          </cell>
        </row>
        <row r="110">
          <cell r="A110">
            <v>42676</v>
          </cell>
          <cell r="B110">
            <v>42620</v>
          </cell>
        </row>
        <row r="111">
          <cell r="A111">
            <v>42689</v>
          </cell>
          <cell r="B111">
            <v>42655</v>
          </cell>
        </row>
        <row r="112">
          <cell r="A112">
            <v>42729</v>
          </cell>
          <cell r="B112">
            <v>42676</v>
          </cell>
        </row>
        <row r="113">
          <cell r="A113">
            <v>42736</v>
          </cell>
          <cell r="B113">
            <v>42689</v>
          </cell>
        </row>
        <row r="114">
          <cell r="A114">
            <v>42760</v>
          </cell>
          <cell r="B114">
            <v>42729</v>
          </cell>
        </row>
        <row r="115">
          <cell r="A115">
            <v>42793</v>
          </cell>
          <cell r="B115">
            <v>42736</v>
          </cell>
        </row>
        <row r="116">
          <cell r="A116">
            <v>42794</v>
          </cell>
          <cell r="B116">
            <v>42760</v>
          </cell>
        </row>
        <row r="117">
          <cell r="A117">
            <v>42839</v>
          </cell>
          <cell r="B117">
            <v>42793</v>
          </cell>
        </row>
        <row r="118">
          <cell r="A118">
            <v>42846</v>
          </cell>
          <cell r="B118">
            <v>42794</v>
          </cell>
        </row>
        <row r="119">
          <cell r="A119">
            <v>42856</v>
          </cell>
          <cell r="B119">
            <v>42839</v>
          </cell>
        </row>
        <row r="120">
          <cell r="A120">
            <v>42901</v>
          </cell>
          <cell r="B120">
            <v>42846</v>
          </cell>
        </row>
        <row r="121">
          <cell r="A121">
            <v>42925</v>
          </cell>
          <cell r="B121">
            <v>42856</v>
          </cell>
        </row>
        <row r="122">
          <cell r="A122">
            <v>42985</v>
          </cell>
          <cell r="B122">
            <v>42901</v>
          </cell>
        </row>
        <row r="123">
          <cell r="A123">
            <v>43020</v>
          </cell>
          <cell r="B123">
            <v>42925</v>
          </cell>
        </row>
        <row r="124">
          <cell r="A124">
            <v>43041</v>
          </cell>
          <cell r="B124">
            <v>42985</v>
          </cell>
        </row>
        <row r="125">
          <cell r="A125">
            <v>43054</v>
          </cell>
          <cell r="B125">
            <v>43020</v>
          </cell>
        </row>
        <row r="126">
          <cell r="A126">
            <v>43094</v>
          </cell>
          <cell r="B126">
            <v>43041</v>
          </cell>
        </row>
        <row r="127">
          <cell r="A127">
            <v>43101</v>
          </cell>
          <cell r="B127">
            <v>43054</v>
          </cell>
        </row>
        <row r="128">
          <cell r="A128">
            <v>43125</v>
          </cell>
          <cell r="B128">
            <v>43094</v>
          </cell>
        </row>
        <row r="129">
          <cell r="A129">
            <v>43143</v>
          </cell>
          <cell r="B129">
            <v>43101</v>
          </cell>
        </row>
        <row r="130">
          <cell r="A130">
            <v>43144</v>
          </cell>
          <cell r="B130">
            <v>43125</v>
          </cell>
        </row>
        <row r="131">
          <cell r="A131">
            <v>43189</v>
          </cell>
          <cell r="B131">
            <v>43143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_Dol"/>
      <sheetName val="Spreads_Dol"/>
      <sheetName val="Call_Dol"/>
      <sheetName val="Graph_Dol"/>
      <sheetName val="Strikes_Dol"/>
      <sheetName val="Strat_Dol"/>
      <sheetName val="VOL"/>
      <sheetName val="Aux"/>
      <sheetName val="Main_IDI"/>
      <sheetName val="Spreads_IDI"/>
      <sheetName val="Strikes_IDI"/>
      <sheetName val="Call_IDI"/>
      <sheetName val="Graph_IDI"/>
      <sheetName val="Strat_IDI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B3">
            <v>40428</v>
          </cell>
        </row>
        <row r="4">
          <cell r="B4">
            <v>40463</v>
          </cell>
        </row>
        <row r="5">
          <cell r="B5">
            <v>40484</v>
          </cell>
        </row>
        <row r="6">
          <cell r="B6">
            <v>40497</v>
          </cell>
        </row>
        <row r="7">
          <cell r="B7">
            <v>40537</v>
          </cell>
        </row>
        <row r="8">
          <cell r="B8">
            <v>40544</v>
          </cell>
        </row>
        <row r="9">
          <cell r="B9">
            <v>40609</v>
          </cell>
        </row>
        <row r="10">
          <cell r="B10">
            <v>40610</v>
          </cell>
        </row>
        <row r="11">
          <cell r="B11">
            <v>40654</v>
          </cell>
        </row>
        <row r="12">
          <cell r="B12">
            <v>40655</v>
          </cell>
        </row>
        <row r="13">
          <cell r="B13">
            <v>40664</v>
          </cell>
        </row>
        <row r="14">
          <cell r="B14">
            <v>40717</v>
          </cell>
        </row>
        <row r="15">
          <cell r="B15">
            <v>40793</v>
          </cell>
        </row>
        <row r="16">
          <cell r="B16">
            <v>40828</v>
          </cell>
        </row>
        <row r="17">
          <cell r="B17">
            <v>40849</v>
          </cell>
        </row>
        <row r="18">
          <cell r="B18">
            <v>40862</v>
          </cell>
        </row>
        <row r="19">
          <cell r="B19">
            <v>40902</v>
          </cell>
        </row>
        <row r="20">
          <cell r="B20">
            <v>40909</v>
          </cell>
        </row>
        <row r="21">
          <cell r="B21">
            <v>40959</v>
          </cell>
        </row>
        <row r="22">
          <cell r="B22">
            <v>40960</v>
          </cell>
        </row>
        <row r="23">
          <cell r="B23">
            <v>41005</v>
          </cell>
        </row>
        <row r="24">
          <cell r="B24">
            <v>41020</v>
          </cell>
        </row>
        <row r="25">
          <cell r="B25">
            <v>41030</v>
          </cell>
        </row>
        <row r="26">
          <cell r="B26">
            <v>41067</v>
          </cell>
        </row>
        <row r="27">
          <cell r="B27">
            <v>41159</v>
          </cell>
        </row>
        <row r="28">
          <cell r="B28">
            <v>41194</v>
          </cell>
        </row>
        <row r="29">
          <cell r="B29">
            <v>41215</v>
          </cell>
        </row>
        <row r="30">
          <cell r="B30">
            <v>41228</v>
          </cell>
        </row>
        <row r="31">
          <cell r="B31">
            <v>41268</v>
          </cell>
        </row>
        <row r="32">
          <cell r="B32">
            <v>41275</v>
          </cell>
        </row>
        <row r="33">
          <cell r="B33">
            <v>41316</v>
          </cell>
        </row>
        <row r="34">
          <cell r="B34">
            <v>41317</v>
          </cell>
        </row>
        <row r="35">
          <cell r="B35">
            <v>41362</v>
          </cell>
        </row>
        <row r="36">
          <cell r="B36">
            <v>41385</v>
          </cell>
        </row>
        <row r="37">
          <cell r="B37">
            <v>41395</v>
          </cell>
        </row>
        <row r="38">
          <cell r="B38">
            <v>41424</v>
          </cell>
        </row>
        <row r="39">
          <cell r="B39">
            <v>41524</v>
          </cell>
        </row>
        <row r="40">
          <cell r="B40">
            <v>41559</v>
          </cell>
        </row>
        <row r="41">
          <cell r="B41">
            <v>41580</v>
          </cell>
        </row>
        <row r="42">
          <cell r="B42">
            <v>41593</v>
          </cell>
        </row>
        <row r="43">
          <cell r="B43">
            <v>41633</v>
          </cell>
        </row>
        <row r="44">
          <cell r="B44">
            <v>41640</v>
          </cell>
        </row>
        <row r="45">
          <cell r="B45">
            <v>41701</v>
          </cell>
        </row>
        <row r="46">
          <cell r="B46">
            <v>41702</v>
          </cell>
        </row>
        <row r="47">
          <cell r="B47">
            <v>41747</v>
          </cell>
        </row>
        <row r="48">
          <cell r="B48">
            <v>41750</v>
          </cell>
        </row>
        <row r="49">
          <cell r="B49">
            <v>41760</v>
          </cell>
        </row>
        <row r="50">
          <cell r="B50">
            <v>41809</v>
          </cell>
        </row>
        <row r="51">
          <cell r="B51">
            <v>41889</v>
          </cell>
        </row>
        <row r="52">
          <cell r="B52">
            <v>41924</v>
          </cell>
        </row>
        <row r="53">
          <cell r="B53">
            <v>41945</v>
          </cell>
        </row>
        <row r="54">
          <cell r="B54">
            <v>41958</v>
          </cell>
        </row>
        <row r="55">
          <cell r="B55">
            <v>41998</v>
          </cell>
        </row>
        <row r="56">
          <cell r="B56">
            <v>42005</v>
          </cell>
        </row>
        <row r="57">
          <cell r="B57">
            <v>42051</v>
          </cell>
        </row>
        <row r="58">
          <cell r="B58">
            <v>42052</v>
          </cell>
        </row>
        <row r="59">
          <cell r="B59">
            <v>42097</v>
          </cell>
        </row>
        <row r="60">
          <cell r="B60">
            <v>42115</v>
          </cell>
        </row>
        <row r="61">
          <cell r="B61">
            <v>42125</v>
          </cell>
        </row>
        <row r="62">
          <cell r="B62">
            <v>42159</v>
          </cell>
        </row>
        <row r="63">
          <cell r="B63">
            <v>42254</v>
          </cell>
        </row>
        <row r="64">
          <cell r="B64">
            <v>42289</v>
          </cell>
        </row>
        <row r="65">
          <cell r="B65">
            <v>42310</v>
          </cell>
        </row>
        <row r="66">
          <cell r="B66">
            <v>42323</v>
          </cell>
        </row>
        <row r="67">
          <cell r="B67">
            <v>42363</v>
          </cell>
        </row>
        <row r="68">
          <cell r="B68">
            <v>42370</v>
          </cell>
        </row>
        <row r="69">
          <cell r="B69">
            <v>42408</v>
          </cell>
        </row>
        <row r="70">
          <cell r="B70">
            <v>42409</v>
          </cell>
        </row>
        <row r="71">
          <cell r="B71">
            <v>42454</v>
          </cell>
        </row>
        <row r="72">
          <cell r="B72">
            <v>42481</v>
          </cell>
        </row>
        <row r="73">
          <cell r="B73">
            <v>42491</v>
          </cell>
        </row>
        <row r="74">
          <cell r="B74">
            <v>42516</v>
          </cell>
        </row>
        <row r="75">
          <cell r="B75">
            <v>42620</v>
          </cell>
        </row>
        <row r="76">
          <cell r="B76">
            <v>42655</v>
          </cell>
        </row>
        <row r="77">
          <cell r="B77">
            <v>42676</v>
          </cell>
        </row>
        <row r="78">
          <cell r="B78">
            <v>42689</v>
          </cell>
        </row>
        <row r="79">
          <cell r="B79">
            <v>42729</v>
          </cell>
        </row>
        <row r="80">
          <cell r="B80">
            <v>42736</v>
          </cell>
        </row>
        <row r="81">
          <cell r="B81">
            <v>42793</v>
          </cell>
        </row>
        <row r="82">
          <cell r="B82">
            <v>42794</v>
          </cell>
        </row>
        <row r="83">
          <cell r="B83">
            <v>42839</v>
          </cell>
        </row>
        <row r="84">
          <cell r="B84">
            <v>42846</v>
          </cell>
        </row>
        <row r="85">
          <cell r="B85">
            <v>42856</v>
          </cell>
        </row>
        <row r="86">
          <cell r="B86">
            <v>42901</v>
          </cell>
        </row>
        <row r="87">
          <cell r="B87">
            <v>42985</v>
          </cell>
        </row>
        <row r="88">
          <cell r="B88">
            <v>43020</v>
          </cell>
        </row>
        <row r="89">
          <cell r="B89">
            <v>43041</v>
          </cell>
        </row>
        <row r="90">
          <cell r="B90">
            <v>43054</v>
          </cell>
        </row>
        <row r="91">
          <cell r="B91">
            <v>43094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rva"/>
      <sheetName val="F17F18F19F20"/>
      <sheetName val="F18F19F20"/>
      <sheetName val="F17N17F18N18"/>
      <sheetName val="NTN-F"/>
      <sheetName val="NTN-B"/>
      <sheetName val="Leilão"/>
      <sheetName val="Graficos"/>
      <sheetName val="Curva FRA"/>
      <sheetName val="AuxilioDados (2)"/>
      <sheetName val="SWAP"/>
      <sheetName val="BONDS"/>
      <sheetName val="dadosexternosBMF_1"/>
      <sheetName val="AuxilioDados"/>
      <sheetName val="N16F17F19F21"/>
      <sheetName val="N17F18N18F19"/>
      <sheetName val="N16F17N17F18"/>
      <sheetName val="Gráf2"/>
      <sheetName val="Travas"/>
      <sheetName val="SlideEspecial"/>
      <sheetName val="Plan1 (3)"/>
      <sheetName val="Plan1"/>
      <sheetName val="SlideNet"/>
      <sheetName val="N16F17N17"/>
      <sheetName val="Plan1 (2)"/>
      <sheetName val="Historico NTN-B"/>
      <sheetName val="NTN-B Travas"/>
      <sheetName val="ROBOTRADER"/>
      <sheetName val="N15F16F17F18"/>
      <sheetName val="MédioHistoricoIbiuna"/>
      <sheetName val="MédioHistoricoGui"/>
      <sheetName val="ML"/>
      <sheetName val="Controle"/>
      <sheetName val="ON-OFF"/>
      <sheetName val="OC1"/>
      <sheetName val="COPOM (2)"/>
      <sheetName val="COPOM"/>
      <sheetName val="BMF_Opcoes"/>
      <sheetName val="Termo"/>
      <sheetName val="BOX4pontas"/>
      <sheetName val="2pontas"/>
      <sheetName val="3pontas"/>
      <sheetName val="4pontas"/>
      <sheetName val="AuxilioDadosOC1"/>
      <sheetName val="ANDIMANTN-F"/>
      <sheetName val="ANDIMANTN-B"/>
      <sheetName val="ANDIMALFT"/>
      <sheetName val="LFT"/>
      <sheetName val="LTN"/>
      <sheetName val="FERIADOS"/>
      <sheetName val="HistoricoLTN"/>
      <sheetName val="F17"/>
      <sheetName val="F18"/>
      <sheetName val="F19"/>
      <sheetName val="F21"/>
      <sheetName val="F23"/>
      <sheetName val="F25"/>
      <sheetName val="F27"/>
      <sheetName val="D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>
        <row r="1">
          <cell r="G1" t="str">
            <v>Fundo</v>
          </cell>
        </row>
        <row r="2">
          <cell r="G2" t="str">
            <v>Banco</v>
          </cell>
        </row>
        <row r="3">
          <cell r="G3" t="str">
            <v>Financiar</v>
          </cell>
        </row>
        <row r="4">
          <cell r="G4" t="str">
            <v>Reverter</v>
          </cell>
        </row>
      </sheetData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DOS"/>
      <sheetName val="GRÁFICOS"/>
      <sheetName val="DI1"/>
      <sheetName val="FERIADOS"/>
    </sheetNames>
    <sheetDataSet>
      <sheetData sheetId="0"/>
      <sheetData sheetId="1"/>
      <sheetData sheetId="2"/>
      <sheetData sheetId="3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LIC"/>
      <sheetName val="NET"/>
      <sheetName val="SWAP"/>
      <sheetName val="POSITION"/>
      <sheetName val="CAMBIAIS"/>
      <sheetName val="FORWARD"/>
      <sheetName val="GRAF RESERVAS"/>
      <sheetName val="RESERVAS"/>
      <sheetName val="GRAF PTAX"/>
      <sheetName val="PTAX800"/>
      <sheetName val="HISTÓRICO"/>
      <sheetName val="CUSTOS"/>
      <sheetName val="FERIADOS"/>
      <sheetName val="Plan9"/>
      <sheetName val="Plan10"/>
      <sheetName val="Plan11"/>
      <sheetName val="Plan12"/>
      <sheetName val="Plan13"/>
      <sheetName val="Plan14"/>
      <sheetName val="Plan15"/>
      <sheetName val="Plan16"/>
      <sheetName val="Módulo1"/>
      <sheetName val="Módulo2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/>
      <sheetData sheetId="8" refreshError="1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_Ibov"/>
      <sheetName val="Spreads_Ibov"/>
      <sheetName val="Aux"/>
      <sheetName val="Plan1"/>
    </sheetNames>
    <sheetDataSet>
      <sheetData sheetId="0"/>
      <sheetData sheetId="1"/>
      <sheetData sheetId="2">
        <row r="42">
          <cell r="K42">
            <v>40686</v>
          </cell>
        </row>
      </sheetData>
      <sheetData sheetId="3"/>
    </sheetDataSet>
  </externalBook>
</externalLink>
</file>

<file path=xl/queryTables/queryTable1.xml><?xml version="1.0" encoding="utf-8"?>
<queryTable xmlns="http://schemas.openxmlformats.org/spreadsheetml/2006/main" name="dadosexternosBMF_3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BMF_4" connectionId="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BMF_1" connectionId="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BMF_2" connectionId="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BMF_2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BMF_1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BMF_4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BMF_3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3.bin"/><Relationship Id="rId5" Type="http://schemas.openxmlformats.org/officeDocument/2006/relationships/queryTable" Target="../queryTables/queryTable8.xml"/><Relationship Id="rId4" Type="http://schemas.openxmlformats.org/officeDocument/2006/relationships/queryTable" Target="../queryTables/query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HU1254"/>
  <sheetViews>
    <sheetView tabSelected="1" topLeftCell="C1" zoomScaleNormal="100" workbookViewId="0">
      <pane ySplit="8" topLeftCell="A48" activePane="bottomLeft" state="frozen"/>
      <selection activeCell="AL1" sqref="AL1"/>
      <selection pane="bottomLeft" activeCell="E6" sqref="E6"/>
    </sheetView>
  </sheetViews>
  <sheetFormatPr defaultRowHeight="15"/>
  <cols>
    <col min="1" max="1" width="23.85546875" customWidth="1"/>
    <col min="2" max="2" width="14.85546875" hidden="1" customWidth="1"/>
    <col min="3" max="3" width="21.85546875" customWidth="1"/>
    <col min="4" max="4" width="10.28515625" customWidth="1"/>
    <col min="5" max="5" width="18.5703125" customWidth="1"/>
    <col min="6" max="6" width="10.7109375" hidden="1" customWidth="1"/>
    <col min="7" max="7" width="22.140625" customWidth="1"/>
    <col min="8" max="8" width="19.5703125" customWidth="1"/>
    <col min="9" max="10" width="19.85546875" customWidth="1"/>
    <col min="11" max="11" width="19.5703125" customWidth="1"/>
    <col min="12" max="12" width="11.5703125" bestFit="1" customWidth="1"/>
    <col min="13" max="16" width="9.85546875" customWidth="1"/>
    <col min="17" max="17" width="12.28515625" customWidth="1"/>
    <col min="18" max="18" width="13.7109375" customWidth="1"/>
    <col min="19" max="20" width="12.7109375" bestFit="1" customWidth="1"/>
    <col min="21" max="21" width="8.5703125" customWidth="1"/>
    <col min="22" max="22" width="12.5703125" customWidth="1"/>
    <col min="23" max="23" width="13.7109375" bestFit="1" customWidth="1"/>
    <col min="24" max="25" width="12.7109375" bestFit="1" customWidth="1"/>
    <col min="26" max="26" width="8.5703125" customWidth="1"/>
    <col min="27" max="27" width="13.7109375" bestFit="1" customWidth="1"/>
    <col min="28" max="28" width="12.7109375" bestFit="1" customWidth="1"/>
    <col min="29" max="29" width="8.5703125" customWidth="1"/>
    <col min="30" max="30" width="16.85546875" bestFit="1" customWidth="1"/>
    <col min="31" max="31" width="14.5703125" bestFit="1" customWidth="1"/>
    <col min="32" max="32" width="14.140625" bestFit="1" customWidth="1"/>
    <col min="33" max="33" width="13.7109375" bestFit="1" customWidth="1"/>
    <col min="34" max="34" width="12.7109375" bestFit="1" customWidth="1"/>
    <col min="37" max="37" width="14.42578125" bestFit="1" customWidth="1"/>
    <col min="38" max="38" width="5.140625" customWidth="1"/>
    <col min="39" max="39" width="9.140625" bestFit="1" customWidth="1"/>
    <col min="40" max="40" width="10.5703125" bestFit="1" customWidth="1"/>
    <col min="41" max="41" width="9.140625" bestFit="1" customWidth="1"/>
    <col min="42" max="42" width="13" bestFit="1" customWidth="1"/>
    <col min="43" max="43" width="9.85546875" customWidth="1"/>
    <col min="44" max="44" width="9.42578125" bestFit="1" customWidth="1"/>
    <col min="45" max="46" width="27" bestFit="1" customWidth="1"/>
    <col min="47" max="47" width="9.140625" bestFit="1" customWidth="1"/>
    <col min="48" max="48" width="11.140625" bestFit="1" customWidth="1"/>
    <col min="49" max="49" width="14.7109375" bestFit="1" customWidth="1"/>
    <col min="50" max="50" width="9.140625" bestFit="1" customWidth="1"/>
    <col min="51" max="51" width="11.140625" bestFit="1" customWidth="1"/>
    <col min="52" max="52" width="14.7109375" bestFit="1" customWidth="1"/>
    <col min="53" max="53" width="9.140625" bestFit="1" customWidth="1"/>
    <col min="54" max="54" width="11.140625" bestFit="1" customWidth="1"/>
    <col min="55" max="55" width="14.7109375" bestFit="1" customWidth="1"/>
    <col min="56" max="56" width="9.140625" bestFit="1" customWidth="1"/>
    <col min="57" max="57" width="11.140625" bestFit="1" customWidth="1"/>
    <col min="58" max="58" width="14.7109375" bestFit="1" customWidth="1"/>
    <col min="59" max="59" width="9.140625" bestFit="1" customWidth="1"/>
    <col min="60" max="60" width="11.140625" bestFit="1" customWidth="1"/>
    <col min="61" max="61" width="14.7109375" bestFit="1" customWidth="1"/>
    <col min="62" max="62" width="9.140625" bestFit="1" customWidth="1"/>
    <col min="63" max="63" width="11.140625" bestFit="1" customWidth="1"/>
    <col min="64" max="64" width="14.7109375" bestFit="1" customWidth="1"/>
    <col min="65" max="65" width="9.140625" bestFit="1" customWidth="1"/>
    <col min="66" max="66" width="13" bestFit="1" customWidth="1"/>
    <col min="67" max="67" width="14.7109375" bestFit="1" customWidth="1"/>
    <col min="68" max="68" width="9.140625" bestFit="1" customWidth="1"/>
    <col min="69" max="69" width="11.140625" bestFit="1" customWidth="1"/>
    <col min="70" max="70" width="14.7109375" bestFit="1" customWidth="1"/>
    <col min="71" max="71" width="9.140625" bestFit="1" customWidth="1"/>
    <col min="72" max="72" width="11.140625" bestFit="1" customWidth="1"/>
    <col min="73" max="73" width="14.7109375" bestFit="1" customWidth="1"/>
    <col min="74" max="74" width="9.140625" bestFit="1" customWidth="1"/>
    <col min="75" max="75" width="11.140625" bestFit="1" customWidth="1"/>
    <col min="76" max="76" width="14.7109375" bestFit="1" customWidth="1"/>
    <col min="77" max="77" width="9.140625" bestFit="1" customWidth="1"/>
    <col min="78" max="78" width="11.140625" bestFit="1" customWidth="1"/>
    <col min="79" max="79" width="14.7109375" bestFit="1" customWidth="1"/>
    <col min="80" max="80" width="9.140625" bestFit="1" customWidth="1"/>
    <col min="81" max="81" width="11.140625" bestFit="1" customWidth="1"/>
    <col min="82" max="82" width="14.7109375" bestFit="1" customWidth="1"/>
    <col min="83" max="83" width="9.140625" bestFit="1" customWidth="1"/>
    <col min="84" max="84" width="11.140625" bestFit="1" customWidth="1"/>
    <col min="85" max="85" width="14.7109375" bestFit="1" customWidth="1"/>
    <col min="86" max="86" width="9.140625" bestFit="1" customWidth="1"/>
    <col min="87" max="87" width="11.140625" bestFit="1" customWidth="1"/>
    <col min="88" max="88" width="14.7109375" bestFit="1" customWidth="1"/>
    <col min="89" max="89" width="9.140625" bestFit="1" customWidth="1"/>
    <col min="90" max="90" width="11.140625" bestFit="1" customWidth="1"/>
    <col min="91" max="91" width="14.7109375" bestFit="1" customWidth="1"/>
    <col min="92" max="92" width="9.140625" bestFit="1" customWidth="1"/>
    <col min="93" max="93" width="11.140625" bestFit="1" customWidth="1"/>
    <col min="94" max="94" width="14.7109375" bestFit="1" customWidth="1"/>
    <col min="95" max="95" width="9.140625" bestFit="1" customWidth="1"/>
    <col min="96" max="96" width="11.140625" bestFit="1" customWidth="1"/>
    <col min="97" max="97" width="18" bestFit="1" customWidth="1"/>
    <col min="98" max="98" width="9.140625" bestFit="1" customWidth="1"/>
    <col min="99" max="99" width="11.140625" bestFit="1" customWidth="1"/>
    <col min="100" max="100" width="18" bestFit="1" customWidth="1"/>
    <col min="101" max="101" width="10.5703125" bestFit="1" customWidth="1"/>
    <col min="102" max="102" width="11.140625" bestFit="1" customWidth="1"/>
    <col min="103" max="103" width="18" bestFit="1" customWidth="1"/>
    <col min="104" max="104" width="10.5703125" bestFit="1" customWidth="1"/>
    <col min="105" max="105" width="11.140625" bestFit="1" customWidth="1"/>
    <col min="106" max="106" width="18" bestFit="1" customWidth="1"/>
    <col min="107" max="107" width="9.140625" bestFit="1" customWidth="1"/>
    <col min="108" max="108" width="11.140625" bestFit="1" customWidth="1"/>
    <col min="109" max="109" width="14.7109375" bestFit="1" customWidth="1"/>
    <col min="110" max="110" width="9.140625" bestFit="1" customWidth="1"/>
    <col min="111" max="111" width="11.140625" bestFit="1" customWidth="1"/>
    <col min="112" max="112" width="18" bestFit="1" customWidth="1"/>
    <col min="113" max="113" width="10.5703125" bestFit="1" customWidth="1"/>
    <col min="114" max="114" width="11.140625" bestFit="1" customWidth="1"/>
    <col min="115" max="115" width="18" bestFit="1" customWidth="1"/>
    <col min="116" max="116" width="9.140625" bestFit="1" customWidth="1"/>
    <col min="117" max="117" width="11.140625" bestFit="1" customWidth="1"/>
    <col min="118" max="118" width="14.7109375" bestFit="1" customWidth="1"/>
    <col min="119" max="119" width="9.140625" bestFit="1" customWidth="1"/>
    <col min="120" max="120" width="11.140625" bestFit="1" customWidth="1"/>
    <col min="121" max="121" width="18" bestFit="1" customWidth="1"/>
    <col min="122" max="122" width="10.5703125" bestFit="1" customWidth="1"/>
    <col min="123" max="123" width="11.140625" bestFit="1" customWidth="1"/>
    <col min="124" max="124" width="14.7109375" bestFit="1" customWidth="1"/>
    <col min="125" max="125" width="10.5703125" bestFit="1" customWidth="1"/>
    <col min="126" max="126" width="11.140625" bestFit="1" customWidth="1"/>
    <col min="127" max="127" width="14.7109375" bestFit="1" customWidth="1"/>
    <col min="128" max="128" width="9.140625" bestFit="1" customWidth="1"/>
    <col min="129" max="129" width="11.140625" bestFit="1" customWidth="1"/>
    <col min="130" max="130" width="18" bestFit="1" customWidth="1"/>
    <col min="131" max="136" width="18" customWidth="1"/>
    <col min="137" max="137" width="14.7109375" bestFit="1" customWidth="1"/>
    <col min="138" max="138" width="11.140625" bestFit="1" customWidth="1"/>
    <col min="139" max="139" width="18" bestFit="1" customWidth="1"/>
    <col min="140" max="145" width="18" customWidth="1"/>
    <col min="146" max="146" width="9.140625" bestFit="1" customWidth="1"/>
    <col min="147" max="147" width="11.140625" bestFit="1" customWidth="1"/>
    <col min="148" max="148" width="18" bestFit="1" customWidth="1"/>
    <col min="149" max="149" width="9.140625" bestFit="1" customWidth="1"/>
    <col min="150" max="150" width="11.140625" bestFit="1" customWidth="1"/>
    <col min="151" max="151" width="16.5703125" bestFit="1" customWidth="1"/>
    <col min="152" max="152" width="9.140625" bestFit="1" customWidth="1"/>
    <col min="153" max="153" width="11.140625" bestFit="1" customWidth="1"/>
    <col min="154" max="154" width="18" bestFit="1" customWidth="1"/>
    <col min="155" max="155" width="14.7109375" bestFit="1" customWidth="1"/>
    <col min="156" max="156" width="11.140625" bestFit="1" customWidth="1"/>
    <col min="157" max="157" width="18" bestFit="1" customWidth="1"/>
    <col min="158" max="158" width="14.7109375" bestFit="1" customWidth="1"/>
    <col min="159" max="159" width="11.140625" bestFit="1" customWidth="1"/>
    <col min="160" max="160" width="18" bestFit="1" customWidth="1"/>
    <col min="161" max="161" width="9.140625" bestFit="1" customWidth="1"/>
    <col min="162" max="162" width="11.140625" bestFit="1" customWidth="1"/>
    <col min="163" max="163" width="18" bestFit="1" customWidth="1"/>
    <col min="164" max="164" width="9.140625" bestFit="1" customWidth="1"/>
    <col min="165" max="165" width="11.140625" bestFit="1" customWidth="1"/>
    <col min="166" max="166" width="18" bestFit="1" customWidth="1"/>
    <col min="167" max="167" width="9.140625" bestFit="1" customWidth="1"/>
    <col min="168" max="168" width="13" style="1" bestFit="1" customWidth="1"/>
    <col min="169" max="169" width="18" style="1" bestFit="1" customWidth="1"/>
    <col min="170" max="170" width="11.140625" style="1" bestFit="1" customWidth="1"/>
    <col min="171" max="171" width="13" style="1" bestFit="1" customWidth="1"/>
    <col min="172" max="172" width="18" style="1" bestFit="1" customWidth="1"/>
    <col min="173" max="173" width="11.140625" style="1" bestFit="1" customWidth="1"/>
    <col min="174" max="174" width="13" style="1" bestFit="1" customWidth="1"/>
    <col min="175" max="175" width="16.5703125" style="1" bestFit="1" customWidth="1"/>
    <col min="176" max="176" width="11.140625" style="1" bestFit="1" customWidth="1"/>
    <col min="177" max="177" width="13" style="1" bestFit="1" customWidth="1"/>
    <col min="178" max="178" width="16.5703125" style="1" bestFit="1" customWidth="1"/>
    <col min="179" max="179" width="11.140625" style="1" bestFit="1" customWidth="1"/>
    <col min="180" max="180" width="13.42578125" style="1" bestFit="1" customWidth="1"/>
    <col min="181" max="181" width="18" style="1" bestFit="1" customWidth="1"/>
    <col min="182" max="182" width="11.140625" style="1" bestFit="1" customWidth="1"/>
    <col min="183" max="183" width="13" style="1" bestFit="1" customWidth="1"/>
    <col min="184" max="184" width="18" style="1" bestFit="1" customWidth="1"/>
    <col min="185" max="185" width="10.5703125" bestFit="1" customWidth="1"/>
    <col min="186" max="186" width="11.140625" bestFit="1" customWidth="1"/>
    <col min="187" max="187" width="14.85546875" bestFit="1" customWidth="1"/>
    <col min="188" max="188" width="10.5703125" bestFit="1" customWidth="1"/>
    <col min="189" max="189" width="11.140625" bestFit="1" customWidth="1"/>
    <col min="190" max="190" width="18" bestFit="1" customWidth="1"/>
    <col min="191" max="191" width="9.140625" bestFit="1" customWidth="1"/>
    <col min="192" max="192" width="11.140625" bestFit="1" customWidth="1"/>
    <col min="193" max="193" width="18" bestFit="1" customWidth="1"/>
    <col min="194" max="194" width="10.5703125" bestFit="1" customWidth="1"/>
    <col min="195" max="195" width="11.140625" bestFit="1" customWidth="1"/>
    <col min="196" max="196" width="18" bestFit="1" customWidth="1"/>
    <col min="197" max="197" width="9.140625" bestFit="1" customWidth="1"/>
    <col min="198" max="198" width="11.140625" bestFit="1" customWidth="1"/>
    <col min="199" max="199" width="18" bestFit="1" customWidth="1"/>
    <col min="200" max="200" width="10.5703125" bestFit="1" customWidth="1"/>
    <col min="201" max="201" width="11.140625" bestFit="1" customWidth="1"/>
    <col min="202" max="202" width="18" bestFit="1" customWidth="1"/>
    <col min="203" max="203" width="10.5703125" bestFit="1" customWidth="1"/>
    <col min="204" max="204" width="11.140625" bestFit="1" customWidth="1"/>
    <col min="205" max="205" width="18" bestFit="1" customWidth="1"/>
    <col min="206" max="206" width="10.5703125" bestFit="1" customWidth="1"/>
    <col min="207" max="207" width="11.140625" bestFit="1" customWidth="1"/>
    <col min="208" max="208" width="14.7109375" bestFit="1" customWidth="1"/>
    <col min="209" max="209" width="9.140625" bestFit="1" customWidth="1"/>
    <col min="210" max="210" width="11.140625" bestFit="1" customWidth="1"/>
    <col min="211" max="211" width="16.5703125" bestFit="1" customWidth="1"/>
    <col min="212" max="212" width="9.140625" bestFit="1" customWidth="1"/>
    <col min="213" max="213" width="11.140625" bestFit="1" customWidth="1"/>
    <col min="214" max="214" width="14.85546875" bestFit="1" customWidth="1"/>
    <col min="215" max="215" width="9.140625" bestFit="1" customWidth="1"/>
    <col min="216" max="216" width="11.140625" bestFit="1" customWidth="1"/>
    <col min="217" max="217" width="18" bestFit="1" customWidth="1"/>
    <col min="218" max="218" width="10.5703125" bestFit="1" customWidth="1"/>
    <col min="219" max="219" width="11.140625" bestFit="1" customWidth="1"/>
    <col min="220" max="220" width="14.7109375" bestFit="1" customWidth="1"/>
    <col min="221" max="221" width="10.5703125" bestFit="1" customWidth="1"/>
    <col min="222" max="222" width="11.140625" bestFit="1" customWidth="1"/>
    <col min="223" max="223" width="18" bestFit="1" customWidth="1"/>
    <col min="224" max="224" width="10.5703125" bestFit="1" customWidth="1"/>
    <col min="225" max="225" width="11.140625" bestFit="1" customWidth="1"/>
    <col min="226" max="226" width="14.7109375" bestFit="1" customWidth="1"/>
    <col min="229" max="229" width="14.140625" bestFit="1" customWidth="1"/>
  </cols>
  <sheetData>
    <row r="1" spans="1:229" s="43" customFormat="1" ht="15.75" thickBot="1">
      <c r="A1" s="77" t="s">
        <v>385</v>
      </c>
      <c r="B1" s="44"/>
      <c r="C1" s="78">
        <v>42998</v>
      </c>
      <c r="D1" s="43">
        <f>VLOOKUP(C1,$AK$8:$AL$1647,2,FALSE)</f>
        <v>3</v>
      </c>
      <c r="E1" s="43">
        <f>IF(ISERROR(VLOOKUP(C1,$AK$9:$AQ$1032,4,FALSE)),G1,(VLOOKUP(C1,$AK$9:$AQ$1032,4,FALSE)))</f>
        <v>3.1349</v>
      </c>
      <c r="G1" s="43">
        <f>_xll.BDP("BRL curncy","LAST_PRICE")</f>
        <v>3.1349</v>
      </c>
      <c r="I1" s="77" t="s">
        <v>386</v>
      </c>
      <c r="K1" s="78">
        <v>43831</v>
      </c>
      <c r="AO1" s="45" t="str">
        <f>RIGHT(LEFT(AF6,5),3)</f>
        <v>F17</v>
      </c>
      <c r="AP1" s="45" t="str">
        <f>RIGHT(LEFT(AF6,5),3)</f>
        <v>F17</v>
      </c>
      <c r="AQ1" s="45" t="str">
        <f>RIGHT(LEFT(AF6,5),3)</f>
        <v>F17</v>
      </c>
      <c r="AR1" s="45"/>
      <c r="AS1" s="45"/>
      <c r="AT1" s="40"/>
      <c r="AU1" s="43" t="s">
        <v>180</v>
      </c>
      <c r="AV1" s="43" t="s">
        <v>180</v>
      </c>
      <c r="AW1" s="43" t="s">
        <v>180</v>
      </c>
      <c r="AX1" s="43" t="s">
        <v>181</v>
      </c>
      <c r="AY1" s="43" t="s">
        <v>181</v>
      </c>
      <c r="AZ1" s="43" t="s">
        <v>181</v>
      </c>
      <c r="BA1" s="43" t="s">
        <v>182</v>
      </c>
      <c r="BB1" s="43" t="s">
        <v>182</v>
      </c>
      <c r="BC1" s="43" t="s">
        <v>182</v>
      </c>
      <c r="BD1" s="43" t="s">
        <v>183</v>
      </c>
      <c r="BE1" s="43" t="s">
        <v>183</v>
      </c>
      <c r="BF1" s="43" t="s">
        <v>183</v>
      </c>
      <c r="BG1" s="43" t="s">
        <v>184</v>
      </c>
      <c r="BH1" s="43" t="s">
        <v>184</v>
      </c>
      <c r="BI1" s="43" t="s">
        <v>184</v>
      </c>
      <c r="BJ1" s="43" t="s">
        <v>117</v>
      </c>
      <c r="BK1" s="43" t="s">
        <v>117</v>
      </c>
      <c r="BL1" s="43" t="s">
        <v>117</v>
      </c>
      <c r="BM1" s="45" t="s">
        <v>185</v>
      </c>
      <c r="BN1" s="45" t="s">
        <v>185</v>
      </c>
      <c r="BO1" s="45" t="s">
        <v>185</v>
      </c>
      <c r="BP1" s="43" t="s">
        <v>186</v>
      </c>
      <c r="BQ1" s="43" t="s">
        <v>186</v>
      </c>
      <c r="BR1" s="43" t="s">
        <v>186</v>
      </c>
      <c r="BS1" s="43" t="s">
        <v>187</v>
      </c>
      <c r="BT1" s="43" t="s">
        <v>187</v>
      </c>
      <c r="BU1" s="43" t="s">
        <v>187</v>
      </c>
      <c r="BV1" s="43" t="s">
        <v>188</v>
      </c>
      <c r="BW1" s="43" t="s">
        <v>188</v>
      </c>
      <c r="BX1" s="43" t="s">
        <v>188</v>
      </c>
      <c r="BY1" s="43" t="s">
        <v>189</v>
      </c>
      <c r="BZ1" s="43" t="s">
        <v>189</v>
      </c>
      <c r="CA1" s="43" t="s">
        <v>189</v>
      </c>
      <c r="CB1" s="43" t="s">
        <v>190</v>
      </c>
      <c r="CC1" s="43" t="s">
        <v>190</v>
      </c>
      <c r="CD1" s="43" t="s">
        <v>190</v>
      </c>
      <c r="CE1" s="43" t="s">
        <v>191</v>
      </c>
      <c r="CF1" s="43" t="s">
        <v>191</v>
      </c>
      <c r="CG1" s="43" t="s">
        <v>191</v>
      </c>
      <c r="CH1" s="43" t="s">
        <v>192</v>
      </c>
      <c r="CI1" s="43" t="s">
        <v>192</v>
      </c>
      <c r="CJ1" s="43" t="s">
        <v>192</v>
      </c>
      <c r="CK1" s="43" t="s">
        <v>193</v>
      </c>
      <c r="CL1" s="43" t="s">
        <v>193</v>
      </c>
      <c r="CM1" s="43" t="s">
        <v>193</v>
      </c>
      <c r="CN1" s="43" t="s">
        <v>21</v>
      </c>
      <c r="CO1" s="43" t="s">
        <v>21</v>
      </c>
      <c r="CP1" s="43" t="s">
        <v>21</v>
      </c>
      <c r="CQ1" s="43" t="s">
        <v>17</v>
      </c>
      <c r="CR1" s="43" t="s">
        <v>17</v>
      </c>
      <c r="CS1" s="43" t="s">
        <v>17</v>
      </c>
      <c r="CT1" s="43" t="s">
        <v>14</v>
      </c>
      <c r="CU1" s="43" t="s">
        <v>14</v>
      </c>
      <c r="CV1" s="43" t="s">
        <v>14</v>
      </c>
      <c r="CW1" s="43" t="s">
        <v>25</v>
      </c>
      <c r="CX1" s="43" t="s">
        <v>25</v>
      </c>
      <c r="CY1" s="43" t="s">
        <v>25</v>
      </c>
      <c r="CZ1" s="43" t="s">
        <v>52</v>
      </c>
      <c r="DA1" s="43" t="s">
        <v>52</v>
      </c>
      <c r="DB1" s="43" t="s">
        <v>52</v>
      </c>
      <c r="DC1" s="43" t="s">
        <v>37</v>
      </c>
      <c r="DD1" s="43" t="s">
        <v>37</v>
      </c>
      <c r="DE1" s="43" t="s">
        <v>37</v>
      </c>
      <c r="DF1" s="43" t="s">
        <v>53</v>
      </c>
      <c r="DG1" s="43" t="s">
        <v>53</v>
      </c>
      <c r="DH1" s="43" t="s">
        <v>53</v>
      </c>
      <c r="DI1" s="43" t="s">
        <v>27</v>
      </c>
      <c r="DJ1" s="43" t="s">
        <v>27</v>
      </c>
      <c r="DK1" s="43" t="s">
        <v>27</v>
      </c>
      <c r="DL1" s="43" t="s">
        <v>54</v>
      </c>
      <c r="DM1" s="43" t="s">
        <v>54</v>
      </c>
      <c r="DN1" s="43" t="s">
        <v>54</v>
      </c>
      <c r="DO1" s="43" t="s">
        <v>55</v>
      </c>
      <c r="DP1" s="43" t="s">
        <v>55</v>
      </c>
      <c r="DQ1" s="43" t="s">
        <v>55</v>
      </c>
      <c r="DR1" s="43" t="s">
        <v>56</v>
      </c>
      <c r="DS1" s="43" t="s">
        <v>56</v>
      </c>
      <c r="DT1" s="43" t="s">
        <v>56</v>
      </c>
      <c r="DU1" s="43" t="s">
        <v>38</v>
      </c>
      <c r="DV1" s="43" t="s">
        <v>38</v>
      </c>
      <c r="DW1" s="43" t="s">
        <v>38</v>
      </c>
      <c r="DX1" s="43" t="s">
        <v>29</v>
      </c>
      <c r="DY1" s="43" t="s">
        <v>29</v>
      </c>
      <c r="DZ1" s="43" t="s">
        <v>29</v>
      </c>
      <c r="EA1" s="43" t="s">
        <v>399</v>
      </c>
      <c r="EB1" s="43" t="s">
        <v>399</v>
      </c>
      <c r="EC1" s="43" t="s">
        <v>399</v>
      </c>
      <c r="ED1" s="43" t="s">
        <v>93</v>
      </c>
      <c r="EE1" s="43" t="s">
        <v>93</v>
      </c>
      <c r="EF1" s="43" t="s">
        <v>93</v>
      </c>
      <c r="EG1" s="43" t="s">
        <v>57</v>
      </c>
      <c r="EH1" s="43" t="s">
        <v>57</v>
      </c>
      <c r="EI1" s="43" t="s">
        <v>57</v>
      </c>
      <c r="EJ1" s="43" t="s">
        <v>409</v>
      </c>
      <c r="EK1" s="43" t="s">
        <v>409</v>
      </c>
      <c r="EL1" s="43" t="s">
        <v>409</v>
      </c>
      <c r="EM1" s="43" t="s">
        <v>414</v>
      </c>
      <c r="EN1" s="43" t="s">
        <v>414</v>
      </c>
      <c r="EO1" s="43" t="s">
        <v>414</v>
      </c>
      <c r="EP1" s="43" t="s">
        <v>58</v>
      </c>
      <c r="EQ1" s="43" t="s">
        <v>58</v>
      </c>
      <c r="ER1" s="43" t="s">
        <v>58</v>
      </c>
      <c r="ES1" s="43" t="s">
        <v>59</v>
      </c>
      <c r="ET1" s="43" t="s">
        <v>59</v>
      </c>
      <c r="EU1" s="43" t="s">
        <v>59</v>
      </c>
      <c r="EV1" s="43" t="s">
        <v>60</v>
      </c>
      <c r="EW1" s="43" t="s">
        <v>60</v>
      </c>
      <c r="EX1" s="43" t="s">
        <v>60</v>
      </c>
      <c r="EY1" s="43" t="s">
        <v>61</v>
      </c>
      <c r="EZ1" s="43" t="s">
        <v>61</v>
      </c>
      <c r="FA1" s="43" t="s">
        <v>61</v>
      </c>
      <c r="FB1" s="43" t="s">
        <v>62</v>
      </c>
      <c r="FC1" s="43" t="s">
        <v>62</v>
      </c>
      <c r="FD1" s="43" t="s">
        <v>62</v>
      </c>
      <c r="FE1" s="43" t="s">
        <v>63</v>
      </c>
      <c r="FF1" s="43" t="s">
        <v>63</v>
      </c>
      <c r="FG1" s="43" t="s">
        <v>63</v>
      </c>
      <c r="FH1" s="43" t="s">
        <v>64</v>
      </c>
      <c r="FI1" s="43" t="s">
        <v>64</v>
      </c>
      <c r="FJ1" s="43" t="s">
        <v>64</v>
      </c>
      <c r="FK1" s="43" t="s">
        <v>65</v>
      </c>
      <c r="FL1" s="46" t="s">
        <v>65</v>
      </c>
      <c r="FM1" s="46" t="s">
        <v>65</v>
      </c>
      <c r="FN1" s="46" t="s">
        <v>66</v>
      </c>
      <c r="FO1" s="46" t="s">
        <v>66</v>
      </c>
      <c r="FP1" s="46" t="s">
        <v>66</v>
      </c>
      <c r="FQ1" s="46" t="s">
        <v>67</v>
      </c>
      <c r="FR1" s="46" t="s">
        <v>67</v>
      </c>
      <c r="FS1" s="46" t="s">
        <v>67</v>
      </c>
      <c r="FT1" s="46" t="s">
        <v>68</v>
      </c>
      <c r="FU1" s="46" t="s">
        <v>68</v>
      </c>
      <c r="FV1" s="46" t="s">
        <v>68</v>
      </c>
      <c r="FW1" s="46" t="s">
        <v>3</v>
      </c>
      <c r="FX1" s="46" t="s">
        <v>3</v>
      </c>
      <c r="FY1" s="46" t="s">
        <v>3</v>
      </c>
      <c r="FZ1" s="46" t="s">
        <v>70</v>
      </c>
      <c r="GA1" s="46" t="s">
        <v>70</v>
      </c>
      <c r="GB1" s="46" t="s">
        <v>70</v>
      </c>
      <c r="GC1" s="43" t="s">
        <v>71</v>
      </c>
      <c r="GD1" s="43" t="s">
        <v>71</v>
      </c>
      <c r="GE1" s="43" t="s">
        <v>71</v>
      </c>
      <c r="GF1" s="43" t="s">
        <v>72</v>
      </c>
      <c r="GG1" s="43" t="s">
        <v>72</v>
      </c>
      <c r="GH1" s="43" t="s">
        <v>72</v>
      </c>
      <c r="GI1" s="43" t="s">
        <v>73</v>
      </c>
      <c r="GJ1" s="43" t="s">
        <v>73</v>
      </c>
      <c r="GK1" s="43" t="s">
        <v>73</v>
      </c>
      <c r="GL1" s="43" t="s">
        <v>82</v>
      </c>
      <c r="GM1" s="43" t="s">
        <v>82</v>
      </c>
      <c r="GN1" s="43" t="s">
        <v>82</v>
      </c>
      <c r="GO1" s="43" t="s">
        <v>74</v>
      </c>
      <c r="GP1" s="43" t="s">
        <v>74</v>
      </c>
      <c r="GQ1" s="43" t="s">
        <v>74</v>
      </c>
      <c r="GR1" s="43" t="s">
        <v>83</v>
      </c>
      <c r="GS1" s="43" t="s">
        <v>83</v>
      </c>
      <c r="GT1" s="43" t="s">
        <v>83</v>
      </c>
      <c r="GU1" s="43" t="s">
        <v>75</v>
      </c>
      <c r="GV1" s="43" t="s">
        <v>75</v>
      </c>
      <c r="GW1" s="43" t="s">
        <v>75</v>
      </c>
      <c r="GX1" s="43" t="s">
        <v>84</v>
      </c>
      <c r="GY1" s="43" t="s">
        <v>84</v>
      </c>
      <c r="GZ1" s="43" t="s">
        <v>84</v>
      </c>
      <c r="HA1" s="43" t="s">
        <v>76</v>
      </c>
      <c r="HB1" s="43" t="s">
        <v>76</v>
      </c>
      <c r="HC1" s="43" t="s">
        <v>76</v>
      </c>
      <c r="HD1" s="43" t="s">
        <v>77</v>
      </c>
      <c r="HE1" s="43" t="s">
        <v>77</v>
      </c>
      <c r="HF1" s="43" t="s">
        <v>77</v>
      </c>
      <c r="HG1" s="43" t="s">
        <v>78</v>
      </c>
      <c r="HH1" s="43" t="s">
        <v>78</v>
      </c>
      <c r="HI1" s="43" t="s">
        <v>78</v>
      </c>
      <c r="HJ1" s="43" t="s">
        <v>79</v>
      </c>
      <c r="HK1" s="43" t="s">
        <v>79</v>
      </c>
      <c r="HL1" s="43" t="s">
        <v>79</v>
      </c>
      <c r="HM1" s="43" t="s">
        <v>85</v>
      </c>
      <c r="HN1" s="43" t="s">
        <v>85</v>
      </c>
      <c r="HO1" s="43" t="s">
        <v>85</v>
      </c>
      <c r="HP1" s="43" t="s">
        <v>80</v>
      </c>
      <c r="HQ1" s="43" t="s">
        <v>80</v>
      </c>
      <c r="HR1" s="43" t="s">
        <v>80</v>
      </c>
    </row>
    <row r="2" spans="1:229" s="43" customFormat="1">
      <c r="A2" s="54">
        <f>WORKDAY(C1,1,FERIADOS!A1:A830)</f>
        <v>42999</v>
      </c>
      <c r="C2" s="136"/>
      <c r="D2" s="137"/>
      <c r="E2" s="137"/>
      <c r="F2" s="137"/>
      <c r="G2" s="137"/>
      <c r="H2" s="138"/>
      <c r="I2" s="138"/>
      <c r="J2" s="138"/>
      <c r="K2" s="139"/>
      <c r="L2" s="47"/>
      <c r="M2" s="47"/>
      <c r="N2" s="47"/>
      <c r="O2" s="47"/>
      <c r="P2" s="47"/>
      <c r="Q2" s="47"/>
      <c r="R2" s="47"/>
      <c r="AM2" s="48">
        <f>AI5</f>
        <v>42737</v>
      </c>
      <c r="AN2" s="48"/>
      <c r="AO2" s="45" t="str">
        <f>CONCATENATE(RIGHT(LEFT(AF6,5),3),"F")</f>
        <v>F17F</v>
      </c>
      <c r="AP2" s="45" t="str">
        <f>CONCATENATE(RIGHT(LEFT(AF6,5),3),"V")</f>
        <v>F17V</v>
      </c>
      <c r="AQ2" s="45" t="str">
        <f>CONCATENATE(RIGHT(LEFT(AF6,5),3),"D")</f>
        <v>F17D</v>
      </c>
      <c r="AR2" s="45"/>
      <c r="AS2" s="45"/>
      <c r="AT2" s="42"/>
      <c r="AU2" s="43" t="s">
        <v>210</v>
      </c>
      <c r="AV2" s="43" t="s">
        <v>211</v>
      </c>
      <c r="AW2" s="43" t="s">
        <v>212</v>
      </c>
      <c r="AX2" s="43" t="s">
        <v>213</v>
      </c>
      <c r="AY2" s="43" t="s">
        <v>214</v>
      </c>
      <c r="AZ2" s="43" t="s">
        <v>215</v>
      </c>
      <c r="BA2" s="43" t="s">
        <v>216</v>
      </c>
      <c r="BB2" s="43" t="s">
        <v>217</v>
      </c>
      <c r="BC2" s="43" t="s">
        <v>218</v>
      </c>
      <c r="BD2" s="43" t="s">
        <v>219</v>
      </c>
      <c r="BE2" s="43" t="s">
        <v>220</v>
      </c>
      <c r="BF2" s="43" t="s">
        <v>221</v>
      </c>
      <c r="BG2" s="43" t="s">
        <v>222</v>
      </c>
      <c r="BH2" s="43" t="s">
        <v>223</v>
      </c>
      <c r="BI2" s="43" t="s">
        <v>224</v>
      </c>
      <c r="BJ2" s="43" t="s">
        <v>225</v>
      </c>
      <c r="BK2" s="43" t="s">
        <v>226</v>
      </c>
      <c r="BL2" s="43" t="s">
        <v>227</v>
      </c>
      <c r="BM2" s="45" t="s">
        <v>228</v>
      </c>
      <c r="BN2" s="45" t="s">
        <v>229</v>
      </c>
      <c r="BO2" s="45" t="s">
        <v>230</v>
      </c>
      <c r="BP2" s="43" t="s">
        <v>231</v>
      </c>
      <c r="BQ2" s="43" t="s">
        <v>232</v>
      </c>
      <c r="BR2" s="43" t="s">
        <v>233</v>
      </c>
      <c r="BS2" s="43" t="s">
        <v>234</v>
      </c>
      <c r="BT2" s="43" t="s">
        <v>235</v>
      </c>
      <c r="BU2" s="43" t="s">
        <v>236</v>
      </c>
      <c r="BV2" s="43" t="s">
        <v>237</v>
      </c>
      <c r="BW2" s="43" t="s">
        <v>238</v>
      </c>
      <c r="BX2" s="43" t="s">
        <v>239</v>
      </c>
      <c r="BY2" s="43" t="s">
        <v>240</v>
      </c>
      <c r="BZ2" s="43" t="s">
        <v>241</v>
      </c>
      <c r="CA2" s="43" t="s">
        <v>242</v>
      </c>
      <c r="CB2" s="43" t="s">
        <v>243</v>
      </c>
      <c r="CC2" s="43" t="s">
        <v>244</v>
      </c>
      <c r="CD2" s="43" t="s">
        <v>245</v>
      </c>
      <c r="CE2" s="43" t="s">
        <v>246</v>
      </c>
      <c r="CF2" s="43" t="s">
        <v>247</v>
      </c>
      <c r="CG2" s="43" t="s">
        <v>248</v>
      </c>
      <c r="CH2" s="43" t="s">
        <v>249</v>
      </c>
      <c r="CI2" s="43" t="s">
        <v>250</v>
      </c>
      <c r="CJ2" s="43" t="s">
        <v>251</v>
      </c>
      <c r="CK2" s="43" t="s">
        <v>252</v>
      </c>
      <c r="CL2" s="43" t="s">
        <v>253</v>
      </c>
      <c r="CM2" s="43" t="s">
        <v>254</v>
      </c>
      <c r="CN2" s="43" t="s">
        <v>255</v>
      </c>
      <c r="CO2" s="43" t="s">
        <v>256</v>
      </c>
      <c r="CP2" s="43" t="s">
        <v>257</v>
      </c>
      <c r="CQ2" s="43" t="s">
        <v>258</v>
      </c>
      <c r="CR2" s="43" t="s">
        <v>259</v>
      </c>
      <c r="CS2" s="43" t="s">
        <v>260</v>
      </c>
      <c r="CT2" s="43" t="s">
        <v>261</v>
      </c>
      <c r="CU2" s="43" t="s">
        <v>262</v>
      </c>
      <c r="CV2" s="43" t="s">
        <v>263</v>
      </c>
      <c r="CW2" s="43" t="s">
        <v>264</v>
      </c>
      <c r="CX2" s="43" t="s">
        <v>265</v>
      </c>
      <c r="CY2" s="43" t="s">
        <v>266</v>
      </c>
      <c r="CZ2" s="43" t="s">
        <v>267</v>
      </c>
      <c r="DA2" s="43" t="s">
        <v>268</v>
      </c>
      <c r="DB2" s="43" t="s">
        <v>269</v>
      </c>
      <c r="DC2" s="43" t="s">
        <v>270</v>
      </c>
      <c r="DD2" s="43" t="s">
        <v>271</v>
      </c>
      <c r="DE2" s="43" t="s">
        <v>272</v>
      </c>
      <c r="DF2" s="43" t="s">
        <v>273</v>
      </c>
      <c r="DG2" s="43" t="s">
        <v>274</v>
      </c>
      <c r="DH2" s="43" t="s">
        <v>275</v>
      </c>
      <c r="DI2" s="43" t="s">
        <v>276</v>
      </c>
      <c r="DJ2" s="43" t="s">
        <v>277</v>
      </c>
      <c r="DK2" s="43" t="s">
        <v>278</v>
      </c>
      <c r="DL2" s="43" t="s">
        <v>279</v>
      </c>
      <c r="DM2" s="43" t="s">
        <v>280</v>
      </c>
      <c r="DN2" s="43" t="s">
        <v>281</v>
      </c>
      <c r="DO2" s="43" t="s">
        <v>282</v>
      </c>
      <c r="DP2" s="43" t="s">
        <v>283</v>
      </c>
      <c r="DQ2" s="43" t="s">
        <v>284</v>
      </c>
      <c r="DR2" s="43" t="s">
        <v>285</v>
      </c>
      <c r="DS2" s="43" t="s">
        <v>286</v>
      </c>
      <c r="DT2" s="43" t="s">
        <v>287</v>
      </c>
      <c r="DU2" s="43" t="s">
        <v>288</v>
      </c>
      <c r="DV2" s="43" t="s">
        <v>289</v>
      </c>
      <c r="DW2" s="43" t="s">
        <v>290</v>
      </c>
      <c r="DX2" s="43" t="s">
        <v>291</v>
      </c>
      <c r="DY2" s="43" t="s">
        <v>292</v>
      </c>
      <c r="DZ2" s="43" t="s">
        <v>293</v>
      </c>
      <c r="EA2" s="43" t="s">
        <v>400</v>
      </c>
      <c r="EB2" s="43" t="s">
        <v>401</v>
      </c>
      <c r="EC2" s="43" t="s">
        <v>402</v>
      </c>
      <c r="ED2" s="43" t="s">
        <v>404</v>
      </c>
      <c r="EE2" s="43" t="s">
        <v>405</v>
      </c>
      <c r="EF2" s="43" t="s">
        <v>406</v>
      </c>
      <c r="EG2" s="43" t="s">
        <v>294</v>
      </c>
      <c r="EH2" s="43" t="s">
        <v>295</v>
      </c>
      <c r="EI2" s="43" t="s">
        <v>296</v>
      </c>
      <c r="EJ2" s="43" t="s">
        <v>410</v>
      </c>
      <c r="EK2" s="43" t="s">
        <v>411</v>
      </c>
      <c r="EL2" s="43" t="s">
        <v>412</v>
      </c>
      <c r="EM2" s="43" t="s">
        <v>415</v>
      </c>
      <c r="EN2" s="43" t="s">
        <v>416</v>
      </c>
      <c r="EO2" s="43" t="s">
        <v>417</v>
      </c>
      <c r="EP2" s="43" t="s">
        <v>297</v>
      </c>
      <c r="EQ2" s="43" t="s">
        <v>298</v>
      </c>
      <c r="ER2" s="43" t="s">
        <v>299</v>
      </c>
      <c r="ES2" s="43" t="s">
        <v>300</v>
      </c>
      <c r="ET2" s="43" t="s">
        <v>301</v>
      </c>
      <c r="EU2" s="43" t="s">
        <v>302</v>
      </c>
      <c r="EV2" s="43" t="s">
        <v>303</v>
      </c>
      <c r="EW2" s="43" t="s">
        <v>304</v>
      </c>
      <c r="EX2" s="43" t="s">
        <v>305</v>
      </c>
      <c r="EY2" s="43" t="s">
        <v>306</v>
      </c>
      <c r="EZ2" s="43" t="s">
        <v>307</v>
      </c>
      <c r="FA2" s="43" t="s">
        <v>308</v>
      </c>
      <c r="FB2" s="43" t="s">
        <v>309</v>
      </c>
      <c r="FC2" s="43" t="s">
        <v>310</v>
      </c>
      <c r="FD2" s="43" t="s">
        <v>311</v>
      </c>
      <c r="FE2" s="43" t="s">
        <v>312</v>
      </c>
      <c r="FF2" s="43" t="s">
        <v>313</v>
      </c>
      <c r="FG2" s="43" t="s">
        <v>314</v>
      </c>
      <c r="FH2" s="43" t="s">
        <v>315</v>
      </c>
      <c r="FI2" s="43" t="s">
        <v>316</v>
      </c>
      <c r="FJ2" s="43" t="s">
        <v>317</v>
      </c>
      <c r="FK2" s="43" t="s">
        <v>318</v>
      </c>
      <c r="FL2" s="46" t="s">
        <v>319</v>
      </c>
      <c r="FM2" s="46" t="s">
        <v>320</v>
      </c>
      <c r="FN2" s="46" t="s">
        <v>321</v>
      </c>
      <c r="FO2" s="46" t="s">
        <v>322</v>
      </c>
      <c r="FP2" s="46" t="s">
        <v>323</v>
      </c>
      <c r="FQ2" s="46" t="s">
        <v>324</v>
      </c>
      <c r="FR2" s="46" t="s">
        <v>325</v>
      </c>
      <c r="FS2" s="46" t="s">
        <v>326</v>
      </c>
      <c r="FT2" s="46" t="s">
        <v>327</v>
      </c>
      <c r="FU2" s="46" t="s">
        <v>328</v>
      </c>
      <c r="FV2" s="46" t="s">
        <v>329</v>
      </c>
      <c r="FW2" s="46" t="s">
        <v>330</v>
      </c>
      <c r="FX2" s="46" t="s">
        <v>331</v>
      </c>
      <c r="FY2" s="46" t="s">
        <v>332</v>
      </c>
      <c r="FZ2" s="46" t="s">
        <v>333</v>
      </c>
      <c r="GA2" s="46" t="s">
        <v>334</v>
      </c>
      <c r="GB2" s="46" t="s">
        <v>335</v>
      </c>
      <c r="GC2" s="43" t="s">
        <v>336</v>
      </c>
      <c r="GD2" s="43" t="s">
        <v>337</v>
      </c>
      <c r="GE2" s="43" t="s">
        <v>338</v>
      </c>
      <c r="GF2" s="43" t="s">
        <v>339</v>
      </c>
      <c r="GG2" s="43" t="s">
        <v>340</v>
      </c>
      <c r="GH2" s="43" t="s">
        <v>341</v>
      </c>
      <c r="GI2" s="43" t="s">
        <v>342</v>
      </c>
      <c r="GJ2" s="43" t="s">
        <v>343</v>
      </c>
      <c r="GK2" s="43" t="s">
        <v>344</v>
      </c>
      <c r="GL2" s="43" t="s">
        <v>345</v>
      </c>
      <c r="GM2" s="43" t="s">
        <v>346</v>
      </c>
      <c r="GN2" s="43" t="s">
        <v>347</v>
      </c>
      <c r="GO2" s="43" t="s">
        <v>348</v>
      </c>
      <c r="GP2" s="43" t="s">
        <v>349</v>
      </c>
      <c r="GQ2" s="43" t="s">
        <v>350</v>
      </c>
      <c r="GR2" s="43" t="s">
        <v>351</v>
      </c>
      <c r="GS2" s="43" t="s">
        <v>352</v>
      </c>
      <c r="GT2" s="43" t="s">
        <v>353</v>
      </c>
      <c r="GU2" s="43" t="s">
        <v>354</v>
      </c>
      <c r="GV2" s="43" t="s">
        <v>355</v>
      </c>
      <c r="GW2" s="43" t="s">
        <v>356</v>
      </c>
      <c r="GX2" s="43" t="s">
        <v>357</v>
      </c>
      <c r="GY2" s="43" t="s">
        <v>358</v>
      </c>
      <c r="GZ2" s="43" t="s">
        <v>359</v>
      </c>
      <c r="HA2" s="43" t="s">
        <v>360</v>
      </c>
      <c r="HB2" s="43" t="s">
        <v>361</v>
      </c>
      <c r="HC2" s="43" t="s">
        <v>362</v>
      </c>
      <c r="HD2" s="43" t="s">
        <v>363</v>
      </c>
      <c r="HE2" s="43" t="s">
        <v>364</v>
      </c>
      <c r="HF2" s="43" t="s">
        <v>365</v>
      </c>
      <c r="HG2" s="43" t="s">
        <v>366</v>
      </c>
      <c r="HH2" s="43" t="s">
        <v>367</v>
      </c>
      <c r="HI2" s="43" t="s">
        <v>368</v>
      </c>
      <c r="HJ2" s="43" t="s">
        <v>369</v>
      </c>
      <c r="HK2" s="43" t="s">
        <v>370</v>
      </c>
      <c r="HL2" s="43" t="s">
        <v>371</v>
      </c>
      <c r="HM2" s="43" t="s">
        <v>372</v>
      </c>
      <c r="HN2" s="43" t="s">
        <v>373</v>
      </c>
      <c r="HO2" s="43" t="s">
        <v>374</v>
      </c>
      <c r="HP2" s="43" t="s">
        <v>375</v>
      </c>
      <c r="HQ2" s="43" t="s">
        <v>376</v>
      </c>
      <c r="HR2" s="43" t="s">
        <v>377</v>
      </c>
    </row>
    <row r="3" spans="1:229" s="43" customFormat="1">
      <c r="C3" s="140"/>
      <c r="D3" s="126"/>
      <c r="E3" s="126"/>
      <c r="F3" s="126"/>
      <c r="G3" s="141"/>
      <c r="H3" s="141"/>
      <c r="I3" s="141"/>
      <c r="J3" s="141"/>
      <c r="K3" s="142"/>
      <c r="L3" s="47"/>
      <c r="M3" s="47"/>
      <c r="N3" s="47"/>
      <c r="O3" s="47"/>
      <c r="P3" s="47"/>
      <c r="Q3" s="47"/>
      <c r="R3" s="47"/>
      <c r="AE3" s="42"/>
      <c r="AM3" s="48"/>
      <c r="AN3" s="48"/>
      <c r="AO3" s="45"/>
      <c r="AP3" s="45"/>
      <c r="AQ3" s="45"/>
      <c r="AR3" s="45"/>
      <c r="AS3" s="49" t="s">
        <v>379</v>
      </c>
      <c r="AT3" s="43">
        <f>AVERAGE(AT9:AT13)</f>
        <v>5086.0481786017099</v>
      </c>
      <c r="AV3" s="43">
        <f>AVERAGE(AV9:AV13)</f>
        <v>0</v>
      </c>
      <c r="AW3" s="43">
        <f>AVERAGE(AW9:AW13)</f>
        <v>0</v>
      </c>
      <c r="BM3" s="45"/>
      <c r="BN3" s="45"/>
      <c r="BO3" s="45"/>
      <c r="CD3" s="43">
        <f>AVERAGE(CD9:CD13)</f>
        <v>0</v>
      </c>
      <c r="CG3" s="43">
        <f>AVERAGE(CG9:CG13)</f>
        <v>0</v>
      </c>
      <c r="CJ3" s="43">
        <f>AVERAGE(CJ9:CJ13)</f>
        <v>0</v>
      </c>
      <c r="CM3" s="43">
        <f>AVERAGE(CM9:CM13)</f>
        <v>0</v>
      </c>
      <c r="CP3" s="43">
        <f>AVERAGE(CP9:CP13)</f>
        <v>0</v>
      </c>
      <c r="CS3" s="43">
        <f>AVERAGE(CS9:CS13)</f>
        <v>0</v>
      </c>
      <c r="CV3" s="43">
        <f>AVERAGE(CV9:CV13)</f>
        <v>0</v>
      </c>
      <c r="CY3" s="43">
        <f>AVERAGE(CY9:CY13)</f>
        <v>0</v>
      </c>
      <c r="DB3" s="43">
        <f>AVERAGE(DB9:DB13)</f>
        <v>0</v>
      </c>
      <c r="DE3" s="43">
        <f>AVERAGE(DE9:DE13)</f>
        <v>0</v>
      </c>
      <c r="DH3" s="43">
        <f>AVERAGE(DH9:DH13)</f>
        <v>0</v>
      </c>
      <c r="DK3" s="43">
        <f>AVERAGE(DK9:DK13)</f>
        <v>6.2252107131940351</v>
      </c>
      <c r="DN3" s="43">
        <f>AVERAGE(DN9:DN13)</f>
        <v>21.606388375319771</v>
      </c>
      <c r="DQ3" s="43">
        <f>AVERAGE(DQ9:DQ13)</f>
        <v>137.24151620651273</v>
      </c>
      <c r="DT3" s="43">
        <f>AVERAGE(DT9:DT13)</f>
        <v>5.7045172084917981</v>
      </c>
      <c r="DW3" s="43">
        <f>AVERAGE(DW9:DW13)</f>
        <v>8.8352201768610161</v>
      </c>
      <c r="DZ3" s="43">
        <f>AVERAGE(DZ9:DZ13)</f>
        <v>104.87488453768681</v>
      </c>
      <c r="EC3" s="43">
        <f>AVERAGE(EC9:EC13)</f>
        <v>1.9648832526108762</v>
      </c>
      <c r="EF3" s="43">
        <f>AVERAGE(EF9:EF13)</f>
        <v>2.1006666834681313</v>
      </c>
      <c r="EG3" s="43">
        <f ca="1">_xlfn.STDEV.P(EG8:EG13)</f>
        <v>0.77664163049776191</v>
      </c>
      <c r="EH3" s="50">
        <f>AVERAGE(EH9:EH13)</f>
        <v>259637.2</v>
      </c>
      <c r="EI3" s="51">
        <f>AVERAGE(EI9:EI13)</f>
        <v>505.78481416414724</v>
      </c>
      <c r="EJ3" s="43">
        <f ca="1">_xlfn.STDEV.P(EJ8:EJ13)</f>
        <v>0.8009092055629996</v>
      </c>
      <c r="EK3" s="50">
        <f>AVERAGE(EK9:EK13)</f>
        <v>107</v>
      </c>
      <c r="EL3" s="51">
        <f>AVERAGE(EL9:EL13)</f>
        <v>0.23325375316327418</v>
      </c>
      <c r="EM3" s="43">
        <f ca="1">_xlfn.STDEV.P(EM8:EM13)</f>
        <v>0.80744122593123369</v>
      </c>
      <c r="EN3" s="50">
        <f>AVERAGE(EN9:EN13)</f>
        <v>623</v>
      </c>
      <c r="EO3" s="51">
        <f>AVERAGE(EO9:EO13)</f>
        <v>1.4628413353740215</v>
      </c>
      <c r="ER3" s="43">
        <f>AVERAGE(ER9:ER13)</f>
        <v>47.321637811213591</v>
      </c>
      <c r="EU3" s="43">
        <f>AVERAGE(EU9:EU13)</f>
        <v>157.72569681003182</v>
      </c>
      <c r="EX3" s="43">
        <f>AVERAGE(EX9:EX13)</f>
        <v>12.29256872131019</v>
      </c>
      <c r="EY3" s="43">
        <f>_xlfn.STDEV.P(EY9:EY13)</f>
        <v>4.1182520563947833E-2</v>
      </c>
      <c r="EZ3" s="52">
        <f>AVERAGE(EZ9:EZ13)</f>
        <v>213748.8</v>
      </c>
      <c r="FA3" s="53">
        <f>AVERAGE(FA9:FA13)</f>
        <v>912.20713083070154</v>
      </c>
      <c r="FD3" s="43">
        <f>AVERAGE(FD9:FD13)</f>
        <v>60.694195234534313</v>
      </c>
      <c r="FG3" s="43">
        <f>AVERAGE(FG9:FG13)</f>
        <v>61.635711129206207</v>
      </c>
      <c r="FJ3" s="43">
        <f>AVERAGE(FJ9:FJ13)</f>
        <v>3.6843192035181955</v>
      </c>
      <c r="FL3" s="46"/>
      <c r="FM3" s="43">
        <f>AVERAGE(FM9:FM13)</f>
        <v>524.07063473523954</v>
      </c>
      <c r="FN3" s="46"/>
      <c r="FO3" s="46"/>
      <c r="FP3" s="43">
        <f>AVERAGE(FP9:FP13)</f>
        <v>4.1362834066633543</v>
      </c>
      <c r="FQ3" s="46"/>
      <c r="FR3" s="46"/>
      <c r="FS3" s="43">
        <f>AVERAGE(FS9:FS13)</f>
        <v>218.90212661746017</v>
      </c>
      <c r="FT3" s="46"/>
      <c r="FU3" s="46"/>
      <c r="FV3" s="43">
        <f>AVERAGE(FV9:FV13)</f>
        <v>0.52245252998917313</v>
      </c>
      <c r="FW3" s="46"/>
      <c r="FX3" s="46"/>
      <c r="FY3" s="43">
        <f>AVERAGE(FY9:FY13)</f>
        <v>1190.2965622440013</v>
      </c>
      <c r="FZ3" s="46"/>
      <c r="GA3" s="46"/>
      <c r="GB3" s="43">
        <f>AVERAGE(GB9:GB13)</f>
        <v>0.1182697793451248</v>
      </c>
      <c r="GE3" s="43">
        <f>AVERAGE(GE9:GE13)</f>
        <v>8.5704611711927008</v>
      </c>
      <c r="GH3" s="43">
        <f>AVERAGE(GH9:GH13)</f>
        <v>9.2927951565384331E-2</v>
      </c>
      <c r="GK3" s="43">
        <f>AVERAGE(GK9:GK13)</f>
        <v>45.513136810765573</v>
      </c>
      <c r="GN3" s="43">
        <f>AVERAGE(GN9:GN13)</f>
        <v>9.1946574028976727E-2</v>
      </c>
      <c r="GQ3" s="43">
        <f>AVERAGE(GQ9:GQ13)</f>
        <v>460.91942172100153</v>
      </c>
      <c r="GT3" s="43">
        <f>AVERAGE(GT9:GT13)</f>
        <v>0</v>
      </c>
      <c r="GW3" s="43">
        <f>AVERAGE(GW9:GW13)</f>
        <v>6.8099172894721418</v>
      </c>
      <c r="GZ3" s="43">
        <f>AVERAGE(GZ9:GZ13)</f>
        <v>0</v>
      </c>
      <c r="HC3" s="43">
        <f>AVERAGE(HC9:HC13)</f>
        <v>315.88537733326132</v>
      </c>
      <c r="HF3" s="43">
        <f>AVERAGE(HF9:HF13)</f>
        <v>0.78537463410398722</v>
      </c>
      <c r="HI3" s="43">
        <f>AVERAGE(HI9:HI13)</f>
        <v>263.49947468089061</v>
      </c>
      <c r="HL3" s="43">
        <f>AVERAGE(HL9:HL13)</f>
        <v>0</v>
      </c>
      <c r="HO3" s="43">
        <f>AVERAGE(HO9:HO13)</f>
        <v>0</v>
      </c>
      <c r="HR3" s="43">
        <f>AVERAGE(HR9:HR13)</f>
        <v>0</v>
      </c>
    </row>
    <row r="4" spans="1:229" s="43" customFormat="1">
      <c r="C4" s="140"/>
      <c r="D4" s="126"/>
      <c r="E4" s="126"/>
      <c r="F4" s="126"/>
      <c r="G4" s="141"/>
      <c r="H4" s="141"/>
      <c r="I4" s="141"/>
      <c r="J4" s="141"/>
      <c r="K4" s="142"/>
      <c r="L4" s="47"/>
      <c r="M4" s="47"/>
      <c r="N4" s="47"/>
      <c r="O4" s="47"/>
      <c r="P4" s="47"/>
      <c r="AE4" s="42"/>
      <c r="AM4" s="48"/>
      <c r="AN4" s="48"/>
      <c r="AO4" s="45"/>
      <c r="AP4" s="45"/>
      <c r="AQ4" s="45"/>
      <c r="AR4" s="45"/>
      <c r="AS4" s="49" t="s">
        <v>380</v>
      </c>
      <c r="AT4" s="43">
        <f>AVERAGE(AT9:AT29)</f>
        <v>5191.96931242336</v>
      </c>
      <c r="AV4" s="43">
        <f>AVERAGE(AV9:AV29)</f>
        <v>0</v>
      </c>
      <c r="AW4" s="43">
        <f>AVERAGE(AW9:AW29)</f>
        <v>0</v>
      </c>
      <c r="BM4" s="45"/>
      <c r="BN4" s="45"/>
      <c r="BO4" s="45"/>
      <c r="CD4" s="43">
        <f>AVERAGE(CD9:CD29)</f>
        <v>0</v>
      </c>
      <c r="CG4" s="43">
        <f>AVERAGE(CG9:CG29)</f>
        <v>0</v>
      </c>
      <c r="CJ4" s="43">
        <f>AVERAGE(CJ9:CJ29)</f>
        <v>0</v>
      </c>
      <c r="CM4" s="43">
        <f>AVERAGE(CM9:CM29)</f>
        <v>0</v>
      </c>
      <c r="CP4" s="43">
        <f>AVERAGE(CP9:CP29)</f>
        <v>0</v>
      </c>
      <c r="CS4" s="43">
        <f>AVERAGE(CS9:CS29)</f>
        <v>0</v>
      </c>
      <c r="CV4" s="43">
        <f>AVERAGE(CV9:CV29)</f>
        <v>0</v>
      </c>
      <c r="CY4" s="43">
        <f>AVERAGE(CY9:CY29)</f>
        <v>0</v>
      </c>
      <c r="DB4" s="43">
        <f>AVERAGE(DB9:DB29)</f>
        <v>0</v>
      </c>
      <c r="DE4" s="43">
        <f>AVERAGE(DE9:DE29)</f>
        <v>0</v>
      </c>
      <c r="DH4" s="43">
        <f>AVERAGE(DH9:DH29)</f>
        <v>4.2826374103497935</v>
      </c>
      <c r="DK4" s="43">
        <f>AVERAGE(DK9:DK29)</f>
        <v>14.754668499655244</v>
      </c>
      <c r="DN4" s="43">
        <f>AVERAGE(DN9:DN29)</f>
        <v>13.066235704214879</v>
      </c>
      <c r="DQ4" s="43">
        <f>AVERAGE(DQ9:DQ29)</f>
        <v>166.08301514088862</v>
      </c>
      <c r="DT4" s="43">
        <f>AVERAGE(DT9:DT29)</f>
        <v>4.8663619987017119</v>
      </c>
      <c r="DW4" s="43">
        <f>AVERAGE(DW9:DW29)</f>
        <v>4.5214168986488241</v>
      </c>
      <c r="DZ4" s="43">
        <f>AVERAGE(DZ9:DZ29)</f>
        <v>80.501856660650873</v>
      </c>
      <c r="EC4" s="43">
        <f>AVERAGE(EC9:EC29)</f>
        <v>4.2573984482572467</v>
      </c>
      <c r="EF4" s="43">
        <f>AVERAGE(EF9:EF29)</f>
        <v>5.3204034748309041</v>
      </c>
      <c r="EH4" s="50">
        <f>AVERAGE(EH9:EH29)</f>
        <v>212412.47619047618</v>
      </c>
      <c r="EI4" s="51">
        <f>AVERAGE(EI9:EI29)</f>
        <v>428.31125004648976</v>
      </c>
      <c r="EK4" s="50">
        <f>AVERAGE(EK9:EK29)</f>
        <v>1095.7142857142858</v>
      </c>
      <c r="EL4" s="51">
        <f>AVERAGE(EL9:EL29)</f>
        <v>2.4992325010931982</v>
      </c>
      <c r="EN4" s="50">
        <f>AVERAGE(EN9:EN29)</f>
        <v>824.76190476190482</v>
      </c>
      <c r="EO4" s="51">
        <f>AVERAGE(EO9:EO29)</f>
        <v>2.0416524608636926</v>
      </c>
      <c r="ER4" s="43">
        <f>AVERAGE(ER9:ER29)</f>
        <v>72.872054279399819</v>
      </c>
      <c r="EU4" s="43">
        <f>AVERAGE(EU9:EU29)</f>
        <v>135.91453419129343</v>
      </c>
      <c r="EX4" s="43">
        <f>AVERAGE(EX9:EX29)</f>
        <v>25.632929306338507</v>
      </c>
      <c r="EY4" s="43">
        <f>_xlfn.STDEV.P(EY9:EY29)</f>
        <v>6.4684828082997664E-2</v>
      </c>
      <c r="EZ4" s="52">
        <f>AVERAGE(EZ9:EZ29)</f>
        <v>222170.47619047618</v>
      </c>
      <c r="FA4" s="53">
        <f>AVERAGE(FA9:FA29)</f>
        <v>965.47089770543914</v>
      </c>
      <c r="FD4" s="43">
        <f>AVERAGE(FD9:FD29)</f>
        <v>114.30986687554369</v>
      </c>
      <c r="FG4" s="43">
        <f>AVERAGE(FG9:FG29)</f>
        <v>56.011703908030483</v>
      </c>
      <c r="FJ4" s="43">
        <f>AVERAGE(FJ9:FJ29)</f>
        <v>4.3973839693627834</v>
      </c>
      <c r="FL4" s="46"/>
      <c r="FM4" s="43">
        <f>AVERAGE(FM9:FM29)</f>
        <v>472.23551810582802</v>
      </c>
      <c r="FN4" s="46"/>
      <c r="FO4" s="46"/>
      <c r="FP4" s="43">
        <f>AVERAGE(FP9:FP29)</f>
        <v>1.9644267693560391</v>
      </c>
      <c r="FQ4" s="46"/>
      <c r="FR4" s="46"/>
      <c r="FS4" s="43">
        <f>AVERAGE(FS9:FS29)</f>
        <v>261.42761664077892</v>
      </c>
      <c r="FT4" s="46"/>
      <c r="FU4" s="46"/>
      <c r="FV4" s="43">
        <f>AVERAGE(FV9:FV29)</f>
        <v>2.5542943969540182</v>
      </c>
      <c r="FW4" s="46"/>
      <c r="FX4" s="46"/>
      <c r="FY4" s="43">
        <f>AVERAGE(FY9:FY29)</f>
        <v>1211.611455798723</v>
      </c>
      <c r="FZ4" s="46"/>
      <c r="GA4" s="46"/>
      <c r="GB4" s="43">
        <f>AVERAGE(GB9:GB29)</f>
        <v>1.7722736171815703</v>
      </c>
      <c r="GE4" s="43">
        <f>AVERAGE(GE9:GE29)</f>
        <v>8.9613570137254417</v>
      </c>
      <c r="GH4" s="43">
        <f>AVERAGE(GH9:GH29)</f>
        <v>1.484519325056419</v>
      </c>
      <c r="GK4" s="43">
        <f>AVERAGE(GK9:GK29)</f>
        <v>35.819466119169206</v>
      </c>
      <c r="GN4" s="43">
        <f>AVERAGE(GN9:GN29)</f>
        <v>7.0162786663132359E-2</v>
      </c>
      <c r="GQ4" s="43">
        <f>AVERAGE(GQ9:GQ29)</f>
        <v>476.11226628905899</v>
      </c>
      <c r="GT4" s="43">
        <f>AVERAGE(GT9:GT29)</f>
        <v>7.0704371514275416E-2</v>
      </c>
      <c r="GW4" s="43">
        <f>AVERAGE(GW9:GW29)</f>
        <v>3.650890386909321</v>
      </c>
      <c r="GZ4" s="43">
        <f>AVERAGE(GZ9:GZ29)</f>
        <v>7.4234398529632222E-3</v>
      </c>
      <c r="HC4" s="43">
        <f>AVERAGE(HC9:HC29)</f>
        <v>365.93112707884057</v>
      </c>
      <c r="HF4" s="43">
        <f>AVERAGE(HF9:HF29)</f>
        <v>5.2965244773894042</v>
      </c>
      <c r="HI4" s="43">
        <f>AVERAGE(HI9:HI29)</f>
        <v>251.80630166547084</v>
      </c>
      <c r="HL4" s="43">
        <f>AVERAGE(HL9:HL29)</f>
        <v>0</v>
      </c>
      <c r="HO4" s="43">
        <f>AVERAGE(HO9:HO29)</f>
        <v>0.14584962505373172</v>
      </c>
      <c r="HR4" s="43">
        <f>AVERAGE(HR9:HR29)</f>
        <v>5.0321920825923086E-2</v>
      </c>
    </row>
    <row r="5" spans="1:229" s="43" customFormat="1" ht="15.75" thickBot="1">
      <c r="C5" s="140"/>
      <c r="D5" s="124"/>
      <c r="E5" s="124"/>
      <c r="F5" s="124"/>
      <c r="G5" s="153" t="s">
        <v>395</v>
      </c>
      <c r="H5" s="153"/>
      <c r="I5" s="153"/>
      <c r="J5" s="153"/>
      <c r="K5" s="143" t="str">
        <f>CONCATENATE("BRL ",E1)</f>
        <v>BRL 3,1349</v>
      </c>
      <c r="AE5" s="43" t="str">
        <f>RIGHT(LEFT(AF6,5),3)</f>
        <v>F17</v>
      </c>
      <c r="AF5" s="43">
        <f>IF(AE5="","",VLOOKUP(LEFT(AE5,1),DIs!$R$2:$S$13,2,FALSE))</f>
        <v>1</v>
      </c>
      <c r="AG5" s="43">
        <f>IF(AF6="","",1+CONCATENATE(20,RIGHT(AE5,2))-1)</f>
        <v>2017</v>
      </c>
      <c r="AH5" s="54">
        <f>IF(AF6="","",CONCATENATE(1,"/",AF5,"/",AG5)+1-1)</f>
        <v>42736</v>
      </c>
      <c r="AI5" s="54">
        <f>IF(AF6="","",WORKDAY(AH5-1,1,FERIADOS!$A$2:$A$831))</f>
        <v>42737</v>
      </c>
      <c r="AJ5" s="55"/>
      <c r="AM5" s="48"/>
      <c r="AN5" s="48"/>
      <c r="AO5" s="45"/>
      <c r="AP5" s="45"/>
      <c r="AQ5" s="45"/>
      <c r="AR5" s="45"/>
      <c r="AS5" s="49" t="s">
        <v>382</v>
      </c>
      <c r="AT5" s="43">
        <f ca="1">AVERAGE(AT8:AT70)</f>
        <v>4890.9446515075215</v>
      </c>
      <c r="AV5" s="43">
        <f>AVERAGE(AV8:AV70)</f>
        <v>0</v>
      </c>
      <c r="AW5" s="43">
        <f>AVERAGE(AW8:AW70)</f>
        <v>0</v>
      </c>
      <c r="BM5" s="45"/>
      <c r="BN5" s="45"/>
      <c r="BO5" s="45"/>
      <c r="CD5" s="43">
        <f>AVERAGE(CD9:CD71)</f>
        <v>0</v>
      </c>
      <c r="CG5" s="43">
        <f>AVERAGE(CG9:CG71)</f>
        <v>0</v>
      </c>
      <c r="CJ5" s="43">
        <f>AVERAGE(CJ9:CJ71)</f>
        <v>0</v>
      </c>
      <c r="CM5" s="43">
        <f>AVERAGE(CM9:CM71)</f>
        <v>0</v>
      </c>
      <c r="CP5" s="43">
        <f>AVERAGE(CP9:CP71)</f>
        <v>0</v>
      </c>
      <c r="CS5" s="43">
        <f>AVERAGE(CS9:CS71)</f>
        <v>0</v>
      </c>
      <c r="CV5" s="43">
        <f>AVERAGE(CV9:CV71)</f>
        <v>0</v>
      </c>
      <c r="CY5" s="43">
        <f>AVERAGE(CY9:CY71)</f>
        <v>0</v>
      </c>
      <c r="DB5" s="43">
        <f>AVERAGE(DB9:DB71)</f>
        <v>0.44772165906508099</v>
      </c>
      <c r="DE5" s="43">
        <f>AVERAGE(DE9:DE71)</f>
        <v>3.886503597383073</v>
      </c>
      <c r="DH5" s="43">
        <f>AVERAGE(DH9:DH71)</f>
        <v>53.971672957490348</v>
      </c>
      <c r="DK5" s="43">
        <f>AVERAGE(DK9:DK71)</f>
        <v>11.9234527571202</v>
      </c>
      <c r="DN5" s="43">
        <f>AVERAGE(DN9:DN71)</f>
        <v>8.3335713131429809</v>
      </c>
      <c r="DQ5" s="43">
        <f>AVERAGE(DQ9:DQ71)</f>
        <v>172.46033994807306</v>
      </c>
      <c r="DT5" s="43">
        <f>AVERAGE(DT9:DT71)</f>
        <v>6.4543466019644899</v>
      </c>
      <c r="DW5" s="43">
        <f>AVERAGE(DW9:DW71)</f>
        <v>2.4322137946850875</v>
      </c>
      <c r="DZ5" s="43">
        <f>AVERAGE(DZ9:DZ71)</f>
        <v>53.659438682618877</v>
      </c>
      <c r="EC5" s="43">
        <f>AVERAGE(EC9:EC71)</f>
        <v>2.1504810535947292</v>
      </c>
      <c r="EF5" s="43">
        <f>AVERAGE(EF9:EF71)</f>
        <v>2.6913702678355214</v>
      </c>
      <c r="EH5" s="50">
        <f ca="1">AVERAGE(EH8:EH70)</f>
        <v>178644.87301587302</v>
      </c>
      <c r="EI5" s="51">
        <f ca="1">AVERAGE(EI8:EI70)</f>
        <v>378.50000388943448</v>
      </c>
      <c r="EK5" s="50">
        <f ca="1">AVERAGE(EK8:EK70)</f>
        <v>1737.5396825396826</v>
      </c>
      <c r="EL5" s="51">
        <f ca="1">AVERAGE(EL8:EL70)</f>
        <v>4.1880747804573364</v>
      </c>
      <c r="EN5" s="50">
        <f ca="1">AVERAGE(EN8:EN70)</f>
        <v>533.49206349206349</v>
      </c>
      <c r="EO5" s="51">
        <f ca="1">AVERAGE(EO8:EO70)</f>
        <v>1.1314138273106915</v>
      </c>
      <c r="ER5" s="43">
        <f>AVERAGE(ER9:ER71)</f>
        <v>62.227057840215991</v>
      </c>
      <c r="EU5" s="43">
        <f>AVERAGE(EU9:EU71)</f>
        <v>112.69516240847157</v>
      </c>
      <c r="EX5" s="43">
        <f>AVERAGE(EX9:EX71)</f>
        <v>32.15516736093106</v>
      </c>
      <c r="EY5" s="43">
        <f>_xlfn.STDEV.P(EY9:EY71)</f>
        <v>0.38468233500670801</v>
      </c>
      <c r="EZ5" s="52">
        <f>AVERAGE(EZ9:EZ71)</f>
        <v>200067.44444444444</v>
      </c>
      <c r="FA5" s="53">
        <f>AVERAGE(FA9:FA71)</f>
        <v>889.17409789008252</v>
      </c>
      <c r="FD5" s="43">
        <f>AVERAGE(FD9:FD71)</f>
        <v>87.076522626107533</v>
      </c>
      <c r="FG5" s="43">
        <f>AVERAGE(FG9:FG71)</f>
        <v>49.407536843499152</v>
      </c>
      <c r="FJ5" s="43">
        <f>AVERAGE(FJ9:FJ71)</f>
        <v>2.5790223972966735</v>
      </c>
      <c r="FL5" s="46"/>
      <c r="FM5" s="43">
        <f>AVERAGE(FM9:FM71)</f>
        <v>476.32521571480675</v>
      </c>
      <c r="FN5" s="46"/>
      <c r="FO5" s="46"/>
      <c r="FP5" s="43">
        <f>AVERAGE(FP9:FP71)</f>
        <v>1.2989097511035042</v>
      </c>
      <c r="FQ5" s="46"/>
      <c r="FR5" s="46"/>
      <c r="FS5" s="43">
        <f>AVERAGE(FS9:FS71)</f>
        <v>241.65396828690828</v>
      </c>
      <c r="FT5" s="46"/>
      <c r="FU5" s="46"/>
      <c r="FV5" s="43">
        <f>AVERAGE(FV9:FV71)</f>
        <v>1.6944001956677961</v>
      </c>
      <c r="FW5" s="46"/>
      <c r="FX5" s="46"/>
      <c r="FY5" s="43">
        <f>AVERAGE(FY9:FY71)</f>
        <v>1176.7471724722848</v>
      </c>
      <c r="FZ5" s="46"/>
      <c r="GA5" s="46"/>
      <c r="GB5" s="43">
        <f>AVERAGE(GB9:GB71)</f>
        <v>0.9997734106520727</v>
      </c>
      <c r="GE5" s="43">
        <f>AVERAGE(GE9:GE71)</f>
        <v>9.6798967392391742</v>
      </c>
      <c r="GH5" s="43">
        <f>AVERAGE(GH9:GH71)</f>
        <v>0.63153134882939976</v>
      </c>
      <c r="GK5" s="43">
        <f>AVERAGE(GK9:GK71)</f>
        <v>32.360814864634413</v>
      </c>
      <c r="GN5" s="43">
        <f>AVERAGE(GN9:GN71)</f>
        <v>9.9565790117746661E-2</v>
      </c>
      <c r="GQ5" s="43">
        <f>AVERAGE(GQ9:GQ71)</f>
        <v>417.02928530290558</v>
      </c>
      <c r="GT5" s="43">
        <f>AVERAGE(GT9:GT71)</f>
        <v>2.3568123838091804E-2</v>
      </c>
      <c r="GW5" s="43">
        <f>AVERAGE(GW9:GW71)</f>
        <v>3.667674464083885</v>
      </c>
      <c r="GZ5" s="43">
        <f>AVERAGE(GZ9:GZ71)</f>
        <v>2.4744799509877407E-3</v>
      </c>
      <c r="HC5" s="43">
        <f>AVERAGE(HC9:HC71)</f>
        <v>338.62834299941079</v>
      </c>
      <c r="HF5" s="43">
        <f>AVERAGE(HF9:HF71)</f>
        <v>5.7587110444915082</v>
      </c>
      <c r="HI5" s="43">
        <f>AVERAGE(HI9:HI71)</f>
        <v>211.45275587406087</v>
      </c>
      <c r="HL5" s="43">
        <f>AVERAGE(HL9:HL71)</f>
        <v>0</v>
      </c>
      <c r="HO5" s="43">
        <f>AVERAGE(HO9:HO71)</f>
        <v>0.19961886871194848</v>
      </c>
    </row>
    <row r="6" spans="1:229" ht="60" customHeight="1" thickBot="1">
      <c r="A6" s="123">
        <f>C1</f>
        <v>42998</v>
      </c>
      <c r="B6" s="86"/>
      <c r="C6" s="113" t="s">
        <v>383</v>
      </c>
      <c r="D6" s="115" t="s">
        <v>394</v>
      </c>
      <c r="E6" s="115" t="s">
        <v>389</v>
      </c>
      <c r="F6" s="114" t="s">
        <v>387</v>
      </c>
      <c r="G6" s="114" t="s">
        <v>384</v>
      </c>
      <c r="H6" s="115" t="s">
        <v>390</v>
      </c>
      <c r="I6" s="115" t="s">
        <v>391</v>
      </c>
      <c r="J6" s="115" t="s">
        <v>392</v>
      </c>
      <c r="K6" s="116" t="s">
        <v>393</v>
      </c>
      <c r="M6" s="47"/>
      <c r="N6" s="47"/>
      <c r="O6" s="47"/>
      <c r="P6" s="135">
        <v>0.5</v>
      </c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t="str">
        <f>VLOOKUP(AE6,$AD$8:$AE$63,2,FALSE)</f>
        <v>ODF17 Comdty</v>
      </c>
      <c r="AE6" s="41">
        <v>19</v>
      </c>
      <c r="AF6" s="43" t="str">
        <f>AD6</f>
        <v>ODF17 Comdty</v>
      </c>
      <c r="AG6" s="43"/>
      <c r="AH6" s="43"/>
      <c r="AI6" s="43"/>
      <c r="AJ6" s="43"/>
      <c r="AK6" s="43"/>
      <c r="AL6" s="43"/>
      <c r="AM6" s="48"/>
      <c r="AN6" s="48"/>
      <c r="AO6" s="45"/>
      <c r="AP6" s="45"/>
      <c r="AQ6" s="45"/>
      <c r="AR6" s="45"/>
      <c r="AS6" s="49" t="s">
        <v>381</v>
      </c>
      <c r="AT6" s="43">
        <f>AVERAGE(AT9:AT134)</f>
        <v>4928.2875553119047</v>
      </c>
      <c r="AU6" s="43"/>
      <c r="AV6" s="43">
        <f>AVERAGE(AV9:AV134)</f>
        <v>0</v>
      </c>
      <c r="AW6" s="43">
        <f>AVERAGE(AW9:AW134)</f>
        <v>0</v>
      </c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43"/>
      <c r="BK6" s="43"/>
      <c r="BL6" s="43"/>
      <c r="BM6" s="45"/>
      <c r="BN6" s="45"/>
      <c r="BO6" s="45"/>
      <c r="BP6" s="43"/>
      <c r="BQ6" s="43"/>
      <c r="BR6" s="43"/>
      <c r="BS6" s="43"/>
      <c r="BT6" s="43"/>
      <c r="BU6" s="43"/>
      <c r="BV6" s="43"/>
      <c r="BW6" s="43"/>
      <c r="BX6" s="43"/>
      <c r="BY6" s="43"/>
      <c r="BZ6" s="43"/>
      <c r="CA6" s="43"/>
      <c r="CB6" s="43"/>
      <c r="CC6" s="43"/>
      <c r="CD6" s="43">
        <f>AVERAGE(CD9:CD134)</f>
        <v>0</v>
      </c>
      <c r="CE6" s="43"/>
      <c r="CF6" s="43"/>
      <c r="CG6" s="43">
        <f>AVERAGE(CG9:CG134)</f>
        <v>0</v>
      </c>
      <c r="CH6" s="43"/>
      <c r="CI6" s="43"/>
      <c r="CJ6" s="43">
        <f>AVERAGE(CJ9:CJ134)</f>
        <v>0</v>
      </c>
      <c r="CK6" s="43"/>
      <c r="CL6" s="43"/>
      <c r="CM6" s="43">
        <f>AVERAGE(CM9:CM134)</f>
        <v>0</v>
      </c>
      <c r="CN6" s="43"/>
      <c r="CO6" s="43"/>
      <c r="CP6" s="43">
        <f>AVERAGE(CP9:CP134)</f>
        <v>0</v>
      </c>
      <c r="CQ6" s="43"/>
      <c r="CR6" s="43"/>
      <c r="CS6" s="43">
        <f>AVERAGE(CS9:CS134)</f>
        <v>0.4174081117292921</v>
      </c>
      <c r="CT6" s="43"/>
      <c r="CU6" s="43"/>
      <c r="CV6" s="43">
        <f>AVERAGE(CV9:CV134)</f>
        <v>4.2844615152939713</v>
      </c>
      <c r="CW6" s="43"/>
      <c r="CX6" s="43"/>
      <c r="CY6" s="43">
        <f>AVERAGE(CY9:CY134)</f>
        <v>39.760518509401749</v>
      </c>
      <c r="CZ6" s="43"/>
      <c r="DA6" s="43"/>
      <c r="DB6" s="43">
        <f>AVERAGE(DB9:DB134)</f>
        <v>9.0314494116385351</v>
      </c>
      <c r="DC6" s="43"/>
      <c r="DD6" s="43"/>
      <c r="DE6" s="43">
        <f>AVERAGE(DE9:DE134)</f>
        <v>5.1716984138711801</v>
      </c>
      <c r="DF6" s="43"/>
      <c r="DG6" s="43"/>
      <c r="DH6" s="43">
        <f>AVERAGE(DH9:DH134)</f>
        <v>92.032823183140721</v>
      </c>
      <c r="DI6" s="43"/>
      <c r="DJ6" s="43"/>
      <c r="DK6" s="43">
        <f>AVERAGE(DK9:DK134)</f>
        <v>7.1623299577246602</v>
      </c>
      <c r="DL6" s="43"/>
      <c r="DM6" s="43"/>
      <c r="DN6" s="43">
        <f>AVERAGE(DN9:DN134)</f>
        <v>5.0212422666972847</v>
      </c>
      <c r="DO6" s="43"/>
      <c r="DP6" s="43"/>
      <c r="DQ6" s="43">
        <f>AVERAGE(DQ9:DQ134)</f>
        <v>159.83201982629953</v>
      </c>
      <c r="DR6" s="43"/>
      <c r="DS6" s="43"/>
      <c r="DT6" s="43">
        <f>AVERAGE(DT9:DT134)</f>
        <v>3.5156406453356031</v>
      </c>
      <c r="DU6" s="43"/>
      <c r="DV6" s="43"/>
      <c r="DW6" s="43">
        <f>AVERAGE(DW9:DW134)</f>
        <v>1.5181308943389211</v>
      </c>
      <c r="DX6" s="43"/>
      <c r="DY6" s="43"/>
      <c r="DZ6" s="43">
        <f>AVERAGE(DZ9:DZ134)</f>
        <v>48.250933965559639</v>
      </c>
      <c r="EA6" s="43"/>
      <c r="EB6" s="43"/>
      <c r="EC6" s="43">
        <f>AVERAGE(EC9:EC134)</f>
        <v>1.5153721452986579</v>
      </c>
      <c r="ED6" s="43"/>
      <c r="EE6" s="43"/>
      <c r="EF6" s="43">
        <f>AVERAGE(EF9:EF134)</f>
        <v>1.9815892044229129</v>
      </c>
      <c r="EG6" s="43"/>
      <c r="EH6" s="50">
        <f>AVERAGE(EH9:EH134)</f>
        <v>194585.71428571429</v>
      </c>
      <c r="EI6" s="51">
        <f>AVERAGE(EI9:EI134)</f>
        <v>467.9650110110565</v>
      </c>
      <c r="EJ6" s="43"/>
      <c r="EK6" s="50">
        <f>AVERAGE(EK9:EK134)</f>
        <v>865.8730158730159</v>
      </c>
      <c r="EL6" s="51">
        <f>AVERAGE(EL9:EL134)</f>
        <v>2.0910109256279874</v>
      </c>
      <c r="EM6" s="43"/>
      <c r="EN6" s="50">
        <f>AVERAGE(EN9:EN134)</f>
        <v>188.17460317460316</v>
      </c>
      <c r="EO6" s="51">
        <f>AVERAGE(EO9:EO134)</f>
        <v>0.4677880368438565</v>
      </c>
      <c r="EP6" s="43"/>
      <c r="EQ6" s="43"/>
      <c r="ER6" s="43">
        <f>AVERAGE(ER9:ER134)</f>
        <v>49.543178751679477</v>
      </c>
      <c r="ES6" s="43"/>
      <c r="ET6" s="43"/>
      <c r="EU6" s="43">
        <f>AVERAGE(EU9:EU134)</f>
        <v>98.581641906405139</v>
      </c>
      <c r="EV6" s="43"/>
      <c r="EW6" s="43"/>
      <c r="EX6" s="43">
        <f>AVERAGE(EX9:EX134)</f>
        <v>56.930915405967845</v>
      </c>
      <c r="EY6" s="43">
        <f>_xlfn.STDEV.P(EY9:EY134)</f>
        <v>0.85184277000646969</v>
      </c>
      <c r="EZ6" s="52">
        <f>AVERAGE(EZ9:EZ134)</f>
        <v>208341.3015873016</v>
      </c>
      <c r="FA6" s="53">
        <f>AVERAGE(FA9:FA134)</f>
        <v>931.39850014459978</v>
      </c>
      <c r="FB6" s="43">
        <f ca="1">EY6/100*EY8</f>
        <v>6.2780812149476825E-2</v>
      </c>
      <c r="FC6" s="43"/>
      <c r="FD6" s="43">
        <f>AVERAGE(FD9:FD134)</f>
        <v>48.681220732885507</v>
      </c>
      <c r="FE6" s="43"/>
      <c r="FF6" s="43"/>
      <c r="FG6" s="43">
        <f>AVERAGE(FG9:FG134)</f>
        <v>46.837967070057985</v>
      </c>
      <c r="FH6" s="43"/>
      <c r="FI6" s="43"/>
      <c r="FJ6" s="43">
        <f>AVERAGE(FJ9:FJ134)</f>
        <v>3.2210489425650461</v>
      </c>
      <c r="FK6" s="43"/>
      <c r="FL6" s="46"/>
      <c r="FM6" s="43">
        <f>AVERAGE(FM9:FM134)</f>
        <v>477.76432647075336</v>
      </c>
      <c r="FN6" s="46"/>
      <c r="FO6" s="46"/>
      <c r="FP6" s="43">
        <f>AVERAGE(FP9:FP134)</f>
        <v>4.4417292992772825</v>
      </c>
      <c r="FQ6" s="46"/>
      <c r="FR6" s="46"/>
      <c r="FS6" s="43">
        <f>AVERAGE(FS9:FS134)</f>
        <v>239.32153599827774</v>
      </c>
      <c r="FT6" s="46"/>
      <c r="FU6" s="46"/>
      <c r="FV6" s="43">
        <f>AVERAGE(FV9:FV134)</f>
        <v>7.2045193177315339</v>
      </c>
      <c r="FW6" s="46"/>
      <c r="FX6" s="46"/>
      <c r="FY6" s="43">
        <f>AVERAGE(FY9:FY134)</f>
        <v>1176.5680955016367</v>
      </c>
      <c r="FZ6" s="46"/>
      <c r="GA6" s="46"/>
      <c r="GB6" s="43">
        <f>AVERAGE(GB9:GB134)</f>
        <v>0.77599055342890899</v>
      </c>
      <c r="GC6" s="43"/>
      <c r="GD6" s="43"/>
      <c r="GE6" s="43">
        <f>AVERAGE(GE9:GE134)</f>
        <v>5.7943951190988994</v>
      </c>
      <c r="GF6" s="43"/>
      <c r="GG6" s="43"/>
      <c r="GH6" s="43">
        <f>AVERAGE(GH9:GH134)</f>
        <v>1.2608442521566778</v>
      </c>
      <c r="GI6" s="43"/>
      <c r="GJ6" s="43"/>
      <c r="GK6" s="43">
        <f>AVERAGE(GK9:GK134)</f>
        <v>30.942295345550427</v>
      </c>
      <c r="GL6" s="43"/>
      <c r="GM6" s="43"/>
      <c r="GN6" s="43">
        <f>AVERAGE(GN9:GN134)</f>
        <v>0.10542790506158774</v>
      </c>
      <c r="GO6" s="43"/>
      <c r="GP6" s="43"/>
      <c r="GQ6" s="43">
        <f>AVERAGE(GQ9:GQ134)</f>
        <v>397.48288744545522</v>
      </c>
      <c r="GR6" s="43"/>
      <c r="GS6" s="43"/>
      <c r="GT6" s="43">
        <f>AVERAGE(GT9:GT134)</f>
        <v>0.11815067469647822</v>
      </c>
      <c r="GU6" s="43"/>
      <c r="GV6" s="43"/>
      <c r="GW6" s="43">
        <f>AVERAGE(GW9:GW134)</f>
        <v>4.4475855294006452</v>
      </c>
      <c r="GX6" s="43"/>
      <c r="GY6" s="43"/>
      <c r="GZ6" s="43">
        <f>AVERAGE(GZ9:GZ134)</f>
        <v>1.6154919487148722E-3</v>
      </c>
      <c r="HA6" s="43"/>
      <c r="HB6" s="43"/>
      <c r="HC6" s="43">
        <f>AVERAGE(HC9:HC134)</f>
        <v>318.19057549793621</v>
      </c>
      <c r="HD6" s="43"/>
      <c r="HE6" s="43"/>
      <c r="HF6" s="43">
        <f>AVERAGE(HF9:HF134)</f>
        <v>5.4360136594836348</v>
      </c>
      <c r="HG6" s="43"/>
      <c r="HH6" s="43"/>
      <c r="HI6" s="43">
        <f>AVERAGE(HI9:HI134)</f>
        <v>178.97174638430212</v>
      </c>
      <c r="HJ6" s="43"/>
      <c r="HK6" s="43"/>
      <c r="HL6" s="43">
        <f>AVERAGE(HL9:HL134)</f>
        <v>0</v>
      </c>
      <c r="HM6" s="43"/>
      <c r="HN6" s="43"/>
      <c r="HO6" s="43">
        <f>AVERAGE(HO9:HO134)</f>
        <v>0.28195201084992993</v>
      </c>
      <c r="HP6" s="43"/>
      <c r="HQ6" s="43"/>
      <c r="HR6" s="43">
        <f>AVERAGE(HR9:HR134)</f>
        <v>1.9728188609288173E-2</v>
      </c>
    </row>
    <row r="7" spans="1:229" s="43" customFormat="1" ht="18" customHeight="1" thickBot="1">
      <c r="B7" s="99"/>
      <c r="C7" s="131" t="s">
        <v>388</v>
      </c>
      <c r="D7" s="132"/>
      <c r="E7" s="133">
        <f ca="1">+SUM(E8:E1794)</f>
        <v>2174230</v>
      </c>
      <c r="F7" s="134"/>
      <c r="G7" s="151">
        <f ca="1">SUM(G8:G86)</f>
        <v>8364.8157633004284</v>
      </c>
      <c r="H7" s="151">
        <f>AT3</f>
        <v>5086.0481786017099</v>
      </c>
      <c r="I7" s="151">
        <f>AT4</f>
        <v>5191.96931242336</v>
      </c>
      <c r="J7" s="151">
        <f ca="1">AT5</f>
        <v>4890.9446515075215</v>
      </c>
      <c r="K7" s="152">
        <f>AT6</f>
        <v>4928.2875553119047</v>
      </c>
      <c r="L7" s="60"/>
      <c r="M7" s="60"/>
      <c r="N7" s="60"/>
      <c r="O7" s="60"/>
      <c r="P7" s="150">
        <f>IF((I7*(1+$P$6))&gt;10,(I7*(1+$P$6)),10)</f>
        <v>7787.9539686350399</v>
      </c>
      <c r="Q7" s="77" t="s">
        <v>0</v>
      </c>
      <c r="R7" s="77" t="s">
        <v>5</v>
      </c>
      <c r="S7" s="77" t="s">
        <v>6</v>
      </c>
      <c r="T7" s="77" t="s">
        <v>6</v>
      </c>
      <c r="U7" s="77"/>
      <c r="V7" s="77" t="s">
        <v>0</v>
      </c>
      <c r="W7" s="77" t="s">
        <v>5</v>
      </c>
      <c r="X7" s="77" t="s">
        <v>6</v>
      </c>
      <c r="Y7" s="77" t="s">
        <v>6</v>
      </c>
      <c r="Z7" s="77"/>
      <c r="AA7" s="77" t="s">
        <v>5</v>
      </c>
      <c r="AB7" s="77" t="s">
        <v>6</v>
      </c>
      <c r="AC7" s="77"/>
      <c r="AD7" s="77"/>
      <c r="AE7" s="77"/>
      <c r="AF7" s="56" t="s">
        <v>0</v>
      </c>
      <c r="AG7" s="56" t="s">
        <v>5</v>
      </c>
      <c r="AH7" s="56" t="s">
        <v>6</v>
      </c>
      <c r="AI7" s="56" t="s">
        <v>6</v>
      </c>
      <c r="AJ7" s="56"/>
      <c r="AK7" s="56" t="s">
        <v>0</v>
      </c>
      <c r="AL7" s="56"/>
      <c r="AM7" s="56" t="s">
        <v>140</v>
      </c>
      <c r="AN7" s="56" t="s">
        <v>139</v>
      </c>
      <c r="AO7" s="56" t="s">
        <v>1</v>
      </c>
      <c r="AP7" s="57" t="s">
        <v>2</v>
      </c>
      <c r="AQ7" s="56" t="s">
        <v>141</v>
      </c>
      <c r="AR7" s="56"/>
      <c r="AS7" s="56"/>
      <c r="AT7" s="56" t="s">
        <v>378</v>
      </c>
      <c r="AU7" s="77" t="s">
        <v>1</v>
      </c>
      <c r="AV7" s="77" t="s">
        <v>2</v>
      </c>
      <c r="AW7" s="77" t="s">
        <v>141</v>
      </c>
      <c r="AX7" s="77" t="s">
        <v>1</v>
      </c>
      <c r="AY7" s="77" t="s">
        <v>2</v>
      </c>
      <c r="AZ7" s="77" t="s">
        <v>141</v>
      </c>
      <c r="BA7" s="77" t="s">
        <v>1</v>
      </c>
      <c r="BB7" s="77" t="s">
        <v>2</v>
      </c>
      <c r="BC7" s="77" t="s">
        <v>141</v>
      </c>
      <c r="BD7" s="77" t="s">
        <v>1</v>
      </c>
      <c r="BE7" s="77" t="s">
        <v>2</v>
      </c>
      <c r="BF7" s="77" t="s">
        <v>141</v>
      </c>
      <c r="BG7" s="77" t="s">
        <v>1</v>
      </c>
      <c r="BH7" s="77" t="s">
        <v>2</v>
      </c>
      <c r="BI7" s="77" t="s">
        <v>141</v>
      </c>
      <c r="BJ7" s="77" t="s">
        <v>1</v>
      </c>
      <c r="BK7" s="77" t="s">
        <v>2</v>
      </c>
      <c r="BL7" s="77" t="s">
        <v>141</v>
      </c>
      <c r="BM7" s="56" t="s">
        <v>1</v>
      </c>
      <c r="BN7" s="57" t="s">
        <v>2</v>
      </c>
      <c r="BO7" s="56" t="s">
        <v>141</v>
      </c>
      <c r="BP7" s="77" t="s">
        <v>1</v>
      </c>
      <c r="BQ7" s="77" t="s">
        <v>2</v>
      </c>
      <c r="BR7" s="77" t="s">
        <v>141</v>
      </c>
      <c r="BS7" s="77" t="s">
        <v>1</v>
      </c>
      <c r="BT7" s="77" t="s">
        <v>2</v>
      </c>
      <c r="BU7" s="77" t="s">
        <v>141</v>
      </c>
      <c r="BV7" s="77" t="s">
        <v>1</v>
      </c>
      <c r="BW7" s="77" t="s">
        <v>2</v>
      </c>
      <c r="BX7" s="77" t="s">
        <v>141</v>
      </c>
      <c r="BY7" s="77" t="s">
        <v>1</v>
      </c>
      <c r="BZ7" s="77" t="s">
        <v>2</v>
      </c>
      <c r="CA7" s="77" t="s">
        <v>141</v>
      </c>
      <c r="CB7" s="77" t="s">
        <v>1</v>
      </c>
      <c r="CC7" s="77" t="s">
        <v>2</v>
      </c>
      <c r="CD7" s="77" t="s">
        <v>141</v>
      </c>
      <c r="CE7" s="77" t="s">
        <v>1</v>
      </c>
      <c r="CF7" s="77" t="s">
        <v>2</v>
      </c>
      <c r="CG7" s="77" t="s">
        <v>141</v>
      </c>
      <c r="CH7" s="77" t="s">
        <v>1</v>
      </c>
      <c r="CI7" s="77" t="s">
        <v>2</v>
      </c>
      <c r="CJ7" s="77" t="s">
        <v>141</v>
      </c>
      <c r="CK7" s="77" t="s">
        <v>1</v>
      </c>
      <c r="CL7" s="77" t="s">
        <v>2</v>
      </c>
      <c r="CM7" s="77" t="s">
        <v>141</v>
      </c>
      <c r="CN7" s="77" t="s">
        <v>1</v>
      </c>
      <c r="CO7" s="77" t="s">
        <v>2</v>
      </c>
      <c r="CP7" s="77" t="s">
        <v>141</v>
      </c>
      <c r="CQ7" s="77" t="s">
        <v>1</v>
      </c>
      <c r="CR7" s="77" t="s">
        <v>2</v>
      </c>
      <c r="CS7" s="77" t="s">
        <v>141</v>
      </c>
      <c r="CT7" s="77" t="s">
        <v>1</v>
      </c>
      <c r="CU7" s="77" t="s">
        <v>2</v>
      </c>
      <c r="CV7" s="77" t="s">
        <v>141</v>
      </c>
      <c r="CW7" s="77" t="s">
        <v>1</v>
      </c>
      <c r="CX7" s="77" t="s">
        <v>2</v>
      </c>
      <c r="CY7" s="77" t="s">
        <v>141</v>
      </c>
      <c r="CZ7" s="77" t="s">
        <v>1</v>
      </c>
      <c r="DA7" s="77" t="s">
        <v>2</v>
      </c>
      <c r="DB7" s="77" t="s">
        <v>141</v>
      </c>
      <c r="DC7" s="77" t="s">
        <v>1</v>
      </c>
      <c r="DD7" s="77" t="s">
        <v>2</v>
      </c>
      <c r="DE7" s="77" t="s">
        <v>141</v>
      </c>
      <c r="DF7" s="77" t="s">
        <v>1</v>
      </c>
      <c r="DG7" s="77" t="s">
        <v>2</v>
      </c>
      <c r="DH7" s="77" t="s">
        <v>141</v>
      </c>
      <c r="DI7" s="77" t="s">
        <v>1</v>
      </c>
      <c r="DJ7" s="77" t="s">
        <v>2</v>
      </c>
      <c r="DK7" s="77" t="s">
        <v>141</v>
      </c>
      <c r="DL7" s="77" t="s">
        <v>1</v>
      </c>
      <c r="DM7" s="77" t="s">
        <v>2</v>
      </c>
      <c r="DN7" s="77" t="s">
        <v>141</v>
      </c>
      <c r="DO7" s="77" t="s">
        <v>1</v>
      </c>
      <c r="DP7" s="77" t="s">
        <v>2</v>
      </c>
      <c r="DQ7" s="77" t="s">
        <v>141</v>
      </c>
      <c r="DR7" s="77" t="s">
        <v>1</v>
      </c>
      <c r="DS7" s="77" t="s">
        <v>2</v>
      </c>
      <c r="DT7" s="77" t="s">
        <v>141</v>
      </c>
      <c r="DU7" s="77" t="s">
        <v>1</v>
      </c>
      <c r="DV7" s="77" t="s">
        <v>2</v>
      </c>
      <c r="DW7" s="77" t="s">
        <v>141</v>
      </c>
      <c r="DX7" s="77" t="s">
        <v>1</v>
      </c>
      <c r="DY7" s="77" t="s">
        <v>2</v>
      </c>
      <c r="DZ7" s="77" t="s">
        <v>141</v>
      </c>
      <c r="EA7" s="77" t="s">
        <v>1</v>
      </c>
      <c r="EB7" s="77" t="s">
        <v>2</v>
      </c>
      <c r="EC7" s="77" t="s">
        <v>141</v>
      </c>
      <c r="ED7" s="77" t="s">
        <v>1</v>
      </c>
      <c r="EE7" s="77" t="s">
        <v>2</v>
      </c>
      <c r="EF7" s="77" t="s">
        <v>141</v>
      </c>
      <c r="EG7" s="77" t="s">
        <v>1</v>
      </c>
      <c r="EH7" s="77" t="s">
        <v>2</v>
      </c>
      <c r="EI7" s="77" t="s">
        <v>141</v>
      </c>
      <c r="EJ7" s="77" t="s">
        <v>1</v>
      </c>
      <c r="EK7" s="77" t="s">
        <v>2</v>
      </c>
      <c r="EL7" s="77" t="s">
        <v>141</v>
      </c>
      <c r="EM7" s="77" t="s">
        <v>1</v>
      </c>
      <c r="EN7" s="77" t="s">
        <v>2</v>
      </c>
      <c r="EO7" s="77" t="s">
        <v>141</v>
      </c>
      <c r="EP7" s="77" t="s">
        <v>1</v>
      </c>
      <c r="EQ7" s="77" t="s">
        <v>2</v>
      </c>
      <c r="ER7" s="77" t="s">
        <v>141</v>
      </c>
      <c r="ES7" s="77" t="s">
        <v>1</v>
      </c>
      <c r="ET7" s="77" t="s">
        <v>2</v>
      </c>
      <c r="EU7" s="77" t="s">
        <v>141</v>
      </c>
      <c r="EV7" s="77" t="s">
        <v>1</v>
      </c>
      <c r="EW7" s="77" t="s">
        <v>2</v>
      </c>
      <c r="EX7" s="77" t="s">
        <v>141</v>
      </c>
      <c r="EY7" s="77" t="s">
        <v>1</v>
      </c>
      <c r="EZ7" s="77" t="s">
        <v>2</v>
      </c>
      <c r="FA7" s="77" t="s">
        <v>141</v>
      </c>
      <c r="FB7" s="77" t="s">
        <v>1</v>
      </c>
      <c r="FC7" s="77" t="s">
        <v>2</v>
      </c>
      <c r="FD7" s="77" t="s">
        <v>141</v>
      </c>
      <c r="FE7" s="77" t="s">
        <v>1</v>
      </c>
      <c r="FF7" s="77" t="s">
        <v>2</v>
      </c>
      <c r="FG7" s="77" t="s">
        <v>141</v>
      </c>
      <c r="FH7" s="77" t="s">
        <v>1</v>
      </c>
      <c r="FI7" s="77" t="s">
        <v>2</v>
      </c>
      <c r="FJ7" s="77" t="s">
        <v>141</v>
      </c>
      <c r="FK7" s="77" t="s">
        <v>1</v>
      </c>
      <c r="FL7" s="84" t="s">
        <v>2</v>
      </c>
      <c r="FM7" s="84" t="s">
        <v>141</v>
      </c>
      <c r="FN7" s="84" t="s">
        <v>1</v>
      </c>
      <c r="FO7" s="84" t="s">
        <v>2</v>
      </c>
      <c r="FP7" s="84" t="s">
        <v>141</v>
      </c>
      <c r="FQ7" s="84" t="s">
        <v>1</v>
      </c>
      <c r="FR7" s="84" t="s">
        <v>2</v>
      </c>
      <c r="FS7" s="84" t="s">
        <v>141</v>
      </c>
      <c r="FT7" s="84" t="s">
        <v>1</v>
      </c>
      <c r="FU7" s="84" t="s">
        <v>2</v>
      </c>
      <c r="FV7" s="84" t="s">
        <v>141</v>
      </c>
      <c r="FW7" s="84" t="s">
        <v>1</v>
      </c>
      <c r="FX7" s="84" t="s">
        <v>2</v>
      </c>
      <c r="FY7" s="84" t="s">
        <v>141</v>
      </c>
      <c r="FZ7" s="84" t="s">
        <v>1</v>
      </c>
      <c r="GA7" s="84" t="s">
        <v>2</v>
      </c>
      <c r="GB7" s="84" t="s">
        <v>141</v>
      </c>
      <c r="GC7" s="77" t="s">
        <v>1</v>
      </c>
      <c r="GD7" s="77" t="s">
        <v>2</v>
      </c>
      <c r="GE7" s="77" t="s">
        <v>141</v>
      </c>
      <c r="GF7" s="77" t="s">
        <v>1</v>
      </c>
      <c r="GG7" s="77" t="s">
        <v>2</v>
      </c>
      <c r="GH7" s="77" t="s">
        <v>141</v>
      </c>
      <c r="GI7" s="77" t="s">
        <v>1</v>
      </c>
      <c r="GJ7" s="77" t="s">
        <v>2</v>
      </c>
      <c r="GK7" s="77" t="s">
        <v>141</v>
      </c>
      <c r="GL7" s="77" t="s">
        <v>1</v>
      </c>
      <c r="GM7" s="77" t="s">
        <v>2</v>
      </c>
      <c r="GN7" s="77" t="s">
        <v>141</v>
      </c>
      <c r="GO7" s="77" t="s">
        <v>1</v>
      </c>
      <c r="GP7" s="77" t="s">
        <v>2</v>
      </c>
      <c r="GQ7" s="77" t="s">
        <v>141</v>
      </c>
      <c r="GR7" s="77" t="s">
        <v>1</v>
      </c>
      <c r="GS7" s="77" t="s">
        <v>2</v>
      </c>
      <c r="GT7" s="77" t="s">
        <v>141</v>
      </c>
      <c r="GU7" s="77" t="s">
        <v>1</v>
      </c>
      <c r="GV7" s="77" t="s">
        <v>2</v>
      </c>
      <c r="GW7" s="77" t="s">
        <v>141</v>
      </c>
      <c r="GX7" s="77" t="s">
        <v>1</v>
      </c>
      <c r="GY7" s="77" t="s">
        <v>2</v>
      </c>
      <c r="GZ7" s="77" t="s">
        <v>141</v>
      </c>
      <c r="HA7" s="77" t="s">
        <v>1</v>
      </c>
      <c r="HB7" s="77" t="s">
        <v>2</v>
      </c>
      <c r="HC7" s="77" t="s">
        <v>141</v>
      </c>
      <c r="HD7" s="77" t="s">
        <v>1</v>
      </c>
      <c r="HE7" s="77" t="s">
        <v>2</v>
      </c>
      <c r="HF7" s="77" t="s">
        <v>141</v>
      </c>
      <c r="HG7" s="77" t="s">
        <v>1</v>
      </c>
      <c r="HH7" s="77" t="s">
        <v>2</v>
      </c>
      <c r="HI7" s="77" t="s">
        <v>141</v>
      </c>
      <c r="HJ7" s="77" t="s">
        <v>1</v>
      </c>
      <c r="HK7" s="77" t="s">
        <v>2</v>
      </c>
      <c r="HL7" s="77" t="s">
        <v>141</v>
      </c>
      <c r="HM7" s="77" t="s">
        <v>1</v>
      </c>
      <c r="HN7" s="77" t="s">
        <v>2</v>
      </c>
      <c r="HO7" s="77" t="s">
        <v>141</v>
      </c>
      <c r="HP7" s="77" t="s">
        <v>1</v>
      </c>
      <c r="HQ7" s="77" t="s">
        <v>2</v>
      </c>
      <c r="HR7" s="77" t="s">
        <v>141</v>
      </c>
    </row>
    <row r="8" spans="1:229" s="43" customFormat="1" ht="15.75">
      <c r="A8" s="102"/>
      <c r="B8" s="103" t="str">
        <f>CONCATENATE("OD",LEFT(C8,1),RIGHT(C8,1)," Comdty")</f>
        <v>OD Comdty</v>
      </c>
      <c r="C8" s="119" t="str">
        <f t="shared" ref="C8:C63" si="0">RIGHT(LEFT(A8,5),3)</f>
        <v/>
      </c>
      <c r="D8" s="120">
        <f ca="1">IF($C$1=TODAY(),IF(ISERROR(_xll.BDP(A8,"last_price")+1-1),IF(O8&lt;=$C$1,0,(D6+D9)/2),_xll.BDP(A8,"last_price")),AA8)</f>
        <v>0</v>
      </c>
      <c r="E8" s="121">
        <f ca="1">IF($C$1=TODAY(),IF(ISERROR(_xll.BDP(A8,"volume")+1-1),0,_xll.BDP(A8,"volume")),AB8)</f>
        <v>0</v>
      </c>
      <c r="F8" s="122">
        <f>IF(O8&lt;$C$1,0,NETWORKDAYS($C$1,O8,FERIADOS!$A$1:$A$830)-1)</f>
        <v>0</v>
      </c>
      <c r="G8" s="144">
        <f t="shared" ref="G8:G63" ca="1" si="1">IF(ISERROR(F8),0,((100000/((D8/100+1-0.01%)^(F8/252))-100000/((D8/100+1+0.01%)^(F8/252)))/2)*E8/1000/$E$1)</f>
        <v>0</v>
      </c>
      <c r="H8" s="144">
        <f t="shared" ref="H8:H39" si="2">IF(C8="",0,HLOOKUP(CONCATENATE(C8,"D"),$AU$2:$HR$6,2,FALSE))</f>
        <v>0</v>
      </c>
      <c r="I8" s="144">
        <f t="shared" ref="I8:I39" si="3">IF(O8&lt;=$C$1,0,HLOOKUP(CONCATENATE(C8,"D"),$AU$2:$HR$6,3,FALSE))</f>
        <v>0</v>
      </c>
      <c r="J8" s="144">
        <f t="shared" ref="J8:J39" si="4">IF(O8&lt;=$C$1,0,HLOOKUP(CONCATENATE(C8,"D"),$AU$2:$HR$6,4,FALSE))</f>
        <v>0</v>
      </c>
      <c r="K8" s="145">
        <f t="shared" ref="K8:K39" si="5">IF(O8&lt;=$C$1,0,HLOOKUP(CONCATENATE(C8,"D"),$AU$2:$HR$6,5,FALSE))</f>
        <v>0</v>
      </c>
      <c r="L8" s="43" t="str">
        <f t="shared" ref="L8:L39" si="6">IF(C8="","",CONCATENATE(20,RIGHT(C8,2))+1-1)</f>
        <v/>
      </c>
      <c r="M8" s="43" t="str">
        <f>IF(C8="","",VLOOKUP(LEFT(C8,1),DIs!$R$2:$S$13,2,FALSE))</f>
        <v/>
      </c>
      <c r="N8" s="54" t="str">
        <f t="shared" ref="N8:N39" si="7">IF(A8="","",CONCATENATE(1,"/",M8,"/",L8)+1-1)</f>
        <v/>
      </c>
      <c r="O8" s="54">
        <f>IF(A8="",0,WORKDAY(N8-1,1,FERIADOS!$A$2:$A$831))</f>
        <v>0</v>
      </c>
      <c r="P8" s="150">
        <f>IF((I8*(1+$P$6))&gt;10,(I8*(1+$P$6)),10)</f>
        <v>10</v>
      </c>
      <c r="Q8" s="61" t="str">
        <f>_xll.BDH(A8,$R$7:$S$7,$C$1,$C$1,"Dir=V","Dts=S","Sort=A","Quote=C","QtTyp=Y","Days=T","Per=cd","DtFmt=D","UseDPDF=Y")</f>
        <v>#N/A Invalid Security</v>
      </c>
      <c r="T8" s="43">
        <f>IF(ISERROR(S8+1-1),0,(S8+1-1))</f>
        <v>0</v>
      </c>
      <c r="V8" s="69" t="str">
        <f>_xll.BDH(B8,$R$7:$S$7,$C$1,$C$1,"Dir=V","Dts=S","Sort=A","Quote=C","QtTyp=Y","Days=T","Per=cd","DtFmt=D","UseDPDF=Y")</f>
        <v>#N/A N/A</v>
      </c>
      <c r="Y8" s="43">
        <f t="shared" ref="Y8:Y9" si="8">IF(ISERROR(X8+1-1),0,(X8+1-1))</f>
        <v>0</v>
      </c>
      <c r="AA8" s="43">
        <f>IF(ISERROR(S8+1-1),R8,R8)</f>
        <v>0</v>
      </c>
      <c r="AB8" s="43">
        <f t="shared" ref="AB8:AB71" si="9">IF(AND(O8&lt;$K$1,ISERROR(T8+1-1)),Y8,T8)</f>
        <v>0</v>
      </c>
      <c r="AD8" s="77">
        <v>1</v>
      </c>
      <c r="AE8" s="77" t="s">
        <v>194</v>
      </c>
      <c r="AF8" s="79">
        <f>_xll.BDH($AF$6,$AG$7:$AH$7,"31/12/2014",AK8,"Dir=V","Dts=S","Sort=A","Quote=C","QtTyp=Y","Days=T","Per=cd","DtFmt=D","UseDPDF=Y","cols=3;rows=496")</f>
        <v>42006</v>
      </c>
      <c r="AG8" s="77">
        <v>12.89</v>
      </c>
      <c r="AH8" s="77">
        <v>57195</v>
      </c>
      <c r="AI8" s="77">
        <f>IF(ISERROR(AH8+1-1),0,AH8)</f>
        <v>57195</v>
      </c>
      <c r="AJ8" s="77"/>
      <c r="AK8" s="80">
        <f>AS8</f>
        <v>42998</v>
      </c>
      <c r="AL8" s="77">
        <v>3</v>
      </c>
      <c r="AM8" s="77">
        <f>IF(AK8="","",NETWORKDAYS(AK8,$AM$2,FERIADOS!$A$1:$A$830)-1)</f>
        <v>-182</v>
      </c>
      <c r="AN8" s="77">
        <f>E1</f>
        <v>3.1349</v>
      </c>
      <c r="AO8" s="77" t="e">
        <f>VLOOKUP(AE5,C8:G280,2,FALSE)</f>
        <v>#N/A</v>
      </c>
      <c r="AP8" s="81" t="e">
        <f>VLOOKUP(AF6,$A$8:$G$321,4,FALSE)</f>
        <v>#N/A</v>
      </c>
      <c r="AQ8" s="82" t="e">
        <f t="shared" ref="AQ8:AQ71" si="10">((100000/((AO8/100+1-0.01%)^(AM8/252))-100000/((AO8/100+1+0.01%)^(AM8/252)))/2)*AP8/1000/AN8</f>
        <v>#N/A</v>
      </c>
      <c r="AR8" s="82"/>
      <c r="AS8" s="80">
        <f>C1</f>
        <v>42998</v>
      </c>
      <c r="AT8" s="83">
        <f ca="1">AW8+AZ8+BC8+BF8+BI8+BL8+BO8+BR8+BU8+BX8+CA8+CD8+CJ8+CM8+CP8+CV8+CY8+DE8+DH8+DK8+DQ8+DT8+DW8+DZ8+EI8+EU8+EX8+FA8+FG8+FJ8+FP8+FS8+FY8+GB8+GH8+GN8+GQ8+GT8+GW8+GZ8+HC8+HF8+HI8+HL8+HO8+HR8+GK8+GE8+FV8+FM8+FD8+ER8+DN8+DB8+CS8+CG8</f>
        <v>8315.044383243403</v>
      </c>
      <c r="AU8" s="77">
        <f>IF(ISERROR(VLOOKUP(AU1,$C$8:$G$546,2,FALSE)),0,VLOOKUP(AU1,$C$8:$G$546,2,FALSE))</f>
        <v>0</v>
      </c>
      <c r="AV8" s="77">
        <f>IF(ISERROR(VLOOKUP(AV1,$C$8:$G$546,3,FALSE)),0,VLOOKUP(AV1,$C$8:$G$546,3,FALSE))</f>
        <v>0</v>
      </c>
      <c r="AW8" s="77">
        <f>IF(ISERROR(VLOOKUP(AW1,$C$8:$G$546,5,FALSE)),0,VLOOKUP(AW1,$C$8:$G$546,5,FALSE))</f>
        <v>0</v>
      </c>
      <c r="AX8" s="77">
        <f ca="1">IF(ISERROR(VLOOKUP(AX1,$C$8:$G$546,2,FALSE)),0,VLOOKUP(AX1,$C$8:$G$546,2,FALSE))</f>
        <v>0</v>
      </c>
      <c r="AY8" s="77">
        <f ca="1">IF(ISERROR(VLOOKUP(AY1,$C$8:$G$546,3,FALSE)),0,VLOOKUP(AY1,$C$8:$G$546,3,FALSE))</f>
        <v>0</v>
      </c>
      <c r="AZ8" s="77">
        <f ca="1">IF(ISERROR(VLOOKUP(AZ1,$C$8:$G$546,5,FALSE)),0,VLOOKUP(AZ1,$C$8:$G$546,5,FALSE))</f>
        <v>0</v>
      </c>
      <c r="BA8" s="77">
        <f ca="1">IF(ISERROR(VLOOKUP(BA1,$C$8:$G$546,2,FALSE)),0,VLOOKUP(BA1,$C$8:$G$546,2,FALSE))</f>
        <v>0</v>
      </c>
      <c r="BB8" s="77">
        <f ca="1">IF(ISERROR(VLOOKUP(BB1,$C$8:$G$546,3,FALSE)),0,VLOOKUP(BB1,$C$8:$G$546,3,FALSE))</f>
        <v>0</v>
      </c>
      <c r="BC8" s="77">
        <f ca="1">IF(ISERROR(VLOOKUP(BC1,$C$8:$G$546,5,FALSE)),0,VLOOKUP(BC1,$C$8:$G$546,5,FALSE))</f>
        <v>0</v>
      </c>
      <c r="BD8" s="77">
        <f ca="1">IF(ISERROR(VLOOKUP(BD1,$C$8:$G$546,2,FALSE)),0,VLOOKUP(BD1,$C$8:$G$546,2,FALSE))</f>
        <v>0</v>
      </c>
      <c r="BE8" s="77">
        <f ca="1">IF(ISERROR(VLOOKUP(BE1,$C$8:$G$546,3,FALSE)),0,VLOOKUP(BE1,$C$8:$G$546,3,FALSE))</f>
        <v>0</v>
      </c>
      <c r="BF8" s="77">
        <f ca="1">IF(ISERROR(VLOOKUP(BF1,$C$8:$G$546,5,FALSE)),0,VLOOKUP(BF1,$C$8:$G$546,5,FALSE))</f>
        <v>0</v>
      </c>
      <c r="BG8" s="77">
        <f ca="1">IF(ISERROR(VLOOKUP(BG1,$C$8:$G$546,2,FALSE)),0,VLOOKUP(BG1,$C$8:$G$546,2,FALSE))</f>
        <v>0</v>
      </c>
      <c r="BH8" s="77">
        <f ca="1">IF(ISERROR(VLOOKUP(BH1,$C$8:$G$546,3,FALSE)),0,VLOOKUP(BH1,$C$8:$G$546,3,FALSE))</f>
        <v>0</v>
      </c>
      <c r="BI8" s="77">
        <f ca="1">IF(ISERROR(VLOOKUP(BI1,$C$8:$G$546,5,FALSE)),0,VLOOKUP(BI1,$C$8:$G$546,5,FALSE))</f>
        <v>0</v>
      </c>
      <c r="BJ8" s="77">
        <f ca="1">IF(ISERROR(VLOOKUP(BJ1,$C$8:$G$546,2,FALSE)),0,VLOOKUP(BJ1,$C$8:$G$546,2,FALSE))</f>
        <v>0</v>
      </c>
      <c r="BK8" s="77">
        <f ca="1">IF(ISERROR(VLOOKUP(BK1,$C$8:$G$546,3,FALSE)),0,VLOOKUP(BK1,$C$8:$G$546,3,FALSE))</f>
        <v>0</v>
      </c>
      <c r="BL8" s="77">
        <f ca="1">IF(ISERROR(VLOOKUP(BL1,$C$8:$G$546,5,FALSE)),0,VLOOKUP(BL1,$C$8:$G$546,5,FALSE))</f>
        <v>0</v>
      </c>
      <c r="BM8" s="77">
        <f ca="1">IF(ISERROR(VLOOKUP(BM1,$C$8:$G$546,2,FALSE)),0,VLOOKUP(BM1,$C$8:$G$546,2,FALSE))</f>
        <v>0</v>
      </c>
      <c r="BN8" s="77">
        <f ca="1">IF(ISERROR(VLOOKUP(BN1,$C$8:$G$546,3,FALSE)),0,VLOOKUP(BN1,$C$8:$G$546,3,FALSE))</f>
        <v>0</v>
      </c>
      <c r="BO8" s="77">
        <f ca="1">IF(ISERROR(VLOOKUP(BO1,$C$8:$G$546,5,FALSE)),0,VLOOKUP(BO1,$C$8:$G$546,5,FALSE))</f>
        <v>0</v>
      </c>
      <c r="BP8" s="77">
        <f ca="1">IF(ISERROR(VLOOKUP(BP1,$C$8:$G$546,2,FALSE)),0,VLOOKUP(BP1,$C$8:$G$546,2,FALSE))</f>
        <v>0</v>
      </c>
      <c r="BQ8" s="77">
        <f ca="1">IF(ISERROR(VLOOKUP(BQ1,$C$8:$G$546,3,FALSE)),0,VLOOKUP(BQ1,$C$8:$G$546,3,FALSE))</f>
        <v>0</v>
      </c>
      <c r="BR8" s="77">
        <f ca="1">IF(ISERROR(VLOOKUP(BR1,$C$8:$G$546,5,FALSE)),0,VLOOKUP(BR1,$C$8:$G$546,5,FALSE))</f>
        <v>0</v>
      </c>
      <c r="BS8" s="77">
        <f ca="1">IF(ISERROR(VLOOKUP(BS1,$C$8:$G$546,2,FALSE)),0,VLOOKUP(BS1,$C$8:$G$546,2,FALSE))</f>
        <v>0</v>
      </c>
      <c r="BT8" s="77">
        <f ca="1">IF(ISERROR(VLOOKUP(BT1,$C$8:$G$546,3,FALSE)),0,VLOOKUP(BT1,$C$8:$G$546,3,FALSE))</f>
        <v>0</v>
      </c>
      <c r="BU8" s="77">
        <f ca="1">IF(ISERROR(VLOOKUP(BU1,$C$8:$G$546,5,FALSE)),0,VLOOKUP(BU1,$C$8:$G$546,5,FALSE))</f>
        <v>0</v>
      </c>
      <c r="BV8" s="77">
        <f ca="1">IF(ISERROR(VLOOKUP(BV1,$C$8:$G$546,2,FALSE)),0,VLOOKUP(BV1,$C$8:$G$546,2,FALSE))</f>
        <v>0</v>
      </c>
      <c r="BW8" s="77">
        <f ca="1">IF(ISERROR(VLOOKUP(BW1,$C$8:$G$546,3,FALSE)),0,VLOOKUP(BW1,$C$8:$G$546,3,FALSE))</f>
        <v>0</v>
      </c>
      <c r="BX8" s="77">
        <f ca="1">IF(ISERROR(VLOOKUP(BX1,$C$8:$G$546,5,FALSE)),0,VLOOKUP(BX1,$C$8:$G$546,5,FALSE))</f>
        <v>0</v>
      </c>
      <c r="BY8" s="77">
        <f ca="1">IF(ISERROR(VLOOKUP(BY1,$C$8:$G$546,2,FALSE)),0,VLOOKUP(BY1,$C$8:$G$546,2,FALSE))</f>
        <v>0</v>
      </c>
      <c r="BZ8" s="77">
        <f ca="1">IF(ISERROR(VLOOKUP(BZ1,$C$8:$G$546,3,FALSE)),0,VLOOKUP(BZ1,$C$8:$G$546,3,FALSE))</f>
        <v>0</v>
      </c>
      <c r="CA8" s="77">
        <f ca="1">IF(ISERROR(VLOOKUP(CA1,$C$8:$G$546,5,FALSE)),0,VLOOKUP(CA1,$C$8:$G$546,5,FALSE))</f>
        <v>0</v>
      </c>
      <c r="CB8" s="77">
        <f ca="1">IF(ISERROR(VLOOKUP(CB1,$C$8:$G$546,2,FALSE)),0,VLOOKUP(CB1,$C$8:$G$546,2,FALSE))</f>
        <v>0</v>
      </c>
      <c r="CC8" s="77">
        <f ca="1">IF(ISERROR(VLOOKUP(CC1,$C$8:$G$546,3,FALSE)),0,VLOOKUP(CC1,$C$8:$G$546,3,FALSE))</f>
        <v>0</v>
      </c>
      <c r="CD8" s="77">
        <f ca="1">IF(ISERROR(VLOOKUP(CD1,$C$8:$G$546,5,FALSE)),0,VLOOKUP(CD1,$C$8:$G$546,5,FALSE))</f>
        <v>0</v>
      </c>
      <c r="CE8" s="77">
        <f ca="1">IF(ISERROR(VLOOKUP(CE1,$C$8:$G$546,2,FALSE)),0,VLOOKUP(CE1,$C$8:$G$546,2,FALSE))</f>
        <v>0</v>
      </c>
      <c r="CF8" s="77">
        <f ca="1">IF(ISERROR(VLOOKUP(CF1,$C$8:$G$546,3,FALSE)),0,VLOOKUP(CF1,$C$8:$G$546,3,FALSE))</f>
        <v>0</v>
      </c>
      <c r="CG8" s="77">
        <f ca="1">IF(ISERROR(VLOOKUP(CG1,$C$8:$G$546,5,FALSE)),0,VLOOKUP(CG1,$C$8:$G$546,5,FALSE))</f>
        <v>0</v>
      </c>
      <c r="CH8" s="77">
        <f ca="1">IF(ISERROR(VLOOKUP(CH1,$C$8:$G$546,2,FALSE)),0,VLOOKUP(CH1,$C$8:$G$546,2,FALSE))</f>
        <v>0</v>
      </c>
      <c r="CI8" s="77">
        <f ca="1">IF(ISERROR(VLOOKUP(CI1,$C$8:$G$546,3,FALSE)),0,VLOOKUP(CI1,$C$8:$G$546,3,FALSE))</f>
        <v>0</v>
      </c>
      <c r="CJ8" s="77">
        <f ca="1">IF(ISERROR(VLOOKUP(CJ1,$C$8:$G$546,5,FALSE)),0,VLOOKUP(CJ1,$C$8:$G$546,5,FALSE))</f>
        <v>0</v>
      </c>
      <c r="CK8" s="77">
        <f ca="1">IF(ISERROR(VLOOKUP(CK1,$C$8:$G$546,2,FALSE)),0,VLOOKUP(CK1,$C$8:$G$546,2,FALSE))</f>
        <v>0</v>
      </c>
      <c r="CL8" s="77">
        <f ca="1">IF(ISERROR(VLOOKUP(CL1,$C$8:$G$546,3,FALSE)),0,VLOOKUP(CL1,$C$8:$G$546,3,FALSE))</f>
        <v>0</v>
      </c>
      <c r="CM8" s="77">
        <f ca="1">IF(ISERROR(VLOOKUP(CM1,$C$8:$G$546,5,FALSE)),0,VLOOKUP(CM1,$C$8:$G$546,5,FALSE))</f>
        <v>0</v>
      </c>
      <c r="CN8" s="77">
        <f ca="1">IF(ISERROR(VLOOKUP(CN1,$C$8:$G$546,2,FALSE)),0,VLOOKUP(CN1,$C$8:$G$546,2,FALSE))</f>
        <v>0</v>
      </c>
      <c r="CO8" s="77">
        <f ca="1">IF(ISERROR(VLOOKUP(CO1,$C$8:$G$546,3,FALSE)),0,VLOOKUP(CO1,$C$8:$G$546,3,FALSE))</f>
        <v>0</v>
      </c>
      <c r="CP8" s="77">
        <f ca="1">IF(ISERROR(VLOOKUP(CP1,$C$8:$G$546,5,FALSE)),0,VLOOKUP(CP1,$C$8:$G$546,5,FALSE))</f>
        <v>0</v>
      </c>
      <c r="CQ8" s="77">
        <f>IF(ISERROR(VLOOKUP(CQ1,$C$8:$G$546,2,FALSE)),0,VLOOKUP(CQ1,$C$8:$G$546,2,FALSE))</f>
        <v>0</v>
      </c>
      <c r="CR8" s="77">
        <f>IF(ISERROR(VLOOKUP(CR1,$C$8:$G$546,3,FALSE)),0,VLOOKUP(CR1,$C$8:$G$546,3,FALSE))</f>
        <v>0</v>
      </c>
      <c r="CS8" s="77">
        <f>IF(ISERROR(VLOOKUP(CS1,$C$8:$G$546,5,FALSE)),0,VLOOKUP(CS1,$C$8:$G$546,5,FALSE))</f>
        <v>0</v>
      </c>
      <c r="CT8" s="77">
        <f>IF(ISERROR(VLOOKUP(CT1,$C$8:$G$546,2,FALSE)),0,VLOOKUP(CT1,$C$8:$G$546,2,FALSE))</f>
        <v>0</v>
      </c>
      <c r="CU8" s="77">
        <f>IF(ISERROR(VLOOKUP(CU1,$C$8:$G$546,3,FALSE)),0,VLOOKUP(CU1,$C$8:$G$546,3,FALSE))</f>
        <v>0</v>
      </c>
      <c r="CV8" s="77">
        <f>IF(ISERROR(VLOOKUP(CV1,$C$8:$G$546,5,FALSE)),0,VLOOKUP(CV1,$C$8:$G$546,5,FALSE))</f>
        <v>0</v>
      </c>
      <c r="CW8" s="77">
        <f>IF(ISERROR(VLOOKUP(CW1,$C$8:$G$546,2,FALSE)),0,VLOOKUP(CW1,$C$8:$G$546,2,FALSE))</f>
        <v>0</v>
      </c>
      <c r="CX8" s="77">
        <f>IF(ISERROR(VLOOKUP(CX1,$C$8:$G$546,3,FALSE)),0,VLOOKUP(CX1,$C$8:$G$546,3,FALSE))</f>
        <v>0</v>
      </c>
      <c r="CY8" s="77">
        <f>IF(ISERROR(VLOOKUP(CY1,$C$8:$G$546,5,FALSE)),0,VLOOKUP(CY1,$C$8:$G$546,5,FALSE))</f>
        <v>0</v>
      </c>
      <c r="CZ8" s="77">
        <f>IF(ISERROR(VLOOKUP(CZ1,$C$8:$G$546,2,FALSE)),0,VLOOKUP(CZ1,$C$8:$G$546,2,FALSE))</f>
        <v>0</v>
      </c>
      <c r="DA8" s="77">
        <f>IF(ISERROR(VLOOKUP(DA1,$C$8:$G$546,3,FALSE)),0,VLOOKUP(DA1,$C$8:$G$546,3,FALSE))</f>
        <v>0</v>
      </c>
      <c r="DB8" s="77">
        <f>IF(ISERROR(VLOOKUP(DB1,$C$8:$G$546,5,FALSE)),0,VLOOKUP(DB1,$C$8:$G$546,5,FALSE))</f>
        <v>0</v>
      </c>
      <c r="DC8" s="77">
        <f>IF(ISERROR(VLOOKUP(DC1,$C$8:$G$546,2,FALSE)),0,VLOOKUP(DC1,$C$8:$G$546,2,FALSE))</f>
        <v>0</v>
      </c>
      <c r="DD8" s="77">
        <f>IF(ISERROR(VLOOKUP(DD1,$C$8:$G$546,3,FALSE)),0,VLOOKUP(DD1,$C$8:$G$546,3,FALSE))</f>
        <v>0</v>
      </c>
      <c r="DE8" s="77">
        <f>IF(ISERROR(VLOOKUP(DE1,$C$8:$G$546,5,FALSE)),0,VLOOKUP(DE1,$C$8:$G$546,5,FALSE))</f>
        <v>0</v>
      </c>
      <c r="DF8" s="77">
        <f>IF(ISERROR(VLOOKUP(DF1,$C$8:$G$546,2,FALSE)),0,VLOOKUP(DF1,$C$8:$G$546,2,FALSE))</f>
        <v>0</v>
      </c>
      <c r="DG8" s="77">
        <f>IF(ISERROR(VLOOKUP(DG1,$C$8:$G$546,3,FALSE)),0,VLOOKUP(DG1,$C$8:$G$546,3,FALSE))</f>
        <v>0</v>
      </c>
      <c r="DH8" s="77">
        <f>IF(ISERROR(VLOOKUP(DH1,$C$8:$G$546,5,FALSE)),0,VLOOKUP(DH1,$C$8:$G$546,5,FALSE))</f>
        <v>0</v>
      </c>
      <c r="DI8" s="77">
        <f ca="1">IF(ISERROR(VLOOKUP(DI1,$C$8:$G$546,2,FALSE)),0,VLOOKUP(DI1,$C$8:$G$546,2,FALSE))</f>
        <v>0</v>
      </c>
      <c r="DJ8" s="77">
        <f ca="1">IF(ISERROR(VLOOKUP(DJ1,$C$8:$G$546,3,FALSE)),0,VLOOKUP(DJ1,$C$8:$G$546,3,FALSE))</f>
        <v>0</v>
      </c>
      <c r="DK8" s="77">
        <f ca="1">IF(ISERROR(VLOOKUP(DK1,$C$8:$G$546,5,FALSE)),0,VLOOKUP(DK1,$C$8:$G$546,5,FALSE))</f>
        <v>0</v>
      </c>
      <c r="DL8" s="77">
        <f ca="1">IF(ISERROR(VLOOKUP(DL1,$C$8:$G$546,2,FALSE)),0,VLOOKUP(DL1,$C$8:$G$546,2,FALSE))</f>
        <v>0</v>
      </c>
      <c r="DM8" s="77">
        <f ca="1">IF(ISERROR(VLOOKUP(DM1,$C$8:$G$546,3,FALSE)),0,VLOOKUP(DM1,$C$8:$G$546,3,FALSE))</f>
        <v>0</v>
      </c>
      <c r="DN8" s="77">
        <f ca="1">IF(ISERROR(VLOOKUP(DN1,$C$8:$G$546,5,FALSE)),0,VLOOKUP(DN1,$C$8:$G$546,5,FALSE))</f>
        <v>0</v>
      </c>
      <c r="DO8" s="77">
        <f ca="1">IF(ISERROR(VLOOKUP(DO1,$C$8:$G$546,2,FALSE)),0,VLOOKUP(DO1,$C$8:$G$546,2,FALSE))</f>
        <v>0</v>
      </c>
      <c r="DP8" s="77">
        <f ca="1">IF(ISERROR(VLOOKUP(DP1,$C$8:$G$546,3,FALSE)),0,VLOOKUP(DP1,$C$8:$G$546,3,FALSE))</f>
        <v>0</v>
      </c>
      <c r="DQ8" s="77">
        <f ca="1">IF(ISERROR(VLOOKUP(DQ1,$C$8:$G$546,5,FALSE)),0,VLOOKUP(DQ1,$C$8:$G$546,5,FALSE))</f>
        <v>0</v>
      </c>
      <c r="DR8" s="77">
        <f ca="1">IF(ISERROR(VLOOKUP(DR1,$C$8:$G$546,2,FALSE)),0,VLOOKUP(DR1,$C$8:$G$546,2,FALSE))</f>
        <v>0</v>
      </c>
      <c r="DS8" s="77">
        <f ca="1">IF(ISERROR(VLOOKUP(DS1,$C$8:$G$546,3,FALSE)),0,VLOOKUP(DS1,$C$8:$G$546,3,FALSE))</f>
        <v>0</v>
      </c>
      <c r="DT8" s="77">
        <f ca="1">IF(ISERROR(VLOOKUP(DT1,$C$8:$G$546,5,FALSE)),0,VLOOKUP(DT1,$C$8:$G$546,5,FALSE))</f>
        <v>0</v>
      </c>
      <c r="DU8" s="77">
        <f ca="1">IF(ISERROR(VLOOKUP(DU1,$C$8:$G$546,2,FALSE)),0,VLOOKUP(DU1,$C$8:$G$546,2,FALSE))</f>
        <v>0</v>
      </c>
      <c r="DV8" s="77">
        <f ca="1">IF(ISERROR(VLOOKUP(DV1,$C$8:$G$546,3,FALSE)),0,VLOOKUP(DV1,$C$8:$G$546,3,FALSE))</f>
        <v>0</v>
      </c>
      <c r="DW8" s="77">
        <f ca="1">IF(ISERROR(VLOOKUP(DW1,$C$8:$G$546,5,FALSE)),0,VLOOKUP(DW1,$C$8:$G$546,5,FALSE))</f>
        <v>0</v>
      </c>
      <c r="DX8" s="77">
        <f ca="1">IF(ISERROR(VLOOKUP(DX1,$C$8:$G$546,2,FALSE)),0,VLOOKUP(DX1,$C$8:$G$546,2,FALSE))</f>
        <v>8.141</v>
      </c>
      <c r="DY8" s="77">
        <f ca="1">IF(ISERROR(VLOOKUP(DY1,$C$8:$G$546,3,FALSE)),0,VLOOKUP(DY1,$C$8:$G$546,3,FALSE))</f>
        <v>54540</v>
      </c>
      <c r="DZ8" s="77">
        <f ca="1">IF(ISERROR(VLOOKUP(DZ1,$C$8:$G$546,5,FALSE)),0,VLOOKUP(DZ1,$C$8:$G$546,5,FALSE))</f>
        <v>5.094615918904922</v>
      </c>
      <c r="EA8" s="77">
        <f ca="1">IF(ISERROR(VLOOKUP(EA1,$C$8:$G$546,2,FALSE)),0,VLOOKUP(EA1,$C$8:$G$546,2,FALSE))</f>
        <v>8.0350000000000001</v>
      </c>
      <c r="EB8" s="77">
        <f ca="1">IF(ISERROR(VLOOKUP(EB1,$C$8:$G$546,3,FALSE)),0,VLOOKUP(EB1,$C$8:$G$546,3,FALSE))</f>
        <v>46710</v>
      </c>
      <c r="EC8" s="77">
        <f ca="1">IF(ISERROR(VLOOKUP(EC1,$C$8:$G$546,5,FALSE)),0,VLOOKUP(EC1,$C$8:$G$546,5,FALSE))</f>
        <v>15.731008985545818</v>
      </c>
      <c r="ED8" s="77">
        <f ca="1">IF(ISERROR(VLOOKUP(ED1,$C$8:$G$546,2,FALSE)),0,VLOOKUP(ED1,$C$8:$G$546,2,FALSE))</f>
        <v>7.7850000000000001</v>
      </c>
      <c r="EE8" s="77">
        <f ca="1">IF(ISERROR(VLOOKUP(EE1,$C$8:$G$546,3,FALSE)),0,VLOOKUP(EE1,$C$8:$G$546,3,FALSE))</f>
        <v>37595</v>
      </c>
      <c r="EF8" s="77">
        <f ca="1">IF(ISERROR(VLOOKUP(EF1,$C$8:$G$546,5,FALSE)),0,VLOOKUP(EF1,$C$8:$G$546,5,FALSE))</f>
        <v>21.321258053548107</v>
      </c>
      <c r="EG8" s="77">
        <f ca="1">IF(ISERROR(VLOOKUP(EG1,$C$8:$G$546,2,FALSE)),0,VLOOKUP(EG1,$C$8:$G$546,2,FALSE))</f>
        <v>7.58</v>
      </c>
      <c r="EH8" s="77">
        <f ca="1">IF(ISERROR(VLOOKUP(EH1,$C$8:$G$546,3,FALSE)),0,VLOOKUP(EH1,$C$8:$G$546,3,FALSE))</f>
        <v>368025</v>
      </c>
      <c r="EI8" s="77">
        <f ca="1">IF(ISERROR(VLOOKUP(EI1,$C$8:$G$546,5,FALSE)),0,VLOOKUP(EI1,$C$8:$G$546,5,FALSE))</f>
        <v>292.87496081489445</v>
      </c>
      <c r="EJ8" s="77">
        <f ca="1">IF(ISERROR(VLOOKUP(EJ1,$C$8:$G$546,2,FALSE)),0,VLOOKUP(EJ1,$C$8:$G$546,2,FALSE))</f>
        <v>7.4370000000000003</v>
      </c>
      <c r="EK8" s="77">
        <f ca="1">IF(ISERROR(VLOOKUP(EK1,$C$8:$G$546,3,FALSE)),0,VLOOKUP(EK1,$C$8:$G$546,3,FALSE))</f>
        <v>365</v>
      </c>
      <c r="EL8" s="77">
        <f ca="1">IF(ISERROR(VLOOKUP(EL1,$C$8:$G$546,5,FALSE)),0,VLOOKUP(EL1,$C$8:$G$546,5,FALSE))</f>
        <v>0.38133453968574604</v>
      </c>
      <c r="EM8" s="77">
        <f ca="1">IF(ISERROR(VLOOKUP(EM1,$C$8:$G$546,2,FALSE)),0,VLOOKUP(EM1,$C$8:$G$546,2,FALSE))</f>
        <v>7.3629999999999995</v>
      </c>
      <c r="EN8" s="77">
        <f ca="1">IF(ISERROR(VLOOKUP(EN1,$C$8:$G$546,3,FALSE)),0,VLOOKUP(EN1,$C$8:$G$546,3,FALSE))</f>
        <v>9900</v>
      </c>
      <c r="EO8" s="77">
        <f ca="1">IF(ISERROR(VLOOKUP(EO1,$C$8:$G$546,5,FALSE)),0,VLOOKUP(EO1,$C$8:$G$546,5,FALSE))</f>
        <v>12.337778478247635</v>
      </c>
      <c r="EP8" s="77">
        <f ca="1">IF(ISERROR(VLOOKUP(EP1,$C$8:$G$546,2,FALSE)),0,VLOOKUP(EP1,$C$8:$G$546,2,FALSE))</f>
        <v>7.2850000000000001</v>
      </c>
      <c r="EQ8" s="77">
        <f ca="1">IF(ISERROR(VLOOKUP(EQ1,$C$8:$G$546,3,FALSE)),0,VLOOKUP(EQ1,$C$8:$G$546,3,FALSE))</f>
        <v>178850</v>
      </c>
      <c r="ER8" s="77">
        <f ca="1">IF(ISERROR(VLOOKUP(ER1,$C$8:$G$546,5,FALSE)),0,VLOOKUP(ER1,$C$8:$G$546,5,FALSE))</f>
        <v>264.55429225613722</v>
      </c>
      <c r="ES8" s="77">
        <f ca="1">IF(ISERROR(VLOOKUP(ES1,$C$8:$G$546,2,FALSE)),0,VLOOKUP(ES1,$C$8:$G$546,2,FALSE))</f>
        <v>7.19</v>
      </c>
      <c r="ET8" s="77">
        <f ca="1">IF(ISERROR(VLOOKUP(ET1,$C$8:$G$546,3,FALSE)),0,VLOOKUP(ET1,$C$8:$G$546,3,FALSE))</f>
        <v>129299</v>
      </c>
      <c r="EU8" s="77">
        <f ca="1">IF(ISERROR(VLOOKUP(EU1,$C$8:$G$546,5,FALSE)),0,VLOOKUP(EU1,$C$8:$G$546,5,FALSE))</f>
        <v>279.43424746097236</v>
      </c>
      <c r="EV8" s="77">
        <f ca="1">IF(ISERROR(VLOOKUP(EV1,$C$8:$G$546,2,FALSE)),0,VLOOKUP(EV1,$C$8:$G$546,2,FALSE))</f>
        <v>7.24</v>
      </c>
      <c r="EW8" s="77">
        <f ca="1">IF(ISERROR(VLOOKUP(EW1,$C$8:$G$546,3,FALSE)),0,VLOOKUP(EW1,$C$8:$G$546,3,FALSE))</f>
        <v>16645</v>
      </c>
      <c r="EX8" s="77">
        <f ca="1">IF(ISERROR(VLOOKUP(EX1,$C$8:$G$546,5,FALSE)),0,VLOOKUP(EX1,$C$8:$G$546,5,FALSE))</f>
        <v>47.019365670379109</v>
      </c>
      <c r="EY8" s="77">
        <f ca="1">IF(ISERROR(VLOOKUP(EY1,$C$8:$G$546,2,FALSE)),0,VLOOKUP(EY1,$C$8:$G$546,2,FALSE))</f>
        <v>7.37</v>
      </c>
      <c r="EZ8" s="77">
        <f ca="1">IF(ISERROR(VLOOKUP(EZ1,$C$8:$G$546,3,FALSE)),0,VLOOKUP(EZ1,$C$8:$G$546,3,FALSE))</f>
        <v>460730</v>
      </c>
      <c r="FA8" s="77">
        <f ca="1">IF(ISERROR(VLOOKUP(FA1,$C$8:$G$546,5,FALSE)),0,VLOOKUP(FA1,$C$8:$G$546,5,FALSE))</f>
        <v>1583.5657380838725</v>
      </c>
      <c r="FB8" s="77">
        <f ca="1">IF(ISERROR(VLOOKUP(FB1,$C$8:$G$546,2,FALSE)),0,VLOOKUP(FB1,$C$8:$G$546,2,FALSE))</f>
        <v>7.55</v>
      </c>
      <c r="FC8" s="77">
        <f ca="1">IF(ISERROR(VLOOKUP(FC1,$C$8:$G$546,3,FALSE)),0,VLOOKUP(FC1,$C$8:$G$546,3,FALSE))</f>
        <v>66225</v>
      </c>
      <c r="FD8" s="77">
        <f ca="1">IF(ISERROR(VLOOKUP(FD1,$C$8:$G$546,5,FALSE)),0,VLOOKUP(FD1,$C$8:$G$546,5,FALSE))</f>
        <v>265.40214182124748</v>
      </c>
      <c r="FE8" s="77">
        <f ca="1">IF(ISERROR(VLOOKUP(FE1,$C$8:$G$546,2,FALSE)),0,VLOOKUP(FE1,$C$8:$G$546,2,FALSE))</f>
        <v>7.76</v>
      </c>
      <c r="FF8" s="77">
        <f ca="1">IF(ISERROR(VLOOKUP(FF1,$C$8:$G$546,3,FALSE)),0,VLOOKUP(FF1,$C$8:$G$546,3,FALSE))</f>
        <v>39000</v>
      </c>
      <c r="FG8" s="77">
        <f ca="1">IF(ISERROR(VLOOKUP(FG1,$C$8:$G$546,5,FALSE)),0,VLOOKUP(FG1,$C$8:$G$546,5,FALSE))</f>
        <v>177.61330588274419</v>
      </c>
      <c r="FH8" s="77">
        <f ca="1">IF(ISERROR(VLOOKUP(FH1,$C$8:$G$546,2,FALSE)),0,VLOOKUP(FH1,$C$8:$G$546,2,FALSE))</f>
        <v>8</v>
      </c>
      <c r="FI8" s="77">
        <f ca="1">IF(ISERROR(VLOOKUP(FI1,$C$8:$G$546,3,FALSE)),0,VLOOKUP(FI1,$C$8:$G$546,3,FALSE))</f>
        <v>14149</v>
      </c>
      <c r="FJ8" s="77">
        <f ca="1">IF(ISERROR(VLOOKUP(FJ1,$C$8:$G$546,5,FALSE)),0,VLOOKUP(FJ1,$C$8:$G$546,5,FALSE))</f>
        <v>72.137889374639556</v>
      </c>
      <c r="FK8" s="77">
        <f ca="1">IF(ISERROR(VLOOKUP(FK1,$C$8:$G$546,2,FALSE)),0,VLOOKUP(FK1,$C$8:$G$546,2,FALSE))</f>
        <v>8.17</v>
      </c>
      <c r="FL8" s="77">
        <f ca="1">IF(ISERROR(VLOOKUP(FL1,$C$8:$G$546,3,FALSE)),0,VLOOKUP(FL1,$C$8:$G$546,3,FALSE))</f>
        <v>318285</v>
      </c>
      <c r="FM8" s="77">
        <f ca="1">IF(ISERROR(VLOOKUP(FM1,$C$8:$G$546,5,FALSE)),0,VLOOKUP(FM1,$C$8:$G$546,5,FALSE))</f>
        <v>1782.6416830121739</v>
      </c>
      <c r="FN8" s="77">
        <f ca="1">IF(ISERROR(VLOOKUP(FN1,$C$8:$G$546,2,FALSE)),0,VLOOKUP(FN1,$C$8:$G$546,2,FALSE))</f>
        <v>8.35</v>
      </c>
      <c r="FO8" s="77">
        <f ca="1">IF(ISERROR(VLOOKUP(FO1,$C$8:$G$546,3,FALSE)),0,VLOOKUP(FO1,$C$8:$G$546,3,FALSE))</f>
        <v>435</v>
      </c>
      <c r="FP8" s="77">
        <f ca="1">IF(ISERROR(VLOOKUP(FP1,$C$8:$G$546,5,FALSE)),0,VLOOKUP(FP1,$C$8:$G$546,5,FALSE))</f>
        <v>2.6332994429425156</v>
      </c>
      <c r="FQ8" s="77">
        <f ca="1">IF(ISERROR(VLOOKUP(FQ1,$C$8:$G$546,2,FALSE)),0,VLOOKUP(FQ1,$C$8:$G$546,2,FALSE))</f>
        <v>8.5399999999999991</v>
      </c>
      <c r="FR8" s="77">
        <f ca="1">IF(ISERROR(VLOOKUP(FR1,$C$8:$G$546,3,FALSE)),0,VLOOKUP(FR1,$C$8:$G$546,3,FALSE))</f>
        <v>41835</v>
      </c>
      <c r="FS8" s="77">
        <f ca="1">IF(ISERROR(VLOOKUP(FS1,$C$8:$G$546,5,FALSE)),0,VLOOKUP(FS1,$C$8:$G$546,5,FALSE))</f>
        <v>270.49303245624509</v>
      </c>
      <c r="FT8" s="77">
        <f ca="1">IF(ISERROR(VLOOKUP(FT1,$C$8:$G$546,2,FALSE)),0,VLOOKUP(FT1,$C$8:$G$546,2,FALSE))</f>
        <v>8.6999999999999993</v>
      </c>
      <c r="FU8" s="77">
        <f ca="1">IF(ISERROR(VLOOKUP(FU1,$C$8:$G$546,3,FALSE)),0,VLOOKUP(FU1,$C$8:$G$546,3,FALSE))</f>
        <v>835</v>
      </c>
      <c r="FV8" s="77">
        <f ca="1">IF(ISERROR(VLOOKUP(FV1,$C$8:$G$546,5,FALSE)),0,VLOOKUP(FV1,$C$8:$G$546,5,FALSE))</f>
        <v>5.7462246257099237</v>
      </c>
      <c r="FW8" s="77">
        <f ca="1">IF(ISERROR(VLOOKUP(FW1,$C$8:$G$546,2,FALSE)),0,VLOOKUP(FW1,$C$8:$G$546,2,FALSE))</f>
        <v>8.82</v>
      </c>
      <c r="FX8" s="77">
        <f ca="1">IF(ISERROR(VLOOKUP(FX1,$C$8:$G$546,3,FALSE)),0,VLOOKUP(FX1,$C$8:$G$546,3,FALSE))</f>
        <v>236225</v>
      </c>
      <c r="FY8" s="77">
        <f ca="1">IF(ISERROR(VLOOKUP(FY1,$C$8:$G$546,5,FALSE)),0,VLOOKUP(FY1,$C$8:$G$546,5,FALSE))</f>
        <v>1715.9582978411377</v>
      </c>
      <c r="FZ8" s="77">
        <f ca="1">IF(ISERROR(VLOOKUP(FZ1,$C$8:$G$546,2,FALSE)),0,VLOOKUP(FZ1,$C$8:$G$546,2,FALSE))</f>
        <v>8.93</v>
      </c>
      <c r="GA8" s="77">
        <f ca="1">IF(ISERROR(VLOOKUP(GA1,$C$8:$G$546,3,FALSE)),0,VLOOKUP(GA1,$C$8:$G$546,3,FALSE))</f>
        <v>1575</v>
      </c>
      <c r="GB8" s="77">
        <f ca="1">IF(ISERROR(VLOOKUP(GB1,$C$8:$G$546,5,FALSE)),0,VLOOKUP(GB1,$C$8:$G$546,5,FALSE))</f>
        <v>11.985330596001955</v>
      </c>
      <c r="GC8" s="77">
        <f ca="1">IF(ISERROR(VLOOKUP(GC1,$C$8:$G$546,2,FALSE)),0,VLOOKUP(GC1,$C$8:$G$546,2,FALSE))</f>
        <v>9.07</v>
      </c>
      <c r="GD8" s="77">
        <f ca="1">IF(ISERROR(VLOOKUP(GD1,$C$8:$G$546,3,FALSE)),0,VLOOKUP(GD1,$C$8:$G$546,3,FALSE))</f>
        <v>7020</v>
      </c>
      <c r="GE8" s="77">
        <f ca="1">IF(ISERROR(VLOOKUP(GE1,$C$8:$G$546,5,FALSE)),0,VLOOKUP(GE1,$C$8:$G$546,5,FALSE))</f>
        <v>55.635778688186889</v>
      </c>
      <c r="GF8" s="77">
        <f ca="1">IF(ISERROR(VLOOKUP(GF1,$C$8:$G$546,2,FALSE)),0,VLOOKUP(GF1,$C$8:$G$546,2,FALSE))</f>
        <v>9.1449999999999996</v>
      </c>
      <c r="GG8" s="77">
        <f ca="1">IF(ISERROR(VLOOKUP(GG1,$C$8:$G$546,3,FALSE)),0,VLOOKUP(GG1,$C$8:$G$546,3,FALSE))</f>
        <v>135</v>
      </c>
      <c r="GH8" s="77">
        <f ca="1">IF(ISERROR(VLOOKUP(GH1,$C$8:$G$546,5,FALSE)),0,VLOOKUP(GH1,$C$8:$G$546,5,FALSE))</f>
        <v>1.1142664569131837</v>
      </c>
      <c r="GI8" s="77">
        <f ca="1">IF(ISERROR(VLOOKUP(GI1,$C$8:$G$546,2,FALSE)),0,VLOOKUP(GI1,$C$8:$G$546,2,FALSE))</f>
        <v>9.23</v>
      </c>
      <c r="GJ8" s="77">
        <f ca="1">IF(ISERROR(VLOOKUP(GJ1,$C$8:$G$546,3,FALSE)),0,VLOOKUP(GJ1,$C$8:$G$546,3,FALSE))</f>
        <v>9530</v>
      </c>
      <c r="GK8" s="77">
        <f ca="1">IF(ISERROR(VLOOKUP(GK1,$C$8:$G$546,5,FALSE)),0,VLOOKUP(GK1,$C$8:$G$546,5,FALSE))</f>
        <v>81.418175507140575</v>
      </c>
      <c r="GL8" s="77">
        <f ca="1">IF(ISERROR(VLOOKUP(GL1,$C$8:$G$546,2,FALSE)),0,VLOOKUP(GL1,$C$8:$G$546,2,FALSE))</f>
        <v>9.36</v>
      </c>
      <c r="GM8" s="77">
        <f ca="1">IF(ISERROR(VLOOKUP(GM1,$C$8:$G$546,3,FALSE)),0,VLOOKUP(GM1,$C$8:$G$546,3,FALSE))</f>
        <v>0</v>
      </c>
      <c r="GN8" s="77">
        <f ca="1">IF(ISERROR(VLOOKUP(GN1,$C$8:$G$546,5,FALSE)),0,VLOOKUP(GN1,$C$8:$G$546,5,FALSE))</f>
        <v>0</v>
      </c>
      <c r="GO8" s="77">
        <f ca="1">IF(ISERROR(VLOOKUP(GO1,$C$8:$G$546,2,FALSE)),0,VLOOKUP(GO1,$C$8:$G$546,2,FALSE))</f>
        <v>9.4700000000000006</v>
      </c>
      <c r="GP8" s="77">
        <f ca="1">IF(ISERROR(VLOOKUP(GP1,$C$8:$G$546,3,FALSE)),0,VLOOKUP(GP1,$C$8:$G$546,3,FALSE))</f>
        <v>59157</v>
      </c>
      <c r="GQ8" s="77">
        <f ca="1">IF(ISERROR(VLOOKUP(GQ1,$C$8:$G$546,5,FALSE)),0,VLOOKUP(GQ1,$C$8:$G$546,5,FALSE))</f>
        <v>563.23736849127499</v>
      </c>
      <c r="GR8" s="77">
        <f ca="1">IF(ISERROR(VLOOKUP(GR1,$C$8:$G$546,2,FALSE)),0,VLOOKUP(GR1,$C$8:$G$546,2,FALSE))</f>
        <v>9.5500000000000007</v>
      </c>
      <c r="GS8" s="77">
        <f ca="1">IF(ISERROR(VLOOKUP(GS1,$C$8:$G$546,3,FALSE)),0,VLOOKUP(GS1,$C$8:$G$546,3,FALSE))</f>
        <v>0</v>
      </c>
      <c r="GT8" s="77">
        <f ca="1">IF(ISERROR(VLOOKUP(GT1,$C$8:$G$546,5,FALSE)),0,VLOOKUP(GT1,$C$8:$G$546,5,FALSE))</f>
        <v>0</v>
      </c>
      <c r="GU8" s="77">
        <f ca="1">IF(ISERROR(VLOOKUP(GU1,$C$8:$G$546,2,FALSE)),0,VLOOKUP(GU1,$C$8:$G$546,2,FALSE))</f>
        <v>9.66</v>
      </c>
      <c r="GV8" s="77">
        <f ca="1">IF(ISERROR(VLOOKUP(GV1,$C$8:$G$546,3,FALSE)),0,VLOOKUP(GV1,$C$8:$G$546,3,FALSE))</f>
        <v>130</v>
      </c>
      <c r="GW8" s="77">
        <f ca="1">IF(ISERROR(VLOOKUP(GW1,$C$8:$G$546,5,FALSE)),0,VLOOKUP(GW1,$C$8:$G$546,5,FALSE))</f>
        <v>1.3278011915338004</v>
      </c>
      <c r="GX8" s="77">
        <f ca="1">IF(ISERROR(VLOOKUP(GX1,$C$8:$G$546,2,FALSE)),0,VLOOKUP(GX1,$C$8:$G$546,2,FALSE))</f>
        <v>9.7279999999999998</v>
      </c>
      <c r="GY8" s="77">
        <f ca="1">IF(ISERROR(VLOOKUP(GY1,$C$8:$G$546,3,FALSE)),0,VLOOKUP(GY1,$C$8:$G$546,3,FALSE))</f>
        <v>0</v>
      </c>
      <c r="GZ8" s="77">
        <f ca="1">IF(ISERROR(VLOOKUP(GZ1,$C$8:$G$546,5,FALSE)),0,VLOOKUP(GZ1,$C$8:$G$546,5,FALSE))</f>
        <v>0</v>
      </c>
      <c r="HA8" s="77">
        <f ca="1">IF(ISERROR(VLOOKUP(HA1,$C$8:$G$546,2,FALSE)),0,VLOOKUP(HA1,$C$8:$G$546,2,FALSE))</f>
        <v>9.81</v>
      </c>
      <c r="HB8" s="77">
        <f ca="1">IF(ISERROR(VLOOKUP(HB1,$C$8:$G$546,3,FALSE)),0,VLOOKUP(HB1,$C$8:$G$546,3,FALSE))</f>
        <v>44975</v>
      </c>
      <c r="HC8" s="77">
        <f ca="1">IF(ISERROR(VLOOKUP(HC1,$C$8:$G$546,5,FALSE)),0,VLOOKUP(HC1,$C$8:$G$546,5,FALSE))</f>
        <v>480.69133553933568</v>
      </c>
      <c r="HD8" s="77">
        <f ca="1">IF(ISERROR(VLOOKUP(HD1,$C$8:$G$546,2,FALSE)),0,VLOOKUP(HD1,$C$8:$G$546,2,FALSE))</f>
        <v>9.9250000000000007</v>
      </c>
      <c r="HE8" s="77">
        <f ca="1">IF(ISERROR(VLOOKUP(HE1,$C$8:$G$546,3,FALSE)),0,VLOOKUP(HE1,$C$8:$G$546,3,FALSE))</f>
        <v>55</v>
      </c>
      <c r="HF8" s="77">
        <f ca="1">IF(ISERROR(VLOOKUP(HF1,$C$8:$G$546,5,FALSE)),0,VLOOKUP(HF1,$C$8:$G$546,5,FALSE))</f>
        <v>0.60331211204706892</v>
      </c>
      <c r="HG8" s="77">
        <f ca="1">IF(ISERROR(VLOOKUP(HG1,$C$8:$G$546,2,FALSE)),0,VLOOKUP(HG1,$C$8:$G$546,2,FALSE))</f>
        <v>10.050000000000001</v>
      </c>
      <c r="HH8" s="77">
        <f ca="1">IF(ISERROR(VLOOKUP(HH1,$C$8:$G$546,3,FALSE)),0,VLOOKUP(HH1,$C$8:$G$546,3,FALSE))</f>
        <v>31960</v>
      </c>
      <c r="HI8" s="77">
        <f ca="1">IF(ISERROR(VLOOKUP(HI1,$C$8:$G$546,5,FALSE)),0,VLOOKUP(HI1,$C$8:$G$546,5,FALSE))</f>
        <v>353.36774072779883</v>
      </c>
      <c r="HJ8" s="77">
        <f ca="1">IF(ISERROR(VLOOKUP(HJ1,$C$8:$G$546,2,FALSE)),0,VLOOKUP(HJ1,$C$8:$G$546,2,FALSE))</f>
        <v>10.11</v>
      </c>
      <c r="HK8" s="77">
        <f ca="1">IF(ISERROR(VLOOKUP(HK1,$C$8:$G$546,3,FALSE)),0,VLOOKUP(HK1,$C$8:$G$546,3,FALSE))</f>
        <v>0</v>
      </c>
      <c r="HL8" s="77">
        <f ca="1">IF(ISERROR(VLOOKUP(HL1,$C$8:$G$546,5,FALSE)),0,VLOOKUP(HL1,$C$8:$G$546,5,FALSE))</f>
        <v>0</v>
      </c>
      <c r="HM8" s="77">
        <f ca="1">IF(ISERROR(VLOOKUP(HM1,$C$8:$G$546,2,FALSE)),0,VLOOKUP(HM1,$C$8:$G$546,2,FALSE))</f>
        <v>10.15</v>
      </c>
      <c r="HN8" s="77">
        <f ca="1">IF(ISERROR(VLOOKUP(HN1,$C$8:$G$546,3,FALSE)),0,VLOOKUP(HN1,$C$8:$G$546,3,FALSE))</f>
        <v>45</v>
      </c>
      <c r="HO8" s="77">
        <f ca="1">IF(ISERROR(VLOOKUP(HO1,$C$8:$G$546,5,FALSE)),0,VLOOKUP(HO1,$C$8:$G$546,5,FALSE))</f>
        <v>0.49417927116789967</v>
      </c>
      <c r="HP8" s="77">
        <f ca="1">IF(ISERROR(VLOOKUP(HP1,$C$8:$G$546,2,FALSE)),0,VLOOKUP(HP1,$C$8:$G$546,2,FALSE))</f>
        <v>10.188000000000001</v>
      </c>
      <c r="HQ8" s="77">
        <f ca="1">IF(ISERROR(VLOOKUP(HQ1,$C$8:$G$546,3,FALSE)),0,VLOOKUP(HQ1,$C$8:$G$546,3,FALSE))</f>
        <v>0</v>
      </c>
      <c r="HR8" s="77">
        <f ca="1">IF(ISERROR(VLOOKUP(HR1,$C$8:$G$546,5,FALSE)),0,VLOOKUP(HR1,$C$8:$G$546,5,FALSE))</f>
        <v>0</v>
      </c>
      <c r="HU8" s="61"/>
    </row>
    <row r="9" spans="1:229" s="43" customFormat="1" ht="15.75">
      <c r="A9" s="104" t="s">
        <v>148</v>
      </c>
      <c r="B9" s="103" t="str">
        <f t="shared" ref="B9:B63" si="11">CONCATENATE("OD",LEFT(C9,1),RIGHT(C9,1)," Comdty")</f>
        <v>ODK7 Comdty</v>
      </c>
      <c r="C9" s="105" t="str">
        <f t="shared" si="0"/>
        <v>K17</v>
      </c>
      <c r="D9" s="117">
        <f ca="1">IF($C$1=TODAY(),IF(ISERROR(_xll.BDP(A9,"last_price")+1-1),IF(O9&lt;=$C$1,0,(D8+D10)/2),_xll.BDP(A9,"last_price")),AA9)</f>
        <v>0</v>
      </c>
      <c r="E9" s="106">
        <f ca="1">IF($C$1=TODAY(),IF(ISERROR(_xll.BDP(A9,"volume")+1-1),0,_xll.BDP(A9,"volume")),AB9)</f>
        <v>0</v>
      </c>
      <c r="F9" s="107">
        <f>IF(O9&lt;$C$1,0,NETWORKDAYS($C$1,O9,FERIADOS!$A$1:$A$830)-1)</f>
        <v>0</v>
      </c>
      <c r="G9" s="146">
        <f t="shared" ca="1" si="1"/>
        <v>0</v>
      </c>
      <c r="H9" s="146">
        <f t="shared" si="2"/>
        <v>6.2252107131940351</v>
      </c>
      <c r="I9" s="146">
        <f t="shared" si="3"/>
        <v>0</v>
      </c>
      <c r="J9" s="146">
        <f t="shared" si="4"/>
        <v>0</v>
      </c>
      <c r="K9" s="147">
        <f t="shared" si="5"/>
        <v>0</v>
      </c>
      <c r="L9" s="43">
        <f t="shared" si="6"/>
        <v>2017</v>
      </c>
      <c r="M9" s="43">
        <f>IF(C9="","",VLOOKUP(LEFT(C9,1),DIs!$R$2:$S$13,2,FALSE))</f>
        <v>5</v>
      </c>
      <c r="N9" s="54">
        <f t="shared" si="7"/>
        <v>42856</v>
      </c>
      <c r="O9" s="54">
        <f>IF(A9="",0,WORKDAY(N9-1,1,FERIADOS!$A$2:$A$831))</f>
        <v>42857</v>
      </c>
      <c r="P9" s="150">
        <f t="shared" ref="P9:P72" si="12">IF((I9*(1+$P$6))&gt;10,(I9*(1+$P$6)),10)</f>
        <v>10</v>
      </c>
      <c r="Q9" s="61" t="str">
        <f>_xll.BDH(A9,$R$7:$S$7,$C$1,$C$1,"Dir=V","Dts=S","Sort=A","Quote=C","QtTyp=Y","Days=T","Per=cd","DtFmt=D","UseDPDF=Y")</f>
        <v>#N/A N/A</v>
      </c>
      <c r="T9" s="43">
        <f t="shared" ref="T9" si="13">IF(ISERROR(S9+1-1),0,(S9+1-1))</f>
        <v>0</v>
      </c>
      <c r="V9" s="69" t="str">
        <f>_xll.BDH(B9,$R$7:$S$7,$C$1,$C$1,"Dir=V","Dts=S","Sort=A","Quote=C","QtTyp=Y","Days=T","Per=cd","DtFmt=D","UseDPDF=Y")</f>
        <v>#N/A N/A</v>
      </c>
      <c r="Y9" s="43">
        <f t="shared" si="8"/>
        <v>0</v>
      </c>
      <c r="AA9" s="43">
        <f t="shared" ref="AA9" si="14">IF(ISERROR(S9+1-1),R9,R9)</f>
        <v>0</v>
      </c>
      <c r="AB9" s="43">
        <f t="shared" si="9"/>
        <v>0</v>
      </c>
      <c r="AD9" s="43">
        <v>1</v>
      </c>
      <c r="AE9" s="43" t="s">
        <v>194</v>
      </c>
      <c r="AF9" s="48">
        <v>42009</v>
      </c>
      <c r="AG9" s="43">
        <v>12.82</v>
      </c>
      <c r="AH9" s="43">
        <v>89985</v>
      </c>
      <c r="AI9" s="43">
        <v>57195</v>
      </c>
      <c r="AK9" s="58">
        <f t="shared" ref="AK9:AK72" si="15">AS9</f>
        <v>42836</v>
      </c>
      <c r="AL9" s="43">
        <v>4</v>
      </c>
      <c r="AM9" s="43">
        <f>IF(AK9="","",NETWORKDAYS(AK9,$AM$2,FERIADOS!$A$1:$A$830)-1)</f>
        <v>-71</v>
      </c>
      <c r="AN9" s="63">
        <v>3.1374</v>
      </c>
      <c r="AO9" s="43">
        <f>IF(ISERROR(VLOOKUP(AK9,$AF$8:$AI$2288,2,FALSE)),0,VLOOKUP(AK9,$AF$8:$AI$2288,2,FALSE))</f>
        <v>0</v>
      </c>
      <c r="AP9" s="50">
        <f>IF(ISERROR(VLOOKUP(AK9,$AF$8:$AI$2288,4,FALSE)),0,VLOOKUP(AK9,$AF$8:$AI$2288,4,FALSE))</f>
        <v>0</v>
      </c>
      <c r="AQ9" s="59">
        <f t="shared" si="10"/>
        <v>0</v>
      </c>
      <c r="AR9" s="59">
        <f>AQ9-CY9</f>
        <v>0</v>
      </c>
      <c r="AS9" s="72">
        <v>42836</v>
      </c>
      <c r="AT9" s="73">
        <v>5048.8449463237639</v>
      </c>
      <c r="AU9" s="62">
        <v>0</v>
      </c>
      <c r="AV9" s="62">
        <v>0</v>
      </c>
      <c r="AW9" s="62">
        <v>0</v>
      </c>
      <c r="AX9" s="62">
        <v>0</v>
      </c>
      <c r="AY9" s="62">
        <v>0</v>
      </c>
      <c r="AZ9" s="62">
        <v>0</v>
      </c>
      <c r="BA9" s="62">
        <v>0</v>
      </c>
      <c r="BB9" s="62">
        <v>0</v>
      </c>
      <c r="BC9" s="62">
        <v>0</v>
      </c>
      <c r="BD9" s="62">
        <v>0</v>
      </c>
      <c r="BE9" s="62">
        <v>0</v>
      </c>
      <c r="BF9" s="62">
        <v>0</v>
      </c>
      <c r="BG9" s="62">
        <v>0</v>
      </c>
      <c r="BH9" s="62">
        <v>0</v>
      </c>
      <c r="BI9" s="62">
        <v>0</v>
      </c>
      <c r="BJ9" s="62">
        <v>0</v>
      </c>
      <c r="BK9" s="62">
        <v>0</v>
      </c>
      <c r="BL9" s="62">
        <v>0</v>
      </c>
      <c r="BM9" s="62">
        <v>0</v>
      </c>
      <c r="BN9" s="74">
        <v>0</v>
      </c>
      <c r="BO9" s="75">
        <v>0</v>
      </c>
      <c r="BP9" s="62">
        <v>0</v>
      </c>
      <c r="BQ9" s="62">
        <v>0</v>
      </c>
      <c r="BR9" s="62">
        <v>0</v>
      </c>
      <c r="BS9" s="62">
        <v>0</v>
      </c>
      <c r="BT9" s="62">
        <v>0</v>
      </c>
      <c r="BU9" s="62">
        <v>0</v>
      </c>
      <c r="BV9" s="62">
        <v>0</v>
      </c>
      <c r="BW9" s="62">
        <v>0</v>
      </c>
      <c r="BX9" s="62">
        <v>0</v>
      </c>
      <c r="BY9" s="62">
        <v>0</v>
      </c>
      <c r="BZ9" s="62">
        <v>0</v>
      </c>
      <c r="CA9" s="62">
        <v>0</v>
      </c>
      <c r="CB9" s="62">
        <v>0</v>
      </c>
      <c r="CC9" s="62">
        <v>0</v>
      </c>
      <c r="CD9" s="62">
        <v>0</v>
      </c>
      <c r="CE9" s="62">
        <v>0</v>
      </c>
      <c r="CF9" s="62">
        <v>0</v>
      </c>
      <c r="CG9" s="62">
        <v>0</v>
      </c>
      <c r="CH9" s="62">
        <v>0</v>
      </c>
      <c r="CI9" s="62">
        <v>0</v>
      </c>
      <c r="CJ9" s="62">
        <v>0</v>
      </c>
      <c r="CK9" s="62">
        <v>0</v>
      </c>
      <c r="CL9" s="62">
        <v>0</v>
      </c>
      <c r="CM9" s="62">
        <v>0</v>
      </c>
      <c r="CN9" s="62">
        <v>0</v>
      </c>
      <c r="CO9" s="62">
        <v>0</v>
      </c>
      <c r="CP9" s="62">
        <v>0</v>
      </c>
      <c r="CQ9" s="62">
        <v>0</v>
      </c>
      <c r="CR9" s="62">
        <v>0</v>
      </c>
      <c r="CS9" s="62">
        <v>0</v>
      </c>
      <c r="CT9" s="62">
        <v>0</v>
      </c>
      <c r="CU9" s="62">
        <v>0</v>
      </c>
      <c r="CV9" s="62">
        <v>0</v>
      </c>
      <c r="CW9" s="62">
        <v>0</v>
      </c>
      <c r="CX9" s="62">
        <v>0</v>
      </c>
      <c r="CY9" s="62">
        <v>0</v>
      </c>
      <c r="CZ9" s="62">
        <v>0</v>
      </c>
      <c r="DA9" s="62">
        <v>0</v>
      </c>
      <c r="DB9" s="62">
        <v>0</v>
      </c>
      <c r="DC9" s="62">
        <v>0</v>
      </c>
      <c r="DD9" s="62">
        <v>0</v>
      </c>
      <c r="DE9" s="62">
        <v>0</v>
      </c>
      <c r="DF9" s="62">
        <v>0</v>
      </c>
      <c r="DG9" s="62">
        <v>0</v>
      </c>
      <c r="DH9" s="62">
        <v>0</v>
      </c>
      <c r="DI9" s="62">
        <v>11.275</v>
      </c>
      <c r="DJ9" s="62">
        <v>41035</v>
      </c>
      <c r="DK9" s="62">
        <v>5.5687566430515272</v>
      </c>
      <c r="DL9" s="62">
        <v>11.16</v>
      </c>
      <c r="DM9" s="62">
        <v>33790</v>
      </c>
      <c r="DN9" s="62">
        <v>12.886908151678785</v>
      </c>
      <c r="DO9" s="62">
        <v>10.75</v>
      </c>
      <c r="DP9" s="62">
        <v>165200</v>
      </c>
      <c r="DQ9" s="62">
        <v>101.47997932688848</v>
      </c>
      <c r="DR9" s="62">
        <v>10.54</v>
      </c>
      <c r="DS9" s="62">
        <v>1250</v>
      </c>
      <c r="DT9" s="62">
        <v>1.0546510691142337</v>
      </c>
      <c r="DU9" s="62">
        <v>10.26</v>
      </c>
      <c r="DV9" s="62">
        <v>11555</v>
      </c>
      <c r="DW9" s="62">
        <v>12.628521723086212</v>
      </c>
      <c r="DX9" s="62">
        <v>10.039999999999999</v>
      </c>
      <c r="DY9" s="62">
        <v>95445</v>
      </c>
      <c r="DZ9" s="62">
        <v>124.78374718715033</v>
      </c>
      <c r="EA9" s="62">
        <v>9.8550000000000004</v>
      </c>
      <c r="EB9" s="62">
        <v>2070</v>
      </c>
      <c r="EC9" s="62">
        <v>3.1668714853604314</v>
      </c>
      <c r="ED9" s="62">
        <v>9.7200000000000006</v>
      </c>
      <c r="EE9" s="62">
        <v>2010</v>
      </c>
      <c r="EF9" s="62">
        <v>3.4952764085114314</v>
      </c>
      <c r="EG9" s="62">
        <v>9.625</v>
      </c>
      <c r="EH9" s="62">
        <v>310927</v>
      </c>
      <c r="EI9" s="62">
        <v>604.70567365607928</v>
      </c>
      <c r="EJ9" s="62">
        <v>9.5399999999999991</v>
      </c>
      <c r="EK9" s="62">
        <v>5</v>
      </c>
      <c r="EL9" s="62">
        <v>1.0840696953544143E-2</v>
      </c>
      <c r="EM9" s="62">
        <v>9.49</v>
      </c>
      <c r="EN9" s="62">
        <v>1035</v>
      </c>
      <c r="EO9" s="62">
        <v>2.4302089738789165</v>
      </c>
      <c r="EP9" s="62">
        <v>9.4450000000000003</v>
      </c>
      <c r="EQ9" s="62">
        <v>20085</v>
      </c>
      <c r="ER9" s="62">
        <v>51.314196298469518</v>
      </c>
      <c r="ES9" s="62">
        <v>9.39</v>
      </c>
      <c r="ET9" s="62">
        <v>61810</v>
      </c>
      <c r="EU9" s="62">
        <v>194.96814173163256</v>
      </c>
      <c r="EV9" s="62">
        <v>9.3800000000000008</v>
      </c>
      <c r="EW9" s="62">
        <v>2060</v>
      </c>
      <c r="EX9" s="62">
        <v>7.6903298741595574</v>
      </c>
      <c r="EY9" s="62">
        <v>9.39</v>
      </c>
      <c r="EZ9" s="62">
        <v>219660</v>
      </c>
      <c r="FA9" s="62">
        <v>937.04824292996705</v>
      </c>
      <c r="FB9" s="62">
        <v>9.4600000000000009</v>
      </c>
      <c r="FC9" s="62">
        <v>13745</v>
      </c>
      <c r="FD9" s="62">
        <v>65.390485423204822</v>
      </c>
      <c r="FE9" s="62">
        <v>9.52</v>
      </c>
      <c r="FF9" s="62">
        <v>15750</v>
      </c>
      <c r="FG9" s="62">
        <v>82.390223333204332</v>
      </c>
      <c r="FH9" s="62">
        <v>9.5549999999999997</v>
      </c>
      <c r="FI9" s="62">
        <v>1000</v>
      </c>
      <c r="FJ9" s="62">
        <v>5.7113331153171378</v>
      </c>
      <c r="FK9" s="62">
        <v>9.64</v>
      </c>
      <c r="FL9" s="76">
        <v>91170</v>
      </c>
      <c r="FM9" s="76">
        <v>559.7633470735127</v>
      </c>
      <c r="FN9" s="76">
        <v>9.7200000000000006</v>
      </c>
      <c r="FO9" s="76">
        <v>880</v>
      </c>
      <c r="FP9" s="76">
        <v>5.7449180117355878</v>
      </c>
      <c r="FQ9" s="76">
        <v>9.77</v>
      </c>
      <c r="FR9" s="76">
        <v>24840</v>
      </c>
      <c r="FS9" s="76">
        <v>171.21786745506827</v>
      </c>
      <c r="FT9" s="76">
        <v>9.82</v>
      </c>
      <c r="FU9" s="76">
        <v>115</v>
      </c>
      <c r="FV9" s="76">
        <v>0.83455483370176231</v>
      </c>
      <c r="FW9" s="76">
        <v>9.85</v>
      </c>
      <c r="FX9" s="76">
        <v>127895</v>
      </c>
      <c r="FY9" s="76">
        <v>970.98090587205866</v>
      </c>
      <c r="FZ9" s="76">
        <v>9.89</v>
      </c>
      <c r="GA9" s="76">
        <v>5</v>
      </c>
      <c r="GB9" s="76">
        <v>3.9458877307551696E-2</v>
      </c>
      <c r="GC9" s="62">
        <v>9.93</v>
      </c>
      <c r="GD9" s="62">
        <v>885</v>
      </c>
      <c r="GE9" s="62">
        <v>7.2355555537006691</v>
      </c>
      <c r="GF9" s="62">
        <v>9.9700000000000006</v>
      </c>
      <c r="GG9" s="62">
        <v>5</v>
      </c>
      <c r="GH9" s="62">
        <v>4.2261961573914465E-2</v>
      </c>
      <c r="GI9" s="62">
        <v>10</v>
      </c>
      <c r="GJ9" s="62">
        <v>5055</v>
      </c>
      <c r="GK9" s="62">
        <v>43.997929625440094</v>
      </c>
      <c r="GL9" s="62">
        <v>10.039999999999999</v>
      </c>
      <c r="GM9" s="62">
        <v>0</v>
      </c>
      <c r="GN9" s="62">
        <v>0</v>
      </c>
      <c r="GO9" s="62">
        <v>10.1</v>
      </c>
      <c r="GP9" s="62">
        <v>54560</v>
      </c>
      <c r="GQ9" s="62">
        <v>520.17525808454786</v>
      </c>
      <c r="GR9" s="62">
        <v>10.128</v>
      </c>
      <c r="GS9" s="62">
        <v>0</v>
      </c>
      <c r="GT9" s="62">
        <v>0</v>
      </c>
      <c r="GU9" s="62">
        <v>10.16</v>
      </c>
      <c r="GV9" s="62">
        <v>1035</v>
      </c>
      <c r="GW9" s="62">
        <v>10.484617991471266</v>
      </c>
      <c r="GX9" s="62">
        <v>10.178000000000001</v>
      </c>
      <c r="GY9" s="62">
        <v>0</v>
      </c>
      <c r="GZ9" s="62">
        <v>0</v>
      </c>
      <c r="HA9" s="62">
        <v>10.199999999999999</v>
      </c>
      <c r="HB9" s="62">
        <v>26690</v>
      </c>
      <c r="HC9" s="62">
        <v>281.32638784256437</v>
      </c>
      <c r="HD9" s="62">
        <v>10.220000000000001</v>
      </c>
      <c r="HE9" s="62">
        <v>45</v>
      </c>
      <c r="HF9" s="62">
        <v>0.48553867355662239</v>
      </c>
      <c r="HG9" s="62">
        <v>10.29</v>
      </c>
      <c r="HH9" s="62">
        <v>24805</v>
      </c>
      <c r="HI9" s="62">
        <v>268.89515400452075</v>
      </c>
      <c r="HJ9" s="62">
        <v>10.292999999999999</v>
      </c>
      <c r="HK9" s="62">
        <v>0</v>
      </c>
      <c r="HL9" s="62">
        <v>0</v>
      </c>
      <c r="HM9" s="62">
        <v>10.318</v>
      </c>
      <c r="HN9" s="62">
        <v>0</v>
      </c>
      <c r="HO9" s="62">
        <v>0</v>
      </c>
      <c r="HP9" s="62">
        <v>10.34</v>
      </c>
      <c r="HQ9" s="62">
        <v>0</v>
      </c>
      <c r="HR9" s="62">
        <v>0</v>
      </c>
      <c r="HU9" s="61"/>
    </row>
    <row r="10" spans="1:229" s="43" customFormat="1" ht="15.75">
      <c r="A10" s="102" t="s">
        <v>149</v>
      </c>
      <c r="B10" s="103" t="str">
        <f t="shared" si="11"/>
        <v>ODM7 Comdty</v>
      </c>
      <c r="C10" s="119" t="str">
        <f t="shared" si="0"/>
        <v>M17</v>
      </c>
      <c r="D10" s="120">
        <f ca="1">IF($C$1=TODAY(),IF(ISERROR(_xll.BDP(A10,"last_price")+1-1),IF(O10&lt;=$C$1,0,(D9+D11)/2),_xll.BDP(A10,"last_price")),AA10)</f>
        <v>0</v>
      </c>
      <c r="E10" s="121">
        <f ca="1">IF($C$1=TODAY(),IF(ISERROR(_xll.BDP(A10,"volume")+1-1),0,_xll.BDP(A10,"volume")),AB10)</f>
        <v>0</v>
      </c>
      <c r="F10" s="122">
        <f>IF(O10&lt;$C$1,0,NETWORKDAYS($C$1,O10,FERIADOS!$A$1:$A$830)-1)</f>
        <v>0</v>
      </c>
      <c r="G10" s="144">
        <f t="shared" ca="1" si="1"/>
        <v>0</v>
      </c>
      <c r="H10" s="144">
        <f t="shared" si="2"/>
        <v>21.606388375319771</v>
      </c>
      <c r="I10" s="144">
        <f>IF(O10&lt;=$C$1,0,HLOOKUP(CONCATENATE(C10,"D"),$AU$2:$HR$6,3,FALSE))</f>
        <v>0</v>
      </c>
      <c r="J10" s="144">
        <f t="shared" si="4"/>
        <v>0</v>
      </c>
      <c r="K10" s="145">
        <f t="shared" si="5"/>
        <v>0</v>
      </c>
      <c r="L10" s="43">
        <f t="shared" si="6"/>
        <v>2017</v>
      </c>
      <c r="M10" s="43">
        <f>IF(C10="","",VLOOKUP(LEFT(C10,1),DIs!$R$2:$S$13,2,FALSE))</f>
        <v>6</v>
      </c>
      <c r="N10" s="54">
        <f t="shared" si="7"/>
        <v>42887</v>
      </c>
      <c r="O10" s="54">
        <f>IF(A10="",0,WORKDAY(N10-1,1,FERIADOS!$A$2:$A$831))</f>
        <v>42887</v>
      </c>
      <c r="P10" s="150">
        <f t="shared" si="12"/>
        <v>10</v>
      </c>
      <c r="Q10" s="61" t="str">
        <f>_xll.BDH(A10,$R$7:$S$7,$C$1,$C$1,"Dir=V","Dts=S","Sort=A","Quote=C","QtTyp=Y","Days=T","Per=cd","DtFmt=D","UseDPDF=Y")</f>
        <v>#N/A N/A</v>
      </c>
      <c r="T10" s="43">
        <f t="shared" ref="T10:T73" si="16">IF(ISERROR(S10+1-1),0,(S10+1-1))</f>
        <v>0</v>
      </c>
      <c r="V10" s="69" t="str">
        <f>_xll.BDH(B10,$R$7:$S$7,$C$1,$C$1,"Dir=V","Dts=S","Sort=A","Quote=C","QtTyp=Y","Days=T","Per=cd","DtFmt=D","UseDPDF=Y")</f>
        <v>#N/A N/A</v>
      </c>
      <c r="Y10" s="43">
        <f t="shared" ref="Y10:Y73" si="17">IF(ISERROR(X10+1-1),0,(X10+1-1))</f>
        <v>0</v>
      </c>
      <c r="AA10" s="43">
        <f t="shared" ref="AA10:AA73" si="18">IF(ISERROR(S10+1-1),R10,R10)</f>
        <v>0</v>
      </c>
      <c r="AB10" s="43">
        <f t="shared" si="9"/>
        <v>0</v>
      </c>
      <c r="AD10" s="43">
        <v>1</v>
      </c>
      <c r="AE10" s="43" t="s">
        <v>194</v>
      </c>
      <c r="AF10" s="48">
        <v>42010</v>
      </c>
      <c r="AG10" s="43">
        <v>12.66</v>
      </c>
      <c r="AH10" s="43">
        <v>146155</v>
      </c>
      <c r="AI10" s="43">
        <v>57195</v>
      </c>
      <c r="AK10" s="58">
        <f t="shared" si="15"/>
        <v>42836</v>
      </c>
      <c r="AL10" s="43">
        <v>5</v>
      </c>
      <c r="AM10" s="43">
        <f>IF(AK10="","",NETWORKDAYS(AK10,$AM$2,FERIADOS!$A$1:$A$830)-1)</f>
        <v>-71</v>
      </c>
      <c r="AN10" s="63">
        <v>3.1374</v>
      </c>
      <c r="AO10" s="43">
        <f t="shared" ref="AO10:AO73" si="19">IF(ISERROR(VLOOKUP(AK10,$AF$8:$AI$2288,2,FALSE)),0,VLOOKUP(AK10,$AF$8:$AI$2288,2,FALSE))</f>
        <v>0</v>
      </c>
      <c r="AP10" s="50">
        <f t="shared" ref="AP10:AP73" si="20">IF(ISERROR(VLOOKUP(AK10,$AF$8:$AI$2288,4,FALSE)),0,VLOOKUP(AK10,$AF$8:$AI$2288,4,FALSE))</f>
        <v>0</v>
      </c>
      <c r="AQ10" s="59">
        <f t="shared" si="10"/>
        <v>0</v>
      </c>
      <c r="AR10" s="59">
        <f t="shared" ref="AR10:AR73" si="21">AQ10-CY10</f>
        <v>0</v>
      </c>
      <c r="AS10" s="72">
        <v>42836</v>
      </c>
      <c r="AT10" s="73">
        <v>5048.8449463237639</v>
      </c>
      <c r="AU10" s="62">
        <v>0</v>
      </c>
      <c r="AV10" s="62">
        <v>0</v>
      </c>
      <c r="AW10" s="62">
        <v>0</v>
      </c>
      <c r="AX10" s="62">
        <v>0</v>
      </c>
      <c r="AY10" s="62">
        <v>0</v>
      </c>
      <c r="AZ10" s="62">
        <v>0</v>
      </c>
      <c r="BA10" s="62">
        <v>0</v>
      </c>
      <c r="BB10" s="62">
        <v>0</v>
      </c>
      <c r="BC10" s="62">
        <v>0</v>
      </c>
      <c r="BD10" s="62">
        <v>0</v>
      </c>
      <c r="BE10" s="62">
        <v>0</v>
      </c>
      <c r="BF10" s="62">
        <v>0</v>
      </c>
      <c r="BG10" s="62">
        <v>0</v>
      </c>
      <c r="BH10" s="62">
        <v>0</v>
      </c>
      <c r="BI10" s="62">
        <v>0</v>
      </c>
      <c r="BJ10" s="62">
        <v>0</v>
      </c>
      <c r="BK10" s="62">
        <v>0</v>
      </c>
      <c r="BL10" s="62">
        <v>0</v>
      </c>
      <c r="BM10" s="62">
        <v>0</v>
      </c>
      <c r="BN10" s="74">
        <v>0</v>
      </c>
      <c r="BO10" s="75">
        <v>0</v>
      </c>
      <c r="BP10" s="62">
        <v>0</v>
      </c>
      <c r="BQ10" s="62">
        <v>0</v>
      </c>
      <c r="BR10" s="62">
        <v>0</v>
      </c>
      <c r="BS10" s="62">
        <v>0</v>
      </c>
      <c r="BT10" s="62">
        <v>0</v>
      </c>
      <c r="BU10" s="62">
        <v>0</v>
      </c>
      <c r="BV10" s="62">
        <v>0</v>
      </c>
      <c r="BW10" s="62">
        <v>0</v>
      </c>
      <c r="BX10" s="62">
        <v>0</v>
      </c>
      <c r="BY10" s="62">
        <v>0</v>
      </c>
      <c r="BZ10" s="62">
        <v>0</v>
      </c>
      <c r="CA10" s="62">
        <v>0</v>
      </c>
      <c r="CB10" s="62">
        <v>0</v>
      </c>
      <c r="CC10" s="62">
        <v>0</v>
      </c>
      <c r="CD10" s="62">
        <v>0</v>
      </c>
      <c r="CE10" s="62">
        <v>0</v>
      </c>
      <c r="CF10" s="62">
        <v>0</v>
      </c>
      <c r="CG10" s="62">
        <v>0</v>
      </c>
      <c r="CH10" s="62">
        <v>0</v>
      </c>
      <c r="CI10" s="62">
        <v>0</v>
      </c>
      <c r="CJ10" s="62">
        <v>0</v>
      </c>
      <c r="CK10" s="62">
        <v>0</v>
      </c>
      <c r="CL10" s="62">
        <v>0</v>
      </c>
      <c r="CM10" s="62">
        <v>0</v>
      </c>
      <c r="CN10" s="62">
        <v>0</v>
      </c>
      <c r="CO10" s="62">
        <v>0</v>
      </c>
      <c r="CP10" s="62">
        <v>0</v>
      </c>
      <c r="CQ10" s="62">
        <v>0</v>
      </c>
      <c r="CR10" s="62">
        <v>0</v>
      </c>
      <c r="CS10" s="62">
        <v>0</v>
      </c>
      <c r="CT10" s="62">
        <v>0</v>
      </c>
      <c r="CU10" s="62">
        <v>0</v>
      </c>
      <c r="CV10" s="62">
        <v>0</v>
      </c>
      <c r="CW10" s="62">
        <v>0</v>
      </c>
      <c r="CX10" s="62">
        <v>0</v>
      </c>
      <c r="CY10" s="62">
        <v>0</v>
      </c>
      <c r="CZ10" s="62">
        <v>0</v>
      </c>
      <c r="DA10" s="62">
        <v>0</v>
      </c>
      <c r="DB10" s="62">
        <v>0</v>
      </c>
      <c r="DC10" s="62">
        <v>0</v>
      </c>
      <c r="DD10" s="62">
        <v>0</v>
      </c>
      <c r="DE10" s="62">
        <v>0</v>
      </c>
      <c r="DF10" s="62">
        <v>0</v>
      </c>
      <c r="DG10" s="62">
        <v>0</v>
      </c>
      <c r="DH10" s="62">
        <v>0</v>
      </c>
      <c r="DI10" s="62">
        <v>11.275</v>
      </c>
      <c r="DJ10" s="62">
        <v>41035</v>
      </c>
      <c r="DK10" s="62">
        <v>5.5687566430515272</v>
      </c>
      <c r="DL10" s="62">
        <v>11.16</v>
      </c>
      <c r="DM10" s="62">
        <v>33790</v>
      </c>
      <c r="DN10" s="62">
        <v>12.886908151678785</v>
      </c>
      <c r="DO10" s="62">
        <v>10.75</v>
      </c>
      <c r="DP10" s="62">
        <v>165200</v>
      </c>
      <c r="DQ10" s="62">
        <v>101.47997932688848</v>
      </c>
      <c r="DR10" s="62">
        <v>10.54</v>
      </c>
      <c r="DS10" s="62">
        <v>1250</v>
      </c>
      <c r="DT10" s="62">
        <v>1.0546510691142337</v>
      </c>
      <c r="DU10" s="62">
        <v>10.26</v>
      </c>
      <c r="DV10" s="62">
        <v>11555</v>
      </c>
      <c r="DW10" s="62">
        <v>12.628521723086212</v>
      </c>
      <c r="DX10" s="62">
        <v>10.039999999999999</v>
      </c>
      <c r="DY10" s="62">
        <v>95445</v>
      </c>
      <c r="DZ10" s="62">
        <v>124.78374718715033</v>
      </c>
      <c r="EA10" s="62">
        <v>9.8550000000000004</v>
      </c>
      <c r="EB10" s="62">
        <v>2070</v>
      </c>
      <c r="EC10" s="62">
        <v>3.1668714853604314</v>
      </c>
      <c r="ED10" s="62">
        <v>9.7200000000000006</v>
      </c>
      <c r="EE10" s="62">
        <v>2010</v>
      </c>
      <c r="EF10" s="62">
        <v>3.4952764085114314</v>
      </c>
      <c r="EG10" s="62">
        <v>9.625</v>
      </c>
      <c r="EH10" s="62">
        <v>310927</v>
      </c>
      <c r="EI10" s="62">
        <v>604.70567365607928</v>
      </c>
      <c r="EJ10" s="62">
        <v>9.5399999999999991</v>
      </c>
      <c r="EK10" s="62">
        <v>5</v>
      </c>
      <c r="EL10" s="62">
        <v>1.0840696953544143E-2</v>
      </c>
      <c r="EM10" s="62">
        <v>9.49</v>
      </c>
      <c r="EN10" s="62">
        <v>1035</v>
      </c>
      <c r="EO10" s="62">
        <v>2.4302089738789165</v>
      </c>
      <c r="EP10" s="62">
        <v>9.4450000000000003</v>
      </c>
      <c r="EQ10" s="62">
        <v>20085</v>
      </c>
      <c r="ER10" s="62">
        <v>51.314196298469518</v>
      </c>
      <c r="ES10" s="62">
        <v>9.39</v>
      </c>
      <c r="ET10" s="62">
        <v>61810</v>
      </c>
      <c r="EU10" s="62">
        <v>194.96814173163256</v>
      </c>
      <c r="EV10" s="62">
        <v>9.3800000000000008</v>
      </c>
      <c r="EW10" s="62">
        <v>2060</v>
      </c>
      <c r="EX10" s="62">
        <v>7.6903298741595574</v>
      </c>
      <c r="EY10" s="62">
        <v>9.39</v>
      </c>
      <c r="EZ10" s="62">
        <v>219660</v>
      </c>
      <c r="FA10" s="62">
        <v>937.04824292996705</v>
      </c>
      <c r="FB10" s="62">
        <v>9.4600000000000009</v>
      </c>
      <c r="FC10" s="62">
        <v>13745</v>
      </c>
      <c r="FD10" s="62">
        <v>65.390485423204822</v>
      </c>
      <c r="FE10" s="62">
        <v>9.52</v>
      </c>
      <c r="FF10" s="62">
        <v>15750</v>
      </c>
      <c r="FG10" s="62">
        <v>82.390223333204332</v>
      </c>
      <c r="FH10" s="62">
        <v>9.5549999999999997</v>
      </c>
      <c r="FI10" s="62">
        <v>1000</v>
      </c>
      <c r="FJ10" s="62">
        <v>5.7113331153171378</v>
      </c>
      <c r="FK10" s="62">
        <v>9.64</v>
      </c>
      <c r="FL10" s="76">
        <v>91170</v>
      </c>
      <c r="FM10" s="76">
        <v>559.7633470735127</v>
      </c>
      <c r="FN10" s="76">
        <v>9.7200000000000006</v>
      </c>
      <c r="FO10" s="76">
        <v>880</v>
      </c>
      <c r="FP10" s="76">
        <v>5.7449180117355878</v>
      </c>
      <c r="FQ10" s="76">
        <v>9.77</v>
      </c>
      <c r="FR10" s="76">
        <v>24840</v>
      </c>
      <c r="FS10" s="76">
        <v>171.21786745506827</v>
      </c>
      <c r="FT10" s="76">
        <v>9.82</v>
      </c>
      <c r="FU10" s="76">
        <v>115</v>
      </c>
      <c r="FV10" s="76">
        <v>0.83455483370176231</v>
      </c>
      <c r="FW10" s="76">
        <v>9.85</v>
      </c>
      <c r="FX10" s="76">
        <v>127895</v>
      </c>
      <c r="FY10" s="76">
        <v>970.98090587205866</v>
      </c>
      <c r="FZ10" s="76">
        <v>9.89</v>
      </c>
      <c r="GA10" s="76">
        <v>5</v>
      </c>
      <c r="GB10" s="76">
        <v>3.9458877307551696E-2</v>
      </c>
      <c r="GC10" s="62">
        <v>9.93</v>
      </c>
      <c r="GD10" s="62">
        <v>885</v>
      </c>
      <c r="GE10" s="62">
        <v>7.2355555537006691</v>
      </c>
      <c r="GF10" s="62">
        <v>9.9700000000000006</v>
      </c>
      <c r="GG10" s="62">
        <v>5</v>
      </c>
      <c r="GH10" s="62">
        <v>4.2261961573914465E-2</v>
      </c>
      <c r="GI10" s="62">
        <v>10</v>
      </c>
      <c r="GJ10" s="62">
        <v>5055</v>
      </c>
      <c r="GK10" s="62">
        <v>43.997929625440094</v>
      </c>
      <c r="GL10" s="62">
        <v>10.039999999999999</v>
      </c>
      <c r="GM10" s="62">
        <v>0</v>
      </c>
      <c r="GN10" s="62">
        <v>0</v>
      </c>
      <c r="GO10" s="62">
        <v>10.1</v>
      </c>
      <c r="GP10" s="62">
        <v>54560</v>
      </c>
      <c r="GQ10" s="62">
        <v>520.17525808454786</v>
      </c>
      <c r="GR10" s="62">
        <v>10.128</v>
      </c>
      <c r="GS10" s="62">
        <v>0</v>
      </c>
      <c r="GT10" s="62">
        <v>0</v>
      </c>
      <c r="GU10" s="62">
        <v>10.16</v>
      </c>
      <c r="GV10" s="62">
        <v>1035</v>
      </c>
      <c r="GW10" s="62">
        <v>10.484617991471266</v>
      </c>
      <c r="GX10" s="62">
        <v>10.178000000000001</v>
      </c>
      <c r="GY10" s="62">
        <v>0</v>
      </c>
      <c r="GZ10" s="62">
        <v>0</v>
      </c>
      <c r="HA10" s="62">
        <v>10.199999999999999</v>
      </c>
      <c r="HB10" s="62">
        <v>26690</v>
      </c>
      <c r="HC10" s="62">
        <v>281.32638784256437</v>
      </c>
      <c r="HD10" s="62">
        <v>10.220000000000001</v>
      </c>
      <c r="HE10" s="62">
        <v>45</v>
      </c>
      <c r="HF10" s="62">
        <v>0.48553867355662239</v>
      </c>
      <c r="HG10" s="62">
        <v>10.29</v>
      </c>
      <c r="HH10" s="62">
        <v>24805</v>
      </c>
      <c r="HI10" s="62">
        <v>268.89515400452075</v>
      </c>
      <c r="HJ10" s="62">
        <v>10.292999999999999</v>
      </c>
      <c r="HK10" s="62">
        <v>0</v>
      </c>
      <c r="HL10" s="62">
        <v>0</v>
      </c>
      <c r="HM10" s="62">
        <v>10.318</v>
      </c>
      <c r="HN10" s="62">
        <v>0</v>
      </c>
      <c r="HO10" s="62">
        <v>0</v>
      </c>
      <c r="HP10" s="62">
        <v>10.34</v>
      </c>
      <c r="HQ10" s="62">
        <v>0</v>
      </c>
      <c r="HR10" s="62">
        <v>0</v>
      </c>
      <c r="HU10" s="61"/>
    </row>
    <row r="11" spans="1:229" s="43" customFormat="1" ht="15.75">
      <c r="A11" s="104" t="s">
        <v>150</v>
      </c>
      <c r="B11" s="103" t="str">
        <f t="shared" si="11"/>
        <v>ODN7 Comdty</v>
      </c>
      <c r="C11" s="105" t="str">
        <f t="shared" si="0"/>
        <v>N17</v>
      </c>
      <c r="D11" s="117">
        <f ca="1">IF($C$1=TODAY(),IF(ISERROR(_xll.BDP(A11,"last_price")+1-1),IF(O11&lt;=$C$1,0,(D10+D12)/2),_xll.BDP(A11,"last_price")),AA11)</f>
        <v>0</v>
      </c>
      <c r="E11" s="106">
        <f ca="1">IF($C$1=TODAY(),IF(ISERROR(_xll.BDP(A11,"volume")+1-1),0,_xll.BDP(A11,"volume")),AB11)</f>
        <v>0</v>
      </c>
      <c r="F11" s="107">
        <f>IF(O11&lt;$C$1,0,NETWORKDAYS($C$1,O11,FERIADOS!$A$1:$A$830)-1)</f>
        <v>0</v>
      </c>
      <c r="G11" s="146">
        <f t="shared" ca="1" si="1"/>
        <v>0</v>
      </c>
      <c r="H11" s="146">
        <f t="shared" si="2"/>
        <v>137.24151620651273</v>
      </c>
      <c r="I11" s="146">
        <f t="shared" si="3"/>
        <v>0</v>
      </c>
      <c r="J11" s="146">
        <f t="shared" si="4"/>
        <v>0</v>
      </c>
      <c r="K11" s="147">
        <f t="shared" si="5"/>
        <v>0</v>
      </c>
      <c r="L11" s="43">
        <f t="shared" si="6"/>
        <v>2017</v>
      </c>
      <c r="M11" s="43">
        <f>IF(C11="","",VLOOKUP(LEFT(C11,1),DIs!$R$2:$S$13,2,FALSE))</f>
        <v>7</v>
      </c>
      <c r="N11" s="54">
        <f t="shared" si="7"/>
        <v>42917</v>
      </c>
      <c r="O11" s="54">
        <f>IF(A11="",0,WORKDAY(N11-1,1,FERIADOS!$A$2:$A$831))</f>
        <v>42919</v>
      </c>
      <c r="P11" s="150">
        <f t="shared" si="12"/>
        <v>10</v>
      </c>
      <c r="Q11" s="61" t="str">
        <f>_xll.BDH(A11,$R$7:$S$7,$C$1,$C$1,"Dir=V","Dts=S","Sort=A","Quote=C","QtTyp=Y","Days=T","Per=cd","DtFmt=D","UseDPDF=Y")</f>
        <v>#N/A N/A</v>
      </c>
      <c r="T11" s="43">
        <f t="shared" si="16"/>
        <v>0</v>
      </c>
      <c r="V11" s="69" t="str">
        <f>_xll.BDH(B11,$R$7:$S$7,$C$1,$C$1,"Dir=V","Dts=S","Sort=A","Quote=C","QtTyp=Y","Days=T","Per=cd","DtFmt=D","UseDPDF=Y")</f>
        <v>#N/A Invalid Security</v>
      </c>
      <c r="Y11" s="43">
        <f t="shared" si="17"/>
        <v>0</v>
      </c>
      <c r="AA11" s="43">
        <f t="shared" si="18"/>
        <v>0</v>
      </c>
      <c r="AB11" s="43">
        <f t="shared" si="9"/>
        <v>0</v>
      </c>
      <c r="AD11" s="43">
        <v>1</v>
      </c>
      <c r="AE11" s="43" t="s">
        <v>194</v>
      </c>
      <c r="AF11" s="48">
        <v>42011</v>
      </c>
      <c r="AG11" s="43">
        <v>12.61</v>
      </c>
      <c r="AH11" s="43">
        <v>170300</v>
      </c>
      <c r="AI11" s="43">
        <v>57195</v>
      </c>
      <c r="AK11" s="58">
        <f t="shared" si="15"/>
        <v>42836</v>
      </c>
      <c r="AL11" s="43">
        <v>6</v>
      </c>
      <c r="AM11" s="43">
        <f>IF(AK11="","",NETWORKDAYS(AK11,$AM$2,FERIADOS!$A$1:$A$830)-1)</f>
        <v>-71</v>
      </c>
      <c r="AN11" s="63">
        <v>3.1374</v>
      </c>
      <c r="AO11" s="43">
        <f t="shared" si="19"/>
        <v>0</v>
      </c>
      <c r="AP11" s="50">
        <f t="shared" si="20"/>
        <v>0</v>
      </c>
      <c r="AQ11" s="59">
        <f t="shared" si="10"/>
        <v>0</v>
      </c>
      <c r="AR11" s="59">
        <f t="shared" si="21"/>
        <v>0</v>
      </c>
      <c r="AS11" s="72">
        <v>42836</v>
      </c>
      <c r="AT11" s="73">
        <v>5048.8449463237639</v>
      </c>
      <c r="AU11" s="62">
        <v>0</v>
      </c>
      <c r="AV11" s="62">
        <v>0</v>
      </c>
      <c r="AW11" s="62">
        <v>0</v>
      </c>
      <c r="AX11" s="62">
        <v>0</v>
      </c>
      <c r="AY11" s="62">
        <v>0</v>
      </c>
      <c r="AZ11" s="62">
        <v>0</v>
      </c>
      <c r="BA11" s="62">
        <v>0</v>
      </c>
      <c r="BB11" s="62">
        <v>0</v>
      </c>
      <c r="BC11" s="62">
        <v>0</v>
      </c>
      <c r="BD11" s="62">
        <v>0</v>
      </c>
      <c r="BE11" s="62">
        <v>0</v>
      </c>
      <c r="BF11" s="62">
        <v>0</v>
      </c>
      <c r="BG11" s="62">
        <v>0</v>
      </c>
      <c r="BH11" s="62">
        <v>0</v>
      </c>
      <c r="BI11" s="62">
        <v>0</v>
      </c>
      <c r="BJ11" s="62">
        <v>0</v>
      </c>
      <c r="BK11" s="62">
        <v>0</v>
      </c>
      <c r="BL11" s="62">
        <v>0</v>
      </c>
      <c r="BM11" s="62">
        <v>0</v>
      </c>
      <c r="BN11" s="74">
        <v>0</v>
      </c>
      <c r="BO11" s="75">
        <v>0</v>
      </c>
      <c r="BP11" s="62">
        <v>0</v>
      </c>
      <c r="BQ11" s="62">
        <v>0</v>
      </c>
      <c r="BR11" s="62">
        <v>0</v>
      </c>
      <c r="BS11" s="62">
        <v>0</v>
      </c>
      <c r="BT11" s="62">
        <v>0</v>
      </c>
      <c r="BU11" s="62">
        <v>0</v>
      </c>
      <c r="BV11" s="62">
        <v>0</v>
      </c>
      <c r="BW11" s="62">
        <v>0</v>
      </c>
      <c r="BX11" s="62">
        <v>0</v>
      </c>
      <c r="BY11" s="62">
        <v>0</v>
      </c>
      <c r="BZ11" s="62">
        <v>0</v>
      </c>
      <c r="CA11" s="62">
        <v>0</v>
      </c>
      <c r="CB11" s="62">
        <v>0</v>
      </c>
      <c r="CC11" s="62">
        <v>0</v>
      </c>
      <c r="CD11" s="62">
        <v>0</v>
      </c>
      <c r="CE11" s="62">
        <v>0</v>
      </c>
      <c r="CF11" s="62">
        <v>0</v>
      </c>
      <c r="CG11" s="62">
        <v>0</v>
      </c>
      <c r="CH11" s="62">
        <v>0</v>
      </c>
      <c r="CI11" s="62">
        <v>0</v>
      </c>
      <c r="CJ11" s="62">
        <v>0</v>
      </c>
      <c r="CK11" s="62">
        <v>0</v>
      </c>
      <c r="CL11" s="62">
        <v>0</v>
      </c>
      <c r="CM11" s="62">
        <v>0</v>
      </c>
      <c r="CN11" s="62">
        <v>0</v>
      </c>
      <c r="CO11" s="62">
        <v>0</v>
      </c>
      <c r="CP11" s="62">
        <v>0</v>
      </c>
      <c r="CQ11" s="62">
        <v>0</v>
      </c>
      <c r="CR11" s="62">
        <v>0</v>
      </c>
      <c r="CS11" s="62">
        <v>0</v>
      </c>
      <c r="CT11" s="62">
        <v>0</v>
      </c>
      <c r="CU11" s="62">
        <v>0</v>
      </c>
      <c r="CV11" s="62">
        <v>0</v>
      </c>
      <c r="CW11" s="62">
        <v>0</v>
      </c>
      <c r="CX11" s="62">
        <v>0</v>
      </c>
      <c r="CY11" s="62">
        <v>0</v>
      </c>
      <c r="CZ11" s="62">
        <v>0</v>
      </c>
      <c r="DA11" s="62">
        <v>0</v>
      </c>
      <c r="DB11" s="62">
        <v>0</v>
      </c>
      <c r="DC11" s="62">
        <v>0</v>
      </c>
      <c r="DD11" s="62">
        <v>0</v>
      </c>
      <c r="DE11" s="62">
        <v>0</v>
      </c>
      <c r="DF11" s="62">
        <v>0</v>
      </c>
      <c r="DG11" s="62">
        <v>0</v>
      </c>
      <c r="DH11" s="62">
        <v>0</v>
      </c>
      <c r="DI11" s="62">
        <v>11.275</v>
      </c>
      <c r="DJ11" s="62">
        <v>41035</v>
      </c>
      <c r="DK11" s="62">
        <v>5.5687566430515272</v>
      </c>
      <c r="DL11" s="62">
        <v>11.16</v>
      </c>
      <c r="DM11" s="62">
        <v>33790</v>
      </c>
      <c r="DN11" s="62">
        <v>12.886908151678785</v>
      </c>
      <c r="DO11" s="62">
        <v>10.75</v>
      </c>
      <c r="DP11" s="62">
        <v>165200</v>
      </c>
      <c r="DQ11" s="62">
        <v>101.47997932688848</v>
      </c>
      <c r="DR11" s="62">
        <v>10.54</v>
      </c>
      <c r="DS11" s="62">
        <v>1250</v>
      </c>
      <c r="DT11" s="62">
        <v>1.0546510691142337</v>
      </c>
      <c r="DU11" s="62">
        <v>10.26</v>
      </c>
      <c r="DV11" s="62">
        <v>11555</v>
      </c>
      <c r="DW11" s="62">
        <v>12.628521723086212</v>
      </c>
      <c r="DX11" s="62">
        <v>10.039999999999999</v>
      </c>
      <c r="DY11" s="62">
        <v>95445</v>
      </c>
      <c r="DZ11" s="62">
        <v>124.78374718715033</v>
      </c>
      <c r="EA11" s="62">
        <v>9.8550000000000004</v>
      </c>
      <c r="EB11" s="62">
        <v>2070</v>
      </c>
      <c r="EC11" s="62">
        <v>3.1668714853604314</v>
      </c>
      <c r="ED11" s="62">
        <v>9.7200000000000006</v>
      </c>
      <c r="EE11" s="62">
        <v>2010</v>
      </c>
      <c r="EF11" s="62">
        <v>3.4952764085114314</v>
      </c>
      <c r="EG11" s="62">
        <v>9.625</v>
      </c>
      <c r="EH11" s="62">
        <v>310927</v>
      </c>
      <c r="EI11" s="62">
        <v>604.70567365607928</v>
      </c>
      <c r="EJ11" s="62">
        <v>9.5399999999999991</v>
      </c>
      <c r="EK11" s="62">
        <v>5</v>
      </c>
      <c r="EL11" s="62">
        <v>1.0840696953544143E-2</v>
      </c>
      <c r="EM11" s="62">
        <v>9.49</v>
      </c>
      <c r="EN11" s="62">
        <v>1035</v>
      </c>
      <c r="EO11" s="62">
        <v>2.4302089738789165</v>
      </c>
      <c r="EP11" s="62">
        <v>9.4450000000000003</v>
      </c>
      <c r="EQ11" s="62">
        <v>20085</v>
      </c>
      <c r="ER11" s="62">
        <v>51.314196298469518</v>
      </c>
      <c r="ES11" s="62">
        <v>9.39</v>
      </c>
      <c r="ET11" s="62">
        <v>61810</v>
      </c>
      <c r="EU11" s="62">
        <v>194.96814173163256</v>
      </c>
      <c r="EV11" s="62">
        <v>9.3800000000000008</v>
      </c>
      <c r="EW11" s="62">
        <v>2060</v>
      </c>
      <c r="EX11" s="62">
        <v>7.6903298741595574</v>
      </c>
      <c r="EY11" s="62">
        <v>9.39</v>
      </c>
      <c r="EZ11" s="62">
        <v>219660</v>
      </c>
      <c r="FA11" s="62">
        <v>937.04824292996705</v>
      </c>
      <c r="FB11" s="62">
        <v>9.4600000000000009</v>
      </c>
      <c r="FC11" s="62">
        <v>13745</v>
      </c>
      <c r="FD11" s="62">
        <v>65.390485423204822</v>
      </c>
      <c r="FE11" s="62">
        <v>9.52</v>
      </c>
      <c r="FF11" s="62">
        <v>15750</v>
      </c>
      <c r="FG11" s="62">
        <v>82.390223333204332</v>
      </c>
      <c r="FH11" s="62">
        <v>9.5549999999999997</v>
      </c>
      <c r="FI11" s="62">
        <v>1000</v>
      </c>
      <c r="FJ11" s="62">
        <v>5.7113331153171378</v>
      </c>
      <c r="FK11" s="62">
        <v>9.64</v>
      </c>
      <c r="FL11" s="76">
        <v>91170</v>
      </c>
      <c r="FM11" s="76">
        <v>559.7633470735127</v>
      </c>
      <c r="FN11" s="76">
        <v>9.7200000000000006</v>
      </c>
      <c r="FO11" s="76">
        <v>880</v>
      </c>
      <c r="FP11" s="76">
        <v>5.7449180117355878</v>
      </c>
      <c r="FQ11" s="76">
        <v>9.77</v>
      </c>
      <c r="FR11" s="76">
        <v>24840</v>
      </c>
      <c r="FS11" s="76">
        <v>171.21786745506827</v>
      </c>
      <c r="FT11" s="76">
        <v>9.82</v>
      </c>
      <c r="FU11" s="76">
        <v>115</v>
      </c>
      <c r="FV11" s="76">
        <v>0.83455483370176231</v>
      </c>
      <c r="FW11" s="76">
        <v>9.85</v>
      </c>
      <c r="FX11" s="76">
        <v>127895</v>
      </c>
      <c r="FY11" s="76">
        <v>970.98090587205866</v>
      </c>
      <c r="FZ11" s="76">
        <v>9.89</v>
      </c>
      <c r="GA11" s="76">
        <v>5</v>
      </c>
      <c r="GB11" s="76">
        <v>3.9458877307551696E-2</v>
      </c>
      <c r="GC11" s="62">
        <v>9.93</v>
      </c>
      <c r="GD11" s="62">
        <v>885</v>
      </c>
      <c r="GE11" s="62">
        <v>7.2355555537006691</v>
      </c>
      <c r="GF11" s="62">
        <v>9.9700000000000006</v>
      </c>
      <c r="GG11" s="62">
        <v>5</v>
      </c>
      <c r="GH11" s="62">
        <v>4.2261961573914465E-2</v>
      </c>
      <c r="GI11" s="62">
        <v>10</v>
      </c>
      <c r="GJ11" s="62">
        <v>5055</v>
      </c>
      <c r="GK11" s="62">
        <v>43.997929625440094</v>
      </c>
      <c r="GL11" s="62">
        <v>10.039999999999999</v>
      </c>
      <c r="GM11" s="62">
        <v>0</v>
      </c>
      <c r="GN11" s="62">
        <v>0</v>
      </c>
      <c r="GO11" s="62">
        <v>10.1</v>
      </c>
      <c r="GP11" s="62">
        <v>54560</v>
      </c>
      <c r="GQ11" s="62">
        <v>520.17525808454786</v>
      </c>
      <c r="GR11" s="62">
        <v>10.128</v>
      </c>
      <c r="GS11" s="62">
        <v>0</v>
      </c>
      <c r="GT11" s="62">
        <v>0</v>
      </c>
      <c r="GU11" s="62">
        <v>10.16</v>
      </c>
      <c r="GV11" s="62">
        <v>1035</v>
      </c>
      <c r="GW11" s="62">
        <v>10.484617991471266</v>
      </c>
      <c r="GX11" s="62">
        <v>10.178000000000001</v>
      </c>
      <c r="GY11" s="62">
        <v>0</v>
      </c>
      <c r="GZ11" s="62">
        <v>0</v>
      </c>
      <c r="HA11" s="62">
        <v>10.199999999999999</v>
      </c>
      <c r="HB11" s="62">
        <v>26690</v>
      </c>
      <c r="HC11" s="62">
        <v>281.32638784256437</v>
      </c>
      <c r="HD11" s="62">
        <v>10.220000000000001</v>
      </c>
      <c r="HE11" s="62">
        <v>45</v>
      </c>
      <c r="HF11" s="62">
        <v>0.48553867355662239</v>
      </c>
      <c r="HG11" s="62">
        <v>10.29</v>
      </c>
      <c r="HH11" s="62">
        <v>24805</v>
      </c>
      <c r="HI11" s="62">
        <v>268.89515400452075</v>
      </c>
      <c r="HJ11" s="62">
        <v>10.292999999999999</v>
      </c>
      <c r="HK11" s="62">
        <v>0</v>
      </c>
      <c r="HL11" s="62">
        <v>0</v>
      </c>
      <c r="HM11" s="62">
        <v>10.318</v>
      </c>
      <c r="HN11" s="62">
        <v>0</v>
      </c>
      <c r="HO11" s="62">
        <v>0</v>
      </c>
      <c r="HP11" s="62">
        <v>10.34</v>
      </c>
      <c r="HQ11" s="62">
        <v>0</v>
      </c>
      <c r="HR11" s="62">
        <v>0</v>
      </c>
      <c r="HU11" s="61"/>
    </row>
    <row r="12" spans="1:229" s="43" customFormat="1" ht="15.75">
      <c r="A12" s="102" t="s">
        <v>151</v>
      </c>
      <c r="B12" s="103" t="str">
        <f t="shared" si="11"/>
        <v>ODQ7 Comdty</v>
      </c>
      <c r="C12" s="119" t="str">
        <f t="shared" si="0"/>
        <v>Q17</v>
      </c>
      <c r="D12" s="120">
        <f ca="1">IF($C$1=TODAY(),IF(ISERROR(_xll.BDP(A12,"last_price")+1-1),IF(O12&lt;=$C$1,0,(D11+D13)/2),_xll.BDP(A12,"last_price")),AA12)</f>
        <v>0</v>
      </c>
      <c r="E12" s="121">
        <f ca="1">IF($C$1=TODAY(),IF(ISERROR(_xll.BDP(A12,"volume")+1-1),0,_xll.BDP(A12,"volume")),AB12)</f>
        <v>0</v>
      </c>
      <c r="F12" s="122">
        <f>IF(O12&lt;$C$1,0,NETWORKDAYS($C$1,O12,FERIADOS!$A$1:$A$830)-1)</f>
        <v>0</v>
      </c>
      <c r="G12" s="144">
        <f t="shared" ca="1" si="1"/>
        <v>0</v>
      </c>
      <c r="H12" s="144">
        <f t="shared" si="2"/>
        <v>5.7045172084917981</v>
      </c>
      <c r="I12" s="144">
        <f t="shared" si="3"/>
        <v>0</v>
      </c>
      <c r="J12" s="144">
        <f t="shared" si="4"/>
        <v>0</v>
      </c>
      <c r="K12" s="145">
        <f t="shared" si="5"/>
        <v>0</v>
      </c>
      <c r="L12" s="43">
        <f t="shared" si="6"/>
        <v>2017</v>
      </c>
      <c r="M12" s="43">
        <f>IF(C12="","",VLOOKUP(LEFT(C12,1),DIs!$R$2:$S$13,2,FALSE))</f>
        <v>8</v>
      </c>
      <c r="N12" s="54">
        <f t="shared" si="7"/>
        <v>42948</v>
      </c>
      <c r="O12" s="54">
        <f>IF(A12="",0,WORKDAY(N12-1,1,FERIADOS!$A$2:$A$831))</f>
        <v>42948</v>
      </c>
      <c r="P12" s="150">
        <f t="shared" si="12"/>
        <v>10</v>
      </c>
      <c r="Q12" s="61" t="str">
        <f>_xll.BDH(A12,$R$7:$S$7,$C$1,$C$1,"Dir=V","Dts=S","Sort=A","Quote=C","QtTyp=Y","Days=T","Per=cd","DtFmt=D","UseDPDF=Y")</f>
        <v>#N/A N/A</v>
      </c>
      <c r="T12" s="43">
        <f t="shared" si="16"/>
        <v>0</v>
      </c>
      <c r="V12" s="69" t="str">
        <f>_xll.BDH(B12,$R$7:$S$7,$C$1,$C$1,"Dir=V","Dts=S","Sort=A","Quote=C","QtTyp=Y","Days=T","Per=cd","DtFmt=D","UseDPDF=Y")</f>
        <v>#N/A Invalid Security</v>
      </c>
      <c r="Y12" s="43">
        <f t="shared" si="17"/>
        <v>0</v>
      </c>
      <c r="AA12" s="43">
        <f t="shared" si="18"/>
        <v>0</v>
      </c>
      <c r="AB12" s="43">
        <f t="shared" si="9"/>
        <v>0</v>
      </c>
      <c r="AD12" s="43">
        <v>2</v>
      </c>
      <c r="AE12" s="43" t="s">
        <v>195</v>
      </c>
      <c r="AF12" s="48">
        <v>42012</v>
      </c>
      <c r="AG12" s="43">
        <v>12.59</v>
      </c>
      <c r="AH12" s="43">
        <v>237875</v>
      </c>
      <c r="AI12" s="43">
        <v>89985</v>
      </c>
      <c r="AK12" s="58">
        <f t="shared" si="15"/>
        <v>42835</v>
      </c>
      <c r="AL12" s="43">
        <v>7</v>
      </c>
      <c r="AM12" s="43">
        <f>IF(AK12="","",NETWORKDAYS(AK12,$AM$2,FERIADOS!$A$1:$A$830)-1)</f>
        <v>-70</v>
      </c>
      <c r="AN12" s="63">
        <v>3.1316000000000002</v>
      </c>
      <c r="AO12" s="43">
        <f t="shared" si="19"/>
        <v>0</v>
      </c>
      <c r="AP12" s="50">
        <f t="shared" si="20"/>
        <v>0</v>
      </c>
      <c r="AQ12" s="59">
        <f t="shared" si="10"/>
        <v>0</v>
      </c>
      <c r="AR12" s="59">
        <f t="shared" si="21"/>
        <v>0</v>
      </c>
      <c r="AS12" s="72">
        <v>42835</v>
      </c>
      <c r="AT12" s="73">
        <v>3918.6165967783486</v>
      </c>
      <c r="AU12" s="62">
        <v>0</v>
      </c>
      <c r="AV12" s="62">
        <v>0</v>
      </c>
      <c r="AW12" s="62">
        <v>0</v>
      </c>
      <c r="AX12" s="62">
        <v>0</v>
      </c>
      <c r="AY12" s="62">
        <v>0</v>
      </c>
      <c r="AZ12" s="62">
        <v>0</v>
      </c>
      <c r="BA12" s="62">
        <v>0</v>
      </c>
      <c r="BB12" s="62">
        <v>0</v>
      </c>
      <c r="BC12" s="62">
        <v>0</v>
      </c>
      <c r="BD12" s="62">
        <v>0</v>
      </c>
      <c r="BE12" s="62">
        <v>0</v>
      </c>
      <c r="BF12" s="62">
        <v>0</v>
      </c>
      <c r="BG12" s="62">
        <v>0</v>
      </c>
      <c r="BH12" s="62">
        <v>0</v>
      </c>
      <c r="BI12" s="62">
        <v>0</v>
      </c>
      <c r="BJ12" s="62">
        <v>0</v>
      </c>
      <c r="BK12" s="62">
        <v>0</v>
      </c>
      <c r="BL12" s="62">
        <v>0</v>
      </c>
      <c r="BM12" s="62">
        <v>0</v>
      </c>
      <c r="BN12" s="74">
        <v>0</v>
      </c>
      <c r="BO12" s="75">
        <v>0</v>
      </c>
      <c r="BP12" s="62">
        <v>0</v>
      </c>
      <c r="BQ12" s="62">
        <v>0</v>
      </c>
      <c r="BR12" s="62">
        <v>0</v>
      </c>
      <c r="BS12" s="62">
        <v>0</v>
      </c>
      <c r="BT12" s="62">
        <v>0</v>
      </c>
      <c r="BU12" s="62">
        <v>0</v>
      </c>
      <c r="BV12" s="62">
        <v>0</v>
      </c>
      <c r="BW12" s="62">
        <v>0</v>
      </c>
      <c r="BX12" s="62">
        <v>0</v>
      </c>
      <c r="BY12" s="62">
        <v>0</v>
      </c>
      <c r="BZ12" s="62">
        <v>0</v>
      </c>
      <c r="CA12" s="62">
        <v>0</v>
      </c>
      <c r="CB12" s="62">
        <v>0</v>
      </c>
      <c r="CC12" s="62">
        <v>0</v>
      </c>
      <c r="CD12" s="62">
        <v>0</v>
      </c>
      <c r="CE12" s="62">
        <v>0</v>
      </c>
      <c r="CF12" s="62">
        <v>0</v>
      </c>
      <c r="CG12" s="62">
        <v>0</v>
      </c>
      <c r="CH12" s="62">
        <v>0</v>
      </c>
      <c r="CI12" s="62">
        <v>0</v>
      </c>
      <c r="CJ12" s="62">
        <v>0</v>
      </c>
      <c r="CK12" s="62">
        <v>0</v>
      </c>
      <c r="CL12" s="62">
        <v>0</v>
      </c>
      <c r="CM12" s="62">
        <v>0</v>
      </c>
      <c r="CN12" s="62">
        <v>0</v>
      </c>
      <c r="CO12" s="62">
        <v>0</v>
      </c>
      <c r="CP12" s="62">
        <v>0</v>
      </c>
      <c r="CQ12" s="62">
        <v>0</v>
      </c>
      <c r="CR12" s="62">
        <v>0</v>
      </c>
      <c r="CS12" s="62">
        <v>0</v>
      </c>
      <c r="CT12" s="62">
        <v>0</v>
      </c>
      <c r="CU12" s="62">
        <v>0</v>
      </c>
      <c r="CV12" s="62">
        <v>0</v>
      </c>
      <c r="CW12" s="62">
        <v>0</v>
      </c>
      <c r="CX12" s="62">
        <v>0</v>
      </c>
      <c r="CY12" s="62">
        <v>0</v>
      </c>
      <c r="CZ12" s="62">
        <v>0</v>
      </c>
      <c r="DA12" s="62">
        <v>0</v>
      </c>
      <c r="DB12" s="62">
        <v>0</v>
      </c>
      <c r="DC12" s="62">
        <v>0</v>
      </c>
      <c r="DD12" s="62">
        <v>0</v>
      </c>
      <c r="DE12" s="62">
        <v>0</v>
      </c>
      <c r="DF12" s="62">
        <v>0</v>
      </c>
      <c r="DG12" s="62">
        <v>0</v>
      </c>
      <c r="DH12" s="62">
        <v>0</v>
      </c>
      <c r="DI12" s="62">
        <v>11.348000000000001</v>
      </c>
      <c r="DJ12" s="62">
        <v>70840</v>
      </c>
      <c r="DK12" s="62">
        <v>10.422320880647783</v>
      </c>
      <c r="DL12" s="62">
        <v>11.195</v>
      </c>
      <c r="DM12" s="62">
        <v>76915</v>
      </c>
      <c r="DN12" s="62">
        <v>30.229173648054804</v>
      </c>
      <c r="DO12" s="62">
        <v>10.79</v>
      </c>
      <c r="DP12" s="62">
        <v>328435</v>
      </c>
      <c r="DQ12" s="62">
        <v>205.62743546510788</v>
      </c>
      <c r="DR12" s="62">
        <v>10.58</v>
      </c>
      <c r="DS12" s="62">
        <v>23780</v>
      </c>
      <c r="DT12" s="62">
        <v>20.347616470710292</v>
      </c>
      <c r="DU12" s="62">
        <v>10.29</v>
      </c>
      <c r="DV12" s="62">
        <v>5185</v>
      </c>
      <c r="DW12" s="62">
        <v>5.7301551550062975</v>
      </c>
      <c r="DX12" s="62">
        <v>10.07</v>
      </c>
      <c r="DY12" s="62">
        <v>63895</v>
      </c>
      <c r="DZ12" s="62">
        <v>84.327643839129252</v>
      </c>
      <c r="EA12" s="62">
        <v>9.91</v>
      </c>
      <c r="EB12" s="62">
        <v>205</v>
      </c>
      <c r="EC12" s="62">
        <v>0.31608773771925763</v>
      </c>
      <c r="ED12" s="62">
        <v>9.7840000000000007</v>
      </c>
      <c r="EE12" s="62">
        <v>5</v>
      </c>
      <c r="EF12" s="62">
        <v>8.7536677483425768E-3</v>
      </c>
      <c r="EG12" s="62">
        <v>9.6649999999999991</v>
      </c>
      <c r="EH12" s="62">
        <v>167140</v>
      </c>
      <c r="EI12" s="62">
        <v>327.14860783628814</v>
      </c>
      <c r="EJ12" s="62">
        <v>9.59</v>
      </c>
      <c r="EK12" s="62">
        <v>515</v>
      </c>
      <c r="EL12" s="62">
        <v>1.1228657285686958</v>
      </c>
      <c r="EM12" s="62">
        <v>9.5250000000000004</v>
      </c>
      <c r="EN12" s="62">
        <v>5</v>
      </c>
      <c r="EO12" s="62">
        <v>1.180401331748575E-2</v>
      </c>
      <c r="EP12" s="62">
        <v>9.4700000000000006</v>
      </c>
      <c r="EQ12" s="62">
        <v>9635</v>
      </c>
      <c r="ER12" s="62">
        <v>24.743968676297637</v>
      </c>
      <c r="ES12" s="62">
        <v>9.39</v>
      </c>
      <c r="ET12" s="62">
        <v>25080</v>
      </c>
      <c r="EU12" s="62">
        <v>79.489109448767465</v>
      </c>
      <c r="EV12" s="62">
        <v>9.3699999999999992</v>
      </c>
      <c r="EW12" s="62">
        <v>4780</v>
      </c>
      <c r="EX12" s="62">
        <v>17.923843131558353</v>
      </c>
      <c r="EY12" s="62">
        <v>9.3800000000000008</v>
      </c>
      <c r="EZ12" s="62">
        <v>185865</v>
      </c>
      <c r="FA12" s="62">
        <v>796.11158766842436</v>
      </c>
      <c r="FB12" s="62">
        <v>9.44</v>
      </c>
      <c r="FC12" s="62">
        <v>11305</v>
      </c>
      <c r="FD12" s="62">
        <v>54.001537630518094</v>
      </c>
      <c r="FE12" s="62">
        <v>9.49</v>
      </c>
      <c r="FF12" s="62">
        <v>4520</v>
      </c>
      <c r="FG12" s="62">
        <v>23.743548384250595</v>
      </c>
      <c r="FH12" s="62">
        <v>9.56</v>
      </c>
      <c r="FI12" s="62">
        <v>195</v>
      </c>
      <c r="FJ12" s="62">
        <v>1.1169941419034639</v>
      </c>
      <c r="FK12" s="62">
        <v>9.61</v>
      </c>
      <c r="FL12" s="76">
        <v>50545</v>
      </c>
      <c r="FM12" s="76">
        <v>311.56778157801517</v>
      </c>
      <c r="FN12" s="76">
        <v>9.69</v>
      </c>
      <c r="FO12" s="76">
        <v>20</v>
      </c>
      <c r="FP12" s="76">
        <v>0.13107739262586035</v>
      </c>
      <c r="FQ12" s="76">
        <v>9.74</v>
      </c>
      <c r="FR12" s="76">
        <v>34029</v>
      </c>
      <c r="FS12" s="76">
        <v>235.4653394033613</v>
      </c>
      <c r="FT12" s="76">
        <v>9.7949999999999999</v>
      </c>
      <c r="FU12" s="76">
        <v>5</v>
      </c>
      <c r="FV12" s="76">
        <v>3.6417368790968532E-2</v>
      </c>
      <c r="FW12" s="76">
        <v>9.81</v>
      </c>
      <c r="FX12" s="76">
        <v>117150</v>
      </c>
      <c r="FY12" s="76">
        <v>893.20446095744694</v>
      </c>
      <c r="FZ12" s="76">
        <v>9.8650000000000002</v>
      </c>
      <c r="GA12" s="76">
        <v>30</v>
      </c>
      <c r="GB12" s="76">
        <v>0.23760888109051612</v>
      </c>
      <c r="GC12" s="62">
        <v>9.89</v>
      </c>
      <c r="GD12" s="62">
        <v>1005</v>
      </c>
      <c r="GE12" s="62">
        <v>8.2521561068633034</v>
      </c>
      <c r="GF12" s="62">
        <v>9.9250000000000007</v>
      </c>
      <c r="GG12" s="62">
        <v>20</v>
      </c>
      <c r="GH12" s="62">
        <v>0.16982680257257848</v>
      </c>
      <c r="GI12" s="62">
        <v>9.9600000000000009</v>
      </c>
      <c r="GJ12" s="62">
        <v>4850</v>
      </c>
      <c r="GK12" s="62">
        <v>42.399413570195122</v>
      </c>
      <c r="GL12" s="62">
        <v>10</v>
      </c>
      <c r="GM12" s="62">
        <v>50</v>
      </c>
      <c r="GN12" s="62">
        <v>0.45973287014488362</v>
      </c>
      <c r="GO12" s="62">
        <v>10.050000000000001</v>
      </c>
      <c r="GP12" s="62">
        <v>27235</v>
      </c>
      <c r="GQ12" s="62">
        <v>261.01472910652018</v>
      </c>
      <c r="GR12" s="62">
        <v>10.086</v>
      </c>
      <c r="GS12" s="62">
        <v>0</v>
      </c>
      <c r="GT12" s="62">
        <v>0</v>
      </c>
      <c r="GU12" s="62">
        <v>10.119999999999999</v>
      </c>
      <c r="GV12" s="62">
        <v>255</v>
      </c>
      <c r="GW12" s="62">
        <v>2.5957324729469122</v>
      </c>
      <c r="GX12" s="62">
        <v>10.131</v>
      </c>
      <c r="GY12" s="62">
        <v>0</v>
      </c>
      <c r="GZ12" s="62">
        <v>0</v>
      </c>
      <c r="HA12" s="62">
        <v>10.14</v>
      </c>
      <c r="HB12" s="62">
        <v>21115</v>
      </c>
      <c r="HC12" s="62">
        <v>224.06317860549626</v>
      </c>
      <c r="HD12" s="62">
        <v>10.17</v>
      </c>
      <c r="HE12" s="62">
        <v>30</v>
      </c>
      <c r="HF12" s="62">
        <v>0.32574554346124929</v>
      </c>
      <c r="HG12" s="62">
        <v>10.220000000000001</v>
      </c>
      <c r="HH12" s="62">
        <v>23570</v>
      </c>
      <c r="HI12" s="62">
        <v>257.72985374215313</v>
      </c>
      <c r="HJ12" s="62">
        <v>10.243</v>
      </c>
      <c r="HK12" s="62">
        <v>0</v>
      </c>
      <c r="HL12" s="62">
        <v>0</v>
      </c>
      <c r="HM12" s="62">
        <v>10.268000000000001</v>
      </c>
      <c r="HN12" s="62">
        <v>0</v>
      </c>
      <c r="HO12" s="62">
        <v>0</v>
      </c>
      <c r="HP12" s="62">
        <v>10.29</v>
      </c>
      <c r="HQ12" s="62">
        <v>0</v>
      </c>
      <c r="HR12" s="62">
        <v>0</v>
      </c>
      <c r="HU12" s="61"/>
    </row>
    <row r="13" spans="1:229" s="43" customFormat="1" ht="15.75">
      <c r="A13" s="104" t="s">
        <v>152</v>
      </c>
      <c r="B13" s="103" t="str">
        <f t="shared" si="11"/>
        <v>ODU7 Comdty</v>
      </c>
      <c r="C13" s="105" t="str">
        <f t="shared" si="0"/>
        <v>U17</v>
      </c>
      <c r="D13" s="117">
        <f ca="1">IF($C$1=TODAY(),IF(ISERROR(_xll.BDP(A13,"last_price")+1-1),IF(O13&lt;=$C$1,0,(D12+D14)/2),_xll.BDP(A13,"last_price")),AA13)</f>
        <v>0</v>
      </c>
      <c r="E13" s="106">
        <f ca="1">IF($C$1=TODAY(),IF(ISERROR(_xll.BDP(A13,"volume")+1-1),0,_xll.BDP(A13,"volume")),AB13)</f>
        <v>0</v>
      </c>
      <c r="F13" s="107">
        <f>IF(O13&lt;$C$1,0,NETWORKDAYS($C$1,O13,FERIADOS!$A$1:$A$830)-1)</f>
        <v>0</v>
      </c>
      <c r="G13" s="146">
        <f t="shared" ca="1" si="1"/>
        <v>0</v>
      </c>
      <c r="H13" s="146">
        <f t="shared" si="2"/>
        <v>8.8352201768610161</v>
      </c>
      <c r="I13" s="146">
        <f t="shared" si="3"/>
        <v>0</v>
      </c>
      <c r="J13" s="146">
        <f t="shared" si="4"/>
        <v>0</v>
      </c>
      <c r="K13" s="147">
        <f t="shared" si="5"/>
        <v>0</v>
      </c>
      <c r="L13" s="43">
        <f t="shared" si="6"/>
        <v>2017</v>
      </c>
      <c r="M13" s="43">
        <f>IF(C13="","",VLOOKUP(LEFT(C13,1),DIs!$R$2:$S$13,2,FALSE))</f>
        <v>9</v>
      </c>
      <c r="N13" s="54">
        <f t="shared" si="7"/>
        <v>42979</v>
      </c>
      <c r="O13" s="54">
        <f>IF(A13="",0,WORKDAY(N13-1,1,FERIADOS!$A$2:$A$831))</f>
        <v>42979</v>
      </c>
      <c r="P13" s="150">
        <f t="shared" si="12"/>
        <v>10</v>
      </c>
      <c r="Q13" s="61" t="str">
        <f>_xll.BDH(A13,$R$7:$S$7,$C$1,$C$1,"Dir=V","Dts=S","Sort=A","Quote=C","QtTyp=Y","Days=T","Per=cd","DtFmt=D","UseDPDF=Y")</f>
        <v>#N/A N/A</v>
      </c>
      <c r="T13" s="43">
        <f t="shared" si="16"/>
        <v>0</v>
      </c>
      <c r="V13" s="69" t="str">
        <f>_xll.BDH(B13,$R$7:$S$7,$C$1,$C$1,"Dir=V","Dts=S","Sort=A","Quote=C","QtTyp=Y","Days=T","Per=cd","DtFmt=D","UseDPDF=Y")</f>
        <v>#N/A Invalid Security</v>
      </c>
      <c r="Y13" s="43">
        <f t="shared" si="17"/>
        <v>0</v>
      </c>
      <c r="AA13" s="43">
        <f t="shared" si="18"/>
        <v>0</v>
      </c>
      <c r="AB13" s="43">
        <f t="shared" si="9"/>
        <v>0</v>
      </c>
      <c r="AD13" s="43">
        <v>3</v>
      </c>
      <c r="AE13" s="43" t="s">
        <v>196</v>
      </c>
      <c r="AF13" s="48">
        <v>42013</v>
      </c>
      <c r="AG13" s="43">
        <v>12.48</v>
      </c>
      <c r="AH13" s="43">
        <v>353720</v>
      </c>
      <c r="AI13" s="43">
        <v>146155</v>
      </c>
      <c r="AK13" s="58">
        <f t="shared" si="15"/>
        <v>42832</v>
      </c>
      <c r="AL13" s="43">
        <v>8</v>
      </c>
      <c r="AM13" s="43">
        <f>IF(AK13="","",NETWORKDAYS(AK13,$AM$2,FERIADOS!$A$1:$A$830)-1)</f>
        <v>-69</v>
      </c>
      <c r="AN13" s="63">
        <v>3.1463999999999999</v>
      </c>
      <c r="AO13" s="43">
        <f t="shared" si="19"/>
        <v>0</v>
      </c>
      <c r="AP13" s="50">
        <f t="shared" si="20"/>
        <v>0</v>
      </c>
      <c r="AQ13" s="59">
        <f t="shared" si="10"/>
        <v>0</v>
      </c>
      <c r="AR13" s="59">
        <f t="shared" si="21"/>
        <v>0</v>
      </c>
      <c r="AS13" s="72">
        <v>42832</v>
      </c>
      <c r="AT13" s="73">
        <v>6365.0894572589104</v>
      </c>
      <c r="AU13" s="62">
        <v>0</v>
      </c>
      <c r="AV13" s="62">
        <v>0</v>
      </c>
      <c r="AW13" s="62">
        <v>0</v>
      </c>
      <c r="AX13" s="62">
        <v>0</v>
      </c>
      <c r="AY13" s="62">
        <v>0</v>
      </c>
      <c r="AZ13" s="62">
        <v>0</v>
      </c>
      <c r="BA13" s="62">
        <v>0</v>
      </c>
      <c r="BB13" s="62">
        <v>0</v>
      </c>
      <c r="BC13" s="62">
        <v>0</v>
      </c>
      <c r="BD13" s="62">
        <v>0</v>
      </c>
      <c r="BE13" s="62">
        <v>0</v>
      </c>
      <c r="BF13" s="62">
        <v>0</v>
      </c>
      <c r="BG13" s="62">
        <v>0</v>
      </c>
      <c r="BH13" s="62">
        <v>0</v>
      </c>
      <c r="BI13" s="62">
        <v>0</v>
      </c>
      <c r="BJ13" s="62">
        <v>0</v>
      </c>
      <c r="BK13" s="62">
        <v>0</v>
      </c>
      <c r="BL13" s="62">
        <v>0</v>
      </c>
      <c r="BM13" s="62">
        <v>0</v>
      </c>
      <c r="BN13" s="74">
        <v>0</v>
      </c>
      <c r="BO13" s="75">
        <v>0</v>
      </c>
      <c r="BP13" s="62">
        <v>0</v>
      </c>
      <c r="BQ13" s="62">
        <v>0</v>
      </c>
      <c r="BR13" s="62">
        <v>0</v>
      </c>
      <c r="BS13" s="62">
        <v>0</v>
      </c>
      <c r="BT13" s="62">
        <v>0</v>
      </c>
      <c r="BU13" s="62">
        <v>0</v>
      </c>
      <c r="BV13" s="62">
        <v>0</v>
      </c>
      <c r="BW13" s="62">
        <v>0</v>
      </c>
      <c r="BX13" s="62">
        <v>0</v>
      </c>
      <c r="BY13" s="62">
        <v>0</v>
      </c>
      <c r="BZ13" s="62">
        <v>0</v>
      </c>
      <c r="CA13" s="62">
        <v>0</v>
      </c>
      <c r="CB13" s="62">
        <v>0</v>
      </c>
      <c r="CC13" s="62">
        <v>0</v>
      </c>
      <c r="CD13" s="62">
        <v>0</v>
      </c>
      <c r="CE13" s="62">
        <v>0</v>
      </c>
      <c r="CF13" s="62">
        <v>0</v>
      </c>
      <c r="CG13" s="62">
        <v>0</v>
      </c>
      <c r="CH13" s="62">
        <v>0</v>
      </c>
      <c r="CI13" s="62">
        <v>0</v>
      </c>
      <c r="CJ13" s="62">
        <v>0</v>
      </c>
      <c r="CK13" s="62">
        <v>0</v>
      </c>
      <c r="CL13" s="62">
        <v>0</v>
      </c>
      <c r="CM13" s="62">
        <v>0</v>
      </c>
      <c r="CN13" s="62">
        <v>0</v>
      </c>
      <c r="CO13" s="62">
        <v>0</v>
      </c>
      <c r="CP13" s="62">
        <v>0</v>
      </c>
      <c r="CQ13" s="62">
        <v>0</v>
      </c>
      <c r="CR13" s="62">
        <v>0</v>
      </c>
      <c r="CS13" s="62">
        <v>0</v>
      </c>
      <c r="CT13" s="62">
        <v>0</v>
      </c>
      <c r="CU13" s="62">
        <v>0</v>
      </c>
      <c r="CV13" s="62">
        <v>0</v>
      </c>
      <c r="CW13" s="62">
        <v>0</v>
      </c>
      <c r="CX13" s="62">
        <v>0</v>
      </c>
      <c r="CY13" s="62">
        <v>0</v>
      </c>
      <c r="CZ13" s="62">
        <v>0</v>
      </c>
      <c r="DA13" s="62">
        <v>0</v>
      </c>
      <c r="DB13" s="62">
        <v>0</v>
      </c>
      <c r="DC13" s="62">
        <v>0</v>
      </c>
      <c r="DD13" s="62">
        <v>0</v>
      </c>
      <c r="DE13" s="62">
        <v>0</v>
      </c>
      <c r="DF13" s="62">
        <v>0</v>
      </c>
      <c r="DG13" s="62">
        <v>0</v>
      </c>
      <c r="DH13" s="62">
        <v>0</v>
      </c>
      <c r="DI13" s="62">
        <v>11.411</v>
      </c>
      <c r="DJ13" s="62">
        <v>25375</v>
      </c>
      <c r="DK13" s="62">
        <v>3.9974627561678147</v>
      </c>
      <c r="DL13" s="62">
        <v>11.244999999999999</v>
      </c>
      <c r="DM13" s="62">
        <v>97375</v>
      </c>
      <c r="DN13" s="62">
        <v>39.142043773507694</v>
      </c>
      <c r="DO13" s="62">
        <v>10.85</v>
      </c>
      <c r="DP13" s="62">
        <v>278005</v>
      </c>
      <c r="DQ13" s="62">
        <v>176.1402075867903</v>
      </c>
      <c r="DR13" s="62">
        <v>10.64</v>
      </c>
      <c r="DS13" s="62">
        <v>5815</v>
      </c>
      <c r="DT13" s="62">
        <v>5.0110163644059975</v>
      </c>
      <c r="DU13" s="62">
        <v>10.35</v>
      </c>
      <c r="DV13" s="62">
        <v>505</v>
      </c>
      <c r="DW13" s="62">
        <v>0.56038056004013737</v>
      </c>
      <c r="DX13" s="62">
        <v>10.154999999999999</v>
      </c>
      <c r="DY13" s="62">
        <v>49675</v>
      </c>
      <c r="DZ13" s="62">
        <v>65.695537287853739</v>
      </c>
      <c r="EA13" s="62">
        <v>10.007</v>
      </c>
      <c r="EB13" s="62">
        <v>5</v>
      </c>
      <c r="EC13" s="62">
        <v>7.7140692538290858E-3</v>
      </c>
      <c r="ED13" s="62">
        <v>9.8819999999999997</v>
      </c>
      <c r="EE13" s="62">
        <v>5</v>
      </c>
      <c r="EF13" s="62">
        <v>8.7505240580212969E-3</v>
      </c>
      <c r="EG13" s="62">
        <v>9.76</v>
      </c>
      <c r="EH13" s="62">
        <v>198265</v>
      </c>
      <c r="EI13" s="62">
        <v>387.6584420162103</v>
      </c>
      <c r="EJ13" s="62">
        <v>9.6950000000000003</v>
      </c>
      <c r="EK13" s="62">
        <v>5</v>
      </c>
      <c r="EL13" s="62">
        <v>1.0880946387042503E-2</v>
      </c>
      <c r="EM13" s="62">
        <v>9.6319999999999997</v>
      </c>
      <c r="EN13" s="62">
        <v>5</v>
      </c>
      <c r="EO13" s="62">
        <v>1.1775741915873106E-2</v>
      </c>
      <c r="EP13" s="62">
        <v>9.58</v>
      </c>
      <c r="EQ13" s="62">
        <v>22620</v>
      </c>
      <c r="ER13" s="62">
        <v>57.921631484361754</v>
      </c>
      <c r="ES13" s="62">
        <v>9.5</v>
      </c>
      <c r="ET13" s="62">
        <v>39356</v>
      </c>
      <c r="EU13" s="62">
        <v>124.2349494064939</v>
      </c>
      <c r="EV13" s="62">
        <v>9.48</v>
      </c>
      <c r="EW13" s="62">
        <v>5485</v>
      </c>
      <c r="EX13" s="62">
        <v>20.468010852513931</v>
      </c>
      <c r="EY13" s="62">
        <v>9.49</v>
      </c>
      <c r="EZ13" s="62">
        <v>223899</v>
      </c>
      <c r="FA13" s="62">
        <v>953.77933769518188</v>
      </c>
      <c r="FB13" s="62">
        <v>9.5500000000000007</v>
      </c>
      <c r="FC13" s="62">
        <v>11225</v>
      </c>
      <c r="FD13" s="62">
        <v>53.297982272538988</v>
      </c>
      <c r="FE13" s="62">
        <v>9.59</v>
      </c>
      <c r="FF13" s="62">
        <v>7138</v>
      </c>
      <c r="FG13" s="62">
        <v>37.264337262167501</v>
      </c>
      <c r="FH13" s="62">
        <v>9.68</v>
      </c>
      <c r="FI13" s="62">
        <v>30</v>
      </c>
      <c r="FJ13" s="62">
        <v>0.17060252973610218</v>
      </c>
      <c r="FK13" s="62">
        <v>9.7100000000000009</v>
      </c>
      <c r="FL13" s="76">
        <v>102840</v>
      </c>
      <c r="FM13" s="76">
        <v>629.49535087764411</v>
      </c>
      <c r="FN13" s="76">
        <v>9.81</v>
      </c>
      <c r="FO13" s="76">
        <v>510</v>
      </c>
      <c r="FP13" s="76">
        <v>3.3155856054841499</v>
      </c>
      <c r="FQ13" s="76">
        <v>9.84</v>
      </c>
      <c r="FR13" s="76">
        <v>50300</v>
      </c>
      <c r="FS13" s="76">
        <v>345.39169131873479</v>
      </c>
      <c r="FT13" s="76">
        <v>9.92</v>
      </c>
      <c r="FU13" s="76">
        <v>10</v>
      </c>
      <c r="FV13" s="76">
        <v>7.218078004961051E-2</v>
      </c>
      <c r="FW13" s="76">
        <v>9.92</v>
      </c>
      <c r="FX13" s="76">
        <v>283845</v>
      </c>
      <c r="FY13" s="76">
        <v>2145.3356326463831</v>
      </c>
      <c r="FZ13" s="76">
        <v>9.9849999999999994</v>
      </c>
      <c r="GA13" s="76">
        <v>30</v>
      </c>
      <c r="GB13" s="76">
        <v>0.23536338371245269</v>
      </c>
      <c r="GC13" s="62">
        <v>10</v>
      </c>
      <c r="GD13" s="62">
        <v>1585</v>
      </c>
      <c r="GE13" s="62">
        <v>12.893483087998197</v>
      </c>
      <c r="GF13" s="62">
        <v>10.055</v>
      </c>
      <c r="GG13" s="62">
        <v>20</v>
      </c>
      <c r="GH13" s="62">
        <v>0.16802707053259974</v>
      </c>
      <c r="GI13" s="62">
        <v>10.06</v>
      </c>
      <c r="GJ13" s="62">
        <v>6140</v>
      </c>
      <c r="GK13" s="62">
        <v>53.172481607312456</v>
      </c>
      <c r="GL13" s="62">
        <v>10.132999999999999</v>
      </c>
      <c r="GM13" s="62">
        <v>0</v>
      </c>
      <c r="GN13" s="62">
        <v>0</v>
      </c>
      <c r="GO13" s="62">
        <v>10.15</v>
      </c>
      <c r="GP13" s="62">
        <v>50935</v>
      </c>
      <c r="GQ13" s="62">
        <v>483.05660524484364</v>
      </c>
      <c r="GR13" s="62">
        <v>10.211</v>
      </c>
      <c r="GS13" s="62">
        <v>0</v>
      </c>
      <c r="GT13" s="62">
        <v>0</v>
      </c>
      <c r="GU13" s="62">
        <v>10.24</v>
      </c>
      <c r="GV13" s="62">
        <v>0</v>
      </c>
      <c r="GW13" s="62">
        <v>0</v>
      </c>
      <c r="GX13" s="62">
        <v>10.256</v>
      </c>
      <c r="GY13" s="62">
        <v>0</v>
      </c>
      <c r="GZ13" s="62">
        <v>0</v>
      </c>
      <c r="HA13" s="62">
        <v>10.25</v>
      </c>
      <c r="HB13" s="62">
        <v>48835</v>
      </c>
      <c r="HC13" s="62">
        <v>511.38454453311715</v>
      </c>
      <c r="HD13" s="62">
        <v>10.26</v>
      </c>
      <c r="HE13" s="62">
        <v>200</v>
      </c>
      <c r="HF13" s="62">
        <v>2.1445116063888197</v>
      </c>
      <c r="HG13" s="62">
        <v>10.3</v>
      </c>
      <c r="HH13" s="62">
        <v>23435</v>
      </c>
      <c r="HI13" s="62">
        <v>253.08205764873773</v>
      </c>
      <c r="HJ13" s="62">
        <v>10.353</v>
      </c>
      <c r="HK13" s="62">
        <v>0</v>
      </c>
      <c r="HL13" s="62">
        <v>0</v>
      </c>
      <c r="HM13" s="62">
        <v>10.378</v>
      </c>
      <c r="HN13" s="62">
        <v>0</v>
      </c>
      <c r="HO13" s="62">
        <v>0</v>
      </c>
      <c r="HP13" s="62">
        <v>10.4</v>
      </c>
      <c r="HQ13" s="62">
        <v>0</v>
      </c>
      <c r="HR13" s="62">
        <v>0</v>
      </c>
      <c r="HU13" s="61"/>
    </row>
    <row r="14" spans="1:229" s="43" customFormat="1" ht="15.75">
      <c r="A14" s="102" t="s">
        <v>153</v>
      </c>
      <c r="B14" s="103" t="str">
        <f t="shared" si="11"/>
        <v>ODV7 Comdty</v>
      </c>
      <c r="C14" s="119" t="str">
        <f t="shared" si="0"/>
        <v>V17</v>
      </c>
      <c r="D14" s="120">
        <f ca="1">IF($C$1=TODAY(),IF(ISERROR(_xll.BDP(A14,"last_price")+1-1),IF(O14&lt;=$C$1,0,(D13+D15)/2),_xll.BDP(A14,"last_price")),AA14)</f>
        <v>8.141</v>
      </c>
      <c r="E14" s="121">
        <f ca="1">IF($C$1=TODAY(),IF(ISERROR(_xll.BDP(A14,"volume")+1-1),0,_xll.BDP(A14,"volume")),AB14)</f>
        <v>54540</v>
      </c>
      <c r="F14" s="122">
        <f>IF(O14&lt;$C$1,0,NETWORKDAYS($C$1,O14,FERIADOS!$A$1:$A$830)-1)</f>
        <v>8</v>
      </c>
      <c r="G14" s="144">
        <f t="shared" ca="1" si="1"/>
        <v>5.094615918904922</v>
      </c>
      <c r="H14" s="144">
        <f t="shared" si="2"/>
        <v>104.87488453768681</v>
      </c>
      <c r="I14" s="144">
        <f t="shared" si="3"/>
        <v>80.501856660650873</v>
      </c>
      <c r="J14" s="144">
        <f t="shared" si="4"/>
        <v>53.659438682618877</v>
      </c>
      <c r="K14" s="145">
        <f t="shared" si="5"/>
        <v>48.250933965559639</v>
      </c>
      <c r="L14" s="43">
        <f t="shared" si="6"/>
        <v>2017</v>
      </c>
      <c r="M14" s="43">
        <f>IF(C14="","",VLOOKUP(LEFT(C14,1),DIs!$R$2:$S$13,2,FALSE))</f>
        <v>10</v>
      </c>
      <c r="N14" s="54">
        <f t="shared" si="7"/>
        <v>43009</v>
      </c>
      <c r="O14" s="54">
        <f>IF(A14="",0,WORKDAY(N14-1,1,FERIADOS!$A$2:$A$831))</f>
        <v>43010</v>
      </c>
      <c r="P14" s="150">
        <f t="shared" si="12"/>
        <v>120.75278499097631</v>
      </c>
      <c r="Q14" s="61">
        <f>_xll.BDH(A14,$R$7:$S$7,$C$1,$C$1,"Dir=V","Dts=S","Sort=A","Quote=C","QtTyp=Y","Days=T","Per=cd","DtFmt=D","UseDPDF=Y","cols=3;rows=1")</f>
        <v>42998</v>
      </c>
      <c r="R14" s="43">
        <v>8.141</v>
      </c>
      <c r="S14" s="43">
        <v>54540</v>
      </c>
      <c r="T14" s="43">
        <f t="shared" si="16"/>
        <v>54540</v>
      </c>
      <c r="V14" s="69">
        <f>_xll.BDH(B14,$R$7:$S$7,$C$1,$C$1,"Dir=V","Dts=S","Sort=A","Quote=C","QtTyp=Y","Days=T","Per=cd","DtFmt=D","UseDPDF=Y","cols=3;rows=1")</f>
        <v>42998</v>
      </c>
      <c r="W14" s="43">
        <v>8.141</v>
      </c>
      <c r="X14" s="43">
        <v>54540</v>
      </c>
      <c r="Y14" s="43">
        <f t="shared" si="17"/>
        <v>54540</v>
      </c>
      <c r="AA14" s="43">
        <f t="shared" si="18"/>
        <v>8.141</v>
      </c>
      <c r="AB14" s="43">
        <f t="shared" si="9"/>
        <v>54540</v>
      </c>
      <c r="AD14" s="43">
        <v>4</v>
      </c>
      <c r="AE14" s="43" t="s">
        <v>197</v>
      </c>
      <c r="AF14" s="48">
        <v>42016</v>
      </c>
      <c r="AG14" s="43">
        <v>12.58</v>
      </c>
      <c r="AH14" s="43">
        <v>228050</v>
      </c>
      <c r="AI14" s="43">
        <v>170300</v>
      </c>
      <c r="AK14" s="58">
        <f t="shared" si="15"/>
        <v>42831</v>
      </c>
      <c r="AL14" s="43">
        <v>9</v>
      </c>
      <c r="AM14" s="43">
        <f>IF(AK14="","",NETWORKDAYS(AK14,$AM$2,FERIADOS!$A$1:$A$830)-1)</f>
        <v>-68</v>
      </c>
      <c r="AN14" s="63">
        <v>3.1434000000000002</v>
      </c>
      <c r="AO14" s="43">
        <f t="shared" si="19"/>
        <v>0</v>
      </c>
      <c r="AP14" s="50">
        <f t="shared" si="20"/>
        <v>0</v>
      </c>
      <c r="AQ14" s="59">
        <f t="shared" si="10"/>
        <v>0</v>
      </c>
      <c r="AR14" s="59">
        <f t="shared" si="21"/>
        <v>0</v>
      </c>
      <c r="AS14" s="72">
        <v>42831</v>
      </c>
      <c r="AT14" s="73">
        <v>7315.030485848275</v>
      </c>
      <c r="AU14" s="62">
        <v>0</v>
      </c>
      <c r="AV14" s="62">
        <v>0</v>
      </c>
      <c r="AW14" s="62">
        <v>0</v>
      </c>
      <c r="AX14" s="62">
        <v>0</v>
      </c>
      <c r="AY14" s="62">
        <v>0</v>
      </c>
      <c r="AZ14" s="62">
        <v>0</v>
      </c>
      <c r="BA14" s="62">
        <v>0</v>
      </c>
      <c r="BB14" s="62">
        <v>0</v>
      </c>
      <c r="BC14" s="62">
        <v>0</v>
      </c>
      <c r="BD14" s="62">
        <v>0</v>
      </c>
      <c r="BE14" s="62">
        <v>0</v>
      </c>
      <c r="BF14" s="62">
        <v>0</v>
      </c>
      <c r="BG14" s="62">
        <v>0</v>
      </c>
      <c r="BH14" s="62">
        <v>0</v>
      </c>
      <c r="BI14" s="62">
        <v>0</v>
      </c>
      <c r="BJ14" s="62">
        <v>0</v>
      </c>
      <c r="BK14" s="62">
        <v>0</v>
      </c>
      <c r="BL14" s="62">
        <v>0</v>
      </c>
      <c r="BM14" s="62">
        <v>0</v>
      </c>
      <c r="BN14" s="62">
        <v>0</v>
      </c>
      <c r="BO14" s="62">
        <v>0</v>
      </c>
      <c r="BP14" s="62">
        <v>0</v>
      </c>
      <c r="BQ14" s="62">
        <v>0</v>
      </c>
      <c r="BR14" s="62">
        <v>0</v>
      </c>
      <c r="BS14" s="62">
        <v>0</v>
      </c>
      <c r="BT14" s="62">
        <v>0</v>
      </c>
      <c r="BU14" s="62">
        <v>0</v>
      </c>
      <c r="BV14" s="62">
        <v>0</v>
      </c>
      <c r="BW14" s="62">
        <v>0</v>
      </c>
      <c r="BX14" s="62">
        <v>0</v>
      </c>
      <c r="BY14" s="62">
        <v>0</v>
      </c>
      <c r="BZ14" s="62">
        <v>0</v>
      </c>
      <c r="CA14" s="62">
        <v>0</v>
      </c>
      <c r="CB14" s="62">
        <v>0</v>
      </c>
      <c r="CC14" s="62">
        <v>0</v>
      </c>
      <c r="CD14" s="62">
        <v>0</v>
      </c>
      <c r="CE14" s="62">
        <v>0</v>
      </c>
      <c r="CF14" s="62">
        <v>0</v>
      </c>
      <c r="CG14" s="62">
        <v>0</v>
      </c>
      <c r="CH14" s="62">
        <v>0</v>
      </c>
      <c r="CI14" s="62">
        <v>0</v>
      </c>
      <c r="CJ14" s="62">
        <v>0</v>
      </c>
      <c r="CK14" s="62">
        <v>0</v>
      </c>
      <c r="CL14" s="62">
        <v>0</v>
      </c>
      <c r="CM14" s="62">
        <v>0</v>
      </c>
      <c r="CN14" s="62">
        <v>0</v>
      </c>
      <c r="CO14" s="62">
        <v>0</v>
      </c>
      <c r="CP14" s="62">
        <v>0</v>
      </c>
      <c r="CQ14" s="62">
        <v>0</v>
      </c>
      <c r="CR14" s="62">
        <v>0</v>
      </c>
      <c r="CS14" s="62">
        <v>0</v>
      </c>
      <c r="CT14" s="62">
        <v>0</v>
      </c>
      <c r="CU14" s="62">
        <v>0</v>
      </c>
      <c r="CV14" s="62">
        <v>0</v>
      </c>
      <c r="CW14" s="62">
        <v>0</v>
      </c>
      <c r="CX14" s="62">
        <v>0</v>
      </c>
      <c r="CY14" s="62">
        <v>0</v>
      </c>
      <c r="CZ14" s="62">
        <v>0</v>
      </c>
      <c r="DA14" s="62">
        <v>0</v>
      </c>
      <c r="DB14" s="62">
        <v>0</v>
      </c>
      <c r="DC14" s="62">
        <v>0</v>
      </c>
      <c r="DD14" s="62">
        <v>0</v>
      </c>
      <c r="DE14" s="62">
        <v>0</v>
      </c>
      <c r="DF14" s="62">
        <v>0</v>
      </c>
      <c r="DG14" s="62">
        <v>0</v>
      </c>
      <c r="DH14" s="62">
        <v>0</v>
      </c>
      <c r="DI14" s="62">
        <v>11.467000000000001</v>
      </c>
      <c r="DJ14" s="62">
        <v>67515</v>
      </c>
      <c r="DK14" s="62">
        <v>11.395639496499189</v>
      </c>
      <c r="DL14" s="62">
        <v>11.260999999999999</v>
      </c>
      <c r="DM14" s="62">
        <v>8175</v>
      </c>
      <c r="DN14" s="62">
        <v>3.3786407426955538</v>
      </c>
      <c r="DO14" s="62">
        <v>10.89</v>
      </c>
      <c r="DP14" s="62">
        <v>190780</v>
      </c>
      <c r="DQ14" s="62">
        <v>123.00871807757569</v>
      </c>
      <c r="DR14" s="62">
        <v>10.68</v>
      </c>
      <c r="DS14" s="62">
        <v>2205</v>
      </c>
      <c r="DT14" s="62">
        <v>1.9246466933470447</v>
      </c>
      <c r="DU14" s="62">
        <v>10.395</v>
      </c>
      <c r="DV14" s="62">
        <v>755</v>
      </c>
      <c r="DW14" s="62">
        <v>0.84608354634234273</v>
      </c>
      <c r="DX14" s="62">
        <v>10.19</v>
      </c>
      <c r="DY14" s="62">
        <v>114375</v>
      </c>
      <c r="DZ14" s="62">
        <v>152.52688442469355</v>
      </c>
      <c r="EA14" s="62">
        <v>10.035</v>
      </c>
      <c r="EB14" s="62">
        <v>1205</v>
      </c>
      <c r="EC14" s="62">
        <v>1.8725134303955493</v>
      </c>
      <c r="ED14" s="62">
        <v>9.9</v>
      </c>
      <c r="EE14" s="62">
        <v>805</v>
      </c>
      <c r="EF14" s="62">
        <v>1.4179706990464505</v>
      </c>
      <c r="EG14" s="62">
        <v>9.8000000000000007</v>
      </c>
      <c r="EH14" s="62">
        <v>310415</v>
      </c>
      <c r="EI14" s="62">
        <v>610.24780977235582</v>
      </c>
      <c r="EJ14" s="62">
        <v>9.73</v>
      </c>
      <c r="EK14" s="62">
        <v>505</v>
      </c>
      <c r="EL14" s="62">
        <v>1.1043717721318891</v>
      </c>
      <c r="EM14" s="62">
        <v>9.66</v>
      </c>
      <c r="EN14" s="62">
        <v>5</v>
      </c>
      <c r="EO14" s="62">
        <v>1.1830059369668062E-2</v>
      </c>
      <c r="EP14" s="62">
        <v>9.6150000000000002</v>
      </c>
      <c r="EQ14" s="62">
        <v>30175</v>
      </c>
      <c r="ER14" s="62">
        <v>77.582301074324107</v>
      </c>
      <c r="ES14" s="62">
        <v>9.5399999999999991</v>
      </c>
      <c r="ET14" s="62">
        <v>33865</v>
      </c>
      <c r="EU14" s="62">
        <v>107.22767519165477</v>
      </c>
      <c r="EV14" s="62">
        <v>9.5299999999999994</v>
      </c>
      <c r="EW14" s="62">
        <v>7600</v>
      </c>
      <c r="EX14" s="62">
        <v>28.421875951073481</v>
      </c>
      <c r="EY14" s="62">
        <v>9.5399999999999991</v>
      </c>
      <c r="EZ14" s="62">
        <v>285980</v>
      </c>
      <c r="FA14" s="62">
        <v>1220.2663247900737</v>
      </c>
      <c r="FB14" s="62">
        <v>9.6</v>
      </c>
      <c r="FC14" s="62">
        <v>28295</v>
      </c>
      <c r="FD14" s="62">
        <v>134.5192960947472</v>
      </c>
      <c r="FE14" s="62">
        <v>9.66</v>
      </c>
      <c r="FF14" s="62">
        <v>9780</v>
      </c>
      <c r="FG14" s="62">
        <v>51.074581572861419</v>
      </c>
      <c r="FH14" s="62">
        <v>9.7200000000000006</v>
      </c>
      <c r="FI14" s="62">
        <v>255</v>
      </c>
      <c r="FJ14" s="62">
        <v>1.4514731377979491</v>
      </c>
      <c r="FK14" s="62">
        <v>9.7799999999999994</v>
      </c>
      <c r="FL14" s="62">
        <v>119170</v>
      </c>
      <c r="FM14" s="62">
        <v>729.21303289849084</v>
      </c>
      <c r="FN14" s="62">
        <v>9.84</v>
      </c>
      <c r="FO14" s="62">
        <v>465</v>
      </c>
      <c r="FP14" s="62">
        <v>3.0255634212056512</v>
      </c>
      <c r="FQ14" s="62">
        <v>9.91</v>
      </c>
      <c r="FR14" s="62">
        <v>53337</v>
      </c>
      <c r="FS14" s="62">
        <v>365.9293607562015</v>
      </c>
      <c r="FT14" s="62">
        <v>9.9749999999999996</v>
      </c>
      <c r="FU14" s="62">
        <v>0</v>
      </c>
      <c r="FV14" s="62">
        <v>0</v>
      </c>
      <c r="FW14" s="62">
        <v>9.9700000000000006</v>
      </c>
      <c r="FX14" s="62">
        <v>259195</v>
      </c>
      <c r="FY14" s="62">
        <v>1958.0499243230111</v>
      </c>
      <c r="FZ14" s="62">
        <v>10.057</v>
      </c>
      <c r="GA14" s="62">
        <v>0</v>
      </c>
      <c r="GB14" s="62">
        <v>0</v>
      </c>
      <c r="GC14" s="62">
        <v>10.095000000000001</v>
      </c>
      <c r="GD14" s="62">
        <v>150</v>
      </c>
      <c r="GE14" s="62">
        <v>1.2165788576199277</v>
      </c>
      <c r="GF14" s="62">
        <v>10.119</v>
      </c>
      <c r="GG14" s="62">
        <v>0</v>
      </c>
      <c r="GH14" s="62">
        <v>0</v>
      </c>
      <c r="GI14" s="62">
        <v>10.119999999999999</v>
      </c>
      <c r="GJ14" s="62">
        <v>4760</v>
      </c>
      <c r="GK14" s="62">
        <v>41.151700157556668</v>
      </c>
      <c r="GL14" s="62">
        <v>10.202</v>
      </c>
      <c r="GM14" s="62">
        <v>0</v>
      </c>
      <c r="GN14" s="62">
        <v>0</v>
      </c>
      <c r="GO14" s="62">
        <v>10.210000000000001</v>
      </c>
      <c r="GP14" s="62">
        <v>57456</v>
      </c>
      <c r="GQ14" s="62">
        <v>543.60030709481964</v>
      </c>
      <c r="GR14" s="62">
        <v>10.266</v>
      </c>
      <c r="GS14" s="62">
        <v>0</v>
      </c>
      <c r="GT14" s="62">
        <v>0</v>
      </c>
      <c r="GU14" s="62">
        <v>10.29</v>
      </c>
      <c r="GV14" s="62">
        <v>230</v>
      </c>
      <c r="GW14" s="62">
        <v>2.3058942877308017</v>
      </c>
      <c r="GX14" s="62">
        <v>10.316000000000001</v>
      </c>
      <c r="GY14" s="62">
        <v>0</v>
      </c>
      <c r="GZ14" s="62">
        <v>0</v>
      </c>
      <c r="HA14" s="62">
        <v>10.3</v>
      </c>
      <c r="HB14" s="62">
        <v>69405</v>
      </c>
      <c r="HC14" s="62">
        <v>724.7071829335822</v>
      </c>
      <c r="HD14" s="62">
        <v>10.32</v>
      </c>
      <c r="HE14" s="62">
        <v>375</v>
      </c>
      <c r="HF14" s="62">
        <v>4.0038640733662776</v>
      </c>
      <c r="HG14" s="62">
        <v>10.36</v>
      </c>
      <c r="HH14" s="62">
        <v>38890</v>
      </c>
      <c r="HI14" s="62">
        <v>417.95512647864774</v>
      </c>
      <c r="HJ14" s="62">
        <v>10.416</v>
      </c>
      <c r="HK14" s="62">
        <v>0</v>
      </c>
      <c r="HL14" s="62">
        <v>0</v>
      </c>
      <c r="HM14" s="62">
        <v>10.433999999999999</v>
      </c>
      <c r="HN14" s="62">
        <v>0</v>
      </c>
      <c r="HO14" s="62">
        <v>0</v>
      </c>
      <c r="HP14" s="62">
        <v>10.45</v>
      </c>
      <c r="HQ14" s="62">
        <v>0</v>
      </c>
      <c r="HR14" s="62">
        <v>0</v>
      </c>
      <c r="HS14" s="43">
        <v>0</v>
      </c>
      <c r="HU14" s="61"/>
    </row>
    <row r="15" spans="1:229" s="43" customFormat="1" ht="15.75">
      <c r="A15" s="104" t="s">
        <v>398</v>
      </c>
      <c r="B15" s="103" t="str">
        <f t="shared" si="11"/>
        <v>ODX7 Comdty</v>
      </c>
      <c r="C15" s="105" t="str">
        <f t="shared" si="0"/>
        <v>X17</v>
      </c>
      <c r="D15" s="117">
        <f ca="1">IF($C$1=TODAY(),IF(ISERROR(_xll.BDP(A15,"last_price")+1-1),IF(O15&lt;=$C$1,0,(D14+D16)/2),_xll.BDP(A15,"last_price")),AA15)</f>
        <v>8.0350000000000001</v>
      </c>
      <c r="E15" s="106">
        <f ca="1">IF($C$1=TODAY(),IF(ISERROR(_xll.BDP(A15,"volume")+1-1),0,_xll.BDP(A15,"volume")),AB15)</f>
        <v>46710</v>
      </c>
      <c r="F15" s="107">
        <f>IF(O15&lt;$C$1,0,NETWORKDAYS($C$1,O15,FERIADOS!$A$1:$A$830)-1)</f>
        <v>29</v>
      </c>
      <c r="G15" s="146">
        <f t="shared" ca="1" si="1"/>
        <v>15.731008985545818</v>
      </c>
      <c r="H15" s="146">
        <f t="shared" si="2"/>
        <v>1.9648832526108762</v>
      </c>
      <c r="I15" s="146">
        <f t="shared" si="3"/>
        <v>4.2573984482572467</v>
      </c>
      <c r="J15" s="146">
        <f t="shared" si="4"/>
        <v>2.1504810535947292</v>
      </c>
      <c r="K15" s="147">
        <f t="shared" si="5"/>
        <v>1.5153721452986579</v>
      </c>
      <c r="L15" s="43">
        <f t="shared" si="6"/>
        <v>2017</v>
      </c>
      <c r="M15" s="43">
        <f>IF(C15="","",VLOOKUP(LEFT(C15,1),DIs!$R$2:$S$13,2,FALSE))</f>
        <v>11</v>
      </c>
      <c r="N15" s="54">
        <f t="shared" si="7"/>
        <v>43040</v>
      </c>
      <c r="O15" s="54">
        <f>IF(A15="",0,WORKDAY(N15-1,1,FERIADOS!$A$2:$A$831))</f>
        <v>43040</v>
      </c>
      <c r="P15" s="150">
        <f t="shared" si="12"/>
        <v>10</v>
      </c>
      <c r="Q15" s="61">
        <f>_xll.BDH(A15,$R$7:$S$7,$C$1,$C$1,"Dir=V","Dts=S","Sort=A","Quote=C","QtTyp=Y","Days=T","Per=cd","DtFmt=D","UseDPDF=Y","cols=3;rows=1")</f>
        <v>42998</v>
      </c>
      <c r="R15" s="43">
        <v>8.0350000000000001</v>
      </c>
      <c r="S15" s="43">
        <v>46710</v>
      </c>
      <c r="T15" s="43">
        <f t="shared" si="16"/>
        <v>46710</v>
      </c>
      <c r="V15" s="69" t="str">
        <f>_xll.BDH(B15,$R$7:$S$7,$C$1,$C$1,"Dir=V","Dts=S","Sort=A","Quote=C","QtTyp=Y","Days=T","Per=cd","DtFmt=D","UseDPDF=Y")</f>
        <v>#N/A Invalid Security</v>
      </c>
      <c r="Y15" s="43">
        <f t="shared" si="17"/>
        <v>0</v>
      </c>
      <c r="AA15" s="43">
        <f t="shared" si="18"/>
        <v>8.0350000000000001</v>
      </c>
      <c r="AB15" s="43">
        <f t="shared" si="9"/>
        <v>46710</v>
      </c>
      <c r="AD15" s="43">
        <v>5</v>
      </c>
      <c r="AE15" s="43" t="s">
        <v>198</v>
      </c>
      <c r="AF15" s="48">
        <v>42017</v>
      </c>
      <c r="AG15" s="43">
        <v>12.47</v>
      </c>
      <c r="AH15" s="43">
        <v>275805</v>
      </c>
      <c r="AI15" s="43">
        <v>237875</v>
      </c>
      <c r="AK15" s="58">
        <f t="shared" si="15"/>
        <v>42830</v>
      </c>
      <c r="AL15" s="43">
        <v>10</v>
      </c>
      <c r="AM15" s="43">
        <f>IF(AK15="","",NETWORKDAYS(AK15,$AM$2,FERIADOS!$A$1:$A$830)-1)</f>
        <v>-67</v>
      </c>
      <c r="AN15" s="63">
        <v>3.1206</v>
      </c>
      <c r="AO15" s="43">
        <f t="shared" si="19"/>
        <v>0</v>
      </c>
      <c r="AP15" s="50">
        <f t="shared" si="20"/>
        <v>0</v>
      </c>
      <c r="AQ15" s="59">
        <f t="shared" si="10"/>
        <v>0</v>
      </c>
      <c r="AR15" s="59">
        <f t="shared" si="21"/>
        <v>0</v>
      </c>
      <c r="AS15" s="72">
        <v>42830</v>
      </c>
      <c r="AT15" s="73">
        <v>4129.6545530088715</v>
      </c>
      <c r="AU15" s="62">
        <v>0</v>
      </c>
      <c r="AV15" s="62">
        <v>0</v>
      </c>
      <c r="AW15" s="62">
        <v>0</v>
      </c>
      <c r="AX15" s="62">
        <v>0</v>
      </c>
      <c r="AY15" s="62">
        <v>0</v>
      </c>
      <c r="AZ15" s="62">
        <v>0</v>
      </c>
      <c r="BA15" s="62">
        <v>0</v>
      </c>
      <c r="BB15" s="62">
        <v>0</v>
      </c>
      <c r="BC15" s="62">
        <v>0</v>
      </c>
      <c r="BD15" s="62">
        <v>0</v>
      </c>
      <c r="BE15" s="62">
        <v>0</v>
      </c>
      <c r="BF15" s="62">
        <v>0</v>
      </c>
      <c r="BG15" s="62">
        <v>0</v>
      </c>
      <c r="BH15" s="62">
        <v>0</v>
      </c>
      <c r="BI15" s="62">
        <v>0</v>
      </c>
      <c r="BJ15" s="62">
        <v>0</v>
      </c>
      <c r="BK15" s="62">
        <v>0</v>
      </c>
      <c r="BL15" s="62">
        <v>0</v>
      </c>
      <c r="BM15" s="62">
        <v>0</v>
      </c>
      <c r="BN15" s="74">
        <v>0</v>
      </c>
      <c r="BO15" s="75">
        <v>0</v>
      </c>
      <c r="BP15" s="62">
        <v>0</v>
      </c>
      <c r="BQ15" s="62">
        <v>0</v>
      </c>
      <c r="BR15" s="62">
        <v>0</v>
      </c>
      <c r="BS15" s="62">
        <v>0</v>
      </c>
      <c r="BT15" s="62">
        <v>0</v>
      </c>
      <c r="BU15" s="62">
        <v>0</v>
      </c>
      <c r="BV15" s="62">
        <v>0</v>
      </c>
      <c r="BW15" s="62">
        <v>0</v>
      </c>
      <c r="BX15" s="62">
        <v>0</v>
      </c>
      <c r="BY15" s="62">
        <v>0</v>
      </c>
      <c r="BZ15" s="62">
        <v>0</v>
      </c>
      <c r="CA15" s="62">
        <v>0</v>
      </c>
      <c r="CB15" s="62">
        <v>0</v>
      </c>
      <c r="CC15" s="62">
        <v>0</v>
      </c>
      <c r="CD15" s="62">
        <v>0</v>
      </c>
      <c r="CE15" s="62">
        <v>0</v>
      </c>
      <c r="CF15" s="62">
        <v>0</v>
      </c>
      <c r="CG15" s="62">
        <v>0</v>
      </c>
      <c r="CH15" s="62">
        <v>0</v>
      </c>
      <c r="CI15" s="62">
        <v>0</v>
      </c>
      <c r="CJ15" s="62">
        <v>0</v>
      </c>
      <c r="CK15" s="62">
        <v>0</v>
      </c>
      <c r="CL15" s="62">
        <v>0</v>
      </c>
      <c r="CM15" s="62">
        <v>0</v>
      </c>
      <c r="CN15" s="62">
        <v>0</v>
      </c>
      <c r="CO15" s="62">
        <v>0</v>
      </c>
      <c r="CP15" s="62">
        <v>0</v>
      </c>
      <c r="CQ15" s="62">
        <v>0</v>
      </c>
      <c r="CR15" s="62">
        <v>0</v>
      </c>
      <c r="CS15" s="62">
        <v>0</v>
      </c>
      <c r="CT15" s="62">
        <v>0</v>
      </c>
      <c r="CU15" s="62">
        <v>0</v>
      </c>
      <c r="CV15" s="62">
        <v>0</v>
      </c>
      <c r="CW15" s="62">
        <v>0</v>
      </c>
      <c r="CX15" s="62">
        <v>0</v>
      </c>
      <c r="CY15" s="62">
        <v>0</v>
      </c>
      <c r="CZ15" s="62">
        <v>0</v>
      </c>
      <c r="DA15" s="62">
        <v>0</v>
      </c>
      <c r="DB15" s="62">
        <v>0</v>
      </c>
      <c r="DC15" s="62">
        <v>0</v>
      </c>
      <c r="DD15" s="62">
        <v>0</v>
      </c>
      <c r="DE15" s="62">
        <v>0</v>
      </c>
      <c r="DF15" s="62">
        <v>12.13</v>
      </c>
      <c r="DG15" s="62">
        <v>58265</v>
      </c>
      <c r="DH15" s="62">
        <v>0</v>
      </c>
      <c r="DI15" s="62">
        <v>11.515000000000001</v>
      </c>
      <c r="DJ15" s="62">
        <v>51510</v>
      </c>
      <c r="DK15" s="62">
        <v>9.3332803664885144</v>
      </c>
      <c r="DL15" s="62">
        <v>11.288</v>
      </c>
      <c r="DM15" s="62">
        <v>15270</v>
      </c>
      <c r="DN15" s="62">
        <v>6.524264180387207</v>
      </c>
      <c r="DO15" s="62">
        <v>10.91</v>
      </c>
      <c r="DP15" s="62">
        <v>140035</v>
      </c>
      <c r="DQ15" s="62">
        <v>92.459257855528264</v>
      </c>
      <c r="DR15" s="62">
        <v>10.67</v>
      </c>
      <c r="DS15" s="62">
        <v>2950</v>
      </c>
      <c r="DT15" s="62">
        <v>2.6258245274783203</v>
      </c>
      <c r="DU15" s="62">
        <v>10.38</v>
      </c>
      <c r="DV15" s="62">
        <v>500</v>
      </c>
      <c r="DW15" s="62">
        <v>0.56983300553754324</v>
      </c>
      <c r="DX15" s="62">
        <v>10.185</v>
      </c>
      <c r="DY15" s="62">
        <v>49820</v>
      </c>
      <c r="DZ15" s="62">
        <v>67.450929059188525</v>
      </c>
      <c r="EA15" s="62">
        <v>9.9830000000000005</v>
      </c>
      <c r="EB15" s="62">
        <v>970</v>
      </c>
      <c r="EC15" s="62">
        <v>1.5295208988103377</v>
      </c>
      <c r="ED15" s="62">
        <v>9.8670000000000009</v>
      </c>
      <c r="EE15" s="62">
        <v>7500</v>
      </c>
      <c r="EF15" s="62">
        <v>13.390692772399579</v>
      </c>
      <c r="EG15" s="62">
        <v>9.7899999999999991</v>
      </c>
      <c r="EH15" s="62">
        <v>224830</v>
      </c>
      <c r="EI15" s="62">
        <v>447.56218422489661</v>
      </c>
      <c r="EJ15" s="62">
        <v>9.68</v>
      </c>
      <c r="EK15" s="62">
        <v>5400</v>
      </c>
      <c r="EL15" s="62">
        <v>11.958929489047099</v>
      </c>
      <c r="EM15" s="62">
        <v>9.6150000000000002</v>
      </c>
      <c r="EN15" s="62">
        <v>0</v>
      </c>
      <c r="EO15" s="62">
        <v>0</v>
      </c>
      <c r="EP15" s="62">
        <v>9.5950000000000006</v>
      </c>
      <c r="EQ15" s="62">
        <v>6905</v>
      </c>
      <c r="ER15" s="62">
        <v>17.956221013012126</v>
      </c>
      <c r="ES15" s="62">
        <v>9.52</v>
      </c>
      <c r="ET15" s="62">
        <v>32215</v>
      </c>
      <c r="EU15" s="62">
        <v>103.08774088665996</v>
      </c>
      <c r="EV15" s="62">
        <v>9.49</v>
      </c>
      <c r="EW15" s="62">
        <v>1800</v>
      </c>
      <c r="EX15" s="62">
        <v>6.8026504074513872</v>
      </c>
      <c r="EY15" s="62">
        <v>9.49</v>
      </c>
      <c r="EZ15" s="62">
        <v>184725</v>
      </c>
      <c r="FA15" s="62">
        <v>796.5091101308268</v>
      </c>
      <c r="FB15" s="62">
        <v>9.5399999999999991</v>
      </c>
      <c r="FC15" s="62">
        <v>5147</v>
      </c>
      <c r="FD15" s="62">
        <v>24.729528244514984</v>
      </c>
      <c r="FE15" s="62">
        <v>9.6</v>
      </c>
      <c r="FF15" s="62">
        <v>5192</v>
      </c>
      <c r="FG15" s="62">
        <v>27.399757875041207</v>
      </c>
      <c r="FH15" s="62">
        <v>9.59</v>
      </c>
      <c r="FI15" s="62">
        <v>385</v>
      </c>
      <c r="FJ15" s="62">
        <v>2.2193032252143747</v>
      </c>
      <c r="FK15" s="62">
        <v>9.69</v>
      </c>
      <c r="FL15" s="76">
        <v>63180</v>
      </c>
      <c r="FM15" s="76">
        <v>391.04586279881954</v>
      </c>
      <c r="FN15" s="76">
        <v>9.69</v>
      </c>
      <c r="FO15" s="76">
        <v>5</v>
      </c>
      <c r="FP15" s="76">
        <v>3.2980770241948114E-2</v>
      </c>
      <c r="FQ15" s="76">
        <v>9.83</v>
      </c>
      <c r="FR15" s="76">
        <v>28402</v>
      </c>
      <c r="FS15" s="76">
        <v>197.05408880214014</v>
      </c>
      <c r="FT15" s="76">
        <v>9.81</v>
      </c>
      <c r="FU15" s="76">
        <v>5</v>
      </c>
      <c r="FV15" s="76">
        <v>3.6608324851051255E-2</v>
      </c>
      <c r="FW15" s="76">
        <v>9.89</v>
      </c>
      <c r="FX15" s="76">
        <v>134551</v>
      </c>
      <c r="FY15" s="76">
        <v>1028.1051696788975</v>
      </c>
      <c r="FZ15" s="76">
        <v>9.8949999999999996</v>
      </c>
      <c r="GA15" s="76">
        <v>5</v>
      </c>
      <c r="GB15" s="76">
        <v>3.9762226622749322E-2</v>
      </c>
      <c r="GC15" s="62">
        <v>9.92</v>
      </c>
      <c r="GD15" s="62">
        <v>495</v>
      </c>
      <c r="GE15" s="62">
        <v>4.0799910211114065</v>
      </c>
      <c r="GF15" s="62">
        <v>9.9450000000000003</v>
      </c>
      <c r="GG15" s="62">
        <v>0</v>
      </c>
      <c r="GH15" s="62">
        <v>0</v>
      </c>
      <c r="GI15" s="62">
        <v>10.029999999999999</v>
      </c>
      <c r="GJ15" s="62">
        <v>2950</v>
      </c>
      <c r="GK15" s="62">
        <v>25.822254801583082</v>
      </c>
      <c r="GL15" s="62">
        <v>10.031000000000001</v>
      </c>
      <c r="GM15" s="62">
        <v>0</v>
      </c>
      <c r="GN15" s="62">
        <v>0</v>
      </c>
      <c r="GO15" s="62">
        <v>10.119999999999999</v>
      </c>
      <c r="GP15" s="62">
        <v>38530</v>
      </c>
      <c r="GQ15" s="62">
        <v>369.33565887705544</v>
      </c>
      <c r="GR15" s="62">
        <v>10.101000000000001</v>
      </c>
      <c r="GS15" s="62">
        <v>15</v>
      </c>
      <c r="GT15" s="62">
        <v>0.14911693195546005</v>
      </c>
      <c r="GU15" s="62">
        <v>10.19</v>
      </c>
      <c r="GV15" s="62">
        <v>65</v>
      </c>
      <c r="GW15" s="62">
        <v>0.66116408318798803</v>
      </c>
      <c r="GX15" s="62">
        <v>10.146000000000001</v>
      </c>
      <c r="GY15" s="62">
        <v>0</v>
      </c>
      <c r="GZ15" s="62">
        <v>0</v>
      </c>
      <c r="HA15" s="62">
        <v>10.199999999999999</v>
      </c>
      <c r="HB15" s="62">
        <v>22225</v>
      </c>
      <c r="HC15" s="62">
        <v>235.64644727382773</v>
      </c>
      <c r="HD15" s="62">
        <v>10.24</v>
      </c>
      <c r="HE15" s="62">
        <v>155</v>
      </c>
      <c r="HF15" s="62">
        <v>1.6789212305613903</v>
      </c>
      <c r="HG15" s="62">
        <v>10.28</v>
      </c>
      <c r="HH15" s="62">
        <v>24815</v>
      </c>
      <c r="HI15" s="62">
        <v>270.73664118579103</v>
      </c>
      <c r="HJ15" s="62">
        <v>10.256</v>
      </c>
      <c r="HK15" s="62">
        <v>0</v>
      </c>
      <c r="HL15" s="62">
        <v>0</v>
      </c>
      <c r="HM15" s="62">
        <v>10.273999999999999</v>
      </c>
      <c r="HN15" s="62">
        <v>0</v>
      </c>
      <c r="HO15" s="62">
        <v>0</v>
      </c>
      <c r="HP15" s="62">
        <v>10.29</v>
      </c>
      <c r="HQ15" s="62">
        <v>0</v>
      </c>
      <c r="HR15" s="62">
        <v>0</v>
      </c>
      <c r="HU15" s="61"/>
    </row>
    <row r="16" spans="1:229" s="43" customFormat="1" ht="15.75">
      <c r="A16" s="102" t="s">
        <v>403</v>
      </c>
      <c r="B16" s="103" t="str">
        <f t="shared" si="11"/>
        <v>ODZ7 Comdty</v>
      </c>
      <c r="C16" s="119" t="str">
        <f t="shared" si="0"/>
        <v>Z17</v>
      </c>
      <c r="D16" s="120">
        <f ca="1">IF($C$1=TODAY(),IF(ISERROR(_xll.BDP(A16,"last_price")+1-1),IF(O16&lt;=$C$1,0,(D15+D17)/2),_xll.BDP(A16,"last_price")),AA16)</f>
        <v>7.7850000000000001</v>
      </c>
      <c r="E16" s="121">
        <f ca="1">IF($C$1=TODAY(),IF(ISERROR(_xll.BDP(A16,"volume")+1-1),0,_xll.BDP(A16,"volume")),AB16)</f>
        <v>37595</v>
      </c>
      <c r="F16" s="122">
        <f>IF(O16&lt;$C$1,0,NETWORKDAYS($C$1,O16,FERIADOS!$A$1:$A$830)-1)</f>
        <v>49</v>
      </c>
      <c r="G16" s="144">
        <f t="shared" ca="1" si="1"/>
        <v>21.321258053548107</v>
      </c>
      <c r="H16" s="144">
        <f t="shared" si="2"/>
        <v>2.1006666834681313</v>
      </c>
      <c r="I16" s="144">
        <f t="shared" si="3"/>
        <v>5.3204034748309041</v>
      </c>
      <c r="J16" s="144">
        <f t="shared" si="4"/>
        <v>2.6913702678355214</v>
      </c>
      <c r="K16" s="145">
        <f t="shared" si="5"/>
        <v>1.9815892044229129</v>
      </c>
      <c r="L16" s="43">
        <f t="shared" si="6"/>
        <v>2017</v>
      </c>
      <c r="M16" s="43">
        <f>IF(C16="","",VLOOKUP(LEFT(C16,1),DIs!$R$2:$S$13,2,FALSE))</f>
        <v>12</v>
      </c>
      <c r="N16" s="54">
        <f t="shared" si="7"/>
        <v>43070</v>
      </c>
      <c r="O16" s="54">
        <f>IF(A16="",0,WORKDAY(N16-1,1,FERIADOS!$A$2:$A$831))</f>
        <v>43070</v>
      </c>
      <c r="P16" s="150">
        <f t="shared" si="12"/>
        <v>10</v>
      </c>
      <c r="Q16" s="61">
        <f>_xll.BDH(A16,$R$7:$S$7,$C$1,$C$1,"Dir=V","Dts=S","Sort=A","Quote=C","QtTyp=Y","Days=T","Per=cd","DtFmt=D","UseDPDF=Y","cols=3;rows=1")</f>
        <v>42998</v>
      </c>
      <c r="R16" s="43">
        <v>7.7850000000000001</v>
      </c>
      <c r="S16" s="43">
        <v>37595</v>
      </c>
      <c r="T16" s="43">
        <f t="shared" si="16"/>
        <v>37595</v>
      </c>
      <c r="V16" s="69" t="str">
        <f>_xll.BDH(B16,$R$7:$S$7,$C$1,$C$1,"Dir=V","Dts=S","Sort=A","Quote=C","QtTyp=Y","Days=T","Per=cd","DtFmt=D","UseDPDF=Y")</f>
        <v>#N/A Invalid Security</v>
      </c>
      <c r="Y16" s="43">
        <f t="shared" si="17"/>
        <v>0</v>
      </c>
      <c r="AA16" s="43">
        <f t="shared" si="18"/>
        <v>7.7850000000000001</v>
      </c>
      <c r="AB16" s="43">
        <f t="shared" si="9"/>
        <v>37595</v>
      </c>
      <c r="AD16" s="43">
        <v>6</v>
      </c>
      <c r="AE16" s="43" t="s">
        <v>199</v>
      </c>
      <c r="AF16" s="48">
        <v>42018</v>
      </c>
      <c r="AG16" s="43">
        <v>12.44</v>
      </c>
      <c r="AH16" s="43">
        <v>367185</v>
      </c>
      <c r="AI16" s="43">
        <v>353720</v>
      </c>
      <c r="AK16" s="58">
        <f t="shared" si="15"/>
        <v>42829</v>
      </c>
      <c r="AL16" s="43">
        <v>11</v>
      </c>
      <c r="AM16" s="43">
        <f>IF(AK16="","",NETWORKDAYS(AK16,$AM$2,FERIADOS!$A$1:$A$830)-1)</f>
        <v>-66</v>
      </c>
      <c r="AN16" s="63">
        <v>3.0935000000000001</v>
      </c>
      <c r="AO16" s="43">
        <f t="shared" si="19"/>
        <v>0</v>
      </c>
      <c r="AP16" s="50">
        <f t="shared" si="20"/>
        <v>0</v>
      </c>
      <c r="AQ16" s="59">
        <f t="shared" si="10"/>
        <v>0</v>
      </c>
      <c r="AR16" s="59">
        <f t="shared" si="21"/>
        <v>0</v>
      </c>
      <c r="AS16" s="72">
        <v>42829</v>
      </c>
      <c r="AT16" s="73">
        <v>4727.1553644270707</v>
      </c>
      <c r="AU16" s="62">
        <v>0</v>
      </c>
      <c r="AV16" s="62">
        <v>0</v>
      </c>
      <c r="AW16" s="62">
        <v>0</v>
      </c>
      <c r="AX16" s="62">
        <v>0</v>
      </c>
      <c r="AY16" s="62">
        <v>0</v>
      </c>
      <c r="AZ16" s="62">
        <v>0</v>
      </c>
      <c r="BA16" s="62">
        <v>0</v>
      </c>
      <c r="BB16" s="62">
        <v>0</v>
      </c>
      <c r="BC16" s="62">
        <v>0</v>
      </c>
      <c r="BD16" s="62">
        <v>0</v>
      </c>
      <c r="BE16" s="62">
        <v>0</v>
      </c>
      <c r="BF16" s="62">
        <v>0</v>
      </c>
      <c r="BG16" s="62">
        <v>0</v>
      </c>
      <c r="BH16" s="62">
        <v>0</v>
      </c>
      <c r="BI16" s="62">
        <v>0</v>
      </c>
      <c r="BJ16" s="62">
        <v>0</v>
      </c>
      <c r="BK16" s="62">
        <v>0</v>
      </c>
      <c r="BL16" s="62">
        <v>0</v>
      </c>
      <c r="BM16" s="62">
        <v>0</v>
      </c>
      <c r="BN16" s="74">
        <v>0</v>
      </c>
      <c r="BO16" s="75">
        <v>0</v>
      </c>
      <c r="BP16" s="62">
        <v>0</v>
      </c>
      <c r="BQ16" s="62">
        <v>0</v>
      </c>
      <c r="BR16" s="62">
        <v>0</v>
      </c>
      <c r="BS16" s="62">
        <v>0</v>
      </c>
      <c r="BT16" s="62">
        <v>0</v>
      </c>
      <c r="BU16" s="62">
        <v>0</v>
      </c>
      <c r="BV16" s="62">
        <v>0</v>
      </c>
      <c r="BW16" s="62">
        <v>0</v>
      </c>
      <c r="BX16" s="62">
        <v>0</v>
      </c>
      <c r="BY16" s="62">
        <v>0</v>
      </c>
      <c r="BZ16" s="62">
        <v>0</v>
      </c>
      <c r="CA16" s="62">
        <v>0</v>
      </c>
      <c r="CB16" s="62">
        <v>0</v>
      </c>
      <c r="CC16" s="62">
        <v>0</v>
      </c>
      <c r="CD16" s="62">
        <v>0</v>
      </c>
      <c r="CE16" s="62">
        <v>0</v>
      </c>
      <c r="CF16" s="62">
        <v>0</v>
      </c>
      <c r="CG16" s="62">
        <v>0</v>
      </c>
      <c r="CH16" s="62">
        <v>0</v>
      </c>
      <c r="CI16" s="62">
        <v>0</v>
      </c>
      <c r="CJ16" s="62">
        <v>0</v>
      </c>
      <c r="CK16" s="62">
        <v>0</v>
      </c>
      <c r="CL16" s="62">
        <v>0</v>
      </c>
      <c r="CM16" s="62">
        <v>0</v>
      </c>
      <c r="CN16" s="62">
        <v>0</v>
      </c>
      <c r="CO16" s="62">
        <v>0</v>
      </c>
      <c r="CP16" s="62">
        <v>0</v>
      </c>
      <c r="CQ16" s="62">
        <v>0</v>
      </c>
      <c r="CR16" s="62">
        <v>0</v>
      </c>
      <c r="CS16" s="62">
        <v>0</v>
      </c>
      <c r="CT16" s="62">
        <v>0</v>
      </c>
      <c r="CU16" s="62">
        <v>0</v>
      </c>
      <c r="CV16" s="62">
        <v>0</v>
      </c>
      <c r="CW16" s="62">
        <v>0</v>
      </c>
      <c r="CX16" s="62">
        <v>0</v>
      </c>
      <c r="CY16" s="62">
        <v>0</v>
      </c>
      <c r="CZ16" s="62">
        <v>0</v>
      </c>
      <c r="DA16" s="62">
        <v>0</v>
      </c>
      <c r="DB16" s="62">
        <v>0</v>
      </c>
      <c r="DC16" s="62">
        <v>0</v>
      </c>
      <c r="DD16" s="62">
        <v>0</v>
      </c>
      <c r="DE16" s="62">
        <v>0</v>
      </c>
      <c r="DF16" s="62">
        <v>12.13</v>
      </c>
      <c r="DG16" s="62">
        <v>58265</v>
      </c>
      <c r="DH16" s="62">
        <v>0</v>
      </c>
      <c r="DI16" s="62">
        <v>11.55</v>
      </c>
      <c r="DJ16" s="62">
        <v>43485</v>
      </c>
      <c r="DK16" s="62">
        <v>8.4385115419456547</v>
      </c>
      <c r="DL16" s="62">
        <v>11.31</v>
      </c>
      <c r="DM16" s="62">
        <v>10230</v>
      </c>
      <c r="DN16" s="62">
        <v>4.5222407545626835</v>
      </c>
      <c r="DO16" s="62">
        <v>10.913</v>
      </c>
      <c r="DP16" s="62">
        <v>346995</v>
      </c>
      <c r="DQ16" s="62">
        <v>234.92608847197957</v>
      </c>
      <c r="DR16" s="62">
        <v>10.7</v>
      </c>
      <c r="DS16" s="62">
        <v>21515</v>
      </c>
      <c r="DT16" s="62">
        <v>19.545094851385993</v>
      </c>
      <c r="DU16" s="62">
        <v>10.42</v>
      </c>
      <c r="DV16" s="62">
        <v>2870</v>
      </c>
      <c r="DW16" s="62">
        <v>3.3285194493950239</v>
      </c>
      <c r="DX16" s="62">
        <v>10.205</v>
      </c>
      <c r="DY16" s="62">
        <v>108725</v>
      </c>
      <c r="DZ16" s="62">
        <v>149.60063094170599</v>
      </c>
      <c r="EA16" s="62">
        <v>10.039999999999999</v>
      </c>
      <c r="EB16" s="62">
        <v>22420</v>
      </c>
      <c r="EC16" s="62">
        <v>35.866937602731156</v>
      </c>
      <c r="ED16" s="62">
        <v>9.9049999999999994</v>
      </c>
      <c r="EE16" s="62">
        <v>6710</v>
      </c>
      <c r="EF16" s="62">
        <v>12.147354091067987</v>
      </c>
      <c r="EG16" s="62">
        <v>9.8000000000000007</v>
      </c>
      <c r="EH16" s="62">
        <v>197985</v>
      </c>
      <c r="EI16" s="62">
        <v>399.52480151604726</v>
      </c>
      <c r="EJ16" s="62">
        <v>9.7100000000000009</v>
      </c>
      <c r="EK16" s="62">
        <v>3820</v>
      </c>
      <c r="EL16" s="62">
        <v>8.5679602766606902</v>
      </c>
      <c r="EM16" s="62">
        <v>9.67</v>
      </c>
      <c r="EN16" s="62">
        <v>3120</v>
      </c>
      <c r="EO16" s="62">
        <v>7.5614640801509845</v>
      </c>
      <c r="EP16" s="62">
        <v>9.5950000000000006</v>
      </c>
      <c r="EQ16" s="62">
        <v>20255</v>
      </c>
      <c r="ER16" s="62">
        <v>53.331354461428361</v>
      </c>
      <c r="ES16" s="62">
        <v>9.49</v>
      </c>
      <c r="ET16" s="62">
        <v>19440</v>
      </c>
      <c r="EU16" s="62">
        <v>62.972225907793593</v>
      </c>
      <c r="EV16" s="62">
        <v>9.4499999999999993</v>
      </c>
      <c r="EW16" s="62">
        <v>1690</v>
      </c>
      <c r="EX16" s="62">
        <v>6.4637351993374468</v>
      </c>
      <c r="EY16" s="62">
        <v>9.44</v>
      </c>
      <c r="EZ16" s="62">
        <v>134465</v>
      </c>
      <c r="FA16" s="62">
        <v>586.74093696088073</v>
      </c>
      <c r="FB16" s="62">
        <v>9.49</v>
      </c>
      <c r="FC16" s="62">
        <v>13220</v>
      </c>
      <c r="FD16" s="62">
        <v>64.267157691709954</v>
      </c>
      <c r="FE16" s="62">
        <v>9.5299999999999994</v>
      </c>
      <c r="FF16" s="62">
        <v>4965</v>
      </c>
      <c r="FG16" s="62">
        <v>26.523581075560831</v>
      </c>
      <c r="FH16" s="62">
        <v>9.58</v>
      </c>
      <c r="FI16" s="62">
        <v>30</v>
      </c>
      <c r="FJ16" s="62">
        <v>0.17471960514127799</v>
      </c>
      <c r="FK16" s="62">
        <v>9.6300000000000008</v>
      </c>
      <c r="FL16" s="76">
        <v>43440</v>
      </c>
      <c r="FM16" s="76">
        <v>272.07244012744229</v>
      </c>
      <c r="FN16" s="76">
        <v>9.69</v>
      </c>
      <c r="FO16" s="76">
        <v>165</v>
      </c>
      <c r="FP16" s="76">
        <v>1.0989622399860675</v>
      </c>
      <c r="FQ16" s="76">
        <v>9.75</v>
      </c>
      <c r="FR16" s="76">
        <v>18685</v>
      </c>
      <c r="FS16" s="76">
        <v>131.28851741682806</v>
      </c>
      <c r="FT16" s="76">
        <v>9.7850000000000001</v>
      </c>
      <c r="FU16" s="76">
        <v>15</v>
      </c>
      <c r="FV16" s="76">
        <v>0.11098556583000456</v>
      </c>
      <c r="FW16" s="76">
        <v>9.82</v>
      </c>
      <c r="FX16" s="76">
        <v>125695</v>
      </c>
      <c r="FY16" s="76">
        <v>972.44426262688137</v>
      </c>
      <c r="FZ16" s="76">
        <v>9.85</v>
      </c>
      <c r="GA16" s="76">
        <v>105</v>
      </c>
      <c r="GB16" s="76">
        <v>0.84456599141521549</v>
      </c>
      <c r="GC16" s="62">
        <v>9.8800000000000008</v>
      </c>
      <c r="GD16" s="62">
        <v>205</v>
      </c>
      <c r="GE16" s="62">
        <v>1.7087014974909311</v>
      </c>
      <c r="GF16" s="62">
        <v>9.8979999999999997</v>
      </c>
      <c r="GG16" s="62">
        <v>10</v>
      </c>
      <c r="GH16" s="62">
        <v>8.6251775219618645E-2</v>
      </c>
      <c r="GI16" s="62">
        <v>9.94</v>
      </c>
      <c r="GJ16" s="62">
        <v>4550</v>
      </c>
      <c r="GK16" s="62">
        <v>40.383640966632761</v>
      </c>
      <c r="GL16" s="62">
        <v>9.9740000000000002</v>
      </c>
      <c r="GM16" s="62">
        <v>0</v>
      </c>
      <c r="GN16" s="62">
        <v>0</v>
      </c>
      <c r="GO16" s="62">
        <v>10.029999999999999</v>
      </c>
      <c r="GP16" s="62">
        <v>88350</v>
      </c>
      <c r="GQ16" s="62">
        <v>859.28593884188615</v>
      </c>
      <c r="GR16" s="62">
        <v>10.041</v>
      </c>
      <c r="GS16" s="62">
        <v>0</v>
      </c>
      <c r="GT16" s="62">
        <v>0</v>
      </c>
      <c r="GU16" s="62">
        <v>10.07</v>
      </c>
      <c r="GV16" s="62">
        <v>5</v>
      </c>
      <c r="GW16" s="62">
        <v>5.1747632016458975E-2</v>
      </c>
      <c r="GX16" s="62">
        <v>10.086</v>
      </c>
      <c r="GY16" s="62">
        <v>0</v>
      </c>
      <c r="GZ16" s="62">
        <v>0</v>
      </c>
      <c r="HA16" s="62">
        <v>10.11</v>
      </c>
      <c r="HB16" s="62">
        <v>28505</v>
      </c>
      <c r="HC16" s="62">
        <v>307.09753834263779</v>
      </c>
      <c r="HD16" s="62">
        <v>10.125</v>
      </c>
      <c r="HE16" s="62">
        <v>135</v>
      </c>
      <c r="HF16" s="62">
        <v>1.4902365279008962</v>
      </c>
      <c r="HG16" s="62">
        <v>10.18</v>
      </c>
      <c r="HH16" s="62">
        <v>46685</v>
      </c>
      <c r="HI16" s="62">
        <v>518.83197644602865</v>
      </c>
      <c r="HJ16" s="62">
        <v>10.186</v>
      </c>
      <c r="HK16" s="62">
        <v>0</v>
      </c>
      <c r="HL16" s="62">
        <v>0</v>
      </c>
      <c r="HM16" s="62">
        <v>10.204000000000001</v>
      </c>
      <c r="HN16" s="62">
        <v>0</v>
      </c>
      <c r="HO16" s="62">
        <v>0</v>
      </c>
      <c r="HP16" s="62">
        <v>10.220000000000001</v>
      </c>
      <c r="HQ16" s="62">
        <v>0</v>
      </c>
      <c r="HR16" s="62">
        <v>0</v>
      </c>
      <c r="HU16" s="61"/>
    </row>
    <row r="17" spans="1:229" s="43" customFormat="1" ht="15.75">
      <c r="A17" s="104" t="s">
        <v>154</v>
      </c>
      <c r="B17" s="103" t="str">
        <f t="shared" si="11"/>
        <v>ODF8 Comdty</v>
      </c>
      <c r="C17" s="105" t="str">
        <f t="shared" si="0"/>
        <v>F18</v>
      </c>
      <c r="D17" s="117">
        <f ca="1">IF($C$1=TODAY(),IF(ISERROR(_xll.BDP(A17,"last_price")+1-1),IF(O17&lt;=$C$1,0,(D16+D18)/2),_xll.BDP(A17,"last_price")),AA17)</f>
        <v>7.58</v>
      </c>
      <c r="E17" s="106">
        <f ca="1">IF($C$1=TODAY(),IF(ISERROR(_xll.BDP(A17,"volume")+1-1),0,_xll.BDP(A17,"volume")),AB17)</f>
        <v>368025</v>
      </c>
      <c r="F17" s="107">
        <f>IF(O17&lt;$C$1,0,NETWORKDAYS($C$1,O17,FERIADOS!$A$1:$A$830)-1)</f>
        <v>69</v>
      </c>
      <c r="G17" s="146">
        <f t="shared" ca="1" si="1"/>
        <v>292.87496081489445</v>
      </c>
      <c r="H17" s="146">
        <f t="shared" si="2"/>
        <v>505.78481416414724</v>
      </c>
      <c r="I17" s="146">
        <f t="shared" si="3"/>
        <v>428.31125004648976</v>
      </c>
      <c r="J17" s="146">
        <f t="shared" ca="1" si="4"/>
        <v>378.50000388943448</v>
      </c>
      <c r="K17" s="147">
        <f t="shared" si="5"/>
        <v>467.9650110110565</v>
      </c>
      <c r="L17" s="43">
        <f t="shared" si="6"/>
        <v>2018</v>
      </c>
      <c r="M17" s="43">
        <f>IF(C17="","",VLOOKUP(LEFT(C17,1),DIs!$R$2:$S$13,2,FALSE))</f>
        <v>1</v>
      </c>
      <c r="N17" s="54">
        <f t="shared" si="7"/>
        <v>43101</v>
      </c>
      <c r="O17" s="54">
        <f>IF(A17="",0,WORKDAY(N17-1,1,FERIADOS!$A$2:$A$831))</f>
        <v>43102</v>
      </c>
      <c r="P17" s="150">
        <f t="shared" si="12"/>
        <v>642.46687506973467</v>
      </c>
      <c r="Q17" s="61">
        <f>_xll.BDH(A17,$R$7:$S$7,$C$1,$C$1,"Dir=V","Dts=S","Sort=A","Quote=C","QtTyp=Y","Days=T","Per=cd","DtFmt=D","UseDPDF=Y","cols=3;rows=1")</f>
        <v>42998</v>
      </c>
      <c r="R17" s="43">
        <v>7.58</v>
      </c>
      <c r="S17" s="43">
        <v>368025</v>
      </c>
      <c r="T17" s="43">
        <f t="shared" si="16"/>
        <v>368025</v>
      </c>
      <c r="V17" s="69" t="str">
        <f>_xll.BDH(B17,$R$7:$S$7,$C$1,$C$1,"Dir=V","Dts=S","Sort=A","Quote=C","QtTyp=Y","Days=T","Per=cd","DtFmt=D","UseDPDF=Y")</f>
        <v>#N/A Invalid Security</v>
      </c>
      <c r="Y17" s="43">
        <f t="shared" si="17"/>
        <v>0</v>
      </c>
      <c r="AA17" s="43">
        <f t="shared" si="18"/>
        <v>7.58</v>
      </c>
      <c r="AB17" s="43">
        <f t="shared" si="9"/>
        <v>368025</v>
      </c>
      <c r="AD17" s="43">
        <v>7</v>
      </c>
      <c r="AE17" s="43" t="s">
        <v>200</v>
      </c>
      <c r="AF17" s="48">
        <v>42019</v>
      </c>
      <c r="AG17" s="43">
        <v>12.37</v>
      </c>
      <c r="AH17" s="43">
        <v>254145</v>
      </c>
      <c r="AI17" s="43">
        <v>228050</v>
      </c>
      <c r="AK17" s="58">
        <f t="shared" si="15"/>
        <v>42828</v>
      </c>
      <c r="AL17" s="43">
        <f>AL16+1</f>
        <v>12</v>
      </c>
      <c r="AM17" s="43">
        <f>IF(AK17="","",NETWORKDAYS(AK17,$AM$2,FERIADOS!$A$1:$A$830)-1)</f>
        <v>-65</v>
      </c>
      <c r="AN17" s="63">
        <v>3.1145999999999998</v>
      </c>
      <c r="AO17" s="43">
        <f t="shared" si="19"/>
        <v>0</v>
      </c>
      <c r="AP17" s="50">
        <f t="shared" si="20"/>
        <v>0</v>
      </c>
      <c r="AQ17" s="59">
        <f t="shared" si="10"/>
        <v>0</v>
      </c>
      <c r="AR17" s="59">
        <f t="shared" si="21"/>
        <v>0</v>
      </c>
      <c r="AS17" s="72">
        <v>42828</v>
      </c>
      <c r="AT17" s="73">
        <v>3726.7407195296837</v>
      </c>
      <c r="AU17" s="62">
        <v>0</v>
      </c>
      <c r="AV17" s="62">
        <v>0</v>
      </c>
      <c r="AW17" s="62">
        <v>0</v>
      </c>
      <c r="AX17" s="62">
        <v>0</v>
      </c>
      <c r="AY17" s="62">
        <v>0</v>
      </c>
      <c r="AZ17" s="62">
        <v>0</v>
      </c>
      <c r="BA17" s="62">
        <v>0</v>
      </c>
      <c r="BB17" s="62">
        <v>0</v>
      </c>
      <c r="BC17" s="62">
        <v>0</v>
      </c>
      <c r="BD17" s="62">
        <v>0</v>
      </c>
      <c r="BE17" s="62">
        <v>0</v>
      </c>
      <c r="BF17" s="62">
        <v>0</v>
      </c>
      <c r="BG17" s="62">
        <v>0</v>
      </c>
      <c r="BH17" s="62">
        <v>0</v>
      </c>
      <c r="BI17" s="62">
        <v>0</v>
      </c>
      <c r="BJ17" s="62">
        <v>0</v>
      </c>
      <c r="BK17" s="62">
        <v>0</v>
      </c>
      <c r="BL17" s="62">
        <v>0</v>
      </c>
      <c r="BM17" s="62">
        <v>0</v>
      </c>
      <c r="BN17" s="74">
        <v>0</v>
      </c>
      <c r="BO17" s="75">
        <v>0</v>
      </c>
      <c r="BP17" s="62">
        <v>0</v>
      </c>
      <c r="BQ17" s="62">
        <v>0</v>
      </c>
      <c r="BR17" s="62">
        <v>0</v>
      </c>
      <c r="BS17" s="62">
        <v>0</v>
      </c>
      <c r="BT17" s="62">
        <v>0</v>
      </c>
      <c r="BU17" s="62">
        <v>0</v>
      </c>
      <c r="BV17" s="62">
        <v>0</v>
      </c>
      <c r="BW17" s="62">
        <v>0</v>
      </c>
      <c r="BX17" s="62">
        <v>0</v>
      </c>
      <c r="BY17" s="62">
        <v>0</v>
      </c>
      <c r="BZ17" s="62">
        <v>0</v>
      </c>
      <c r="CA17" s="62">
        <v>0</v>
      </c>
      <c r="CB17" s="62">
        <v>0</v>
      </c>
      <c r="CC17" s="62">
        <v>0</v>
      </c>
      <c r="CD17" s="62">
        <v>0</v>
      </c>
      <c r="CE17" s="62">
        <v>0</v>
      </c>
      <c r="CF17" s="62">
        <v>0</v>
      </c>
      <c r="CG17" s="62">
        <v>0</v>
      </c>
      <c r="CH17" s="62">
        <v>0</v>
      </c>
      <c r="CI17" s="62">
        <v>0</v>
      </c>
      <c r="CJ17" s="62">
        <v>0</v>
      </c>
      <c r="CK17" s="62">
        <v>0</v>
      </c>
      <c r="CL17" s="62">
        <v>0</v>
      </c>
      <c r="CM17" s="62">
        <v>0</v>
      </c>
      <c r="CN17" s="62">
        <v>0</v>
      </c>
      <c r="CO17" s="62">
        <v>0</v>
      </c>
      <c r="CP17" s="62">
        <v>0</v>
      </c>
      <c r="CQ17" s="62">
        <v>0</v>
      </c>
      <c r="CR17" s="62">
        <v>0</v>
      </c>
      <c r="CS17" s="62">
        <v>0</v>
      </c>
      <c r="CT17" s="62">
        <v>0</v>
      </c>
      <c r="CU17" s="62">
        <v>0</v>
      </c>
      <c r="CV17" s="62">
        <v>0</v>
      </c>
      <c r="CW17" s="62">
        <v>0</v>
      </c>
      <c r="CX17" s="62">
        <v>0</v>
      </c>
      <c r="CY17" s="62">
        <v>0</v>
      </c>
      <c r="CZ17" s="62">
        <v>0</v>
      </c>
      <c r="DA17" s="62">
        <v>0</v>
      </c>
      <c r="DB17" s="62">
        <v>0</v>
      </c>
      <c r="DC17" s="62">
        <v>0</v>
      </c>
      <c r="DD17" s="62">
        <v>0</v>
      </c>
      <c r="DE17" s="62">
        <v>0</v>
      </c>
      <c r="DF17" s="62">
        <v>12.13</v>
      </c>
      <c r="DG17" s="62">
        <v>58265</v>
      </c>
      <c r="DH17" s="62">
        <v>0</v>
      </c>
      <c r="DI17" s="62">
        <v>11.589</v>
      </c>
      <c r="DJ17" s="62">
        <v>78475</v>
      </c>
      <c r="DK17" s="62">
        <v>16.002141172709866</v>
      </c>
      <c r="DL17" s="62">
        <v>11.33</v>
      </c>
      <c r="DM17" s="62">
        <v>15605</v>
      </c>
      <c r="DN17" s="62">
        <v>7.0227947100921408</v>
      </c>
      <c r="DO17" s="62">
        <v>10.939</v>
      </c>
      <c r="DP17" s="62">
        <v>102250</v>
      </c>
      <c r="DQ17" s="62">
        <v>69.854250330919641</v>
      </c>
      <c r="DR17" s="62">
        <v>10.72</v>
      </c>
      <c r="DS17" s="62">
        <v>6465</v>
      </c>
      <c r="DT17" s="62">
        <v>5.9015006754989985</v>
      </c>
      <c r="DU17" s="62">
        <v>10.455</v>
      </c>
      <c r="DV17" s="62">
        <v>1600</v>
      </c>
      <c r="DW17" s="62">
        <v>1.859204557864746</v>
      </c>
      <c r="DX17" s="62">
        <v>10.23</v>
      </c>
      <c r="DY17" s="62">
        <v>69835</v>
      </c>
      <c r="DZ17" s="62">
        <v>96.138751508437295</v>
      </c>
      <c r="EA17" s="62">
        <v>10.074999999999999</v>
      </c>
      <c r="EB17" s="62">
        <v>500</v>
      </c>
      <c r="EC17" s="62">
        <v>0.79924214150848882</v>
      </c>
      <c r="ED17" s="62">
        <v>9.93</v>
      </c>
      <c r="EE17" s="62">
        <v>0</v>
      </c>
      <c r="EF17" s="62">
        <v>0</v>
      </c>
      <c r="EG17" s="62">
        <v>9.82</v>
      </c>
      <c r="EH17" s="62">
        <v>150735</v>
      </c>
      <c r="EI17" s="62">
        <v>303.54006043280884</v>
      </c>
      <c r="EJ17" s="62">
        <v>9.74</v>
      </c>
      <c r="EK17" s="62">
        <v>905</v>
      </c>
      <c r="EL17" s="62">
        <v>2.0240770233667056</v>
      </c>
      <c r="EM17" s="62">
        <v>9.6869999999999994</v>
      </c>
      <c r="EN17" s="62">
        <v>10</v>
      </c>
      <c r="EO17" s="62">
        <v>2.4162301435640573E-2</v>
      </c>
      <c r="EP17" s="62">
        <v>9.61</v>
      </c>
      <c r="EQ17" s="62">
        <v>93885</v>
      </c>
      <c r="ER17" s="62">
        <v>246.36594194000057</v>
      </c>
      <c r="ES17" s="62">
        <v>9.51</v>
      </c>
      <c r="ET17" s="62">
        <v>47601</v>
      </c>
      <c r="EU17" s="62">
        <v>153.5277074973655</v>
      </c>
      <c r="EV17" s="62">
        <v>9.48</v>
      </c>
      <c r="EW17" s="62">
        <v>8630</v>
      </c>
      <c r="EX17" s="62">
        <v>32.837264637370247</v>
      </c>
      <c r="EY17" s="62">
        <v>9.4700000000000006</v>
      </c>
      <c r="EZ17" s="62">
        <v>150544</v>
      </c>
      <c r="FA17" s="62">
        <v>653.22863892985765</v>
      </c>
      <c r="FB17" s="62">
        <v>9.51</v>
      </c>
      <c r="FC17" s="62">
        <v>16155</v>
      </c>
      <c r="FD17" s="62">
        <v>78.089949070805531</v>
      </c>
      <c r="FE17" s="62">
        <v>9.5500000000000007</v>
      </c>
      <c r="FF17" s="62">
        <v>8476</v>
      </c>
      <c r="FG17" s="62">
        <v>45.010852534946345</v>
      </c>
      <c r="FH17" s="62">
        <v>9.6</v>
      </c>
      <c r="FI17" s="62">
        <v>335</v>
      </c>
      <c r="FJ17" s="62">
        <v>1.9389873072280772</v>
      </c>
      <c r="FK17" s="62">
        <v>9.65</v>
      </c>
      <c r="FL17" s="76">
        <v>38352</v>
      </c>
      <c r="FM17" s="76">
        <v>238.6750937689107</v>
      </c>
      <c r="FN17" s="76">
        <v>9.7349999999999994</v>
      </c>
      <c r="FO17" s="76">
        <v>180</v>
      </c>
      <c r="FP17" s="76">
        <v>1.1899520497069538</v>
      </c>
      <c r="FQ17" s="76">
        <v>9.77</v>
      </c>
      <c r="FR17" s="76">
        <v>58455</v>
      </c>
      <c r="FS17" s="76">
        <v>407.98468487583875</v>
      </c>
      <c r="FT17" s="76">
        <v>9.81</v>
      </c>
      <c r="FU17" s="76">
        <v>2575</v>
      </c>
      <c r="FV17" s="76">
        <v>18.918726386035576</v>
      </c>
      <c r="FW17" s="76">
        <v>9.83</v>
      </c>
      <c r="FX17" s="76">
        <v>88351</v>
      </c>
      <c r="FY17" s="76">
        <v>679.0782224315642</v>
      </c>
      <c r="FZ17" s="76">
        <v>9.8800000000000008</v>
      </c>
      <c r="GA17" s="76">
        <v>20</v>
      </c>
      <c r="GB17" s="76">
        <v>0.15966313276356292</v>
      </c>
      <c r="GC17" s="62">
        <v>9.91</v>
      </c>
      <c r="GD17" s="62">
        <v>2950</v>
      </c>
      <c r="GE17" s="62">
        <v>24.401128225119283</v>
      </c>
      <c r="GF17" s="62">
        <v>9.9350000000000005</v>
      </c>
      <c r="GG17" s="62">
        <v>35</v>
      </c>
      <c r="GH17" s="62">
        <v>0.29943728694120314</v>
      </c>
      <c r="GI17" s="62">
        <v>9.9700000000000006</v>
      </c>
      <c r="GJ17" s="62">
        <v>4860</v>
      </c>
      <c r="GK17" s="62">
        <v>42.795800994941416</v>
      </c>
      <c r="GL17" s="62">
        <v>10.021000000000001</v>
      </c>
      <c r="GM17" s="62">
        <v>30</v>
      </c>
      <c r="GN17" s="62">
        <v>0.27754823802076128</v>
      </c>
      <c r="GO17" s="62">
        <v>10.06</v>
      </c>
      <c r="GP17" s="62">
        <v>27020</v>
      </c>
      <c r="GQ17" s="62">
        <v>260.61836090678867</v>
      </c>
      <c r="GR17" s="62">
        <v>10.093</v>
      </c>
      <c r="GS17" s="62">
        <v>0</v>
      </c>
      <c r="GT17" s="62">
        <v>0</v>
      </c>
      <c r="GU17" s="62">
        <v>10.125</v>
      </c>
      <c r="GV17" s="62">
        <v>5</v>
      </c>
      <c r="GW17" s="62">
        <v>5.1210271780587791E-2</v>
      </c>
      <c r="GX17" s="62">
        <v>10.138999999999999</v>
      </c>
      <c r="GY17" s="62">
        <v>0</v>
      </c>
      <c r="GZ17" s="62">
        <v>0</v>
      </c>
      <c r="HA17" s="62">
        <v>10.15</v>
      </c>
      <c r="HB17" s="62">
        <v>13845</v>
      </c>
      <c r="HC17" s="62">
        <v>147.6992362374892</v>
      </c>
      <c r="HD17" s="62">
        <v>10.18</v>
      </c>
      <c r="HE17" s="62">
        <v>80</v>
      </c>
      <c r="HF17" s="62">
        <v>0.87293609233044434</v>
      </c>
      <c r="HG17" s="62">
        <v>10.23</v>
      </c>
      <c r="HH17" s="62">
        <v>17515</v>
      </c>
      <c r="HI17" s="62">
        <v>192.40067332554679</v>
      </c>
      <c r="HJ17" s="62">
        <v>10.236000000000001</v>
      </c>
      <c r="HK17" s="62">
        <v>0</v>
      </c>
      <c r="HL17" s="62">
        <v>0</v>
      </c>
      <c r="HM17" s="62">
        <v>10.254</v>
      </c>
      <c r="HN17" s="62">
        <v>0</v>
      </c>
      <c r="HO17" s="62">
        <v>0</v>
      </c>
      <c r="HP17" s="62">
        <v>10.27</v>
      </c>
      <c r="HQ17" s="62">
        <v>0</v>
      </c>
      <c r="HR17" s="62">
        <v>0</v>
      </c>
      <c r="HU17" s="61"/>
    </row>
    <row r="18" spans="1:229" s="43" customFormat="1" ht="15.75">
      <c r="A18" s="102" t="s">
        <v>408</v>
      </c>
      <c r="B18" s="103" t="str">
        <f t="shared" si="11"/>
        <v>ODG8 Comdty</v>
      </c>
      <c r="C18" s="119" t="str">
        <f t="shared" si="0"/>
        <v>G18</v>
      </c>
      <c r="D18" s="120">
        <f ca="1">IF($C$1=TODAY(),IF(ISERROR(_xll.BDP(A18,"last_price")+1-1),IF(O18&lt;=$C$1,0,(D17+D19)/2),_xll.BDP(A18,"last_price")),AA18)</f>
        <v>7.4370000000000003</v>
      </c>
      <c r="E18" s="121">
        <f ca="1">IF($C$1=TODAY(),IF(ISERROR(_xll.BDP(A18,"volume")+1-1),0,_xll.BDP(A18,"volume")),AB18)</f>
        <v>365</v>
      </c>
      <c r="F18" s="122">
        <f>IF(O18&lt;$C$1,0,NETWORKDAYS($C$1,O18,FERIADOS!$A$1:$A$830)-1)</f>
        <v>91</v>
      </c>
      <c r="G18" s="144">
        <f t="shared" ca="1" si="1"/>
        <v>0.38133453968574604</v>
      </c>
      <c r="H18" s="144">
        <f t="shared" si="2"/>
        <v>0.23325375316327418</v>
      </c>
      <c r="I18" s="144">
        <f t="shared" si="3"/>
        <v>2.4992325010931982</v>
      </c>
      <c r="J18" s="144">
        <f t="shared" ca="1" si="4"/>
        <v>4.1880747804573364</v>
      </c>
      <c r="K18" s="145">
        <f t="shared" si="5"/>
        <v>2.0910109256279874</v>
      </c>
      <c r="L18" s="43">
        <f t="shared" si="6"/>
        <v>2018</v>
      </c>
      <c r="M18" s="43">
        <f>IF(C18="","",VLOOKUP(LEFT(C18,1),DIs!$R$2:$S$13,2,FALSE))</f>
        <v>2</v>
      </c>
      <c r="N18" s="54">
        <f t="shared" si="7"/>
        <v>43132</v>
      </c>
      <c r="O18" s="54">
        <f>IF(A18="",0,WORKDAY(N18-1,1,FERIADOS!$A$2:$A$831))</f>
        <v>43132</v>
      </c>
      <c r="P18" s="150">
        <f t="shared" si="12"/>
        <v>10</v>
      </c>
      <c r="Q18" s="61">
        <f>_xll.BDH(A18,$R$7:$S$7,$C$1,$C$1,"Dir=V","Dts=S","Sort=A","Quote=C","QtTyp=Y","Days=T","Per=cd","DtFmt=D","UseDPDF=Y","cols=3;rows=1")</f>
        <v>42998</v>
      </c>
      <c r="R18" s="43">
        <v>7.4370000000000003</v>
      </c>
      <c r="S18" s="43">
        <v>365</v>
      </c>
      <c r="T18" s="43">
        <f t="shared" si="16"/>
        <v>365</v>
      </c>
      <c r="V18" s="69" t="str">
        <f>_xll.BDH(B18,$R$7:$S$7,$C$1,$C$1,"Dir=V","Dts=S","Sort=A","Quote=C","QtTyp=Y","Days=T","Per=cd","DtFmt=D","UseDPDF=Y")</f>
        <v>#N/A Invalid Security</v>
      </c>
      <c r="Y18" s="43">
        <f t="shared" si="17"/>
        <v>0</v>
      </c>
      <c r="AA18" s="43">
        <f t="shared" si="18"/>
        <v>7.4370000000000003</v>
      </c>
      <c r="AB18" s="43">
        <f t="shared" si="9"/>
        <v>365</v>
      </c>
      <c r="AD18" s="43">
        <v>8</v>
      </c>
      <c r="AE18" s="43" t="s">
        <v>201</v>
      </c>
      <c r="AF18" s="48">
        <v>42020</v>
      </c>
      <c r="AG18" s="43">
        <v>12.28</v>
      </c>
      <c r="AH18" s="43">
        <v>320830</v>
      </c>
      <c r="AI18" s="43">
        <v>275805</v>
      </c>
      <c r="AK18" s="58">
        <f t="shared" si="15"/>
        <v>42825</v>
      </c>
      <c r="AL18" s="43">
        <f t="shared" ref="AL18:AL81" si="22">AL17+1</f>
        <v>13</v>
      </c>
      <c r="AM18" s="43">
        <f>IF(AK18="","",NETWORKDAYS(AK18,$AM$2,FERIADOS!$A$1:$A$830)-1)</f>
        <v>-64</v>
      </c>
      <c r="AN18" s="63">
        <v>3.1219999999999999</v>
      </c>
      <c r="AO18" s="43">
        <f t="shared" si="19"/>
        <v>0</v>
      </c>
      <c r="AP18" s="50">
        <f t="shared" si="20"/>
        <v>0</v>
      </c>
      <c r="AQ18" s="59">
        <f t="shared" si="10"/>
        <v>0</v>
      </c>
      <c r="AR18" s="59">
        <f t="shared" si="21"/>
        <v>0</v>
      </c>
      <c r="AS18" s="72">
        <v>42825</v>
      </c>
      <c r="AT18" s="73">
        <v>4816.7795086494443</v>
      </c>
      <c r="AU18" s="62">
        <v>0</v>
      </c>
      <c r="AV18" s="62">
        <v>0</v>
      </c>
      <c r="AW18" s="62">
        <v>0</v>
      </c>
      <c r="AX18" s="62">
        <v>0</v>
      </c>
      <c r="AY18" s="62">
        <v>0</v>
      </c>
      <c r="AZ18" s="62">
        <v>0</v>
      </c>
      <c r="BA18" s="62">
        <v>0</v>
      </c>
      <c r="BB18" s="62">
        <v>0</v>
      </c>
      <c r="BC18" s="62">
        <v>0</v>
      </c>
      <c r="BD18" s="62">
        <v>0</v>
      </c>
      <c r="BE18" s="62">
        <v>0</v>
      </c>
      <c r="BF18" s="62">
        <v>0</v>
      </c>
      <c r="BG18" s="62">
        <v>0</v>
      </c>
      <c r="BH18" s="62">
        <v>0</v>
      </c>
      <c r="BI18" s="62">
        <v>0</v>
      </c>
      <c r="BJ18" s="62">
        <v>0</v>
      </c>
      <c r="BK18" s="62">
        <v>0</v>
      </c>
      <c r="BL18" s="62">
        <v>0</v>
      </c>
      <c r="BM18" s="62">
        <v>0</v>
      </c>
      <c r="BN18" s="74">
        <v>0</v>
      </c>
      <c r="BO18" s="75">
        <v>0</v>
      </c>
      <c r="BP18" s="62">
        <v>0</v>
      </c>
      <c r="BQ18" s="62">
        <v>0</v>
      </c>
      <c r="BR18" s="62">
        <v>0</v>
      </c>
      <c r="BS18" s="62">
        <v>0</v>
      </c>
      <c r="BT18" s="62">
        <v>0</v>
      </c>
      <c r="BU18" s="62">
        <v>0</v>
      </c>
      <c r="BV18" s="62">
        <v>0</v>
      </c>
      <c r="BW18" s="62">
        <v>0</v>
      </c>
      <c r="BX18" s="62">
        <v>0</v>
      </c>
      <c r="BY18" s="62">
        <v>0</v>
      </c>
      <c r="BZ18" s="62">
        <v>0</v>
      </c>
      <c r="CA18" s="62">
        <v>0</v>
      </c>
      <c r="CB18" s="62">
        <v>0</v>
      </c>
      <c r="CC18" s="62">
        <v>0</v>
      </c>
      <c r="CD18" s="62">
        <v>0</v>
      </c>
      <c r="CE18" s="62">
        <v>0</v>
      </c>
      <c r="CF18" s="62">
        <v>0</v>
      </c>
      <c r="CG18" s="62">
        <v>0</v>
      </c>
      <c r="CH18" s="62">
        <v>0</v>
      </c>
      <c r="CI18" s="62">
        <v>0</v>
      </c>
      <c r="CJ18" s="62">
        <v>0</v>
      </c>
      <c r="CK18" s="62">
        <v>0</v>
      </c>
      <c r="CL18" s="62">
        <v>0</v>
      </c>
      <c r="CM18" s="62">
        <v>0</v>
      </c>
      <c r="CN18" s="62">
        <v>0</v>
      </c>
      <c r="CO18" s="62">
        <v>0</v>
      </c>
      <c r="CP18" s="62">
        <v>0</v>
      </c>
      <c r="CQ18" s="62">
        <v>0</v>
      </c>
      <c r="CR18" s="62">
        <v>0</v>
      </c>
      <c r="CS18" s="62">
        <v>0</v>
      </c>
      <c r="CT18" s="62">
        <v>0</v>
      </c>
      <c r="CU18" s="62">
        <v>0</v>
      </c>
      <c r="CV18" s="62">
        <v>0</v>
      </c>
      <c r="CW18" s="62">
        <v>0</v>
      </c>
      <c r="CX18" s="62">
        <v>0</v>
      </c>
      <c r="CY18" s="62">
        <v>0</v>
      </c>
      <c r="CZ18" s="62">
        <v>0</v>
      </c>
      <c r="DA18" s="62">
        <v>0</v>
      </c>
      <c r="DB18" s="62">
        <v>0</v>
      </c>
      <c r="DC18" s="62">
        <v>0</v>
      </c>
      <c r="DD18" s="62">
        <v>0</v>
      </c>
      <c r="DE18" s="62">
        <v>0</v>
      </c>
      <c r="DF18" s="62">
        <v>12.13</v>
      </c>
      <c r="DG18" s="62">
        <v>58265</v>
      </c>
      <c r="DH18" s="62">
        <v>0.66016908268374597</v>
      </c>
      <c r="DI18" s="62">
        <v>11.62</v>
      </c>
      <c r="DJ18" s="62">
        <v>58995</v>
      </c>
      <c r="DK18" s="62">
        <v>12.658835415981164</v>
      </c>
      <c r="DL18" s="62">
        <v>11.35</v>
      </c>
      <c r="DM18" s="62">
        <v>50370</v>
      </c>
      <c r="DN18" s="62">
        <v>23.165182353308406</v>
      </c>
      <c r="DO18" s="62">
        <v>10.96</v>
      </c>
      <c r="DP18" s="62">
        <v>225810</v>
      </c>
      <c r="DQ18" s="62">
        <v>156.32289677820475</v>
      </c>
      <c r="DR18" s="62">
        <v>10.74</v>
      </c>
      <c r="DS18" s="62">
        <v>575</v>
      </c>
      <c r="DT18" s="62">
        <v>0.52968249276835844</v>
      </c>
      <c r="DU18" s="62">
        <v>10.49</v>
      </c>
      <c r="DV18" s="62">
        <v>1545</v>
      </c>
      <c r="DW18" s="62">
        <v>1.8065699517176117</v>
      </c>
      <c r="DX18" s="62">
        <v>10.285</v>
      </c>
      <c r="DY18" s="62">
        <v>104870</v>
      </c>
      <c r="DZ18" s="62">
        <v>145.01525965898301</v>
      </c>
      <c r="EA18" s="62">
        <v>10.130000000000001</v>
      </c>
      <c r="EB18" s="62">
        <v>510</v>
      </c>
      <c r="EC18" s="62">
        <v>0.81790615864749638</v>
      </c>
      <c r="ED18" s="62">
        <v>9.98</v>
      </c>
      <c r="EE18" s="62">
        <v>2630</v>
      </c>
      <c r="EF18" s="62">
        <v>4.7659176491556243</v>
      </c>
      <c r="EG18" s="62">
        <v>9.8849999999999998</v>
      </c>
      <c r="EH18" s="62">
        <v>210690</v>
      </c>
      <c r="EI18" s="62">
        <v>424.94701131509993</v>
      </c>
      <c r="EJ18" s="62">
        <v>9.7720000000000002</v>
      </c>
      <c r="EK18" s="62">
        <v>2010</v>
      </c>
      <c r="EL18" s="62">
        <v>4.5023062249518553</v>
      </c>
      <c r="EM18" s="62">
        <v>9.7230000000000008</v>
      </c>
      <c r="EN18" s="62">
        <v>345</v>
      </c>
      <c r="EO18" s="62">
        <v>0.83447619927014449</v>
      </c>
      <c r="EP18" s="62">
        <v>9.68</v>
      </c>
      <c r="EQ18" s="62">
        <v>18490</v>
      </c>
      <c r="ER18" s="62">
        <v>48.521834925416698</v>
      </c>
      <c r="ES18" s="62">
        <v>9.58</v>
      </c>
      <c r="ET18" s="62">
        <v>32368</v>
      </c>
      <c r="EU18" s="62">
        <v>104.29849904819184</v>
      </c>
      <c r="EV18" s="62">
        <v>9.5399999999999991</v>
      </c>
      <c r="EW18" s="62">
        <v>9870</v>
      </c>
      <c r="EX18" s="62">
        <v>37.501984384816183</v>
      </c>
      <c r="EY18" s="62">
        <v>9.52</v>
      </c>
      <c r="EZ18" s="62">
        <v>186540</v>
      </c>
      <c r="FA18" s="62">
        <v>808.05311609881403</v>
      </c>
      <c r="FB18" s="62">
        <v>9.56</v>
      </c>
      <c r="FC18" s="62">
        <v>39145</v>
      </c>
      <c r="FD18" s="62">
        <v>188.82532151254199</v>
      </c>
      <c r="FE18" s="62">
        <v>9.61</v>
      </c>
      <c r="FF18" s="62">
        <v>6895</v>
      </c>
      <c r="FG18" s="62">
        <v>36.515961280329392</v>
      </c>
      <c r="FH18" s="62">
        <v>9.64</v>
      </c>
      <c r="FI18" s="62">
        <v>135</v>
      </c>
      <c r="FJ18" s="62">
        <v>0.77950248955652457</v>
      </c>
      <c r="FK18" s="62">
        <v>9.7100000000000009</v>
      </c>
      <c r="FL18" s="76">
        <v>77550</v>
      </c>
      <c r="FM18" s="76">
        <v>481.00908504031787</v>
      </c>
      <c r="FN18" s="76">
        <v>9.75</v>
      </c>
      <c r="FO18" s="76">
        <v>85</v>
      </c>
      <c r="FP18" s="76">
        <v>0.56082396664846357</v>
      </c>
      <c r="FQ18" s="76">
        <v>9.84</v>
      </c>
      <c r="FR18" s="76">
        <v>48489</v>
      </c>
      <c r="FS18" s="76">
        <v>337.00675630671077</v>
      </c>
      <c r="FT18" s="76">
        <v>9.86</v>
      </c>
      <c r="FU18" s="76">
        <v>2680</v>
      </c>
      <c r="FV18" s="76">
        <v>19.618507128031549</v>
      </c>
      <c r="FW18" s="76">
        <v>9.9</v>
      </c>
      <c r="FX18" s="76">
        <v>123710</v>
      </c>
      <c r="FY18" s="76">
        <v>946.39562746410786</v>
      </c>
      <c r="FZ18" s="76">
        <v>9.9250000000000007</v>
      </c>
      <c r="GA18" s="76">
        <v>45</v>
      </c>
      <c r="GB18" s="76">
        <v>0.35788453309488749</v>
      </c>
      <c r="GC18" s="62">
        <v>9.9600000000000009</v>
      </c>
      <c r="GD18" s="62">
        <v>3300</v>
      </c>
      <c r="GE18" s="62">
        <v>27.182238476768184</v>
      </c>
      <c r="GF18" s="62">
        <v>9.9949999999999992</v>
      </c>
      <c r="GG18" s="62">
        <v>30</v>
      </c>
      <c r="GH18" s="62">
        <v>0.25541798701998047</v>
      </c>
      <c r="GI18" s="62">
        <v>10.039999999999999</v>
      </c>
      <c r="GJ18" s="62">
        <v>5380</v>
      </c>
      <c r="GK18" s="62">
        <v>47.112232659714785</v>
      </c>
      <c r="GL18" s="62">
        <v>10.066000000000001</v>
      </c>
      <c r="GM18" s="62">
        <v>30</v>
      </c>
      <c r="GN18" s="62">
        <v>0.2762920355650646</v>
      </c>
      <c r="GO18" s="62">
        <v>10.130000000000001</v>
      </c>
      <c r="GP18" s="62">
        <v>38455</v>
      </c>
      <c r="GQ18" s="62">
        <v>368.57037698672053</v>
      </c>
      <c r="GR18" s="62">
        <v>10.132999999999999</v>
      </c>
      <c r="GS18" s="62">
        <v>0</v>
      </c>
      <c r="GT18" s="62">
        <v>0</v>
      </c>
      <c r="GU18" s="62">
        <v>10.154999999999999</v>
      </c>
      <c r="GV18" s="62">
        <v>30</v>
      </c>
      <c r="GW18" s="62">
        <v>0.30595369302159953</v>
      </c>
      <c r="GX18" s="62">
        <v>10.183999999999999</v>
      </c>
      <c r="GY18" s="62">
        <v>0</v>
      </c>
      <c r="GZ18" s="62">
        <v>0</v>
      </c>
      <c r="HA18" s="62">
        <v>10.23</v>
      </c>
      <c r="HB18" s="62">
        <v>29425</v>
      </c>
      <c r="HC18" s="62">
        <v>311.22723774975913</v>
      </c>
      <c r="HD18" s="62">
        <v>10.23</v>
      </c>
      <c r="HE18" s="62">
        <v>1730</v>
      </c>
      <c r="HF18" s="62">
        <v>18.750893671293223</v>
      </c>
      <c r="HG18" s="62">
        <v>10.31</v>
      </c>
      <c r="HH18" s="62">
        <v>24400</v>
      </c>
      <c r="HI18" s="62">
        <v>265.33105925646959</v>
      </c>
      <c r="HJ18" s="62">
        <v>10.305999999999999</v>
      </c>
      <c r="HK18" s="62">
        <v>0</v>
      </c>
      <c r="HL18" s="62">
        <v>0</v>
      </c>
      <c r="HM18" s="62">
        <v>10.29</v>
      </c>
      <c r="HN18" s="62">
        <v>200</v>
      </c>
      <c r="HO18" s="62">
        <v>2.1605345684431509</v>
      </c>
      <c r="HP18" s="62">
        <v>10.34</v>
      </c>
      <c r="HQ18" s="62">
        <v>100</v>
      </c>
      <c r="HR18" s="62">
        <v>1.0567603373443848</v>
      </c>
      <c r="HU18" s="61"/>
    </row>
    <row r="19" spans="1:229" s="43" customFormat="1" ht="15.75">
      <c r="A19" s="104" t="s">
        <v>413</v>
      </c>
      <c r="B19" s="103" t="str">
        <f t="shared" si="11"/>
        <v>ODH8 Comdty</v>
      </c>
      <c r="C19" s="105" t="str">
        <f t="shared" si="0"/>
        <v>H18</v>
      </c>
      <c r="D19" s="117">
        <f ca="1">IF($C$1=TODAY(),IF(ISERROR(_xll.BDP(A19,"last_price")+1-1),IF(O19&lt;=$C$1,0,(D18+D20)/2),_xll.BDP(A19,"last_price")),AA19)</f>
        <v>7.3629999999999995</v>
      </c>
      <c r="E19" s="106">
        <f ca="1">IF($C$1=TODAY(),IF(ISERROR(_xll.BDP(A19,"volume")+1-1),0,_xll.BDP(A19,"volume")),AB19)</f>
        <v>9900</v>
      </c>
      <c r="F19" s="107">
        <f>IF(O19&lt;$C$1,0,NETWORKDAYS($C$1,O19,FERIADOS!$A$1:$A$830)-1)</f>
        <v>109</v>
      </c>
      <c r="G19" s="146">
        <f t="shared" ca="1" si="1"/>
        <v>12.337778478247635</v>
      </c>
      <c r="H19" s="146">
        <f t="shared" ref="H19" si="23">IF(C19="",0,HLOOKUP(CONCATENATE(C19,"D"),$AU$2:$HR$6,2,FALSE))</f>
        <v>1.4628413353740215</v>
      </c>
      <c r="I19" s="146">
        <f t="shared" ref="I19" si="24">IF(O19&lt;=$C$1,0,HLOOKUP(CONCATENATE(C19,"D"),$AU$2:$HR$6,3,FALSE))</f>
        <v>2.0416524608636926</v>
      </c>
      <c r="J19" s="146">
        <f t="shared" ref="J19" ca="1" si="25">IF(O19&lt;=$C$1,0,HLOOKUP(CONCATENATE(C19,"D"),$AU$2:$HR$6,4,FALSE))</f>
        <v>1.1314138273106915</v>
      </c>
      <c r="K19" s="147">
        <f t="shared" ref="K19" si="26">IF(O19&lt;=$C$1,0,HLOOKUP(CONCATENATE(C19,"D"),$AU$2:$HR$6,5,FALSE))</f>
        <v>0.4677880368438565</v>
      </c>
      <c r="L19" s="43">
        <f t="shared" si="6"/>
        <v>2018</v>
      </c>
      <c r="M19" s="43">
        <f>IF(C19="","",VLOOKUP(LEFT(C19,1),DIs!$R$2:$S$13,2,FALSE))</f>
        <v>3</v>
      </c>
      <c r="N19" s="54">
        <f t="shared" si="7"/>
        <v>43160</v>
      </c>
      <c r="O19" s="54">
        <f>IF(A19="",0,WORKDAY(N19-1,1,FERIADOS!$A$2:$A$831))</f>
        <v>43160</v>
      </c>
      <c r="P19" s="150">
        <f t="shared" si="12"/>
        <v>10</v>
      </c>
      <c r="Q19" s="61">
        <f>_xll.BDH(A19,$R$7:$S$7,$C$1,$C$1,"Dir=V","Dts=S","Sort=A","Quote=C","QtTyp=Y","Days=T","Per=cd","DtFmt=D","UseDPDF=Y","cols=3;rows=1")</f>
        <v>42998</v>
      </c>
      <c r="R19" s="43">
        <v>7.3629999999999995</v>
      </c>
      <c r="S19" s="43">
        <v>9900</v>
      </c>
      <c r="T19" s="43">
        <f t="shared" si="16"/>
        <v>9900</v>
      </c>
      <c r="V19" s="69" t="str">
        <f>_xll.BDH(B19,$R$7:$S$7,$C$1,$C$1,"Dir=V","Dts=S","Sort=A","Quote=C","QtTyp=Y","Days=T","Per=cd","DtFmt=D","UseDPDF=Y")</f>
        <v>#N/A Invalid Security</v>
      </c>
      <c r="Y19" s="43">
        <f t="shared" si="17"/>
        <v>0</v>
      </c>
      <c r="AA19" s="43">
        <f t="shared" si="18"/>
        <v>7.3629999999999995</v>
      </c>
      <c r="AB19" s="43">
        <f t="shared" si="9"/>
        <v>9900</v>
      </c>
      <c r="AD19" s="43">
        <v>9</v>
      </c>
      <c r="AE19" s="43" t="s">
        <v>202</v>
      </c>
      <c r="AF19" s="48">
        <v>42023</v>
      </c>
      <c r="AG19" s="43">
        <v>12.41</v>
      </c>
      <c r="AH19" s="43">
        <v>124305</v>
      </c>
      <c r="AI19" s="43">
        <v>367185</v>
      </c>
      <c r="AK19" s="58">
        <f t="shared" si="15"/>
        <v>42824</v>
      </c>
      <c r="AL19" s="43">
        <f t="shared" si="22"/>
        <v>14</v>
      </c>
      <c r="AM19" s="43">
        <f>IF(AK19="","",NETWORKDAYS(AK19,$AM$2,FERIADOS!$A$1:$A$830)-1)</f>
        <v>-63</v>
      </c>
      <c r="AN19" s="63">
        <v>3.1278999999999999</v>
      </c>
      <c r="AO19" s="43">
        <f t="shared" si="19"/>
        <v>0</v>
      </c>
      <c r="AP19" s="50">
        <f t="shared" si="20"/>
        <v>0</v>
      </c>
      <c r="AQ19" s="59">
        <f t="shared" si="10"/>
        <v>0</v>
      </c>
      <c r="AR19" s="59">
        <f t="shared" si="21"/>
        <v>0</v>
      </c>
      <c r="AS19" s="72">
        <v>42824</v>
      </c>
      <c r="AT19" s="73">
        <v>7933.997420839396</v>
      </c>
      <c r="AU19" s="62">
        <v>0</v>
      </c>
      <c r="AV19" s="62">
        <v>0</v>
      </c>
      <c r="AW19" s="62">
        <v>0</v>
      </c>
      <c r="AX19" s="62">
        <v>0</v>
      </c>
      <c r="AY19" s="62">
        <v>0</v>
      </c>
      <c r="AZ19" s="62">
        <v>0</v>
      </c>
      <c r="BA19" s="62">
        <v>0</v>
      </c>
      <c r="BB19" s="62">
        <v>0</v>
      </c>
      <c r="BC19" s="62">
        <v>0</v>
      </c>
      <c r="BD19" s="62">
        <v>0</v>
      </c>
      <c r="BE19" s="62">
        <v>0</v>
      </c>
      <c r="BF19" s="62">
        <v>0</v>
      </c>
      <c r="BG19" s="62">
        <v>0</v>
      </c>
      <c r="BH19" s="62">
        <v>0</v>
      </c>
      <c r="BI19" s="62">
        <v>0</v>
      </c>
      <c r="BJ19" s="62">
        <v>0</v>
      </c>
      <c r="BK19" s="62">
        <v>0</v>
      </c>
      <c r="BL19" s="62">
        <v>0</v>
      </c>
      <c r="BM19" s="62">
        <v>0</v>
      </c>
      <c r="BN19" s="74">
        <v>0</v>
      </c>
      <c r="BO19" s="75">
        <v>0</v>
      </c>
      <c r="BP19" s="62">
        <v>0</v>
      </c>
      <c r="BQ19" s="62">
        <v>0</v>
      </c>
      <c r="BR19" s="62">
        <v>0</v>
      </c>
      <c r="BS19" s="62">
        <v>0</v>
      </c>
      <c r="BT19" s="62">
        <v>0</v>
      </c>
      <c r="BU19" s="62">
        <v>0</v>
      </c>
      <c r="BV19" s="62">
        <v>0</v>
      </c>
      <c r="BW19" s="62">
        <v>0</v>
      </c>
      <c r="BX19" s="62">
        <v>0</v>
      </c>
      <c r="BY19" s="62">
        <v>0</v>
      </c>
      <c r="BZ19" s="62">
        <v>0</v>
      </c>
      <c r="CA19" s="62">
        <v>0</v>
      </c>
      <c r="CB19" s="62">
        <v>0</v>
      </c>
      <c r="CC19" s="62">
        <v>0</v>
      </c>
      <c r="CD19" s="62">
        <v>0</v>
      </c>
      <c r="CE19" s="62">
        <v>0</v>
      </c>
      <c r="CF19" s="62">
        <v>0</v>
      </c>
      <c r="CG19" s="62">
        <v>0</v>
      </c>
      <c r="CH19" s="62">
        <v>0</v>
      </c>
      <c r="CI19" s="62">
        <v>0</v>
      </c>
      <c r="CJ19" s="62">
        <v>0</v>
      </c>
      <c r="CK19" s="62">
        <v>0</v>
      </c>
      <c r="CL19" s="62">
        <v>0</v>
      </c>
      <c r="CM19" s="62">
        <v>0</v>
      </c>
      <c r="CN19" s="62">
        <v>0</v>
      </c>
      <c r="CO19" s="62">
        <v>0</v>
      </c>
      <c r="CP19" s="62">
        <v>0</v>
      </c>
      <c r="CQ19" s="62">
        <v>0</v>
      </c>
      <c r="CR19" s="62">
        <v>0</v>
      </c>
      <c r="CS19" s="62">
        <v>0</v>
      </c>
      <c r="CT19" s="62">
        <v>0</v>
      </c>
      <c r="CU19" s="62">
        <v>0</v>
      </c>
      <c r="CV19" s="62">
        <v>0</v>
      </c>
      <c r="CW19" s="62">
        <v>0</v>
      </c>
      <c r="CX19" s="62">
        <v>0</v>
      </c>
      <c r="CY19" s="62">
        <v>0</v>
      </c>
      <c r="CZ19" s="62">
        <v>0</v>
      </c>
      <c r="DA19" s="62">
        <v>0</v>
      </c>
      <c r="DB19" s="62">
        <v>0</v>
      </c>
      <c r="DC19" s="62">
        <v>0</v>
      </c>
      <c r="DD19" s="62">
        <v>0</v>
      </c>
      <c r="DE19" s="62">
        <v>0</v>
      </c>
      <c r="DF19" s="62">
        <v>12.129</v>
      </c>
      <c r="DG19" s="62">
        <v>27550</v>
      </c>
      <c r="DH19" s="62">
        <v>0.62285314725071161</v>
      </c>
      <c r="DI19" s="62">
        <v>11.65</v>
      </c>
      <c r="DJ19" s="62">
        <v>90120</v>
      </c>
      <c r="DK19" s="62">
        <v>20.302089596381034</v>
      </c>
      <c r="DL19" s="62">
        <v>11.377000000000001</v>
      </c>
      <c r="DM19" s="62">
        <v>21995</v>
      </c>
      <c r="DN19" s="62">
        <v>10.335347635320197</v>
      </c>
      <c r="DO19" s="62">
        <v>10.99</v>
      </c>
      <c r="DP19" s="62">
        <v>495380</v>
      </c>
      <c r="DQ19" s="62">
        <v>347.55281051724245</v>
      </c>
      <c r="DR19" s="62">
        <v>10.77</v>
      </c>
      <c r="DS19" s="62">
        <v>2105</v>
      </c>
      <c r="DT19" s="62">
        <v>1.9572596648527893</v>
      </c>
      <c r="DU19" s="62">
        <v>10.49</v>
      </c>
      <c r="DV19" s="62">
        <v>515</v>
      </c>
      <c r="DW19" s="62">
        <v>0.60648429919582991</v>
      </c>
      <c r="DX19" s="62">
        <v>10.3</v>
      </c>
      <c r="DY19" s="62">
        <v>105230</v>
      </c>
      <c r="DZ19" s="62">
        <v>146.30449642070963</v>
      </c>
      <c r="EA19" s="62">
        <v>10.135</v>
      </c>
      <c r="EB19" s="62">
        <v>1260</v>
      </c>
      <c r="EC19" s="62">
        <v>2.0296945135042739</v>
      </c>
      <c r="ED19" s="62">
        <v>9.9870000000000001</v>
      </c>
      <c r="EE19" s="62">
        <v>5</v>
      </c>
      <c r="EF19" s="62">
        <v>9.0933441356301093E-3</v>
      </c>
      <c r="EG19" s="62">
        <v>9.8800000000000008</v>
      </c>
      <c r="EH19" s="62">
        <v>392072</v>
      </c>
      <c r="EI19" s="62">
        <v>793.27728030658648</v>
      </c>
      <c r="EJ19" s="62">
        <v>9.782</v>
      </c>
      <c r="EK19" s="62">
        <v>10</v>
      </c>
      <c r="EL19" s="62">
        <v>2.2452195225322477E-2</v>
      </c>
      <c r="EM19" s="62">
        <v>9.7330000000000005</v>
      </c>
      <c r="EN19" s="62">
        <v>10</v>
      </c>
      <c r="EO19" s="62">
        <v>2.4235310455254479E-2</v>
      </c>
      <c r="EP19" s="62">
        <v>9.67</v>
      </c>
      <c r="EQ19" s="62">
        <v>28015</v>
      </c>
      <c r="ER19" s="62">
        <v>73.661087434588211</v>
      </c>
      <c r="ES19" s="62">
        <v>9.56</v>
      </c>
      <c r="ET19" s="62">
        <v>33511</v>
      </c>
      <c r="EU19" s="62">
        <v>108.12934697452968</v>
      </c>
      <c r="EV19" s="62">
        <v>9.51</v>
      </c>
      <c r="EW19" s="62">
        <v>6900</v>
      </c>
      <c r="EX19" s="62">
        <v>26.245945210780963</v>
      </c>
      <c r="EY19" s="62">
        <v>9.5</v>
      </c>
      <c r="EZ19" s="62">
        <v>445598</v>
      </c>
      <c r="FA19" s="62">
        <v>1931.2759695933487</v>
      </c>
      <c r="FB19" s="62">
        <v>9.5500000000000007</v>
      </c>
      <c r="FC19" s="62">
        <v>89070</v>
      </c>
      <c r="FD19" s="62">
        <v>429.66246778713906</v>
      </c>
      <c r="FE19" s="62">
        <v>9.59</v>
      </c>
      <c r="FF19" s="62">
        <v>10046</v>
      </c>
      <c r="FG19" s="62">
        <v>53.210097749893869</v>
      </c>
      <c r="FH19" s="62">
        <v>9.6449999999999996</v>
      </c>
      <c r="FI19" s="62">
        <v>60</v>
      </c>
      <c r="FJ19" s="62">
        <v>0.34616292004948251</v>
      </c>
      <c r="FK19" s="62">
        <v>9.69</v>
      </c>
      <c r="FL19" s="76">
        <v>99230</v>
      </c>
      <c r="FM19" s="76">
        <v>615.40362165498527</v>
      </c>
      <c r="FN19" s="76">
        <v>9.7449999999999992</v>
      </c>
      <c r="FO19" s="76">
        <v>55</v>
      </c>
      <c r="FP19" s="76">
        <v>0.36261525963360591</v>
      </c>
      <c r="FQ19" s="76">
        <v>9.81</v>
      </c>
      <c r="FR19" s="76">
        <v>43964</v>
      </c>
      <c r="FS19" s="76">
        <v>305.59522513053435</v>
      </c>
      <c r="FT19" s="76">
        <v>9.8650000000000002</v>
      </c>
      <c r="FU19" s="76">
        <v>75</v>
      </c>
      <c r="FV19" s="76">
        <v>0.54829723161419741</v>
      </c>
      <c r="FW19" s="76">
        <v>9.8800000000000008</v>
      </c>
      <c r="FX19" s="76">
        <v>193925</v>
      </c>
      <c r="FY19" s="76">
        <v>1483.046793060443</v>
      </c>
      <c r="FZ19" s="76">
        <v>9.9149999999999991</v>
      </c>
      <c r="GA19" s="76">
        <v>20</v>
      </c>
      <c r="GB19" s="76">
        <v>0.15893053552693467</v>
      </c>
      <c r="GC19" s="62">
        <v>9.9700000000000006</v>
      </c>
      <c r="GD19" s="62">
        <v>185</v>
      </c>
      <c r="GE19" s="62">
        <v>1.5211113010002781</v>
      </c>
      <c r="GF19" s="62">
        <v>9.9730000000000008</v>
      </c>
      <c r="GG19" s="62">
        <v>15</v>
      </c>
      <c r="GH19" s="62">
        <v>0.12767276342159492</v>
      </c>
      <c r="GI19" s="62">
        <v>10.02</v>
      </c>
      <c r="GJ19" s="62">
        <v>3875</v>
      </c>
      <c r="GK19" s="62">
        <v>33.919943425378399</v>
      </c>
      <c r="GL19" s="62">
        <v>10.071</v>
      </c>
      <c r="GM19" s="62">
        <v>10</v>
      </c>
      <c r="GN19" s="62">
        <v>9.1932466610769883E-2</v>
      </c>
      <c r="GO19" s="62">
        <v>10.11</v>
      </c>
      <c r="GP19" s="62">
        <v>78685</v>
      </c>
      <c r="GQ19" s="62">
        <v>753.88485871074806</v>
      </c>
      <c r="GR19" s="62">
        <v>10.138</v>
      </c>
      <c r="GS19" s="62">
        <v>55</v>
      </c>
      <c r="GT19" s="62">
        <v>0.54472299229260723</v>
      </c>
      <c r="GU19" s="62">
        <v>10.164999999999999</v>
      </c>
      <c r="GV19" s="62">
        <v>355</v>
      </c>
      <c r="GW19" s="62">
        <v>3.6118397102929372</v>
      </c>
      <c r="GX19" s="62">
        <v>10.189</v>
      </c>
      <c r="GY19" s="62">
        <v>15</v>
      </c>
      <c r="GZ19" s="62">
        <v>0.15589223691222767</v>
      </c>
      <c r="HA19" s="62">
        <v>10.210000000000001</v>
      </c>
      <c r="HB19" s="62">
        <v>41990</v>
      </c>
      <c r="HC19" s="62">
        <v>444.04804968838073</v>
      </c>
      <c r="HD19" s="62">
        <v>10.23</v>
      </c>
      <c r="HE19" s="62">
        <v>70</v>
      </c>
      <c r="HF19" s="62">
        <v>0.75732717673433214</v>
      </c>
      <c r="HG19" s="62">
        <v>10.29</v>
      </c>
      <c r="HH19" s="62">
        <v>31883</v>
      </c>
      <c r="HI19" s="62">
        <v>346.72888823701743</v>
      </c>
      <c r="HJ19" s="62">
        <v>10.313000000000001</v>
      </c>
      <c r="HK19" s="62">
        <v>0</v>
      </c>
      <c r="HL19" s="62">
        <v>0</v>
      </c>
      <c r="HM19" s="62">
        <v>10.337</v>
      </c>
      <c r="HN19" s="62">
        <v>0</v>
      </c>
      <c r="HO19" s="62">
        <v>0</v>
      </c>
      <c r="HP19" s="62">
        <v>10.36</v>
      </c>
      <c r="HQ19" s="62">
        <v>0</v>
      </c>
      <c r="HR19" s="62">
        <v>0</v>
      </c>
      <c r="HU19" s="61"/>
    </row>
    <row r="20" spans="1:229" s="43" customFormat="1" ht="15.75">
      <c r="A20" s="102" t="s">
        <v>155</v>
      </c>
      <c r="B20" s="103" t="str">
        <f t="shared" si="11"/>
        <v>ODJ8 Comdty</v>
      </c>
      <c r="C20" s="119" t="str">
        <f t="shared" si="0"/>
        <v>J18</v>
      </c>
      <c r="D20" s="120">
        <f ca="1">IF($C$1=TODAY(),IF(ISERROR(_xll.BDP(A20,"last_price")+1-1),IF(O20&lt;=$C$1,0,(D19+D21)/2),_xll.BDP(A20,"last_price")),AA20)</f>
        <v>7.2850000000000001</v>
      </c>
      <c r="E20" s="121">
        <f ca="1">IF($C$1=TODAY(),IF(ISERROR(_xll.BDP(A20,"volume")+1-1),0,_xll.BDP(A20,"volume")),AB20)</f>
        <v>178850</v>
      </c>
      <c r="F20" s="122">
        <f>IF(O20&lt;$C$1,0,NETWORKDAYS($C$1,O20,FERIADOS!$A$1:$A$830)-1)</f>
        <v>130</v>
      </c>
      <c r="G20" s="144">
        <f t="shared" ca="1" si="1"/>
        <v>264.55429225613722</v>
      </c>
      <c r="H20" s="144">
        <f t="shared" si="2"/>
        <v>47.321637811213591</v>
      </c>
      <c r="I20" s="144">
        <f t="shared" si="3"/>
        <v>72.872054279399819</v>
      </c>
      <c r="J20" s="144">
        <f t="shared" si="4"/>
        <v>62.227057840215991</v>
      </c>
      <c r="K20" s="145">
        <f t="shared" si="5"/>
        <v>49.543178751679477</v>
      </c>
      <c r="L20" s="43">
        <f t="shared" si="6"/>
        <v>2018</v>
      </c>
      <c r="M20" s="43">
        <f>IF(C20="","",VLOOKUP(LEFT(C20,1),DIs!$R$2:$S$13,2,FALSE))</f>
        <v>4</v>
      </c>
      <c r="N20" s="54">
        <f t="shared" si="7"/>
        <v>43191</v>
      </c>
      <c r="O20" s="54">
        <f>IF(A20="",0,WORKDAY(N20-1,1,FERIADOS!$A$2:$A$831))</f>
        <v>43192</v>
      </c>
      <c r="P20" s="150">
        <f t="shared" si="12"/>
        <v>109.30808141909972</v>
      </c>
      <c r="Q20" s="61">
        <f>_xll.BDH(A20,$R$7:$S$7,$C$1,$C$1,"Dir=V","Dts=S","Sort=A","Quote=C","QtTyp=Y","Days=T","Per=cd","DtFmt=D","UseDPDF=Y","cols=3;rows=1")</f>
        <v>42998</v>
      </c>
      <c r="R20" s="43">
        <v>7.2850000000000001</v>
      </c>
      <c r="S20" s="43">
        <v>178850</v>
      </c>
      <c r="T20" s="43">
        <f t="shared" si="16"/>
        <v>178850</v>
      </c>
      <c r="V20" s="69" t="str">
        <f>_xll.BDH(B20,$R$7:$S$7,$C$1,$C$1,"Dir=V","Dts=S","Sort=A","Quote=C","QtTyp=Y","Days=T","Per=cd","DtFmt=D","UseDPDF=Y")</f>
        <v>#N/A Invalid Security</v>
      </c>
      <c r="Y20" s="43">
        <f t="shared" si="17"/>
        <v>0</v>
      </c>
      <c r="AA20" s="43">
        <f t="shared" si="18"/>
        <v>7.2850000000000001</v>
      </c>
      <c r="AB20" s="43">
        <f t="shared" si="9"/>
        <v>178850</v>
      </c>
      <c r="AD20" s="43">
        <v>10</v>
      </c>
      <c r="AE20" s="43" t="s">
        <v>203</v>
      </c>
      <c r="AF20" s="48">
        <v>42024</v>
      </c>
      <c r="AG20" s="43">
        <v>12.3</v>
      </c>
      <c r="AH20" s="43">
        <v>215025</v>
      </c>
      <c r="AI20" s="43">
        <v>254145</v>
      </c>
      <c r="AK20" s="58">
        <f t="shared" si="15"/>
        <v>42823</v>
      </c>
      <c r="AL20" s="43">
        <f t="shared" si="22"/>
        <v>15</v>
      </c>
      <c r="AM20" s="43">
        <f>IF(AK20="","",NETWORKDAYS(AK20,$AM$2,FERIADOS!$A$1:$A$830)-1)</f>
        <v>-62</v>
      </c>
      <c r="AN20" s="63">
        <v>3.1196999999999999</v>
      </c>
      <c r="AO20" s="43">
        <f t="shared" si="19"/>
        <v>0</v>
      </c>
      <c r="AP20" s="50">
        <f t="shared" si="20"/>
        <v>0</v>
      </c>
      <c r="AQ20" s="59">
        <f t="shared" si="10"/>
        <v>0</v>
      </c>
      <c r="AR20" s="59">
        <f t="shared" si="21"/>
        <v>0</v>
      </c>
      <c r="AS20" s="72">
        <v>42823</v>
      </c>
      <c r="AT20" s="73">
        <v>5157.806900987619</v>
      </c>
      <c r="AU20" s="62">
        <v>0</v>
      </c>
      <c r="AV20" s="62">
        <v>0</v>
      </c>
      <c r="AW20" s="62">
        <v>0</v>
      </c>
      <c r="AX20" s="62">
        <v>0</v>
      </c>
      <c r="AY20" s="62">
        <v>0</v>
      </c>
      <c r="AZ20" s="62">
        <v>0</v>
      </c>
      <c r="BA20" s="62">
        <v>0</v>
      </c>
      <c r="BB20" s="62">
        <v>0</v>
      </c>
      <c r="BC20" s="62">
        <v>0</v>
      </c>
      <c r="BD20" s="62">
        <v>0</v>
      </c>
      <c r="BE20" s="62">
        <v>0</v>
      </c>
      <c r="BF20" s="62">
        <v>0</v>
      </c>
      <c r="BG20" s="62">
        <v>0</v>
      </c>
      <c r="BH20" s="62">
        <v>0</v>
      </c>
      <c r="BI20" s="62">
        <v>0</v>
      </c>
      <c r="BJ20" s="62">
        <v>0</v>
      </c>
      <c r="BK20" s="62">
        <v>0</v>
      </c>
      <c r="BL20" s="62">
        <v>0</v>
      </c>
      <c r="BM20" s="62">
        <v>0</v>
      </c>
      <c r="BN20" s="74">
        <v>0</v>
      </c>
      <c r="BO20" s="75">
        <v>0</v>
      </c>
      <c r="BP20" s="62">
        <v>0</v>
      </c>
      <c r="BQ20" s="62">
        <v>0</v>
      </c>
      <c r="BR20" s="62">
        <v>0</v>
      </c>
      <c r="BS20" s="62">
        <v>0</v>
      </c>
      <c r="BT20" s="62">
        <v>0</v>
      </c>
      <c r="BU20" s="62">
        <v>0</v>
      </c>
      <c r="BV20" s="62">
        <v>0</v>
      </c>
      <c r="BW20" s="62">
        <v>0</v>
      </c>
      <c r="BX20" s="62">
        <v>0</v>
      </c>
      <c r="BY20" s="62">
        <v>0</v>
      </c>
      <c r="BZ20" s="62">
        <v>0</v>
      </c>
      <c r="CA20" s="62">
        <v>0</v>
      </c>
      <c r="CB20" s="62">
        <v>0</v>
      </c>
      <c r="CC20" s="62">
        <v>0</v>
      </c>
      <c r="CD20" s="62">
        <v>0</v>
      </c>
      <c r="CE20" s="62">
        <v>0</v>
      </c>
      <c r="CF20" s="62">
        <v>0</v>
      </c>
      <c r="CG20" s="62">
        <v>0</v>
      </c>
      <c r="CH20" s="62">
        <v>0</v>
      </c>
      <c r="CI20" s="62">
        <v>0</v>
      </c>
      <c r="CJ20" s="62">
        <v>0</v>
      </c>
      <c r="CK20" s="62">
        <v>0</v>
      </c>
      <c r="CL20" s="62">
        <v>0</v>
      </c>
      <c r="CM20" s="62">
        <v>0</v>
      </c>
      <c r="CN20" s="62">
        <v>0</v>
      </c>
      <c r="CO20" s="62">
        <v>0</v>
      </c>
      <c r="CP20" s="62">
        <v>0</v>
      </c>
      <c r="CQ20" s="62">
        <v>0</v>
      </c>
      <c r="CR20" s="62">
        <v>0</v>
      </c>
      <c r="CS20" s="62">
        <v>0</v>
      </c>
      <c r="CT20" s="62">
        <v>0</v>
      </c>
      <c r="CU20" s="62">
        <v>0</v>
      </c>
      <c r="CV20" s="62">
        <v>0</v>
      </c>
      <c r="CW20" s="62">
        <v>0</v>
      </c>
      <c r="CX20" s="62">
        <v>0</v>
      </c>
      <c r="CY20" s="62">
        <v>0</v>
      </c>
      <c r="CZ20" s="62">
        <v>0</v>
      </c>
      <c r="DA20" s="62">
        <v>0</v>
      </c>
      <c r="DB20" s="62">
        <v>0</v>
      </c>
      <c r="DC20" s="62">
        <v>0</v>
      </c>
      <c r="DD20" s="62">
        <v>0</v>
      </c>
      <c r="DE20" s="62">
        <v>0</v>
      </c>
      <c r="DF20" s="62">
        <v>12.13</v>
      </c>
      <c r="DG20" s="62">
        <v>28000</v>
      </c>
      <c r="DH20" s="62">
        <v>0.95159502966453591</v>
      </c>
      <c r="DI20" s="62">
        <v>11.651</v>
      </c>
      <c r="DJ20" s="62">
        <v>60305</v>
      </c>
      <c r="DK20" s="62">
        <v>14.29578722216487</v>
      </c>
      <c r="DL20" s="62">
        <v>11.4</v>
      </c>
      <c r="DM20" s="62">
        <v>37520</v>
      </c>
      <c r="DN20" s="62">
        <v>18.085581264670402</v>
      </c>
      <c r="DO20" s="62">
        <v>10.97</v>
      </c>
      <c r="DP20" s="62">
        <v>293920</v>
      </c>
      <c r="DQ20" s="62">
        <v>209.99520155702294</v>
      </c>
      <c r="DR20" s="62">
        <v>10.785</v>
      </c>
      <c r="DS20" s="62">
        <v>20275</v>
      </c>
      <c r="DT20" s="62">
        <v>19.115336852363182</v>
      </c>
      <c r="DU20" s="62">
        <v>10.473000000000001</v>
      </c>
      <c r="DV20" s="62">
        <v>10</v>
      </c>
      <c r="DW20" s="62">
        <v>1.1915599208211974E-2</v>
      </c>
      <c r="DX20" s="62">
        <v>10.244999999999999</v>
      </c>
      <c r="DY20" s="62">
        <v>19915</v>
      </c>
      <c r="DZ20" s="62">
        <v>27.989966229383594</v>
      </c>
      <c r="EA20" s="62">
        <v>10.09</v>
      </c>
      <c r="EB20" s="62">
        <v>505</v>
      </c>
      <c r="EC20" s="62">
        <v>0.82135734669582217</v>
      </c>
      <c r="ED20" s="62">
        <v>9.9369999999999994</v>
      </c>
      <c r="EE20" s="62">
        <v>15</v>
      </c>
      <c r="EF20" s="62">
        <v>2.7525054480612741E-2</v>
      </c>
      <c r="EG20" s="62">
        <v>9.81</v>
      </c>
      <c r="EH20" s="62">
        <v>267855</v>
      </c>
      <c r="EI20" s="62">
        <v>546.66954606129752</v>
      </c>
      <c r="EJ20" s="62">
        <v>9.7219999999999995</v>
      </c>
      <c r="EK20" s="62">
        <v>60</v>
      </c>
      <c r="EL20" s="62">
        <v>0.13579651608223581</v>
      </c>
      <c r="EM20" s="62">
        <v>9.6679999999999993</v>
      </c>
      <c r="EN20" s="62">
        <v>15</v>
      </c>
      <c r="EO20" s="62">
        <v>3.6636300497810297E-2</v>
      </c>
      <c r="EP20" s="62">
        <v>9.59</v>
      </c>
      <c r="EQ20" s="62">
        <v>43880</v>
      </c>
      <c r="ER20" s="62">
        <v>116.26983224803058</v>
      </c>
      <c r="ES20" s="62">
        <v>9.48</v>
      </c>
      <c r="ET20" s="62">
        <v>74410</v>
      </c>
      <c r="EU20" s="62">
        <v>241.80828616711699</v>
      </c>
      <c r="EV20" s="62">
        <v>9.43</v>
      </c>
      <c r="EW20" s="62">
        <v>7560</v>
      </c>
      <c r="EX20" s="62">
        <v>28.951034200981187</v>
      </c>
      <c r="EY20" s="62">
        <v>9.41</v>
      </c>
      <c r="EZ20" s="62">
        <v>312445</v>
      </c>
      <c r="FA20" s="62">
        <v>1363.414500528532</v>
      </c>
      <c r="FB20" s="62">
        <v>9.49</v>
      </c>
      <c r="FC20" s="62">
        <v>22350</v>
      </c>
      <c r="FD20" s="62">
        <v>108.45155648219577</v>
      </c>
      <c r="FE20" s="62">
        <v>9.52</v>
      </c>
      <c r="FF20" s="62">
        <v>11485</v>
      </c>
      <c r="FG20" s="62">
        <v>61.204574832090955</v>
      </c>
      <c r="FH20" s="62">
        <v>9.5950000000000006</v>
      </c>
      <c r="FI20" s="62">
        <v>4070</v>
      </c>
      <c r="FJ20" s="62">
        <v>23.60961443653494</v>
      </c>
      <c r="FK20" s="62">
        <v>9.64</v>
      </c>
      <c r="FL20" s="76">
        <v>60905</v>
      </c>
      <c r="FM20" s="76">
        <v>379.76980840504518</v>
      </c>
      <c r="FN20" s="76">
        <v>9.7100000000000009</v>
      </c>
      <c r="FO20" s="76">
        <v>265</v>
      </c>
      <c r="FP20" s="76">
        <v>1.7556519057633309</v>
      </c>
      <c r="FQ20" s="76">
        <v>9.7899999999999991</v>
      </c>
      <c r="FR20" s="76">
        <v>10380</v>
      </c>
      <c r="FS20" s="76">
        <v>72.459214044449723</v>
      </c>
      <c r="FT20" s="76">
        <v>9.8350000000000009</v>
      </c>
      <c r="FU20" s="76">
        <v>45</v>
      </c>
      <c r="FV20" s="76">
        <v>0.33050023429585046</v>
      </c>
      <c r="FW20" s="76">
        <v>9.86</v>
      </c>
      <c r="FX20" s="76">
        <v>112845</v>
      </c>
      <c r="FY20" s="76">
        <v>866.59605017121635</v>
      </c>
      <c r="FZ20" s="76">
        <v>9.9149999999999991</v>
      </c>
      <c r="GA20" s="76">
        <v>50</v>
      </c>
      <c r="GB20" s="76">
        <v>0.39861830484998145</v>
      </c>
      <c r="GC20" s="62">
        <v>9.9700000000000006</v>
      </c>
      <c r="GD20" s="62">
        <v>105</v>
      </c>
      <c r="GE20" s="62">
        <v>0.86608875729714985</v>
      </c>
      <c r="GF20" s="62">
        <v>9.98</v>
      </c>
      <c r="GG20" s="62">
        <v>5</v>
      </c>
      <c r="GH20" s="62">
        <v>4.2676191219214815E-2</v>
      </c>
      <c r="GI20" s="62">
        <v>10.050000000000001</v>
      </c>
      <c r="GJ20" s="62">
        <v>1315</v>
      </c>
      <c r="GK20" s="62">
        <v>11.528401121852529</v>
      </c>
      <c r="GL20" s="62">
        <v>10.087999999999999</v>
      </c>
      <c r="GM20" s="62">
        <v>0</v>
      </c>
      <c r="GN20" s="62">
        <v>0</v>
      </c>
      <c r="GO20" s="62">
        <v>10.130000000000001</v>
      </c>
      <c r="GP20" s="62">
        <v>43478</v>
      </c>
      <c r="GQ20" s="62">
        <v>417.27865204126243</v>
      </c>
      <c r="GR20" s="62">
        <v>10.151</v>
      </c>
      <c r="GS20" s="62">
        <v>50</v>
      </c>
      <c r="GT20" s="62">
        <v>0.49620725974607977</v>
      </c>
      <c r="GU20" s="62">
        <v>10.17</v>
      </c>
      <c r="GV20" s="62">
        <v>1040</v>
      </c>
      <c r="GW20" s="62">
        <v>10.607447232799309</v>
      </c>
      <c r="GX20" s="62">
        <v>10.196</v>
      </c>
      <c r="GY20" s="62">
        <v>0</v>
      </c>
      <c r="GZ20" s="62">
        <v>0</v>
      </c>
      <c r="HA20" s="62">
        <v>10.220000000000001</v>
      </c>
      <c r="HB20" s="62">
        <v>37745</v>
      </c>
      <c r="HC20" s="62">
        <v>399.94014594857623</v>
      </c>
      <c r="HD20" s="62">
        <v>10.24</v>
      </c>
      <c r="HE20" s="62">
        <v>180</v>
      </c>
      <c r="HF20" s="62">
        <v>1.9509405813906333</v>
      </c>
      <c r="HG20" s="62">
        <v>10.32</v>
      </c>
      <c r="HH20" s="62">
        <v>19588</v>
      </c>
      <c r="HI20" s="62">
        <v>212.96217007659536</v>
      </c>
      <c r="HJ20" s="62">
        <v>10.323</v>
      </c>
      <c r="HK20" s="62">
        <v>0</v>
      </c>
      <c r="HL20" s="62">
        <v>0</v>
      </c>
      <c r="HM20" s="62">
        <v>10.347</v>
      </c>
      <c r="HN20" s="62">
        <v>0</v>
      </c>
      <c r="HO20" s="62">
        <v>0</v>
      </c>
      <c r="HP20" s="62">
        <v>10.37</v>
      </c>
      <c r="HQ20" s="62">
        <v>0</v>
      </c>
      <c r="HR20" s="62">
        <v>0</v>
      </c>
      <c r="HU20" s="61"/>
    </row>
    <row r="21" spans="1:229" s="43" customFormat="1" ht="15.75">
      <c r="A21" s="104" t="s">
        <v>156</v>
      </c>
      <c r="B21" s="103" t="str">
        <f t="shared" si="11"/>
        <v>ODN8 Comdty</v>
      </c>
      <c r="C21" s="105" t="str">
        <f t="shared" si="0"/>
        <v>N18</v>
      </c>
      <c r="D21" s="117">
        <f ca="1">IF($C$1=TODAY(),IF(ISERROR(_xll.BDP(A21,"last_price")+1-1),IF(O21&lt;=$C$1,0,(D20+D22)/2),_xll.BDP(A21,"last_price")),AA21)</f>
        <v>7.19</v>
      </c>
      <c r="E21" s="106">
        <f ca="1">IF($C$1=TODAY(),IF(ISERROR(_xll.BDP(A21,"volume")+1-1),0,_xll.BDP(A21,"volume")),AB21)</f>
        <v>129299</v>
      </c>
      <c r="F21" s="107">
        <f>IF(O21&lt;$C$1,0,NETWORKDAYS($C$1,O21,FERIADOS!$A$1:$A$830)-1)</f>
        <v>193</v>
      </c>
      <c r="G21" s="146">
        <f t="shared" ca="1" si="1"/>
        <v>279.43424746097236</v>
      </c>
      <c r="H21" s="146">
        <f t="shared" si="2"/>
        <v>157.72569681003182</v>
      </c>
      <c r="I21" s="146">
        <f t="shared" si="3"/>
        <v>135.91453419129343</v>
      </c>
      <c r="J21" s="146">
        <f t="shared" si="4"/>
        <v>112.69516240847157</v>
      </c>
      <c r="K21" s="147">
        <f t="shared" si="5"/>
        <v>98.581641906405139</v>
      </c>
      <c r="L21" s="43">
        <f t="shared" si="6"/>
        <v>2018</v>
      </c>
      <c r="M21" s="43">
        <f>IF(C21="","",VLOOKUP(LEFT(C21,1),DIs!$R$2:$S$13,2,FALSE))</f>
        <v>7</v>
      </c>
      <c r="N21" s="54">
        <f t="shared" si="7"/>
        <v>43282</v>
      </c>
      <c r="O21" s="54">
        <f>IF(A21="",0,WORKDAY(N21-1,1,FERIADOS!$A$2:$A$831))</f>
        <v>43283</v>
      </c>
      <c r="P21" s="150">
        <f t="shared" si="12"/>
        <v>203.87180128694013</v>
      </c>
      <c r="Q21" s="61">
        <f>_xll.BDH(A21,$R$7:$S$7,$C$1,$C$1,"Dir=V","Dts=S","Sort=A","Quote=C","QtTyp=Y","Days=T","Per=cd","DtFmt=D","UseDPDF=Y","cols=3;rows=1")</f>
        <v>42998</v>
      </c>
      <c r="R21" s="43">
        <v>7.19</v>
      </c>
      <c r="S21" s="43">
        <v>129299</v>
      </c>
      <c r="T21" s="43">
        <f t="shared" si="16"/>
        <v>129299</v>
      </c>
      <c r="V21" s="69">
        <f>_xll.BDH(B21,$R$7:$S$7,$C$1,$C$1,"Dir=V","Dts=S","Sort=A","Quote=C","QtTyp=Y","Days=T","Per=cd","DtFmt=D","UseDPDF=Y","cols=3;rows=1")</f>
        <v>42998</v>
      </c>
      <c r="W21" s="43">
        <v>7.19</v>
      </c>
      <c r="X21" s="43">
        <v>129299</v>
      </c>
      <c r="Y21" s="43">
        <f t="shared" si="17"/>
        <v>129299</v>
      </c>
      <c r="AA21" s="43">
        <f t="shared" si="18"/>
        <v>7.19</v>
      </c>
      <c r="AB21" s="43">
        <f t="shared" si="9"/>
        <v>129299</v>
      </c>
      <c r="AD21" s="43">
        <v>11</v>
      </c>
      <c r="AE21" s="43" t="s">
        <v>204</v>
      </c>
      <c r="AF21" s="48">
        <v>42025</v>
      </c>
      <c r="AG21" s="43">
        <v>12.33</v>
      </c>
      <c r="AH21" s="43">
        <v>225730</v>
      </c>
      <c r="AI21" s="43">
        <v>320830</v>
      </c>
      <c r="AK21" s="58">
        <f t="shared" si="15"/>
        <v>42822</v>
      </c>
      <c r="AL21" s="43">
        <f t="shared" si="22"/>
        <v>16</v>
      </c>
      <c r="AM21" s="43">
        <f>IF(AK21="","",NETWORKDAYS(AK21,$AM$2,FERIADOS!$A$1:$A$830)-1)</f>
        <v>-61</v>
      </c>
      <c r="AN21" s="63">
        <v>3.1413000000000002</v>
      </c>
      <c r="AO21" s="43">
        <f t="shared" si="19"/>
        <v>0</v>
      </c>
      <c r="AP21" s="50">
        <f t="shared" si="20"/>
        <v>0</v>
      </c>
      <c r="AQ21" s="59">
        <f t="shared" si="10"/>
        <v>0</v>
      </c>
      <c r="AR21" s="59">
        <f t="shared" si="21"/>
        <v>0</v>
      </c>
      <c r="AS21" s="72">
        <v>42822</v>
      </c>
      <c r="AT21" s="73">
        <v>5081.6905161767681</v>
      </c>
      <c r="AU21" s="62">
        <v>0</v>
      </c>
      <c r="AV21" s="62">
        <v>0</v>
      </c>
      <c r="AW21" s="62">
        <v>0</v>
      </c>
      <c r="AX21" s="62">
        <v>0</v>
      </c>
      <c r="AY21" s="62">
        <v>0</v>
      </c>
      <c r="AZ21" s="62">
        <v>0</v>
      </c>
      <c r="BA21" s="62">
        <v>0</v>
      </c>
      <c r="BB21" s="62">
        <v>0</v>
      </c>
      <c r="BC21" s="62">
        <v>0</v>
      </c>
      <c r="BD21" s="62">
        <v>0</v>
      </c>
      <c r="BE21" s="62">
        <v>0</v>
      </c>
      <c r="BF21" s="62">
        <v>0</v>
      </c>
      <c r="BG21" s="62">
        <v>0</v>
      </c>
      <c r="BH21" s="62">
        <v>0</v>
      </c>
      <c r="BI21" s="62">
        <v>0</v>
      </c>
      <c r="BJ21" s="62">
        <v>0</v>
      </c>
      <c r="BK21" s="62">
        <v>0</v>
      </c>
      <c r="BL21" s="62">
        <v>0</v>
      </c>
      <c r="BM21" s="62">
        <v>0</v>
      </c>
      <c r="BN21" s="74">
        <v>0</v>
      </c>
      <c r="BO21" s="75">
        <v>0</v>
      </c>
      <c r="BP21" s="62">
        <v>0</v>
      </c>
      <c r="BQ21" s="62">
        <v>0</v>
      </c>
      <c r="BR21" s="62">
        <v>0</v>
      </c>
      <c r="BS21" s="62">
        <v>0</v>
      </c>
      <c r="BT21" s="62">
        <v>0</v>
      </c>
      <c r="BU21" s="62">
        <v>0</v>
      </c>
      <c r="BV21" s="62">
        <v>0</v>
      </c>
      <c r="BW21" s="62">
        <v>0</v>
      </c>
      <c r="BX21" s="62">
        <v>0</v>
      </c>
      <c r="BY21" s="62">
        <v>0</v>
      </c>
      <c r="BZ21" s="62">
        <v>0</v>
      </c>
      <c r="CA21" s="62">
        <v>0</v>
      </c>
      <c r="CB21" s="62">
        <v>0</v>
      </c>
      <c r="CC21" s="62">
        <v>0</v>
      </c>
      <c r="CD21" s="62">
        <v>0</v>
      </c>
      <c r="CE21" s="62">
        <v>0</v>
      </c>
      <c r="CF21" s="62">
        <v>0</v>
      </c>
      <c r="CG21" s="62">
        <v>0</v>
      </c>
      <c r="CH21" s="62">
        <v>0</v>
      </c>
      <c r="CI21" s="62">
        <v>0</v>
      </c>
      <c r="CJ21" s="62">
        <v>0</v>
      </c>
      <c r="CK21" s="62">
        <v>0</v>
      </c>
      <c r="CL21" s="62">
        <v>0</v>
      </c>
      <c r="CM21" s="62">
        <v>0</v>
      </c>
      <c r="CN21" s="62">
        <v>0</v>
      </c>
      <c r="CO21" s="62">
        <v>0</v>
      </c>
      <c r="CP21" s="62">
        <v>0</v>
      </c>
      <c r="CQ21" s="62">
        <v>0</v>
      </c>
      <c r="CR21" s="62">
        <v>0</v>
      </c>
      <c r="CS21" s="62">
        <v>0</v>
      </c>
      <c r="CT21" s="62">
        <v>0</v>
      </c>
      <c r="CU21" s="62">
        <v>0</v>
      </c>
      <c r="CV21" s="62">
        <v>0</v>
      </c>
      <c r="CW21" s="62">
        <v>0</v>
      </c>
      <c r="CX21" s="62">
        <v>0</v>
      </c>
      <c r="CY21" s="62">
        <v>0</v>
      </c>
      <c r="CZ21" s="62">
        <v>0</v>
      </c>
      <c r="DA21" s="62">
        <v>0</v>
      </c>
      <c r="DB21" s="62">
        <v>0</v>
      </c>
      <c r="DC21" s="62">
        <v>0</v>
      </c>
      <c r="DD21" s="62">
        <v>0</v>
      </c>
      <c r="DE21" s="62">
        <v>0</v>
      </c>
      <c r="DF21" s="62">
        <v>12.13</v>
      </c>
      <c r="DG21" s="62">
        <v>53815</v>
      </c>
      <c r="DH21" s="62">
        <v>2.4207075493469312</v>
      </c>
      <c r="DI21" s="62">
        <v>11.69</v>
      </c>
      <c r="DJ21" s="62">
        <v>35500</v>
      </c>
      <c r="DK21" s="62">
        <v>8.748529595697903</v>
      </c>
      <c r="DL21" s="62">
        <v>11.41</v>
      </c>
      <c r="DM21" s="62">
        <v>35750</v>
      </c>
      <c r="DN21" s="62">
        <v>17.502556368353023</v>
      </c>
      <c r="DO21" s="62">
        <v>11.01</v>
      </c>
      <c r="DP21" s="62">
        <v>227955</v>
      </c>
      <c r="DQ21" s="62">
        <v>164.1307223041627</v>
      </c>
      <c r="DR21" s="62">
        <v>10.785</v>
      </c>
      <c r="DS21" s="62">
        <v>5380</v>
      </c>
      <c r="DT21" s="62">
        <v>5.0945965924444838</v>
      </c>
      <c r="DU21" s="62">
        <v>10.5</v>
      </c>
      <c r="DV21" s="62">
        <v>1635</v>
      </c>
      <c r="DW21" s="62">
        <v>1.9512643856996454</v>
      </c>
      <c r="DX21" s="62">
        <v>10.3</v>
      </c>
      <c r="DY21" s="62">
        <v>45625</v>
      </c>
      <c r="DZ21" s="62">
        <v>64.108042317390385</v>
      </c>
      <c r="EA21" s="62">
        <v>10.119999999999999</v>
      </c>
      <c r="EB21" s="62">
        <v>1670</v>
      </c>
      <c r="EC21" s="62">
        <v>2.7133837271534715</v>
      </c>
      <c r="ED21" s="62">
        <v>9.9610000000000003</v>
      </c>
      <c r="EE21" s="62">
        <v>70</v>
      </c>
      <c r="EF21" s="62">
        <v>0.12822673477404292</v>
      </c>
      <c r="EG21" s="62">
        <v>9.86</v>
      </c>
      <c r="EH21" s="62">
        <v>221460</v>
      </c>
      <c r="EI21" s="62">
        <v>450.72079093640872</v>
      </c>
      <c r="EJ21" s="62">
        <v>9.7490000000000006</v>
      </c>
      <c r="EK21" s="62">
        <v>15</v>
      </c>
      <c r="EL21" s="62">
        <v>3.3847672766883725E-2</v>
      </c>
      <c r="EM21" s="62">
        <v>9.6959999999999997</v>
      </c>
      <c r="EN21" s="62">
        <v>510</v>
      </c>
      <c r="EO21" s="62">
        <v>1.2414098790035331</v>
      </c>
      <c r="EP21" s="62">
        <v>9.6300000000000008</v>
      </c>
      <c r="EQ21" s="62">
        <v>54678</v>
      </c>
      <c r="ER21" s="62">
        <v>144.30321680460537</v>
      </c>
      <c r="ES21" s="62">
        <v>9.5299999999999994</v>
      </c>
      <c r="ET21" s="62">
        <v>78772</v>
      </c>
      <c r="EU21" s="62">
        <v>254.68243864535924</v>
      </c>
      <c r="EV21" s="62">
        <v>9.4700000000000006</v>
      </c>
      <c r="EW21" s="62">
        <v>12325</v>
      </c>
      <c r="EX21" s="62">
        <v>46.938691940160624</v>
      </c>
      <c r="EY21" s="62">
        <v>9.4700000000000006</v>
      </c>
      <c r="EZ21" s="62">
        <v>224775</v>
      </c>
      <c r="FA21" s="62">
        <v>974.50728983562112</v>
      </c>
      <c r="FB21" s="62">
        <v>9.52</v>
      </c>
      <c r="FC21" s="62">
        <v>65695</v>
      </c>
      <c r="FD21" s="62">
        <v>316.84725538349625</v>
      </c>
      <c r="FE21" s="62">
        <v>9.58</v>
      </c>
      <c r="FF21" s="62">
        <v>33658</v>
      </c>
      <c r="FG21" s="62">
        <v>178.06997481528256</v>
      </c>
      <c r="FH21" s="62">
        <v>9.64</v>
      </c>
      <c r="FI21" s="62">
        <v>735</v>
      </c>
      <c r="FJ21" s="62">
        <v>4.2334560173486597</v>
      </c>
      <c r="FK21" s="62">
        <v>9.69</v>
      </c>
      <c r="FL21" s="76">
        <v>67977</v>
      </c>
      <c r="FM21" s="76">
        <v>420.6868119166416</v>
      </c>
      <c r="FN21" s="76">
        <v>9.7650000000000006</v>
      </c>
      <c r="FO21" s="76">
        <v>505</v>
      </c>
      <c r="FP21" s="76">
        <v>3.3192000676178979</v>
      </c>
      <c r="FQ21" s="76">
        <v>9.83</v>
      </c>
      <c r="FR21" s="76">
        <v>15380</v>
      </c>
      <c r="FS21" s="76">
        <v>106.55090572880049</v>
      </c>
      <c r="FT21" s="76">
        <v>9.9</v>
      </c>
      <c r="FU21" s="76">
        <v>95</v>
      </c>
      <c r="FV21" s="76">
        <v>0.69161220185894989</v>
      </c>
      <c r="FW21" s="76">
        <v>9.92</v>
      </c>
      <c r="FX21" s="76">
        <v>120708</v>
      </c>
      <c r="FY21" s="76">
        <v>918.85438862471995</v>
      </c>
      <c r="FZ21" s="76">
        <v>9.9649999999999999</v>
      </c>
      <c r="GA21" s="76">
        <v>4030</v>
      </c>
      <c r="GB21" s="76">
        <v>31.855168204177716</v>
      </c>
      <c r="GC21" s="62">
        <v>10.005000000000001</v>
      </c>
      <c r="GD21" s="62">
        <v>7560</v>
      </c>
      <c r="GE21" s="62">
        <v>61.861206544579851</v>
      </c>
      <c r="GF21" s="62">
        <v>10.035</v>
      </c>
      <c r="GG21" s="62">
        <v>3500</v>
      </c>
      <c r="GH21" s="62">
        <v>29.601552199207095</v>
      </c>
      <c r="GI21" s="62">
        <v>10.08</v>
      </c>
      <c r="GJ21" s="62">
        <v>2660</v>
      </c>
      <c r="GK21" s="62">
        <v>23.133812379618337</v>
      </c>
      <c r="GL21" s="62">
        <v>10.125</v>
      </c>
      <c r="GM21" s="62">
        <v>15</v>
      </c>
      <c r="GN21" s="62">
        <v>0.1369947655451253</v>
      </c>
      <c r="GO21" s="62">
        <v>10.18</v>
      </c>
      <c r="GP21" s="62">
        <v>37700</v>
      </c>
      <c r="GQ21" s="62">
        <v>358.34987584406696</v>
      </c>
      <c r="GR21" s="62">
        <v>10.202999999999999</v>
      </c>
      <c r="GS21" s="62">
        <v>30</v>
      </c>
      <c r="GT21" s="62">
        <v>0.29474461780563649</v>
      </c>
      <c r="GU21" s="62">
        <v>10.234999999999999</v>
      </c>
      <c r="GV21" s="62">
        <v>15</v>
      </c>
      <c r="GW21" s="62">
        <v>0.1512803355329585</v>
      </c>
      <c r="GX21" s="62">
        <v>10.249000000000001</v>
      </c>
      <c r="GY21" s="62">
        <v>0</v>
      </c>
      <c r="GZ21" s="62">
        <v>0</v>
      </c>
      <c r="HA21" s="62">
        <v>10.27</v>
      </c>
      <c r="HB21" s="62">
        <v>35095</v>
      </c>
      <c r="HC21" s="62">
        <v>367.89092965397407</v>
      </c>
      <c r="HD21" s="62">
        <v>10.285</v>
      </c>
      <c r="HE21" s="62">
        <v>40</v>
      </c>
      <c r="HF21" s="62">
        <v>0.42888237374609545</v>
      </c>
      <c r="HG21" s="62">
        <v>10.36</v>
      </c>
      <c r="HH21" s="62">
        <v>11410</v>
      </c>
      <c r="HI21" s="62">
        <v>122.7213096698115</v>
      </c>
      <c r="HJ21" s="62">
        <v>10.363</v>
      </c>
      <c r="HK21" s="62">
        <v>0</v>
      </c>
      <c r="HL21" s="62">
        <v>0</v>
      </c>
      <c r="HM21" s="62">
        <v>10.387</v>
      </c>
      <c r="HN21" s="62">
        <v>85</v>
      </c>
      <c r="HO21" s="62">
        <v>0.90230755768521553</v>
      </c>
      <c r="HP21" s="62">
        <v>10.41</v>
      </c>
      <c r="HQ21" s="62">
        <v>0</v>
      </c>
      <c r="HR21" s="62">
        <v>0</v>
      </c>
      <c r="HU21" s="61"/>
    </row>
    <row r="22" spans="1:229" s="43" customFormat="1" ht="15.75">
      <c r="A22" s="102" t="s">
        <v>157</v>
      </c>
      <c r="B22" s="103" t="str">
        <f t="shared" si="11"/>
        <v>ODV8 Comdty</v>
      </c>
      <c r="C22" s="119" t="str">
        <f t="shared" si="0"/>
        <v>V18</v>
      </c>
      <c r="D22" s="120">
        <f ca="1">IF($C$1=TODAY(),IF(ISERROR(_xll.BDP(A22,"last_price")+1-1),IF(O22&lt;=$C$1,0,(D21+D23)/2),_xll.BDP(A22,"last_price")),AA22)</f>
        <v>7.24</v>
      </c>
      <c r="E22" s="121">
        <f ca="1">IF($C$1=TODAY(),IF(ISERROR(_xll.BDP(A22,"volume")+1-1),0,_xll.BDP(A22,"volume")),AB22)</f>
        <v>16645</v>
      </c>
      <c r="F22" s="122">
        <f>IF(O22&lt;$C$1,0,NETWORKDAYS($C$1,O22,FERIADOS!$A$1:$A$830)-1)</f>
        <v>257</v>
      </c>
      <c r="G22" s="144">
        <f t="shared" ca="1" si="1"/>
        <v>47.019365670379109</v>
      </c>
      <c r="H22" s="144">
        <f t="shared" si="2"/>
        <v>12.29256872131019</v>
      </c>
      <c r="I22" s="144">
        <f t="shared" si="3"/>
        <v>25.632929306338507</v>
      </c>
      <c r="J22" s="144">
        <f t="shared" si="4"/>
        <v>32.15516736093106</v>
      </c>
      <c r="K22" s="145">
        <f t="shared" si="5"/>
        <v>56.930915405967845</v>
      </c>
      <c r="L22" s="43">
        <f t="shared" si="6"/>
        <v>2018</v>
      </c>
      <c r="M22" s="43">
        <f>IF(C22="","",VLOOKUP(LEFT(C22,1),DIs!$R$2:$S$13,2,FALSE))</f>
        <v>10</v>
      </c>
      <c r="N22" s="54">
        <f t="shared" si="7"/>
        <v>43374</v>
      </c>
      <c r="O22" s="54">
        <f>IF(A22="",0,WORKDAY(N22-1,1,FERIADOS!$A$2:$A$831))</f>
        <v>43374</v>
      </c>
      <c r="P22" s="150">
        <f t="shared" si="12"/>
        <v>38.449393959507759</v>
      </c>
      <c r="Q22" s="61">
        <f>_xll.BDH(A22,$R$7:$S$7,$C$1,$C$1,"Dir=V","Dts=S","Sort=A","Quote=C","QtTyp=Y","Days=T","Per=cd","DtFmt=D","UseDPDF=Y","cols=3;rows=1")</f>
        <v>42998</v>
      </c>
      <c r="R22" s="43">
        <v>7.24</v>
      </c>
      <c r="S22" s="43">
        <v>16645</v>
      </c>
      <c r="T22" s="43">
        <f t="shared" si="16"/>
        <v>16645</v>
      </c>
      <c r="V22" s="69">
        <f>_xll.BDH(B22,$R$7:$S$7,$C$1,$C$1,"Dir=V","Dts=S","Sort=A","Quote=C","QtTyp=Y","Days=T","Per=cd","DtFmt=D","UseDPDF=Y","cols=3;rows=1")</f>
        <v>42998</v>
      </c>
      <c r="W22" s="43">
        <v>7.24</v>
      </c>
      <c r="X22" s="43">
        <v>16645</v>
      </c>
      <c r="Y22" s="43">
        <f t="shared" si="17"/>
        <v>16645</v>
      </c>
      <c r="AA22" s="43">
        <f t="shared" si="18"/>
        <v>7.24</v>
      </c>
      <c r="AB22" s="43">
        <f t="shared" si="9"/>
        <v>16645</v>
      </c>
      <c r="AD22" s="43">
        <v>12</v>
      </c>
      <c r="AE22" s="43" t="s">
        <v>205</v>
      </c>
      <c r="AF22" s="48">
        <v>42026</v>
      </c>
      <c r="AG22" s="43">
        <v>12.39</v>
      </c>
      <c r="AH22" s="43">
        <v>305770</v>
      </c>
      <c r="AI22" s="43">
        <v>124305</v>
      </c>
      <c r="AK22" s="58">
        <f t="shared" si="15"/>
        <v>42821</v>
      </c>
      <c r="AL22" s="43">
        <f t="shared" si="22"/>
        <v>17</v>
      </c>
      <c r="AM22" s="43">
        <f>IF(AK22="","",NETWORKDAYS(AK22,$AM$2,FERIADOS!$A$1:$A$830)-1)</f>
        <v>-60</v>
      </c>
      <c r="AN22" s="63">
        <v>3.1265999999999998</v>
      </c>
      <c r="AO22" s="43">
        <f t="shared" si="19"/>
        <v>0</v>
      </c>
      <c r="AP22" s="50">
        <f t="shared" si="20"/>
        <v>0</v>
      </c>
      <c r="AQ22" s="59">
        <f t="shared" si="10"/>
        <v>0</v>
      </c>
      <c r="AR22" s="59">
        <f t="shared" si="21"/>
        <v>0</v>
      </c>
      <c r="AS22" s="72">
        <v>42821</v>
      </c>
      <c r="AT22" s="73">
        <v>4149.4200578645805</v>
      </c>
      <c r="AU22" s="62">
        <v>0</v>
      </c>
      <c r="AV22" s="62">
        <v>0</v>
      </c>
      <c r="AW22" s="62">
        <v>0</v>
      </c>
      <c r="AX22" s="62">
        <v>0</v>
      </c>
      <c r="AY22" s="62">
        <v>0</v>
      </c>
      <c r="AZ22" s="62">
        <v>0</v>
      </c>
      <c r="BA22" s="62">
        <v>0</v>
      </c>
      <c r="BB22" s="62">
        <v>0</v>
      </c>
      <c r="BC22" s="62">
        <v>0</v>
      </c>
      <c r="BD22" s="62">
        <v>0</v>
      </c>
      <c r="BE22" s="62">
        <v>0</v>
      </c>
      <c r="BF22" s="62">
        <v>0</v>
      </c>
      <c r="BG22" s="62">
        <v>0</v>
      </c>
      <c r="BH22" s="62">
        <v>0</v>
      </c>
      <c r="BI22" s="62">
        <v>0</v>
      </c>
      <c r="BJ22" s="62">
        <v>0</v>
      </c>
      <c r="BK22" s="62">
        <v>0</v>
      </c>
      <c r="BL22" s="62">
        <v>0</v>
      </c>
      <c r="BM22" s="62">
        <v>0</v>
      </c>
      <c r="BN22" s="74">
        <v>0</v>
      </c>
      <c r="BO22" s="75">
        <v>0</v>
      </c>
      <c r="BP22" s="62">
        <v>0</v>
      </c>
      <c r="BQ22" s="62">
        <v>0</v>
      </c>
      <c r="BR22" s="62">
        <v>0</v>
      </c>
      <c r="BS22" s="62">
        <v>0</v>
      </c>
      <c r="BT22" s="62">
        <v>0</v>
      </c>
      <c r="BU22" s="62">
        <v>0</v>
      </c>
      <c r="BV22" s="62">
        <v>0</v>
      </c>
      <c r="BW22" s="62">
        <v>0</v>
      </c>
      <c r="BX22" s="62">
        <v>0</v>
      </c>
      <c r="BY22" s="62">
        <v>0</v>
      </c>
      <c r="BZ22" s="62">
        <v>0</v>
      </c>
      <c r="CA22" s="62">
        <v>0</v>
      </c>
      <c r="CB22" s="62">
        <v>0</v>
      </c>
      <c r="CC22" s="62">
        <v>0</v>
      </c>
      <c r="CD22" s="62">
        <v>0</v>
      </c>
      <c r="CE22" s="62">
        <v>0</v>
      </c>
      <c r="CF22" s="62">
        <v>0</v>
      </c>
      <c r="CG22" s="62">
        <v>0</v>
      </c>
      <c r="CH22" s="62">
        <v>0</v>
      </c>
      <c r="CI22" s="62">
        <v>0</v>
      </c>
      <c r="CJ22" s="62">
        <v>0</v>
      </c>
      <c r="CK22" s="62">
        <v>0</v>
      </c>
      <c r="CL22" s="62">
        <v>0</v>
      </c>
      <c r="CM22" s="62">
        <v>0</v>
      </c>
      <c r="CN22" s="62">
        <v>0</v>
      </c>
      <c r="CO22" s="62">
        <v>0</v>
      </c>
      <c r="CP22" s="62">
        <v>0</v>
      </c>
      <c r="CQ22" s="62">
        <v>0</v>
      </c>
      <c r="CR22" s="62">
        <v>0</v>
      </c>
      <c r="CS22" s="62">
        <v>0</v>
      </c>
      <c r="CT22" s="62">
        <v>0</v>
      </c>
      <c r="CU22" s="62">
        <v>0</v>
      </c>
      <c r="CV22" s="62">
        <v>0</v>
      </c>
      <c r="CW22" s="62">
        <v>0</v>
      </c>
      <c r="CX22" s="62">
        <v>0</v>
      </c>
      <c r="CY22" s="62">
        <v>0</v>
      </c>
      <c r="CZ22" s="62">
        <v>0</v>
      </c>
      <c r="DA22" s="62">
        <v>0</v>
      </c>
      <c r="DB22" s="62">
        <v>0</v>
      </c>
      <c r="DC22" s="62">
        <v>0</v>
      </c>
      <c r="DD22" s="62">
        <v>0</v>
      </c>
      <c r="DE22" s="62">
        <v>0</v>
      </c>
      <c r="DF22" s="62">
        <v>12.128</v>
      </c>
      <c r="DG22" s="62">
        <v>38715</v>
      </c>
      <c r="DH22" s="62">
        <v>2.1861297711371948</v>
      </c>
      <c r="DI22" s="62">
        <v>11.705</v>
      </c>
      <c r="DJ22" s="62">
        <v>125985</v>
      </c>
      <c r="DK22" s="62">
        <v>32.592195796976114</v>
      </c>
      <c r="DL22" s="62">
        <v>11.42</v>
      </c>
      <c r="DM22" s="62">
        <v>21105</v>
      </c>
      <c r="DN22" s="62">
        <v>10.611470615369676</v>
      </c>
      <c r="DO22" s="62">
        <v>11.015000000000001</v>
      </c>
      <c r="DP22" s="62">
        <v>164485</v>
      </c>
      <c r="DQ22" s="62">
        <v>120.76192717167824</v>
      </c>
      <c r="DR22" s="62">
        <v>10.79</v>
      </c>
      <c r="DS22" s="62">
        <v>910</v>
      </c>
      <c r="DT22" s="62">
        <v>0.87543505026603585</v>
      </c>
      <c r="DU22" s="62">
        <v>10.51</v>
      </c>
      <c r="DV22" s="62">
        <v>2520</v>
      </c>
      <c r="DW22" s="62">
        <v>3.0477100778069168</v>
      </c>
      <c r="DX22" s="62">
        <v>10.285</v>
      </c>
      <c r="DY22" s="62">
        <v>24015</v>
      </c>
      <c r="DZ22" s="62">
        <v>34.15887394886515</v>
      </c>
      <c r="EA22" s="62">
        <v>10.111000000000001</v>
      </c>
      <c r="EB22" s="62">
        <v>1240</v>
      </c>
      <c r="EC22" s="62">
        <v>2.0371820397606988</v>
      </c>
      <c r="ED22" s="62">
        <v>9.9550000000000001</v>
      </c>
      <c r="EE22" s="62">
        <v>15580</v>
      </c>
      <c r="EF22" s="62">
        <v>28.834233389493569</v>
      </c>
      <c r="EG22" s="62">
        <v>9.84</v>
      </c>
      <c r="EH22" s="62">
        <v>132959</v>
      </c>
      <c r="EI22" s="62">
        <v>273.29005766165255</v>
      </c>
      <c r="EJ22" s="62">
        <v>9.7360000000000007</v>
      </c>
      <c r="EK22" s="62">
        <v>20</v>
      </c>
      <c r="EL22" s="62">
        <v>4.5549434989360434E-2</v>
      </c>
      <c r="EM22" s="62">
        <v>9.68</v>
      </c>
      <c r="EN22" s="62">
        <v>15</v>
      </c>
      <c r="EO22" s="62">
        <v>3.6839985271765199E-2</v>
      </c>
      <c r="EP22" s="62">
        <v>9.61</v>
      </c>
      <c r="EQ22" s="62">
        <v>21438</v>
      </c>
      <c r="ER22" s="62">
        <v>57.070488658144455</v>
      </c>
      <c r="ES22" s="62">
        <v>9.48</v>
      </c>
      <c r="ET22" s="62">
        <v>46969</v>
      </c>
      <c r="EU22" s="62">
        <v>153.16013239443245</v>
      </c>
      <c r="EV22" s="62">
        <v>9.43</v>
      </c>
      <c r="EW22" s="62">
        <v>21505</v>
      </c>
      <c r="EX22" s="62">
        <v>82.548559029025114</v>
      </c>
      <c r="EY22" s="62">
        <v>9.41</v>
      </c>
      <c r="EZ22" s="62">
        <v>161729</v>
      </c>
      <c r="FA22" s="62">
        <v>706.88185360827117</v>
      </c>
      <c r="FB22" s="62">
        <v>9.4700000000000006</v>
      </c>
      <c r="FC22" s="62">
        <v>8870</v>
      </c>
      <c r="FD22" s="62">
        <v>43.110294694201642</v>
      </c>
      <c r="FE22" s="62">
        <v>9.52</v>
      </c>
      <c r="FF22" s="62">
        <v>14421</v>
      </c>
      <c r="FG22" s="62">
        <v>76.898544643280275</v>
      </c>
      <c r="FH22" s="62">
        <v>9.57</v>
      </c>
      <c r="FI22" s="62">
        <v>1085</v>
      </c>
      <c r="FJ22" s="62">
        <v>6.3005232283117367</v>
      </c>
      <c r="FK22" s="62">
        <v>9.6300000000000008</v>
      </c>
      <c r="FL22" s="76">
        <v>45053</v>
      </c>
      <c r="FM22" s="76">
        <v>281.00663804271875</v>
      </c>
      <c r="FN22" s="76">
        <v>9.69</v>
      </c>
      <c r="FO22" s="76">
        <v>60</v>
      </c>
      <c r="FP22" s="76">
        <v>0.39767844105779249</v>
      </c>
      <c r="FQ22" s="76">
        <v>9.76</v>
      </c>
      <c r="FR22" s="76">
        <v>61323</v>
      </c>
      <c r="FS22" s="76">
        <v>428.35729299031328</v>
      </c>
      <c r="FT22" s="76">
        <v>9.81</v>
      </c>
      <c r="FU22" s="76">
        <v>115</v>
      </c>
      <c r="FV22" s="76">
        <v>0.84489952131765156</v>
      </c>
      <c r="FW22" s="76">
        <v>9.85</v>
      </c>
      <c r="FX22" s="76">
        <v>118302</v>
      </c>
      <c r="FY22" s="76">
        <v>908.13571614187879</v>
      </c>
      <c r="FZ22" s="76">
        <v>9.89</v>
      </c>
      <c r="GA22" s="76">
        <v>50</v>
      </c>
      <c r="GB22" s="76">
        <v>0.39868448627590009</v>
      </c>
      <c r="GC22" s="62">
        <v>9.9350000000000005</v>
      </c>
      <c r="GD22" s="62">
        <v>785</v>
      </c>
      <c r="GE22" s="62">
        <v>6.4787896511329528</v>
      </c>
      <c r="GF22" s="62">
        <v>9.9600000000000009</v>
      </c>
      <c r="GG22" s="62">
        <v>5</v>
      </c>
      <c r="GH22" s="62">
        <v>4.2667743897573628E-2</v>
      </c>
      <c r="GI22" s="62">
        <v>9.99</v>
      </c>
      <c r="GJ22" s="62">
        <v>12955</v>
      </c>
      <c r="GK22" s="62">
        <v>113.78340973250398</v>
      </c>
      <c r="GL22" s="62">
        <v>10.045</v>
      </c>
      <c r="GM22" s="62">
        <v>20</v>
      </c>
      <c r="GN22" s="62">
        <v>0.18442148172891579</v>
      </c>
      <c r="GO22" s="62">
        <v>10.09</v>
      </c>
      <c r="GP22" s="62">
        <v>26270</v>
      </c>
      <c r="GQ22" s="62">
        <v>252.34166769399704</v>
      </c>
      <c r="GR22" s="62">
        <v>10.121</v>
      </c>
      <c r="GS22" s="62">
        <v>0</v>
      </c>
      <c r="GT22" s="62">
        <v>0</v>
      </c>
      <c r="GU22" s="62">
        <v>10.15</v>
      </c>
      <c r="GV22" s="62">
        <v>85</v>
      </c>
      <c r="GW22" s="62">
        <v>0.86661277909520107</v>
      </c>
      <c r="GX22" s="62">
        <v>10.170999999999999</v>
      </c>
      <c r="GY22" s="62">
        <v>0</v>
      </c>
      <c r="GZ22" s="62">
        <v>0</v>
      </c>
      <c r="HA22" s="62">
        <v>10.19</v>
      </c>
      <c r="HB22" s="62">
        <v>34895</v>
      </c>
      <c r="HC22" s="62">
        <v>369.89851794936817</v>
      </c>
      <c r="HD22" s="62">
        <v>10.220000000000001</v>
      </c>
      <c r="HE22" s="62">
        <v>960</v>
      </c>
      <c r="HF22" s="62">
        <v>10.401820691170924</v>
      </c>
      <c r="HG22" s="62">
        <v>10.27</v>
      </c>
      <c r="HH22" s="62">
        <v>15850</v>
      </c>
      <c r="HI22" s="62">
        <v>172.78704416870465</v>
      </c>
      <c r="HJ22" s="62">
        <v>10.292999999999999</v>
      </c>
      <c r="HK22" s="62">
        <v>0</v>
      </c>
      <c r="HL22" s="62">
        <v>0</v>
      </c>
      <c r="HM22" s="62">
        <v>10.317</v>
      </c>
      <c r="HN22" s="62">
        <v>0</v>
      </c>
      <c r="HO22" s="62">
        <v>0</v>
      </c>
      <c r="HP22" s="62">
        <v>10.34</v>
      </c>
      <c r="HQ22" s="62">
        <v>0</v>
      </c>
      <c r="HR22" s="62">
        <v>0</v>
      </c>
      <c r="HU22" s="61"/>
    </row>
    <row r="23" spans="1:229" s="43" customFormat="1" ht="15.75">
      <c r="A23" s="104" t="s">
        <v>158</v>
      </c>
      <c r="B23" s="103" t="str">
        <f t="shared" si="11"/>
        <v>ODF9 Comdty</v>
      </c>
      <c r="C23" s="105" t="str">
        <f t="shared" si="0"/>
        <v>F19</v>
      </c>
      <c r="D23" s="117">
        <f ca="1">IF($C$1=TODAY(),IF(ISERROR(_xll.BDP(A23,"last_price")+1-1),IF(O23&lt;=$C$1,0,(D22+D24)/2),_xll.BDP(A23,"last_price")),AA23)</f>
        <v>7.37</v>
      </c>
      <c r="E23" s="106">
        <f ca="1">IF($C$1=TODAY(),IF(ISERROR(_xll.BDP(A23,"volume")+1-1),0,_xll.BDP(A23,"volume")),AB23)</f>
        <v>460730</v>
      </c>
      <c r="F23" s="107">
        <f>IF(O23&lt;$C$1,0,NETWORKDAYS($C$1,O23,FERIADOS!$A$1:$A$830)-1)</f>
        <v>319</v>
      </c>
      <c r="G23" s="146">
        <f t="shared" ca="1" si="1"/>
        <v>1583.5657380838725</v>
      </c>
      <c r="H23" s="146">
        <f t="shared" si="2"/>
        <v>912.20713083070154</v>
      </c>
      <c r="I23" s="146">
        <f t="shared" si="3"/>
        <v>965.47089770543914</v>
      </c>
      <c r="J23" s="146">
        <f t="shared" si="4"/>
        <v>889.17409789008252</v>
      </c>
      <c r="K23" s="147">
        <f t="shared" si="5"/>
        <v>931.39850014459978</v>
      </c>
      <c r="L23" s="43">
        <f t="shared" si="6"/>
        <v>2019</v>
      </c>
      <c r="M23" s="43">
        <f>IF(C23="","",VLOOKUP(LEFT(C23,1),DIs!$R$2:$S$13,2,FALSE))</f>
        <v>1</v>
      </c>
      <c r="N23" s="54">
        <f t="shared" si="7"/>
        <v>43466</v>
      </c>
      <c r="O23" s="54">
        <f>IF(A23="",0,WORKDAY(N23-1,1,FERIADOS!$A$2:$A$831))</f>
        <v>43467</v>
      </c>
      <c r="P23" s="150">
        <f t="shared" si="12"/>
        <v>1448.2063465581587</v>
      </c>
      <c r="Q23" s="61">
        <f>_xll.BDH(A23,$R$7:$S$7,$C$1,$C$1,"Dir=V","Dts=S","Sort=A","Quote=C","QtTyp=Y","Days=T","Per=cd","DtFmt=D","UseDPDF=Y","cols=3;rows=1")</f>
        <v>42998</v>
      </c>
      <c r="R23" s="43">
        <v>7.37</v>
      </c>
      <c r="S23" s="43">
        <v>460730</v>
      </c>
      <c r="T23" s="43">
        <f t="shared" si="16"/>
        <v>460730</v>
      </c>
      <c r="V23" s="69" t="str">
        <f>_xll.BDH(B23,$R$7:$S$7,$C$1,$C$1,"Dir=V","Dts=S","Sort=A","Quote=C","QtTyp=Y","Days=T","Per=cd","DtFmt=D","UseDPDF=Y")</f>
        <v>#N/A Invalid Security</v>
      </c>
      <c r="Y23" s="43">
        <f t="shared" si="17"/>
        <v>0</v>
      </c>
      <c r="AA23" s="43">
        <f t="shared" si="18"/>
        <v>7.37</v>
      </c>
      <c r="AB23" s="43">
        <f t="shared" si="9"/>
        <v>460730</v>
      </c>
      <c r="AD23" s="43">
        <v>13</v>
      </c>
      <c r="AE23" s="43" t="s">
        <v>206</v>
      </c>
      <c r="AF23" s="48">
        <v>42027</v>
      </c>
      <c r="AG23" s="43">
        <v>12.34</v>
      </c>
      <c r="AH23" s="43">
        <v>368560</v>
      </c>
      <c r="AI23" s="43">
        <v>215025</v>
      </c>
      <c r="AK23" s="58">
        <f t="shared" si="15"/>
        <v>42818</v>
      </c>
      <c r="AL23" s="43">
        <f t="shared" si="22"/>
        <v>18</v>
      </c>
      <c r="AM23" s="43">
        <f>IF(AK23="","",NETWORKDAYS(AK23,$AM$2,FERIADOS!$A$1:$A$830)-1)</f>
        <v>-59</v>
      </c>
      <c r="AN23" s="63">
        <v>3.1080999999999999</v>
      </c>
      <c r="AO23" s="43">
        <f t="shared" si="19"/>
        <v>0</v>
      </c>
      <c r="AP23" s="50">
        <f t="shared" si="20"/>
        <v>0</v>
      </c>
      <c r="AQ23" s="59">
        <f t="shared" si="10"/>
        <v>0</v>
      </c>
      <c r="AR23" s="59">
        <f t="shared" si="21"/>
        <v>0</v>
      </c>
      <c r="AS23" s="72">
        <v>42818</v>
      </c>
      <c r="AT23" s="73">
        <v>8264.619667111132</v>
      </c>
      <c r="AU23" s="62">
        <v>0</v>
      </c>
      <c r="AV23" s="62">
        <v>0</v>
      </c>
      <c r="AW23" s="62">
        <v>0</v>
      </c>
      <c r="AX23" s="62">
        <v>0</v>
      </c>
      <c r="AY23" s="62">
        <v>0</v>
      </c>
      <c r="AZ23" s="62">
        <v>0</v>
      </c>
      <c r="BA23" s="62">
        <v>0</v>
      </c>
      <c r="BB23" s="62">
        <v>0</v>
      </c>
      <c r="BC23" s="62">
        <v>0</v>
      </c>
      <c r="BD23" s="62">
        <v>0</v>
      </c>
      <c r="BE23" s="62">
        <v>0</v>
      </c>
      <c r="BF23" s="62">
        <v>0</v>
      </c>
      <c r="BG23" s="62">
        <v>0</v>
      </c>
      <c r="BH23" s="62">
        <v>0</v>
      </c>
      <c r="BI23" s="62">
        <v>0</v>
      </c>
      <c r="BJ23" s="62">
        <v>0</v>
      </c>
      <c r="BK23" s="62">
        <v>0</v>
      </c>
      <c r="BL23" s="62">
        <v>0</v>
      </c>
      <c r="BM23" s="62">
        <v>0</v>
      </c>
      <c r="BN23" s="74">
        <v>0</v>
      </c>
      <c r="BO23" s="75">
        <v>0</v>
      </c>
      <c r="BP23" s="62">
        <v>0</v>
      </c>
      <c r="BQ23" s="62">
        <v>0</v>
      </c>
      <c r="BR23" s="62">
        <v>0</v>
      </c>
      <c r="BS23" s="62">
        <v>0</v>
      </c>
      <c r="BT23" s="62">
        <v>0</v>
      </c>
      <c r="BU23" s="62">
        <v>0</v>
      </c>
      <c r="BV23" s="62">
        <v>0</v>
      </c>
      <c r="BW23" s="62">
        <v>0</v>
      </c>
      <c r="BX23" s="62">
        <v>0</v>
      </c>
      <c r="BY23" s="62">
        <v>0</v>
      </c>
      <c r="BZ23" s="62">
        <v>0</v>
      </c>
      <c r="CA23" s="62">
        <v>0</v>
      </c>
      <c r="CB23" s="62">
        <v>0</v>
      </c>
      <c r="CC23" s="62">
        <v>0</v>
      </c>
      <c r="CD23" s="62">
        <v>0</v>
      </c>
      <c r="CE23" s="62">
        <v>0</v>
      </c>
      <c r="CF23" s="62">
        <v>0</v>
      </c>
      <c r="CG23" s="62">
        <v>0</v>
      </c>
      <c r="CH23" s="62">
        <v>0</v>
      </c>
      <c r="CI23" s="62">
        <v>0</v>
      </c>
      <c r="CJ23" s="62">
        <v>0</v>
      </c>
      <c r="CK23" s="62">
        <v>0</v>
      </c>
      <c r="CL23" s="62">
        <v>0</v>
      </c>
      <c r="CM23" s="62">
        <v>0</v>
      </c>
      <c r="CN23" s="62">
        <v>0</v>
      </c>
      <c r="CO23" s="62">
        <v>0</v>
      </c>
      <c r="CP23" s="62">
        <v>0</v>
      </c>
      <c r="CQ23" s="62">
        <v>0</v>
      </c>
      <c r="CR23" s="62">
        <v>0</v>
      </c>
      <c r="CS23" s="62">
        <v>0</v>
      </c>
      <c r="CT23" s="62">
        <v>0</v>
      </c>
      <c r="CU23" s="62">
        <v>0</v>
      </c>
      <c r="CV23" s="62">
        <v>0</v>
      </c>
      <c r="CW23" s="62">
        <v>0</v>
      </c>
      <c r="CX23" s="62">
        <v>0</v>
      </c>
      <c r="CY23" s="62">
        <v>0</v>
      </c>
      <c r="CZ23" s="62">
        <v>0</v>
      </c>
      <c r="DA23" s="62">
        <v>0</v>
      </c>
      <c r="DB23" s="62">
        <v>0</v>
      </c>
      <c r="DC23" s="62">
        <v>0</v>
      </c>
      <c r="DD23" s="62">
        <v>0</v>
      </c>
      <c r="DE23" s="62">
        <v>0</v>
      </c>
      <c r="DF23" s="62">
        <v>12.13</v>
      </c>
      <c r="DG23" s="62">
        <v>33450</v>
      </c>
      <c r="DH23" s="62">
        <v>2.2790097043869944</v>
      </c>
      <c r="DI23" s="62">
        <v>11.72</v>
      </c>
      <c r="DJ23" s="62">
        <v>232420</v>
      </c>
      <c r="DK23" s="62">
        <v>63.077488186552472</v>
      </c>
      <c r="DL23" s="62">
        <v>11.455</v>
      </c>
      <c r="DM23" s="62">
        <v>25940</v>
      </c>
      <c r="DN23" s="62">
        <v>13.400937649835164</v>
      </c>
      <c r="DO23" s="62">
        <v>11.055</v>
      </c>
      <c r="DP23" s="62">
        <v>441640</v>
      </c>
      <c r="DQ23" s="62">
        <v>330.82796131803923</v>
      </c>
      <c r="DR23" s="62">
        <v>10.84</v>
      </c>
      <c r="DS23" s="62">
        <v>505</v>
      </c>
      <c r="DT23" s="62">
        <v>0.4938257174184954</v>
      </c>
      <c r="DU23" s="62">
        <v>10.55</v>
      </c>
      <c r="DV23" s="62">
        <v>665</v>
      </c>
      <c r="DW23" s="62">
        <v>0.81564985671372114</v>
      </c>
      <c r="DX23" s="62">
        <v>10.32</v>
      </c>
      <c r="DY23" s="62">
        <v>31720</v>
      </c>
      <c r="DZ23" s="62">
        <v>45.696323275338024</v>
      </c>
      <c r="EA23" s="62">
        <v>10.167999999999999</v>
      </c>
      <c r="EB23" s="62">
        <v>10</v>
      </c>
      <c r="EC23" s="62">
        <v>1.6615974324576739E-2</v>
      </c>
      <c r="ED23" s="62">
        <v>10.013</v>
      </c>
      <c r="EE23" s="62">
        <v>320</v>
      </c>
      <c r="EF23" s="62">
        <v>0.59848285846809279</v>
      </c>
      <c r="EG23" s="62">
        <v>9.875</v>
      </c>
      <c r="EH23" s="62">
        <v>254455</v>
      </c>
      <c r="EI23" s="62">
        <v>528.39262936342664</v>
      </c>
      <c r="EJ23" s="62">
        <v>9.7929999999999993</v>
      </c>
      <c r="EK23" s="62">
        <v>65</v>
      </c>
      <c r="EL23" s="62">
        <v>0.14941723829036591</v>
      </c>
      <c r="EM23" s="62">
        <v>9.734</v>
      </c>
      <c r="EN23" s="62">
        <v>60</v>
      </c>
      <c r="EO23" s="62">
        <v>0.14868356897701918</v>
      </c>
      <c r="EP23" s="62">
        <v>9.66</v>
      </c>
      <c r="EQ23" s="62">
        <v>48040</v>
      </c>
      <c r="ER23" s="62">
        <v>128.99491619944624</v>
      </c>
      <c r="ES23" s="62">
        <v>9.5</v>
      </c>
      <c r="ET23" s="62">
        <v>63640</v>
      </c>
      <c r="EU23" s="62">
        <v>209.25871808654335</v>
      </c>
      <c r="EV23" s="62">
        <v>9.4700000000000006</v>
      </c>
      <c r="EW23" s="62">
        <v>2880</v>
      </c>
      <c r="EX23" s="62">
        <v>11.136043131068037</v>
      </c>
      <c r="EY23" s="62">
        <v>9.44</v>
      </c>
      <c r="EZ23" s="62">
        <v>406295</v>
      </c>
      <c r="FA23" s="62">
        <v>1788.457138933607</v>
      </c>
      <c r="FB23" s="62">
        <v>9.51</v>
      </c>
      <c r="FC23" s="62">
        <v>39880</v>
      </c>
      <c r="FD23" s="62">
        <v>195.08453533050607</v>
      </c>
      <c r="FE23" s="62">
        <v>9.5500000000000007</v>
      </c>
      <c r="FF23" s="62">
        <v>12330</v>
      </c>
      <c r="FG23" s="62">
        <v>66.174421201015363</v>
      </c>
      <c r="FH23" s="62">
        <v>9.6199999999999992</v>
      </c>
      <c r="FI23" s="62">
        <v>165</v>
      </c>
      <c r="FJ23" s="62">
        <v>0.96348554614540149</v>
      </c>
      <c r="FK23" s="62">
        <v>9.66</v>
      </c>
      <c r="FL23" s="76">
        <v>108715</v>
      </c>
      <c r="FM23" s="76">
        <v>682.15020256305831</v>
      </c>
      <c r="FN23" s="76">
        <v>9.7449999999999992</v>
      </c>
      <c r="FO23" s="76">
        <v>45</v>
      </c>
      <c r="FP23" s="76">
        <v>0.29971857074138258</v>
      </c>
      <c r="FQ23" s="76">
        <v>9.8000000000000007</v>
      </c>
      <c r="FR23" s="76">
        <v>70205</v>
      </c>
      <c r="FS23" s="76">
        <v>492.977401736454</v>
      </c>
      <c r="FT23" s="76">
        <v>9.8650000000000002</v>
      </c>
      <c r="FU23" s="76">
        <v>65</v>
      </c>
      <c r="FV23" s="76">
        <v>0.47967743672840674</v>
      </c>
      <c r="FW23" s="76">
        <v>9.8800000000000008</v>
      </c>
      <c r="FX23" s="76">
        <v>251545</v>
      </c>
      <c r="FY23" s="76">
        <v>1941.2673544073341</v>
      </c>
      <c r="FZ23" s="76">
        <v>9.94</v>
      </c>
      <c r="GA23" s="76">
        <v>25</v>
      </c>
      <c r="GB23" s="76">
        <v>0.20019748913933536</v>
      </c>
      <c r="GC23" s="62">
        <v>9.99</v>
      </c>
      <c r="GD23" s="62">
        <v>410</v>
      </c>
      <c r="GE23" s="62">
        <v>3.396956196032213</v>
      </c>
      <c r="GF23" s="62">
        <v>10.01</v>
      </c>
      <c r="GG23" s="62">
        <v>0</v>
      </c>
      <c r="GH23" s="62">
        <v>0</v>
      </c>
      <c r="GI23" s="62">
        <v>10.039999999999999</v>
      </c>
      <c r="GJ23" s="62">
        <v>2350</v>
      </c>
      <c r="GK23" s="62">
        <v>20.718135394015562</v>
      </c>
      <c r="GL23" s="62">
        <v>10.074999999999999</v>
      </c>
      <c r="GM23" s="62">
        <v>0</v>
      </c>
      <c r="GN23" s="62">
        <v>0</v>
      </c>
      <c r="GO23" s="62">
        <v>10.130000000000001</v>
      </c>
      <c r="GP23" s="62">
        <v>82281</v>
      </c>
      <c r="GQ23" s="62">
        <v>793.37015220142996</v>
      </c>
      <c r="GR23" s="62">
        <v>10.148999999999999</v>
      </c>
      <c r="GS23" s="62">
        <v>0</v>
      </c>
      <c r="GT23" s="62">
        <v>0</v>
      </c>
      <c r="GU23" s="62">
        <v>10.199999999999999</v>
      </c>
      <c r="GV23" s="62">
        <v>930</v>
      </c>
      <c r="GW23" s="62">
        <v>9.5067374188674965</v>
      </c>
      <c r="GX23" s="62">
        <v>10.194000000000001</v>
      </c>
      <c r="GY23" s="62">
        <v>0</v>
      </c>
      <c r="GZ23" s="62">
        <v>0</v>
      </c>
      <c r="HA23" s="62">
        <v>10.23</v>
      </c>
      <c r="HB23" s="62">
        <v>58985</v>
      </c>
      <c r="HC23" s="62">
        <v>627.06964436177759</v>
      </c>
      <c r="HD23" s="62">
        <v>10.24</v>
      </c>
      <c r="HE23" s="62">
        <v>75</v>
      </c>
      <c r="HF23" s="62">
        <v>0.81609019506633662</v>
      </c>
      <c r="HG23" s="62">
        <v>10.3</v>
      </c>
      <c r="HH23" s="62">
        <v>28105</v>
      </c>
      <c r="HI23" s="62">
        <v>307.31431564044789</v>
      </c>
      <c r="HJ23" s="62">
        <v>10.291</v>
      </c>
      <c r="HK23" s="62">
        <v>0</v>
      </c>
      <c r="HL23" s="62">
        <v>0</v>
      </c>
      <c r="HM23" s="62">
        <v>10.314</v>
      </c>
      <c r="HN23" s="62">
        <v>0</v>
      </c>
      <c r="HO23" s="62">
        <v>0</v>
      </c>
      <c r="HP23" s="62">
        <v>10.335000000000001</v>
      </c>
      <c r="HQ23" s="62">
        <v>0</v>
      </c>
      <c r="HR23" s="62">
        <v>0</v>
      </c>
      <c r="HU23" s="61"/>
    </row>
    <row r="24" spans="1:229" s="43" customFormat="1" ht="15.75">
      <c r="A24" s="102" t="s">
        <v>159</v>
      </c>
      <c r="B24" s="103" t="str">
        <f t="shared" si="11"/>
        <v>ODJ9 Comdty</v>
      </c>
      <c r="C24" s="119" t="str">
        <f t="shared" si="0"/>
        <v>J19</v>
      </c>
      <c r="D24" s="120">
        <f ca="1">IF($C$1=TODAY(),IF(ISERROR(_xll.BDP(A24,"last_price")+1-1),IF(O24&lt;=$C$1,0,(D23+D25)/2),_xll.BDP(A24,"last_price")),AA24)</f>
        <v>7.55</v>
      </c>
      <c r="E24" s="121">
        <f ca="1">IF($C$1=TODAY(),IF(ISERROR(_xll.BDP(A24,"volume")+1-1),0,_xll.BDP(A24,"volume")),AB24)</f>
        <v>66225</v>
      </c>
      <c r="F24" s="122">
        <f>IF(O24&lt;$C$1,0,NETWORKDAYS($C$1,O24,FERIADOS!$A$1:$A$830)-1)</f>
        <v>380</v>
      </c>
      <c r="G24" s="144">
        <f t="shared" ca="1" si="1"/>
        <v>265.40214182124748</v>
      </c>
      <c r="H24" s="144">
        <f t="shared" si="2"/>
        <v>60.694195234534313</v>
      </c>
      <c r="I24" s="144">
        <f t="shared" si="3"/>
        <v>114.30986687554369</v>
      </c>
      <c r="J24" s="144">
        <f t="shared" si="4"/>
        <v>87.076522626107533</v>
      </c>
      <c r="K24" s="145">
        <f t="shared" si="5"/>
        <v>48.681220732885507</v>
      </c>
      <c r="L24" s="43">
        <f t="shared" si="6"/>
        <v>2019</v>
      </c>
      <c r="M24" s="43">
        <f>IF(C24="","",VLOOKUP(LEFT(C24,1),DIs!$R$2:$S$13,2,FALSE))</f>
        <v>4</v>
      </c>
      <c r="N24" s="54">
        <f t="shared" si="7"/>
        <v>43556</v>
      </c>
      <c r="O24" s="54">
        <f>IF(A24="",0,WORKDAY(N24-1,1,FERIADOS!$A$2:$A$831))</f>
        <v>43556</v>
      </c>
      <c r="P24" s="150">
        <f t="shared" si="12"/>
        <v>171.46480031331555</v>
      </c>
      <c r="Q24" s="61">
        <f>_xll.BDH(A24,$R$7:$S$7,$C$1,$C$1,"Dir=V","Dts=S","Sort=A","Quote=C","QtTyp=Y","Days=T","Per=cd","DtFmt=D","UseDPDF=Y","cols=3;rows=1")</f>
        <v>42998</v>
      </c>
      <c r="R24" s="43">
        <v>7.55</v>
      </c>
      <c r="S24" s="43">
        <v>66225</v>
      </c>
      <c r="T24" s="43">
        <f t="shared" si="16"/>
        <v>66225</v>
      </c>
      <c r="V24" s="69" t="str">
        <f>_xll.BDH(B24,$R$7:$S$7,$C$1,$C$1,"Dir=V","Dts=S","Sort=A","Quote=C","QtTyp=Y","Days=T","Per=cd","DtFmt=D","UseDPDF=Y")</f>
        <v>#N/A Invalid Security</v>
      </c>
      <c r="Y24" s="43">
        <f t="shared" si="17"/>
        <v>0</v>
      </c>
      <c r="AA24" s="43">
        <f t="shared" si="18"/>
        <v>7.55</v>
      </c>
      <c r="AB24" s="43">
        <f t="shared" si="9"/>
        <v>66225</v>
      </c>
      <c r="AD24" s="43">
        <v>14</v>
      </c>
      <c r="AE24" s="43" t="s">
        <v>207</v>
      </c>
      <c r="AF24" s="48">
        <v>42030</v>
      </c>
      <c r="AG24" s="43">
        <v>12.36</v>
      </c>
      <c r="AH24" s="43">
        <v>138770</v>
      </c>
      <c r="AI24" s="43">
        <v>225730</v>
      </c>
      <c r="AK24" s="58">
        <f t="shared" si="15"/>
        <v>42817</v>
      </c>
      <c r="AL24" s="43">
        <f t="shared" si="22"/>
        <v>19</v>
      </c>
      <c r="AM24" s="43">
        <f>IF(AK24="","",NETWORKDAYS(AK24,$AM$2,FERIADOS!$A$1:$A$830)-1)</f>
        <v>-58</v>
      </c>
      <c r="AN24" s="63">
        <v>3.1406999999999998</v>
      </c>
      <c r="AO24" s="43">
        <f t="shared" si="19"/>
        <v>0</v>
      </c>
      <c r="AP24" s="50">
        <f t="shared" si="20"/>
        <v>0</v>
      </c>
      <c r="AQ24" s="59">
        <f t="shared" si="10"/>
        <v>0</v>
      </c>
      <c r="AR24" s="59">
        <f t="shared" si="21"/>
        <v>0</v>
      </c>
      <c r="AS24" s="72">
        <v>42817</v>
      </c>
      <c r="AT24" s="73">
        <v>7007.0613563129182</v>
      </c>
      <c r="AU24" s="62">
        <v>0</v>
      </c>
      <c r="AV24" s="62">
        <v>0</v>
      </c>
      <c r="AW24" s="62">
        <v>0</v>
      </c>
      <c r="AX24" s="62">
        <v>0</v>
      </c>
      <c r="AY24" s="62">
        <v>0</v>
      </c>
      <c r="AZ24" s="62">
        <v>0</v>
      </c>
      <c r="BA24" s="62">
        <v>0</v>
      </c>
      <c r="BB24" s="62">
        <v>0</v>
      </c>
      <c r="BC24" s="62">
        <v>0</v>
      </c>
      <c r="BD24" s="62">
        <v>0</v>
      </c>
      <c r="BE24" s="62">
        <v>0</v>
      </c>
      <c r="BF24" s="62">
        <v>0</v>
      </c>
      <c r="BG24" s="62">
        <v>0</v>
      </c>
      <c r="BH24" s="62">
        <v>0</v>
      </c>
      <c r="BI24" s="62">
        <v>0</v>
      </c>
      <c r="BJ24" s="62">
        <v>0</v>
      </c>
      <c r="BK24" s="62">
        <v>0</v>
      </c>
      <c r="BL24" s="62">
        <v>0</v>
      </c>
      <c r="BM24" s="62">
        <v>0</v>
      </c>
      <c r="BN24" s="74">
        <v>0</v>
      </c>
      <c r="BO24" s="75">
        <v>0</v>
      </c>
      <c r="BP24" s="62">
        <v>0</v>
      </c>
      <c r="BQ24" s="62">
        <v>0</v>
      </c>
      <c r="BR24" s="62">
        <v>0</v>
      </c>
      <c r="BS24" s="62">
        <v>0</v>
      </c>
      <c r="BT24" s="62">
        <v>0</v>
      </c>
      <c r="BU24" s="62">
        <v>0</v>
      </c>
      <c r="BV24" s="62">
        <v>0</v>
      </c>
      <c r="BW24" s="62">
        <v>0</v>
      </c>
      <c r="BX24" s="62">
        <v>0</v>
      </c>
      <c r="BY24" s="62">
        <v>0</v>
      </c>
      <c r="BZ24" s="62">
        <v>0</v>
      </c>
      <c r="CA24" s="62">
        <v>0</v>
      </c>
      <c r="CB24" s="62">
        <v>0</v>
      </c>
      <c r="CC24" s="62">
        <v>0</v>
      </c>
      <c r="CD24" s="62">
        <v>0</v>
      </c>
      <c r="CE24" s="62">
        <v>0</v>
      </c>
      <c r="CF24" s="62">
        <v>0</v>
      </c>
      <c r="CG24" s="62">
        <v>0</v>
      </c>
      <c r="CH24" s="62">
        <v>0</v>
      </c>
      <c r="CI24" s="62">
        <v>0</v>
      </c>
      <c r="CJ24" s="62">
        <v>0</v>
      </c>
      <c r="CK24" s="62">
        <v>0</v>
      </c>
      <c r="CL24" s="62">
        <v>0</v>
      </c>
      <c r="CM24" s="62">
        <v>0</v>
      </c>
      <c r="CN24" s="62">
        <v>0</v>
      </c>
      <c r="CO24" s="62">
        <v>0</v>
      </c>
      <c r="CP24" s="62">
        <v>0</v>
      </c>
      <c r="CQ24" s="62">
        <v>0</v>
      </c>
      <c r="CR24" s="62">
        <v>0</v>
      </c>
      <c r="CS24" s="62">
        <v>0</v>
      </c>
      <c r="CT24" s="62">
        <v>0</v>
      </c>
      <c r="CU24" s="62">
        <v>0</v>
      </c>
      <c r="CV24" s="62">
        <v>0</v>
      </c>
      <c r="CW24" s="62">
        <v>0</v>
      </c>
      <c r="CX24" s="62">
        <v>0</v>
      </c>
      <c r="CY24" s="62">
        <v>0</v>
      </c>
      <c r="CZ24" s="62">
        <v>0</v>
      </c>
      <c r="DA24" s="62">
        <v>0</v>
      </c>
      <c r="DB24" s="62">
        <v>0</v>
      </c>
      <c r="DC24" s="62">
        <v>0</v>
      </c>
      <c r="DD24" s="62">
        <v>0</v>
      </c>
      <c r="DE24" s="62">
        <v>0</v>
      </c>
      <c r="DF24" s="62">
        <v>12.131</v>
      </c>
      <c r="DG24" s="62">
        <v>61840</v>
      </c>
      <c r="DH24" s="62">
        <v>4.8622083210647187</v>
      </c>
      <c r="DI24" s="62">
        <v>11.754</v>
      </c>
      <c r="DJ24" s="62">
        <v>28620</v>
      </c>
      <c r="DK24" s="62">
        <v>8.0007659086998117</v>
      </c>
      <c r="DL24" s="62">
        <v>11.48</v>
      </c>
      <c r="DM24" s="62">
        <v>15795</v>
      </c>
      <c r="DN24" s="62">
        <v>8.2450050638597769</v>
      </c>
      <c r="DO24" s="62">
        <v>11.12</v>
      </c>
      <c r="DP24" s="62">
        <v>246808</v>
      </c>
      <c r="DQ24" s="62">
        <v>185.47794900988507</v>
      </c>
      <c r="DR24" s="62">
        <v>10.904999999999999</v>
      </c>
      <c r="DS24" s="62">
        <v>290</v>
      </c>
      <c r="DT24" s="62">
        <v>0.28348774464247045</v>
      </c>
      <c r="DU24" s="62">
        <v>10.62</v>
      </c>
      <c r="DV24" s="62">
        <v>4415</v>
      </c>
      <c r="DW24" s="62">
        <v>5.4001579055302358</v>
      </c>
      <c r="DX24" s="62">
        <v>10.43</v>
      </c>
      <c r="DY24" s="62">
        <v>10855</v>
      </c>
      <c r="DZ24" s="62">
        <v>15.563966059185491</v>
      </c>
      <c r="EA24" s="62">
        <v>10.244999999999999</v>
      </c>
      <c r="EB24" s="62">
        <v>15</v>
      </c>
      <c r="EC24" s="62">
        <v>2.4790134930517304E-2</v>
      </c>
      <c r="ED24" s="62">
        <v>10.087</v>
      </c>
      <c r="EE24" s="62">
        <v>3780</v>
      </c>
      <c r="EF24" s="62">
        <v>7.026236323965434</v>
      </c>
      <c r="EG24" s="62">
        <v>9.9849999999999994</v>
      </c>
      <c r="EH24" s="62">
        <v>176980</v>
      </c>
      <c r="EI24" s="62">
        <v>364.8084314920219</v>
      </c>
      <c r="EJ24" s="62">
        <v>9.8699999999999992</v>
      </c>
      <c r="EK24" s="62">
        <v>15</v>
      </c>
      <c r="EL24" s="62">
        <v>3.4225245456107396E-2</v>
      </c>
      <c r="EM24" s="62">
        <v>9.8170000000000002</v>
      </c>
      <c r="EN24" s="62">
        <v>15</v>
      </c>
      <c r="EO24" s="62">
        <v>3.687630465199989E-2</v>
      </c>
      <c r="EP24" s="62">
        <v>9.75</v>
      </c>
      <c r="EQ24" s="62">
        <v>25955</v>
      </c>
      <c r="ER24" s="62">
        <v>69.103179396313308</v>
      </c>
      <c r="ES24" s="62">
        <v>9.64</v>
      </c>
      <c r="ET24" s="62">
        <v>44890</v>
      </c>
      <c r="EU24" s="62">
        <v>146.06102761152198</v>
      </c>
      <c r="EV24" s="62">
        <v>9.59</v>
      </c>
      <c r="EW24" s="62">
        <v>10130</v>
      </c>
      <c r="EX24" s="62">
        <v>38.744195753717023</v>
      </c>
      <c r="EY24" s="62">
        <v>9.59</v>
      </c>
      <c r="EZ24" s="62">
        <v>275530</v>
      </c>
      <c r="FA24" s="62">
        <v>1198.0086064844243</v>
      </c>
      <c r="FB24" s="62">
        <v>9.6300000000000008</v>
      </c>
      <c r="FC24" s="62">
        <v>38995</v>
      </c>
      <c r="FD24" s="62">
        <v>188.46218880453446</v>
      </c>
      <c r="FE24" s="62">
        <v>9.69</v>
      </c>
      <c r="FF24" s="62">
        <v>10470</v>
      </c>
      <c r="FG24" s="62">
        <v>55.456524721682825</v>
      </c>
      <c r="FH24" s="62">
        <v>9.73</v>
      </c>
      <c r="FI24" s="62">
        <v>2085</v>
      </c>
      <c r="FJ24" s="62">
        <v>12.020908236278942</v>
      </c>
      <c r="FK24" s="62">
        <v>9.81</v>
      </c>
      <c r="FL24" s="76">
        <v>128180</v>
      </c>
      <c r="FM24" s="76">
        <v>792.70499899609001</v>
      </c>
      <c r="FN24" s="76">
        <v>9.8550000000000004</v>
      </c>
      <c r="FO24" s="76">
        <v>45</v>
      </c>
      <c r="FP24" s="76">
        <v>0.29570008922090207</v>
      </c>
      <c r="FQ24" s="76">
        <v>9.9600000000000009</v>
      </c>
      <c r="FR24" s="76">
        <v>55330</v>
      </c>
      <c r="FS24" s="76">
        <v>382.44587631598478</v>
      </c>
      <c r="FT24" s="76">
        <v>9.98</v>
      </c>
      <c r="FU24" s="76">
        <v>120</v>
      </c>
      <c r="FV24" s="76">
        <v>0.87290488701818447</v>
      </c>
      <c r="FW24" s="76">
        <v>10.039999999999999</v>
      </c>
      <c r="FX24" s="76">
        <v>268770</v>
      </c>
      <c r="FY24" s="76">
        <v>2039.8994539453727</v>
      </c>
      <c r="FZ24" s="76">
        <v>10.073</v>
      </c>
      <c r="GA24" s="76">
        <v>25</v>
      </c>
      <c r="GB24" s="76">
        <v>0.19704687309819352</v>
      </c>
      <c r="GC24" s="62">
        <v>10.115</v>
      </c>
      <c r="GD24" s="62">
        <v>220</v>
      </c>
      <c r="GE24" s="62">
        <v>1.7941200672645752</v>
      </c>
      <c r="GF24" s="62">
        <v>10.148</v>
      </c>
      <c r="GG24" s="62">
        <v>20</v>
      </c>
      <c r="GH24" s="62">
        <v>0.16848487571527151</v>
      </c>
      <c r="GI24" s="62">
        <v>10.199999999999999</v>
      </c>
      <c r="GJ24" s="62">
        <v>3360</v>
      </c>
      <c r="GK24" s="62">
        <v>29.084229808480011</v>
      </c>
      <c r="GL24" s="62">
        <v>10.222</v>
      </c>
      <c r="GM24" s="62">
        <v>0</v>
      </c>
      <c r="GN24" s="62">
        <v>0</v>
      </c>
      <c r="GO24" s="62">
        <v>10.3</v>
      </c>
      <c r="GP24" s="62">
        <v>70480</v>
      </c>
      <c r="GQ24" s="62">
        <v>665.76752580535026</v>
      </c>
      <c r="GR24" s="62">
        <v>10.305999999999999</v>
      </c>
      <c r="GS24" s="62">
        <v>0</v>
      </c>
      <c r="GT24" s="62">
        <v>0</v>
      </c>
      <c r="GU24" s="62">
        <v>10.34</v>
      </c>
      <c r="GV24" s="62">
        <v>210</v>
      </c>
      <c r="GW24" s="62">
        <v>2.1040601903316563</v>
      </c>
      <c r="GX24" s="62">
        <v>10.356999999999999</v>
      </c>
      <c r="GY24" s="62">
        <v>0</v>
      </c>
      <c r="GZ24" s="62">
        <v>0</v>
      </c>
      <c r="HA24" s="62">
        <v>10.38</v>
      </c>
      <c r="HB24" s="62">
        <v>49390</v>
      </c>
      <c r="HC24" s="62">
        <v>513.53634369188217</v>
      </c>
      <c r="HD24" s="62">
        <v>10.4</v>
      </c>
      <c r="HE24" s="62">
        <v>135</v>
      </c>
      <c r="HF24" s="62">
        <v>1.4333985593923135</v>
      </c>
      <c r="HG24" s="62">
        <v>10.46</v>
      </c>
      <c r="HH24" s="62">
        <v>25930</v>
      </c>
      <c r="HI24" s="62">
        <v>276.25860969435524</v>
      </c>
      <c r="HJ24" s="62">
        <v>10.471</v>
      </c>
      <c r="HK24" s="62">
        <v>0</v>
      </c>
      <c r="HL24" s="62">
        <v>0</v>
      </c>
      <c r="HM24" s="62">
        <v>10.494</v>
      </c>
      <c r="HN24" s="62">
        <v>0</v>
      </c>
      <c r="HO24" s="62">
        <v>0</v>
      </c>
      <c r="HP24" s="62">
        <v>10.515000000000001</v>
      </c>
      <c r="HQ24" s="62">
        <v>0</v>
      </c>
      <c r="HR24" s="62">
        <v>0</v>
      </c>
      <c r="HU24" s="61"/>
    </row>
    <row r="25" spans="1:229" s="43" customFormat="1" ht="15.75">
      <c r="A25" s="104" t="s">
        <v>160</v>
      </c>
      <c r="B25" s="103" t="str">
        <f t="shared" si="11"/>
        <v>ODN9 Comdty</v>
      </c>
      <c r="C25" s="105" t="str">
        <f t="shared" si="0"/>
        <v>N19</v>
      </c>
      <c r="D25" s="117">
        <f ca="1">IF($C$1=TODAY(),IF(ISERROR(_xll.BDP(A25,"last_price")+1-1),IF(O25&lt;=$C$1,0,(D24+D26)/2),_xll.BDP(A25,"last_price")),AA25)</f>
        <v>7.76</v>
      </c>
      <c r="E25" s="106">
        <f ca="1">IF($C$1=TODAY(),IF(ISERROR(_xll.BDP(A25,"volume")+1-1),0,_xll.BDP(A25,"volume")),AB25)</f>
        <v>39000</v>
      </c>
      <c r="F25" s="107">
        <f>IF(O25&lt;$C$1,0,NETWORKDAYS($C$1,O25,FERIADOS!$A$1:$A$830)-1)</f>
        <v>442</v>
      </c>
      <c r="G25" s="146">
        <f t="shared" ca="1" si="1"/>
        <v>177.61330588274419</v>
      </c>
      <c r="H25" s="146">
        <f t="shared" si="2"/>
        <v>61.635711129206207</v>
      </c>
      <c r="I25" s="146">
        <f t="shared" si="3"/>
        <v>56.011703908030483</v>
      </c>
      <c r="J25" s="146">
        <f t="shared" si="4"/>
        <v>49.407536843499152</v>
      </c>
      <c r="K25" s="147">
        <f t="shared" si="5"/>
        <v>46.837967070057985</v>
      </c>
      <c r="L25" s="43">
        <f t="shared" si="6"/>
        <v>2019</v>
      </c>
      <c r="M25" s="43">
        <f>IF(C25="","",VLOOKUP(LEFT(C25,1),DIs!$R$2:$S$13,2,FALSE))</f>
        <v>7</v>
      </c>
      <c r="N25" s="54">
        <f t="shared" si="7"/>
        <v>43647</v>
      </c>
      <c r="O25" s="54">
        <f>IF(A25="",0,WORKDAY(N25-1,1,FERIADOS!$A$2:$A$831))</f>
        <v>43647</v>
      </c>
      <c r="P25" s="150">
        <f t="shared" si="12"/>
        <v>84.017555862045725</v>
      </c>
      <c r="Q25" s="61">
        <f>_xll.BDH(A25,$R$7:$S$7,$C$1,$C$1,"Dir=V","Dts=S","Sort=A","Quote=C","QtTyp=Y","Days=T","Per=cd","DtFmt=D","UseDPDF=Y","cols=3;rows=1")</f>
        <v>42998</v>
      </c>
      <c r="R25" s="43">
        <v>7.76</v>
      </c>
      <c r="S25" s="43">
        <v>39000</v>
      </c>
      <c r="T25" s="43">
        <f t="shared" si="16"/>
        <v>39000</v>
      </c>
      <c r="V25" s="69" t="str">
        <f>_xll.BDH(B25,$R$7:$S$7,$C$1,$C$1,"Dir=V","Dts=S","Sort=A","Quote=C","QtTyp=Y","Days=T","Per=cd","DtFmt=D","UseDPDF=Y")</f>
        <v>#N/A Invalid Security</v>
      </c>
      <c r="Y25" s="43">
        <f t="shared" si="17"/>
        <v>0</v>
      </c>
      <c r="AA25" s="43">
        <f t="shared" si="18"/>
        <v>7.76</v>
      </c>
      <c r="AB25" s="43">
        <f t="shared" si="9"/>
        <v>39000</v>
      </c>
      <c r="AD25" s="43">
        <v>15</v>
      </c>
      <c r="AE25" s="43" t="s">
        <v>208</v>
      </c>
      <c r="AF25" s="48">
        <v>42031</v>
      </c>
      <c r="AG25" s="43">
        <v>12.33</v>
      </c>
      <c r="AH25" s="43">
        <v>162710</v>
      </c>
      <c r="AI25" s="43">
        <v>305770</v>
      </c>
      <c r="AK25" s="58">
        <f t="shared" si="15"/>
        <v>42816</v>
      </c>
      <c r="AL25" s="43">
        <f t="shared" si="22"/>
        <v>20</v>
      </c>
      <c r="AM25" s="43">
        <f>IF(AK25="","",NETWORKDAYS(AK25,$AM$2,FERIADOS!$A$1:$A$830)-1)</f>
        <v>-57</v>
      </c>
      <c r="AN25" s="63">
        <v>3.0878999999999999</v>
      </c>
      <c r="AO25" s="43">
        <f t="shared" si="19"/>
        <v>0</v>
      </c>
      <c r="AP25" s="50">
        <f t="shared" si="20"/>
        <v>0</v>
      </c>
      <c r="AQ25" s="59">
        <f t="shared" si="10"/>
        <v>0</v>
      </c>
      <c r="AR25" s="59">
        <f t="shared" si="21"/>
        <v>0</v>
      </c>
      <c r="AS25" s="72">
        <v>42816</v>
      </c>
      <c r="AT25" s="73">
        <v>4563.4409158427834</v>
      </c>
      <c r="AU25" s="62">
        <v>0</v>
      </c>
      <c r="AV25" s="62">
        <v>0</v>
      </c>
      <c r="AW25" s="62">
        <v>0</v>
      </c>
      <c r="AX25" s="62">
        <v>0</v>
      </c>
      <c r="AY25" s="62">
        <v>0</v>
      </c>
      <c r="AZ25" s="62">
        <v>0</v>
      </c>
      <c r="BA25" s="62">
        <v>0</v>
      </c>
      <c r="BB25" s="62">
        <v>0</v>
      </c>
      <c r="BC25" s="62">
        <v>0</v>
      </c>
      <c r="BD25" s="62">
        <v>0</v>
      </c>
      <c r="BE25" s="62">
        <v>0</v>
      </c>
      <c r="BF25" s="62">
        <v>0</v>
      </c>
      <c r="BG25" s="62">
        <v>0</v>
      </c>
      <c r="BH25" s="62">
        <v>0</v>
      </c>
      <c r="BI25" s="62">
        <v>0</v>
      </c>
      <c r="BJ25" s="62">
        <v>0</v>
      </c>
      <c r="BK25" s="62">
        <v>0</v>
      </c>
      <c r="BL25" s="62">
        <v>0</v>
      </c>
      <c r="BM25" s="62">
        <v>0</v>
      </c>
      <c r="BN25" s="74">
        <v>0</v>
      </c>
      <c r="BO25" s="75">
        <v>0</v>
      </c>
      <c r="BP25" s="62">
        <v>0</v>
      </c>
      <c r="BQ25" s="62">
        <v>0</v>
      </c>
      <c r="BR25" s="62">
        <v>0</v>
      </c>
      <c r="BS25" s="62">
        <v>0</v>
      </c>
      <c r="BT25" s="62">
        <v>0</v>
      </c>
      <c r="BU25" s="62">
        <v>0</v>
      </c>
      <c r="BV25" s="62">
        <v>0</v>
      </c>
      <c r="BW25" s="62">
        <v>0</v>
      </c>
      <c r="BX25" s="62">
        <v>0</v>
      </c>
      <c r="BY25" s="62">
        <v>0</v>
      </c>
      <c r="BZ25" s="62">
        <v>0</v>
      </c>
      <c r="CA25" s="62">
        <v>0</v>
      </c>
      <c r="CB25" s="62">
        <v>0</v>
      </c>
      <c r="CC25" s="62">
        <v>0</v>
      </c>
      <c r="CD25" s="62">
        <v>0</v>
      </c>
      <c r="CE25" s="62">
        <v>0</v>
      </c>
      <c r="CF25" s="62">
        <v>0</v>
      </c>
      <c r="CG25" s="62">
        <v>0</v>
      </c>
      <c r="CH25" s="62">
        <v>0</v>
      </c>
      <c r="CI25" s="62">
        <v>0</v>
      </c>
      <c r="CJ25" s="62">
        <v>0</v>
      </c>
      <c r="CK25" s="62">
        <v>0</v>
      </c>
      <c r="CL25" s="62">
        <v>0</v>
      </c>
      <c r="CM25" s="62">
        <v>0</v>
      </c>
      <c r="CN25" s="62">
        <v>0</v>
      </c>
      <c r="CO25" s="62">
        <v>0</v>
      </c>
      <c r="CP25" s="62">
        <v>0</v>
      </c>
      <c r="CQ25" s="62">
        <v>0</v>
      </c>
      <c r="CR25" s="62">
        <v>0</v>
      </c>
      <c r="CS25" s="62">
        <v>0</v>
      </c>
      <c r="CT25" s="62">
        <v>0</v>
      </c>
      <c r="CU25" s="62">
        <v>0</v>
      </c>
      <c r="CV25" s="62">
        <v>0</v>
      </c>
      <c r="CW25" s="62">
        <v>0</v>
      </c>
      <c r="CX25" s="62">
        <v>0</v>
      </c>
      <c r="CY25" s="62">
        <v>0</v>
      </c>
      <c r="CZ25" s="62">
        <v>0</v>
      </c>
      <c r="DA25" s="62">
        <v>0</v>
      </c>
      <c r="DB25" s="62">
        <v>0</v>
      </c>
      <c r="DC25" s="62">
        <v>0</v>
      </c>
      <c r="DD25" s="62">
        <v>0</v>
      </c>
      <c r="DE25" s="62">
        <v>0</v>
      </c>
      <c r="DF25" s="62">
        <v>12.13</v>
      </c>
      <c r="DG25" s="62">
        <v>45300</v>
      </c>
      <c r="DH25" s="62">
        <v>4.1383205652996926</v>
      </c>
      <c r="DI25" s="62">
        <v>11.76</v>
      </c>
      <c r="DJ25" s="62">
        <v>107265</v>
      </c>
      <c r="DK25" s="62">
        <v>31.702922247893039</v>
      </c>
      <c r="DL25" s="62">
        <v>11.49</v>
      </c>
      <c r="DM25" s="62">
        <v>4790</v>
      </c>
      <c r="DN25" s="62">
        <v>2.5958509443593023</v>
      </c>
      <c r="DO25" s="62">
        <v>11.12</v>
      </c>
      <c r="DP25" s="62">
        <v>209425</v>
      </c>
      <c r="DQ25" s="62">
        <v>162.36157893877905</v>
      </c>
      <c r="DR25" s="62">
        <v>10.89</v>
      </c>
      <c r="DS25" s="62">
        <v>1015</v>
      </c>
      <c r="DT25" s="62">
        <v>1.0202800804089998</v>
      </c>
      <c r="DU25" s="62">
        <v>10.62</v>
      </c>
      <c r="DV25" s="62">
        <v>10015</v>
      </c>
      <c r="DW25" s="62">
        <v>12.565402645371522</v>
      </c>
      <c r="DX25" s="62">
        <v>10.42</v>
      </c>
      <c r="DY25" s="62">
        <v>36760</v>
      </c>
      <c r="DZ25" s="62">
        <v>54.000277655225823</v>
      </c>
      <c r="EA25" s="62">
        <v>10.243</v>
      </c>
      <c r="EB25" s="62">
        <v>5775</v>
      </c>
      <c r="EC25" s="62">
        <v>9.7673497644021161</v>
      </c>
      <c r="ED25" s="62">
        <v>10.079000000000001</v>
      </c>
      <c r="EE25" s="62">
        <v>2135</v>
      </c>
      <c r="EF25" s="62">
        <v>4.0586625015963769</v>
      </c>
      <c r="EG25" s="62">
        <v>9.9600000000000009</v>
      </c>
      <c r="EH25" s="62">
        <v>109670</v>
      </c>
      <c r="EI25" s="62">
        <v>231.12497600500794</v>
      </c>
      <c r="EJ25" s="62">
        <v>9.8550000000000004</v>
      </c>
      <c r="EK25" s="62">
        <v>15</v>
      </c>
      <c r="EL25" s="62">
        <v>3.4968177044685127E-2</v>
      </c>
      <c r="EM25" s="62">
        <v>9.8000000000000007</v>
      </c>
      <c r="EN25" s="62">
        <v>15</v>
      </c>
      <c r="EO25" s="62">
        <v>3.7665075169232211E-2</v>
      </c>
      <c r="EP25" s="62">
        <v>9.73</v>
      </c>
      <c r="EQ25" s="62">
        <v>14250</v>
      </c>
      <c r="ER25" s="62">
        <v>38.740075047965298</v>
      </c>
      <c r="ES25" s="62">
        <v>9.6</v>
      </c>
      <c r="ET25" s="62">
        <v>29235</v>
      </c>
      <c r="EU25" s="62">
        <v>97.099897692948872</v>
      </c>
      <c r="EV25" s="62">
        <v>9.5399999999999991</v>
      </c>
      <c r="EW25" s="62">
        <v>6575</v>
      </c>
      <c r="EX25" s="62">
        <v>25.664651831944084</v>
      </c>
      <c r="EY25" s="62">
        <v>9.52</v>
      </c>
      <c r="EZ25" s="62">
        <v>203440</v>
      </c>
      <c r="FA25" s="62">
        <v>902.98066004967677</v>
      </c>
      <c r="FB25" s="62">
        <v>9.58</v>
      </c>
      <c r="FC25" s="62">
        <v>2305</v>
      </c>
      <c r="FD25" s="62">
        <v>11.364412643874857</v>
      </c>
      <c r="FE25" s="62">
        <v>9.6300000000000008</v>
      </c>
      <c r="FF25" s="62">
        <v>8630</v>
      </c>
      <c r="FG25" s="62">
        <v>46.640102779705003</v>
      </c>
      <c r="FH25" s="62">
        <v>9.6999999999999993</v>
      </c>
      <c r="FI25" s="62">
        <v>2320</v>
      </c>
      <c r="FJ25" s="62">
        <v>13.634087891246153</v>
      </c>
      <c r="FK25" s="62">
        <v>9.75</v>
      </c>
      <c r="FL25" s="76">
        <v>68155</v>
      </c>
      <c r="FM25" s="76">
        <v>430.03956866288434</v>
      </c>
      <c r="FN25" s="76">
        <v>9.84</v>
      </c>
      <c r="FO25" s="76">
        <v>50</v>
      </c>
      <c r="FP25" s="76">
        <v>0.33467300465071775</v>
      </c>
      <c r="FQ25" s="76">
        <v>9.89</v>
      </c>
      <c r="FR25" s="76">
        <v>32890</v>
      </c>
      <c r="FS25" s="76">
        <v>232.04873309695563</v>
      </c>
      <c r="FT25" s="76">
        <v>9.9600000000000009</v>
      </c>
      <c r="FU25" s="76">
        <v>585</v>
      </c>
      <c r="FV25" s="76">
        <v>4.3349910329436989</v>
      </c>
      <c r="FW25" s="76">
        <v>9.99</v>
      </c>
      <c r="FX25" s="76">
        <v>178450</v>
      </c>
      <c r="FY25" s="76">
        <v>1381.4689496646904</v>
      </c>
      <c r="FZ25" s="76">
        <v>10.045</v>
      </c>
      <c r="GA25" s="76">
        <v>25</v>
      </c>
      <c r="GB25" s="76">
        <v>0.20079407300972557</v>
      </c>
      <c r="GC25" s="62">
        <v>10.09</v>
      </c>
      <c r="GD25" s="62">
        <v>105</v>
      </c>
      <c r="GE25" s="62">
        <v>0.8724462789238181</v>
      </c>
      <c r="GF25" s="62">
        <v>10.130000000000001</v>
      </c>
      <c r="GG25" s="62">
        <v>5</v>
      </c>
      <c r="GH25" s="62">
        <v>4.290135297127292E-2</v>
      </c>
      <c r="GI25" s="62">
        <v>10.16</v>
      </c>
      <c r="GJ25" s="62">
        <v>5370</v>
      </c>
      <c r="GK25" s="62">
        <v>47.397847446367038</v>
      </c>
      <c r="GL25" s="62">
        <v>10.212</v>
      </c>
      <c r="GM25" s="62">
        <v>0</v>
      </c>
      <c r="GN25" s="62">
        <v>0</v>
      </c>
      <c r="GO25" s="62">
        <v>10.27</v>
      </c>
      <c r="GP25" s="62">
        <v>43265</v>
      </c>
      <c r="GQ25" s="62">
        <v>416.56733623131743</v>
      </c>
      <c r="GR25" s="62">
        <v>10.295999999999999</v>
      </c>
      <c r="GS25" s="62">
        <v>0</v>
      </c>
      <c r="GT25" s="62">
        <v>0</v>
      </c>
      <c r="GU25" s="62">
        <v>10.33</v>
      </c>
      <c r="GV25" s="62">
        <v>5</v>
      </c>
      <c r="GW25" s="62">
        <v>5.0999151729991837E-2</v>
      </c>
      <c r="GX25" s="62">
        <v>10.347</v>
      </c>
      <c r="GY25" s="62">
        <v>0</v>
      </c>
      <c r="GZ25" s="62">
        <v>0</v>
      </c>
      <c r="HA25" s="62">
        <v>10.38</v>
      </c>
      <c r="HB25" s="62">
        <v>23105</v>
      </c>
      <c r="HC25" s="62">
        <v>244.37320708153183</v>
      </c>
      <c r="HD25" s="62">
        <v>10.38</v>
      </c>
      <c r="HE25" s="62">
        <v>65</v>
      </c>
      <c r="HF25" s="62">
        <v>0.70324015173915955</v>
      </c>
      <c r="HG25" s="62">
        <v>10.46</v>
      </c>
      <c r="HH25" s="62">
        <v>15630</v>
      </c>
      <c r="HI25" s="62">
        <v>169.37173159336214</v>
      </c>
      <c r="HJ25" s="62">
        <v>10.461</v>
      </c>
      <c r="HK25" s="62">
        <v>0</v>
      </c>
      <c r="HL25" s="62">
        <v>0</v>
      </c>
      <c r="HM25" s="62">
        <v>10.484</v>
      </c>
      <c r="HN25" s="62">
        <v>0</v>
      </c>
      <c r="HO25" s="62">
        <v>0</v>
      </c>
      <c r="HP25" s="62">
        <v>10.505000000000001</v>
      </c>
      <c r="HQ25" s="62">
        <v>0</v>
      </c>
      <c r="HR25" s="62">
        <v>0</v>
      </c>
      <c r="HU25" s="61"/>
    </row>
    <row r="26" spans="1:229" s="43" customFormat="1" ht="15.75">
      <c r="A26" s="102" t="s">
        <v>161</v>
      </c>
      <c r="B26" s="103" t="str">
        <f t="shared" si="11"/>
        <v>ODV9 Comdty</v>
      </c>
      <c r="C26" s="119" t="str">
        <f t="shared" si="0"/>
        <v>V19</v>
      </c>
      <c r="D26" s="120">
        <f ca="1">IF($C$1=TODAY(),IF(ISERROR(_xll.BDP(A26,"last_price")+1-1),IF(O26&lt;=$C$1,0,(D25+D27)/2),_xll.BDP(A26,"last_price")),AA26)</f>
        <v>8</v>
      </c>
      <c r="E26" s="121">
        <f ca="1">IF($C$1=TODAY(),IF(ISERROR(_xll.BDP(A26,"volume")+1-1),0,_xll.BDP(A26,"volume")),AB26)</f>
        <v>14149</v>
      </c>
      <c r="F26" s="122">
        <f>IF(O26&lt;$C$1,0,NETWORKDAYS($C$1,O26,FERIADOS!$A$1:$A$830)-1)</f>
        <v>508</v>
      </c>
      <c r="G26" s="144">
        <f t="shared" ca="1" si="1"/>
        <v>72.137889374639556</v>
      </c>
      <c r="H26" s="144">
        <f t="shared" si="2"/>
        <v>3.6843192035181955</v>
      </c>
      <c r="I26" s="144">
        <f t="shared" si="3"/>
        <v>4.3973839693627834</v>
      </c>
      <c r="J26" s="144">
        <f t="shared" si="4"/>
        <v>2.5790223972966735</v>
      </c>
      <c r="K26" s="145">
        <f t="shared" si="5"/>
        <v>3.2210489425650461</v>
      </c>
      <c r="L26" s="43">
        <f t="shared" si="6"/>
        <v>2019</v>
      </c>
      <c r="M26" s="43">
        <f>IF(C26="","",VLOOKUP(LEFT(C26,1),DIs!$R$2:$S$13,2,FALSE))</f>
        <v>10</v>
      </c>
      <c r="N26" s="54">
        <f t="shared" si="7"/>
        <v>43739</v>
      </c>
      <c r="O26" s="54">
        <f>IF(A26="",0,WORKDAY(N26-1,1,FERIADOS!$A$2:$A$831))</f>
        <v>43739</v>
      </c>
      <c r="P26" s="150">
        <f t="shared" si="12"/>
        <v>10</v>
      </c>
      <c r="Q26" s="61">
        <f>_xll.BDH(A26,$R$7:$S$7,$C$1,$C$1,"Dir=V","Dts=S","Sort=A","Quote=C","QtTyp=Y","Days=T","Per=cd","DtFmt=D","UseDPDF=Y","cols=3;rows=1")</f>
        <v>42998</v>
      </c>
      <c r="R26" s="43">
        <v>8</v>
      </c>
      <c r="S26" s="43">
        <v>14149</v>
      </c>
      <c r="T26" s="43">
        <f t="shared" si="16"/>
        <v>14149</v>
      </c>
      <c r="V26" s="69" t="str">
        <f>_xll.BDH(B26,$R$7:$S$7,$C$1,$C$1,"Dir=V","Dts=S","Sort=A","Quote=C","QtTyp=Y","Days=T","Per=cd","DtFmt=D","UseDPDF=Y")</f>
        <v>#N/A Invalid Security</v>
      </c>
      <c r="Y26" s="43">
        <f t="shared" si="17"/>
        <v>0</v>
      </c>
      <c r="AA26" s="43">
        <f t="shared" si="18"/>
        <v>8</v>
      </c>
      <c r="AB26" s="43">
        <f t="shared" si="9"/>
        <v>14149</v>
      </c>
      <c r="AD26" s="43">
        <v>16</v>
      </c>
      <c r="AE26" s="43" t="s">
        <v>209</v>
      </c>
      <c r="AF26" s="48">
        <v>42032</v>
      </c>
      <c r="AG26" s="43">
        <v>12.35</v>
      </c>
      <c r="AH26" s="43">
        <v>119450</v>
      </c>
      <c r="AI26" s="43">
        <v>368560</v>
      </c>
      <c r="AK26" s="58">
        <f t="shared" si="15"/>
        <v>42815</v>
      </c>
      <c r="AL26" s="43">
        <f t="shared" si="22"/>
        <v>21</v>
      </c>
      <c r="AM26" s="43">
        <f>IF(AK26="","",NETWORKDAYS(AK26,$AM$2,FERIADOS!$A$1:$A$830)-1)</f>
        <v>-56</v>
      </c>
      <c r="AN26" s="63">
        <v>3.0878999999999999</v>
      </c>
      <c r="AO26" s="43">
        <f t="shared" si="19"/>
        <v>0</v>
      </c>
      <c r="AP26" s="50">
        <f t="shared" si="20"/>
        <v>0</v>
      </c>
      <c r="AQ26" s="59">
        <f t="shared" si="10"/>
        <v>0</v>
      </c>
      <c r="AR26" s="59">
        <f t="shared" si="21"/>
        <v>0</v>
      </c>
      <c r="AS26" s="72">
        <v>42815</v>
      </c>
      <c r="AT26" s="73">
        <v>5372.123744175813</v>
      </c>
      <c r="AU26" s="62">
        <v>0</v>
      </c>
      <c r="AV26" s="62">
        <v>0</v>
      </c>
      <c r="AW26" s="62">
        <v>0</v>
      </c>
      <c r="AX26" s="62">
        <v>0</v>
      </c>
      <c r="AY26" s="62">
        <v>0</v>
      </c>
      <c r="AZ26" s="62">
        <v>0</v>
      </c>
      <c r="BA26" s="62">
        <v>0</v>
      </c>
      <c r="BB26" s="62">
        <v>0</v>
      </c>
      <c r="BC26" s="62">
        <v>0</v>
      </c>
      <c r="BD26" s="62">
        <v>0</v>
      </c>
      <c r="BE26" s="62">
        <v>0</v>
      </c>
      <c r="BF26" s="62">
        <v>0</v>
      </c>
      <c r="BG26" s="62">
        <v>0</v>
      </c>
      <c r="BH26" s="62">
        <v>0</v>
      </c>
      <c r="BI26" s="62">
        <v>0</v>
      </c>
      <c r="BJ26" s="62">
        <v>0</v>
      </c>
      <c r="BK26" s="62">
        <v>0</v>
      </c>
      <c r="BL26" s="62">
        <v>0</v>
      </c>
      <c r="BM26" s="62">
        <v>0</v>
      </c>
      <c r="BN26" s="74">
        <v>0</v>
      </c>
      <c r="BO26" s="75">
        <v>0</v>
      </c>
      <c r="BP26" s="62">
        <v>0</v>
      </c>
      <c r="BQ26" s="62">
        <v>0</v>
      </c>
      <c r="BR26" s="62">
        <v>0</v>
      </c>
      <c r="BS26" s="62">
        <v>0</v>
      </c>
      <c r="BT26" s="62">
        <v>0</v>
      </c>
      <c r="BU26" s="62">
        <v>0</v>
      </c>
      <c r="BV26" s="62">
        <v>0</v>
      </c>
      <c r="BW26" s="62">
        <v>0</v>
      </c>
      <c r="BX26" s="62">
        <v>0</v>
      </c>
      <c r="BY26" s="62">
        <v>0</v>
      </c>
      <c r="BZ26" s="62">
        <v>0</v>
      </c>
      <c r="CA26" s="62">
        <v>0</v>
      </c>
      <c r="CB26" s="62">
        <v>0</v>
      </c>
      <c r="CC26" s="62">
        <v>0</v>
      </c>
      <c r="CD26" s="62">
        <v>0</v>
      </c>
      <c r="CE26" s="62">
        <v>0</v>
      </c>
      <c r="CF26" s="62">
        <v>0</v>
      </c>
      <c r="CG26" s="62">
        <v>0</v>
      </c>
      <c r="CH26" s="62">
        <v>0</v>
      </c>
      <c r="CI26" s="62">
        <v>0</v>
      </c>
      <c r="CJ26" s="62">
        <v>0</v>
      </c>
      <c r="CK26" s="62">
        <v>0</v>
      </c>
      <c r="CL26" s="62">
        <v>0</v>
      </c>
      <c r="CM26" s="62">
        <v>0</v>
      </c>
      <c r="CN26" s="62">
        <v>0</v>
      </c>
      <c r="CO26" s="62">
        <v>0</v>
      </c>
      <c r="CP26" s="62">
        <v>0</v>
      </c>
      <c r="CQ26" s="62">
        <v>0</v>
      </c>
      <c r="CR26" s="62">
        <v>0</v>
      </c>
      <c r="CS26" s="62">
        <v>0</v>
      </c>
      <c r="CT26" s="62">
        <v>0</v>
      </c>
      <c r="CU26" s="62">
        <v>0</v>
      </c>
      <c r="CV26" s="62">
        <v>0</v>
      </c>
      <c r="CW26" s="62">
        <v>0</v>
      </c>
      <c r="CX26" s="62">
        <v>0</v>
      </c>
      <c r="CY26" s="62">
        <v>0</v>
      </c>
      <c r="CZ26" s="62">
        <v>0</v>
      </c>
      <c r="DA26" s="62">
        <v>0</v>
      </c>
      <c r="DB26" s="62">
        <v>0</v>
      </c>
      <c r="DC26" s="62">
        <v>0</v>
      </c>
      <c r="DD26" s="62">
        <v>0</v>
      </c>
      <c r="DE26" s="62">
        <v>0</v>
      </c>
      <c r="DF26" s="62">
        <v>12.13</v>
      </c>
      <c r="DG26" s="62">
        <v>22705</v>
      </c>
      <c r="DH26" s="62">
        <v>2.3323979288561043</v>
      </c>
      <c r="DI26" s="62">
        <v>11.775</v>
      </c>
      <c r="DJ26" s="62">
        <v>62930</v>
      </c>
      <c r="DK26" s="62">
        <v>19.303375702457874</v>
      </c>
      <c r="DL26" s="62">
        <v>11.505000000000001</v>
      </c>
      <c r="DM26" s="62">
        <v>19085</v>
      </c>
      <c r="DN26" s="62">
        <v>10.551981313937119</v>
      </c>
      <c r="DO26" s="62">
        <v>11.125</v>
      </c>
      <c r="DP26" s="62">
        <v>215075</v>
      </c>
      <c r="DQ26" s="62">
        <v>169.07793626436168</v>
      </c>
      <c r="DR26" s="62">
        <v>10.91</v>
      </c>
      <c r="DS26" s="62">
        <v>1565</v>
      </c>
      <c r="DT26" s="62">
        <v>1.5895779916782964</v>
      </c>
      <c r="DU26" s="62">
        <v>10.65</v>
      </c>
      <c r="DV26" s="62">
        <v>3140</v>
      </c>
      <c r="DW26" s="62">
        <v>3.9713350659938511</v>
      </c>
      <c r="DX26" s="62">
        <v>10.42</v>
      </c>
      <c r="DY26" s="62">
        <v>30510</v>
      </c>
      <c r="DZ26" s="62">
        <v>45.138282557458858</v>
      </c>
      <c r="EA26" s="62">
        <v>10.25</v>
      </c>
      <c r="EB26" s="62">
        <v>515</v>
      </c>
      <c r="EC26" s="62">
        <v>0.87625470333029176</v>
      </c>
      <c r="ED26" s="62">
        <v>10.083</v>
      </c>
      <c r="EE26" s="62">
        <v>4915</v>
      </c>
      <c r="EF26" s="62">
        <v>9.3930178668768232</v>
      </c>
      <c r="EG26" s="62">
        <v>9.9550000000000001</v>
      </c>
      <c r="EH26" s="62">
        <v>130035</v>
      </c>
      <c r="EI26" s="62">
        <v>275.37440949828164</v>
      </c>
      <c r="EJ26" s="62">
        <v>9.8450000000000006</v>
      </c>
      <c r="EK26" s="62">
        <v>15</v>
      </c>
      <c r="EL26" s="62">
        <v>3.5122916485769554E-2</v>
      </c>
      <c r="EM26" s="62">
        <v>9.7899999999999991</v>
      </c>
      <c r="EN26" s="62">
        <v>15</v>
      </c>
      <c r="EO26" s="62">
        <v>3.7818662429240223E-2</v>
      </c>
      <c r="EP26" s="62">
        <v>9.7200000000000006</v>
      </c>
      <c r="EQ26" s="62">
        <v>9087</v>
      </c>
      <c r="ER26" s="62">
        <v>24.796231011181803</v>
      </c>
      <c r="ES26" s="62">
        <v>9.57</v>
      </c>
      <c r="ET26" s="62">
        <v>32946</v>
      </c>
      <c r="EU26" s="62">
        <v>109.7977266655612</v>
      </c>
      <c r="EV26" s="62">
        <v>9.51</v>
      </c>
      <c r="EW26" s="62">
        <v>11080</v>
      </c>
      <c r="EX26" s="62">
        <v>43.376800093679414</v>
      </c>
      <c r="EY26" s="62">
        <v>9.48</v>
      </c>
      <c r="EZ26" s="62">
        <v>237850</v>
      </c>
      <c r="FA26" s="62">
        <v>1058.7766965221822</v>
      </c>
      <c r="FB26" s="62">
        <v>9.5299999999999994</v>
      </c>
      <c r="FC26" s="62">
        <v>6445</v>
      </c>
      <c r="FD26" s="62">
        <v>31.871071149810771</v>
      </c>
      <c r="FE26" s="62">
        <v>9.58</v>
      </c>
      <c r="FF26" s="62">
        <v>10431</v>
      </c>
      <c r="FG26" s="62">
        <v>56.536138859444861</v>
      </c>
      <c r="FH26" s="62">
        <v>9.6300000000000008</v>
      </c>
      <c r="FI26" s="62">
        <v>920</v>
      </c>
      <c r="FJ26" s="62">
        <v>5.4253352127557566</v>
      </c>
      <c r="FK26" s="62">
        <v>9.68</v>
      </c>
      <c r="FL26" s="76">
        <v>123770</v>
      </c>
      <c r="FM26" s="76">
        <v>783.66954590473188</v>
      </c>
      <c r="FN26" s="76">
        <v>9.75</v>
      </c>
      <c r="FO26" s="76">
        <v>1045</v>
      </c>
      <c r="FP26" s="76">
        <v>7.024358512193805</v>
      </c>
      <c r="FQ26" s="76">
        <v>9.83</v>
      </c>
      <c r="FR26" s="76">
        <v>45567</v>
      </c>
      <c r="FS26" s="76">
        <v>322.50947358872133</v>
      </c>
      <c r="FT26" s="76">
        <v>9.8800000000000008</v>
      </c>
      <c r="FU26" s="76">
        <v>445</v>
      </c>
      <c r="FV26" s="76">
        <v>3.3109036968922836</v>
      </c>
      <c r="FW26" s="76">
        <v>9.92</v>
      </c>
      <c r="FX26" s="76">
        <v>197296</v>
      </c>
      <c r="FY26" s="76">
        <v>1533.042909948105</v>
      </c>
      <c r="FZ26" s="76">
        <v>9.9550000000000001</v>
      </c>
      <c r="GA26" s="76">
        <v>85</v>
      </c>
      <c r="GB26" s="76">
        <v>0.68592168301793066</v>
      </c>
      <c r="GC26" s="62">
        <v>10.02</v>
      </c>
      <c r="GD26" s="62">
        <v>445</v>
      </c>
      <c r="GE26" s="62">
        <v>3.7119350157070223</v>
      </c>
      <c r="GF26" s="62">
        <v>10.039999999999999</v>
      </c>
      <c r="GG26" s="62">
        <v>0</v>
      </c>
      <c r="GH26" s="62">
        <v>0</v>
      </c>
      <c r="GI26" s="62">
        <v>10.085000000000001</v>
      </c>
      <c r="GJ26" s="62">
        <v>2650</v>
      </c>
      <c r="GK26" s="62">
        <v>23.492528775367614</v>
      </c>
      <c r="GL26" s="62">
        <v>10.141999999999999</v>
      </c>
      <c r="GM26" s="62">
        <v>5</v>
      </c>
      <c r="GN26" s="62">
        <v>4.6496662310258757E-2</v>
      </c>
      <c r="GO26" s="62">
        <v>10.19</v>
      </c>
      <c r="GP26" s="62">
        <v>32560</v>
      </c>
      <c r="GQ26" s="62">
        <v>315.13299296336771</v>
      </c>
      <c r="GR26" s="62">
        <v>10.224</v>
      </c>
      <c r="GS26" s="62">
        <v>0</v>
      </c>
      <c r="GT26" s="62">
        <v>0</v>
      </c>
      <c r="GU26" s="62">
        <v>10.255000000000001</v>
      </c>
      <c r="GV26" s="62">
        <v>585</v>
      </c>
      <c r="GW26" s="62">
        <v>5.9996032458509809</v>
      </c>
      <c r="GX26" s="62">
        <v>10.279</v>
      </c>
      <c r="GY26" s="62">
        <v>0</v>
      </c>
      <c r="GZ26" s="62">
        <v>0</v>
      </c>
      <c r="HA26" s="62">
        <v>10.3</v>
      </c>
      <c r="HB26" s="62">
        <v>34625</v>
      </c>
      <c r="HC26" s="62">
        <v>368.59202946415735</v>
      </c>
      <c r="HD26" s="62">
        <v>10.324999999999999</v>
      </c>
      <c r="HE26" s="62">
        <v>1160</v>
      </c>
      <c r="HF26" s="62">
        <v>12.612089887513042</v>
      </c>
      <c r="HG26" s="62">
        <v>10.36</v>
      </c>
      <c r="HH26" s="62">
        <v>12280</v>
      </c>
      <c r="HI26" s="62">
        <v>134.37365899023334</v>
      </c>
      <c r="HJ26" s="62">
        <v>10.381</v>
      </c>
      <c r="HK26" s="62">
        <v>0</v>
      </c>
      <c r="HL26" s="62">
        <v>0</v>
      </c>
      <c r="HM26" s="62">
        <v>10.404</v>
      </c>
      <c r="HN26" s="62">
        <v>0</v>
      </c>
      <c r="HO26" s="62">
        <v>0</v>
      </c>
      <c r="HP26" s="62">
        <v>10.425000000000001</v>
      </c>
      <c r="HQ26" s="62">
        <v>0</v>
      </c>
      <c r="HR26" s="62">
        <v>0</v>
      </c>
      <c r="HU26" s="61"/>
    </row>
    <row r="27" spans="1:229" s="43" customFormat="1" ht="15.75">
      <c r="A27" s="104" t="s">
        <v>162</v>
      </c>
      <c r="B27" s="103" t="str">
        <f t="shared" si="11"/>
        <v>ODF0 Comdty</v>
      </c>
      <c r="C27" s="105" t="str">
        <f t="shared" si="0"/>
        <v>F20</v>
      </c>
      <c r="D27" s="117">
        <f ca="1">IF($C$1=TODAY(),IF(ISERROR(_xll.BDP(A27,"last_price")+1-1),IF(O27&lt;=$C$1,0,(D26+D28)/2),_xll.BDP(A27,"last_price")),AA27)</f>
        <v>8.17</v>
      </c>
      <c r="E27" s="106">
        <f ca="1">IF($C$1=TODAY(),IF(ISERROR(_xll.BDP(A27,"volume")+1-1),0,_xll.BDP(A27,"volume")),AB27)</f>
        <v>318285</v>
      </c>
      <c r="F27" s="107">
        <f>IF(O27&lt;$C$1,0,NETWORKDAYS($C$1,O27,FERIADOS!$A$1:$A$830)-1)</f>
        <v>572</v>
      </c>
      <c r="G27" s="146">
        <f t="shared" ca="1" si="1"/>
        <v>1782.6416830121739</v>
      </c>
      <c r="H27" s="146">
        <f t="shared" si="2"/>
        <v>524.07063473523954</v>
      </c>
      <c r="I27" s="146">
        <f t="shared" si="3"/>
        <v>472.23551810582802</v>
      </c>
      <c r="J27" s="146">
        <f t="shared" si="4"/>
        <v>476.32521571480675</v>
      </c>
      <c r="K27" s="147">
        <f t="shared" si="5"/>
        <v>477.76432647075336</v>
      </c>
      <c r="L27" s="43">
        <f t="shared" si="6"/>
        <v>2020</v>
      </c>
      <c r="M27" s="43">
        <f>IF(C27="","",VLOOKUP(LEFT(C27,1),DIs!$R$2:$S$13,2,FALSE))</f>
        <v>1</v>
      </c>
      <c r="N27" s="54">
        <f t="shared" si="7"/>
        <v>43831</v>
      </c>
      <c r="O27" s="54">
        <f>IF(A27="",0,WORKDAY(N27-1,1,FERIADOS!$A$2:$A$831))</f>
        <v>43832</v>
      </c>
      <c r="P27" s="150">
        <f t="shared" si="12"/>
        <v>708.353277158742</v>
      </c>
      <c r="Q27" s="61">
        <f>_xll.BDH(A27,$R$7:$S$7,$C$1,$C$1,"Dir=V","Dts=S","Sort=A","Quote=C","QtTyp=Y","Days=T","Per=cd","DtFmt=D","UseDPDF=Y","cols=3;rows=1")</f>
        <v>42998</v>
      </c>
      <c r="R27" s="43">
        <v>8.17</v>
      </c>
      <c r="S27" s="43">
        <v>318285</v>
      </c>
      <c r="T27" s="43">
        <f t="shared" si="16"/>
        <v>318285</v>
      </c>
      <c r="V27" s="69" t="str">
        <f>_xll.BDH(B27,$R$7:$S$7,$C$1,$C$1,"Dir=V","Dts=S","Sort=A","Quote=C","QtTyp=Y","Days=T","Per=cd","DtFmt=D","UseDPDF=Y")</f>
        <v>#N/A Invalid Security</v>
      </c>
      <c r="Y27" s="43">
        <f t="shared" si="17"/>
        <v>0</v>
      </c>
      <c r="AA27" s="43">
        <f t="shared" si="18"/>
        <v>8.17</v>
      </c>
      <c r="AB27" s="43">
        <f t="shared" si="9"/>
        <v>318285</v>
      </c>
      <c r="AD27" s="43">
        <v>17</v>
      </c>
      <c r="AE27" s="43" t="s">
        <v>142</v>
      </c>
      <c r="AF27" s="48">
        <v>42033</v>
      </c>
      <c r="AG27" s="43">
        <v>12.34</v>
      </c>
      <c r="AH27" s="43">
        <v>203310</v>
      </c>
      <c r="AI27" s="43">
        <v>138770</v>
      </c>
      <c r="AK27" s="58">
        <f t="shared" si="15"/>
        <v>42814</v>
      </c>
      <c r="AL27" s="43">
        <f t="shared" si="22"/>
        <v>22</v>
      </c>
      <c r="AM27" s="43">
        <f>IF(AK27="","",NETWORKDAYS(AK27,$AM$2,FERIADOS!$A$1:$A$830)-1)</f>
        <v>-55</v>
      </c>
      <c r="AN27" s="63">
        <v>3.0724</v>
      </c>
      <c r="AO27" s="43">
        <f t="shared" si="19"/>
        <v>0</v>
      </c>
      <c r="AP27" s="50">
        <f t="shared" si="20"/>
        <v>0</v>
      </c>
      <c r="AQ27" s="59">
        <f t="shared" si="10"/>
        <v>0</v>
      </c>
      <c r="AR27" s="59">
        <f t="shared" si="21"/>
        <v>0</v>
      </c>
      <c r="AS27" s="72">
        <v>42814</v>
      </c>
      <c r="AT27" s="73">
        <v>2636.886999369844</v>
      </c>
      <c r="AU27" s="62">
        <v>0</v>
      </c>
      <c r="AV27" s="62">
        <v>0</v>
      </c>
      <c r="AW27" s="62">
        <v>0</v>
      </c>
      <c r="AX27" s="62">
        <v>0</v>
      </c>
      <c r="AY27" s="62">
        <v>0</v>
      </c>
      <c r="AZ27" s="62">
        <v>0</v>
      </c>
      <c r="BA27" s="62">
        <v>0</v>
      </c>
      <c r="BB27" s="62">
        <v>0</v>
      </c>
      <c r="BC27" s="62">
        <v>0</v>
      </c>
      <c r="BD27" s="62">
        <v>0</v>
      </c>
      <c r="BE27" s="62">
        <v>0</v>
      </c>
      <c r="BF27" s="62">
        <v>0</v>
      </c>
      <c r="BG27" s="62">
        <v>0</v>
      </c>
      <c r="BH27" s="62">
        <v>0</v>
      </c>
      <c r="BI27" s="62">
        <v>0</v>
      </c>
      <c r="BJ27" s="62">
        <v>0</v>
      </c>
      <c r="BK27" s="62">
        <v>0</v>
      </c>
      <c r="BL27" s="62">
        <v>0</v>
      </c>
      <c r="BM27" s="62">
        <v>0</v>
      </c>
      <c r="BN27" s="74">
        <v>0</v>
      </c>
      <c r="BO27" s="75">
        <v>0</v>
      </c>
      <c r="BP27" s="62">
        <v>0</v>
      </c>
      <c r="BQ27" s="62">
        <v>0</v>
      </c>
      <c r="BR27" s="62">
        <v>0</v>
      </c>
      <c r="BS27" s="62">
        <v>0</v>
      </c>
      <c r="BT27" s="62">
        <v>0</v>
      </c>
      <c r="BU27" s="62">
        <v>0</v>
      </c>
      <c r="BV27" s="62">
        <v>0</v>
      </c>
      <c r="BW27" s="62">
        <v>0</v>
      </c>
      <c r="BX27" s="62">
        <v>0</v>
      </c>
      <c r="BY27" s="62">
        <v>0</v>
      </c>
      <c r="BZ27" s="62">
        <v>0</v>
      </c>
      <c r="CA27" s="62">
        <v>0</v>
      </c>
      <c r="CB27" s="62">
        <v>0</v>
      </c>
      <c r="CC27" s="62">
        <v>0</v>
      </c>
      <c r="CD27" s="62">
        <v>0</v>
      </c>
      <c r="CE27" s="62">
        <v>0</v>
      </c>
      <c r="CF27" s="62">
        <v>0</v>
      </c>
      <c r="CG27" s="62">
        <v>0</v>
      </c>
      <c r="CH27" s="62">
        <v>0</v>
      </c>
      <c r="CI27" s="62">
        <v>0</v>
      </c>
      <c r="CJ27" s="62">
        <v>0</v>
      </c>
      <c r="CK27" s="62">
        <v>0</v>
      </c>
      <c r="CL27" s="62">
        <v>0</v>
      </c>
      <c r="CM27" s="62">
        <v>0</v>
      </c>
      <c r="CN27" s="62">
        <v>0</v>
      </c>
      <c r="CO27" s="62">
        <v>0</v>
      </c>
      <c r="CP27" s="62">
        <v>0</v>
      </c>
      <c r="CQ27" s="62">
        <v>0</v>
      </c>
      <c r="CR27" s="62">
        <v>0</v>
      </c>
      <c r="CS27" s="62">
        <v>0</v>
      </c>
      <c r="CT27" s="62">
        <v>0</v>
      </c>
      <c r="CU27" s="62">
        <v>0</v>
      </c>
      <c r="CV27" s="62">
        <v>0</v>
      </c>
      <c r="CW27" s="62">
        <v>0</v>
      </c>
      <c r="CX27" s="62">
        <v>0</v>
      </c>
      <c r="CY27" s="62">
        <v>0</v>
      </c>
      <c r="CZ27" s="62">
        <v>0</v>
      </c>
      <c r="DA27" s="62">
        <v>0</v>
      </c>
      <c r="DB27" s="62">
        <v>0</v>
      </c>
      <c r="DC27" s="62">
        <v>0</v>
      </c>
      <c r="DD27" s="62">
        <v>0</v>
      </c>
      <c r="DE27" s="62">
        <v>0</v>
      </c>
      <c r="DF27" s="62">
        <v>12.13</v>
      </c>
      <c r="DG27" s="62">
        <v>75000</v>
      </c>
      <c r="DH27" s="62">
        <v>8.5997941745940132</v>
      </c>
      <c r="DI27" s="62">
        <v>11.8</v>
      </c>
      <c r="DJ27" s="62">
        <v>24165</v>
      </c>
      <c r="DK27" s="62">
        <v>7.7204445619278728</v>
      </c>
      <c r="DL27" s="62">
        <v>11.525</v>
      </c>
      <c r="DM27" s="62">
        <v>9585</v>
      </c>
      <c r="DN27" s="62">
        <v>5.4314069239148415</v>
      </c>
      <c r="DO27" s="62">
        <v>11.16</v>
      </c>
      <c r="DP27" s="62">
        <v>87910</v>
      </c>
      <c r="DQ27" s="62">
        <v>70.392108951462617</v>
      </c>
      <c r="DR27" s="62">
        <v>10.928000000000001</v>
      </c>
      <c r="DS27" s="62">
        <v>130</v>
      </c>
      <c r="DT27" s="62">
        <v>0.13408126387243932</v>
      </c>
      <c r="DU27" s="62">
        <v>10.664999999999999</v>
      </c>
      <c r="DV27" s="62">
        <v>20</v>
      </c>
      <c r="DW27" s="62">
        <v>2.5630388689801855E-2</v>
      </c>
      <c r="DX27" s="62">
        <v>10.455</v>
      </c>
      <c r="DY27" s="62">
        <v>37910</v>
      </c>
      <c r="DZ27" s="62">
        <v>56.739937492768419</v>
      </c>
      <c r="EA27" s="62">
        <v>10.285</v>
      </c>
      <c r="EB27" s="62">
        <v>915</v>
      </c>
      <c r="EC27" s="62">
        <v>1.5733713749458331</v>
      </c>
      <c r="ED27" s="62">
        <v>10.119999999999999</v>
      </c>
      <c r="EE27" s="62">
        <v>210</v>
      </c>
      <c r="EF27" s="62">
        <v>0.40527291273295274</v>
      </c>
      <c r="EG27" s="62">
        <v>9.9949999999999992</v>
      </c>
      <c r="EH27" s="62">
        <v>127685</v>
      </c>
      <c r="EI27" s="62">
        <v>272.87626207838707</v>
      </c>
      <c r="EJ27" s="62">
        <v>9.8849999999999998</v>
      </c>
      <c r="EK27" s="62">
        <v>10</v>
      </c>
      <c r="EL27" s="62">
        <v>2.3617004435793093E-2</v>
      </c>
      <c r="EM27" s="62">
        <v>9.8379999999999992</v>
      </c>
      <c r="EN27" s="62">
        <v>10</v>
      </c>
      <c r="EO27" s="62">
        <v>2.5416511624519387E-2</v>
      </c>
      <c r="EP27" s="62">
        <v>9.76</v>
      </c>
      <c r="EQ27" s="62">
        <v>37380</v>
      </c>
      <c r="ER27" s="62">
        <v>102.80245068282103</v>
      </c>
      <c r="ES27" s="62">
        <v>9.6300000000000008</v>
      </c>
      <c r="ET27" s="62">
        <v>14883</v>
      </c>
      <c r="EU27" s="62">
        <v>49.926225654089535</v>
      </c>
      <c r="EV27" s="62">
        <v>9.57</v>
      </c>
      <c r="EW27" s="62">
        <v>2930</v>
      </c>
      <c r="EX27" s="62">
        <v>11.538420422209347</v>
      </c>
      <c r="EY27" s="62">
        <v>9.5500000000000007</v>
      </c>
      <c r="EZ27" s="62">
        <v>87670</v>
      </c>
      <c r="FA27" s="62">
        <v>392.27222983686141</v>
      </c>
      <c r="FB27" s="62">
        <v>9.6</v>
      </c>
      <c r="FC27" s="62">
        <v>7645</v>
      </c>
      <c r="FD27" s="62">
        <v>37.984075588978214</v>
      </c>
      <c r="FE27" s="62">
        <v>9.66</v>
      </c>
      <c r="FF27" s="62">
        <v>3363</v>
      </c>
      <c r="FG27" s="62">
        <v>18.301480212518349</v>
      </c>
      <c r="FH27" s="62">
        <v>9.7249999999999996</v>
      </c>
      <c r="FI27" s="62">
        <v>50</v>
      </c>
      <c r="FJ27" s="62">
        <v>0.29579863433659015</v>
      </c>
      <c r="FK27" s="62">
        <v>9.77</v>
      </c>
      <c r="FL27" s="76">
        <v>37862</v>
      </c>
      <c r="FM27" s="76">
        <v>240.45001192964025</v>
      </c>
      <c r="FN27" s="76">
        <v>9.83</v>
      </c>
      <c r="FO27" s="76">
        <v>50</v>
      </c>
      <c r="FP27" s="76">
        <v>0.33711997461823645</v>
      </c>
      <c r="FQ27" s="76">
        <v>9.91</v>
      </c>
      <c r="FR27" s="76">
        <v>33552</v>
      </c>
      <c r="FS27" s="76">
        <v>238.13063784752993</v>
      </c>
      <c r="FT27" s="76">
        <v>9.98</v>
      </c>
      <c r="FU27" s="76">
        <v>45</v>
      </c>
      <c r="FV27" s="76">
        <v>0.33537170260079607</v>
      </c>
      <c r="FW27" s="76">
        <v>10</v>
      </c>
      <c r="FX27" s="76">
        <v>89700</v>
      </c>
      <c r="FY27" s="76">
        <v>698.55600388451057</v>
      </c>
      <c r="FZ27" s="76">
        <v>10.039999999999999</v>
      </c>
      <c r="GA27" s="76">
        <v>60</v>
      </c>
      <c r="GB27" s="76">
        <v>0.48503889786188348</v>
      </c>
      <c r="GC27" s="62">
        <v>10.08</v>
      </c>
      <c r="GD27" s="62">
        <v>100</v>
      </c>
      <c r="GE27" s="62">
        <v>0.83641384982827094</v>
      </c>
      <c r="GF27" s="62">
        <v>10.11</v>
      </c>
      <c r="GG27" s="62">
        <v>5</v>
      </c>
      <c r="GH27" s="62">
        <v>4.3203892745047962E-2</v>
      </c>
      <c r="GI27" s="62">
        <v>10.17</v>
      </c>
      <c r="GJ27" s="62">
        <v>720</v>
      </c>
      <c r="GK27" s="62">
        <v>6.3894768126910906</v>
      </c>
      <c r="GL27" s="62">
        <v>10.199</v>
      </c>
      <c r="GM27" s="62">
        <v>0</v>
      </c>
      <c r="GN27" s="62">
        <v>0</v>
      </c>
      <c r="GO27" s="62">
        <v>10.25</v>
      </c>
      <c r="GP27" s="62">
        <v>22370</v>
      </c>
      <c r="GQ27" s="62">
        <v>216.86740855991792</v>
      </c>
      <c r="GR27" s="62">
        <v>10.279</v>
      </c>
      <c r="GS27" s="62">
        <v>0</v>
      </c>
      <c r="GT27" s="62">
        <v>0</v>
      </c>
      <c r="GU27" s="62">
        <v>10.305</v>
      </c>
      <c r="GV27" s="62">
        <v>0</v>
      </c>
      <c r="GW27" s="62">
        <v>0</v>
      </c>
      <c r="GX27" s="62">
        <v>10.329000000000001</v>
      </c>
      <c r="GY27" s="62">
        <v>0</v>
      </c>
      <c r="GZ27" s="62">
        <v>0</v>
      </c>
      <c r="HA27" s="62">
        <v>10.36</v>
      </c>
      <c r="HB27" s="62">
        <v>14280</v>
      </c>
      <c r="HC27" s="62">
        <v>152.07388611364661</v>
      </c>
      <c r="HD27" s="62">
        <v>10.365</v>
      </c>
      <c r="HE27" s="62">
        <v>25</v>
      </c>
      <c r="HF27" s="62">
        <v>0.27223572191662943</v>
      </c>
      <c r="HG27" s="62">
        <v>10.42</v>
      </c>
      <c r="HH27" s="62">
        <v>4305</v>
      </c>
      <c r="HI27" s="62">
        <v>47.069843314904972</v>
      </c>
      <c r="HJ27" s="62">
        <v>10.428000000000001</v>
      </c>
      <c r="HK27" s="62">
        <v>0</v>
      </c>
      <c r="HL27" s="62">
        <v>0</v>
      </c>
      <c r="HM27" s="62">
        <v>10.446999999999999</v>
      </c>
      <c r="HN27" s="62">
        <v>0</v>
      </c>
      <c r="HO27" s="62">
        <v>0</v>
      </c>
      <c r="HP27" s="62">
        <v>10.465</v>
      </c>
      <c r="HQ27" s="62">
        <v>0</v>
      </c>
      <c r="HR27" s="62">
        <v>0</v>
      </c>
      <c r="HU27" s="61"/>
    </row>
    <row r="28" spans="1:229" s="43" customFormat="1" ht="15.75">
      <c r="A28" s="102" t="s">
        <v>163</v>
      </c>
      <c r="B28" s="103" t="str">
        <f t="shared" si="11"/>
        <v>ODJ0 Comdty</v>
      </c>
      <c r="C28" s="119" t="str">
        <f t="shared" si="0"/>
        <v>J20</v>
      </c>
      <c r="D28" s="120">
        <f ca="1">IF($C$1=TODAY(),IF(ISERROR(_xll.BDP(A28,"last_price")+1-1),IF(O28&lt;=$C$1,0,(D27+D29)/2),_xll.BDP(A28,"last_price")),AA28)</f>
        <v>8.35</v>
      </c>
      <c r="E28" s="121">
        <f ca="1">IF($C$1=TODAY(),IF(ISERROR(_xll.BDP(A28,"volume")+1-1),0,_xll.BDP(A28,"volume")),AB28)</f>
        <v>435</v>
      </c>
      <c r="F28" s="122">
        <f>IF(O28&lt;$C$1,0,NETWORKDAYS($C$1,O28,FERIADOS!$A$1:$A$830)-1)</f>
        <v>634</v>
      </c>
      <c r="G28" s="144">
        <f t="shared" ca="1" si="1"/>
        <v>2.6332994429425156</v>
      </c>
      <c r="H28" s="144">
        <f t="shared" si="2"/>
        <v>4.1362834066633543</v>
      </c>
      <c r="I28" s="144">
        <f t="shared" si="3"/>
        <v>1.9644267693560391</v>
      </c>
      <c r="J28" s="144">
        <f t="shared" si="4"/>
        <v>1.2989097511035042</v>
      </c>
      <c r="K28" s="145">
        <f t="shared" si="5"/>
        <v>4.4417292992772825</v>
      </c>
      <c r="L28" s="43">
        <f t="shared" si="6"/>
        <v>2020</v>
      </c>
      <c r="M28" s="43">
        <f>IF(C28="","",VLOOKUP(LEFT(C28,1),DIs!$R$2:$S$13,2,FALSE))</f>
        <v>4</v>
      </c>
      <c r="N28" s="54">
        <f t="shared" si="7"/>
        <v>43922</v>
      </c>
      <c r="O28" s="54">
        <f>IF(A28="",0,WORKDAY(N28-1,1,FERIADOS!$A$2:$A$831))</f>
        <v>43922</v>
      </c>
      <c r="P28" s="150">
        <f t="shared" si="12"/>
        <v>10</v>
      </c>
      <c r="Q28" s="61">
        <f>_xll.BDH(A28,$R$7:$S$7,$C$1,$C$1,"Dir=V","Dts=S","Sort=A","Quote=C","QtTyp=Y","Days=T","Per=cd","DtFmt=D","UseDPDF=Y","cols=3;rows=1")</f>
        <v>42998</v>
      </c>
      <c r="R28" s="43">
        <v>8.35</v>
      </c>
      <c r="S28" s="43">
        <v>435</v>
      </c>
      <c r="T28" s="43">
        <f t="shared" si="16"/>
        <v>435</v>
      </c>
      <c r="V28" s="69" t="str">
        <f>_xll.BDH(B28,$R$7:$S$7,$C$1,$C$1,"Dir=V","Dts=S","Sort=A","Quote=C","QtTyp=Y","Days=T","Per=cd","DtFmt=D","UseDPDF=Y")</f>
        <v>#N/A Invalid Security</v>
      </c>
      <c r="Y28" s="43">
        <f t="shared" ref="Y28:Y54" si="27">IF(ISERROR(X28+1-1),0,(X28+1-1))</f>
        <v>0</v>
      </c>
      <c r="AA28" s="43">
        <f t="shared" ref="AA28:AA54" si="28">IF(ISERROR(S28+1-1),R28,R28)</f>
        <v>8.35</v>
      </c>
      <c r="AB28" s="43">
        <f t="shared" si="9"/>
        <v>435</v>
      </c>
      <c r="AD28" s="43">
        <v>18</v>
      </c>
      <c r="AE28" s="43" t="s">
        <v>143</v>
      </c>
      <c r="AF28" s="48">
        <v>42034</v>
      </c>
      <c r="AG28" s="43">
        <v>12.47</v>
      </c>
      <c r="AH28" s="43">
        <v>328105</v>
      </c>
      <c r="AI28" s="43">
        <v>162710</v>
      </c>
      <c r="AK28" s="58">
        <f t="shared" si="15"/>
        <v>42811</v>
      </c>
      <c r="AL28" s="43">
        <f t="shared" si="22"/>
        <v>23</v>
      </c>
      <c r="AM28" s="43">
        <f>IF(AK28="","",NETWORKDAYS(AK28,$AM$2,FERIADOS!$A$1:$A$830)-1)</f>
        <v>-54</v>
      </c>
      <c r="AN28" s="63">
        <v>3.0916000000000001</v>
      </c>
      <c r="AO28" s="43">
        <f t="shared" si="19"/>
        <v>0</v>
      </c>
      <c r="AP28" s="50">
        <f t="shared" si="20"/>
        <v>0</v>
      </c>
      <c r="AQ28" s="59">
        <f t="shared" si="10"/>
        <v>0</v>
      </c>
      <c r="AR28" s="59">
        <f t="shared" si="21"/>
        <v>0</v>
      </c>
      <c r="AS28" s="72">
        <v>42811</v>
      </c>
      <c r="AT28" s="73">
        <v>4359.3532288689039</v>
      </c>
      <c r="AU28" s="62">
        <v>0</v>
      </c>
      <c r="AV28" s="62">
        <v>0</v>
      </c>
      <c r="AW28" s="62">
        <v>0</v>
      </c>
      <c r="AX28" s="62">
        <v>0</v>
      </c>
      <c r="AY28" s="62">
        <v>0</v>
      </c>
      <c r="AZ28" s="62">
        <v>0</v>
      </c>
      <c r="BA28" s="62">
        <v>0</v>
      </c>
      <c r="BB28" s="62">
        <v>0</v>
      </c>
      <c r="BC28" s="62">
        <v>0</v>
      </c>
      <c r="BD28" s="62">
        <v>0</v>
      </c>
      <c r="BE28" s="62">
        <v>0</v>
      </c>
      <c r="BF28" s="62">
        <v>0</v>
      </c>
      <c r="BG28" s="62">
        <v>0</v>
      </c>
      <c r="BH28" s="62">
        <v>0</v>
      </c>
      <c r="BI28" s="62">
        <v>0</v>
      </c>
      <c r="BJ28" s="62">
        <v>0</v>
      </c>
      <c r="BK28" s="62">
        <v>0</v>
      </c>
      <c r="BL28" s="62">
        <v>0</v>
      </c>
      <c r="BM28" s="62">
        <v>0</v>
      </c>
      <c r="BN28" s="74">
        <v>0</v>
      </c>
      <c r="BO28" s="75">
        <v>0</v>
      </c>
      <c r="BP28" s="62">
        <v>0</v>
      </c>
      <c r="BQ28" s="62">
        <v>0</v>
      </c>
      <c r="BR28" s="62">
        <v>0</v>
      </c>
      <c r="BS28" s="62">
        <v>0</v>
      </c>
      <c r="BT28" s="62">
        <v>0</v>
      </c>
      <c r="BU28" s="62">
        <v>0</v>
      </c>
      <c r="BV28" s="62">
        <v>0</v>
      </c>
      <c r="BW28" s="62">
        <v>0</v>
      </c>
      <c r="BX28" s="62">
        <v>0</v>
      </c>
      <c r="BY28" s="62">
        <v>0</v>
      </c>
      <c r="BZ28" s="62">
        <v>0</v>
      </c>
      <c r="CA28" s="62">
        <v>0</v>
      </c>
      <c r="CB28" s="62">
        <v>0</v>
      </c>
      <c r="CC28" s="62">
        <v>0</v>
      </c>
      <c r="CD28" s="62">
        <v>0</v>
      </c>
      <c r="CE28" s="62">
        <v>0</v>
      </c>
      <c r="CF28" s="62">
        <v>0</v>
      </c>
      <c r="CG28" s="62">
        <v>0</v>
      </c>
      <c r="CH28" s="62">
        <v>0</v>
      </c>
      <c r="CI28" s="62">
        <v>0</v>
      </c>
      <c r="CJ28" s="62">
        <v>0</v>
      </c>
      <c r="CK28" s="62">
        <v>0</v>
      </c>
      <c r="CL28" s="62">
        <v>0</v>
      </c>
      <c r="CM28" s="62">
        <v>0</v>
      </c>
      <c r="CN28" s="62">
        <v>0</v>
      </c>
      <c r="CO28" s="62">
        <v>0</v>
      </c>
      <c r="CP28" s="62">
        <v>0</v>
      </c>
      <c r="CQ28" s="62">
        <v>0</v>
      </c>
      <c r="CR28" s="62">
        <v>0</v>
      </c>
      <c r="CS28" s="62">
        <v>0</v>
      </c>
      <c r="CT28" s="62">
        <v>0</v>
      </c>
      <c r="CU28" s="62">
        <v>0</v>
      </c>
      <c r="CV28" s="62">
        <v>0</v>
      </c>
      <c r="CW28" s="62">
        <v>0</v>
      </c>
      <c r="CX28" s="62">
        <v>0</v>
      </c>
      <c r="CY28" s="62">
        <v>0</v>
      </c>
      <c r="CZ28" s="62">
        <v>0</v>
      </c>
      <c r="DA28" s="62">
        <v>0</v>
      </c>
      <c r="DB28" s="62">
        <v>0</v>
      </c>
      <c r="DC28" s="62">
        <v>0</v>
      </c>
      <c r="DD28" s="62">
        <v>0</v>
      </c>
      <c r="DE28" s="62">
        <v>0</v>
      </c>
      <c r="DF28" s="62">
        <v>12.13</v>
      </c>
      <c r="DG28" s="62">
        <v>242965</v>
      </c>
      <c r="DH28" s="62">
        <v>30.441100171530511</v>
      </c>
      <c r="DI28" s="62">
        <v>11.82</v>
      </c>
      <c r="DJ28" s="62">
        <v>23050</v>
      </c>
      <c r="DK28" s="62">
        <v>7.5749890572072927</v>
      </c>
      <c r="DL28" s="62">
        <v>11.53</v>
      </c>
      <c r="DM28" s="62">
        <v>21760</v>
      </c>
      <c r="DN28" s="62">
        <v>12.492873695624063</v>
      </c>
      <c r="DO28" s="62">
        <v>11.175000000000001</v>
      </c>
      <c r="DP28" s="62">
        <v>225910</v>
      </c>
      <c r="DQ28" s="62">
        <v>182.19316468962796</v>
      </c>
      <c r="DR28" s="62">
        <v>10.95</v>
      </c>
      <c r="DS28" s="62">
        <v>6075</v>
      </c>
      <c r="DT28" s="62">
        <v>6.2901928659255191</v>
      </c>
      <c r="DU28" s="62">
        <v>10.683</v>
      </c>
      <c r="DV28" s="62">
        <v>5440</v>
      </c>
      <c r="DW28" s="62">
        <v>6.9839466261266061</v>
      </c>
      <c r="DX28" s="62">
        <v>10.48</v>
      </c>
      <c r="DY28" s="62">
        <v>21950</v>
      </c>
      <c r="DZ28" s="62">
        <v>32.865972817950507</v>
      </c>
      <c r="EA28" s="62">
        <v>10.31</v>
      </c>
      <c r="EB28" s="62">
        <v>5480</v>
      </c>
      <c r="EC28" s="62">
        <v>9.4174156696035851</v>
      </c>
      <c r="ED28" s="62">
        <v>10.145</v>
      </c>
      <c r="EE28" s="62">
        <v>4935</v>
      </c>
      <c r="EF28" s="62">
        <v>9.5112266779575734</v>
      </c>
      <c r="EG28" s="62">
        <v>10.01</v>
      </c>
      <c r="EH28" s="62">
        <v>127325</v>
      </c>
      <c r="EI28" s="62">
        <v>271.62796474563606</v>
      </c>
      <c r="EJ28" s="62">
        <v>9.8979999999999997</v>
      </c>
      <c r="EK28" s="62">
        <v>4805</v>
      </c>
      <c r="EL28" s="62">
        <v>11.322486285103011</v>
      </c>
      <c r="EM28" s="62">
        <v>9.85</v>
      </c>
      <c r="EN28" s="62">
        <v>5030</v>
      </c>
      <c r="EO28" s="62">
        <v>12.751490381480311</v>
      </c>
      <c r="EP28" s="62">
        <v>9.7799999999999994</v>
      </c>
      <c r="EQ28" s="62">
        <v>17180</v>
      </c>
      <c r="ER28" s="62">
        <v>47.102909957025084</v>
      </c>
      <c r="ES28" s="62">
        <v>9.64</v>
      </c>
      <c r="ET28" s="62">
        <v>24615</v>
      </c>
      <c r="EU28" s="62">
        <v>82.269542771616727</v>
      </c>
      <c r="EV28" s="62">
        <v>9.57</v>
      </c>
      <c r="EW28" s="62">
        <v>6330</v>
      </c>
      <c r="EX28" s="62">
        <v>24.828409816471588</v>
      </c>
      <c r="EY28" s="62">
        <v>9.57</v>
      </c>
      <c r="EZ28" s="62">
        <v>149625</v>
      </c>
      <c r="FA28" s="62">
        <v>666.24006267887069</v>
      </c>
      <c r="FB28" s="62">
        <v>9.6</v>
      </c>
      <c r="FC28" s="62">
        <v>24645</v>
      </c>
      <c r="FD28" s="62">
        <v>121.8835588673447</v>
      </c>
      <c r="FE28" s="62">
        <v>9.66</v>
      </c>
      <c r="FF28" s="62">
        <v>6375</v>
      </c>
      <c r="FG28" s="62">
        <v>34.525316134477769</v>
      </c>
      <c r="FH28" s="62">
        <v>9.7050000000000001</v>
      </c>
      <c r="FI28" s="62">
        <v>45</v>
      </c>
      <c r="FJ28" s="62">
        <v>0.26505472554081116</v>
      </c>
      <c r="FK28" s="62">
        <v>9.77</v>
      </c>
      <c r="FL28" s="76">
        <v>44215</v>
      </c>
      <c r="FM28" s="76">
        <v>279.34799191820827</v>
      </c>
      <c r="FN28" s="76">
        <v>9.83</v>
      </c>
      <c r="FO28" s="76">
        <v>40</v>
      </c>
      <c r="FP28" s="76">
        <v>0.26827342493664291</v>
      </c>
      <c r="FQ28" s="76">
        <v>9.9</v>
      </c>
      <c r="FR28" s="76">
        <v>26560</v>
      </c>
      <c r="FS28" s="76">
        <v>187.56557386579684</v>
      </c>
      <c r="FT28" s="76">
        <v>9.94</v>
      </c>
      <c r="FU28" s="76">
        <v>40</v>
      </c>
      <c r="FV28" s="76">
        <v>0.29696716803516238</v>
      </c>
      <c r="FW28" s="76">
        <v>10</v>
      </c>
      <c r="FX28" s="76">
        <v>137995</v>
      </c>
      <c r="FY28" s="76">
        <v>1068.7084670902209</v>
      </c>
      <c r="FZ28" s="76">
        <v>10.005000000000001</v>
      </c>
      <c r="GA28" s="76">
        <v>40</v>
      </c>
      <c r="GB28" s="76">
        <v>0.32206031661666906</v>
      </c>
      <c r="GC28" s="62">
        <v>10.07</v>
      </c>
      <c r="GD28" s="62">
        <v>325</v>
      </c>
      <c r="GE28" s="62">
        <v>2.7042428461974448</v>
      </c>
      <c r="GF28" s="62">
        <v>10.081</v>
      </c>
      <c r="GG28" s="62">
        <v>0</v>
      </c>
      <c r="GH28" s="62">
        <v>0</v>
      </c>
      <c r="GI28" s="62">
        <v>10.15</v>
      </c>
      <c r="GJ28" s="62">
        <v>1015</v>
      </c>
      <c r="GK28" s="62">
        <v>8.9648449860109984</v>
      </c>
      <c r="GL28" s="62">
        <v>10.183999999999999</v>
      </c>
      <c r="GM28" s="62">
        <v>0</v>
      </c>
      <c r="GN28" s="62">
        <v>0</v>
      </c>
      <c r="GO28" s="62">
        <v>10.26</v>
      </c>
      <c r="GP28" s="62">
        <v>57250</v>
      </c>
      <c r="GQ28" s="62">
        <v>551.39468535325079</v>
      </c>
      <c r="GR28" s="62">
        <v>10.254</v>
      </c>
      <c r="GS28" s="62">
        <v>0</v>
      </c>
      <c r="GT28" s="62">
        <v>0</v>
      </c>
      <c r="GU28" s="62">
        <v>10.275</v>
      </c>
      <c r="GV28" s="62">
        <v>310</v>
      </c>
      <c r="GW28" s="62">
        <v>3.1722808227485353</v>
      </c>
      <c r="GX28" s="62">
        <v>10.304</v>
      </c>
      <c r="GY28" s="62">
        <v>0</v>
      </c>
      <c r="GZ28" s="62">
        <v>0</v>
      </c>
      <c r="HA28" s="62">
        <v>10.36</v>
      </c>
      <c r="HB28" s="62">
        <v>42105</v>
      </c>
      <c r="HC28" s="62">
        <v>445.6631927493774</v>
      </c>
      <c r="HD28" s="62">
        <v>10.355</v>
      </c>
      <c r="HE28" s="62">
        <v>2360</v>
      </c>
      <c r="HF28" s="62">
        <v>25.563631960267923</v>
      </c>
      <c r="HG28" s="62">
        <v>10.42</v>
      </c>
      <c r="HH28" s="62">
        <v>23725</v>
      </c>
      <c r="HI28" s="62">
        <v>257.79595674625983</v>
      </c>
      <c r="HJ28" s="62">
        <v>10.428000000000001</v>
      </c>
      <c r="HK28" s="62">
        <v>0</v>
      </c>
      <c r="HL28" s="62">
        <v>0</v>
      </c>
      <c r="HM28" s="62">
        <v>10.446999999999999</v>
      </c>
      <c r="HN28" s="62">
        <v>0</v>
      </c>
      <c r="HO28" s="62">
        <v>0</v>
      </c>
      <c r="HP28" s="62">
        <v>10.465</v>
      </c>
      <c r="HQ28" s="62">
        <v>0</v>
      </c>
      <c r="HR28" s="62">
        <v>0</v>
      </c>
      <c r="HU28" s="61"/>
    </row>
    <row r="29" spans="1:229" s="43" customFormat="1" ht="15.75">
      <c r="A29" s="104" t="s">
        <v>164</v>
      </c>
      <c r="B29" s="103" t="str">
        <f t="shared" si="11"/>
        <v>ODN0 Comdty</v>
      </c>
      <c r="C29" s="105" t="str">
        <f t="shared" si="0"/>
        <v>N20</v>
      </c>
      <c r="D29" s="117">
        <f ca="1">IF($C$1=TODAY(),IF(ISERROR(_xll.BDP(A29,"last_price")+1-1),IF(O29&lt;=$C$1,0,(D28+D30)/2),_xll.BDP(A29,"last_price")),AA29)</f>
        <v>8.5399999999999991</v>
      </c>
      <c r="E29" s="106">
        <f ca="1">IF($C$1=TODAY(),IF(ISERROR(_xll.BDP(A29,"volume")+1-1),0,_xll.BDP(A29,"volume")),AB29)</f>
        <v>41835</v>
      </c>
      <c r="F29" s="107">
        <f>IF(O29&lt;$C$1,0,NETWORKDAYS($C$1,O29,FERIADOS!$A$1:$A$830)-1)</f>
        <v>695</v>
      </c>
      <c r="G29" s="146">
        <f t="shared" ca="1" si="1"/>
        <v>270.49303245624509</v>
      </c>
      <c r="H29" s="146">
        <f t="shared" si="2"/>
        <v>218.90212661746017</v>
      </c>
      <c r="I29" s="146">
        <f t="shared" si="3"/>
        <v>261.42761664077892</v>
      </c>
      <c r="J29" s="146">
        <f t="shared" si="4"/>
        <v>241.65396828690828</v>
      </c>
      <c r="K29" s="147">
        <f t="shared" si="5"/>
        <v>239.32153599827774</v>
      </c>
      <c r="L29" s="43">
        <f t="shared" si="6"/>
        <v>2020</v>
      </c>
      <c r="M29" s="43">
        <f>IF(C29="","",VLOOKUP(LEFT(C29,1),DIs!$R$2:$S$13,2,FALSE))</f>
        <v>7</v>
      </c>
      <c r="N29" s="54">
        <f t="shared" si="7"/>
        <v>44013</v>
      </c>
      <c r="O29" s="54">
        <f>IF(A29="",0,WORKDAY(N29-1,1,FERIADOS!$A$2:$A$831))</f>
        <v>44013</v>
      </c>
      <c r="P29" s="150">
        <f t="shared" si="12"/>
        <v>392.14142496116835</v>
      </c>
      <c r="Q29" s="61">
        <f>_xll.BDH(A29,$R$7:$S$7,$C$1,$C$1,"Dir=V","Dts=S","Sort=A","Quote=C","QtTyp=Y","Days=T","Per=cd","DtFmt=D","UseDPDF=Y","cols=3;rows=1")</f>
        <v>42998</v>
      </c>
      <c r="R29" s="43">
        <v>8.5399999999999991</v>
      </c>
      <c r="S29" s="43">
        <v>41835</v>
      </c>
      <c r="T29" s="43">
        <f t="shared" si="16"/>
        <v>41835</v>
      </c>
      <c r="V29" s="69" t="str">
        <f>_xll.BDH(B29,$R$7:$S$7,$C$1,$C$1,"Dir=V","Dts=S","Sort=A","Quote=C","QtTyp=Y","Days=T","Per=cd","DtFmt=D","UseDPDF=Y")</f>
        <v>#N/A Invalid Security</v>
      </c>
      <c r="Y29" s="43">
        <f t="shared" si="27"/>
        <v>0</v>
      </c>
      <c r="AA29" s="43">
        <f t="shared" si="28"/>
        <v>8.5399999999999991</v>
      </c>
      <c r="AB29" s="43">
        <f t="shared" si="9"/>
        <v>41835</v>
      </c>
      <c r="AD29" s="43">
        <v>19</v>
      </c>
      <c r="AE29" s="43" t="s">
        <v>144</v>
      </c>
      <c r="AF29" s="48">
        <v>42037</v>
      </c>
      <c r="AG29" s="43">
        <v>12.62</v>
      </c>
      <c r="AH29" s="43">
        <v>218230</v>
      </c>
      <c r="AI29" s="43">
        <v>119450</v>
      </c>
      <c r="AK29" s="58">
        <f t="shared" si="15"/>
        <v>42811</v>
      </c>
      <c r="AL29" s="43">
        <f t="shared" si="22"/>
        <v>24</v>
      </c>
      <c r="AM29" s="43">
        <f>IF(AK29="","",NETWORKDAYS(AK29,$AM$2,FERIADOS!$A$1:$A$830)-1)</f>
        <v>-54</v>
      </c>
      <c r="AN29" s="70">
        <v>3.0916000000000001</v>
      </c>
      <c r="AO29" s="43">
        <f t="shared" si="19"/>
        <v>0</v>
      </c>
      <c r="AP29" s="50">
        <f t="shared" si="20"/>
        <v>0</v>
      </c>
      <c r="AQ29" s="59">
        <f t="shared" si="10"/>
        <v>0</v>
      </c>
      <c r="AR29" s="59">
        <f t="shared" si="21"/>
        <v>0</v>
      </c>
      <c r="AS29" s="72">
        <v>42811</v>
      </c>
      <c r="AT29" s="73">
        <v>4359.3532288689039</v>
      </c>
      <c r="AU29" s="62">
        <v>0</v>
      </c>
      <c r="AV29" s="62">
        <v>0</v>
      </c>
      <c r="AW29" s="62">
        <v>0</v>
      </c>
      <c r="AX29" s="62">
        <v>0</v>
      </c>
      <c r="AY29" s="62">
        <v>0</v>
      </c>
      <c r="AZ29" s="62">
        <v>0</v>
      </c>
      <c r="BA29" s="62">
        <v>0</v>
      </c>
      <c r="BB29" s="62">
        <v>0</v>
      </c>
      <c r="BC29" s="62">
        <v>0</v>
      </c>
      <c r="BD29" s="62">
        <v>0</v>
      </c>
      <c r="BE29" s="62">
        <v>0</v>
      </c>
      <c r="BF29" s="62">
        <v>0</v>
      </c>
      <c r="BG29" s="62">
        <v>0</v>
      </c>
      <c r="BH29" s="62">
        <v>0</v>
      </c>
      <c r="BI29" s="62">
        <v>0</v>
      </c>
      <c r="BJ29" s="62">
        <v>0</v>
      </c>
      <c r="BK29" s="62">
        <v>0</v>
      </c>
      <c r="BL29" s="62">
        <v>0</v>
      </c>
      <c r="BM29" s="62">
        <v>0</v>
      </c>
      <c r="BN29" s="74">
        <v>0</v>
      </c>
      <c r="BO29" s="75">
        <v>0</v>
      </c>
      <c r="BP29" s="62">
        <v>0</v>
      </c>
      <c r="BQ29" s="62">
        <v>0</v>
      </c>
      <c r="BR29" s="62">
        <v>0</v>
      </c>
      <c r="BS29" s="62">
        <v>0</v>
      </c>
      <c r="BT29" s="62">
        <v>0</v>
      </c>
      <c r="BU29" s="62">
        <v>0</v>
      </c>
      <c r="BV29" s="62">
        <v>0</v>
      </c>
      <c r="BW29" s="62">
        <v>0</v>
      </c>
      <c r="BX29" s="62">
        <v>0</v>
      </c>
      <c r="BY29" s="62">
        <v>0</v>
      </c>
      <c r="BZ29" s="62">
        <v>0</v>
      </c>
      <c r="CA29" s="62">
        <v>0</v>
      </c>
      <c r="CB29" s="62">
        <v>0</v>
      </c>
      <c r="CC29" s="62">
        <v>0</v>
      </c>
      <c r="CD29" s="62">
        <v>0</v>
      </c>
      <c r="CE29" s="62">
        <v>0</v>
      </c>
      <c r="CF29" s="62">
        <v>0</v>
      </c>
      <c r="CG29" s="62">
        <v>0</v>
      </c>
      <c r="CH29" s="62">
        <v>0</v>
      </c>
      <c r="CI29" s="62">
        <v>0</v>
      </c>
      <c r="CJ29" s="62">
        <v>0</v>
      </c>
      <c r="CK29" s="62">
        <v>0</v>
      </c>
      <c r="CL29" s="62">
        <v>0</v>
      </c>
      <c r="CM29" s="62">
        <v>0</v>
      </c>
      <c r="CN29" s="62">
        <v>0</v>
      </c>
      <c r="CO29" s="62">
        <v>0</v>
      </c>
      <c r="CP29" s="62">
        <v>0</v>
      </c>
      <c r="CQ29" s="62">
        <v>0</v>
      </c>
      <c r="CR29" s="62">
        <v>0</v>
      </c>
      <c r="CS29" s="62">
        <v>0</v>
      </c>
      <c r="CT29" s="62">
        <v>0</v>
      </c>
      <c r="CU29" s="62">
        <v>0</v>
      </c>
      <c r="CV29" s="62">
        <v>0</v>
      </c>
      <c r="CW29" s="62">
        <v>0</v>
      </c>
      <c r="CX29" s="62">
        <v>0</v>
      </c>
      <c r="CY29" s="62">
        <v>0</v>
      </c>
      <c r="CZ29" s="62">
        <v>0</v>
      </c>
      <c r="DA29" s="62">
        <v>0</v>
      </c>
      <c r="DB29" s="62">
        <v>0</v>
      </c>
      <c r="DC29" s="62">
        <v>0</v>
      </c>
      <c r="DD29" s="62">
        <v>0</v>
      </c>
      <c r="DE29" s="62">
        <v>0</v>
      </c>
      <c r="DF29" s="62">
        <v>12.13</v>
      </c>
      <c r="DG29" s="62">
        <v>242965</v>
      </c>
      <c r="DH29" s="62">
        <v>30.441100171530511</v>
      </c>
      <c r="DI29" s="62">
        <v>11.82</v>
      </c>
      <c r="DJ29" s="62">
        <v>23050</v>
      </c>
      <c r="DK29" s="62">
        <v>7.5749890572072927</v>
      </c>
      <c r="DL29" s="62">
        <v>11.53</v>
      </c>
      <c r="DM29" s="62">
        <v>21760</v>
      </c>
      <c r="DN29" s="62">
        <v>12.492873695624063</v>
      </c>
      <c r="DO29" s="62">
        <v>11.175000000000001</v>
      </c>
      <c r="DP29" s="62">
        <v>225910</v>
      </c>
      <c r="DQ29" s="62">
        <v>182.19316468962796</v>
      </c>
      <c r="DR29" s="62">
        <v>10.95</v>
      </c>
      <c r="DS29" s="62">
        <v>6075</v>
      </c>
      <c r="DT29" s="62">
        <v>6.2901928659255191</v>
      </c>
      <c r="DU29" s="62">
        <v>10.683</v>
      </c>
      <c r="DV29" s="62">
        <v>5440</v>
      </c>
      <c r="DW29" s="62">
        <v>6.9839466261266061</v>
      </c>
      <c r="DX29" s="62">
        <v>10.48</v>
      </c>
      <c r="DY29" s="62">
        <v>21950</v>
      </c>
      <c r="DZ29" s="62">
        <v>32.865972817950507</v>
      </c>
      <c r="EA29" s="62">
        <v>10.31</v>
      </c>
      <c r="EB29" s="62">
        <v>5480</v>
      </c>
      <c r="EC29" s="62">
        <v>9.4174156696035851</v>
      </c>
      <c r="ED29" s="62">
        <v>10.145</v>
      </c>
      <c r="EE29" s="62">
        <v>4935</v>
      </c>
      <c r="EF29" s="62">
        <v>9.5112266779575734</v>
      </c>
      <c r="EG29" s="62">
        <v>10.01</v>
      </c>
      <c r="EH29" s="62">
        <v>127325</v>
      </c>
      <c r="EI29" s="62">
        <v>271.62796474563606</v>
      </c>
      <c r="EJ29" s="62">
        <v>9.8979999999999997</v>
      </c>
      <c r="EK29" s="62">
        <v>4805</v>
      </c>
      <c r="EL29" s="62">
        <v>11.322486285103011</v>
      </c>
      <c r="EM29" s="62">
        <v>9.85</v>
      </c>
      <c r="EN29" s="62">
        <v>5030</v>
      </c>
      <c r="EO29" s="62">
        <v>12.751490381480311</v>
      </c>
      <c r="EP29" s="62">
        <v>9.7799999999999994</v>
      </c>
      <c r="EQ29" s="62">
        <v>17180</v>
      </c>
      <c r="ER29" s="62">
        <v>47.102909957025084</v>
      </c>
      <c r="ES29" s="62">
        <v>9.64</v>
      </c>
      <c r="ET29" s="62">
        <v>24615</v>
      </c>
      <c r="EU29" s="62">
        <v>82.269542771616727</v>
      </c>
      <c r="EV29" s="62">
        <v>9.57</v>
      </c>
      <c r="EW29" s="62">
        <v>6330</v>
      </c>
      <c r="EX29" s="62">
        <v>24.828409816471588</v>
      </c>
      <c r="EY29" s="62">
        <v>9.57</v>
      </c>
      <c r="EZ29" s="62">
        <v>149625</v>
      </c>
      <c r="FA29" s="62">
        <v>666.24006267887069</v>
      </c>
      <c r="FB29" s="62">
        <v>9.6</v>
      </c>
      <c r="FC29" s="62">
        <v>24645</v>
      </c>
      <c r="FD29" s="62">
        <v>121.8835588673447</v>
      </c>
      <c r="FE29" s="62">
        <v>9.66</v>
      </c>
      <c r="FF29" s="62">
        <v>6375</v>
      </c>
      <c r="FG29" s="62">
        <v>34.525316134477769</v>
      </c>
      <c r="FH29" s="62">
        <v>9.7050000000000001</v>
      </c>
      <c r="FI29" s="62">
        <v>45</v>
      </c>
      <c r="FJ29" s="62">
        <v>0.26505472554081116</v>
      </c>
      <c r="FK29" s="62">
        <v>9.77</v>
      </c>
      <c r="FL29" s="76">
        <v>44215</v>
      </c>
      <c r="FM29" s="76">
        <v>279.34799191820827</v>
      </c>
      <c r="FN29" s="76">
        <v>9.83</v>
      </c>
      <c r="FO29" s="76">
        <v>40</v>
      </c>
      <c r="FP29" s="76">
        <v>0.26827342493664291</v>
      </c>
      <c r="FQ29" s="76">
        <v>9.9</v>
      </c>
      <c r="FR29" s="76">
        <v>26560</v>
      </c>
      <c r="FS29" s="76">
        <v>187.56557386579684</v>
      </c>
      <c r="FT29" s="76">
        <v>9.94</v>
      </c>
      <c r="FU29" s="76">
        <v>40</v>
      </c>
      <c r="FV29" s="76">
        <v>0.29696716803516238</v>
      </c>
      <c r="FW29" s="76">
        <v>10</v>
      </c>
      <c r="FX29" s="76">
        <v>137995</v>
      </c>
      <c r="FY29" s="76">
        <v>1068.7084670902209</v>
      </c>
      <c r="FZ29" s="76">
        <v>10.005000000000001</v>
      </c>
      <c r="GA29" s="76">
        <v>40</v>
      </c>
      <c r="GB29" s="76">
        <v>0.32206031661666906</v>
      </c>
      <c r="GC29" s="62">
        <v>10.07</v>
      </c>
      <c r="GD29" s="62">
        <v>325</v>
      </c>
      <c r="GE29" s="62">
        <v>2.7042428461974448</v>
      </c>
      <c r="GF29" s="62">
        <v>10.081</v>
      </c>
      <c r="GG29" s="62">
        <v>0</v>
      </c>
      <c r="GH29" s="62">
        <v>0</v>
      </c>
      <c r="GI29" s="62">
        <v>10.15</v>
      </c>
      <c r="GJ29" s="62">
        <v>1015</v>
      </c>
      <c r="GK29" s="62">
        <v>8.9648449860109984</v>
      </c>
      <c r="GL29" s="62">
        <v>10.183999999999999</v>
      </c>
      <c r="GM29" s="62">
        <v>0</v>
      </c>
      <c r="GN29" s="62">
        <v>0</v>
      </c>
      <c r="GO29" s="62">
        <v>10.26</v>
      </c>
      <c r="GP29" s="62">
        <v>57250</v>
      </c>
      <c r="GQ29" s="62">
        <v>551.39468535325079</v>
      </c>
      <c r="GR29" s="62">
        <v>10.254</v>
      </c>
      <c r="GS29" s="62">
        <v>0</v>
      </c>
      <c r="GT29" s="62">
        <v>0</v>
      </c>
      <c r="GU29" s="62">
        <v>10.275</v>
      </c>
      <c r="GV29" s="62">
        <v>310</v>
      </c>
      <c r="GW29" s="62">
        <v>3.1722808227485353</v>
      </c>
      <c r="GX29" s="62">
        <v>10.304</v>
      </c>
      <c r="GY29" s="62">
        <v>0</v>
      </c>
      <c r="GZ29" s="62">
        <v>0</v>
      </c>
      <c r="HA29" s="62">
        <v>10.36</v>
      </c>
      <c r="HB29" s="62">
        <v>42105</v>
      </c>
      <c r="HC29" s="62">
        <v>445.6631927493774</v>
      </c>
      <c r="HD29" s="62">
        <v>10.355</v>
      </c>
      <c r="HE29" s="62">
        <v>2360</v>
      </c>
      <c r="HF29" s="62">
        <v>25.563631960267923</v>
      </c>
      <c r="HG29" s="62">
        <v>10.42</v>
      </c>
      <c r="HH29" s="62">
        <v>23725</v>
      </c>
      <c r="HI29" s="62">
        <v>257.79595674625983</v>
      </c>
      <c r="HJ29" s="62">
        <v>10.428000000000001</v>
      </c>
      <c r="HK29" s="62">
        <v>0</v>
      </c>
      <c r="HL29" s="62">
        <v>0</v>
      </c>
      <c r="HM29" s="62">
        <v>10.446999999999999</v>
      </c>
      <c r="HN29" s="62">
        <v>0</v>
      </c>
      <c r="HO29" s="62">
        <v>0</v>
      </c>
      <c r="HP29" s="62">
        <v>10.465</v>
      </c>
      <c r="HQ29" s="62">
        <v>0</v>
      </c>
      <c r="HR29" s="62">
        <v>0</v>
      </c>
      <c r="HU29" s="61"/>
    </row>
    <row r="30" spans="1:229" s="43" customFormat="1" ht="15.75">
      <c r="A30" s="102" t="s">
        <v>165</v>
      </c>
      <c r="B30" s="103" t="str">
        <f t="shared" si="11"/>
        <v>ODV0 Comdty</v>
      </c>
      <c r="C30" s="119" t="str">
        <f t="shared" si="0"/>
        <v>V20</v>
      </c>
      <c r="D30" s="120">
        <f ca="1">IF($C$1=TODAY(),IF(ISERROR(_xll.BDP(A30,"last_price")+1-1),IF(O30&lt;=$C$1,0,(D29+D31)/2),_xll.BDP(A30,"last_price")),AA30)</f>
        <v>8.6999999999999993</v>
      </c>
      <c r="E30" s="121">
        <f ca="1">IF($C$1=TODAY(),IF(ISERROR(_xll.BDP(A30,"volume")+1-1),0,_xll.BDP(A30,"volume")),AB30)</f>
        <v>835</v>
      </c>
      <c r="F30" s="122">
        <f>IF(O30&lt;$C$1,0,NETWORKDAYS($C$1,O30,FERIADOS!$A$1:$A$830)-1)</f>
        <v>760</v>
      </c>
      <c r="G30" s="144">
        <f t="shared" ca="1" si="1"/>
        <v>5.7462246257099237</v>
      </c>
      <c r="H30" s="144">
        <f t="shared" si="2"/>
        <v>0.52245252998917313</v>
      </c>
      <c r="I30" s="144">
        <f t="shared" si="3"/>
        <v>2.5542943969540182</v>
      </c>
      <c r="J30" s="144">
        <f t="shared" si="4"/>
        <v>1.6944001956677961</v>
      </c>
      <c r="K30" s="145">
        <f t="shared" si="5"/>
        <v>7.2045193177315339</v>
      </c>
      <c r="L30" s="43">
        <f t="shared" si="6"/>
        <v>2020</v>
      </c>
      <c r="M30" s="43">
        <f>IF(C30="","",VLOOKUP(LEFT(C30,1),DIs!$R$2:$S$13,2,FALSE))</f>
        <v>10</v>
      </c>
      <c r="N30" s="54">
        <f t="shared" si="7"/>
        <v>44105</v>
      </c>
      <c r="O30" s="54">
        <f>IF(A30="",0,WORKDAY(N30-1,1,FERIADOS!$A$2:$A$831))</f>
        <v>44105</v>
      </c>
      <c r="P30" s="150">
        <f t="shared" si="12"/>
        <v>10</v>
      </c>
      <c r="Q30" s="61">
        <f>_xll.BDH(A30,$R$7:$S$7,$C$1,$C$1,"Dir=V","Dts=S","Sort=A","Quote=C","QtTyp=Y","Days=T","Per=cd","DtFmt=D","UseDPDF=Y","cols=3;rows=1")</f>
        <v>42998</v>
      </c>
      <c r="R30" s="43">
        <v>8.6999999999999993</v>
      </c>
      <c r="S30" s="43">
        <v>835</v>
      </c>
      <c r="T30" s="43">
        <f t="shared" si="16"/>
        <v>835</v>
      </c>
      <c r="V30" s="69" t="str">
        <f>_xll.BDH(B30,$R$7:$S$7,$C$1,$C$1,"Dir=V","Dts=S","Sort=A","Quote=C","QtTyp=Y","Days=T","Per=cd","DtFmt=D","UseDPDF=Y")</f>
        <v>#N/A Invalid Security</v>
      </c>
      <c r="Y30" s="43">
        <f t="shared" si="27"/>
        <v>0</v>
      </c>
      <c r="AA30" s="43">
        <f t="shared" si="28"/>
        <v>8.6999999999999993</v>
      </c>
      <c r="AB30" s="43">
        <f t="shared" si="9"/>
        <v>835</v>
      </c>
      <c r="AD30" s="43">
        <v>20</v>
      </c>
      <c r="AE30" s="43" t="s">
        <v>145</v>
      </c>
      <c r="AF30" s="48">
        <v>42038</v>
      </c>
      <c r="AG30" s="43">
        <v>12.5</v>
      </c>
      <c r="AH30" s="43">
        <v>320985</v>
      </c>
      <c r="AI30" s="43">
        <v>203310</v>
      </c>
      <c r="AK30" s="58">
        <f t="shared" si="15"/>
        <v>42810</v>
      </c>
      <c r="AL30" s="43">
        <f t="shared" si="22"/>
        <v>25</v>
      </c>
      <c r="AM30" s="43">
        <f>IF(AK30="","",NETWORKDAYS(AK30,$AM$2,FERIADOS!$A$1:$A$830)-1)</f>
        <v>-53</v>
      </c>
      <c r="AN30" s="63">
        <v>3.1190000000000002</v>
      </c>
      <c r="AO30" s="43">
        <f t="shared" si="19"/>
        <v>0</v>
      </c>
      <c r="AP30" s="50">
        <f t="shared" si="20"/>
        <v>0</v>
      </c>
      <c r="AQ30" s="59">
        <f t="shared" si="10"/>
        <v>0</v>
      </c>
      <c r="AR30" s="59">
        <f t="shared" si="21"/>
        <v>0</v>
      </c>
      <c r="AS30" s="72">
        <v>42810</v>
      </c>
      <c r="AT30" s="73">
        <v>5420.4638163979862</v>
      </c>
      <c r="AU30" s="62">
        <v>0</v>
      </c>
      <c r="AV30" s="62">
        <v>0</v>
      </c>
      <c r="AW30" s="62">
        <v>0</v>
      </c>
      <c r="AX30" s="62">
        <v>0</v>
      </c>
      <c r="AY30" s="62">
        <v>0</v>
      </c>
      <c r="AZ30" s="62">
        <v>0</v>
      </c>
      <c r="BA30" s="62">
        <v>0</v>
      </c>
      <c r="BB30" s="62">
        <v>0</v>
      </c>
      <c r="BC30" s="62">
        <v>0</v>
      </c>
      <c r="BD30" s="62">
        <v>0</v>
      </c>
      <c r="BE30" s="62">
        <v>0</v>
      </c>
      <c r="BF30" s="62">
        <v>0</v>
      </c>
      <c r="BG30" s="62">
        <v>0</v>
      </c>
      <c r="BH30" s="62">
        <v>0</v>
      </c>
      <c r="BI30" s="62">
        <v>0</v>
      </c>
      <c r="BJ30" s="62">
        <v>0</v>
      </c>
      <c r="BK30" s="62">
        <v>0</v>
      </c>
      <c r="BL30" s="62">
        <v>0</v>
      </c>
      <c r="BM30" s="62">
        <v>0</v>
      </c>
      <c r="BN30" s="74">
        <v>0</v>
      </c>
      <c r="BO30" s="75">
        <v>0</v>
      </c>
      <c r="BP30" s="62">
        <v>0</v>
      </c>
      <c r="BQ30" s="62">
        <v>0</v>
      </c>
      <c r="BR30" s="62">
        <v>0</v>
      </c>
      <c r="BS30" s="62">
        <v>0</v>
      </c>
      <c r="BT30" s="62">
        <v>0</v>
      </c>
      <c r="BU30" s="62">
        <v>0</v>
      </c>
      <c r="BV30" s="62">
        <v>0</v>
      </c>
      <c r="BW30" s="62">
        <v>0</v>
      </c>
      <c r="BX30" s="62">
        <v>0</v>
      </c>
      <c r="BY30" s="62">
        <v>0</v>
      </c>
      <c r="BZ30" s="62">
        <v>0</v>
      </c>
      <c r="CA30" s="62">
        <v>0</v>
      </c>
      <c r="CB30" s="62">
        <v>0</v>
      </c>
      <c r="CC30" s="62">
        <v>0</v>
      </c>
      <c r="CD30" s="62">
        <v>0</v>
      </c>
      <c r="CE30" s="62">
        <v>0</v>
      </c>
      <c r="CF30" s="62">
        <v>0</v>
      </c>
      <c r="CG30" s="62">
        <v>0</v>
      </c>
      <c r="CH30" s="62">
        <v>0</v>
      </c>
      <c r="CI30" s="62">
        <v>0</v>
      </c>
      <c r="CJ30" s="62">
        <v>0</v>
      </c>
      <c r="CK30" s="62">
        <v>0</v>
      </c>
      <c r="CL30" s="62">
        <v>0</v>
      </c>
      <c r="CM30" s="62">
        <v>0</v>
      </c>
      <c r="CN30" s="62">
        <v>0</v>
      </c>
      <c r="CO30" s="62">
        <v>0</v>
      </c>
      <c r="CP30" s="62">
        <v>0</v>
      </c>
      <c r="CQ30" s="62">
        <v>0</v>
      </c>
      <c r="CR30" s="62">
        <v>0</v>
      </c>
      <c r="CS30" s="62">
        <v>0</v>
      </c>
      <c r="CT30" s="62">
        <v>0</v>
      </c>
      <c r="CU30" s="62">
        <v>0</v>
      </c>
      <c r="CV30" s="62">
        <v>0</v>
      </c>
      <c r="CW30" s="62">
        <v>0</v>
      </c>
      <c r="CX30" s="62">
        <v>0</v>
      </c>
      <c r="CY30" s="62">
        <v>0</v>
      </c>
      <c r="CZ30" s="62">
        <v>0</v>
      </c>
      <c r="DA30" s="62">
        <v>0</v>
      </c>
      <c r="DB30" s="62">
        <v>0</v>
      </c>
      <c r="DC30" s="62">
        <v>0</v>
      </c>
      <c r="DD30" s="62">
        <v>0</v>
      </c>
      <c r="DE30" s="62">
        <v>0</v>
      </c>
      <c r="DF30" s="62">
        <v>12.13</v>
      </c>
      <c r="DG30" s="62">
        <v>37800</v>
      </c>
      <c r="DH30" s="62">
        <v>5.1187934270671862</v>
      </c>
      <c r="DI30" s="62">
        <v>11.83</v>
      </c>
      <c r="DJ30" s="62">
        <v>27415</v>
      </c>
      <c r="DK30" s="62">
        <v>9.2332482610801225</v>
      </c>
      <c r="DL30" s="62">
        <v>11.54</v>
      </c>
      <c r="DM30" s="62">
        <v>3210</v>
      </c>
      <c r="DN30" s="62">
        <v>1.8615493200327522</v>
      </c>
      <c r="DO30" s="62">
        <v>11.185</v>
      </c>
      <c r="DP30" s="62">
        <v>150529</v>
      </c>
      <c r="DQ30" s="62">
        <v>121.93886326758202</v>
      </c>
      <c r="DR30" s="62">
        <v>10.965</v>
      </c>
      <c r="DS30" s="62">
        <v>1310</v>
      </c>
      <c r="DT30" s="62">
        <v>1.3581324199657629</v>
      </c>
      <c r="DU30" s="62">
        <v>10.69</v>
      </c>
      <c r="DV30" s="62">
        <v>110</v>
      </c>
      <c r="DW30" s="62">
        <v>0.14111570567779921</v>
      </c>
      <c r="DX30" s="62">
        <v>10.465</v>
      </c>
      <c r="DY30" s="62">
        <v>63405</v>
      </c>
      <c r="DZ30" s="62">
        <v>94.777297978340243</v>
      </c>
      <c r="EA30" s="62">
        <v>10.298</v>
      </c>
      <c r="EB30" s="62">
        <v>3385</v>
      </c>
      <c r="EC30" s="62">
        <v>5.8015357971551431</v>
      </c>
      <c r="ED30" s="62">
        <v>10.135999999999999</v>
      </c>
      <c r="EE30" s="62">
        <v>0</v>
      </c>
      <c r="EF30" s="62">
        <v>0</v>
      </c>
      <c r="EG30" s="62">
        <v>10.005000000000001</v>
      </c>
      <c r="EH30" s="62">
        <v>199043</v>
      </c>
      <c r="EI30" s="62">
        <v>422.90753871305566</v>
      </c>
      <c r="EJ30" s="62">
        <v>9.9</v>
      </c>
      <c r="EK30" s="62">
        <v>0</v>
      </c>
      <c r="EL30" s="62">
        <v>0</v>
      </c>
      <c r="EM30" s="62">
        <v>9.85</v>
      </c>
      <c r="EN30" s="62">
        <v>0</v>
      </c>
      <c r="EO30" s="62">
        <v>0</v>
      </c>
      <c r="EP30" s="62">
        <v>9.77</v>
      </c>
      <c r="EQ30" s="62">
        <v>12404</v>
      </c>
      <c r="ER30" s="62">
        <v>33.834030397559388</v>
      </c>
      <c r="ES30" s="62">
        <v>9.6199999999999992</v>
      </c>
      <c r="ET30" s="62">
        <v>35062</v>
      </c>
      <c r="EU30" s="62">
        <v>116.52431302837442</v>
      </c>
      <c r="EV30" s="62">
        <v>9.56</v>
      </c>
      <c r="EW30" s="62">
        <v>16300</v>
      </c>
      <c r="EX30" s="62">
        <v>63.528725920847435</v>
      </c>
      <c r="EY30" s="62">
        <v>9.5399999999999991</v>
      </c>
      <c r="EZ30" s="62">
        <v>248734</v>
      </c>
      <c r="FA30" s="62">
        <v>1100.7101986976813</v>
      </c>
      <c r="FB30" s="62">
        <v>9.59</v>
      </c>
      <c r="FC30" s="62">
        <v>57340</v>
      </c>
      <c r="FD30" s="62">
        <v>281.61622737388399</v>
      </c>
      <c r="FE30" s="62">
        <v>9.64</v>
      </c>
      <c r="FF30" s="62">
        <v>14505</v>
      </c>
      <c r="FG30" s="62">
        <v>78.019680576595576</v>
      </c>
      <c r="FH30" s="62">
        <v>9.7200000000000006</v>
      </c>
      <c r="FI30" s="62">
        <v>325</v>
      </c>
      <c r="FJ30" s="62">
        <v>1.8988363683117835</v>
      </c>
      <c r="FK30" s="62">
        <v>9.76</v>
      </c>
      <c r="FL30" s="76">
        <v>71269</v>
      </c>
      <c r="FM30" s="76">
        <v>446.94436887958585</v>
      </c>
      <c r="FN30" s="76">
        <v>9.84</v>
      </c>
      <c r="FO30" s="76">
        <v>675</v>
      </c>
      <c r="FP30" s="76">
        <v>4.489914528388093</v>
      </c>
      <c r="FQ30" s="76">
        <v>9.91</v>
      </c>
      <c r="FR30" s="76">
        <v>62925</v>
      </c>
      <c r="FS30" s="76">
        <v>440.66866525281648</v>
      </c>
      <c r="FT30" s="76">
        <v>9.9749999999999996</v>
      </c>
      <c r="FU30" s="76">
        <v>40</v>
      </c>
      <c r="FV30" s="76">
        <v>0.29415479289219537</v>
      </c>
      <c r="FW30" s="76">
        <v>9.99</v>
      </c>
      <c r="FX30" s="76">
        <v>146865</v>
      </c>
      <c r="FY30" s="76">
        <v>1128.6595202436513</v>
      </c>
      <c r="FZ30" s="76">
        <v>10.026999999999999</v>
      </c>
      <c r="GA30" s="76">
        <v>20</v>
      </c>
      <c r="GB30" s="76">
        <v>0.15955256380662353</v>
      </c>
      <c r="GC30" s="62">
        <v>10.09</v>
      </c>
      <c r="GD30" s="62">
        <v>60</v>
      </c>
      <c r="GE30" s="62">
        <v>0.49465776126820826</v>
      </c>
      <c r="GF30" s="62">
        <v>10.103</v>
      </c>
      <c r="GG30" s="62">
        <v>5</v>
      </c>
      <c r="GH30" s="62">
        <v>4.261558016546714E-2</v>
      </c>
      <c r="GI30" s="62">
        <v>10.15</v>
      </c>
      <c r="GJ30" s="62">
        <v>3300</v>
      </c>
      <c r="GK30" s="62">
        <v>28.90368133590713</v>
      </c>
      <c r="GL30" s="62">
        <v>10.207000000000001</v>
      </c>
      <c r="GM30" s="62">
        <v>0</v>
      </c>
      <c r="GN30" s="62">
        <v>0</v>
      </c>
      <c r="GO30" s="62">
        <v>10.25</v>
      </c>
      <c r="GP30" s="62">
        <v>54325</v>
      </c>
      <c r="GQ30" s="62">
        <v>519.10101093309368</v>
      </c>
      <c r="GR30" s="62">
        <v>10.279</v>
      </c>
      <c r="GS30" s="62">
        <v>0</v>
      </c>
      <c r="GT30" s="62">
        <v>0</v>
      </c>
      <c r="GU30" s="62">
        <v>10.305</v>
      </c>
      <c r="GV30" s="62">
        <v>105</v>
      </c>
      <c r="GW30" s="62">
        <v>1.0630096885966087</v>
      </c>
      <c r="GX30" s="62">
        <v>10.329000000000001</v>
      </c>
      <c r="GY30" s="62">
        <v>0</v>
      </c>
      <c r="GZ30" s="62">
        <v>0</v>
      </c>
      <c r="HA30" s="62">
        <v>10.36</v>
      </c>
      <c r="HB30" s="62">
        <v>32080</v>
      </c>
      <c r="HC30" s="62">
        <v>336.61035094746552</v>
      </c>
      <c r="HD30" s="62">
        <v>10.37</v>
      </c>
      <c r="HE30" s="62">
        <v>150</v>
      </c>
      <c r="HF30" s="62">
        <v>1.6084952982118241</v>
      </c>
      <c r="HG30" s="62">
        <v>10.4</v>
      </c>
      <c r="HH30" s="62">
        <v>16490</v>
      </c>
      <c r="HI30" s="62">
        <v>177.95526713608231</v>
      </c>
      <c r="HJ30" s="62">
        <v>10.43</v>
      </c>
      <c r="HK30" s="62">
        <v>0</v>
      </c>
      <c r="HL30" s="62">
        <v>0</v>
      </c>
      <c r="HM30" s="62">
        <v>10.45</v>
      </c>
      <c r="HN30" s="62">
        <v>0</v>
      </c>
      <c r="HO30" s="62">
        <v>0</v>
      </c>
      <c r="HP30" s="62">
        <v>10.47</v>
      </c>
      <c r="HQ30" s="62">
        <v>0</v>
      </c>
      <c r="HR30" s="62">
        <v>0</v>
      </c>
    </row>
    <row r="31" spans="1:229" s="43" customFormat="1" ht="15.75">
      <c r="A31" s="104" t="s">
        <v>4</v>
      </c>
      <c r="B31" s="103" t="str">
        <f t="shared" si="11"/>
        <v>ODF1 Comdty</v>
      </c>
      <c r="C31" s="105" t="str">
        <f t="shared" si="0"/>
        <v>F21</v>
      </c>
      <c r="D31" s="117">
        <f ca="1">IF($C$1=TODAY(),IF(ISERROR(_xll.BDP(A31,"last_price")+1-1),IF(O31&lt;=$C$1,0,(D30+D32)/2),_xll.BDP(A31,"last_price")),AA31)</f>
        <v>8.82</v>
      </c>
      <c r="E31" s="106">
        <f ca="1">IF($C$1=TODAY(),IF(ISERROR(_xll.BDP(A31,"volume")+1-1),0,_xll.BDP(A31,"volume")),AB31)</f>
        <v>236225</v>
      </c>
      <c r="F31" s="107">
        <f>IF(O31&lt;$C$1,0,NETWORKDAYS($C$1,O31,FERIADOS!$A$1:$A$830)-1)</f>
        <v>823</v>
      </c>
      <c r="G31" s="146">
        <f t="shared" ca="1" si="1"/>
        <v>1715.9582978411377</v>
      </c>
      <c r="H31" s="146">
        <f t="shared" si="2"/>
        <v>1190.2965622440013</v>
      </c>
      <c r="I31" s="146">
        <f t="shared" si="3"/>
        <v>1211.611455798723</v>
      </c>
      <c r="J31" s="146">
        <f t="shared" si="4"/>
        <v>1176.7471724722848</v>
      </c>
      <c r="K31" s="147">
        <f t="shared" si="5"/>
        <v>1176.5680955016367</v>
      </c>
      <c r="L31" s="43">
        <f t="shared" si="6"/>
        <v>2021</v>
      </c>
      <c r="M31" s="43">
        <f>IF(C31="","",VLOOKUP(LEFT(C31,1),DIs!$R$2:$S$13,2,FALSE))</f>
        <v>1</v>
      </c>
      <c r="N31" s="54">
        <f t="shared" si="7"/>
        <v>44197</v>
      </c>
      <c r="O31" s="54">
        <f>IF(A31="",0,WORKDAY(N31-1,1,FERIADOS!$A$2:$A$831))</f>
        <v>44200</v>
      </c>
      <c r="P31" s="150">
        <f t="shared" si="12"/>
        <v>1817.4171836980845</v>
      </c>
      <c r="Q31" s="61">
        <f>_xll.BDH(A31,$R$7:$S$7,$C$1,$C$1,"Dir=V","Dts=S","Sort=A","Quote=C","QtTyp=Y","Days=T","Per=cd","DtFmt=D","UseDPDF=Y","cols=3;rows=1")</f>
        <v>42998</v>
      </c>
      <c r="R31" s="43">
        <v>8.82</v>
      </c>
      <c r="S31" s="43">
        <v>236225</v>
      </c>
      <c r="T31" s="43">
        <f t="shared" si="16"/>
        <v>236225</v>
      </c>
      <c r="V31" s="69" t="str">
        <f>_xll.BDH(B31,$R$7:$S$7,$C$1,$C$1,"Dir=V","Dts=S","Sort=A","Quote=C","QtTyp=Y","Days=T","Per=cd","DtFmt=D","UseDPDF=Y")</f>
        <v>#N/A Invalid Security</v>
      </c>
      <c r="Y31" s="43">
        <f t="shared" si="27"/>
        <v>0</v>
      </c>
      <c r="AA31" s="43">
        <f t="shared" si="28"/>
        <v>8.82</v>
      </c>
      <c r="AB31" s="43">
        <f t="shared" si="9"/>
        <v>236225</v>
      </c>
      <c r="AD31" s="43">
        <v>21</v>
      </c>
      <c r="AE31" s="43" t="s">
        <v>146</v>
      </c>
      <c r="AF31" s="48">
        <v>42039</v>
      </c>
      <c r="AG31" s="43">
        <v>12.59</v>
      </c>
      <c r="AH31" s="43">
        <v>208000</v>
      </c>
      <c r="AI31" s="43">
        <v>328105</v>
      </c>
      <c r="AK31" s="58">
        <f t="shared" si="15"/>
        <v>42809</v>
      </c>
      <c r="AL31" s="43">
        <f t="shared" si="22"/>
        <v>26</v>
      </c>
      <c r="AM31" s="43">
        <f>IF(AK31="","",NETWORKDAYS(AK31,$AM$2,FERIADOS!$A$1:$A$830)-1)</f>
        <v>-52</v>
      </c>
      <c r="AN31" s="63">
        <v>3.1036999999999999</v>
      </c>
      <c r="AO31" s="43">
        <f t="shared" si="19"/>
        <v>0</v>
      </c>
      <c r="AP31" s="50">
        <f t="shared" si="20"/>
        <v>0</v>
      </c>
      <c r="AQ31" s="59">
        <f t="shared" si="10"/>
        <v>0</v>
      </c>
      <c r="AR31" s="59">
        <f t="shared" si="21"/>
        <v>0</v>
      </c>
      <c r="AS31" s="72">
        <v>42809</v>
      </c>
      <c r="AT31" s="73">
        <v>7297.0122506487933</v>
      </c>
      <c r="AU31" s="62">
        <v>0</v>
      </c>
      <c r="AV31" s="62">
        <v>0</v>
      </c>
      <c r="AW31" s="62">
        <v>0</v>
      </c>
      <c r="AX31" s="62">
        <v>0</v>
      </c>
      <c r="AY31" s="62">
        <v>0</v>
      </c>
      <c r="AZ31" s="62">
        <v>0</v>
      </c>
      <c r="BA31" s="62">
        <v>0</v>
      </c>
      <c r="BB31" s="62">
        <v>0</v>
      </c>
      <c r="BC31" s="62">
        <v>0</v>
      </c>
      <c r="BD31" s="62">
        <v>0</v>
      </c>
      <c r="BE31" s="62">
        <v>0</v>
      </c>
      <c r="BF31" s="62">
        <v>0</v>
      </c>
      <c r="BG31" s="62">
        <v>0</v>
      </c>
      <c r="BH31" s="62">
        <v>0</v>
      </c>
      <c r="BI31" s="62">
        <v>0</v>
      </c>
      <c r="BJ31" s="62">
        <v>0</v>
      </c>
      <c r="BK31" s="62">
        <v>0</v>
      </c>
      <c r="BL31" s="62">
        <v>0</v>
      </c>
      <c r="BM31" s="62">
        <v>0</v>
      </c>
      <c r="BN31" s="74">
        <v>0</v>
      </c>
      <c r="BO31" s="75">
        <v>0</v>
      </c>
      <c r="BP31" s="62">
        <v>0</v>
      </c>
      <c r="BQ31" s="62">
        <v>0</v>
      </c>
      <c r="BR31" s="62">
        <v>0</v>
      </c>
      <c r="BS31" s="62">
        <v>0</v>
      </c>
      <c r="BT31" s="62">
        <v>0</v>
      </c>
      <c r="BU31" s="62">
        <v>0</v>
      </c>
      <c r="BV31" s="62">
        <v>0</v>
      </c>
      <c r="BW31" s="62">
        <v>0</v>
      </c>
      <c r="BX31" s="62">
        <v>0</v>
      </c>
      <c r="BY31" s="62">
        <v>0</v>
      </c>
      <c r="BZ31" s="62">
        <v>0</v>
      </c>
      <c r="CA31" s="62">
        <v>0</v>
      </c>
      <c r="CB31" s="62">
        <v>0</v>
      </c>
      <c r="CC31" s="62">
        <v>0</v>
      </c>
      <c r="CD31" s="62">
        <v>0</v>
      </c>
      <c r="CE31" s="62">
        <v>0</v>
      </c>
      <c r="CF31" s="62">
        <v>0</v>
      </c>
      <c r="CG31" s="62">
        <v>0</v>
      </c>
      <c r="CH31" s="62">
        <v>0</v>
      </c>
      <c r="CI31" s="62">
        <v>0</v>
      </c>
      <c r="CJ31" s="62">
        <v>0</v>
      </c>
      <c r="CK31" s="62">
        <v>0</v>
      </c>
      <c r="CL31" s="62">
        <v>0</v>
      </c>
      <c r="CM31" s="62">
        <v>0</v>
      </c>
      <c r="CN31" s="62">
        <v>0</v>
      </c>
      <c r="CO31" s="62">
        <v>0</v>
      </c>
      <c r="CP31" s="62">
        <v>0</v>
      </c>
      <c r="CQ31" s="62">
        <v>0</v>
      </c>
      <c r="CR31" s="62">
        <v>0</v>
      </c>
      <c r="CS31" s="62">
        <v>0</v>
      </c>
      <c r="CT31" s="62">
        <v>0</v>
      </c>
      <c r="CU31" s="62">
        <v>0</v>
      </c>
      <c r="CV31" s="62">
        <v>0</v>
      </c>
      <c r="CW31" s="62">
        <v>0</v>
      </c>
      <c r="CX31" s="62">
        <v>0</v>
      </c>
      <c r="CY31" s="62">
        <v>0</v>
      </c>
      <c r="CZ31" s="62">
        <v>0</v>
      </c>
      <c r="DA31" s="62">
        <v>0</v>
      </c>
      <c r="DB31" s="62">
        <v>0</v>
      </c>
      <c r="DC31" s="62">
        <v>0</v>
      </c>
      <c r="DD31" s="62">
        <v>0</v>
      </c>
      <c r="DE31" s="62">
        <v>0</v>
      </c>
      <c r="DF31" s="62">
        <v>12.129</v>
      </c>
      <c r="DG31" s="62">
        <v>43300</v>
      </c>
      <c r="DH31" s="62">
        <v>6.3806982826386385</v>
      </c>
      <c r="DI31" s="62">
        <v>11.83</v>
      </c>
      <c r="DJ31" s="62">
        <v>53140</v>
      </c>
      <c r="DK31" s="62">
        <v>18.576812541578406</v>
      </c>
      <c r="DL31" s="62">
        <v>11.555</v>
      </c>
      <c r="DM31" s="62">
        <v>4770</v>
      </c>
      <c r="DN31" s="62">
        <v>2.8316342601672511</v>
      </c>
      <c r="DO31" s="62">
        <v>11.185</v>
      </c>
      <c r="DP31" s="62">
        <v>350255</v>
      </c>
      <c r="DQ31" s="62">
        <v>288.91366561645657</v>
      </c>
      <c r="DR31" s="62">
        <v>10.978</v>
      </c>
      <c r="DS31" s="62">
        <v>6115</v>
      </c>
      <c r="DT31" s="62">
        <v>6.4350111947630824</v>
      </c>
      <c r="DU31" s="62">
        <v>10.692</v>
      </c>
      <c r="DV31" s="62">
        <v>40</v>
      </c>
      <c r="DW31" s="62">
        <v>5.1986177766725448E-2</v>
      </c>
      <c r="DX31" s="62">
        <v>10.47</v>
      </c>
      <c r="DY31" s="62">
        <v>13290</v>
      </c>
      <c r="DZ31" s="62">
        <v>20.100090217386768</v>
      </c>
      <c r="EA31" s="62">
        <v>10.275</v>
      </c>
      <c r="EB31" s="62">
        <v>700</v>
      </c>
      <c r="EC31" s="62">
        <v>1.2132123349838597</v>
      </c>
      <c r="ED31" s="62">
        <v>10.11</v>
      </c>
      <c r="EE31" s="62">
        <v>35</v>
      </c>
      <c r="EF31" s="62">
        <v>6.7936592266013479E-2</v>
      </c>
      <c r="EG31" s="62">
        <v>10</v>
      </c>
      <c r="EH31" s="62">
        <v>267925</v>
      </c>
      <c r="EI31" s="62">
        <v>574.78612487687201</v>
      </c>
      <c r="EJ31" s="62">
        <v>9.8849999999999998</v>
      </c>
      <c r="EK31" s="62">
        <v>0</v>
      </c>
      <c r="EL31" s="62">
        <v>0</v>
      </c>
      <c r="EM31" s="62">
        <v>9.83</v>
      </c>
      <c r="EN31" s="62">
        <v>0</v>
      </c>
      <c r="EO31" s="62">
        <v>0</v>
      </c>
      <c r="EP31" s="62">
        <v>9.74</v>
      </c>
      <c r="EQ31" s="62">
        <v>23035</v>
      </c>
      <c r="ER31" s="62">
        <v>63.397181768861856</v>
      </c>
      <c r="ES31" s="62">
        <v>9.6199999999999992</v>
      </c>
      <c r="ET31" s="62">
        <v>32260</v>
      </c>
      <c r="EU31" s="62">
        <v>108.03593258775322</v>
      </c>
      <c r="EV31" s="62">
        <v>9.5500000000000007</v>
      </c>
      <c r="EW31" s="62">
        <v>7755</v>
      </c>
      <c r="EX31" s="62">
        <v>30.448563820218226</v>
      </c>
      <c r="EY31" s="62">
        <v>9.52</v>
      </c>
      <c r="EZ31" s="62">
        <v>269800</v>
      </c>
      <c r="FA31" s="62">
        <v>1202.6723023493732</v>
      </c>
      <c r="FB31" s="62">
        <v>9.58</v>
      </c>
      <c r="FC31" s="62">
        <v>11540</v>
      </c>
      <c r="FD31" s="62">
        <v>57.063163376762802</v>
      </c>
      <c r="FE31" s="62">
        <v>9.6300000000000008</v>
      </c>
      <c r="FF31" s="62">
        <v>10165</v>
      </c>
      <c r="FG31" s="62">
        <v>55.037702585244773</v>
      </c>
      <c r="FH31" s="62">
        <v>9.66</v>
      </c>
      <c r="FI31" s="62">
        <v>240</v>
      </c>
      <c r="FJ31" s="62">
        <v>1.41355084614741</v>
      </c>
      <c r="FK31" s="62">
        <v>9.75</v>
      </c>
      <c r="FL31" s="76">
        <v>157035</v>
      </c>
      <c r="FM31" s="76">
        <v>991.04483520139456</v>
      </c>
      <c r="FN31" s="76">
        <v>9.8000000000000007</v>
      </c>
      <c r="FO31" s="76">
        <v>75</v>
      </c>
      <c r="FP31" s="76">
        <v>0.5025462463900453</v>
      </c>
      <c r="FQ31" s="76">
        <v>9.9</v>
      </c>
      <c r="FR31" s="76">
        <v>57222</v>
      </c>
      <c r="FS31" s="76">
        <v>403.19987587535479</v>
      </c>
      <c r="FT31" s="76">
        <v>9.91</v>
      </c>
      <c r="FU31" s="76">
        <v>265</v>
      </c>
      <c r="FV31" s="76">
        <v>1.9651034345426026</v>
      </c>
      <c r="FW31" s="76">
        <v>9.99</v>
      </c>
      <c r="FX31" s="76">
        <v>273065</v>
      </c>
      <c r="FY31" s="76">
        <v>2110.2706977687512</v>
      </c>
      <c r="FZ31" s="76">
        <v>10</v>
      </c>
      <c r="GA31" s="76">
        <v>65</v>
      </c>
      <c r="GB31" s="76">
        <v>0.52206200483156107</v>
      </c>
      <c r="GC31" s="62">
        <v>10.045</v>
      </c>
      <c r="GD31" s="62">
        <v>35</v>
      </c>
      <c r="GE31" s="62">
        <v>0.29075761522792759</v>
      </c>
      <c r="GF31" s="62">
        <v>10.06</v>
      </c>
      <c r="GG31" s="62">
        <v>35</v>
      </c>
      <c r="GH31" s="62">
        <v>0.30057631893729286</v>
      </c>
      <c r="GI31" s="62">
        <v>10.16</v>
      </c>
      <c r="GJ31" s="62">
        <v>2745</v>
      </c>
      <c r="GK31" s="62">
        <v>24.159262302567349</v>
      </c>
      <c r="GL31" s="62">
        <v>10.177</v>
      </c>
      <c r="GM31" s="62">
        <v>0</v>
      </c>
      <c r="GN31" s="62">
        <v>0</v>
      </c>
      <c r="GO31" s="62">
        <v>10.29</v>
      </c>
      <c r="GP31" s="62">
        <v>50875</v>
      </c>
      <c r="GQ31" s="62">
        <v>487.47851766994256</v>
      </c>
      <c r="GR31" s="62">
        <v>10.269</v>
      </c>
      <c r="GS31" s="62">
        <v>0</v>
      </c>
      <c r="GT31" s="62">
        <v>0</v>
      </c>
      <c r="GU31" s="62">
        <v>10.29</v>
      </c>
      <c r="GV31" s="62">
        <v>3475</v>
      </c>
      <c r="GW31" s="62">
        <v>35.398325680845382</v>
      </c>
      <c r="GX31" s="62">
        <v>10.319000000000001</v>
      </c>
      <c r="GY31" s="62">
        <v>0</v>
      </c>
      <c r="GZ31" s="62">
        <v>0</v>
      </c>
      <c r="HA31" s="62">
        <v>10.37</v>
      </c>
      <c r="HB31" s="62">
        <v>49755</v>
      </c>
      <c r="HC31" s="62">
        <v>524.29093707050629</v>
      </c>
      <c r="HD31" s="62">
        <v>10.4</v>
      </c>
      <c r="HE31" s="62">
        <v>435</v>
      </c>
      <c r="HF31" s="62">
        <v>4.6754804599661997</v>
      </c>
      <c r="HG31" s="62">
        <v>10.44</v>
      </c>
      <c r="HH31" s="62">
        <v>25620</v>
      </c>
      <c r="HI31" s="62">
        <v>276.76885249754491</v>
      </c>
      <c r="HJ31" s="62">
        <v>10.41</v>
      </c>
      <c r="HK31" s="62">
        <v>0</v>
      </c>
      <c r="HL31" s="62">
        <v>0</v>
      </c>
      <c r="HM31" s="62">
        <v>10.43</v>
      </c>
      <c r="HN31" s="62">
        <v>0</v>
      </c>
      <c r="HO31" s="62">
        <v>0</v>
      </c>
      <c r="HP31" s="62">
        <v>10.45</v>
      </c>
      <c r="HQ31" s="62">
        <v>0</v>
      </c>
      <c r="HR31" s="62">
        <v>0</v>
      </c>
    </row>
    <row r="32" spans="1:229" s="43" customFormat="1" ht="15.75">
      <c r="A32" s="102" t="s">
        <v>166</v>
      </c>
      <c r="B32" s="103" t="str">
        <f t="shared" si="11"/>
        <v>ODJ1 Comdty</v>
      </c>
      <c r="C32" s="119" t="str">
        <f t="shared" si="0"/>
        <v>J21</v>
      </c>
      <c r="D32" s="120">
        <f ca="1">IF($C$1=TODAY(),IF(ISERROR(_xll.BDP(A32,"last_price")+1-1),IF(O32&lt;=$C$1,0,(D31+D33)/2),_xll.BDP(A32,"last_price")),AA32)</f>
        <v>8.93</v>
      </c>
      <c r="E32" s="121">
        <f ca="1">IF($C$1=TODAY(),IF(ISERROR(_xll.BDP(A32,"volume")+1-1),0,_xll.BDP(A32,"volume")),AB32)</f>
        <v>1575</v>
      </c>
      <c r="F32" s="122">
        <f>IF(O32&lt;$C$1,0,NETWORKDAYS($C$1,O32,FERIADOS!$A$1:$A$830)-1)</f>
        <v>884</v>
      </c>
      <c r="G32" s="144">
        <f t="shared" ca="1" si="1"/>
        <v>11.985330596001955</v>
      </c>
      <c r="H32" s="144">
        <f t="shared" si="2"/>
        <v>0.1182697793451248</v>
      </c>
      <c r="I32" s="144">
        <f t="shared" si="3"/>
        <v>1.7722736171815703</v>
      </c>
      <c r="J32" s="144">
        <f t="shared" si="4"/>
        <v>0.9997734106520727</v>
      </c>
      <c r="K32" s="145">
        <f t="shared" si="5"/>
        <v>0.77599055342890899</v>
      </c>
      <c r="L32" s="43">
        <f t="shared" si="6"/>
        <v>2021</v>
      </c>
      <c r="M32" s="43">
        <f>IF(C32="","",VLOOKUP(LEFT(C32,1),DIs!$R$2:$S$13,2,FALSE))</f>
        <v>4</v>
      </c>
      <c r="N32" s="54">
        <f t="shared" si="7"/>
        <v>44287</v>
      </c>
      <c r="O32" s="54">
        <f>IF(A32="",0,WORKDAY(N32-1,1,FERIADOS!$A$2:$A$831))</f>
        <v>44287</v>
      </c>
      <c r="P32" s="150">
        <f t="shared" si="12"/>
        <v>10</v>
      </c>
      <c r="Q32" s="61">
        <f>_xll.BDH(A32,$R$7:$S$7,$C$1,$C$1,"Dir=V","Dts=S","Sort=A","Quote=C","QtTyp=Y","Days=T","Per=cd","DtFmt=D","UseDPDF=Y","cols=3;rows=1")</f>
        <v>42998</v>
      </c>
      <c r="R32" s="43">
        <v>8.93</v>
      </c>
      <c r="S32" s="43">
        <v>1575</v>
      </c>
      <c r="T32" s="43">
        <f t="shared" si="16"/>
        <v>1575</v>
      </c>
      <c r="V32" s="69" t="str">
        <f>_xll.BDH(B32,$R$7:$S$7,$C$1,$C$1,"Dir=V","Dts=S","Sort=A","Quote=C","QtTyp=Y","Days=T","Per=cd","DtFmt=D","UseDPDF=Y")</f>
        <v>#N/A Invalid Security</v>
      </c>
      <c r="Y32" s="43">
        <f t="shared" si="27"/>
        <v>0</v>
      </c>
      <c r="AA32" s="43">
        <f t="shared" si="28"/>
        <v>8.93</v>
      </c>
      <c r="AB32" s="43">
        <f t="shared" si="9"/>
        <v>1575</v>
      </c>
      <c r="AD32" s="43">
        <v>22</v>
      </c>
      <c r="AE32" s="43" t="s">
        <v>147</v>
      </c>
      <c r="AF32" s="48">
        <v>42040</v>
      </c>
      <c r="AG32" s="43">
        <v>12.64</v>
      </c>
      <c r="AH32" s="43">
        <v>186520</v>
      </c>
      <c r="AI32" s="43">
        <v>218230</v>
      </c>
      <c r="AK32" s="58">
        <f t="shared" si="15"/>
        <v>42808</v>
      </c>
      <c r="AL32" s="43">
        <f t="shared" si="22"/>
        <v>27</v>
      </c>
      <c r="AM32" s="43">
        <f>IF(AK32="","",NETWORKDAYS(AK32,$AM$2,FERIADOS!$A$1:$A$830)-1)</f>
        <v>-51</v>
      </c>
      <c r="AN32" s="63">
        <v>3.1690999999999998</v>
      </c>
      <c r="AO32" s="43">
        <f t="shared" si="19"/>
        <v>0</v>
      </c>
      <c r="AP32" s="50">
        <f t="shared" si="20"/>
        <v>0</v>
      </c>
      <c r="AQ32" s="59">
        <f t="shared" si="10"/>
        <v>0</v>
      </c>
      <c r="AR32" s="59">
        <f t="shared" si="21"/>
        <v>0</v>
      </c>
      <c r="AS32" s="72">
        <v>42808</v>
      </c>
      <c r="AT32" s="73">
        <v>6609.7516175085875</v>
      </c>
      <c r="AU32" s="62">
        <v>0</v>
      </c>
      <c r="AV32" s="62">
        <v>0</v>
      </c>
      <c r="AW32" s="62">
        <v>0</v>
      </c>
      <c r="AX32" s="62">
        <v>0</v>
      </c>
      <c r="AY32" s="62">
        <v>0</v>
      </c>
      <c r="AZ32" s="62">
        <v>0</v>
      </c>
      <c r="BA32" s="62">
        <v>0</v>
      </c>
      <c r="BB32" s="62">
        <v>0</v>
      </c>
      <c r="BC32" s="62">
        <v>0</v>
      </c>
      <c r="BD32" s="62">
        <v>0</v>
      </c>
      <c r="BE32" s="62">
        <v>0</v>
      </c>
      <c r="BF32" s="62">
        <v>0</v>
      </c>
      <c r="BG32" s="62">
        <v>0</v>
      </c>
      <c r="BH32" s="62">
        <v>0</v>
      </c>
      <c r="BI32" s="62">
        <v>0</v>
      </c>
      <c r="BJ32" s="62">
        <v>0</v>
      </c>
      <c r="BK32" s="62">
        <v>0</v>
      </c>
      <c r="BL32" s="62">
        <v>0</v>
      </c>
      <c r="BM32" s="62">
        <v>0</v>
      </c>
      <c r="BN32" s="74">
        <v>0</v>
      </c>
      <c r="BO32" s="75">
        <v>0</v>
      </c>
      <c r="BP32" s="62">
        <v>0</v>
      </c>
      <c r="BQ32" s="62">
        <v>0</v>
      </c>
      <c r="BR32" s="62">
        <v>0</v>
      </c>
      <c r="BS32" s="62">
        <v>0</v>
      </c>
      <c r="BT32" s="62">
        <v>0</v>
      </c>
      <c r="BU32" s="62">
        <v>0</v>
      </c>
      <c r="BV32" s="62">
        <v>0</v>
      </c>
      <c r="BW32" s="62">
        <v>0</v>
      </c>
      <c r="BX32" s="62">
        <v>0</v>
      </c>
      <c r="BY32" s="62">
        <v>0</v>
      </c>
      <c r="BZ32" s="62">
        <v>0</v>
      </c>
      <c r="CA32" s="62">
        <v>0</v>
      </c>
      <c r="CB32" s="62">
        <v>0</v>
      </c>
      <c r="CC32" s="62">
        <v>0</v>
      </c>
      <c r="CD32" s="62">
        <v>0</v>
      </c>
      <c r="CE32" s="62">
        <v>0</v>
      </c>
      <c r="CF32" s="62">
        <v>0</v>
      </c>
      <c r="CG32" s="62">
        <v>0</v>
      </c>
      <c r="CH32" s="62">
        <v>0</v>
      </c>
      <c r="CI32" s="62">
        <v>0</v>
      </c>
      <c r="CJ32" s="62">
        <v>0</v>
      </c>
      <c r="CK32" s="62">
        <v>0</v>
      </c>
      <c r="CL32" s="62">
        <v>0</v>
      </c>
      <c r="CM32" s="62">
        <v>0</v>
      </c>
      <c r="CN32" s="62">
        <v>0</v>
      </c>
      <c r="CO32" s="62">
        <v>0</v>
      </c>
      <c r="CP32" s="62">
        <v>0</v>
      </c>
      <c r="CQ32" s="62">
        <v>0</v>
      </c>
      <c r="CR32" s="62">
        <v>0</v>
      </c>
      <c r="CS32" s="62">
        <v>0</v>
      </c>
      <c r="CT32" s="62">
        <v>0</v>
      </c>
      <c r="CU32" s="62">
        <v>0</v>
      </c>
      <c r="CV32" s="62">
        <v>0</v>
      </c>
      <c r="CW32" s="62">
        <v>0</v>
      </c>
      <c r="CX32" s="62">
        <v>0</v>
      </c>
      <c r="CY32" s="62">
        <v>0</v>
      </c>
      <c r="CZ32" s="62">
        <v>0</v>
      </c>
      <c r="DA32" s="62">
        <v>0</v>
      </c>
      <c r="DB32" s="62">
        <v>0</v>
      </c>
      <c r="DC32" s="62">
        <v>0</v>
      </c>
      <c r="DD32" s="62">
        <v>0</v>
      </c>
      <c r="DE32" s="62">
        <v>0</v>
      </c>
      <c r="DF32" s="62">
        <v>12.132</v>
      </c>
      <c r="DG32" s="62">
        <v>28535</v>
      </c>
      <c r="DH32" s="62">
        <v>4.4327894899101405</v>
      </c>
      <c r="DI32" s="62">
        <v>11.84</v>
      </c>
      <c r="DJ32" s="62">
        <v>203215</v>
      </c>
      <c r="DK32" s="62">
        <v>71.779599516289707</v>
      </c>
      <c r="DL32" s="62">
        <v>11.574</v>
      </c>
      <c r="DM32" s="62">
        <v>8925</v>
      </c>
      <c r="DN32" s="62">
        <v>5.2833627118161699</v>
      </c>
      <c r="DO32" s="62">
        <v>11.215</v>
      </c>
      <c r="DP32" s="62">
        <v>418895</v>
      </c>
      <c r="DQ32" s="62">
        <v>342.71056600384298</v>
      </c>
      <c r="DR32" s="62">
        <v>10.99</v>
      </c>
      <c r="DS32" s="62">
        <v>510</v>
      </c>
      <c r="DT32" s="62">
        <v>0.53084787652015741</v>
      </c>
      <c r="DU32" s="62">
        <v>10.723000000000001</v>
      </c>
      <c r="DV32" s="62">
        <v>3170</v>
      </c>
      <c r="DW32" s="62">
        <v>4.0657606104919228</v>
      </c>
      <c r="DX32" s="62">
        <v>10.49</v>
      </c>
      <c r="DY32" s="62">
        <v>28570</v>
      </c>
      <c r="DZ32" s="62">
        <v>42.596035773584362</v>
      </c>
      <c r="EA32" s="62">
        <v>10.33</v>
      </c>
      <c r="EB32" s="62">
        <v>2870</v>
      </c>
      <c r="EC32" s="62">
        <v>4.8962628054643194</v>
      </c>
      <c r="ED32" s="62">
        <v>10.175000000000001</v>
      </c>
      <c r="EE32" s="62">
        <v>200</v>
      </c>
      <c r="EF32" s="62">
        <v>0.3817891940077161</v>
      </c>
      <c r="EG32" s="62">
        <v>10.050000000000001</v>
      </c>
      <c r="EH32" s="62">
        <v>232250</v>
      </c>
      <c r="EI32" s="62">
        <v>489.83658255396557</v>
      </c>
      <c r="EJ32" s="62">
        <v>9.9450000000000003</v>
      </c>
      <c r="EK32" s="62">
        <v>2470</v>
      </c>
      <c r="EL32" s="62">
        <v>5.7446599061547046</v>
      </c>
      <c r="EM32" s="62">
        <v>9.89</v>
      </c>
      <c r="EN32" s="62">
        <v>2200</v>
      </c>
      <c r="EO32" s="62">
        <v>5.4996048236629136</v>
      </c>
      <c r="EP32" s="62">
        <v>9.8000000000000007</v>
      </c>
      <c r="EQ32" s="62">
        <v>9405</v>
      </c>
      <c r="ER32" s="62">
        <v>25.410198805143676</v>
      </c>
      <c r="ES32" s="62">
        <v>9.68</v>
      </c>
      <c r="ET32" s="62">
        <v>49340</v>
      </c>
      <c r="EU32" s="62">
        <v>162.06446830206963</v>
      </c>
      <c r="EV32" s="62">
        <v>9.61</v>
      </c>
      <c r="EW32" s="62">
        <v>10570</v>
      </c>
      <c r="EX32" s="62">
        <v>40.678359812300421</v>
      </c>
      <c r="EY32" s="62">
        <v>9.59</v>
      </c>
      <c r="EZ32" s="62">
        <v>292600</v>
      </c>
      <c r="FA32" s="62">
        <v>1277.4970866430024</v>
      </c>
      <c r="FB32" s="62">
        <v>9.64</v>
      </c>
      <c r="FC32" s="62">
        <v>11475</v>
      </c>
      <c r="FD32" s="62">
        <v>55.567362831791414</v>
      </c>
      <c r="FE32" s="62">
        <v>9.6999999999999993</v>
      </c>
      <c r="FF32" s="62">
        <v>10185</v>
      </c>
      <c r="FG32" s="62">
        <v>53.969741662014314</v>
      </c>
      <c r="FH32" s="62">
        <v>9.77</v>
      </c>
      <c r="FI32" s="62">
        <v>55</v>
      </c>
      <c r="FJ32" s="62">
        <v>0.31651070494060934</v>
      </c>
      <c r="FK32" s="62">
        <v>9.83</v>
      </c>
      <c r="FL32" s="76">
        <v>93200</v>
      </c>
      <c r="FM32" s="76">
        <v>575.06265286687778</v>
      </c>
      <c r="FN32" s="76">
        <v>9.91</v>
      </c>
      <c r="FO32" s="76">
        <v>85</v>
      </c>
      <c r="FP32" s="76">
        <v>0.55606997091793842</v>
      </c>
      <c r="FQ32" s="76">
        <v>9.98</v>
      </c>
      <c r="FR32" s="76">
        <v>44240</v>
      </c>
      <c r="FS32" s="76">
        <v>304.59852887378486</v>
      </c>
      <c r="FT32" s="76">
        <v>10.029999999999999</v>
      </c>
      <c r="FU32" s="76">
        <v>200</v>
      </c>
      <c r="FV32" s="76">
        <v>1.4464008968781121</v>
      </c>
      <c r="FW32" s="76">
        <v>10.07</v>
      </c>
      <c r="FX32" s="76">
        <v>254175</v>
      </c>
      <c r="FY32" s="76">
        <v>1918.3549679896037</v>
      </c>
      <c r="FZ32" s="76">
        <v>10.130000000000001</v>
      </c>
      <c r="GA32" s="76">
        <v>385</v>
      </c>
      <c r="GB32" s="76">
        <v>3.0122989053115541</v>
      </c>
      <c r="GC32" s="62">
        <v>10.17</v>
      </c>
      <c r="GD32" s="62">
        <v>300</v>
      </c>
      <c r="GE32" s="62">
        <v>2.4275400331274124</v>
      </c>
      <c r="GF32" s="62">
        <v>10.210000000000001</v>
      </c>
      <c r="GG32" s="62">
        <v>20</v>
      </c>
      <c r="GH32" s="62">
        <v>0.16703357426506008</v>
      </c>
      <c r="GI32" s="62">
        <v>10.25</v>
      </c>
      <c r="GJ32" s="62">
        <v>6670</v>
      </c>
      <c r="GK32" s="62">
        <v>57.247183976569083</v>
      </c>
      <c r="GL32" s="62">
        <v>10.304</v>
      </c>
      <c r="GM32" s="62">
        <v>0</v>
      </c>
      <c r="GN32" s="62">
        <v>0</v>
      </c>
      <c r="GO32" s="62">
        <v>10.37</v>
      </c>
      <c r="GP32" s="62">
        <v>71335</v>
      </c>
      <c r="GQ32" s="62">
        <v>666.33518108818328</v>
      </c>
      <c r="GR32" s="62">
        <v>10.397</v>
      </c>
      <c r="GS32" s="62">
        <v>0</v>
      </c>
      <c r="GT32" s="62">
        <v>0</v>
      </c>
      <c r="GU32" s="62">
        <v>10.43</v>
      </c>
      <c r="GV32" s="62">
        <v>0</v>
      </c>
      <c r="GW32" s="62">
        <v>0</v>
      </c>
      <c r="GX32" s="62">
        <v>10.451000000000001</v>
      </c>
      <c r="GY32" s="62">
        <v>0</v>
      </c>
      <c r="GZ32" s="62">
        <v>0</v>
      </c>
      <c r="HA32" s="62">
        <v>10.49</v>
      </c>
      <c r="HB32" s="62">
        <v>34885</v>
      </c>
      <c r="HC32" s="62">
        <v>356.63931073079169</v>
      </c>
      <c r="HD32" s="62">
        <v>10.5</v>
      </c>
      <c r="HE32" s="62">
        <v>75</v>
      </c>
      <c r="HF32" s="62">
        <v>0.7825700914315612</v>
      </c>
      <c r="HG32" s="62">
        <v>10.55</v>
      </c>
      <c r="HH32" s="62">
        <v>13690</v>
      </c>
      <c r="HI32" s="62">
        <v>143.29607583479097</v>
      </c>
      <c r="HJ32" s="62">
        <v>10.555</v>
      </c>
      <c r="HK32" s="62">
        <v>0</v>
      </c>
      <c r="HL32" s="62">
        <v>0</v>
      </c>
      <c r="HM32" s="62">
        <v>10.577</v>
      </c>
      <c r="HN32" s="62">
        <v>300</v>
      </c>
      <c r="HO32" s="62">
        <v>3.0865293783713348</v>
      </c>
      <c r="HP32" s="62">
        <v>10.595000000000001</v>
      </c>
      <c r="HQ32" s="62">
        <v>0</v>
      </c>
      <c r="HR32" s="62">
        <v>0</v>
      </c>
    </row>
    <row r="33" spans="1:226" s="43" customFormat="1" ht="15.75">
      <c r="A33" s="104" t="s">
        <v>167</v>
      </c>
      <c r="B33" s="103" t="str">
        <f t="shared" si="11"/>
        <v>ODN1 Comdty</v>
      </c>
      <c r="C33" s="105" t="str">
        <f t="shared" si="0"/>
        <v>N21</v>
      </c>
      <c r="D33" s="117">
        <f ca="1">IF($C$1=TODAY(),IF(ISERROR(_xll.BDP(A33,"last_price")+1-1),IF(O33&lt;=$C$1,0,(D32+D34)/2),_xll.BDP(A33,"last_price")),AA33)</f>
        <v>9.07</v>
      </c>
      <c r="E33" s="106">
        <f ca="1">IF($C$1=TODAY(),IF(ISERROR(_xll.BDP(A33,"volume")+1-1),0,_xll.BDP(A33,"volume")),AB33)</f>
        <v>7020</v>
      </c>
      <c r="F33" s="107">
        <f>IF(O33&lt;$C$1,0,NETWORKDAYS($C$1,O33,FERIADOS!$A$1:$A$830)-1)</f>
        <v>946</v>
      </c>
      <c r="G33" s="146">
        <f t="shared" ca="1" si="1"/>
        <v>55.635778688186889</v>
      </c>
      <c r="H33" s="146">
        <f t="shared" si="2"/>
        <v>8.5704611711927008</v>
      </c>
      <c r="I33" s="146">
        <f t="shared" si="3"/>
        <v>8.9613570137254417</v>
      </c>
      <c r="J33" s="146">
        <f t="shared" si="4"/>
        <v>9.6798967392391742</v>
      </c>
      <c r="K33" s="147">
        <f t="shared" si="5"/>
        <v>5.7943951190988994</v>
      </c>
      <c r="L33" s="43">
        <f t="shared" si="6"/>
        <v>2021</v>
      </c>
      <c r="M33" s="43">
        <f>IF(C33="","",VLOOKUP(LEFT(C33,1),DIs!$R$2:$S$13,2,FALSE))</f>
        <v>7</v>
      </c>
      <c r="N33" s="54">
        <f t="shared" si="7"/>
        <v>44378</v>
      </c>
      <c r="O33" s="54">
        <f>IF(A33="",0,WORKDAY(N33-1,1,FERIADOS!$A$2:$A$831))</f>
        <v>44378</v>
      </c>
      <c r="P33" s="150">
        <f t="shared" si="12"/>
        <v>13.442035520588163</v>
      </c>
      <c r="Q33" s="61">
        <f>_xll.BDH(A33,$R$7:$S$7,$C$1,$C$1,"Dir=V","Dts=S","Sort=A","Quote=C","QtTyp=Y","Days=T","Per=cd","DtFmt=D","UseDPDF=Y","cols=3;rows=1")</f>
        <v>42998</v>
      </c>
      <c r="R33" s="43">
        <v>9.07</v>
      </c>
      <c r="S33" s="43">
        <v>7020</v>
      </c>
      <c r="T33" s="43">
        <f t="shared" si="16"/>
        <v>7020</v>
      </c>
      <c r="V33" s="69">
        <f>_xll.BDH(B33,$R$7:$S$7,$C$1,$C$1,"Dir=V","Dts=S","Sort=A","Quote=C","QtTyp=Y","Days=T","Per=cd","DtFmt=D","UseDPDF=Y","cols=3;rows=1")</f>
        <v>42998</v>
      </c>
      <c r="W33" s="43">
        <v>9.07</v>
      </c>
      <c r="X33" s="43">
        <v>7020</v>
      </c>
      <c r="Y33" s="43">
        <f t="shared" si="27"/>
        <v>7020</v>
      </c>
      <c r="AA33" s="43">
        <f t="shared" si="28"/>
        <v>9.07</v>
      </c>
      <c r="AB33" s="43">
        <f t="shared" si="9"/>
        <v>7020</v>
      </c>
      <c r="AD33" s="43">
        <v>23</v>
      </c>
      <c r="AE33" s="43" t="s">
        <v>148</v>
      </c>
      <c r="AF33" s="48">
        <v>42041</v>
      </c>
      <c r="AG33" s="43">
        <v>12.67</v>
      </c>
      <c r="AH33" s="43">
        <v>339685</v>
      </c>
      <c r="AI33" s="43">
        <v>320985</v>
      </c>
      <c r="AK33" s="58">
        <f t="shared" si="15"/>
        <v>42807</v>
      </c>
      <c r="AL33" s="43">
        <f t="shared" si="22"/>
        <v>28</v>
      </c>
      <c r="AM33" s="43">
        <f>IF(AK33="","",NETWORKDAYS(AK33,$AM$2,FERIADOS!$A$1:$A$830)-1)</f>
        <v>-50</v>
      </c>
      <c r="AN33" s="63">
        <v>3.1528999999999998</v>
      </c>
      <c r="AO33" s="43">
        <f t="shared" si="19"/>
        <v>0</v>
      </c>
      <c r="AP33" s="50">
        <f t="shared" si="20"/>
        <v>0</v>
      </c>
      <c r="AQ33" s="59">
        <f t="shared" si="10"/>
        <v>0</v>
      </c>
      <c r="AR33" s="59">
        <f t="shared" si="21"/>
        <v>0</v>
      </c>
      <c r="AS33" s="72">
        <v>42807</v>
      </c>
      <c r="AT33" s="73">
        <v>3799.6322562231348</v>
      </c>
      <c r="AU33" s="62">
        <v>0</v>
      </c>
      <c r="AV33" s="62">
        <v>0</v>
      </c>
      <c r="AW33" s="62">
        <v>0</v>
      </c>
      <c r="AX33" s="62">
        <v>0</v>
      </c>
      <c r="AY33" s="62">
        <v>0</v>
      </c>
      <c r="AZ33" s="62">
        <v>0</v>
      </c>
      <c r="BA33" s="62">
        <v>0</v>
      </c>
      <c r="BB33" s="62">
        <v>0</v>
      </c>
      <c r="BC33" s="62">
        <v>0</v>
      </c>
      <c r="BD33" s="62">
        <v>0</v>
      </c>
      <c r="BE33" s="62">
        <v>0</v>
      </c>
      <c r="BF33" s="62">
        <v>0</v>
      </c>
      <c r="BG33" s="62">
        <v>0</v>
      </c>
      <c r="BH33" s="62">
        <v>0</v>
      </c>
      <c r="BI33" s="62">
        <v>0</v>
      </c>
      <c r="BJ33" s="62">
        <v>0</v>
      </c>
      <c r="BK33" s="62">
        <v>0</v>
      </c>
      <c r="BL33" s="62">
        <v>0</v>
      </c>
      <c r="BM33" s="62">
        <v>0</v>
      </c>
      <c r="BN33" s="74">
        <v>0</v>
      </c>
      <c r="BO33" s="75">
        <v>0</v>
      </c>
      <c r="BP33" s="62">
        <v>0</v>
      </c>
      <c r="BQ33" s="62">
        <v>0</v>
      </c>
      <c r="BR33" s="62">
        <v>0</v>
      </c>
      <c r="BS33" s="62">
        <v>0</v>
      </c>
      <c r="BT33" s="62">
        <v>0</v>
      </c>
      <c r="BU33" s="62">
        <v>0</v>
      </c>
      <c r="BV33" s="62">
        <v>0</v>
      </c>
      <c r="BW33" s="62">
        <v>0</v>
      </c>
      <c r="BX33" s="62">
        <v>0</v>
      </c>
      <c r="BY33" s="62">
        <v>0</v>
      </c>
      <c r="BZ33" s="62">
        <v>0</v>
      </c>
      <c r="CA33" s="62">
        <v>0</v>
      </c>
      <c r="CB33" s="62">
        <v>0</v>
      </c>
      <c r="CC33" s="62">
        <v>0</v>
      </c>
      <c r="CD33" s="62">
        <v>0</v>
      </c>
      <c r="CE33" s="62">
        <v>0</v>
      </c>
      <c r="CF33" s="62">
        <v>0</v>
      </c>
      <c r="CG33" s="62">
        <v>0</v>
      </c>
      <c r="CH33" s="62">
        <v>0</v>
      </c>
      <c r="CI33" s="62">
        <v>0</v>
      </c>
      <c r="CJ33" s="62">
        <v>0</v>
      </c>
      <c r="CK33" s="62">
        <v>0</v>
      </c>
      <c r="CL33" s="62">
        <v>0</v>
      </c>
      <c r="CM33" s="62">
        <v>0</v>
      </c>
      <c r="CN33" s="62">
        <v>0</v>
      </c>
      <c r="CO33" s="62">
        <v>0</v>
      </c>
      <c r="CP33" s="62">
        <v>0</v>
      </c>
      <c r="CQ33" s="62">
        <v>0</v>
      </c>
      <c r="CR33" s="62">
        <v>0</v>
      </c>
      <c r="CS33" s="62">
        <v>0</v>
      </c>
      <c r="CT33" s="62">
        <v>0</v>
      </c>
      <c r="CU33" s="62">
        <v>0</v>
      </c>
      <c r="CV33" s="62">
        <v>0</v>
      </c>
      <c r="CW33" s="62">
        <v>0</v>
      </c>
      <c r="CX33" s="62">
        <v>0</v>
      </c>
      <c r="CY33" s="62">
        <v>0</v>
      </c>
      <c r="CZ33" s="62">
        <v>0</v>
      </c>
      <c r="DA33" s="62">
        <v>0</v>
      </c>
      <c r="DB33" s="62">
        <v>0</v>
      </c>
      <c r="DC33" s="62">
        <v>0</v>
      </c>
      <c r="DD33" s="62">
        <v>0</v>
      </c>
      <c r="DE33" s="62">
        <v>0</v>
      </c>
      <c r="DF33" s="62">
        <v>12.132</v>
      </c>
      <c r="DG33" s="62">
        <v>571350</v>
      </c>
      <c r="DH33" s="62">
        <v>95.541728266225974</v>
      </c>
      <c r="DI33" s="62">
        <v>11.840999999999999</v>
      </c>
      <c r="DJ33" s="62">
        <v>58780</v>
      </c>
      <c r="DK33" s="62">
        <v>21.511332937846348</v>
      </c>
      <c r="DL33" s="62">
        <v>11.582000000000001</v>
      </c>
      <c r="DM33" s="62">
        <v>4900</v>
      </c>
      <c r="DN33" s="62">
        <v>2.9680163026553545</v>
      </c>
      <c r="DO33" s="62">
        <v>11.205</v>
      </c>
      <c r="DP33" s="62">
        <v>275105</v>
      </c>
      <c r="DQ33" s="62">
        <v>229.17461924457376</v>
      </c>
      <c r="DR33" s="62">
        <v>10.974</v>
      </c>
      <c r="DS33" s="62">
        <v>4575</v>
      </c>
      <c r="DT33" s="62">
        <v>4.8353093975858439</v>
      </c>
      <c r="DU33" s="62">
        <v>10.702</v>
      </c>
      <c r="DV33" s="62">
        <v>0</v>
      </c>
      <c r="DW33" s="62">
        <v>0</v>
      </c>
      <c r="DX33" s="62">
        <v>10.475</v>
      </c>
      <c r="DY33" s="62">
        <v>42430</v>
      </c>
      <c r="DZ33" s="62">
        <v>64.031070265600789</v>
      </c>
      <c r="EA33" s="62">
        <v>10.315</v>
      </c>
      <c r="EB33" s="62">
        <v>400</v>
      </c>
      <c r="EC33" s="62">
        <v>0.69008376567187102</v>
      </c>
      <c r="ED33" s="62">
        <v>10.15</v>
      </c>
      <c r="EE33" s="62">
        <v>100</v>
      </c>
      <c r="EF33" s="62">
        <v>0.19294245672417712</v>
      </c>
      <c r="EG33" s="62">
        <v>10.015000000000001</v>
      </c>
      <c r="EH33" s="62">
        <v>148580</v>
      </c>
      <c r="EI33" s="62">
        <v>316.6146065838924</v>
      </c>
      <c r="EJ33" s="62">
        <v>9.923</v>
      </c>
      <c r="EK33" s="62">
        <v>0</v>
      </c>
      <c r="EL33" s="62">
        <v>0</v>
      </c>
      <c r="EM33" s="62">
        <v>9.8550000000000004</v>
      </c>
      <c r="EN33" s="62">
        <v>3850</v>
      </c>
      <c r="EO33" s="62">
        <v>9.7164853301877709</v>
      </c>
      <c r="EP33" s="62">
        <v>9.77</v>
      </c>
      <c r="EQ33" s="62">
        <v>27521</v>
      </c>
      <c r="ER33" s="62">
        <v>75.037947274041386</v>
      </c>
      <c r="ES33" s="62">
        <v>9.6199999999999992</v>
      </c>
      <c r="ET33" s="62">
        <v>26863</v>
      </c>
      <c r="EU33" s="62">
        <v>89.041438361026437</v>
      </c>
      <c r="EV33" s="62">
        <v>9.5500000000000007</v>
      </c>
      <c r="EW33" s="62">
        <v>15075</v>
      </c>
      <c r="EX33" s="62">
        <v>58.524285951554852</v>
      </c>
      <c r="EY33" s="62">
        <v>9.52</v>
      </c>
      <c r="EZ33" s="62">
        <v>118826</v>
      </c>
      <c r="FA33" s="62">
        <v>523.36315205628944</v>
      </c>
      <c r="FB33" s="62">
        <v>9.56</v>
      </c>
      <c r="FC33" s="62">
        <v>5305</v>
      </c>
      <c r="FD33" s="62">
        <v>25.919687080170199</v>
      </c>
      <c r="FE33" s="62">
        <v>9.6</v>
      </c>
      <c r="FF33" s="62">
        <v>7679</v>
      </c>
      <c r="FG33" s="62">
        <v>41.078604487215372</v>
      </c>
      <c r="FH33" s="62">
        <v>9.66</v>
      </c>
      <c r="FI33" s="62">
        <v>1085</v>
      </c>
      <c r="FJ33" s="62">
        <v>6.3058106139008343</v>
      </c>
      <c r="FK33" s="62">
        <v>9.7100000000000009</v>
      </c>
      <c r="FL33" s="76">
        <v>66366</v>
      </c>
      <c r="FM33" s="76">
        <v>413.73998063823126</v>
      </c>
      <c r="FN33" s="76">
        <v>9.7750000000000004</v>
      </c>
      <c r="FO33" s="76">
        <v>60</v>
      </c>
      <c r="FP33" s="76">
        <v>0.39686996442197808</v>
      </c>
      <c r="FQ33" s="76">
        <v>9.85</v>
      </c>
      <c r="FR33" s="76">
        <v>25410</v>
      </c>
      <c r="FS33" s="76">
        <v>176.89027230395163</v>
      </c>
      <c r="FT33" s="76">
        <v>9.9</v>
      </c>
      <c r="FU33" s="76">
        <v>360</v>
      </c>
      <c r="FV33" s="76">
        <v>2.6329349197329242</v>
      </c>
      <c r="FW33" s="76">
        <v>9.93</v>
      </c>
      <c r="FX33" s="76">
        <v>108763</v>
      </c>
      <c r="FY33" s="76">
        <v>830.69223310985979</v>
      </c>
      <c r="FZ33" s="76">
        <v>9.9649999999999999</v>
      </c>
      <c r="GA33" s="76">
        <v>55</v>
      </c>
      <c r="GB33" s="76">
        <v>0.43607744001764392</v>
      </c>
      <c r="GC33" s="62">
        <v>10.02</v>
      </c>
      <c r="GD33" s="62">
        <v>525</v>
      </c>
      <c r="GE33" s="62">
        <v>4.3031773319618116</v>
      </c>
      <c r="GF33" s="62">
        <v>10.039999999999999</v>
      </c>
      <c r="GG33" s="62">
        <v>5</v>
      </c>
      <c r="GH33" s="62">
        <v>4.2353896428230106E-2</v>
      </c>
      <c r="GI33" s="62">
        <v>10.09</v>
      </c>
      <c r="GJ33" s="62">
        <v>1875</v>
      </c>
      <c r="GK33" s="62">
        <v>16.31911519919559</v>
      </c>
      <c r="GL33" s="62">
        <v>10.154</v>
      </c>
      <c r="GM33" s="62">
        <v>0</v>
      </c>
      <c r="GN33" s="62">
        <v>0</v>
      </c>
      <c r="GO33" s="62">
        <v>10.210000000000001</v>
      </c>
      <c r="GP33" s="62">
        <v>39315</v>
      </c>
      <c r="GQ33" s="62">
        <v>372.88508337050001</v>
      </c>
      <c r="GR33" s="62">
        <v>10.242000000000001</v>
      </c>
      <c r="GS33" s="62">
        <v>0</v>
      </c>
      <c r="GT33" s="62">
        <v>0</v>
      </c>
      <c r="GU33" s="62">
        <v>10.27</v>
      </c>
      <c r="GV33" s="62">
        <v>230</v>
      </c>
      <c r="GW33" s="62">
        <v>2.3105166630958585</v>
      </c>
      <c r="GX33" s="62">
        <v>10.295999999999999</v>
      </c>
      <c r="GY33" s="62">
        <v>0</v>
      </c>
      <c r="GZ33" s="62">
        <v>0</v>
      </c>
      <c r="HA33" s="62">
        <v>10.32</v>
      </c>
      <c r="HB33" s="62">
        <v>28410</v>
      </c>
      <c r="HC33" s="62">
        <v>295.94231261360153</v>
      </c>
      <c r="HD33" s="62">
        <v>10.345000000000001</v>
      </c>
      <c r="HE33" s="62">
        <v>295</v>
      </c>
      <c r="HF33" s="62">
        <v>3.1368742032934076</v>
      </c>
      <c r="HG33" s="62">
        <v>10.38</v>
      </c>
      <c r="HH33" s="62">
        <v>11775</v>
      </c>
      <c r="HI33" s="62">
        <v>125.95684574626418</v>
      </c>
      <c r="HJ33" s="62">
        <v>10.398</v>
      </c>
      <c r="HK33" s="62">
        <v>0</v>
      </c>
      <c r="HL33" s="62">
        <v>0</v>
      </c>
      <c r="HM33" s="62">
        <v>10.413</v>
      </c>
      <c r="HN33" s="62">
        <v>0</v>
      </c>
      <c r="HO33" s="62">
        <v>0</v>
      </c>
      <c r="HP33" s="62">
        <v>10.425000000000001</v>
      </c>
      <c r="HQ33" s="62">
        <v>0</v>
      </c>
      <c r="HR33" s="62">
        <v>0</v>
      </c>
    </row>
    <row r="34" spans="1:226" s="43" customFormat="1" ht="15.75">
      <c r="A34" s="102" t="s">
        <v>168</v>
      </c>
      <c r="B34" s="103" t="str">
        <f t="shared" si="11"/>
        <v>ODV1 Comdty</v>
      </c>
      <c r="C34" s="119" t="str">
        <f t="shared" si="0"/>
        <v>V21</v>
      </c>
      <c r="D34" s="120">
        <f ca="1">IF($C$1=TODAY(),IF(ISERROR(_xll.BDP(A34,"last_price")+1-1),IF(O34&lt;=$C$1,0,(D33+D35)/2),_xll.BDP(A34,"last_price")),AA34)</f>
        <v>9.1449999999999996</v>
      </c>
      <c r="E34" s="121">
        <f ca="1">IF($C$1=TODAY(),IF(ISERROR(_xll.BDP(A34,"volume")+1-1),0,_xll.BDP(A34,"volume")),AB34)</f>
        <v>135</v>
      </c>
      <c r="F34" s="122">
        <f>IF(O34&lt;$C$1,0,NETWORKDAYS($C$1,O34,FERIADOS!$A$1:$A$830)-1)</f>
        <v>1011</v>
      </c>
      <c r="G34" s="144">
        <f t="shared" ca="1" si="1"/>
        <v>1.1142664569131837</v>
      </c>
      <c r="H34" s="144">
        <f t="shared" si="2"/>
        <v>9.2927951565384331E-2</v>
      </c>
      <c r="I34" s="144">
        <f t="shared" si="3"/>
        <v>1.484519325056419</v>
      </c>
      <c r="J34" s="144">
        <f t="shared" si="4"/>
        <v>0.63153134882939976</v>
      </c>
      <c r="K34" s="145">
        <f t="shared" si="5"/>
        <v>1.2608442521566778</v>
      </c>
      <c r="L34" s="43">
        <f t="shared" si="6"/>
        <v>2021</v>
      </c>
      <c r="M34" s="43">
        <f>IF(C34="","",VLOOKUP(LEFT(C34,1),DIs!$R$2:$S$13,2,FALSE))</f>
        <v>10</v>
      </c>
      <c r="N34" s="54">
        <f t="shared" si="7"/>
        <v>44470</v>
      </c>
      <c r="O34" s="54">
        <f>IF(A34="",0,WORKDAY(N34-1,1,FERIADOS!$A$2:$A$831))</f>
        <v>44470</v>
      </c>
      <c r="P34" s="150">
        <f t="shared" si="12"/>
        <v>10</v>
      </c>
      <c r="Q34" s="61">
        <f>_xll.BDH(A34,$R$7:$S$7,$C$1,$C$1,"Dir=V","Dts=S","Sort=A","Quote=C","QtTyp=Y","Days=T","Per=cd","DtFmt=D","UseDPDF=Y","cols=3;rows=1")</f>
        <v>42998</v>
      </c>
      <c r="R34" s="43">
        <v>9.1449999999999996</v>
      </c>
      <c r="S34" s="43">
        <v>135</v>
      </c>
      <c r="T34" s="43">
        <f t="shared" si="16"/>
        <v>135</v>
      </c>
      <c r="V34" s="69" t="str">
        <f>_xll.BDH(B34,$R$7:$S$7,$C$1,$C$1,"Dir=V","Dts=S","Sort=A","Quote=C","QtTyp=Y","Days=T","Per=cd","DtFmt=D","UseDPDF=Y")</f>
        <v>#N/A Invalid Security</v>
      </c>
      <c r="Y34" s="43">
        <f t="shared" si="27"/>
        <v>0</v>
      </c>
      <c r="AA34" s="43">
        <f t="shared" si="28"/>
        <v>9.1449999999999996</v>
      </c>
      <c r="AB34" s="43">
        <f t="shared" si="9"/>
        <v>135</v>
      </c>
      <c r="AD34" s="43">
        <v>24</v>
      </c>
      <c r="AE34" s="43" t="s">
        <v>149</v>
      </c>
      <c r="AF34" s="48">
        <v>42044</v>
      </c>
      <c r="AG34" s="43">
        <v>12.79</v>
      </c>
      <c r="AH34" s="43">
        <v>258815</v>
      </c>
      <c r="AI34" s="43">
        <v>208000</v>
      </c>
      <c r="AK34" s="58">
        <f t="shared" si="15"/>
        <v>42804</v>
      </c>
      <c r="AL34" s="43">
        <f t="shared" si="22"/>
        <v>29</v>
      </c>
      <c r="AM34" s="43">
        <f>IF(AK34="","",NETWORKDAYS(AK34,$AM$2,FERIADOS!$A$1:$A$830)-1)</f>
        <v>-49</v>
      </c>
      <c r="AN34" s="63">
        <v>3.1419000000000001</v>
      </c>
      <c r="AO34" s="43">
        <f t="shared" si="19"/>
        <v>0</v>
      </c>
      <c r="AP34" s="50">
        <f t="shared" si="20"/>
        <v>0</v>
      </c>
      <c r="AQ34" s="59">
        <f t="shared" si="10"/>
        <v>0</v>
      </c>
      <c r="AR34" s="59">
        <f t="shared" si="21"/>
        <v>0</v>
      </c>
      <c r="AS34" s="72">
        <v>42804</v>
      </c>
      <c r="AT34" s="73">
        <v>7803.9107848193562</v>
      </c>
      <c r="AU34" s="62">
        <v>0</v>
      </c>
      <c r="AV34" s="62">
        <v>0</v>
      </c>
      <c r="AW34" s="62">
        <v>0</v>
      </c>
      <c r="AX34" s="62">
        <v>0</v>
      </c>
      <c r="AY34" s="62">
        <v>0</v>
      </c>
      <c r="AZ34" s="62">
        <v>0</v>
      </c>
      <c r="BA34" s="62">
        <v>0</v>
      </c>
      <c r="BB34" s="62">
        <v>0</v>
      </c>
      <c r="BC34" s="62">
        <v>0</v>
      </c>
      <c r="BD34" s="62">
        <v>0</v>
      </c>
      <c r="BE34" s="62">
        <v>0</v>
      </c>
      <c r="BF34" s="62">
        <v>0</v>
      </c>
      <c r="BG34" s="62">
        <v>0</v>
      </c>
      <c r="BH34" s="62">
        <v>0</v>
      </c>
      <c r="BI34" s="62">
        <v>0</v>
      </c>
      <c r="BJ34" s="62">
        <v>0</v>
      </c>
      <c r="BK34" s="62">
        <v>0</v>
      </c>
      <c r="BL34" s="62">
        <v>0</v>
      </c>
      <c r="BM34" s="62">
        <v>0</v>
      </c>
      <c r="BN34" s="74">
        <v>0</v>
      </c>
      <c r="BO34" s="75">
        <v>0</v>
      </c>
      <c r="BP34" s="62">
        <v>0</v>
      </c>
      <c r="BQ34" s="62">
        <v>0</v>
      </c>
      <c r="BR34" s="62">
        <v>0</v>
      </c>
      <c r="BS34" s="62">
        <v>0</v>
      </c>
      <c r="BT34" s="62">
        <v>0</v>
      </c>
      <c r="BU34" s="62">
        <v>0</v>
      </c>
      <c r="BV34" s="62">
        <v>0</v>
      </c>
      <c r="BW34" s="62">
        <v>0</v>
      </c>
      <c r="BX34" s="62">
        <v>0</v>
      </c>
      <c r="BY34" s="62">
        <v>0</v>
      </c>
      <c r="BZ34" s="62">
        <v>0</v>
      </c>
      <c r="CA34" s="62">
        <v>0</v>
      </c>
      <c r="CB34" s="62">
        <v>0</v>
      </c>
      <c r="CC34" s="62">
        <v>0</v>
      </c>
      <c r="CD34" s="62">
        <v>0</v>
      </c>
      <c r="CE34" s="62">
        <v>0</v>
      </c>
      <c r="CF34" s="62">
        <v>0</v>
      </c>
      <c r="CG34" s="62">
        <v>0</v>
      </c>
      <c r="CH34" s="62">
        <v>0</v>
      </c>
      <c r="CI34" s="62">
        <v>0</v>
      </c>
      <c r="CJ34" s="62">
        <v>0</v>
      </c>
      <c r="CK34" s="62">
        <v>0</v>
      </c>
      <c r="CL34" s="62">
        <v>0</v>
      </c>
      <c r="CM34" s="62">
        <v>0</v>
      </c>
      <c r="CN34" s="62">
        <v>0</v>
      </c>
      <c r="CO34" s="62">
        <v>0</v>
      </c>
      <c r="CP34" s="62">
        <v>0</v>
      </c>
      <c r="CQ34" s="62">
        <v>0</v>
      </c>
      <c r="CR34" s="62">
        <v>0</v>
      </c>
      <c r="CS34" s="62">
        <v>0</v>
      </c>
      <c r="CT34" s="62">
        <v>0</v>
      </c>
      <c r="CU34" s="62">
        <v>0</v>
      </c>
      <c r="CV34" s="62">
        <v>0</v>
      </c>
      <c r="CW34" s="62">
        <v>0</v>
      </c>
      <c r="CX34" s="62">
        <v>0</v>
      </c>
      <c r="CY34" s="62">
        <v>0</v>
      </c>
      <c r="CZ34" s="62">
        <v>0</v>
      </c>
      <c r="DA34" s="62">
        <v>0</v>
      </c>
      <c r="DB34" s="62">
        <v>0</v>
      </c>
      <c r="DC34" s="62">
        <v>0</v>
      </c>
      <c r="DD34" s="62">
        <v>0</v>
      </c>
      <c r="DE34" s="62">
        <v>0</v>
      </c>
      <c r="DF34" s="62">
        <v>12.132</v>
      </c>
      <c r="DG34" s="62">
        <v>49015</v>
      </c>
      <c r="DH34" s="62">
        <v>8.769384058836625</v>
      </c>
      <c r="DI34" s="62">
        <v>11.85</v>
      </c>
      <c r="DJ34" s="62">
        <v>16015</v>
      </c>
      <c r="DK34" s="62">
        <v>6.0564059233871239</v>
      </c>
      <c r="DL34" s="62">
        <v>11.59</v>
      </c>
      <c r="DM34" s="62">
        <v>21850</v>
      </c>
      <c r="DN34" s="62">
        <v>13.515679921437135</v>
      </c>
      <c r="DO34" s="62">
        <v>11.23</v>
      </c>
      <c r="DP34" s="62">
        <v>273070</v>
      </c>
      <c r="DQ34" s="62">
        <v>231.11413683234875</v>
      </c>
      <c r="DR34" s="62">
        <v>11.02</v>
      </c>
      <c r="DS34" s="62">
        <v>4640</v>
      </c>
      <c r="DT34" s="62">
        <v>4.9669970836340074</v>
      </c>
      <c r="DU34" s="62">
        <v>10.744999999999999</v>
      </c>
      <c r="DV34" s="62">
        <v>2270</v>
      </c>
      <c r="DW34" s="62">
        <v>2.9827138195453333</v>
      </c>
      <c r="DX34" s="62">
        <v>10.525</v>
      </c>
      <c r="DY34" s="62">
        <v>75235</v>
      </c>
      <c r="DZ34" s="62">
        <v>114.62211558852898</v>
      </c>
      <c r="EA34" s="62">
        <v>10.353999999999999</v>
      </c>
      <c r="EB34" s="62">
        <v>2300</v>
      </c>
      <c r="EC34" s="62">
        <v>4.0027203743017328</v>
      </c>
      <c r="ED34" s="62">
        <v>10.199</v>
      </c>
      <c r="EE34" s="62">
        <v>790</v>
      </c>
      <c r="EF34" s="62">
        <v>1.5362655465267403</v>
      </c>
      <c r="EG34" s="62">
        <v>10.08</v>
      </c>
      <c r="EH34" s="62">
        <v>276105</v>
      </c>
      <c r="EI34" s="62">
        <v>592.50413197305238</v>
      </c>
      <c r="EJ34" s="62">
        <v>9.9619999999999997</v>
      </c>
      <c r="EK34" s="62">
        <v>160</v>
      </c>
      <c r="EL34" s="62">
        <v>0.37833137536431372</v>
      </c>
      <c r="EM34" s="62">
        <v>9.8789999999999996</v>
      </c>
      <c r="EN34" s="62">
        <v>0</v>
      </c>
      <c r="EO34" s="62">
        <v>0</v>
      </c>
      <c r="EP34" s="62">
        <v>9.84</v>
      </c>
      <c r="EQ34" s="62">
        <v>17540</v>
      </c>
      <c r="ER34" s="62">
        <v>48.094140140096648</v>
      </c>
      <c r="ES34" s="62">
        <v>9.68</v>
      </c>
      <c r="ET34" s="62">
        <v>62620</v>
      </c>
      <c r="EU34" s="62">
        <v>208.59285589197248</v>
      </c>
      <c r="EV34" s="62">
        <v>9.6</v>
      </c>
      <c r="EW34" s="62">
        <v>16520</v>
      </c>
      <c r="EX34" s="62">
        <v>64.425771861583584</v>
      </c>
      <c r="EY34" s="62">
        <v>9.58</v>
      </c>
      <c r="EZ34" s="62">
        <v>410120</v>
      </c>
      <c r="FA34" s="62">
        <v>1813.2643536562703</v>
      </c>
      <c r="FB34" s="62">
        <v>9.6300000000000008</v>
      </c>
      <c r="FC34" s="62">
        <v>43320</v>
      </c>
      <c r="FD34" s="62">
        <v>212.32377571996736</v>
      </c>
      <c r="FE34" s="62">
        <v>9.67</v>
      </c>
      <c r="FF34" s="62">
        <v>19895</v>
      </c>
      <c r="FG34" s="62">
        <v>106.72367616122406</v>
      </c>
      <c r="FH34" s="62">
        <v>9.7149999999999999</v>
      </c>
      <c r="FI34" s="62">
        <v>110</v>
      </c>
      <c r="FJ34" s="62">
        <v>0.64116403901745367</v>
      </c>
      <c r="FK34" s="62">
        <v>9.7899999999999991</v>
      </c>
      <c r="FL34" s="76">
        <v>141245</v>
      </c>
      <c r="FM34" s="76">
        <v>882.11926434344321</v>
      </c>
      <c r="FN34" s="76">
        <v>9.82</v>
      </c>
      <c r="FO34" s="76">
        <v>295</v>
      </c>
      <c r="FP34" s="76">
        <v>1.956694203792144</v>
      </c>
      <c r="FQ34" s="76">
        <v>9.93</v>
      </c>
      <c r="FR34" s="76">
        <v>42360</v>
      </c>
      <c r="FS34" s="76">
        <v>295.24394330470943</v>
      </c>
      <c r="FT34" s="76">
        <v>9.9499999999999993</v>
      </c>
      <c r="FU34" s="76">
        <v>70</v>
      </c>
      <c r="FV34" s="76">
        <v>0.51307382433423931</v>
      </c>
      <c r="FW34" s="76">
        <v>10</v>
      </c>
      <c r="FX34" s="76">
        <v>247021</v>
      </c>
      <c r="FY34" s="76">
        <v>1888.7601330408534</v>
      </c>
      <c r="FZ34" s="76">
        <v>10.01</v>
      </c>
      <c r="GA34" s="76">
        <v>170</v>
      </c>
      <c r="GB34" s="76">
        <v>1.3506301800591451</v>
      </c>
      <c r="GC34" s="62">
        <v>10.07</v>
      </c>
      <c r="GD34" s="62">
        <v>195</v>
      </c>
      <c r="GE34" s="62">
        <v>1.6009518801040181</v>
      </c>
      <c r="GF34" s="62">
        <v>10.08</v>
      </c>
      <c r="GG34" s="62">
        <v>45</v>
      </c>
      <c r="GH34" s="62">
        <v>0.38193921386652713</v>
      </c>
      <c r="GI34" s="62">
        <v>10.14</v>
      </c>
      <c r="GJ34" s="62">
        <v>7310</v>
      </c>
      <c r="GK34" s="62">
        <v>63.706408144853654</v>
      </c>
      <c r="GL34" s="62">
        <v>10.189</v>
      </c>
      <c r="GM34" s="62">
        <v>0</v>
      </c>
      <c r="GN34" s="62">
        <v>0</v>
      </c>
      <c r="GO34" s="62">
        <v>10.26</v>
      </c>
      <c r="GP34" s="62">
        <v>56805</v>
      </c>
      <c r="GQ34" s="62">
        <v>539.15653362996534</v>
      </c>
      <c r="GR34" s="62">
        <v>10.275</v>
      </c>
      <c r="GS34" s="62">
        <v>0</v>
      </c>
      <c r="GT34" s="62">
        <v>0</v>
      </c>
      <c r="GU34" s="62">
        <v>10.31</v>
      </c>
      <c r="GV34" s="62">
        <v>195</v>
      </c>
      <c r="GW34" s="62">
        <v>1.9606283511294116</v>
      </c>
      <c r="GX34" s="62">
        <v>10.319000000000001</v>
      </c>
      <c r="GY34" s="62">
        <v>0</v>
      </c>
      <c r="GZ34" s="62">
        <v>0</v>
      </c>
      <c r="HA34" s="62">
        <v>10.35</v>
      </c>
      <c r="HB34" s="62">
        <v>46390</v>
      </c>
      <c r="HC34" s="62">
        <v>483.83057900480981</v>
      </c>
      <c r="HD34" s="62">
        <v>10.37</v>
      </c>
      <c r="HE34" s="62">
        <v>930</v>
      </c>
      <c r="HF34" s="62">
        <v>9.9023818544529743</v>
      </c>
      <c r="HG34" s="62">
        <v>10.43</v>
      </c>
      <c r="HH34" s="62">
        <v>19155</v>
      </c>
      <c r="HI34" s="62">
        <v>204.6195603597489</v>
      </c>
      <c r="HJ34" s="62">
        <v>10.428000000000001</v>
      </c>
      <c r="HK34" s="62">
        <v>0</v>
      </c>
      <c r="HL34" s="62">
        <v>0</v>
      </c>
      <c r="HM34" s="62">
        <v>10.443</v>
      </c>
      <c r="HN34" s="62">
        <v>20</v>
      </c>
      <c r="HO34" s="62">
        <v>0.21076081233190208</v>
      </c>
      <c r="HP34" s="62">
        <v>10.455</v>
      </c>
      <c r="HQ34" s="62">
        <v>0</v>
      </c>
      <c r="HR34" s="62">
        <v>0</v>
      </c>
    </row>
    <row r="35" spans="1:226" s="43" customFormat="1" ht="15.75">
      <c r="A35" s="104" t="s">
        <v>169</v>
      </c>
      <c r="B35" s="103" t="str">
        <f t="shared" si="11"/>
        <v>ODF2 Comdty</v>
      </c>
      <c r="C35" s="105" t="str">
        <f t="shared" si="0"/>
        <v>F22</v>
      </c>
      <c r="D35" s="117">
        <f ca="1">IF($C$1=TODAY(),IF(ISERROR(_xll.BDP(A35,"last_price")+1-1),IF(O35&lt;=$C$1,0,(D34+D36)/2),_xll.BDP(A35,"last_price")),AA35)</f>
        <v>9.23</v>
      </c>
      <c r="E35" s="106">
        <f ca="1">IF($C$1=TODAY(),IF(ISERROR(_xll.BDP(A35,"volume")+1-1),0,_xll.BDP(A35,"volume")),AB35)</f>
        <v>9530</v>
      </c>
      <c r="F35" s="107">
        <f>IF(O35&lt;$C$1,0,NETWORKDAYS($C$1,O35,FERIADOS!$A$1:$A$830)-1)</f>
        <v>1074</v>
      </c>
      <c r="G35" s="146">
        <f t="shared" ca="1" si="1"/>
        <v>81.418175507140575</v>
      </c>
      <c r="H35" s="146">
        <f t="shared" si="2"/>
        <v>45.513136810765573</v>
      </c>
      <c r="I35" s="146">
        <f t="shared" si="3"/>
        <v>35.819466119169206</v>
      </c>
      <c r="J35" s="146">
        <f t="shared" si="4"/>
        <v>32.360814864634413</v>
      </c>
      <c r="K35" s="147">
        <f t="shared" si="5"/>
        <v>30.942295345550427</v>
      </c>
      <c r="L35" s="43">
        <f t="shared" si="6"/>
        <v>2022</v>
      </c>
      <c r="M35" s="43">
        <f>IF(C35="","",VLOOKUP(LEFT(C35,1),DIs!$R$2:$S$13,2,FALSE))</f>
        <v>1</v>
      </c>
      <c r="N35" s="54">
        <f t="shared" si="7"/>
        <v>44562</v>
      </c>
      <c r="O35" s="54">
        <f>IF(A35="",0,WORKDAY(N35-1,1,FERIADOS!$A$2:$A$831))</f>
        <v>44564</v>
      </c>
      <c r="P35" s="150">
        <f t="shared" si="12"/>
        <v>53.729199178753809</v>
      </c>
      <c r="Q35" s="61">
        <f>_xll.BDH(A35,$R$7:$S$7,$C$1,$C$1,"Dir=V","Dts=S","Sort=A","Quote=C","QtTyp=Y","Days=T","Per=cd","DtFmt=D","UseDPDF=Y","cols=3;rows=1")</f>
        <v>42998</v>
      </c>
      <c r="R35" s="43">
        <v>9.23</v>
      </c>
      <c r="S35" s="43">
        <v>9530</v>
      </c>
      <c r="T35" s="43">
        <f t="shared" si="16"/>
        <v>9530</v>
      </c>
      <c r="V35" s="69" t="str">
        <f>_xll.BDH(B35,$R$7:$S$7,$C$1,$C$1,"Dir=V","Dts=S","Sort=A","Quote=C","QtTyp=Y","Days=T","Per=cd","DtFmt=D","UseDPDF=Y")</f>
        <v>#N/A Invalid Security</v>
      </c>
      <c r="Y35" s="43">
        <f t="shared" si="27"/>
        <v>0</v>
      </c>
      <c r="AA35" s="43">
        <f t="shared" si="28"/>
        <v>9.23</v>
      </c>
      <c r="AB35" s="43">
        <f t="shared" si="9"/>
        <v>9530</v>
      </c>
      <c r="AD35" s="43">
        <v>25</v>
      </c>
      <c r="AE35" s="43" t="s">
        <v>150</v>
      </c>
      <c r="AF35" s="48">
        <v>42045</v>
      </c>
      <c r="AG35" s="43">
        <v>12.92</v>
      </c>
      <c r="AH35" s="43">
        <v>520915</v>
      </c>
      <c r="AI35" s="43">
        <v>186520</v>
      </c>
      <c r="AK35" s="58">
        <f t="shared" si="15"/>
        <v>42803</v>
      </c>
      <c r="AL35" s="43">
        <f t="shared" si="22"/>
        <v>30</v>
      </c>
      <c r="AM35" s="43">
        <f>IF(AK35="","",NETWORKDAYS(AK35,$AM$2,FERIADOS!$A$1:$A$830)-1)</f>
        <v>-48</v>
      </c>
      <c r="AN35" s="63">
        <v>3.1930000000000001</v>
      </c>
      <c r="AO35" s="43">
        <f t="shared" si="19"/>
        <v>0</v>
      </c>
      <c r="AP35" s="50">
        <f t="shared" si="20"/>
        <v>0</v>
      </c>
      <c r="AQ35" s="59">
        <f t="shared" si="10"/>
        <v>0</v>
      </c>
      <c r="AR35" s="59">
        <f t="shared" si="21"/>
        <v>0</v>
      </c>
      <c r="AS35" s="72">
        <v>42803</v>
      </c>
      <c r="AT35" s="73">
        <v>5277.4102222723141</v>
      </c>
      <c r="AU35" s="62">
        <v>0</v>
      </c>
      <c r="AV35" s="62">
        <v>0</v>
      </c>
      <c r="AW35" s="62">
        <v>0</v>
      </c>
      <c r="AX35" s="62">
        <v>0</v>
      </c>
      <c r="AY35" s="62">
        <v>0</v>
      </c>
      <c r="AZ35" s="62">
        <v>0</v>
      </c>
      <c r="BA35" s="62">
        <v>0</v>
      </c>
      <c r="BB35" s="62">
        <v>0</v>
      </c>
      <c r="BC35" s="62">
        <v>0</v>
      </c>
      <c r="BD35" s="62">
        <v>0</v>
      </c>
      <c r="BE35" s="62">
        <v>0</v>
      </c>
      <c r="BF35" s="62">
        <v>0</v>
      </c>
      <c r="BG35" s="62">
        <v>0</v>
      </c>
      <c r="BH35" s="62">
        <v>0</v>
      </c>
      <c r="BI35" s="62">
        <v>0</v>
      </c>
      <c r="BJ35" s="62">
        <v>0</v>
      </c>
      <c r="BK35" s="62">
        <v>0</v>
      </c>
      <c r="BL35" s="62">
        <v>0</v>
      </c>
      <c r="BM35" s="62">
        <v>0</v>
      </c>
      <c r="BN35" s="74">
        <v>0</v>
      </c>
      <c r="BO35" s="75">
        <v>0</v>
      </c>
      <c r="BP35" s="62">
        <v>0</v>
      </c>
      <c r="BQ35" s="62">
        <v>0</v>
      </c>
      <c r="BR35" s="62">
        <v>0</v>
      </c>
      <c r="BS35" s="62">
        <v>0</v>
      </c>
      <c r="BT35" s="62">
        <v>0</v>
      </c>
      <c r="BU35" s="62">
        <v>0</v>
      </c>
      <c r="BV35" s="62">
        <v>0</v>
      </c>
      <c r="BW35" s="62">
        <v>0</v>
      </c>
      <c r="BX35" s="62">
        <v>0</v>
      </c>
      <c r="BY35" s="62">
        <v>0</v>
      </c>
      <c r="BZ35" s="62">
        <v>0</v>
      </c>
      <c r="CA35" s="62">
        <v>0</v>
      </c>
      <c r="CB35" s="62">
        <v>0</v>
      </c>
      <c r="CC35" s="62">
        <v>0</v>
      </c>
      <c r="CD35" s="62">
        <v>0</v>
      </c>
      <c r="CE35" s="62">
        <v>0</v>
      </c>
      <c r="CF35" s="62">
        <v>0</v>
      </c>
      <c r="CG35" s="62">
        <v>0</v>
      </c>
      <c r="CH35" s="62">
        <v>0</v>
      </c>
      <c r="CI35" s="62">
        <v>0</v>
      </c>
      <c r="CJ35" s="62">
        <v>0</v>
      </c>
      <c r="CK35" s="62">
        <v>0</v>
      </c>
      <c r="CL35" s="62">
        <v>0</v>
      </c>
      <c r="CM35" s="62">
        <v>0</v>
      </c>
      <c r="CN35" s="62">
        <v>0</v>
      </c>
      <c r="CO35" s="62">
        <v>0</v>
      </c>
      <c r="CP35" s="62">
        <v>0</v>
      </c>
      <c r="CQ35" s="62">
        <v>0</v>
      </c>
      <c r="CR35" s="62">
        <v>0</v>
      </c>
      <c r="CS35" s="62">
        <v>0</v>
      </c>
      <c r="CT35" s="62">
        <v>0</v>
      </c>
      <c r="CU35" s="62">
        <v>0</v>
      </c>
      <c r="CV35" s="62">
        <v>0</v>
      </c>
      <c r="CW35" s="62">
        <v>0</v>
      </c>
      <c r="CX35" s="62">
        <v>0</v>
      </c>
      <c r="CY35" s="62">
        <v>0</v>
      </c>
      <c r="CZ35" s="62">
        <v>0</v>
      </c>
      <c r="DA35" s="62">
        <v>0</v>
      </c>
      <c r="DB35" s="62">
        <v>0</v>
      </c>
      <c r="DC35" s="62">
        <v>0</v>
      </c>
      <c r="DD35" s="62">
        <v>0</v>
      </c>
      <c r="DE35" s="62">
        <v>0</v>
      </c>
      <c r="DF35" s="62">
        <v>12.132</v>
      </c>
      <c r="DG35" s="62">
        <v>57695</v>
      </c>
      <c r="DH35" s="62">
        <v>10.787065112006017</v>
      </c>
      <c r="DI35" s="62">
        <v>11.888</v>
      </c>
      <c r="DJ35" s="62">
        <v>133220</v>
      </c>
      <c r="DK35" s="62">
        <v>50.989296170980182</v>
      </c>
      <c r="DL35" s="62">
        <v>11.645</v>
      </c>
      <c r="DM35" s="62">
        <v>1315</v>
      </c>
      <c r="DN35" s="62">
        <v>0.81384384559395673</v>
      </c>
      <c r="DO35" s="62">
        <v>11.324999999999999</v>
      </c>
      <c r="DP35" s="62">
        <v>151325</v>
      </c>
      <c r="DQ35" s="62">
        <v>127.4651826821148</v>
      </c>
      <c r="DR35" s="62">
        <v>11.11</v>
      </c>
      <c r="DS35" s="62">
        <v>2080</v>
      </c>
      <c r="DT35" s="62">
        <v>2.2098941576749964</v>
      </c>
      <c r="DU35" s="62">
        <v>10.878</v>
      </c>
      <c r="DV35" s="62">
        <v>0</v>
      </c>
      <c r="DW35" s="62">
        <v>0</v>
      </c>
      <c r="DX35" s="62">
        <v>10.675000000000001</v>
      </c>
      <c r="DY35" s="62">
        <v>35255</v>
      </c>
      <c r="DZ35" s="62">
        <v>53.093152715058899</v>
      </c>
      <c r="EA35" s="62">
        <v>10.51</v>
      </c>
      <c r="EB35" s="62">
        <v>645</v>
      </c>
      <c r="EC35" s="62">
        <v>1.1083400833993877</v>
      </c>
      <c r="ED35" s="62">
        <v>10.367000000000001</v>
      </c>
      <c r="EE35" s="62">
        <v>0</v>
      </c>
      <c r="EF35" s="62">
        <v>0</v>
      </c>
      <c r="EG35" s="62">
        <v>10.26</v>
      </c>
      <c r="EH35" s="62">
        <v>171110</v>
      </c>
      <c r="EI35" s="62">
        <v>361.89612985490908</v>
      </c>
      <c r="EJ35" s="62">
        <v>10.145</v>
      </c>
      <c r="EK35" s="62">
        <v>0</v>
      </c>
      <c r="EL35" s="62">
        <v>0</v>
      </c>
      <c r="EM35" s="62">
        <v>10.065</v>
      </c>
      <c r="EN35" s="62">
        <v>340</v>
      </c>
      <c r="EO35" s="62">
        <v>0.85050081033768787</v>
      </c>
      <c r="EP35" s="62">
        <v>10.029999999999999</v>
      </c>
      <c r="EQ35" s="62">
        <v>13120</v>
      </c>
      <c r="ER35" s="62">
        <v>35.394791692434531</v>
      </c>
      <c r="ES35" s="62">
        <v>9.89</v>
      </c>
      <c r="ET35" s="62">
        <v>34160</v>
      </c>
      <c r="EU35" s="62">
        <v>111.77891263804631</v>
      </c>
      <c r="EV35" s="62">
        <v>9.81</v>
      </c>
      <c r="EW35" s="62">
        <v>7000</v>
      </c>
      <c r="EX35" s="62">
        <v>26.790079917315939</v>
      </c>
      <c r="EY35" s="62">
        <v>9.82</v>
      </c>
      <c r="EZ35" s="62">
        <v>174250</v>
      </c>
      <c r="FA35" s="62">
        <v>754.84949034879742</v>
      </c>
      <c r="FB35" s="62">
        <v>9.85</v>
      </c>
      <c r="FC35" s="62">
        <v>27465</v>
      </c>
      <c r="FD35" s="62">
        <v>131.86332927465068</v>
      </c>
      <c r="FE35" s="62">
        <v>9.89</v>
      </c>
      <c r="FF35" s="62">
        <v>9845</v>
      </c>
      <c r="FG35" s="62">
        <v>51.696590049700596</v>
      </c>
      <c r="FH35" s="62">
        <v>9.9550000000000001</v>
      </c>
      <c r="FI35" s="62">
        <v>45</v>
      </c>
      <c r="FJ35" s="62">
        <v>0.25640886357744469</v>
      </c>
      <c r="FK35" s="62">
        <v>10.01</v>
      </c>
      <c r="FL35" s="76">
        <v>110070</v>
      </c>
      <c r="FM35" s="76">
        <v>671.99528828814505</v>
      </c>
      <c r="FN35" s="76">
        <v>10.06</v>
      </c>
      <c r="FO35" s="76">
        <v>40</v>
      </c>
      <c r="FP35" s="76">
        <v>0.25901288710222986</v>
      </c>
      <c r="FQ35" s="76">
        <v>10.14</v>
      </c>
      <c r="FR35" s="76">
        <v>38230</v>
      </c>
      <c r="FS35" s="76">
        <v>260.27253328942277</v>
      </c>
      <c r="FT35" s="76">
        <v>10.18</v>
      </c>
      <c r="FU35" s="76">
        <v>55</v>
      </c>
      <c r="FV35" s="76">
        <v>0.39321802190198873</v>
      </c>
      <c r="FW35" s="76">
        <v>10.210000000000001</v>
      </c>
      <c r="FX35" s="76">
        <v>197575</v>
      </c>
      <c r="FY35" s="76">
        <v>1473.9549175121576</v>
      </c>
      <c r="FZ35" s="76">
        <v>10.244999999999999</v>
      </c>
      <c r="GA35" s="76">
        <v>15</v>
      </c>
      <c r="GB35" s="76">
        <v>0.11608181183654925</v>
      </c>
      <c r="GC35" s="62">
        <v>10.3</v>
      </c>
      <c r="GD35" s="62">
        <v>400</v>
      </c>
      <c r="GE35" s="62">
        <v>3.1977338404585733</v>
      </c>
      <c r="GF35" s="62">
        <v>10.31</v>
      </c>
      <c r="GG35" s="62">
        <v>25</v>
      </c>
      <c r="GH35" s="62">
        <v>0.20649237473183835</v>
      </c>
      <c r="GI35" s="62">
        <v>10.36</v>
      </c>
      <c r="GJ35" s="62">
        <v>7130</v>
      </c>
      <c r="GK35" s="62">
        <v>60.467363931001294</v>
      </c>
      <c r="GL35" s="62">
        <v>10.394</v>
      </c>
      <c r="GM35" s="62">
        <v>0</v>
      </c>
      <c r="GN35" s="62">
        <v>0</v>
      </c>
      <c r="GO35" s="62">
        <v>10.46</v>
      </c>
      <c r="GP35" s="62">
        <v>51000</v>
      </c>
      <c r="GQ35" s="62">
        <v>470.62776152651065</v>
      </c>
      <c r="GR35" s="62">
        <v>10.462999999999999</v>
      </c>
      <c r="GS35" s="62">
        <v>0</v>
      </c>
      <c r="GT35" s="62">
        <v>0</v>
      </c>
      <c r="GU35" s="62">
        <v>10.48</v>
      </c>
      <c r="GV35" s="62">
        <v>5</v>
      </c>
      <c r="GW35" s="62">
        <v>4.8888613382883445E-2</v>
      </c>
      <c r="GX35" s="62">
        <v>10.506</v>
      </c>
      <c r="GY35" s="62">
        <v>0</v>
      </c>
      <c r="GZ35" s="62">
        <v>0</v>
      </c>
      <c r="HA35" s="62">
        <v>10.55</v>
      </c>
      <c r="HB35" s="62">
        <v>43345</v>
      </c>
      <c r="HC35" s="62">
        <v>437.86869505689828</v>
      </c>
      <c r="HD35" s="62">
        <v>10.56</v>
      </c>
      <c r="HE35" s="62">
        <v>440</v>
      </c>
      <c r="HF35" s="62">
        <v>4.5333175011627027</v>
      </c>
      <c r="HG35" s="62">
        <v>10.6</v>
      </c>
      <c r="HH35" s="62">
        <v>16790</v>
      </c>
      <c r="HI35" s="62">
        <v>173.58475029474124</v>
      </c>
      <c r="HJ35" s="62">
        <v>10.618</v>
      </c>
      <c r="HK35" s="62">
        <v>0</v>
      </c>
      <c r="HL35" s="62">
        <v>0</v>
      </c>
      <c r="HM35" s="62">
        <v>10.632999999999999</v>
      </c>
      <c r="HN35" s="62">
        <v>0</v>
      </c>
      <c r="HO35" s="62">
        <v>0</v>
      </c>
      <c r="HP35" s="62">
        <v>10.645</v>
      </c>
      <c r="HQ35" s="62">
        <v>0</v>
      </c>
      <c r="HR35" s="62">
        <v>0</v>
      </c>
    </row>
    <row r="36" spans="1:226" s="43" customFormat="1" ht="15.75">
      <c r="A36" s="102" t="s">
        <v>170</v>
      </c>
      <c r="B36" s="103" t="str">
        <f t="shared" si="11"/>
        <v>ODN2 Comdty</v>
      </c>
      <c r="C36" s="119" t="str">
        <f t="shared" si="0"/>
        <v>N22</v>
      </c>
      <c r="D36" s="120">
        <f ca="1">IF($C$1=TODAY(),IF(ISERROR(_xll.BDP(A36,"last_price")+1-1),IF(O36&lt;=$C$1,0,(D35+D37)/2),_xll.BDP(A36,"last_price")),AA36)</f>
        <v>9.36</v>
      </c>
      <c r="E36" s="121">
        <f ca="1">IF($C$1=TODAY(),IF(ISERROR(_xll.BDP(A36,"volume")+1-1),0,_xll.BDP(A36,"volume")),AB36)</f>
        <v>0</v>
      </c>
      <c r="F36" s="122">
        <f>IF(O36&lt;$C$1,0,NETWORKDAYS($C$1,O36,FERIADOS!$A$1:$A$830)-1)</f>
        <v>1198</v>
      </c>
      <c r="G36" s="144">
        <f t="shared" ca="1" si="1"/>
        <v>0</v>
      </c>
      <c r="H36" s="144">
        <f t="shared" si="2"/>
        <v>9.1946574028976727E-2</v>
      </c>
      <c r="I36" s="144">
        <f t="shared" si="3"/>
        <v>7.0162786663132359E-2</v>
      </c>
      <c r="J36" s="144">
        <f t="shared" si="4"/>
        <v>9.9565790117746661E-2</v>
      </c>
      <c r="K36" s="145">
        <f t="shared" si="5"/>
        <v>0.10542790506158774</v>
      </c>
      <c r="L36" s="43">
        <f t="shared" si="6"/>
        <v>2022</v>
      </c>
      <c r="M36" s="43">
        <f>IF(C36="","",VLOOKUP(LEFT(C36,1),DIs!$R$2:$S$13,2,FALSE))</f>
        <v>7</v>
      </c>
      <c r="N36" s="54">
        <f t="shared" si="7"/>
        <v>44743</v>
      </c>
      <c r="O36" s="54">
        <f>IF(A36="",0,WORKDAY(N36-1,1,FERIADOS!$A$2:$A$831))</f>
        <v>44743</v>
      </c>
      <c r="P36" s="150">
        <f t="shared" si="12"/>
        <v>10</v>
      </c>
      <c r="Q36" s="61">
        <f>_xll.BDH(A36,$R$7:$S$7,$C$1,$C$1,"Dir=V","Dts=S","Sort=A","Quote=C","QtTyp=Y","Days=T","Per=cd","DtFmt=D","UseDPDF=Y","cols=3;rows=1")</f>
        <v>42998</v>
      </c>
      <c r="R36" s="43">
        <v>9.36</v>
      </c>
      <c r="S36" s="43" t="s">
        <v>418</v>
      </c>
      <c r="T36" s="43">
        <f t="shared" si="16"/>
        <v>0</v>
      </c>
      <c r="V36" s="69" t="str">
        <f>_xll.BDH(B36,$R$7:$S$7,$C$1,$C$1,"Dir=V","Dts=S","Sort=A","Quote=C","QtTyp=Y","Days=T","Per=cd","DtFmt=D","UseDPDF=Y")</f>
        <v>#N/A Invalid Security</v>
      </c>
      <c r="Y36" s="43">
        <f t="shared" si="27"/>
        <v>0</v>
      </c>
      <c r="AA36" s="43">
        <f t="shared" si="28"/>
        <v>9.36</v>
      </c>
      <c r="AB36" s="43">
        <f t="shared" si="9"/>
        <v>0</v>
      </c>
      <c r="AD36" s="43">
        <v>26</v>
      </c>
      <c r="AE36" s="43" t="s">
        <v>151</v>
      </c>
      <c r="AF36" s="48">
        <v>42046</v>
      </c>
      <c r="AG36" s="43">
        <v>13.24</v>
      </c>
      <c r="AH36" s="43">
        <v>478570</v>
      </c>
      <c r="AI36" s="43">
        <v>339685</v>
      </c>
      <c r="AK36" s="58">
        <f t="shared" si="15"/>
        <v>42802</v>
      </c>
      <c r="AL36" s="43">
        <f t="shared" si="22"/>
        <v>31</v>
      </c>
      <c r="AM36" s="43">
        <f>IF(AK36="","",NETWORKDAYS(AK36,$AM$2,FERIADOS!$A$1:$A$830)-1)</f>
        <v>-47</v>
      </c>
      <c r="AN36" s="63">
        <v>3.1703999999999999</v>
      </c>
      <c r="AO36" s="43">
        <f t="shared" si="19"/>
        <v>0</v>
      </c>
      <c r="AP36" s="50">
        <f t="shared" si="20"/>
        <v>0</v>
      </c>
      <c r="AQ36" s="59">
        <f t="shared" si="10"/>
        <v>0</v>
      </c>
      <c r="AR36" s="59">
        <f t="shared" si="21"/>
        <v>0</v>
      </c>
      <c r="AS36" s="72">
        <v>42802</v>
      </c>
      <c r="AT36" s="73">
        <v>4664.0371205117481</v>
      </c>
      <c r="AU36" s="62">
        <v>0</v>
      </c>
      <c r="AV36" s="62">
        <v>0</v>
      </c>
      <c r="AW36" s="62">
        <v>0</v>
      </c>
      <c r="AX36" s="62">
        <v>0</v>
      </c>
      <c r="AY36" s="62">
        <v>0</v>
      </c>
      <c r="AZ36" s="62">
        <v>0</v>
      </c>
      <c r="BA36" s="62">
        <v>0</v>
      </c>
      <c r="BB36" s="62">
        <v>0</v>
      </c>
      <c r="BC36" s="62">
        <v>0</v>
      </c>
      <c r="BD36" s="62">
        <v>0</v>
      </c>
      <c r="BE36" s="62">
        <v>0</v>
      </c>
      <c r="BF36" s="62">
        <v>0</v>
      </c>
      <c r="BG36" s="62">
        <v>0</v>
      </c>
      <c r="BH36" s="62">
        <v>0</v>
      </c>
      <c r="BI36" s="62">
        <v>0</v>
      </c>
      <c r="BJ36" s="62">
        <v>0</v>
      </c>
      <c r="BK36" s="62">
        <v>0</v>
      </c>
      <c r="BL36" s="62">
        <v>0</v>
      </c>
      <c r="BM36" s="62">
        <v>0</v>
      </c>
      <c r="BN36" s="74">
        <v>0</v>
      </c>
      <c r="BO36" s="75">
        <v>0</v>
      </c>
      <c r="BP36" s="62">
        <v>0</v>
      </c>
      <c r="BQ36" s="62">
        <v>0</v>
      </c>
      <c r="BR36" s="62">
        <v>0</v>
      </c>
      <c r="BS36" s="62">
        <v>0</v>
      </c>
      <c r="BT36" s="62">
        <v>0</v>
      </c>
      <c r="BU36" s="62">
        <v>0</v>
      </c>
      <c r="BV36" s="62">
        <v>0</v>
      </c>
      <c r="BW36" s="62">
        <v>0</v>
      </c>
      <c r="BX36" s="62">
        <v>0</v>
      </c>
      <c r="BY36" s="62">
        <v>0</v>
      </c>
      <c r="BZ36" s="62">
        <v>0</v>
      </c>
      <c r="CA36" s="62">
        <v>0</v>
      </c>
      <c r="CB36" s="62">
        <v>0</v>
      </c>
      <c r="CC36" s="62">
        <v>0</v>
      </c>
      <c r="CD36" s="62">
        <v>0</v>
      </c>
      <c r="CE36" s="62">
        <v>0</v>
      </c>
      <c r="CF36" s="62">
        <v>0</v>
      </c>
      <c r="CG36" s="62">
        <v>0</v>
      </c>
      <c r="CH36" s="62">
        <v>0</v>
      </c>
      <c r="CI36" s="62">
        <v>0</v>
      </c>
      <c r="CJ36" s="62">
        <v>0</v>
      </c>
      <c r="CK36" s="62">
        <v>0</v>
      </c>
      <c r="CL36" s="62">
        <v>0</v>
      </c>
      <c r="CM36" s="62">
        <v>0</v>
      </c>
      <c r="CN36" s="62">
        <v>0</v>
      </c>
      <c r="CO36" s="62">
        <v>0</v>
      </c>
      <c r="CP36" s="62">
        <v>0</v>
      </c>
      <c r="CQ36" s="62">
        <v>0</v>
      </c>
      <c r="CR36" s="62">
        <v>0</v>
      </c>
      <c r="CS36" s="62">
        <v>0</v>
      </c>
      <c r="CT36" s="62">
        <v>0</v>
      </c>
      <c r="CU36" s="62">
        <v>0</v>
      </c>
      <c r="CV36" s="62">
        <v>0</v>
      </c>
      <c r="CW36" s="62">
        <v>0</v>
      </c>
      <c r="CX36" s="62">
        <v>0</v>
      </c>
      <c r="CY36" s="62">
        <v>0</v>
      </c>
      <c r="CZ36" s="62">
        <v>0</v>
      </c>
      <c r="DA36" s="62">
        <v>0</v>
      </c>
      <c r="DB36" s="62">
        <v>0</v>
      </c>
      <c r="DC36" s="62">
        <v>0</v>
      </c>
      <c r="DD36" s="62">
        <v>0</v>
      </c>
      <c r="DE36" s="62">
        <v>0</v>
      </c>
      <c r="DF36" s="62">
        <v>12.132999999999999</v>
      </c>
      <c r="DG36" s="62">
        <v>44985</v>
      </c>
      <c r="DH36" s="62">
        <v>8.964783401509548</v>
      </c>
      <c r="DI36" s="62">
        <v>11.89</v>
      </c>
      <c r="DJ36" s="62">
        <v>2380</v>
      </c>
      <c r="DK36" s="62">
        <v>0.94319915564097367</v>
      </c>
      <c r="DL36" s="62">
        <v>11.645</v>
      </c>
      <c r="DM36" s="62">
        <v>3480</v>
      </c>
      <c r="DN36" s="62">
        <v>2.2061890944036504</v>
      </c>
      <c r="DO36" s="62">
        <v>11.33</v>
      </c>
      <c r="DP36" s="62">
        <v>104360</v>
      </c>
      <c r="DQ36" s="62">
        <v>89.623478666938169</v>
      </c>
      <c r="DR36" s="62">
        <v>11.12</v>
      </c>
      <c r="DS36" s="62">
        <v>210</v>
      </c>
      <c r="DT36" s="62">
        <v>0.22685112791246242</v>
      </c>
      <c r="DU36" s="62">
        <v>10.882</v>
      </c>
      <c r="DV36" s="62">
        <v>0</v>
      </c>
      <c r="DW36" s="62">
        <v>0</v>
      </c>
      <c r="DX36" s="62">
        <v>10.675000000000001</v>
      </c>
      <c r="DY36" s="62">
        <v>9520</v>
      </c>
      <c r="DZ36" s="62">
        <v>14.534915015259621</v>
      </c>
      <c r="EA36" s="62">
        <v>10.51</v>
      </c>
      <c r="EB36" s="62">
        <v>1000</v>
      </c>
      <c r="EC36" s="62">
        <v>1.7405327508685977</v>
      </c>
      <c r="ED36" s="62">
        <v>10.362</v>
      </c>
      <c r="EE36" s="62">
        <v>0</v>
      </c>
      <c r="EF36" s="62">
        <v>0</v>
      </c>
      <c r="EG36" s="62">
        <v>10.244999999999999</v>
      </c>
      <c r="EH36" s="62">
        <v>189665</v>
      </c>
      <c r="EI36" s="62">
        <v>405.93203351005741</v>
      </c>
      <c r="EJ36" s="62">
        <v>10.125</v>
      </c>
      <c r="EK36" s="62">
        <v>0</v>
      </c>
      <c r="EL36" s="62">
        <v>0</v>
      </c>
      <c r="EM36" s="62">
        <v>10.061999999999999</v>
      </c>
      <c r="EN36" s="62">
        <v>0</v>
      </c>
      <c r="EO36" s="62">
        <v>0</v>
      </c>
      <c r="EP36" s="62">
        <v>10.01</v>
      </c>
      <c r="EQ36" s="62">
        <v>21270</v>
      </c>
      <c r="ER36" s="62">
        <v>58.009225158236816</v>
      </c>
      <c r="ES36" s="62">
        <v>9.8699999999999992</v>
      </c>
      <c r="ET36" s="62">
        <v>45635</v>
      </c>
      <c r="EU36" s="62">
        <v>150.85872369249233</v>
      </c>
      <c r="EV36" s="62">
        <v>9.8000000000000007</v>
      </c>
      <c r="EW36" s="62">
        <v>5035</v>
      </c>
      <c r="EX36" s="62">
        <v>19.454022391474073</v>
      </c>
      <c r="EY36" s="62">
        <v>9.7799999999999994</v>
      </c>
      <c r="EZ36" s="62">
        <v>170915</v>
      </c>
      <c r="FA36" s="62">
        <v>747.8114006866989</v>
      </c>
      <c r="FB36" s="62">
        <v>9.8000000000000007</v>
      </c>
      <c r="FC36" s="62">
        <v>4555</v>
      </c>
      <c r="FD36" s="62">
        <v>22.090303001992297</v>
      </c>
      <c r="FE36" s="62">
        <v>9.86</v>
      </c>
      <c r="FF36" s="62">
        <v>6050</v>
      </c>
      <c r="FG36" s="62">
        <v>32.067661793745295</v>
      </c>
      <c r="FH36" s="62">
        <v>9.875</v>
      </c>
      <c r="FI36" s="62">
        <v>75</v>
      </c>
      <c r="FJ36" s="62">
        <v>0.43201783317748643</v>
      </c>
      <c r="FK36" s="62">
        <v>9.9600000000000009</v>
      </c>
      <c r="FL36" s="76">
        <v>91095</v>
      </c>
      <c r="FM36" s="76">
        <v>561.66621923693083</v>
      </c>
      <c r="FN36" s="76">
        <v>9.98</v>
      </c>
      <c r="FO36" s="76">
        <v>55</v>
      </c>
      <c r="FP36" s="76">
        <v>0.36007114269886825</v>
      </c>
      <c r="FQ36" s="76">
        <v>10.09</v>
      </c>
      <c r="FR36" s="76">
        <v>23495</v>
      </c>
      <c r="FS36" s="76">
        <v>161.54301070567905</v>
      </c>
      <c r="FT36" s="76">
        <v>10.130000000000001</v>
      </c>
      <c r="FU36" s="76">
        <v>225</v>
      </c>
      <c r="FV36" s="76">
        <v>1.6246274730647758</v>
      </c>
      <c r="FW36" s="76">
        <v>10.16</v>
      </c>
      <c r="FX36" s="76">
        <v>174855</v>
      </c>
      <c r="FY36" s="76">
        <v>1317.4902977589154</v>
      </c>
      <c r="FZ36" s="76">
        <v>10.16</v>
      </c>
      <c r="GA36" s="76">
        <v>400</v>
      </c>
      <c r="GB36" s="76">
        <v>3.1315949163675034</v>
      </c>
      <c r="GC36" s="62">
        <v>10.210000000000001</v>
      </c>
      <c r="GD36" s="62">
        <v>175</v>
      </c>
      <c r="GE36" s="62">
        <v>1.4158376704968805</v>
      </c>
      <c r="GF36" s="62">
        <v>10.220000000000001</v>
      </c>
      <c r="GG36" s="62">
        <v>10</v>
      </c>
      <c r="GH36" s="62">
        <v>8.360368149538433E-2</v>
      </c>
      <c r="GI36" s="62">
        <v>10.32</v>
      </c>
      <c r="GJ36" s="62">
        <v>6885</v>
      </c>
      <c r="GK36" s="62">
        <v>58.955259885612129</v>
      </c>
      <c r="GL36" s="62">
        <v>10.314</v>
      </c>
      <c r="GM36" s="62">
        <v>0</v>
      </c>
      <c r="GN36" s="62">
        <v>0</v>
      </c>
      <c r="GO36" s="62">
        <v>10.41</v>
      </c>
      <c r="GP36" s="62">
        <v>48630</v>
      </c>
      <c r="GQ36" s="62">
        <v>453.48031409257584</v>
      </c>
      <c r="GR36" s="62">
        <v>10.382999999999999</v>
      </c>
      <c r="GS36" s="62">
        <v>0</v>
      </c>
      <c r="GT36" s="62">
        <v>0</v>
      </c>
      <c r="GU36" s="62">
        <v>10.4</v>
      </c>
      <c r="GV36" s="62">
        <v>490</v>
      </c>
      <c r="GW36" s="62">
        <v>4.8534344320998484</v>
      </c>
      <c r="GX36" s="62">
        <v>10.426</v>
      </c>
      <c r="GY36" s="62">
        <v>0</v>
      </c>
      <c r="GZ36" s="62">
        <v>0</v>
      </c>
      <c r="HA36" s="62">
        <v>10.5</v>
      </c>
      <c r="HB36" s="62">
        <v>32320</v>
      </c>
      <c r="HC36" s="62">
        <v>330.16911421735387</v>
      </c>
      <c r="HD36" s="62">
        <v>10.48</v>
      </c>
      <c r="HE36" s="62">
        <v>480</v>
      </c>
      <c r="HF36" s="62">
        <v>5.016390657448131</v>
      </c>
      <c r="HG36" s="62">
        <v>10.54</v>
      </c>
      <c r="HH36" s="62">
        <v>20155</v>
      </c>
      <c r="HI36" s="62">
        <v>211.09254011147036</v>
      </c>
      <c r="HJ36" s="62">
        <v>10.538</v>
      </c>
      <c r="HK36" s="62">
        <v>0</v>
      </c>
      <c r="HL36" s="62">
        <v>0</v>
      </c>
      <c r="HM36" s="62">
        <v>10.553000000000001</v>
      </c>
      <c r="HN36" s="62">
        <v>0</v>
      </c>
      <c r="HO36" s="62">
        <v>0</v>
      </c>
      <c r="HP36" s="62">
        <v>10.565</v>
      </c>
      <c r="HQ36" s="62">
        <v>0</v>
      </c>
      <c r="HR36" s="62">
        <v>0</v>
      </c>
    </row>
    <row r="37" spans="1:226" s="43" customFormat="1" ht="15.75">
      <c r="A37" s="104" t="s">
        <v>7</v>
      </c>
      <c r="B37" s="103" t="str">
        <f t="shared" si="11"/>
        <v>ODF3 Comdty</v>
      </c>
      <c r="C37" s="105" t="str">
        <f t="shared" si="0"/>
        <v>F23</v>
      </c>
      <c r="D37" s="117">
        <f ca="1">IF($C$1=TODAY(),IF(ISERROR(_xll.BDP(A37,"last_price")+1-1),IF(O37&lt;=$C$1,0,(D36+D38)/2),_xll.BDP(A37,"last_price")),AA37)</f>
        <v>9.4700000000000006</v>
      </c>
      <c r="E37" s="106">
        <f ca="1">IF($C$1=TODAY(),IF(ISERROR(_xll.BDP(A37,"volume")+1-1),0,_xll.BDP(A37,"volume")),AB37)</f>
        <v>59157</v>
      </c>
      <c r="F37" s="107">
        <f>IF(O37&lt;$C$1,0,NETWORKDAYS($C$1,O37,FERIADOS!$A$1:$A$830)-1)</f>
        <v>1325</v>
      </c>
      <c r="G37" s="146">
        <f t="shared" ca="1" si="1"/>
        <v>563.23736849127499</v>
      </c>
      <c r="H37" s="146">
        <f t="shared" si="2"/>
        <v>460.91942172100153</v>
      </c>
      <c r="I37" s="146">
        <f t="shared" si="3"/>
        <v>476.11226628905899</v>
      </c>
      <c r="J37" s="146">
        <f t="shared" si="4"/>
        <v>417.02928530290558</v>
      </c>
      <c r="K37" s="147">
        <f t="shared" si="5"/>
        <v>397.48288744545522</v>
      </c>
      <c r="L37" s="43">
        <f t="shared" si="6"/>
        <v>2023</v>
      </c>
      <c r="M37" s="43">
        <f>IF(C37="","",VLOOKUP(LEFT(C37,1),DIs!$R$2:$S$13,2,FALSE))</f>
        <v>1</v>
      </c>
      <c r="N37" s="54">
        <f t="shared" si="7"/>
        <v>44927</v>
      </c>
      <c r="O37" s="54">
        <f>IF(A37="",0,WORKDAY(N37-1,1,FERIADOS!$A$2:$A$831))</f>
        <v>44928</v>
      </c>
      <c r="P37" s="150">
        <f t="shared" si="12"/>
        <v>714.16839943358855</v>
      </c>
      <c r="Q37" s="61">
        <f>_xll.BDH(A37,$R$7:$S$7,$C$1,$C$1,"Dir=V","Dts=S","Sort=A","Quote=C","QtTyp=Y","Days=T","Per=cd","DtFmt=D","UseDPDF=Y","cols=3;rows=1")</f>
        <v>42998</v>
      </c>
      <c r="R37" s="43">
        <v>9.4700000000000006</v>
      </c>
      <c r="S37" s="43">
        <v>59157</v>
      </c>
      <c r="T37" s="43">
        <f t="shared" si="16"/>
        <v>59157</v>
      </c>
      <c r="V37" s="69" t="str">
        <f>_xll.BDH(B37,$R$7:$S$7,$C$1,$C$1,"Dir=V","Dts=S","Sort=A","Quote=C","QtTyp=Y","Days=T","Per=cd","DtFmt=D","UseDPDF=Y")</f>
        <v>#N/A Invalid Security</v>
      </c>
      <c r="Y37" s="43">
        <f t="shared" si="27"/>
        <v>0</v>
      </c>
      <c r="AA37" s="43">
        <f t="shared" si="28"/>
        <v>9.4700000000000006</v>
      </c>
      <c r="AB37" s="43">
        <f t="shared" si="9"/>
        <v>59157</v>
      </c>
      <c r="AD37" s="43">
        <v>27</v>
      </c>
      <c r="AE37" s="43" t="s">
        <v>152</v>
      </c>
      <c r="AF37" s="48">
        <v>42047</v>
      </c>
      <c r="AG37" s="43">
        <v>13.08</v>
      </c>
      <c r="AH37" s="43">
        <v>306895</v>
      </c>
      <c r="AI37" s="43">
        <v>258815</v>
      </c>
      <c r="AK37" s="58">
        <f t="shared" si="15"/>
        <v>42801</v>
      </c>
      <c r="AL37" s="43">
        <f t="shared" si="22"/>
        <v>32</v>
      </c>
      <c r="AM37" s="43">
        <f>IF(AK37="","",NETWORKDAYS(AK37,$AM$2,FERIADOS!$A$1:$A$830)-1)</f>
        <v>-46</v>
      </c>
      <c r="AN37" s="63">
        <v>3.1193</v>
      </c>
      <c r="AO37" s="43">
        <f t="shared" si="19"/>
        <v>0</v>
      </c>
      <c r="AP37" s="50">
        <f t="shared" si="20"/>
        <v>0</v>
      </c>
      <c r="AQ37" s="59">
        <f t="shared" si="10"/>
        <v>0</v>
      </c>
      <c r="AR37" s="59">
        <f t="shared" si="21"/>
        <v>0</v>
      </c>
      <c r="AS37" s="72">
        <v>42801</v>
      </c>
      <c r="AT37" s="73">
        <v>4535.1880307584315</v>
      </c>
      <c r="AU37" s="62">
        <v>0</v>
      </c>
      <c r="AV37" s="62">
        <v>0</v>
      </c>
      <c r="AW37" s="62">
        <v>0</v>
      </c>
      <c r="AX37" s="62">
        <v>0</v>
      </c>
      <c r="AY37" s="62">
        <v>0</v>
      </c>
      <c r="AZ37" s="62">
        <v>0</v>
      </c>
      <c r="BA37" s="62">
        <v>0</v>
      </c>
      <c r="BB37" s="62">
        <v>0</v>
      </c>
      <c r="BC37" s="62">
        <v>0</v>
      </c>
      <c r="BD37" s="62">
        <v>0</v>
      </c>
      <c r="BE37" s="62">
        <v>0</v>
      </c>
      <c r="BF37" s="62">
        <v>0</v>
      </c>
      <c r="BG37" s="62">
        <v>0</v>
      </c>
      <c r="BH37" s="62">
        <v>0</v>
      </c>
      <c r="BI37" s="62">
        <v>0</v>
      </c>
      <c r="BJ37" s="62">
        <v>0</v>
      </c>
      <c r="BK37" s="62">
        <v>0</v>
      </c>
      <c r="BL37" s="62">
        <v>0</v>
      </c>
      <c r="BM37" s="62">
        <v>0</v>
      </c>
      <c r="BN37" s="74">
        <v>0</v>
      </c>
      <c r="BO37" s="75">
        <v>0</v>
      </c>
      <c r="BP37" s="62">
        <v>0</v>
      </c>
      <c r="BQ37" s="62">
        <v>0</v>
      </c>
      <c r="BR37" s="62">
        <v>0</v>
      </c>
      <c r="BS37" s="62">
        <v>0</v>
      </c>
      <c r="BT37" s="62">
        <v>0</v>
      </c>
      <c r="BU37" s="62">
        <v>0</v>
      </c>
      <c r="BV37" s="62">
        <v>0</v>
      </c>
      <c r="BW37" s="62">
        <v>0</v>
      </c>
      <c r="BX37" s="62">
        <v>0</v>
      </c>
      <c r="BY37" s="62">
        <v>0</v>
      </c>
      <c r="BZ37" s="62">
        <v>0</v>
      </c>
      <c r="CA37" s="62">
        <v>0</v>
      </c>
      <c r="CB37" s="62">
        <v>0</v>
      </c>
      <c r="CC37" s="62">
        <v>0</v>
      </c>
      <c r="CD37" s="62">
        <v>0</v>
      </c>
      <c r="CE37" s="62">
        <v>0</v>
      </c>
      <c r="CF37" s="62">
        <v>0</v>
      </c>
      <c r="CG37" s="62">
        <v>0</v>
      </c>
      <c r="CH37" s="62">
        <v>0</v>
      </c>
      <c r="CI37" s="62">
        <v>0</v>
      </c>
      <c r="CJ37" s="62">
        <v>0</v>
      </c>
      <c r="CK37" s="62">
        <v>0</v>
      </c>
      <c r="CL37" s="62">
        <v>0</v>
      </c>
      <c r="CM37" s="62">
        <v>0</v>
      </c>
      <c r="CN37" s="62">
        <v>0</v>
      </c>
      <c r="CO37" s="62">
        <v>0</v>
      </c>
      <c r="CP37" s="62">
        <v>0</v>
      </c>
      <c r="CQ37" s="62">
        <v>0</v>
      </c>
      <c r="CR37" s="62">
        <v>0</v>
      </c>
      <c r="CS37" s="62">
        <v>0</v>
      </c>
      <c r="CT37" s="62">
        <v>0</v>
      </c>
      <c r="CU37" s="62">
        <v>0</v>
      </c>
      <c r="CV37" s="62">
        <v>0</v>
      </c>
      <c r="CW37" s="62">
        <v>0</v>
      </c>
      <c r="CX37" s="62">
        <v>0</v>
      </c>
      <c r="CY37" s="62">
        <v>0</v>
      </c>
      <c r="CZ37" s="62">
        <v>0</v>
      </c>
      <c r="DA37" s="62">
        <v>0</v>
      </c>
      <c r="DB37" s="62">
        <v>0</v>
      </c>
      <c r="DC37" s="62">
        <v>0</v>
      </c>
      <c r="DD37" s="62">
        <v>0</v>
      </c>
      <c r="DE37" s="62">
        <v>0</v>
      </c>
      <c r="DF37" s="62">
        <v>12.132</v>
      </c>
      <c r="DG37" s="62">
        <v>88760</v>
      </c>
      <c r="DH37" s="62">
        <v>18.968552454021641</v>
      </c>
      <c r="DI37" s="62">
        <v>11.9</v>
      </c>
      <c r="DJ37" s="62">
        <v>7420</v>
      </c>
      <c r="DK37" s="62">
        <v>3.0700705906990069</v>
      </c>
      <c r="DL37" s="62">
        <v>11.651</v>
      </c>
      <c r="DM37" s="62">
        <v>14260</v>
      </c>
      <c r="DN37" s="62">
        <v>9.342117071220569</v>
      </c>
      <c r="DO37" s="62">
        <v>11.33</v>
      </c>
      <c r="DP37" s="62">
        <v>66435</v>
      </c>
      <c r="DQ37" s="62">
        <v>58.697486735804134</v>
      </c>
      <c r="DR37" s="62">
        <v>11.11</v>
      </c>
      <c r="DS37" s="62">
        <v>2885</v>
      </c>
      <c r="DT37" s="62">
        <v>3.1982969844381972</v>
      </c>
      <c r="DU37" s="62">
        <v>10.875</v>
      </c>
      <c r="DV37" s="62">
        <v>7830</v>
      </c>
      <c r="DW37" s="62">
        <v>10.588419437914148</v>
      </c>
      <c r="DX37" s="62">
        <v>10.66</v>
      </c>
      <c r="DY37" s="62">
        <v>25710</v>
      </c>
      <c r="DZ37" s="62">
        <v>40.167860110603421</v>
      </c>
      <c r="EA37" s="62">
        <v>10.5</v>
      </c>
      <c r="EB37" s="62">
        <v>0</v>
      </c>
      <c r="EC37" s="62">
        <v>0</v>
      </c>
      <c r="ED37" s="62">
        <v>10.347</v>
      </c>
      <c r="EE37" s="62">
        <v>0</v>
      </c>
      <c r="EF37" s="62">
        <v>0</v>
      </c>
      <c r="EG37" s="62">
        <v>10.225</v>
      </c>
      <c r="EH37" s="62">
        <v>164471</v>
      </c>
      <c r="EI37" s="62">
        <v>359.5099144205995</v>
      </c>
      <c r="EJ37" s="62">
        <v>10.105</v>
      </c>
      <c r="EK37" s="62">
        <v>0</v>
      </c>
      <c r="EL37" s="62">
        <v>0</v>
      </c>
      <c r="EM37" s="62">
        <v>10.042</v>
      </c>
      <c r="EN37" s="62">
        <v>0</v>
      </c>
      <c r="EO37" s="62">
        <v>0</v>
      </c>
      <c r="EP37" s="62">
        <v>9.98</v>
      </c>
      <c r="EQ37" s="62">
        <v>7880</v>
      </c>
      <c r="ER37" s="62">
        <v>21.929439661444231</v>
      </c>
      <c r="ES37" s="62">
        <v>9.83</v>
      </c>
      <c r="ET37" s="62">
        <v>25360</v>
      </c>
      <c r="EU37" s="62">
        <v>85.507257177117978</v>
      </c>
      <c r="EV37" s="62">
        <v>9.74</v>
      </c>
      <c r="EW37" s="62">
        <v>10910</v>
      </c>
      <c r="EX37" s="62">
        <v>42.997633625365879</v>
      </c>
      <c r="EY37" s="62">
        <v>9.7100000000000009</v>
      </c>
      <c r="EZ37" s="62">
        <v>206068</v>
      </c>
      <c r="FA37" s="62">
        <v>919.71078841267774</v>
      </c>
      <c r="FB37" s="62">
        <v>9.74</v>
      </c>
      <c r="FC37" s="62">
        <v>13205</v>
      </c>
      <c r="FD37" s="62">
        <v>65.300035931316927</v>
      </c>
      <c r="FE37" s="62">
        <v>9.7799999999999994</v>
      </c>
      <c r="FF37" s="62">
        <v>7511</v>
      </c>
      <c r="FG37" s="62">
        <v>40.616132385036785</v>
      </c>
      <c r="FH37" s="62">
        <v>9.8000000000000007</v>
      </c>
      <c r="FI37" s="62">
        <v>55</v>
      </c>
      <c r="FJ37" s="62">
        <v>0.32316699848371616</v>
      </c>
      <c r="FK37" s="62">
        <v>9.85</v>
      </c>
      <c r="FL37" s="76">
        <v>74272</v>
      </c>
      <c r="FM37" s="76">
        <v>467.70487497641625</v>
      </c>
      <c r="FN37" s="76">
        <v>9.89</v>
      </c>
      <c r="FO37" s="76">
        <v>45</v>
      </c>
      <c r="FP37" s="76">
        <v>0.30070276230561388</v>
      </c>
      <c r="FQ37" s="76">
        <v>9.9600000000000009</v>
      </c>
      <c r="FR37" s="76">
        <v>20555</v>
      </c>
      <c r="FS37" s="76">
        <v>144.49395098898748</v>
      </c>
      <c r="FT37" s="76">
        <v>9.9849999999999994</v>
      </c>
      <c r="FU37" s="76">
        <v>95</v>
      </c>
      <c r="FV37" s="76">
        <v>0.70190296124418761</v>
      </c>
      <c r="FW37" s="76">
        <v>10.02</v>
      </c>
      <c r="FX37" s="76">
        <v>149840</v>
      </c>
      <c r="FY37" s="76">
        <v>1155.299084702338</v>
      </c>
      <c r="FZ37" s="76">
        <v>10.050000000000001</v>
      </c>
      <c r="GA37" s="76">
        <v>215</v>
      </c>
      <c r="GB37" s="76">
        <v>1.7204824664198433</v>
      </c>
      <c r="GC37" s="62">
        <v>10.1</v>
      </c>
      <c r="GD37" s="62">
        <v>4165</v>
      </c>
      <c r="GE37" s="62">
        <v>34.449040186009448</v>
      </c>
      <c r="GF37" s="62">
        <v>10.119999999999999</v>
      </c>
      <c r="GG37" s="62">
        <v>0</v>
      </c>
      <c r="GH37" s="62">
        <v>0</v>
      </c>
      <c r="GI37" s="62">
        <v>10.16</v>
      </c>
      <c r="GJ37" s="62">
        <v>4095</v>
      </c>
      <c r="GK37" s="62">
        <v>35.956394049550191</v>
      </c>
      <c r="GL37" s="62">
        <v>10.204000000000001</v>
      </c>
      <c r="GM37" s="62">
        <v>5</v>
      </c>
      <c r="GN37" s="62">
        <v>4.6035486701513945E-2</v>
      </c>
      <c r="GO37" s="62">
        <v>10.25</v>
      </c>
      <c r="GP37" s="62">
        <v>45150</v>
      </c>
      <c r="GQ37" s="62">
        <v>432.29155373505256</v>
      </c>
      <c r="GR37" s="62">
        <v>10.28</v>
      </c>
      <c r="GS37" s="62">
        <v>0</v>
      </c>
      <c r="GT37" s="62">
        <v>0</v>
      </c>
      <c r="GU37" s="62">
        <v>10.305</v>
      </c>
      <c r="GV37" s="62">
        <v>15</v>
      </c>
      <c r="GW37" s="62">
        <v>0.15205323874670579</v>
      </c>
      <c r="GX37" s="62">
        <v>10.324</v>
      </c>
      <c r="GY37" s="62">
        <v>0</v>
      </c>
      <c r="GZ37" s="62">
        <v>0</v>
      </c>
      <c r="HA37" s="62">
        <v>10.35</v>
      </c>
      <c r="HB37" s="62">
        <v>38935</v>
      </c>
      <c r="HC37" s="62">
        <v>409.16551915342217</v>
      </c>
      <c r="HD37" s="62">
        <v>10.36</v>
      </c>
      <c r="HE37" s="62">
        <v>90</v>
      </c>
      <c r="HF37" s="62">
        <v>0.96626874559380249</v>
      </c>
      <c r="HG37" s="62">
        <v>10.41</v>
      </c>
      <c r="HH37" s="62">
        <v>15955</v>
      </c>
      <c r="HI37" s="62">
        <v>172.01299530889906</v>
      </c>
      <c r="HJ37" s="62">
        <v>10.417999999999999</v>
      </c>
      <c r="HK37" s="62">
        <v>0</v>
      </c>
      <c r="HL37" s="62">
        <v>0</v>
      </c>
      <c r="HM37" s="62">
        <v>10.433</v>
      </c>
      <c r="HN37" s="62">
        <v>0</v>
      </c>
      <c r="HO37" s="62">
        <v>0</v>
      </c>
      <c r="HP37" s="62">
        <v>10.445</v>
      </c>
      <c r="HQ37" s="62">
        <v>0</v>
      </c>
      <c r="HR37" s="62">
        <v>0</v>
      </c>
    </row>
    <row r="38" spans="1:226" s="43" customFormat="1" ht="15.75">
      <c r="A38" s="102" t="s">
        <v>171</v>
      </c>
      <c r="B38" s="103" t="str">
        <f t="shared" si="11"/>
        <v>ODN3 Comdty</v>
      </c>
      <c r="C38" s="119" t="str">
        <f t="shared" si="0"/>
        <v>N23</v>
      </c>
      <c r="D38" s="120">
        <f ca="1">IF($C$1=TODAY(),IF(ISERROR(_xll.BDP(A38,"last_price")+1-1),IF(O38&lt;=$C$1,0,(D37+D39)/2),_xll.BDP(A38,"last_price")),AA38)</f>
        <v>9.5500000000000007</v>
      </c>
      <c r="E38" s="121">
        <f ca="1">IF($C$1=TODAY(),IF(ISERROR(_xll.BDP(A38,"volume")+1-1),0,_xll.BDP(A38,"volume")),AB38)</f>
        <v>0</v>
      </c>
      <c r="F38" s="122">
        <f>IF(O38&lt;$C$1,0,NETWORKDAYS($C$1,O38,FERIADOS!$A$1:$A$830)-1)</f>
        <v>1449</v>
      </c>
      <c r="G38" s="144">
        <f t="shared" ca="1" si="1"/>
        <v>0</v>
      </c>
      <c r="H38" s="144">
        <f t="shared" si="2"/>
        <v>0</v>
      </c>
      <c r="I38" s="144">
        <f t="shared" si="3"/>
        <v>7.0704371514275416E-2</v>
      </c>
      <c r="J38" s="144">
        <f t="shared" si="4"/>
        <v>2.3568123838091804E-2</v>
      </c>
      <c r="K38" s="145">
        <f t="shared" si="5"/>
        <v>0.11815067469647822</v>
      </c>
      <c r="L38" s="43">
        <f t="shared" si="6"/>
        <v>2023</v>
      </c>
      <c r="M38" s="43">
        <f>IF(C38="","",VLOOKUP(LEFT(C38,1),DIs!$R$2:$S$13,2,FALSE))</f>
        <v>7</v>
      </c>
      <c r="N38" s="54">
        <f t="shared" si="7"/>
        <v>45108</v>
      </c>
      <c r="O38" s="54">
        <f>IF(A38="",0,WORKDAY(N38-1,1,FERIADOS!$A$2:$A$831))</f>
        <v>45110</v>
      </c>
      <c r="P38" s="150">
        <f t="shared" si="12"/>
        <v>10</v>
      </c>
      <c r="Q38" s="61">
        <f>_xll.BDH(A38,$R$7:$S$7,$C$1,$C$1,"Dir=V","Dts=S","Sort=A","Quote=C","QtTyp=Y","Days=T","Per=cd","DtFmt=D","UseDPDF=Y","cols=3;rows=1")</f>
        <v>42998</v>
      </c>
      <c r="R38" s="43">
        <v>9.5500000000000007</v>
      </c>
      <c r="S38" s="43" t="s">
        <v>418</v>
      </c>
      <c r="T38" s="43">
        <f t="shared" si="16"/>
        <v>0</v>
      </c>
      <c r="V38" s="69" t="str">
        <f>_xll.BDH(B38,$R$7:$S$7,$C$1,$C$1,"Dir=V","Dts=S","Sort=A","Quote=C","QtTyp=Y","Days=T","Per=cd","DtFmt=D","UseDPDF=Y")</f>
        <v>#N/A Invalid Security</v>
      </c>
      <c r="Y38" s="43">
        <f t="shared" si="27"/>
        <v>0</v>
      </c>
      <c r="AA38" s="43">
        <f t="shared" si="28"/>
        <v>9.5500000000000007</v>
      </c>
      <c r="AB38" s="43">
        <f t="shared" si="9"/>
        <v>0</v>
      </c>
      <c r="AD38" s="43">
        <v>28</v>
      </c>
      <c r="AE38" s="43" t="s">
        <v>153</v>
      </c>
      <c r="AF38" s="48">
        <v>42048</v>
      </c>
      <c r="AG38" s="43">
        <v>13.05</v>
      </c>
      <c r="AH38" s="43">
        <v>192240</v>
      </c>
      <c r="AI38" s="43">
        <v>520915</v>
      </c>
      <c r="AK38" s="58">
        <f t="shared" si="15"/>
        <v>42800</v>
      </c>
      <c r="AL38" s="43">
        <f t="shared" si="22"/>
        <v>33</v>
      </c>
      <c r="AM38" s="43">
        <f>IF(AK38="","",NETWORKDAYS(AK38,$AM$2,FERIADOS!$A$1:$A$830)-1)</f>
        <v>-45</v>
      </c>
      <c r="AN38" s="63">
        <v>3.1193</v>
      </c>
      <c r="AO38" s="43">
        <f t="shared" si="19"/>
        <v>0</v>
      </c>
      <c r="AP38" s="50">
        <f t="shared" si="20"/>
        <v>0</v>
      </c>
      <c r="AQ38" s="59">
        <f t="shared" si="10"/>
        <v>0</v>
      </c>
      <c r="AR38" s="59">
        <f t="shared" si="21"/>
        <v>0</v>
      </c>
      <c r="AS38" s="72">
        <v>42800</v>
      </c>
      <c r="AT38" s="73">
        <v>3708.980173147605</v>
      </c>
      <c r="AU38" s="62">
        <v>0</v>
      </c>
      <c r="AV38" s="62">
        <v>0</v>
      </c>
      <c r="AW38" s="62">
        <v>0</v>
      </c>
      <c r="AX38" s="62">
        <v>0</v>
      </c>
      <c r="AY38" s="62">
        <v>0</v>
      </c>
      <c r="AZ38" s="62">
        <v>0</v>
      </c>
      <c r="BA38" s="62">
        <v>0</v>
      </c>
      <c r="BB38" s="62">
        <v>0</v>
      </c>
      <c r="BC38" s="62">
        <v>0</v>
      </c>
      <c r="BD38" s="62">
        <v>0</v>
      </c>
      <c r="BE38" s="62">
        <v>0</v>
      </c>
      <c r="BF38" s="62">
        <v>0</v>
      </c>
      <c r="BG38" s="62">
        <v>0</v>
      </c>
      <c r="BH38" s="62">
        <v>0</v>
      </c>
      <c r="BI38" s="62">
        <v>0</v>
      </c>
      <c r="BJ38" s="62">
        <v>0</v>
      </c>
      <c r="BK38" s="62">
        <v>0</v>
      </c>
      <c r="BL38" s="62">
        <v>0</v>
      </c>
      <c r="BM38" s="62">
        <v>0</v>
      </c>
      <c r="BN38" s="74">
        <v>0</v>
      </c>
      <c r="BO38" s="75">
        <v>0</v>
      </c>
      <c r="BP38" s="62">
        <v>0</v>
      </c>
      <c r="BQ38" s="62">
        <v>0</v>
      </c>
      <c r="BR38" s="62">
        <v>0</v>
      </c>
      <c r="BS38" s="62">
        <v>0</v>
      </c>
      <c r="BT38" s="62">
        <v>0</v>
      </c>
      <c r="BU38" s="62">
        <v>0</v>
      </c>
      <c r="BV38" s="62">
        <v>0</v>
      </c>
      <c r="BW38" s="62">
        <v>0</v>
      </c>
      <c r="BX38" s="62">
        <v>0</v>
      </c>
      <c r="BY38" s="62">
        <v>0</v>
      </c>
      <c r="BZ38" s="62">
        <v>0</v>
      </c>
      <c r="CA38" s="62">
        <v>0</v>
      </c>
      <c r="CB38" s="62">
        <v>0</v>
      </c>
      <c r="CC38" s="62">
        <v>0</v>
      </c>
      <c r="CD38" s="62">
        <v>0</v>
      </c>
      <c r="CE38" s="62">
        <v>0</v>
      </c>
      <c r="CF38" s="62">
        <v>0</v>
      </c>
      <c r="CG38" s="62">
        <v>0</v>
      </c>
      <c r="CH38" s="62">
        <v>0</v>
      </c>
      <c r="CI38" s="62">
        <v>0</v>
      </c>
      <c r="CJ38" s="62">
        <v>0</v>
      </c>
      <c r="CK38" s="62">
        <v>0</v>
      </c>
      <c r="CL38" s="62">
        <v>0</v>
      </c>
      <c r="CM38" s="62">
        <v>0</v>
      </c>
      <c r="CN38" s="62">
        <v>0</v>
      </c>
      <c r="CO38" s="62">
        <v>0</v>
      </c>
      <c r="CP38" s="62">
        <v>0</v>
      </c>
      <c r="CQ38" s="62">
        <v>0</v>
      </c>
      <c r="CR38" s="62">
        <v>0</v>
      </c>
      <c r="CS38" s="62">
        <v>0</v>
      </c>
      <c r="CT38" s="62">
        <v>0</v>
      </c>
      <c r="CU38" s="62">
        <v>0</v>
      </c>
      <c r="CV38" s="62">
        <v>0</v>
      </c>
      <c r="CW38" s="62">
        <v>0</v>
      </c>
      <c r="CX38" s="62">
        <v>0</v>
      </c>
      <c r="CY38" s="62">
        <v>0</v>
      </c>
      <c r="CZ38" s="62">
        <v>0</v>
      </c>
      <c r="DA38" s="62">
        <v>0</v>
      </c>
      <c r="DB38" s="62">
        <v>0</v>
      </c>
      <c r="DC38" s="62">
        <v>0</v>
      </c>
      <c r="DD38" s="62">
        <v>0</v>
      </c>
      <c r="DE38" s="62">
        <v>0</v>
      </c>
      <c r="DF38" s="62">
        <v>12.132</v>
      </c>
      <c r="DG38" s="62">
        <v>172350</v>
      </c>
      <c r="DH38" s="62">
        <v>38.753170510863164</v>
      </c>
      <c r="DI38" s="62">
        <v>11.906000000000001</v>
      </c>
      <c r="DJ38" s="62">
        <v>345</v>
      </c>
      <c r="DK38" s="62">
        <v>0.14652942866716659</v>
      </c>
      <c r="DL38" s="62">
        <v>11.651</v>
      </c>
      <c r="DM38" s="62">
        <v>3405</v>
      </c>
      <c r="DN38" s="62">
        <v>2.2675256258835823</v>
      </c>
      <c r="DO38" s="62">
        <v>11.324999999999999</v>
      </c>
      <c r="DP38" s="62">
        <v>179265</v>
      </c>
      <c r="DQ38" s="62">
        <v>160.30752538151646</v>
      </c>
      <c r="DR38" s="62">
        <v>11.1</v>
      </c>
      <c r="DS38" s="62">
        <v>3485</v>
      </c>
      <c r="DT38" s="62">
        <v>3.9005684324296532</v>
      </c>
      <c r="DU38" s="62">
        <v>10.821999999999999</v>
      </c>
      <c r="DV38" s="62">
        <v>0</v>
      </c>
      <c r="DW38" s="62">
        <v>0</v>
      </c>
      <c r="DX38" s="62">
        <v>10.654999999999999</v>
      </c>
      <c r="DY38" s="62">
        <v>14010</v>
      </c>
      <c r="DZ38" s="62">
        <v>22.033151117346097</v>
      </c>
      <c r="EA38" s="62">
        <v>10.465</v>
      </c>
      <c r="EB38" s="62">
        <v>0</v>
      </c>
      <c r="EC38" s="62">
        <v>0</v>
      </c>
      <c r="ED38" s="62">
        <v>10.324</v>
      </c>
      <c r="EE38" s="62">
        <v>1100</v>
      </c>
      <c r="EF38" s="62">
        <v>2.1942364395732827</v>
      </c>
      <c r="EG38" s="62">
        <v>10.210000000000001</v>
      </c>
      <c r="EH38" s="62">
        <v>193155</v>
      </c>
      <c r="EI38" s="62">
        <v>424.20960316867843</v>
      </c>
      <c r="EJ38" s="62">
        <v>10.103999999999999</v>
      </c>
      <c r="EK38" s="62">
        <v>0</v>
      </c>
      <c r="EL38" s="62">
        <v>0</v>
      </c>
      <c r="EM38" s="62">
        <v>10.032</v>
      </c>
      <c r="EN38" s="62">
        <v>0</v>
      </c>
      <c r="EO38" s="62">
        <v>0</v>
      </c>
      <c r="EP38" s="62">
        <v>9.9600000000000009</v>
      </c>
      <c r="EQ38" s="62">
        <v>22890</v>
      </c>
      <c r="ER38" s="62">
        <v>63.940416543510231</v>
      </c>
      <c r="ES38" s="62">
        <v>9.8000000000000007</v>
      </c>
      <c r="ET38" s="62">
        <v>46720</v>
      </c>
      <c r="EU38" s="62">
        <v>158.04727830324063</v>
      </c>
      <c r="EV38" s="62">
        <v>9.7100000000000009</v>
      </c>
      <c r="EW38" s="62">
        <v>2135</v>
      </c>
      <c r="EX38" s="62">
        <v>8.438506082931637</v>
      </c>
      <c r="EY38" s="62">
        <v>9.66</v>
      </c>
      <c r="EZ38" s="62">
        <v>143240</v>
      </c>
      <c r="FA38" s="62">
        <v>641.29076713228244</v>
      </c>
      <c r="FB38" s="62">
        <v>9.69</v>
      </c>
      <c r="FC38" s="62">
        <v>10710</v>
      </c>
      <c r="FD38" s="62">
        <v>53.11890537151389</v>
      </c>
      <c r="FE38" s="62">
        <v>9.7200000000000006</v>
      </c>
      <c r="FF38" s="62">
        <v>7445</v>
      </c>
      <c r="FG38" s="62">
        <v>40.386700189419081</v>
      </c>
      <c r="FH38" s="62">
        <v>9.77</v>
      </c>
      <c r="FI38" s="62">
        <v>65</v>
      </c>
      <c r="FJ38" s="62">
        <v>0.38274791042221834</v>
      </c>
      <c r="FK38" s="62">
        <v>9.81</v>
      </c>
      <c r="FL38" s="76">
        <v>42845</v>
      </c>
      <c r="FM38" s="76">
        <v>270.45883720063159</v>
      </c>
      <c r="FN38" s="76">
        <v>9.86</v>
      </c>
      <c r="FO38" s="76">
        <v>40</v>
      </c>
      <c r="FP38" s="76">
        <v>0.26783503688490901</v>
      </c>
      <c r="FQ38" s="76">
        <v>9.92</v>
      </c>
      <c r="FR38" s="76">
        <v>41090</v>
      </c>
      <c r="FS38" s="76">
        <v>289.53875277677298</v>
      </c>
      <c r="FT38" s="76">
        <v>9.9450000000000003</v>
      </c>
      <c r="FU38" s="76">
        <v>35</v>
      </c>
      <c r="FV38" s="76">
        <v>0.25921624710193225</v>
      </c>
      <c r="FW38" s="76">
        <v>9.9600000000000009</v>
      </c>
      <c r="FX38" s="76">
        <v>96415</v>
      </c>
      <c r="FY38" s="76">
        <v>745.82811044972027</v>
      </c>
      <c r="FZ38" s="76">
        <v>10.01</v>
      </c>
      <c r="GA38" s="76">
        <v>15</v>
      </c>
      <c r="GB38" s="76">
        <v>0.12032645902620921</v>
      </c>
      <c r="GC38" s="62">
        <v>10.045</v>
      </c>
      <c r="GD38" s="62">
        <v>65</v>
      </c>
      <c r="GE38" s="62">
        <v>0.53933729911252881</v>
      </c>
      <c r="GF38" s="62">
        <v>10.07</v>
      </c>
      <c r="GG38" s="62">
        <v>25</v>
      </c>
      <c r="GH38" s="62">
        <v>0.21425451089668668</v>
      </c>
      <c r="GI38" s="62">
        <v>10.1</v>
      </c>
      <c r="GJ38" s="62">
        <v>2130</v>
      </c>
      <c r="GK38" s="62">
        <v>18.770138723982374</v>
      </c>
      <c r="GL38" s="62">
        <v>10.159000000000001</v>
      </c>
      <c r="GM38" s="62">
        <v>0</v>
      </c>
      <c r="GN38" s="62">
        <v>0</v>
      </c>
      <c r="GO38" s="62">
        <v>10.210000000000001</v>
      </c>
      <c r="GP38" s="62">
        <v>33595</v>
      </c>
      <c r="GQ38" s="62">
        <v>322.54813116505539</v>
      </c>
      <c r="GR38" s="62">
        <v>10.234999999999999</v>
      </c>
      <c r="GS38" s="62">
        <v>0</v>
      </c>
      <c r="GT38" s="62">
        <v>0</v>
      </c>
      <c r="GU38" s="62">
        <v>10.255000000000001</v>
      </c>
      <c r="GV38" s="62">
        <v>10</v>
      </c>
      <c r="GW38" s="62">
        <v>0.1017473523766767</v>
      </c>
      <c r="GX38" s="62">
        <v>10.284000000000001</v>
      </c>
      <c r="GY38" s="62">
        <v>0</v>
      </c>
      <c r="GZ38" s="62">
        <v>0</v>
      </c>
      <c r="HA38" s="62">
        <v>10.31</v>
      </c>
      <c r="HB38" s="62">
        <v>24800</v>
      </c>
      <c r="HC38" s="62">
        <v>261.4851804347432</v>
      </c>
      <c r="HD38" s="62">
        <v>10.34</v>
      </c>
      <c r="HE38" s="62">
        <v>570</v>
      </c>
      <c r="HF38" s="62">
        <v>6.1309495720469602</v>
      </c>
      <c r="HG38" s="62">
        <v>10.38</v>
      </c>
      <c r="HH38" s="62">
        <v>16230</v>
      </c>
      <c r="HI38" s="62">
        <v>175.49396072054844</v>
      </c>
      <c r="HJ38" s="62">
        <v>10.398</v>
      </c>
      <c r="HK38" s="62">
        <v>0</v>
      </c>
      <c r="HL38" s="62">
        <v>0</v>
      </c>
      <c r="HM38" s="62">
        <v>10.413</v>
      </c>
      <c r="HN38" s="62">
        <v>0</v>
      </c>
      <c r="HO38" s="62">
        <v>0</v>
      </c>
      <c r="HP38" s="62">
        <v>10.425000000000001</v>
      </c>
      <c r="HQ38" s="62">
        <v>0</v>
      </c>
      <c r="HR38" s="62">
        <v>0</v>
      </c>
    </row>
    <row r="39" spans="1:226" s="43" customFormat="1" ht="15.75">
      <c r="A39" s="104" t="s">
        <v>172</v>
      </c>
      <c r="B39" s="103" t="str">
        <f t="shared" si="11"/>
        <v>ODF4 Comdty</v>
      </c>
      <c r="C39" s="105" t="str">
        <f t="shared" si="0"/>
        <v>F24</v>
      </c>
      <c r="D39" s="117">
        <f ca="1">IF($C$1=TODAY(),IF(ISERROR(_xll.BDP(A39,"last_price")+1-1),IF(O39&lt;=$C$1,0,(D38+D40)/2),_xll.BDP(A39,"last_price")),AA39)</f>
        <v>9.66</v>
      </c>
      <c r="E39" s="106">
        <f ca="1">IF($C$1=TODAY(),IF(ISERROR(_xll.BDP(A39,"volume")+1-1),0,_xll.BDP(A39,"volume")),AB39)</f>
        <v>130</v>
      </c>
      <c r="F39" s="107">
        <f>IF(O39&lt;$C$1,0,NETWORKDAYS($C$1,O39,FERIADOS!$A$1:$A$830)-1)</f>
        <v>1574</v>
      </c>
      <c r="G39" s="146">
        <f t="shared" ca="1" si="1"/>
        <v>1.3278011915338004</v>
      </c>
      <c r="H39" s="146">
        <f t="shared" si="2"/>
        <v>6.8099172894721418</v>
      </c>
      <c r="I39" s="146">
        <f t="shared" si="3"/>
        <v>3.650890386909321</v>
      </c>
      <c r="J39" s="146">
        <f t="shared" si="4"/>
        <v>3.667674464083885</v>
      </c>
      <c r="K39" s="147">
        <f t="shared" si="5"/>
        <v>4.4475855294006452</v>
      </c>
      <c r="L39" s="43">
        <f t="shared" si="6"/>
        <v>2024</v>
      </c>
      <c r="M39" s="43">
        <f>IF(C39="","",VLOOKUP(LEFT(C39,1),DIs!$R$2:$S$13,2,FALSE))</f>
        <v>1</v>
      </c>
      <c r="N39" s="54">
        <f t="shared" si="7"/>
        <v>45292</v>
      </c>
      <c r="O39" s="54">
        <f>IF(A39="",0,WORKDAY(N39-1,1,FERIADOS!$A$2:$A$831))</f>
        <v>45293</v>
      </c>
      <c r="P39" s="150">
        <f t="shared" si="12"/>
        <v>10</v>
      </c>
      <c r="Q39" s="61">
        <f>_xll.BDH(A39,$R$7:$S$7,$C$1,$C$1,"Dir=V","Dts=S","Sort=A","Quote=C","QtTyp=Y","Days=T","Per=cd","DtFmt=D","UseDPDF=Y","cols=3;rows=1")</f>
        <v>42998</v>
      </c>
      <c r="R39" s="43">
        <v>9.66</v>
      </c>
      <c r="S39" s="43">
        <v>130</v>
      </c>
      <c r="T39" s="43">
        <f t="shared" si="16"/>
        <v>130</v>
      </c>
      <c r="V39" s="69" t="str">
        <f>_xll.BDH(B39,$R$7:$S$7,$C$1,$C$1,"Dir=V","Dts=S","Sort=A","Quote=C","QtTyp=Y","Days=T","Per=cd","DtFmt=D","UseDPDF=Y")</f>
        <v>#N/A Invalid Security</v>
      </c>
      <c r="Y39" s="43">
        <f t="shared" si="27"/>
        <v>0</v>
      </c>
      <c r="AA39" s="43">
        <f t="shared" si="28"/>
        <v>9.66</v>
      </c>
      <c r="AB39" s="43">
        <f t="shared" si="9"/>
        <v>130</v>
      </c>
      <c r="AD39" s="43">
        <v>29</v>
      </c>
      <c r="AE39" s="43" t="s">
        <v>154</v>
      </c>
      <c r="AF39" s="48">
        <v>42053</v>
      </c>
      <c r="AG39" s="43">
        <v>13.1</v>
      </c>
      <c r="AH39" s="43">
        <v>79295</v>
      </c>
      <c r="AI39" s="43">
        <v>478570</v>
      </c>
      <c r="AK39" s="58">
        <f t="shared" si="15"/>
        <v>42797</v>
      </c>
      <c r="AL39" s="43">
        <f t="shared" si="22"/>
        <v>34</v>
      </c>
      <c r="AM39" s="43">
        <f>IF(AK39="","",NETWORKDAYS(AK39,$AM$2,FERIADOS!$A$1:$A$830)-1)</f>
        <v>-44</v>
      </c>
      <c r="AN39" s="63">
        <v>3.1154999999999999</v>
      </c>
      <c r="AO39" s="43">
        <f t="shared" si="19"/>
        <v>0</v>
      </c>
      <c r="AP39" s="50">
        <f t="shared" si="20"/>
        <v>0</v>
      </c>
      <c r="AQ39" s="59">
        <f t="shared" si="10"/>
        <v>0</v>
      </c>
      <c r="AR39" s="59">
        <f t="shared" si="21"/>
        <v>0</v>
      </c>
      <c r="AS39" s="72">
        <v>42797</v>
      </c>
      <c r="AT39" s="73">
        <v>6377.5970947212354</v>
      </c>
      <c r="AU39" s="62">
        <v>0</v>
      </c>
      <c r="AV39" s="62">
        <v>0</v>
      </c>
      <c r="AW39" s="62">
        <v>0</v>
      </c>
      <c r="AX39" s="62">
        <v>0</v>
      </c>
      <c r="AY39" s="62">
        <v>0</v>
      </c>
      <c r="AZ39" s="62">
        <v>0</v>
      </c>
      <c r="BA39" s="62">
        <v>0</v>
      </c>
      <c r="BB39" s="62">
        <v>0</v>
      </c>
      <c r="BC39" s="62">
        <v>0</v>
      </c>
      <c r="BD39" s="62">
        <v>0</v>
      </c>
      <c r="BE39" s="62">
        <v>0</v>
      </c>
      <c r="BF39" s="62">
        <v>0</v>
      </c>
      <c r="BG39" s="62">
        <v>0</v>
      </c>
      <c r="BH39" s="62">
        <v>0</v>
      </c>
      <c r="BI39" s="62">
        <v>0</v>
      </c>
      <c r="BJ39" s="62">
        <v>0</v>
      </c>
      <c r="BK39" s="62">
        <v>0</v>
      </c>
      <c r="BL39" s="62">
        <v>0</v>
      </c>
      <c r="BM39" s="62">
        <v>0</v>
      </c>
      <c r="BN39" s="74">
        <v>0</v>
      </c>
      <c r="BO39" s="75">
        <v>0</v>
      </c>
      <c r="BP39" s="62">
        <v>0</v>
      </c>
      <c r="BQ39" s="62">
        <v>0</v>
      </c>
      <c r="BR39" s="62">
        <v>0</v>
      </c>
      <c r="BS39" s="62">
        <v>0</v>
      </c>
      <c r="BT39" s="62">
        <v>0</v>
      </c>
      <c r="BU39" s="62">
        <v>0</v>
      </c>
      <c r="BV39" s="62">
        <v>0</v>
      </c>
      <c r="BW39" s="62">
        <v>0</v>
      </c>
      <c r="BX39" s="62">
        <v>0</v>
      </c>
      <c r="BY39" s="62">
        <v>0</v>
      </c>
      <c r="BZ39" s="62">
        <v>0</v>
      </c>
      <c r="CA39" s="62">
        <v>0</v>
      </c>
      <c r="CB39" s="62">
        <v>0</v>
      </c>
      <c r="CC39" s="62">
        <v>0</v>
      </c>
      <c r="CD39" s="62">
        <v>0</v>
      </c>
      <c r="CE39" s="62">
        <v>0</v>
      </c>
      <c r="CF39" s="62">
        <v>0</v>
      </c>
      <c r="CG39" s="62">
        <v>0</v>
      </c>
      <c r="CH39" s="62">
        <v>0</v>
      </c>
      <c r="CI39" s="62">
        <v>0</v>
      </c>
      <c r="CJ39" s="62">
        <v>0</v>
      </c>
      <c r="CK39" s="62">
        <v>0</v>
      </c>
      <c r="CL39" s="62">
        <v>0</v>
      </c>
      <c r="CM39" s="62">
        <v>0</v>
      </c>
      <c r="CN39" s="62">
        <v>0</v>
      </c>
      <c r="CO39" s="62">
        <v>0</v>
      </c>
      <c r="CP39" s="62">
        <v>0</v>
      </c>
      <c r="CQ39" s="62">
        <v>0</v>
      </c>
      <c r="CR39" s="62">
        <v>0</v>
      </c>
      <c r="CS39" s="62">
        <v>0</v>
      </c>
      <c r="CT39" s="62">
        <v>0</v>
      </c>
      <c r="CU39" s="62">
        <v>0</v>
      </c>
      <c r="CV39" s="62">
        <v>0</v>
      </c>
      <c r="CW39" s="62">
        <v>0</v>
      </c>
      <c r="CX39" s="62">
        <v>0</v>
      </c>
      <c r="CY39" s="62">
        <v>0</v>
      </c>
      <c r="CZ39" s="62">
        <v>0</v>
      </c>
      <c r="DA39" s="62">
        <v>0</v>
      </c>
      <c r="DB39" s="62">
        <v>0</v>
      </c>
      <c r="DC39" s="62">
        <v>0</v>
      </c>
      <c r="DD39" s="62">
        <v>0</v>
      </c>
      <c r="DE39" s="62">
        <v>0</v>
      </c>
      <c r="DF39" s="62">
        <v>12.132</v>
      </c>
      <c r="DG39" s="62">
        <v>84070</v>
      </c>
      <c r="DH39" s="62">
        <v>19.863617697180668</v>
      </c>
      <c r="DI39" s="62">
        <v>11.91</v>
      </c>
      <c r="DJ39" s="62">
        <v>1165</v>
      </c>
      <c r="DK39" s="62">
        <v>0.50819489527391148</v>
      </c>
      <c r="DL39" s="62">
        <v>11.673999999999999</v>
      </c>
      <c r="DM39" s="62">
        <v>45040</v>
      </c>
      <c r="DN39" s="62">
        <v>30.509873279411845</v>
      </c>
      <c r="DO39" s="62">
        <v>11.35</v>
      </c>
      <c r="DP39" s="62">
        <v>581663</v>
      </c>
      <c r="DQ39" s="62">
        <v>526.83415830907825</v>
      </c>
      <c r="DR39" s="62">
        <v>11.15</v>
      </c>
      <c r="DS39" s="62">
        <v>3855</v>
      </c>
      <c r="DT39" s="62">
        <v>4.3577193997883699</v>
      </c>
      <c r="DU39" s="62">
        <v>10.862</v>
      </c>
      <c r="DV39" s="62">
        <v>0</v>
      </c>
      <c r="DW39" s="62">
        <v>0</v>
      </c>
      <c r="DX39" s="62">
        <v>10.68</v>
      </c>
      <c r="DY39" s="62">
        <v>41330</v>
      </c>
      <c r="DZ39" s="62">
        <v>65.476987473441085</v>
      </c>
      <c r="EA39" s="62">
        <v>10.494999999999999</v>
      </c>
      <c r="EB39" s="62">
        <v>0</v>
      </c>
      <c r="EC39" s="62">
        <v>0</v>
      </c>
      <c r="ED39" s="62">
        <v>10.353999999999999</v>
      </c>
      <c r="EE39" s="62">
        <v>8340</v>
      </c>
      <c r="EF39" s="62">
        <v>16.73169010364202</v>
      </c>
      <c r="EG39" s="62">
        <v>10.234999999999999</v>
      </c>
      <c r="EH39" s="62">
        <v>321946</v>
      </c>
      <c r="EI39" s="62">
        <v>710.79297616225119</v>
      </c>
      <c r="EJ39" s="62">
        <v>10.134</v>
      </c>
      <c r="EK39" s="62">
        <v>670</v>
      </c>
      <c r="EL39" s="62">
        <v>1.6254189812471236</v>
      </c>
      <c r="EM39" s="62">
        <v>10.061999999999999</v>
      </c>
      <c r="EN39" s="62">
        <v>0</v>
      </c>
      <c r="EO39" s="62">
        <v>0</v>
      </c>
      <c r="EP39" s="62">
        <v>9.99</v>
      </c>
      <c r="EQ39" s="62">
        <v>22080</v>
      </c>
      <c r="ER39" s="62">
        <v>61.926076690221123</v>
      </c>
      <c r="ES39" s="62">
        <v>9.83</v>
      </c>
      <c r="ET39" s="62">
        <v>41096</v>
      </c>
      <c r="EU39" s="62">
        <v>139.47346241045389</v>
      </c>
      <c r="EV39" s="62">
        <v>9.75</v>
      </c>
      <c r="EW39" s="62">
        <v>9265</v>
      </c>
      <c r="EX39" s="62">
        <v>36.709393033538788</v>
      </c>
      <c r="EY39" s="62">
        <v>9.7200000000000006</v>
      </c>
      <c r="EZ39" s="62">
        <v>213144</v>
      </c>
      <c r="FA39" s="62">
        <v>955.69045028684491</v>
      </c>
      <c r="FB39" s="62">
        <v>9.75</v>
      </c>
      <c r="FC39" s="62">
        <v>20260</v>
      </c>
      <c r="FD39" s="62">
        <v>100.59644400125539</v>
      </c>
      <c r="FE39" s="62">
        <v>9.7799999999999994</v>
      </c>
      <c r="FF39" s="62">
        <v>9614</v>
      </c>
      <c r="FG39" s="62">
        <v>52.19307130064341</v>
      </c>
      <c r="FH39" s="62">
        <v>9.8249999999999993</v>
      </c>
      <c r="FI39" s="62">
        <v>135</v>
      </c>
      <c r="FJ39" s="62">
        <v>0.79542558157944077</v>
      </c>
      <c r="FK39" s="62">
        <v>9.86</v>
      </c>
      <c r="FL39" s="76">
        <v>92453</v>
      </c>
      <c r="FM39" s="76">
        <v>583.91218668115062</v>
      </c>
      <c r="FN39" s="76">
        <v>9.9149999999999991</v>
      </c>
      <c r="FO39" s="76">
        <v>35</v>
      </c>
      <c r="FP39" s="76">
        <v>0.23438100508924159</v>
      </c>
      <c r="FQ39" s="76">
        <v>9.9499999999999993</v>
      </c>
      <c r="FR39" s="76">
        <v>31970</v>
      </c>
      <c r="FS39" s="76">
        <v>225.47115402311817</v>
      </c>
      <c r="FT39" s="76">
        <v>9.9949999999999992</v>
      </c>
      <c r="FU39" s="76">
        <v>35</v>
      </c>
      <c r="FV39" s="76">
        <v>0.25918567696045053</v>
      </c>
      <c r="FW39" s="76">
        <v>10</v>
      </c>
      <c r="FX39" s="76">
        <v>206017</v>
      </c>
      <c r="FY39" s="76">
        <v>1593.8770057171841</v>
      </c>
      <c r="FZ39" s="76">
        <v>10.042</v>
      </c>
      <c r="GA39" s="76">
        <v>15</v>
      </c>
      <c r="GB39" s="76">
        <v>0.12036845812654712</v>
      </c>
      <c r="GC39" s="62">
        <v>10.08</v>
      </c>
      <c r="GD39" s="62">
        <v>240</v>
      </c>
      <c r="GE39" s="62">
        <v>1.9915509108099978</v>
      </c>
      <c r="GF39" s="62">
        <v>10.112</v>
      </c>
      <c r="GG39" s="62">
        <v>0</v>
      </c>
      <c r="GH39" s="62">
        <v>0</v>
      </c>
      <c r="GI39" s="62">
        <v>10.15</v>
      </c>
      <c r="GJ39" s="62">
        <v>6795</v>
      </c>
      <c r="GK39" s="62">
        <v>59.821024580569642</v>
      </c>
      <c r="GL39" s="62">
        <v>10.194000000000001</v>
      </c>
      <c r="GM39" s="62">
        <v>0</v>
      </c>
      <c r="GN39" s="62">
        <v>0</v>
      </c>
      <c r="GO39" s="62">
        <v>10.24</v>
      </c>
      <c r="GP39" s="62">
        <v>55370</v>
      </c>
      <c r="GQ39" s="62">
        <v>531.43331459984324</v>
      </c>
      <c r="GR39" s="62">
        <v>10.27</v>
      </c>
      <c r="GS39" s="62">
        <v>0</v>
      </c>
      <c r="GT39" s="62">
        <v>0</v>
      </c>
      <c r="GU39" s="62">
        <v>10.295</v>
      </c>
      <c r="GV39" s="62">
        <v>245</v>
      </c>
      <c r="GW39" s="62">
        <v>2.4892949015437229</v>
      </c>
      <c r="GX39" s="62">
        <v>10.319000000000001</v>
      </c>
      <c r="GY39" s="62">
        <v>0</v>
      </c>
      <c r="GZ39" s="62">
        <v>0</v>
      </c>
      <c r="HA39" s="62">
        <v>10.34</v>
      </c>
      <c r="HB39" s="62">
        <v>47665</v>
      </c>
      <c r="HC39" s="62">
        <v>502.03825916211264</v>
      </c>
      <c r="HD39" s="62">
        <v>10.38</v>
      </c>
      <c r="HE39" s="62">
        <v>135</v>
      </c>
      <c r="HF39" s="62">
        <v>1.4487676436580259</v>
      </c>
      <c r="HG39" s="62">
        <v>10.41</v>
      </c>
      <c r="HH39" s="62">
        <v>15635</v>
      </c>
      <c r="HI39" s="62">
        <v>168.77275084010557</v>
      </c>
      <c r="HJ39" s="62">
        <v>10.428000000000001</v>
      </c>
      <c r="HK39" s="62">
        <v>0</v>
      </c>
      <c r="HL39" s="62">
        <v>0</v>
      </c>
      <c r="HM39" s="62">
        <v>10.443</v>
      </c>
      <c r="HN39" s="62">
        <v>0</v>
      </c>
      <c r="HO39" s="62">
        <v>0</v>
      </c>
      <c r="HP39" s="62">
        <v>10.455</v>
      </c>
      <c r="HQ39" s="62">
        <v>0</v>
      </c>
      <c r="HR39" s="62">
        <v>0</v>
      </c>
    </row>
    <row r="40" spans="1:226" s="43" customFormat="1" ht="15.75">
      <c r="A40" s="102" t="s">
        <v>173</v>
      </c>
      <c r="B40" s="103" t="str">
        <f t="shared" si="11"/>
        <v>ODN4 Comdty</v>
      </c>
      <c r="C40" s="119" t="str">
        <f t="shared" si="0"/>
        <v>N24</v>
      </c>
      <c r="D40" s="120">
        <f ca="1">IF($C$1=TODAY(),IF(ISERROR(_xll.BDP(A40,"last_price")+1-1),IF(O40&lt;=$C$1,0,(D39+D41)/2),_xll.BDP(A40,"last_price")),AA40)</f>
        <v>9.7279999999999998</v>
      </c>
      <c r="E40" s="121">
        <f ca="1">IF($C$1=TODAY(),IF(ISERROR(_xll.BDP(A40,"volume")+1-1),0,_xll.BDP(A40,"volume")),AB40)</f>
        <v>0</v>
      </c>
      <c r="F40" s="122">
        <f>IF(O40&lt;$C$1,0,NETWORKDAYS($C$1,O40,FERIADOS!$A$1:$A$830)-1)</f>
        <v>1698</v>
      </c>
      <c r="G40" s="144">
        <f t="shared" ca="1" si="1"/>
        <v>0</v>
      </c>
      <c r="H40" s="144">
        <f t="shared" ref="H40:H71" si="29">IF(C40="",0,HLOOKUP(CONCATENATE(C40,"D"),$AU$2:$HR$6,2,FALSE))</f>
        <v>0</v>
      </c>
      <c r="I40" s="144">
        <f t="shared" ref="I40:I71" si="30">IF(O40&lt;=$C$1,0,HLOOKUP(CONCATENATE(C40,"D"),$AU$2:$HR$6,3,FALSE))</f>
        <v>7.4234398529632222E-3</v>
      </c>
      <c r="J40" s="144">
        <f t="shared" ref="J40:J71" si="31">IF(O40&lt;=$C$1,0,HLOOKUP(CONCATENATE(C40,"D"),$AU$2:$HR$6,4,FALSE))</f>
        <v>2.4744799509877407E-3</v>
      </c>
      <c r="K40" s="145">
        <f t="shared" ref="K40:K71" si="32">IF(O40&lt;=$C$1,0,HLOOKUP(CONCATENATE(C40,"D"),$AU$2:$HR$6,5,FALSE))</f>
        <v>1.6154919487148722E-3</v>
      </c>
      <c r="L40" s="43">
        <f t="shared" ref="L40:L71" si="33">IF(C40="","",CONCATENATE(20,RIGHT(C40,2))+1-1)</f>
        <v>2024</v>
      </c>
      <c r="M40" s="43">
        <f>IF(C40="","",VLOOKUP(LEFT(C40,1),DIs!$R$2:$S$13,2,FALSE))</f>
        <v>7</v>
      </c>
      <c r="N40" s="54">
        <f t="shared" ref="N40:N71" si="34">IF(A40="","",CONCATENATE(1,"/",M40,"/",L40)+1-1)</f>
        <v>45474</v>
      </c>
      <c r="O40" s="54">
        <f>IF(A40="",0,WORKDAY(N40-1,1,FERIADOS!$A$2:$A$831))</f>
        <v>45474</v>
      </c>
      <c r="P40" s="150">
        <f t="shared" si="12"/>
        <v>10</v>
      </c>
      <c r="Q40" s="61">
        <f>_xll.BDH(A40,$R$7:$S$7,$C$1,$C$1,"Dir=V","Dts=S","Sort=A","Quote=C","QtTyp=Y","Days=T","Per=cd","DtFmt=D","UseDPDF=Y","cols=3;rows=1")</f>
        <v>42998</v>
      </c>
      <c r="R40" s="43">
        <v>9.7279999999999998</v>
      </c>
      <c r="S40" s="43" t="s">
        <v>418</v>
      </c>
      <c r="T40" s="43">
        <f t="shared" si="16"/>
        <v>0</v>
      </c>
      <c r="V40" s="69" t="str">
        <f>_xll.BDH(B40,$R$7:$S$7,$C$1,$C$1,"Dir=V","Dts=S","Sort=A","Quote=C","QtTyp=Y","Days=T","Per=cd","DtFmt=D","UseDPDF=Y")</f>
        <v>#N/A Invalid Security</v>
      </c>
      <c r="Y40" s="43">
        <f t="shared" si="27"/>
        <v>0</v>
      </c>
      <c r="AA40" s="43">
        <f t="shared" si="28"/>
        <v>9.7279999999999998</v>
      </c>
      <c r="AB40" s="43">
        <f t="shared" si="9"/>
        <v>0</v>
      </c>
      <c r="AD40" s="43">
        <v>30</v>
      </c>
      <c r="AE40" s="43" t="s">
        <v>155</v>
      </c>
      <c r="AF40" s="48">
        <v>42054</v>
      </c>
      <c r="AG40" s="43">
        <v>13.13</v>
      </c>
      <c r="AH40" s="43">
        <v>173060</v>
      </c>
      <c r="AI40" s="43">
        <v>306895</v>
      </c>
      <c r="AK40" s="58">
        <f t="shared" si="15"/>
        <v>42796</v>
      </c>
      <c r="AL40" s="43">
        <f t="shared" si="22"/>
        <v>35</v>
      </c>
      <c r="AM40" s="43">
        <f>IF(AK40="","",NETWORKDAYS(AK40,$AM$2,FERIADOS!$A$1:$A$830)-1)</f>
        <v>-43</v>
      </c>
      <c r="AN40" s="63">
        <v>3.1534</v>
      </c>
      <c r="AO40" s="43">
        <f t="shared" si="19"/>
        <v>0</v>
      </c>
      <c r="AP40" s="50">
        <f t="shared" si="20"/>
        <v>0</v>
      </c>
      <c r="AQ40" s="59">
        <f t="shared" si="10"/>
        <v>0</v>
      </c>
      <c r="AR40" s="59">
        <f t="shared" si="21"/>
        <v>0</v>
      </c>
      <c r="AS40" s="72">
        <v>42796</v>
      </c>
      <c r="AT40" s="73">
        <v>5224.544854349354</v>
      </c>
      <c r="AU40" s="62">
        <v>0</v>
      </c>
      <c r="AV40" s="62">
        <v>0</v>
      </c>
      <c r="AW40" s="62">
        <v>0</v>
      </c>
      <c r="AX40" s="62">
        <v>0</v>
      </c>
      <c r="AY40" s="62">
        <v>0</v>
      </c>
      <c r="AZ40" s="62">
        <v>0</v>
      </c>
      <c r="BA40" s="62">
        <v>0</v>
      </c>
      <c r="BB40" s="62">
        <v>0</v>
      </c>
      <c r="BC40" s="62">
        <v>0</v>
      </c>
      <c r="BD40" s="62">
        <v>0</v>
      </c>
      <c r="BE40" s="62">
        <v>0</v>
      </c>
      <c r="BF40" s="62">
        <v>0</v>
      </c>
      <c r="BG40" s="62">
        <v>0</v>
      </c>
      <c r="BH40" s="62">
        <v>0</v>
      </c>
      <c r="BI40" s="62">
        <v>0</v>
      </c>
      <c r="BJ40" s="62">
        <v>0</v>
      </c>
      <c r="BK40" s="62">
        <v>0</v>
      </c>
      <c r="BL40" s="62">
        <v>0</v>
      </c>
      <c r="BM40" s="62">
        <v>0</v>
      </c>
      <c r="BN40" s="74">
        <v>0</v>
      </c>
      <c r="BO40" s="75">
        <v>0</v>
      </c>
      <c r="BP40" s="62">
        <v>0</v>
      </c>
      <c r="BQ40" s="62">
        <v>0</v>
      </c>
      <c r="BR40" s="62">
        <v>0</v>
      </c>
      <c r="BS40" s="62">
        <v>0</v>
      </c>
      <c r="BT40" s="62">
        <v>0</v>
      </c>
      <c r="BU40" s="62">
        <v>0</v>
      </c>
      <c r="BV40" s="62">
        <v>0</v>
      </c>
      <c r="BW40" s="62">
        <v>0</v>
      </c>
      <c r="BX40" s="62">
        <v>0</v>
      </c>
      <c r="BY40" s="62">
        <v>0</v>
      </c>
      <c r="BZ40" s="62">
        <v>0</v>
      </c>
      <c r="CA40" s="62">
        <v>0</v>
      </c>
      <c r="CB40" s="62">
        <v>0</v>
      </c>
      <c r="CC40" s="62">
        <v>0</v>
      </c>
      <c r="CD40" s="62">
        <v>0</v>
      </c>
      <c r="CE40" s="62">
        <v>0</v>
      </c>
      <c r="CF40" s="62">
        <v>0</v>
      </c>
      <c r="CG40" s="62">
        <v>0</v>
      </c>
      <c r="CH40" s="62">
        <v>0</v>
      </c>
      <c r="CI40" s="62">
        <v>0</v>
      </c>
      <c r="CJ40" s="62">
        <v>0</v>
      </c>
      <c r="CK40" s="62">
        <v>0</v>
      </c>
      <c r="CL40" s="62">
        <v>0</v>
      </c>
      <c r="CM40" s="62">
        <v>0</v>
      </c>
      <c r="CN40" s="62">
        <v>0</v>
      </c>
      <c r="CO40" s="62">
        <v>0</v>
      </c>
      <c r="CP40" s="62">
        <v>0</v>
      </c>
      <c r="CQ40" s="62">
        <v>0</v>
      </c>
      <c r="CR40" s="62">
        <v>0</v>
      </c>
      <c r="CS40" s="62">
        <v>0</v>
      </c>
      <c r="CT40" s="62">
        <v>0</v>
      </c>
      <c r="CU40" s="62">
        <v>0</v>
      </c>
      <c r="CV40" s="62">
        <v>0</v>
      </c>
      <c r="CW40" s="62">
        <v>0</v>
      </c>
      <c r="CX40" s="62">
        <v>0</v>
      </c>
      <c r="CY40" s="62">
        <v>0</v>
      </c>
      <c r="CZ40" s="62">
        <v>0</v>
      </c>
      <c r="DA40" s="62">
        <v>0</v>
      </c>
      <c r="DB40" s="62">
        <v>0</v>
      </c>
      <c r="DC40" s="62">
        <v>0</v>
      </c>
      <c r="DD40" s="62">
        <v>0</v>
      </c>
      <c r="DE40" s="62">
        <v>0</v>
      </c>
      <c r="DF40" s="62">
        <v>12.132999999999999</v>
      </c>
      <c r="DG40" s="62">
        <v>23315</v>
      </c>
      <c r="DH40" s="62">
        <v>5.6990602467308014</v>
      </c>
      <c r="DI40" s="62">
        <v>11.914999999999999</v>
      </c>
      <c r="DJ40" s="62">
        <v>30475</v>
      </c>
      <c r="DK40" s="62">
        <v>13.464051262435571</v>
      </c>
      <c r="DL40" s="62">
        <v>11.68</v>
      </c>
      <c r="DM40" s="62">
        <v>8505</v>
      </c>
      <c r="DN40" s="62">
        <v>5.7823919595941105</v>
      </c>
      <c r="DO40" s="62">
        <v>11.385</v>
      </c>
      <c r="DP40" s="62">
        <v>391870</v>
      </c>
      <c r="DQ40" s="62">
        <v>354.64244712106779</v>
      </c>
      <c r="DR40" s="62">
        <v>11.175000000000001</v>
      </c>
      <c r="DS40" s="62">
        <v>2600</v>
      </c>
      <c r="DT40" s="62">
        <v>2.9297655918687626</v>
      </c>
      <c r="DU40" s="62">
        <v>10.909000000000001</v>
      </c>
      <c r="DV40" s="62">
        <v>0</v>
      </c>
      <c r="DW40" s="62">
        <v>0</v>
      </c>
      <c r="DX40" s="62">
        <v>10.744999999999999</v>
      </c>
      <c r="DY40" s="62">
        <v>25245</v>
      </c>
      <c r="DZ40" s="62">
        <v>39.731342476769747</v>
      </c>
      <c r="EA40" s="62">
        <v>10.568</v>
      </c>
      <c r="EB40" s="62">
        <v>200</v>
      </c>
      <c r="EC40" s="62">
        <v>0.35763821560075776</v>
      </c>
      <c r="ED40" s="62">
        <v>10.430999999999999</v>
      </c>
      <c r="EE40" s="62">
        <v>460</v>
      </c>
      <c r="EF40" s="62">
        <v>0.91516165956576578</v>
      </c>
      <c r="EG40" s="62">
        <v>10.324999999999999</v>
      </c>
      <c r="EH40" s="62">
        <v>172370</v>
      </c>
      <c r="EI40" s="62">
        <v>377.09306722622853</v>
      </c>
      <c r="EJ40" s="62">
        <v>10.23</v>
      </c>
      <c r="EK40" s="62">
        <v>10190</v>
      </c>
      <c r="EL40" s="62">
        <v>24.480238508254981</v>
      </c>
      <c r="EM40" s="62">
        <v>10.141999999999999</v>
      </c>
      <c r="EN40" s="62">
        <v>0</v>
      </c>
      <c r="EO40" s="62">
        <v>0</v>
      </c>
      <c r="EP40" s="62">
        <v>10.09</v>
      </c>
      <c r="EQ40" s="62">
        <v>17732</v>
      </c>
      <c r="ER40" s="62">
        <v>49.20603081137574</v>
      </c>
      <c r="ES40" s="62">
        <v>9.94</v>
      </c>
      <c r="ET40" s="62">
        <v>43059</v>
      </c>
      <c r="EU40" s="62">
        <v>144.42608757602716</v>
      </c>
      <c r="EV40" s="62">
        <v>9.8699999999999992</v>
      </c>
      <c r="EW40" s="62">
        <v>11270</v>
      </c>
      <c r="EX40" s="62">
        <v>44.08813772118387</v>
      </c>
      <c r="EY40" s="62">
        <v>9.84</v>
      </c>
      <c r="EZ40" s="62">
        <v>196630</v>
      </c>
      <c r="FA40" s="62">
        <v>869.95041589582809</v>
      </c>
      <c r="FB40" s="62">
        <v>9.86</v>
      </c>
      <c r="FC40" s="62">
        <v>7390</v>
      </c>
      <c r="FD40" s="62">
        <v>36.197825935470085</v>
      </c>
      <c r="FE40" s="62">
        <v>9.9</v>
      </c>
      <c r="FF40" s="62">
        <v>8015</v>
      </c>
      <c r="FG40" s="62">
        <v>42.892357153225909</v>
      </c>
      <c r="FH40" s="62">
        <v>9.94</v>
      </c>
      <c r="FI40" s="62">
        <v>2060</v>
      </c>
      <c r="FJ40" s="62">
        <v>11.961081890050542</v>
      </c>
      <c r="FK40" s="62">
        <v>9.99</v>
      </c>
      <c r="FL40" s="76">
        <v>91685</v>
      </c>
      <c r="FM40" s="76">
        <v>570.11174643188144</v>
      </c>
      <c r="FN40" s="76">
        <v>10.029999999999999</v>
      </c>
      <c r="FO40" s="76">
        <v>100</v>
      </c>
      <c r="FP40" s="76">
        <v>0.65940934485414515</v>
      </c>
      <c r="FQ40" s="76">
        <v>10.09</v>
      </c>
      <c r="FR40" s="76">
        <v>38370</v>
      </c>
      <c r="FS40" s="76">
        <v>266.11221646196606</v>
      </c>
      <c r="FT40" s="76">
        <v>10.119999999999999</v>
      </c>
      <c r="FU40" s="76">
        <v>130</v>
      </c>
      <c r="FV40" s="76">
        <v>0.94689371858251792</v>
      </c>
      <c r="FW40" s="76">
        <v>10.14</v>
      </c>
      <c r="FX40" s="76">
        <v>167000</v>
      </c>
      <c r="FY40" s="76">
        <v>1269.5307811169107</v>
      </c>
      <c r="FZ40" s="76">
        <v>10.192</v>
      </c>
      <c r="GA40" s="76">
        <v>15</v>
      </c>
      <c r="GB40" s="76">
        <v>0.11817566267076282</v>
      </c>
      <c r="GC40" s="62">
        <v>10.23</v>
      </c>
      <c r="GD40" s="62">
        <v>235</v>
      </c>
      <c r="GE40" s="62">
        <v>1.9137889297673294</v>
      </c>
      <c r="GF40" s="62">
        <v>10.262</v>
      </c>
      <c r="GG40" s="62">
        <v>0</v>
      </c>
      <c r="GH40" s="62">
        <v>0</v>
      </c>
      <c r="GI40" s="62">
        <v>10.27</v>
      </c>
      <c r="GJ40" s="62">
        <v>4925</v>
      </c>
      <c r="GK40" s="62">
        <v>42.585509255214731</v>
      </c>
      <c r="GL40" s="62">
        <v>10.327999999999999</v>
      </c>
      <c r="GM40" s="62">
        <v>0</v>
      </c>
      <c r="GN40" s="62">
        <v>0</v>
      </c>
      <c r="GO40" s="62">
        <v>10.37</v>
      </c>
      <c r="GP40" s="62">
        <v>46940</v>
      </c>
      <c r="GQ40" s="62">
        <v>441.68168911876302</v>
      </c>
      <c r="GR40" s="62">
        <v>10.403</v>
      </c>
      <c r="GS40" s="62">
        <v>0</v>
      </c>
      <c r="GT40" s="62">
        <v>0</v>
      </c>
      <c r="GU40" s="62">
        <v>10.43</v>
      </c>
      <c r="GV40" s="62">
        <v>470</v>
      </c>
      <c r="GW40" s="62">
        <v>4.6741116585586671</v>
      </c>
      <c r="GX40" s="62">
        <v>10.456</v>
      </c>
      <c r="GY40" s="62">
        <v>0</v>
      </c>
      <c r="GZ40" s="62">
        <v>0</v>
      </c>
      <c r="HA40" s="62">
        <v>10.47</v>
      </c>
      <c r="HB40" s="62">
        <v>35965</v>
      </c>
      <c r="HC40" s="62">
        <v>370.4369587361345</v>
      </c>
      <c r="HD40" s="62">
        <v>10.48</v>
      </c>
      <c r="HE40" s="62">
        <v>210</v>
      </c>
      <c r="HF40" s="62">
        <v>2.2069910908908108</v>
      </c>
      <c r="HG40" s="62">
        <v>10.53</v>
      </c>
      <c r="HH40" s="62">
        <v>24240</v>
      </c>
      <c r="HI40" s="62">
        <v>255.50251995530303</v>
      </c>
      <c r="HJ40" s="62">
        <v>10.548</v>
      </c>
      <c r="HK40" s="62">
        <v>0</v>
      </c>
      <c r="HL40" s="62">
        <v>0</v>
      </c>
      <c r="HM40" s="62">
        <v>10.563000000000001</v>
      </c>
      <c r="HN40" s="62">
        <v>0</v>
      </c>
      <c r="HO40" s="62">
        <v>0</v>
      </c>
      <c r="HP40" s="62">
        <v>10.574999999999999</v>
      </c>
      <c r="HQ40" s="62">
        <v>0</v>
      </c>
      <c r="HR40" s="62">
        <v>0</v>
      </c>
    </row>
    <row r="41" spans="1:226" s="43" customFormat="1" ht="15.75">
      <c r="A41" s="104" t="s">
        <v>174</v>
      </c>
      <c r="B41" s="103" t="str">
        <f t="shared" si="11"/>
        <v>ODF5 Comdty</v>
      </c>
      <c r="C41" s="105" t="str">
        <f t="shared" si="0"/>
        <v>F25</v>
      </c>
      <c r="D41" s="117">
        <f ca="1">IF($C$1=TODAY(),IF(ISERROR(_xll.BDP(A41,"last_price")+1-1),IF(O41&lt;=$C$1,0,(D40+D42)/2),_xll.BDP(A41,"last_price")),AA41)</f>
        <v>9.81</v>
      </c>
      <c r="E41" s="106">
        <f ca="1">IF($C$1=TODAY(),IF(ISERROR(_xll.BDP(A41,"volume")+1-1),0,_xll.BDP(A41,"volume")),AB41)</f>
        <v>44975</v>
      </c>
      <c r="F41" s="107">
        <f>IF(O41&lt;$C$1,0,NETWORKDAYS($C$1,O41,FERIADOS!$A$1:$A$830)-1)</f>
        <v>1828</v>
      </c>
      <c r="G41" s="146">
        <f t="shared" ca="1" si="1"/>
        <v>480.69133553933568</v>
      </c>
      <c r="H41" s="146">
        <f t="shared" si="29"/>
        <v>315.88537733326132</v>
      </c>
      <c r="I41" s="146">
        <f t="shared" si="30"/>
        <v>365.93112707884057</v>
      </c>
      <c r="J41" s="146">
        <f t="shared" si="31"/>
        <v>338.62834299941079</v>
      </c>
      <c r="K41" s="147">
        <f t="shared" si="32"/>
        <v>318.19057549793621</v>
      </c>
      <c r="L41" s="43">
        <f t="shared" si="33"/>
        <v>2025</v>
      </c>
      <c r="M41" s="43">
        <f>IF(C41="","",VLOOKUP(LEFT(C41,1),DIs!$R$2:$S$13,2,FALSE))</f>
        <v>1</v>
      </c>
      <c r="N41" s="54">
        <f t="shared" si="34"/>
        <v>45658</v>
      </c>
      <c r="O41" s="54">
        <f>IF(A41="",0,WORKDAY(N41-1,1,FERIADOS!$A$2:$A$831))</f>
        <v>45659</v>
      </c>
      <c r="P41" s="150">
        <f t="shared" si="12"/>
        <v>548.89669061826089</v>
      </c>
      <c r="Q41" s="61">
        <f>_xll.BDH(A41,$R$7:$S$7,$C$1,$C$1,"Dir=V","Dts=S","Sort=A","Quote=C","QtTyp=Y","Days=T","Per=cd","DtFmt=D","UseDPDF=Y","cols=3;rows=1")</f>
        <v>42998</v>
      </c>
      <c r="R41" s="43">
        <v>9.81</v>
      </c>
      <c r="S41" s="43">
        <v>44975</v>
      </c>
      <c r="T41" s="43">
        <f t="shared" si="16"/>
        <v>44975</v>
      </c>
      <c r="V41" s="69" t="str">
        <f>_xll.BDH(B41,$R$7:$S$7,$C$1,$C$1,"Dir=V","Dts=S","Sort=A","Quote=C","QtTyp=Y","Days=T","Per=cd","DtFmt=D","UseDPDF=Y")</f>
        <v>#N/A Invalid Security</v>
      </c>
      <c r="Y41" s="43">
        <f t="shared" si="27"/>
        <v>0</v>
      </c>
      <c r="AA41" s="43">
        <f t="shared" si="28"/>
        <v>9.81</v>
      </c>
      <c r="AB41" s="43">
        <f t="shared" si="9"/>
        <v>44975</v>
      </c>
      <c r="AD41" s="43">
        <v>31</v>
      </c>
      <c r="AE41" s="43" t="s">
        <v>156</v>
      </c>
      <c r="AF41" s="48">
        <v>42055</v>
      </c>
      <c r="AG41" s="43">
        <v>13.22</v>
      </c>
      <c r="AH41" s="43">
        <v>197980</v>
      </c>
      <c r="AI41" s="43">
        <v>192240</v>
      </c>
      <c r="AK41" s="58">
        <f t="shared" si="15"/>
        <v>42795</v>
      </c>
      <c r="AL41" s="43">
        <f t="shared" si="22"/>
        <v>36</v>
      </c>
      <c r="AM41" s="43">
        <f>IF(AK41="","",NETWORKDAYS(AK41,$AM$2,FERIADOS!$A$1:$A$830)-1)</f>
        <v>-42</v>
      </c>
      <c r="AN41" s="63">
        <v>3.0937999999999999</v>
      </c>
      <c r="AO41" s="43">
        <f t="shared" si="19"/>
        <v>0</v>
      </c>
      <c r="AP41" s="50">
        <f t="shared" si="20"/>
        <v>0</v>
      </c>
      <c r="AQ41" s="59">
        <f t="shared" si="10"/>
        <v>0</v>
      </c>
      <c r="AR41" s="59">
        <f t="shared" si="21"/>
        <v>0</v>
      </c>
      <c r="AS41" s="72">
        <v>42795</v>
      </c>
      <c r="AT41" s="73">
        <v>1859.2522312490514</v>
      </c>
      <c r="AU41" s="62">
        <v>0</v>
      </c>
      <c r="AV41" s="62">
        <v>0</v>
      </c>
      <c r="AW41" s="62">
        <v>0</v>
      </c>
      <c r="AX41" s="62">
        <v>0</v>
      </c>
      <c r="AY41" s="62">
        <v>0</v>
      </c>
      <c r="AZ41" s="62">
        <v>0</v>
      </c>
      <c r="BA41" s="62">
        <v>0</v>
      </c>
      <c r="BB41" s="62">
        <v>0</v>
      </c>
      <c r="BC41" s="62">
        <v>0</v>
      </c>
      <c r="BD41" s="62">
        <v>0</v>
      </c>
      <c r="BE41" s="62">
        <v>0</v>
      </c>
      <c r="BF41" s="62">
        <v>0</v>
      </c>
      <c r="BG41" s="62">
        <v>0</v>
      </c>
      <c r="BH41" s="62">
        <v>0</v>
      </c>
      <c r="BI41" s="62">
        <v>0</v>
      </c>
      <c r="BJ41" s="62">
        <v>0</v>
      </c>
      <c r="BK41" s="62">
        <v>0</v>
      </c>
      <c r="BL41" s="62">
        <v>0</v>
      </c>
      <c r="BM41" s="62">
        <v>0</v>
      </c>
      <c r="BN41" s="74">
        <v>0</v>
      </c>
      <c r="BO41" s="75">
        <v>0</v>
      </c>
      <c r="BP41" s="62">
        <v>0</v>
      </c>
      <c r="BQ41" s="62">
        <v>0</v>
      </c>
      <c r="BR41" s="62">
        <v>0</v>
      </c>
      <c r="BS41" s="62">
        <v>0</v>
      </c>
      <c r="BT41" s="62">
        <v>0</v>
      </c>
      <c r="BU41" s="62">
        <v>0</v>
      </c>
      <c r="BV41" s="62">
        <v>0</v>
      </c>
      <c r="BW41" s="62">
        <v>0</v>
      </c>
      <c r="BX41" s="62">
        <v>0</v>
      </c>
      <c r="BY41" s="62">
        <v>0</v>
      </c>
      <c r="BZ41" s="62">
        <v>0</v>
      </c>
      <c r="CA41" s="62">
        <v>0</v>
      </c>
      <c r="CB41" s="62">
        <v>0</v>
      </c>
      <c r="CC41" s="62">
        <v>0</v>
      </c>
      <c r="CD41" s="62">
        <v>0</v>
      </c>
      <c r="CE41" s="62">
        <v>0</v>
      </c>
      <c r="CF41" s="62">
        <v>0</v>
      </c>
      <c r="CG41" s="62">
        <v>0</v>
      </c>
      <c r="CH41" s="62">
        <v>0</v>
      </c>
      <c r="CI41" s="62">
        <v>0</v>
      </c>
      <c r="CJ41" s="62">
        <v>0</v>
      </c>
      <c r="CK41" s="62">
        <v>0</v>
      </c>
      <c r="CL41" s="62">
        <v>0</v>
      </c>
      <c r="CM41" s="62">
        <v>0</v>
      </c>
      <c r="CN41" s="62">
        <v>0</v>
      </c>
      <c r="CO41" s="62">
        <v>0</v>
      </c>
      <c r="CP41" s="62">
        <v>0</v>
      </c>
      <c r="CQ41" s="62">
        <v>0</v>
      </c>
      <c r="CR41" s="62">
        <v>0</v>
      </c>
      <c r="CS41" s="62">
        <v>0</v>
      </c>
      <c r="CT41" s="62">
        <v>0</v>
      </c>
      <c r="CU41" s="62">
        <v>0</v>
      </c>
      <c r="CV41" s="62">
        <v>0</v>
      </c>
      <c r="CW41" s="62">
        <v>0</v>
      </c>
      <c r="CX41" s="62">
        <v>0</v>
      </c>
      <c r="CY41" s="62">
        <v>0</v>
      </c>
      <c r="CZ41" s="62">
        <v>0</v>
      </c>
      <c r="DA41" s="62">
        <v>0</v>
      </c>
      <c r="DB41" s="62">
        <v>0</v>
      </c>
      <c r="DC41" s="62">
        <v>0</v>
      </c>
      <c r="DD41" s="62">
        <v>0</v>
      </c>
      <c r="DE41" s="62">
        <v>0</v>
      </c>
      <c r="DF41" s="62">
        <v>12.132999999999999</v>
      </c>
      <c r="DG41" s="62">
        <v>62390</v>
      </c>
      <c r="DH41" s="62">
        <v>16.243418822500207</v>
      </c>
      <c r="DI41" s="62">
        <v>12.132999999999999</v>
      </c>
      <c r="DJ41" s="62">
        <v>62390</v>
      </c>
      <c r="DK41" s="62">
        <v>28.719777733926215</v>
      </c>
      <c r="DL41" s="62">
        <v>11.93</v>
      </c>
      <c r="DM41" s="62">
        <v>3285</v>
      </c>
      <c r="DN41" s="62">
        <v>2.3056852397829837</v>
      </c>
      <c r="DO41" s="62">
        <v>11.681000000000001</v>
      </c>
      <c r="DP41" s="62">
        <v>2355</v>
      </c>
      <c r="DQ41" s="62">
        <v>2.1898029244557731</v>
      </c>
      <c r="DR41" s="62">
        <v>11.38</v>
      </c>
      <c r="DS41" s="62">
        <v>89785</v>
      </c>
      <c r="DT41" s="62">
        <v>103.79826467944415</v>
      </c>
      <c r="DU41" s="62">
        <v>11.16</v>
      </c>
      <c r="DV41" s="62">
        <v>1570</v>
      </c>
      <c r="DW41" s="62">
        <v>2.1975024617969932</v>
      </c>
      <c r="DX41" s="62">
        <v>10.891</v>
      </c>
      <c r="DY41" s="62">
        <v>0</v>
      </c>
      <c r="DZ41" s="62">
        <v>0</v>
      </c>
      <c r="EA41" s="62">
        <v>10.725</v>
      </c>
      <c r="EB41" s="62">
        <v>6945</v>
      </c>
      <c r="EC41" s="62">
        <v>12.698364477874401</v>
      </c>
      <c r="ED41" s="62">
        <v>10.542</v>
      </c>
      <c r="EE41" s="62">
        <v>0</v>
      </c>
      <c r="EF41" s="62">
        <v>0</v>
      </c>
      <c r="EG41" s="62">
        <v>10.404999999999999</v>
      </c>
      <c r="EH41" s="62">
        <v>0</v>
      </c>
      <c r="EI41" s="62">
        <v>0</v>
      </c>
      <c r="EJ41" s="62">
        <v>10.295</v>
      </c>
      <c r="EK41" s="62">
        <v>67380</v>
      </c>
      <c r="EL41" s="62">
        <v>165.45689982093637</v>
      </c>
      <c r="EM41" s="62">
        <v>10.128</v>
      </c>
      <c r="EN41" s="62">
        <v>0</v>
      </c>
      <c r="EO41" s="62">
        <v>0</v>
      </c>
      <c r="EP41" s="62">
        <v>10.06</v>
      </c>
      <c r="EQ41" s="62">
        <v>6585</v>
      </c>
      <c r="ER41" s="62">
        <v>18.697959643229265</v>
      </c>
      <c r="ES41" s="62">
        <v>9.9</v>
      </c>
      <c r="ET41" s="62">
        <v>18115</v>
      </c>
      <c r="EU41" s="62">
        <v>62.146487293453937</v>
      </c>
      <c r="EV41" s="62">
        <v>9.83</v>
      </c>
      <c r="EW41" s="62">
        <v>1950</v>
      </c>
      <c r="EX41" s="62">
        <v>7.7993723743451877</v>
      </c>
      <c r="EY41" s="62">
        <v>9.8000000000000007</v>
      </c>
      <c r="EZ41" s="62">
        <v>72715</v>
      </c>
      <c r="FA41" s="62">
        <v>328.84203119645952</v>
      </c>
      <c r="FB41" s="62">
        <v>9.82</v>
      </c>
      <c r="FC41" s="62">
        <v>2890</v>
      </c>
      <c r="FD41" s="62">
        <v>14.467088936804387</v>
      </c>
      <c r="FE41" s="62">
        <v>9.84</v>
      </c>
      <c r="FF41" s="62">
        <v>4540</v>
      </c>
      <c r="FG41" s="62">
        <v>24.842090794478885</v>
      </c>
      <c r="FH41" s="62">
        <v>9.9</v>
      </c>
      <c r="FI41" s="62">
        <v>25</v>
      </c>
      <c r="FJ41" s="62">
        <v>0.14832075187035498</v>
      </c>
      <c r="FK41" s="62">
        <v>9.91</v>
      </c>
      <c r="FL41" s="76">
        <v>39345</v>
      </c>
      <c r="FM41" s="76">
        <v>250.31863028931164</v>
      </c>
      <c r="FN41" s="76">
        <v>9.9640000000000004</v>
      </c>
      <c r="FO41" s="76">
        <v>25</v>
      </c>
      <c r="FP41" s="76">
        <v>0.16859303265263562</v>
      </c>
      <c r="FQ41" s="76">
        <v>10.01</v>
      </c>
      <c r="FR41" s="76">
        <v>8145</v>
      </c>
      <c r="FS41" s="76">
        <v>57.805277235136373</v>
      </c>
      <c r="FT41" s="76">
        <v>10.026</v>
      </c>
      <c r="FU41" s="76">
        <v>20</v>
      </c>
      <c r="FV41" s="76">
        <v>0.14917183517989757</v>
      </c>
      <c r="FW41" s="76">
        <v>10.039999999999999</v>
      </c>
      <c r="FX41" s="76">
        <v>73140</v>
      </c>
      <c r="FY41" s="76">
        <v>569.58077495807413</v>
      </c>
      <c r="FZ41" s="76">
        <v>10.07</v>
      </c>
      <c r="GA41" s="76">
        <v>165</v>
      </c>
      <c r="GB41" s="76">
        <v>1.3332164458576814</v>
      </c>
      <c r="GC41" s="62">
        <v>10.11</v>
      </c>
      <c r="GD41" s="62">
        <v>95</v>
      </c>
      <c r="GE41" s="62">
        <v>0.79356130426201921</v>
      </c>
      <c r="GF41" s="62">
        <v>10.131</v>
      </c>
      <c r="GG41" s="62">
        <v>0</v>
      </c>
      <c r="GH41" s="62">
        <v>0</v>
      </c>
      <c r="GI41" s="62">
        <v>10.15</v>
      </c>
      <c r="GJ41" s="62">
        <v>1875</v>
      </c>
      <c r="GK41" s="62">
        <v>16.637345489112455</v>
      </c>
      <c r="GL41" s="62">
        <v>10.204000000000001</v>
      </c>
      <c r="GM41" s="62">
        <v>0</v>
      </c>
      <c r="GN41" s="62">
        <v>0</v>
      </c>
      <c r="GO41" s="62">
        <v>10.25</v>
      </c>
      <c r="GP41" s="62">
        <v>11515</v>
      </c>
      <c r="GQ41" s="62">
        <v>111.29164985398359</v>
      </c>
      <c r="GR41" s="62">
        <v>10.274000000000001</v>
      </c>
      <c r="GS41" s="62">
        <v>0</v>
      </c>
      <c r="GT41" s="62">
        <v>0</v>
      </c>
      <c r="GU41" s="62">
        <v>10.295</v>
      </c>
      <c r="GV41" s="62">
        <v>405</v>
      </c>
      <c r="GW41" s="62">
        <v>4.1454351123665587</v>
      </c>
      <c r="GX41" s="62">
        <v>10.313000000000001</v>
      </c>
      <c r="GY41" s="62">
        <v>0</v>
      </c>
      <c r="GZ41" s="62">
        <v>0</v>
      </c>
      <c r="HA41" s="62">
        <v>10.33</v>
      </c>
      <c r="HB41" s="62">
        <v>18045</v>
      </c>
      <c r="HC41" s="62">
        <v>191.59263488383448</v>
      </c>
      <c r="HD41" s="62">
        <v>10.34</v>
      </c>
      <c r="HE41" s="62">
        <v>215</v>
      </c>
      <c r="HF41" s="62">
        <v>2.3320322351556637</v>
      </c>
      <c r="HG41" s="62">
        <v>10.37</v>
      </c>
      <c r="HH41" s="62">
        <v>3730</v>
      </c>
      <c r="HI41" s="62">
        <v>40.706105721575987</v>
      </c>
      <c r="HJ41" s="62">
        <v>10.375</v>
      </c>
      <c r="HK41" s="62">
        <v>0</v>
      </c>
      <c r="HL41" s="62">
        <v>0</v>
      </c>
      <c r="HM41" s="62">
        <v>10.375</v>
      </c>
      <c r="HN41" s="62">
        <v>0</v>
      </c>
      <c r="HO41" s="62">
        <v>0</v>
      </c>
      <c r="HP41" s="62">
        <v>10.375</v>
      </c>
      <c r="HQ41" s="62">
        <v>0</v>
      </c>
      <c r="HR41" s="62">
        <v>0</v>
      </c>
    </row>
    <row r="42" spans="1:226" s="43" customFormat="1" ht="15.75">
      <c r="A42" s="102" t="s">
        <v>175</v>
      </c>
      <c r="B42" s="103" t="str">
        <f t="shared" si="11"/>
        <v>ODF6 Comdty</v>
      </c>
      <c r="C42" s="119" t="str">
        <f t="shared" si="0"/>
        <v>F26</v>
      </c>
      <c r="D42" s="120">
        <f ca="1">IF($C$1=TODAY(),IF(ISERROR(_xll.BDP(A42,"last_price")+1-1),IF(O42&lt;=$C$1,0,(D41+D43)/2),_xll.BDP(A42,"last_price")),AA42)</f>
        <v>9.9250000000000007</v>
      </c>
      <c r="E42" s="121">
        <f ca="1">IF($C$1=TODAY(),IF(ISERROR(_xll.BDP(A42,"volume")+1-1),0,_xll.BDP(A42,"volume")),AB42)</f>
        <v>55</v>
      </c>
      <c r="F42" s="122">
        <f>IF(O42&lt;$C$1,0,NETWORKDAYS($C$1,O42,FERIADOS!$A$1:$A$830)-1)</f>
        <v>2081</v>
      </c>
      <c r="G42" s="144">
        <f t="shared" ca="1" si="1"/>
        <v>0.60331211204706892</v>
      </c>
      <c r="H42" s="144">
        <f t="shared" si="29"/>
        <v>0.78537463410398722</v>
      </c>
      <c r="I42" s="144">
        <f t="shared" si="30"/>
        <v>5.2965244773894042</v>
      </c>
      <c r="J42" s="144">
        <f t="shared" si="31"/>
        <v>5.7587110444915082</v>
      </c>
      <c r="K42" s="145">
        <f t="shared" si="32"/>
        <v>5.4360136594836348</v>
      </c>
      <c r="L42" s="43">
        <f t="shared" si="33"/>
        <v>2026</v>
      </c>
      <c r="M42" s="43">
        <f>IF(C42="","",VLOOKUP(LEFT(C42,1),DIs!$R$2:$S$13,2,FALSE))</f>
        <v>1</v>
      </c>
      <c r="N42" s="54">
        <f t="shared" si="34"/>
        <v>46023</v>
      </c>
      <c r="O42" s="54">
        <f>IF(A42="",0,WORKDAY(N42-1,1,FERIADOS!$A$2:$A$831))</f>
        <v>46024</v>
      </c>
      <c r="P42" s="150">
        <f t="shared" si="12"/>
        <v>10</v>
      </c>
      <c r="Q42" s="61">
        <f>_xll.BDH(A42,$R$7:$S$7,$C$1,$C$1,"Dir=V","Dts=S","Sort=A","Quote=C","QtTyp=Y","Days=T","Per=cd","DtFmt=D","UseDPDF=Y","cols=3;rows=1")</f>
        <v>42998</v>
      </c>
      <c r="R42" s="43">
        <v>9.9250000000000007</v>
      </c>
      <c r="S42" s="43">
        <v>55</v>
      </c>
      <c r="T42" s="43">
        <f t="shared" si="16"/>
        <v>55</v>
      </c>
      <c r="V42" s="69" t="str">
        <f>_xll.BDH(B42,$R$7:$S$7,$C$1,$C$1,"Dir=V","Dts=S","Sort=A","Quote=C","QtTyp=Y","Days=T","Per=cd","DtFmt=D","UseDPDF=Y")</f>
        <v>#N/A Invalid Security</v>
      </c>
      <c r="Y42" s="43">
        <f t="shared" si="27"/>
        <v>0</v>
      </c>
      <c r="AA42" s="43">
        <f t="shared" si="28"/>
        <v>9.9250000000000007</v>
      </c>
      <c r="AB42" s="43">
        <f t="shared" si="9"/>
        <v>55</v>
      </c>
      <c r="AD42" s="43">
        <v>32</v>
      </c>
      <c r="AE42" s="43" t="s">
        <v>157</v>
      </c>
      <c r="AF42" s="48">
        <v>42058</v>
      </c>
      <c r="AG42" s="43">
        <v>13.14</v>
      </c>
      <c r="AH42" s="43">
        <v>206330</v>
      </c>
      <c r="AI42" s="43">
        <v>79295</v>
      </c>
      <c r="AK42" s="58">
        <f t="shared" si="15"/>
        <v>42790</v>
      </c>
      <c r="AL42" s="43">
        <f t="shared" si="22"/>
        <v>37</v>
      </c>
      <c r="AM42" s="43">
        <f>IF(AK42="","",NETWORKDAYS(AK42,$AM$2,FERIADOS!$A$1:$A$830)-1)</f>
        <v>-41</v>
      </c>
      <c r="AN42" s="63">
        <v>3.0937999999999999</v>
      </c>
      <c r="AO42" s="43">
        <f t="shared" si="19"/>
        <v>0</v>
      </c>
      <c r="AP42" s="50">
        <f t="shared" si="20"/>
        <v>0</v>
      </c>
      <c r="AQ42" s="59">
        <f t="shared" si="10"/>
        <v>0</v>
      </c>
      <c r="AR42" s="59">
        <f t="shared" si="21"/>
        <v>0</v>
      </c>
      <c r="AS42" s="72">
        <v>42790</v>
      </c>
      <c r="AT42" s="73">
        <v>5617.7188393971846</v>
      </c>
      <c r="AU42" s="62">
        <v>0</v>
      </c>
      <c r="AV42" s="62">
        <v>0</v>
      </c>
      <c r="AW42" s="62">
        <v>0</v>
      </c>
      <c r="AX42" s="62">
        <v>0</v>
      </c>
      <c r="AY42" s="62">
        <v>0</v>
      </c>
      <c r="AZ42" s="62">
        <v>0</v>
      </c>
      <c r="BA42" s="62">
        <v>0</v>
      </c>
      <c r="BB42" s="62">
        <v>0</v>
      </c>
      <c r="BC42" s="62">
        <v>0</v>
      </c>
      <c r="BD42" s="62">
        <v>0</v>
      </c>
      <c r="BE42" s="62">
        <v>0</v>
      </c>
      <c r="BF42" s="62">
        <v>0</v>
      </c>
      <c r="BG42" s="62">
        <v>0</v>
      </c>
      <c r="BH42" s="62">
        <v>0</v>
      </c>
      <c r="BI42" s="62">
        <v>0</v>
      </c>
      <c r="BJ42" s="62">
        <v>0</v>
      </c>
      <c r="BK42" s="62">
        <v>0</v>
      </c>
      <c r="BL42" s="62">
        <v>0</v>
      </c>
      <c r="BM42" s="62">
        <v>0</v>
      </c>
      <c r="BN42" s="74">
        <v>0</v>
      </c>
      <c r="BO42" s="75">
        <v>0</v>
      </c>
      <c r="BP42" s="62">
        <v>0</v>
      </c>
      <c r="BQ42" s="62">
        <v>0</v>
      </c>
      <c r="BR42" s="62">
        <v>0</v>
      </c>
      <c r="BS42" s="62">
        <v>0</v>
      </c>
      <c r="BT42" s="62">
        <v>0</v>
      </c>
      <c r="BU42" s="62">
        <v>0</v>
      </c>
      <c r="BV42" s="62">
        <v>0</v>
      </c>
      <c r="BW42" s="62">
        <v>0</v>
      </c>
      <c r="BX42" s="62">
        <v>0</v>
      </c>
      <c r="BY42" s="62">
        <v>0</v>
      </c>
      <c r="BZ42" s="62">
        <v>0</v>
      </c>
      <c r="CA42" s="62">
        <v>0</v>
      </c>
      <c r="CB42" s="62">
        <v>0</v>
      </c>
      <c r="CC42" s="62">
        <v>0</v>
      </c>
      <c r="CD42" s="62">
        <v>0</v>
      </c>
      <c r="CE42" s="62">
        <v>0</v>
      </c>
      <c r="CF42" s="62">
        <v>0</v>
      </c>
      <c r="CG42" s="62">
        <v>0</v>
      </c>
      <c r="CH42" s="62">
        <v>0</v>
      </c>
      <c r="CI42" s="62">
        <v>0</v>
      </c>
      <c r="CJ42" s="62">
        <v>0</v>
      </c>
      <c r="CK42" s="62">
        <v>0</v>
      </c>
      <c r="CL42" s="62">
        <v>0</v>
      </c>
      <c r="CM42" s="62">
        <v>0</v>
      </c>
      <c r="CN42" s="62">
        <v>0</v>
      </c>
      <c r="CO42" s="62">
        <v>0</v>
      </c>
      <c r="CP42" s="62">
        <v>0</v>
      </c>
      <c r="CQ42" s="62">
        <v>0</v>
      </c>
      <c r="CR42" s="62">
        <v>0</v>
      </c>
      <c r="CS42" s="62">
        <v>0</v>
      </c>
      <c r="CT42" s="62">
        <v>0</v>
      </c>
      <c r="CU42" s="62">
        <v>0</v>
      </c>
      <c r="CV42" s="62">
        <v>0</v>
      </c>
      <c r="CW42" s="62">
        <v>0</v>
      </c>
      <c r="CX42" s="62">
        <v>0</v>
      </c>
      <c r="CY42" s="62">
        <v>0</v>
      </c>
      <c r="CZ42" s="62">
        <v>0</v>
      </c>
      <c r="DA42" s="62">
        <v>0</v>
      </c>
      <c r="DB42" s="62">
        <v>0</v>
      </c>
      <c r="DC42" s="62">
        <v>12.13</v>
      </c>
      <c r="DD42" s="62">
        <v>79595</v>
      </c>
      <c r="DE42" s="62">
        <v>0.91006807840763393</v>
      </c>
      <c r="DF42" s="62">
        <v>12.132</v>
      </c>
      <c r="DG42" s="62">
        <v>432530</v>
      </c>
      <c r="DH42" s="62">
        <v>117.45431723422327</v>
      </c>
      <c r="DI42" s="62">
        <v>11.93</v>
      </c>
      <c r="DJ42" s="62">
        <v>6550</v>
      </c>
      <c r="DK42" s="62">
        <v>3.0938094492303274</v>
      </c>
      <c r="DL42" s="62">
        <v>11.7</v>
      </c>
      <c r="DM42" s="62">
        <v>9020</v>
      </c>
      <c r="DN42" s="62">
        <v>6.4452027491982982</v>
      </c>
      <c r="DO42" s="62">
        <v>11.404999999999999</v>
      </c>
      <c r="DP42" s="62">
        <v>138375</v>
      </c>
      <c r="DQ42" s="62">
        <v>130.57441191683299</v>
      </c>
      <c r="DR42" s="62">
        <v>11.19</v>
      </c>
      <c r="DS42" s="62">
        <v>2275</v>
      </c>
      <c r="DT42" s="62">
        <v>2.6604304343324197</v>
      </c>
      <c r="DU42" s="62">
        <v>10.927</v>
      </c>
      <c r="DV42" s="62">
        <v>0</v>
      </c>
      <c r="DW42" s="62">
        <v>0</v>
      </c>
      <c r="DX42" s="62">
        <v>10.765000000000001</v>
      </c>
      <c r="DY42" s="62">
        <v>13570</v>
      </c>
      <c r="DZ42" s="62">
        <v>22.040269519876276</v>
      </c>
      <c r="EA42" s="62">
        <v>10.584</v>
      </c>
      <c r="EB42" s="62">
        <v>0</v>
      </c>
      <c r="EC42" s="62">
        <v>0</v>
      </c>
      <c r="ED42" s="62">
        <v>10.449</v>
      </c>
      <c r="EE42" s="62">
        <v>0</v>
      </c>
      <c r="EF42" s="62">
        <v>0</v>
      </c>
      <c r="EG42" s="62">
        <v>10.34</v>
      </c>
      <c r="EH42" s="62">
        <v>229290</v>
      </c>
      <c r="EI42" s="62">
        <v>515.66521959017268</v>
      </c>
      <c r="EJ42" s="62">
        <v>10.24</v>
      </c>
      <c r="EK42" s="62">
        <v>0</v>
      </c>
      <c r="EL42" s="62">
        <v>0</v>
      </c>
      <c r="EM42" s="62">
        <v>0</v>
      </c>
      <c r="EN42" s="62">
        <v>0</v>
      </c>
      <c r="EO42" s="62">
        <v>0</v>
      </c>
      <c r="EP42" s="62">
        <v>10.11</v>
      </c>
      <c r="EQ42" s="62">
        <v>15186</v>
      </c>
      <c r="ER42" s="62">
        <v>43.22278871422742</v>
      </c>
      <c r="ES42" s="62">
        <v>9.9600000000000009</v>
      </c>
      <c r="ET42" s="62">
        <v>44790</v>
      </c>
      <c r="EU42" s="62">
        <v>153.86776482844948</v>
      </c>
      <c r="EV42" s="62">
        <v>9.8800000000000008</v>
      </c>
      <c r="EW42" s="62">
        <v>12030</v>
      </c>
      <c r="EX42" s="62">
        <v>48.162806988287244</v>
      </c>
      <c r="EY42" s="62">
        <v>9.86</v>
      </c>
      <c r="EZ42" s="62">
        <v>215325</v>
      </c>
      <c r="FA42" s="62">
        <v>974.02803459081042</v>
      </c>
      <c r="FB42" s="62">
        <v>9.8800000000000008</v>
      </c>
      <c r="FC42" s="62">
        <v>14965</v>
      </c>
      <c r="FD42" s="62">
        <v>74.904056616020696</v>
      </c>
      <c r="FE42" s="62">
        <v>9.9</v>
      </c>
      <c r="FF42" s="62">
        <v>10815</v>
      </c>
      <c r="FG42" s="62">
        <v>59.150276995280109</v>
      </c>
      <c r="FH42" s="62">
        <v>9.9450000000000003</v>
      </c>
      <c r="FI42" s="62">
        <v>420</v>
      </c>
      <c r="FJ42" s="62">
        <v>2.491050475950515</v>
      </c>
      <c r="FK42" s="62">
        <v>9.98</v>
      </c>
      <c r="FL42" s="76">
        <v>68115</v>
      </c>
      <c r="FM42" s="76">
        <v>432.74716072308502</v>
      </c>
      <c r="FN42" s="76">
        <v>10.029999999999999</v>
      </c>
      <c r="FO42" s="76">
        <v>40</v>
      </c>
      <c r="FP42" s="76">
        <v>0.26933616517922165</v>
      </c>
      <c r="FQ42" s="76">
        <v>10.07</v>
      </c>
      <c r="FR42" s="76">
        <v>24202</v>
      </c>
      <c r="FS42" s="76">
        <v>171.49863298278828</v>
      </c>
      <c r="FT42" s="76">
        <v>10.11</v>
      </c>
      <c r="FU42" s="76">
        <v>45</v>
      </c>
      <c r="FV42" s="76">
        <v>0.33471140212951783</v>
      </c>
      <c r="FW42" s="76">
        <v>10.11</v>
      </c>
      <c r="FX42" s="76">
        <v>206405</v>
      </c>
      <c r="FY42" s="76">
        <v>1603.5177093299133</v>
      </c>
      <c r="FZ42" s="76">
        <v>10.154999999999999</v>
      </c>
      <c r="GA42" s="76">
        <v>50</v>
      </c>
      <c r="GB42" s="76">
        <v>0.40266735357156286</v>
      </c>
      <c r="GC42" s="62">
        <v>10.18</v>
      </c>
      <c r="GD42" s="62">
        <v>160</v>
      </c>
      <c r="GE42" s="62">
        <v>1.3327357481760485</v>
      </c>
      <c r="GF42" s="62">
        <v>10.195</v>
      </c>
      <c r="GG42" s="62">
        <v>25</v>
      </c>
      <c r="GH42" s="62">
        <v>0.21507888648160145</v>
      </c>
      <c r="GI42" s="62">
        <v>10.215</v>
      </c>
      <c r="GJ42" s="62">
        <v>4210</v>
      </c>
      <c r="GK42" s="62">
        <v>37.244690925712327</v>
      </c>
      <c r="GL42" s="62">
        <v>10.266</v>
      </c>
      <c r="GM42" s="62">
        <v>0</v>
      </c>
      <c r="GN42" s="62">
        <v>0</v>
      </c>
      <c r="GO42" s="62">
        <v>10.31</v>
      </c>
      <c r="GP42" s="62">
        <v>54755</v>
      </c>
      <c r="GQ42" s="62">
        <v>527.39951343215478</v>
      </c>
      <c r="GR42" s="62">
        <v>10.323</v>
      </c>
      <c r="GS42" s="62">
        <v>0</v>
      </c>
      <c r="GT42" s="62">
        <v>0</v>
      </c>
      <c r="GU42" s="62">
        <v>10.335000000000001</v>
      </c>
      <c r="GV42" s="62">
        <v>15</v>
      </c>
      <c r="GW42" s="62">
        <v>0.15313047066871438</v>
      </c>
      <c r="GX42" s="62">
        <v>10.359</v>
      </c>
      <c r="GY42" s="62">
        <v>0</v>
      </c>
      <c r="GZ42" s="62">
        <v>0</v>
      </c>
      <c r="HA42" s="62">
        <v>10.38</v>
      </c>
      <c r="HB42" s="62">
        <v>49297</v>
      </c>
      <c r="HC42" s="62">
        <v>521.386008919044</v>
      </c>
      <c r="HD42" s="62">
        <v>10.39</v>
      </c>
      <c r="HE42" s="62">
        <v>335</v>
      </c>
      <c r="HF42" s="62">
        <v>3.6177220364473532</v>
      </c>
      <c r="HG42" s="62">
        <v>10.43</v>
      </c>
      <c r="HH42" s="62">
        <v>14820</v>
      </c>
      <c r="HI42" s="62">
        <v>160.78785349905962</v>
      </c>
      <c r="HJ42" s="62">
        <v>10.435</v>
      </c>
      <c r="HK42" s="62">
        <v>0</v>
      </c>
      <c r="HL42" s="62">
        <v>0</v>
      </c>
      <c r="HM42" s="62">
        <v>10.435</v>
      </c>
      <c r="HN42" s="62">
        <v>200</v>
      </c>
      <c r="HO42" s="62">
        <v>2.1413793414746873</v>
      </c>
      <c r="HP42" s="62">
        <v>10.435</v>
      </c>
      <c r="HQ42" s="62">
        <v>0</v>
      </c>
      <c r="HR42" s="62">
        <v>0</v>
      </c>
    </row>
    <row r="43" spans="1:226" s="43" customFormat="1" ht="15.75">
      <c r="A43" s="104" t="s">
        <v>176</v>
      </c>
      <c r="B43" s="103" t="str">
        <f t="shared" si="11"/>
        <v>ODF7 Comdty</v>
      </c>
      <c r="C43" s="105" t="str">
        <f t="shared" si="0"/>
        <v>F27</v>
      </c>
      <c r="D43" s="117">
        <f ca="1">IF($C$1=TODAY(),IF(ISERROR(_xll.BDP(A43,"last_price")+1-1),IF(O43&lt;=$C$1,0,(D42+D44)/2),_xll.BDP(A43,"last_price")),AA43)</f>
        <v>10.050000000000001</v>
      </c>
      <c r="E43" s="106">
        <f ca="1">IF($C$1=TODAY(),IF(ISERROR(_xll.BDP(A43,"volume")+1-1),0,_xll.BDP(A43,"volume")),AB43)</f>
        <v>31960</v>
      </c>
      <c r="F43" s="107">
        <f>IF(O43&lt;$C$1,0,NETWORKDAYS($C$1,O43,FERIADOS!$A$1:$A$830)-1)</f>
        <v>2331</v>
      </c>
      <c r="G43" s="146">
        <f t="shared" ca="1" si="1"/>
        <v>353.36774072779883</v>
      </c>
      <c r="H43" s="146">
        <f t="shared" si="29"/>
        <v>263.49947468089061</v>
      </c>
      <c r="I43" s="146">
        <f t="shared" si="30"/>
        <v>251.80630166547084</v>
      </c>
      <c r="J43" s="146">
        <f t="shared" si="31"/>
        <v>211.45275587406087</v>
      </c>
      <c r="K43" s="147">
        <f t="shared" si="32"/>
        <v>178.97174638430212</v>
      </c>
      <c r="L43" s="43">
        <f t="shared" si="33"/>
        <v>2027</v>
      </c>
      <c r="M43" s="43">
        <f>IF(C43="","",VLOOKUP(LEFT(C43,1),DIs!$R$2:$S$13,2,FALSE))</f>
        <v>1</v>
      </c>
      <c r="N43" s="54">
        <f t="shared" si="34"/>
        <v>46388</v>
      </c>
      <c r="O43" s="54">
        <f>IF(A43="",0,WORKDAY(N43-1,1,FERIADOS!$A$2:$A$831))</f>
        <v>46391</v>
      </c>
      <c r="P43" s="150">
        <f t="shared" si="12"/>
        <v>377.70945249820625</v>
      </c>
      <c r="Q43" s="61">
        <f>_xll.BDH(A43,$R$7:$S$7,$C$1,$C$1,"Dir=V","Dts=S","Sort=A","Quote=C","QtTyp=Y","Days=T","Per=cd","DtFmt=D","UseDPDF=Y","cols=3;rows=1")</f>
        <v>42998</v>
      </c>
      <c r="R43" s="43">
        <v>10.050000000000001</v>
      </c>
      <c r="S43" s="43">
        <v>31960</v>
      </c>
      <c r="T43" s="43">
        <f t="shared" si="16"/>
        <v>31960</v>
      </c>
      <c r="V43" s="69" t="str">
        <f>_xll.BDH(B43,$R$7:$S$7,$C$1,$C$1,"Dir=V","Dts=S","Sort=A","Quote=C","QtTyp=Y","Days=T","Per=cd","DtFmt=D","UseDPDF=Y")</f>
        <v>#N/A N/A</v>
      </c>
      <c r="Y43" s="43">
        <f t="shared" si="27"/>
        <v>0</v>
      </c>
      <c r="AA43" s="43">
        <f t="shared" si="28"/>
        <v>10.050000000000001</v>
      </c>
      <c r="AB43" s="43">
        <f t="shared" si="9"/>
        <v>31960</v>
      </c>
      <c r="AD43" s="43">
        <v>33</v>
      </c>
      <c r="AE43" s="43" t="s">
        <v>158</v>
      </c>
      <c r="AF43" s="48">
        <v>42059</v>
      </c>
      <c r="AG43" s="43">
        <v>12.99</v>
      </c>
      <c r="AH43" s="43">
        <v>279225</v>
      </c>
      <c r="AI43" s="43">
        <v>173060</v>
      </c>
      <c r="AK43" s="58">
        <f t="shared" si="15"/>
        <v>42789</v>
      </c>
      <c r="AL43" s="43">
        <f t="shared" si="22"/>
        <v>38</v>
      </c>
      <c r="AM43" s="43">
        <f>IF(AK43="","",NETWORKDAYS(AK43,$AM$2,FERIADOS!$A$1:$A$830)-1)</f>
        <v>-40</v>
      </c>
      <c r="AN43" s="63">
        <v>3.0937999999999999</v>
      </c>
      <c r="AO43" s="43">
        <f t="shared" si="19"/>
        <v>0</v>
      </c>
      <c r="AP43" s="50">
        <f t="shared" si="20"/>
        <v>0</v>
      </c>
      <c r="AQ43" s="59">
        <f t="shared" si="10"/>
        <v>0</v>
      </c>
      <c r="AR43" s="59">
        <f t="shared" si="21"/>
        <v>0</v>
      </c>
      <c r="AS43" s="72">
        <v>42789</v>
      </c>
      <c r="AT43" s="73">
        <v>8928.3991239572497</v>
      </c>
      <c r="AU43" s="62">
        <v>0</v>
      </c>
      <c r="AV43" s="62">
        <v>0</v>
      </c>
      <c r="AW43" s="62">
        <v>0</v>
      </c>
      <c r="AX43" s="62">
        <v>0</v>
      </c>
      <c r="AY43" s="62">
        <v>0</v>
      </c>
      <c r="AZ43" s="62">
        <v>0</v>
      </c>
      <c r="BA43" s="62">
        <v>0</v>
      </c>
      <c r="BB43" s="62">
        <v>0</v>
      </c>
      <c r="BC43" s="62">
        <v>0</v>
      </c>
      <c r="BD43" s="62">
        <v>0</v>
      </c>
      <c r="BE43" s="62">
        <v>0</v>
      </c>
      <c r="BF43" s="62">
        <v>0</v>
      </c>
      <c r="BG43" s="62">
        <v>0</v>
      </c>
      <c r="BH43" s="62">
        <v>0</v>
      </c>
      <c r="BI43" s="62">
        <v>0</v>
      </c>
      <c r="BJ43" s="62">
        <v>0</v>
      </c>
      <c r="BK43" s="62">
        <v>0</v>
      </c>
      <c r="BL43" s="62">
        <v>0</v>
      </c>
      <c r="BM43" s="62">
        <v>0</v>
      </c>
      <c r="BN43" s="74">
        <v>0</v>
      </c>
      <c r="BO43" s="75">
        <v>0</v>
      </c>
      <c r="BP43" s="62">
        <v>0</v>
      </c>
      <c r="BQ43" s="62">
        <v>0</v>
      </c>
      <c r="BR43" s="62">
        <v>0</v>
      </c>
      <c r="BS43" s="62">
        <v>0</v>
      </c>
      <c r="BT43" s="62">
        <v>0</v>
      </c>
      <c r="BU43" s="62">
        <v>0</v>
      </c>
      <c r="BV43" s="62">
        <v>0</v>
      </c>
      <c r="BW43" s="62">
        <v>0</v>
      </c>
      <c r="BX43" s="62">
        <v>0</v>
      </c>
      <c r="BY43" s="62">
        <v>0</v>
      </c>
      <c r="BZ43" s="62">
        <v>0</v>
      </c>
      <c r="CA43" s="62">
        <v>0</v>
      </c>
      <c r="CB43" s="62">
        <v>0</v>
      </c>
      <c r="CC43" s="62">
        <v>0</v>
      </c>
      <c r="CD43" s="62">
        <v>0</v>
      </c>
      <c r="CE43" s="62">
        <v>0</v>
      </c>
      <c r="CF43" s="62">
        <v>0</v>
      </c>
      <c r="CG43" s="62">
        <v>0</v>
      </c>
      <c r="CH43" s="62">
        <v>0</v>
      </c>
      <c r="CI43" s="62">
        <v>0</v>
      </c>
      <c r="CJ43" s="62">
        <v>0</v>
      </c>
      <c r="CK43" s="62">
        <v>0</v>
      </c>
      <c r="CL43" s="62">
        <v>0</v>
      </c>
      <c r="CM43" s="62">
        <v>0</v>
      </c>
      <c r="CN43" s="62">
        <v>0</v>
      </c>
      <c r="CO43" s="62">
        <v>0</v>
      </c>
      <c r="CP43" s="62">
        <v>0</v>
      </c>
      <c r="CQ43" s="62">
        <v>0</v>
      </c>
      <c r="CR43" s="62">
        <v>0</v>
      </c>
      <c r="CS43" s="62">
        <v>0</v>
      </c>
      <c r="CT43" s="62">
        <v>0</v>
      </c>
      <c r="CU43" s="62">
        <v>0</v>
      </c>
      <c r="CV43" s="62">
        <v>0</v>
      </c>
      <c r="CW43" s="62">
        <v>0</v>
      </c>
      <c r="CX43" s="62">
        <v>0</v>
      </c>
      <c r="CY43" s="62">
        <v>0</v>
      </c>
      <c r="CZ43" s="62">
        <v>0</v>
      </c>
      <c r="DA43" s="62">
        <v>0</v>
      </c>
      <c r="DB43" s="62">
        <v>0</v>
      </c>
      <c r="DC43" s="62">
        <v>12.131</v>
      </c>
      <c r="DD43" s="62">
        <v>95990</v>
      </c>
      <c r="DE43" s="62">
        <v>2.1940315526998924</v>
      </c>
      <c r="DF43" s="62">
        <v>12.132</v>
      </c>
      <c r="DG43" s="62">
        <v>1227015</v>
      </c>
      <c r="DH43" s="62">
        <v>346.92376324633386</v>
      </c>
      <c r="DI43" s="62">
        <v>11.932</v>
      </c>
      <c r="DJ43" s="62">
        <v>33725</v>
      </c>
      <c r="DK43" s="62">
        <v>16.30121850263291</v>
      </c>
      <c r="DL43" s="62">
        <v>11.7</v>
      </c>
      <c r="DM43" s="62">
        <v>31160</v>
      </c>
      <c r="DN43" s="62">
        <v>22.603213676902072</v>
      </c>
      <c r="DO43" s="62">
        <v>11.41</v>
      </c>
      <c r="DP43" s="62">
        <v>915680</v>
      </c>
      <c r="DQ43" s="62">
        <v>873.79876390858954</v>
      </c>
      <c r="DR43" s="62">
        <v>11.195</v>
      </c>
      <c r="DS43" s="62">
        <v>11355</v>
      </c>
      <c r="DT43" s="62">
        <v>13.397536096902289</v>
      </c>
      <c r="DU43" s="62">
        <v>10.926</v>
      </c>
      <c r="DV43" s="62">
        <v>4110</v>
      </c>
      <c r="DW43" s="62">
        <v>5.8563571799798861</v>
      </c>
      <c r="DX43" s="62">
        <v>10.76</v>
      </c>
      <c r="DY43" s="62">
        <v>39375</v>
      </c>
      <c r="DZ43" s="62">
        <v>64.360244375172954</v>
      </c>
      <c r="EA43" s="62">
        <v>10.579000000000001</v>
      </c>
      <c r="EB43" s="62">
        <v>400</v>
      </c>
      <c r="EC43" s="62">
        <v>0.74106389080023671</v>
      </c>
      <c r="ED43" s="62">
        <v>10.444000000000001</v>
      </c>
      <c r="EE43" s="62">
        <v>1940</v>
      </c>
      <c r="EF43" s="62">
        <v>3.9911789789167962</v>
      </c>
      <c r="EG43" s="62">
        <v>10.335000000000001</v>
      </c>
      <c r="EH43" s="62">
        <v>413275</v>
      </c>
      <c r="EI43" s="62">
        <v>933.58013989607855</v>
      </c>
      <c r="EJ43" s="62">
        <v>10.231999999999999</v>
      </c>
      <c r="EK43" s="62">
        <v>0</v>
      </c>
      <c r="EL43" s="62">
        <v>0</v>
      </c>
      <c r="EM43" s="62">
        <v>0</v>
      </c>
      <c r="EN43" s="62">
        <v>0</v>
      </c>
      <c r="EO43" s="62">
        <v>0</v>
      </c>
      <c r="EP43" s="62">
        <v>10.09</v>
      </c>
      <c r="EQ43" s="62">
        <v>64332</v>
      </c>
      <c r="ER43" s="62">
        <v>183.77825292860828</v>
      </c>
      <c r="ES43" s="62">
        <v>9.94</v>
      </c>
      <c r="ET43" s="62">
        <v>93005</v>
      </c>
      <c r="EU43" s="62">
        <v>320.47311849728982</v>
      </c>
      <c r="EV43" s="62">
        <v>9.86</v>
      </c>
      <c r="EW43" s="62">
        <v>15115</v>
      </c>
      <c r="EX43" s="62">
        <v>60.671675787369274</v>
      </c>
      <c r="EY43" s="62">
        <v>9.81</v>
      </c>
      <c r="EZ43" s="62">
        <v>384845</v>
      </c>
      <c r="FA43" s="62">
        <v>1746.2372805456387</v>
      </c>
      <c r="FB43" s="62">
        <v>9.83</v>
      </c>
      <c r="FC43" s="62">
        <v>49730</v>
      </c>
      <c r="FD43" s="62">
        <v>249.64599394342943</v>
      </c>
      <c r="FE43" s="62">
        <v>9.85</v>
      </c>
      <c r="FF43" s="62">
        <v>11160</v>
      </c>
      <c r="FG43" s="62">
        <v>61.211312280482922</v>
      </c>
      <c r="FH43" s="62">
        <v>9.8699999999999992</v>
      </c>
      <c r="FI43" s="62">
        <v>290</v>
      </c>
      <c r="FJ43" s="62">
        <v>1.7262245060319374</v>
      </c>
      <c r="FK43" s="62">
        <v>9.91</v>
      </c>
      <c r="FL43" s="76">
        <v>115485</v>
      </c>
      <c r="FM43" s="76">
        <v>736.24393269241159</v>
      </c>
      <c r="FN43" s="76">
        <v>9.9499999999999993</v>
      </c>
      <c r="FO43" s="76">
        <v>250</v>
      </c>
      <c r="FP43" s="76">
        <v>1.6898905161517703</v>
      </c>
      <c r="FQ43" s="76">
        <v>10</v>
      </c>
      <c r="FR43" s="76">
        <v>60398</v>
      </c>
      <c r="FS43" s="76">
        <v>429.51637072934483</v>
      </c>
      <c r="FT43" s="76">
        <v>10.02</v>
      </c>
      <c r="FU43" s="76">
        <v>75</v>
      </c>
      <c r="FV43" s="76">
        <v>0.56035242726738499</v>
      </c>
      <c r="FW43" s="76">
        <v>10.039999999999999</v>
      </c>
      <c r="FX43" s="76">
        <v>183130</v>
      </c>
      <c r="FY43" s="76">
        <v>1428.009581071648</v>
      </c>
      <c r="FZ43" s="76">
        <v>10.069000000000001</v>
      </c>
      <c r="GA43" s="76">
        <v>15</v>
      </c>
      <c r="GB43" s="76">
        <v>0.12135137043214193</v>
      </c>
      <c r="GC43" s="62">
        <v>10.095000000000001</v>
      </c>
      <c r="GD43" s="62">
        <v>50</v>
      </c>
      <c r="GE43" s="62">
        <v>0.41841631533026602</v>
      </c>
      <c r="GF43" s="62">
        <v>10.119</v>
      </c>
      <c r="GG43" s="62">
        <v>0</v>
      </c>
      <c r="GH43" s="62">
        <v>0</v>
      </c>
      <c r="GI43" s="62">
        <v>10.14</v>
      </c>
      <c r="GJ43" s="62">
        <v>4130</v>
      </c>
      <c r="GK43" s="62">
        <v>36.698151083855088</v>
      </c>
      <c r="GL43" s="62">
        <v>10.183</v>
      </c>
      <c r="GM43" s="62">
        <v>0</v>
      </c>
      <c r="GN43" s="62">
        <v>0</v>
      </c>
      <c r="GO43" s="62">
        <v>10.220000000000001</v>
      </c>
      <c r="GP43" s="62">
        <v>45840</v>
      </c>
      <c r="GQ43" s="62">
        <v>444.12542189781033</v>
      </c>
      <c r="GR43" s="62">
        <v>10.25</v>
      </c>
      <c r="GS43" s="62">
        <v>0</v>
      </c>
      <c r="GT43" s="62">
        <v>0</v>
      </c>
      <c r="GU43" s="62">
        <v>10.275</v>
      </c>
      <c r="GV43" s="62">
        <v>125</v>
      </c>
      <c r="GW43" s="62">
        <v>1.2817664498383357</v>
      </c>
      <c r="GX43" s="62">
        <v>10.278</v>
      </c>
      <c r="GY43" s="62">
        <v>0</v>
      </c>
      <c r="GZ43" s="62">
        <v>0</v>
      </c>
      <c r="HA43" s="62">
        <v>10.28</v>
      </c>
      <c r="HB43" s="62">
        <v>54490</v>
      </c>
      <c r="HC43" s="62">
        <v>581.00094315137392</v>
      </c>
      <c r="HD43" s="62">
        <v>10.295</v>
      </c>
      <c r="HE43" s="62">
        <v>365</v>
      </c>
      <c r="HF43" s="62">
        <v>3.9753980347243543</v>
      </c>
      <c r="HG43" s="62">
        <v>10.35</v>
      </c>
      <c r="HH43" s="62">
        <v>33105</v>
      </c>
      <c r="HI43" s="62">
        <v>361.9984212929192</v>
      </c>
      <c r="HJ43" s="62">
        <v>10.355</v>
      </c>
      <c r="HK43" s="62">
        <v>0</v>
      </c>
      <c r="HL43" s="62">
        <v>0</v>
      </c>
      <c r="HM43" s="62">
        <v>10.355</v>
      </c>
      <c r="HN43" s="62">
        <v>0</v>
      </c>
      <c r="HO43" s="62">
        <v>0</v>
      </c>
      <c r="HP43" s="62">
        <v>10.355</v>
      </c>
      <c r="HQ43" s="62">
        <v>0</v>
      </c>
      <c r="HR43" s="62">
        <v>0</v>
      </c>
    </row>
    <row r="44" spans="1:226" s="43" customFormat="1" ht="15.75">
      <c r="A44" s="102" t="s">
        <v>177</v>
      </c>
      <c r="B44" s="103" t="str">
        <f t="shared" si="11"/>
        <v>ODF8 Comdty</v>
      </c>
      <c r="C44" s="119" t="str">
        <f t="shared" si="0"/>
        <v>F28</v>
      </c>
      <c r="D44" s="120">
        <f ca="1">IF($C$1=TODAY(),IF(ISERROR(_xll.BDP(A44,"last_price")+1-1),IF(O44&lt;=$C$1,0,(D43+D45)/2),_xll.BDP(A44,"last_price")),AA44)</f>
        <v>10.11</v>
      </c>
      <c r="E44" s="121">
        <f ca="1">IF($C$1=TODAY(),IF(ISERROR(_xll.BDP(A44,"volume")+1-1),0,_xll.BDP(A44,"volume")),AB44)</f>
        <v>0</v>
      </c>
      <c r="F44" s="122">
        <f>IF(O44&lt;$C$1,0,NETWORKDAYS($C$1,O44,FERIADOS!$A$1:$A$830)-1)</f>
        <v>2582</v>
      </c>
      <c r="G44" s="144">
        <f t="shared" ca="1" si="1"/>
        <v>0</v>
      </c>
      <c r="H44" s="144">
        <f t="shared" si="29"/>
        <v>0</v>
      </c>
      <c r="I44" s="144">
        <f t="shared" si="30"/>
        <v>0</v>
      </c>
      <c r="J44" s="144">
        <f t="shared" si="31"/>
        <v>0</v>
      </c>
      <c r="K44" s="145">
        <f t="shared" si="32"/>
        <v>0</v>
      </c>
      <c r="L44" s="43">
        <f t="shared" si="33"/>
        <v>2028</v>
      </c>
      <c r="M44" s="43">
        <f>IF(C44="","",VLOOKUP(LEFT(C44,1),DIs!$R$2:$S$13,2,FALSE))</f>
        <v>1</v>
      </c>
      <c r="N44" s="54">
        <f t="shared" si="34"/>
        <v>46753</v>
      </c>
      <c r="O44" s="54">
        <f>IF(A44="",0,WORKDAY(N44-1,1,FERIADOS!$A$2:$A$831))</f>
        <v>46755</v>
      </c>
      <c r="P44" s="150">
        <f t="shared" si="12"/>
        <v>10</v>
      </c>
      <c r="Q44" s="61">
        <f>_xll.BDH(A44,$R$7:$S$7,$C$1,$C$1,"Dir=V","Dts=S","Sort=A","Quote=C","QtTyp=Y","Days=T","Per=cd","DtFmt=D","UseDPDF=Y","cols=3;rows=1")</f>
        <v>42998</v>
      </c>
      <c r="R44" s="43">
        <v>10.11</v>
      </c>
      <c r="S44" s="43" t="s">
        <v>418</v>
      </c>
      <c r="T44" s="43">
        <f t="shared" si="16"/>
        <v>0</v>
      </c>
      <c r="V44" s="69" t="str">
        <f>_xll.BDH(B44,$R$7:$S$7,$C$1,$C$1,"Dir=V","Dts=S","Sort=A","Quote=C","QtTyp=Y","Days=T","Per=cd","DtFmt=D","UseDPDF=Y")</f>
        <v>#N/A Invalid Security</v>
      </c>
      <c r="Y44" s="43">
        <f t="shared" si="27"/>
        <v>0</v>
      </c>
      <c r="AA44" s="43">
        <f t="shared" si="28"/>
        <v>10.11</v>
      </c>
      <c r="AB44" s="43">
        <f t="shared" si="9"/>
        <v>0</v>
      </c>
      <c r="AD44" s="43">
        <v>34</v>
      </c>
      <c r="AE44" s="43" t="s">
        <v>159</v>
      </c>
      <c r="AF44" s="48">
        <v>42060</v>
      </c>
      <c r="AG44" s="43">
        <v>12.98</v>
      </c>
      <c r="AH44" s="43">
        <v>216090</v>
      </c>
      <c r="AI44" s="43">
        <v>197980</v>
      </c>
      <c r="AK44" s="58">
        <f t="shared" si="15"/>
        <v>42788</v>
      </c>
      <c r="AL44" s="43">
        <f t="shared" si="22"/>
        <v>39</v>
      </c>
      <c r="AM44" s="43">
        <f>IF(AK44="","",NETWORKDAYS(AK44,$AM$2,FERIADOS!$A$1:$A$830)-1)</f>
        <v>-39</v>
      </c>
      <c r="AN44" s="63">
        <v>3.0646</v>
      </c>
      <c r="AO44" s="43">
        <f t="shared" si="19"/>
        <v>0</v>
      </c>
      <c r="AP44" s="50">
        <f t="shared" si="20"/>
        <v>0</v>
      </c>
      <c r="AQ44" s="59">
        <f t="shared" si="10"/>
        <v>0</v>
      </c>
      <c r="AR44" s="59">
        <f t="shared" si="21"/>
        <v>0</v>
      </c>
      <c r="AS44" s="72">
        <v>42788</v>
      </c>
      <c r="AT44" s="73">
        <v>4834.5311043486417</v>
      </c>
      <c r="AU44" s="62">
        <v>0</v>
      </c>
      <c r="AV44" s="62">
        <v>0</v>
      </c>
      <c r="AW44" s="62">
        <v>0</v>
      </c>
      <c r="AX44" s="62">
        <v>0</v>
      </c>
      <c r="AY44" s="62">
        <v>0</v>
      </c>
      <c r="AZ44" s="62">
        <v>0</v>
      </c>
      <c r="BA44" s="62">
        <v>0</v>
      </c>
      <c r="BB44" s="62">
        <v>0</v>
      </c>
      <c r="BC44" s="62">
        <v>0</v>
      </c>
      <c r="BD44" s="62">
        <v>0</v>
      </c>
      <c r="BE44" s="62">
        <v>0</v>
      </c>
      <c r="BF44" s="62">
        <v>0</v>
      </c>
      <c r="BG44" s="62">
        <v>0</v>
      </c>
      <c r="BH44" s="62">
        <v>0</v>
      </c>
      <c r="BI44" s="62">
        <v>0</v>
      </c>
      <c r="BJ44" s="62">
        <v>0</v>
      </c>
      <c r="BK44" s="62">
        <v>0</v>
      </c>
      <c r="BL44" s="62">
        <v>0</v>
      </c>
      <c r="BM44" s="62">
        <v>0</v>
      </c>
      <c r="BN44" s="74">
        <v>0</v>
      </c>
      <c r="BO44" s="75">
        <v>0</v>
      </c>
      <c r="BP44" s="62">
        <v>0</v>
      </c>
      <c r="BQ44" s="62">
        <v>0</v>
      </c>
      <c r="BR44" s="62">
        <v>0</v>
      </c>
      <c r="BS44" s="62">
        <v>0</v>
      </c>
      <c r="BT44" s="62">
        <v>0</v>
      </c>
      <c r="BU44" s="62">
        <v>0</v>
      </c>
      <c r="BV44" s="62">
        <v>0</v>
      </c>
      <c r="BW44" s="62">
        <v>0</v>
      </c>
      <c r="BX44" s="62">
        <v>0</v>
      </c>
      <c r="BY44" s="62">
        <v>0</v>
      </c>
      <c r="BZ44" s="62">
        <v>0</v>
      </c>
      <c r="CA44" s="62">
        <v>0</v>
      </c>
      <c r="CB44" s="62">
        <v>0</v>
      </c>
      <c r="CC44" s="62">
        <v>0</v>
      </c>
      <c r="CD44" s="62">
        <v>0</v>
      </c>
      <c r="CE44" s="62">
        <v>0</v>
      </c>
      <c r="CF44" s="62">
        <v>0</v>
      </c>
      <c r="CG44" s="62">
        <v>0</v>
      </c>
      <c r="CH44" s="62">
        <v>0</v>
      </c>
      <c r="CI44" s="62">
        <v>0</v>
      </c>
      <c r="CJ44" s="62">
        <v>0</v>
      </c>
      <c r="CK44" s="62">
        <v>0</v>
      </c>
      <c r="CL44" s="62">
        <v>0</v>
      </c>
      <c r="CM44" s="62">
        <v>0</v>
      </c>
      <c r="CN44" s="62">
        <v>0</v>
      </c>
      <c r="CO44" s="62">
        <v>0</v>
      </c>
      <c r="CP44" s="62">
        <v>0</v>
      </c>
      <c r="CQ44" s="62">
        <v>0</v>
      </c>
      <c r="CR44" s="62">
        <v>0</v>
      </c>
      <c r="CS44" s="62">
        <v>0</v>
      </c>
      <c r="CT44" s="62">
        <v>0</v>
      </c>
      <c r="CU44" s="62">
        <v>0</v>
      </c>
      <c r="CV44" s="62">
        <v>0</v>
      </c>
      <c r="CW44" s="62">
        <v>0</v>
      </c>
      <c r="CX44" s="62">
        <v>0</v>
      </c>
      <c r="CY44" s="62">
        <v>0</v>
      </c>
      <c r="CZ44" s="62">
        <v>0</v>
      </c>
      <c r="DA44" s="62">
        <v>0</v>
      </c>
      <c r="DB44" s="62">
        <v>0</v>
      </c>
      <c r="DC44" s="62">
        <v>12.365</v>
      </c>
      <c r="DD44" s="62">
        <v>36815</v>
      </c>
      <c r="DE44" s="62">
        <v>1.2709776567017006</v>
      </c>
      <c r="DF44" s="62">
        <v>12.119</v>
      </c>
      <c r="DG44" s="62">
        <v>498115</v>
      </c>
      <c r="DH44" s="62">
        <v>147.81679528439832</v>
      </c>
      <c r="DI44" s="62">
        <v>11.93</v>
      </c>
      <c r="DJ44" s="62">
        <v>18165</v>
      </c>
      <c r="DK44" s="62">
        <v>9.0661108212558759</v>
      </c>
      <c r="DL44" s="62">
        <v>11.695</v>
      </c>
      <c r="DM44" s="62">
        <v>29840</v>
      </c>
      <c r="DN44" s="62">
        <v>22.179636397139792</v>
      </c>
      <c r="DO44" s="62">
        <v>11.4</v>
      </c>
      <c r="DP44" s="62">
        <v>233095</v>
      </c>
      <c r="DQ44" s="62">
        <v>227.09424546964843</v>
      </c>
      <c r="DR44" s="62">
        <v>11.25</v>
      </c>
      <c r="DS44" s="62">
        <v>675</v>
      </c>
      <c r="DT44" s="62">
        <v>0.81060692035189985</v>
      </c>
      <c r="DU44" s="62">
        <v>11.03</v>
      </c>
      <c r="DV44" s="62">
        <v>2000</v>
      </c>
      <c r="DW44" s="62">
        <v>2.8937756091799418</v>
      </c>
      <c r="DX44" s="62">
        <v>10.85</v>
      </c>
      <c r="DY44" s="62">
        <v>31660</v>
      </c>
      <c r="DZ44" s="62">
        <v>52.5015240809172</v>
      </c>
      <c r="EA44" s="62">
        <v>10.686</v>
      </c>
      <c r="EB44" s="62">
        <v>0</v>
      </c>
      <c r="EC44" s="62">
        <v>0</v>
      </c>
      <c r="ED44" s="62">
        <v>10.564</v>
      </c>
      <c r="EE44" s="62">
        <v>2050</v>
      </c>
      <c r="EF44" s="62">
        <v>4.2700945791370621</v>
      </c>
      <c r="EG44" s="62">
        <v>10.445</v>
      </c>
      <c r="EH44" s="62">
        <v>220040</v>
      </c>
      <c r="EI44" s="62">
        <v>503.05981190840686</v>
      </c>
      <c r="EJ44" s="62">
        <v>10.35</v>
      </c>
      <c r="EK44" s="62">
        <v>0</v>
      </c>
      <c r="EL44" s="62">
        <v>0</v>
      </c>
      <c r="EM44" s="62">
        <v>0</v>
      </c>
      <c r="EN44" s="62">
        <v>0</v>
      </c>
      <c r="EO44" s="62">
        <v>0</v>
      </c>
      <c r="EP44" s="62">
        <v>10.220000000000001</v>
      </c>
      <c r="EQ44" s="62">
        <v>62640</v>
      </c>
      <c r="ER44" s="62">
        <v>180.79963440507521</v>
      </c>
      <c r="ES44" s="62">
        <v>10.07</v>
      </c>
      <c r="ET44" s="62">
        <v>41200</v>
      </c>
      <c r="EU44" s="62">
        <v>143.29616630733696</v>
      </c>
      <c r="EV44" s="62">
        <v>10.01</v>
      </c>
      <c r="EW44" s="62">
        <v>3125</v>
      </c>
      <c r="EX44" s="62">
        <v>12.645563160633166</v>
      </c>
      <c r="EY44" s="62">
        <v>9.9700000000000006</v>
      </c>
      <c r="EZ44" s="62">
        <v>209285</v>
      </c>
      <c r="FA44" s="62">
        <v>956.44964172499817</v>
      </c>
      <c r="FB44" s="62">
        <v>9.99</v>
      </c>
      <c r="FC44" s="62">
        <v>2605</v>
      </c>
      <c r="FD44" s="62">
        <v>13.163081785323254</v>
      </c>
      <c r="FE44" s="62">
        <v>10.01</v>
      </c>
      <c r="FF44" s="62">
        <v>16595</v>
      </c>
      <c r="FG44" s="62">
        <v>91.568229666272728</v>
      </c>
      <c r="FH44" s="62">
        <v>10.029999999999999</v>
      </c>
      <c r="FI44" s="62">
        <v>90</v>
      </c>
      <c r="FJ44" s="62">
        <v>0.53864299347106925</v>
      </c>
      <c r="FK44" s="62">
        <v>10.050000000000001</v>
      </c>
      <c r="FL44" s="76">
        <v>78305</v>
      </c>
      <c r="FM44" s="76">
        <v>502.02767142323927</v>
      </c>
      <c r="FN44" s="76">
        <v>10.11</v>
      </c>
      <c r="FO44" s="76">
        <v>160</v>
      </c>
      <c r="FP44" s="76">
        <v>1.0863607386736884</v>
      </c>
      <c r="FQ44" s="76">
        <v>10.130000000000001</v>
      </c>
      <c r="FR44" s="76">
        <v>31431</v>
      </c>
      <c r="FS44" s="76">
        <v>224.68256548178053</v>
      </c>
      <c r="FT44" s="76">
        <v>10.15</v>
      </c>
      <c r="FU44" s="76">
        <v>110</v>
      </c>
      <c r="FV44" s="76">
        <v>0.82580431450309999</v>
      </c>
      <c r="FW44" s="76">
        <v>10.14</v>
      </c>
      <c r="FX44" s="76">
        <v>129483</v>
      </c>
      <c r="FY44" s="76">
        <v>1015.5026075196773</v>
      </c>
      <c r="FZ44" s="76">
        <v>10.218999999999999</v>
      </c>
      <c r="GA44" s="76">
        <v>20</v>
      </c>
      <c r="GB44" s="76">
        <v>0.16231467409150971</v>
      </c>
      <c r="GC44" s="62">
        <v>10.199999999999999</v>
      </c>
      <c r="GD44" s="62">
        <v>275</v>
      </c>
      <c r="GE44" s="62">
        <v>2.312703264198896</v>
      </c>
      <c r="GF44" s="62">
        <v>10.271000000000001</v>
      </c>
      <c r="GG44" s="62">
        <v>5</v>
      </c>
      <c r="GH44" s="62">
        <v>4.3300641440418411E-2</v>
      </c>
      <c r="GI44" s="62">
        <v>10.25</v>
      </c>
      <c r="GJ44" s="62">
        <v>2465</v>
      </c>
      <c r="GK44" s="62">
        <v>21.993425041465276</v>
      </c>
      <c r="GL44" s="62">
        <v>10.324999999999999</v>
      </c>
      <c r="GM44" s="62">
        <v>0</v>
      </c>
      <c r="GN44" s="62">
        <v>0</v>
      </c>
      <c r="GO44" s="62">
        <v>10.33</v>
      </c>
      <c r="GP44" s="62">
        <v>38030</v>
      </c>
      <c r="GQ44" s="62">
        <v>369.55338848924816</v>
      </c>
      <c r="GR44" s="62">
        <v>10.388999999999999</v>
      </c>
      <c r="GS44" s="62">
        <v>0</v>
      </c>
      <c r="GT44" s="62">
        <v>0</v>
      </c>
      <c r="GU44" s="62">
        <v>10.404999999999999</v>
      </c>
      <c r="GV44" s="62">
        <v>0</v>
      </c>
      <c r="GW44" s="62">
        <v>0</v>
      </c>
      <c r="GX44" s="62">
        <v>10.423</v>
      </c>
      <c r="GY44" s="62">
        <v>0</v>
      </c>
      <c r="GZ44" s="62">
        <v>0</v>
      </c>
      <c r="HA44" s="62">
        <v>10.41</v>
      </c>
      <c r="HB44" s="62">
        <v>20656</v>
      </c>
      <c r="HC44" s="62">
        <v>220.07106587851683</v>
      </c>
      <c r="HD44" s="62">
        <v>10.41</v>
      </c>
      <c r="HE44" s="62">
        <v>80</v>
      </c>
      <c r="HF44" s="62">
        <v>0.87071454873561027</v>
      </c>
      <c r="HG44" s="62">
        <v>10.45</v>
      </c>
      <c r="HH44" s="62">
        <v>10085</v>
      </c>
      <c r="HI44" s="62">
        <v>110.24473814196047</v>
      </c>
      <c r="HJ44" s="62">
        <v>10.475</v>
      </c>
      <c r="HK44" s="62">
        <v>0</v>
      </c>
      <c r="HL44" s="62">
        <v>0</v>
      </c>
      <c r="HM44" s="62">
        <v>10.475</v>
      </c>
      <c r="HN44" s="62">
        <v>0</v>
      </c>
      <c r="HO44" s="62">
        <v>0</v>
      </c>
      <c r="HP44" s="62">
        <v>10.484999999999999</v>
      </c>
      <c r="HQ44" s="62">
        <v>0</v>
      </c>
      <c r="HR44" s="62">
        <v>0</v>
      </c>
    </row>
    <row r="45" spans="1:226" s="43" customFormat="1" ht="15.75">
      <c r="A45" s="104" t="s">
        <v>178</v>
      </c>
      <c r="B45" s="103" t="str">
        <f t="shared" si="11"/>
        <v>ODF9 Comdty</v>
      </c>
      <c r="C45" s="105" t="str">
        <f t="shared" si="0"/>
        <v>F29</v>
      </c>
      <c r="D45" s="117">
        <f ca="1">IF($C$1=TODAY(),IF(ISERROR(_xll.BDP(A45,"last_price")+1-1),IF(O45&lt;=$C$1,0,(D44+D46)/2),_xll.BDP(A45,"last_price")),AA45)</f>
        <v>10.15</v>
      </c>
      <c r="E45" s="106">
        <f ca="1">IF($C$1=TODAY(),IF(ISERROR(_xll.BDP(A45,"volume")+1-1),0,_xll.BDP(A45,"volume")),AB45)</f>
        <v>45</v>
      </c>
      <c r="F45" s="107">
        <f>IF(O45&lt;$C$1,0,NETWORKDAYS($C$1,O45,FERIADOS!$A$1:$A$830)-1)</f>
        <v>2831</v>
      </c>
      <c r="G45" s="146">
        <f t="shared" ca="1" si="1"/>
        <v>0.49417927116789967</v>
      </c>
      <c r="H45" s="146">
        <f t="shared" si="29"/>
        <v>0</v>
      </c>
      <c r="I45" s="146">
        <f t="shared" si="30"/>
        <v>0.14584962505373172</v>
      </c>
      <c r="J45" s="146">
        <f t="shared" si="31"/>
        <v>0.19961886871194848</v>
      </c>
      <c r="K45" s="147">
        <f t="shared" si="32"/>
        <v>0.28195201084992993</v>
      </c>
      <c r="L45" s="43">
        <f t="shared" si="33"/>
        <v>2029</v>
      </c>
      <c r="M45" s="43">
        <f>IF(C45="","",VLOOKUP(LEFT(C45,1),DIs!$R$2:$S$13,2,FALSE))</f>
        <v>1</v>
      </c>
      <c r="N45" s="54">
        <f t="shared" si="34"/>
        <v>47119</v>
      </c>
      <c r="O45" s="54">
        <f>IF(A45="",0,WORKDAY(N45-1,1,FERIADOS!$A$2:$A$831))</f>
        <v>47120</v>
      </c>
      <c r="P45" s="150">
        <f t="shared" si="12"/>
        <v>10</v>
      </c>
      <c r="Q45" s="61">
        <f>_xll.BDH(A45,$R$7:$S$7,$C$1,$C$1,"Dir=V","Dts=S","Sort=A","Quote=C","QtTyp=Y","Days=T","Per=cd","DtFmt=D","UseDPDF=Y","cols=3;rows=1")</f>
        <v>42998</v>
      </c>
      <c r="R45" s="43">
        <v>10.15</v>
      </c>
      <c r="S45" s="43">
        <v>45</v>
      </c>
      <c r="T45" s="43">
        <f t="shared" si="16"/>
        <v>45</v>
      </c>
      <c r="V45" s="69" t="str">
        <f>_xll.BDH(B45,$R$7:$S$7,$C$1,$C$1,"Dir=V","Dts=S","Sort=A","Quote=C","QtTyp=Y","Days=T","Per=cd","DtFmt=D","UseDPDF=Y")</f>
        <v>#N/A Invalid Security</v>
      </c>
      <c r="Y45" s="43">
        <f t="shared" si="27"/>
        <v>0</v>
      </c>
      <c r="AA45" s="43">
        <f t="shared" si="28"/>
        <v>10.15</v>
      </c>
      <c r="AB45" s="43">
        <f t="shared" si="9"/>
        <v>45</v>
      </c>
      <c r="AD45" s="43">
        <v>35</v>
      </c>
      <c r="AE45" s="43" t="s">
        <v>160</v>
      </c>
      <c r="AF45" s="48">
        <v>42061</v>
      </c>
      <c r="AG45" s="43">
        <v>12.94</v>
      </c>
      <c r="AH45" s="43">
        <v>265625</v>
      </c>
      <c r="AI45" s="43">
        <v>206330</v>
      </c>
      <c r="AK45" s="58">
        <f t="shared" si="15"/>
        <v>42787</v>
      </c>
      <c r="AL45" s="43">
        <f t="shared" si="22"/>
        <v>40</v>
      </c>
      <c r="AM45" s="43">
        <f>IF(AK45="","",NETWORKDAYS(AK45,$AM$2,FERIADOS!$A$1:$A$830)-1)</f>
        <v>-38</v>
      </c>
      <c r="AN45" s="63">
        <v>3.0964</v>
      </c>
      <c r="AO45" s="43">
        <f t="shared" si="19"/>
        <v>0</v>
      </c>
      <c r="AP45" s="50">
        <f t="shared" si="20"/>
        <v>0</v>
      </c>
      <c r="AQ45" s="59">
        <f t="shared" si="10"/>
        <v>0</v>
      </c>
      <c r="AR45" s="59">
        <f t="shared" si="21"/>
        <v>0</v>
      </c>
      <c r="AS45" s="72">
        <v>42787</v>
      </c>
      <c r="AT45" s="73">
        <v>4889.6761959145433</v>
      </c>
      <c r="AU45" s="62">
        <v>0</v>
      </c>
      <c r="AV45" s="62">
        <v>0</v>
      </c>
      <c r="AW45" s="62">
        <v>0</v>
      </c>
      <c r="AX45" s="62">
        <v>0</v>
      </c>
      <c r="AY45" s="62">
        <v>0</v>
      </c>
      <c r="AZ45" s="62">
        <v>0</v>
      </c>
      <c r="BA45" s="62">
        <v>0</v>
      </c>
      <c r="BB45" s="62">
        <v>0</v>
      </c>
      <c r="BC45" s="62">
        <v>0</v>
      </c>
      <c r="BD45" s="62">
        <v>0</v>
      </c>
      <c r="BE45" s="62">
        <v>0</v>
      </c>
      <c r="BF45" s="62">
        <v>0</v>
      </c>
      <c r="BG45" s="62">
        <v>0</v>
      </c>
      <c r="BH45" s="62">
        <v>0</v>
      </c>
      <c r="BI45" s="62">
        <v>0</v>
      </c>
      <c r="BJ45" s="62">
        <v>0</v>
      </c>
      <c r="BK45" s="62">
        <v>0</v>
      </c>
      <c r="BL45" s="62">
        <v>0</v>
      </c>
      <c r="BM45" s="62">
        <v>0</v>
      </c>
      <c r="BN45" s="74">
        <v>0</v>
      </c>
      <c r="BO45" s="75">
        <v>0</v>
      </c>
      <c r="BP45" s="62">
        <v>0</v>
      </c>
      <c r="BQ45" s="62">
        <v>0</v>
      </c>
      <c r="BR45" s="62">
        <v>0</v>
      </c>
      <c r="BS45" s="62">
        <v>0</v>
      </c>
      <c r="BT45" s="62">
        <v>0</v>
      </c>
      <c r="BU45" s="62">
        <v>0</v>
      </c>
      <c r="BV45" s="62">
        <v>0</v>
      </c>
      <c r="BW45" s="62">
        <v>0</v>
      </c>
      <c r="BX45" s="62">
        <v>0</v>
      </c>
      <c r="BY45" s="62">
        <v>0</v>
      </c>
      <c r="BZ45" s="62">
        <v>0</v>
      </c>
      <c r="CA45" s="62">
        <v>0</v>
      </c>
      <c r="CB45" s="62">
        <v>0</v>
      </c>
      <c r="CC45" s="62">
        <v>0</v>
      </c>
      <c r="CD45" s="62">
        <v>0</v>
      </c>
      <c r="CE45" s="62">
        <v>0</v>
      </c>
      <c r="CF45" s="62">
        <v>0</v>
      </c>
      <c r="CG45" s="62">
        <v>0</v>
      </c>
      <c r="CH45" s="62">
        <v>0</v>
      </c>
      <c r="CI45" s="62">
        <v>0</v>
      </c>
      <c r="CJ45" s="62">
        <v>0</v>
      </c>
      <c r="CK45" s="62">
        <v>0</v>
      </c>
      <c r="CL45" s="62">
        <v>0</v>
      </c>
      <c r="CM45" s="62">
        <v>0</v>
      </c>
      <c r="CN45" s="62">
        <v>0</v>
      </c>
      <c r="CO45" s="62">
        <v>0</v>
      </c>
      <c r="CP45" s="62">
        <v>0</v>
      </c>
      <c r="CQ45" s="62">
        <v>0</v>
      </c>
      <c r="CR45" s="62">
        <v>0</v>
      </c>
      <c r="CS45" s="62">
        <v>0</v>
      </c>
      <c r="CT45" s="62">
        <v>0</v>
      </c>
      <c r="CU45" s="62">
        <v>0</v>
      </c>
      <c r="CV45" s="62">
        <v>0</v>
      </c>
      <c r="CW45" s="62">
        <v>0</v>
      </c>
      <c r="CX45" s="62">
        <v>0</v>
      </c>
      <c r="CY45" s="62">
        <v>0</v>
      </c>
      <c r="CZ45" s="62">
        <v>0</v>
      </c>
      <c r="DA45" s="62">
        <v>0</v>
      </c>
      <c r="DB45" s="62">
        <v>0</v>
      </c>
      <c r="DC45" s="62">
        <v>12.489000000000001</v>
      </c>
      <c r="DD45" s="62">
        <v>15715</v>
      </c>
      <c r="DE45" s="62">
        <v>0.71481795306122753</v>
      </c>
      <c r="DF45" s="62">
        <v>12.14</v>
      </c>
      <c r="DG45" s="62">
        <v>660215</v>
      </c>
      <c r="DH45" s="62">
        <v>201.23314454760705</v>
      </c>
      <c r="DI45" s="62">
        <v>11.94</v>
      </c>
      <c r="DJ45" s="62">
        <v>76660</v>
      </c>
      <c r="DK45" s="62">
        <v>38.707137264369429</v>
      </c>
      <c r="DL45" s="62">
        <v>11.715</v>
      </c>
      <c r="DM45" s="62">
        <v>17510</v>
      </c>
      <c r="DN45" s="62">
        <v>13.067734857503851</v>
      </c>
      <c r="DO45" s="62">
        <v>11.435</v>
      </c>
      <c r="DP45" s="62">
        <v>169595</v>
      </c>
      <c r="DQ45" s="62">
        <v>165.27084741652033</v>
      </c>
      <c r="DR45" s="62">
        <v>11.25</v>
      </c>
      <c r="DS45" s="62">
        <v>21990</v>
      </c>
      <c r="DT45" s="62">
        <v>26.367412550659608</v>
      </c>
      <c r="DU45" s="62">
        <v>11.012</v>
      </c>
      <c r="DV45" s="62">
        <v>2000</v>
      </c>
      <c r="DW45" s="62">
        <v>2.8854343838900598</v>
      </c>
      <c r="DX45" s="62">
        <v>10.87</v>
      </c>
      <c r="DY45" s="62">
        <v>34216</v>
      </c>
      <c r="DZ45" s="62">
        <v>56.489858283652183</v>
      </c>
      <c r="EA45" s="62">
        <v>10.707000000000001</v>
      </c>
      <c r="EB45" s="62">
        <v>1110</v>
      </c>
      <c r="EC45" s="62">
        <v>2.073050388327804</v>
      </c>
      <c r="ED45" s="62">
        <v>10.584</v>
      </c>
      <c r="EE45" s="62">
        <v>3650</v>
      </c>
      <c r="EF45" s="62">
        <v>7.5585333221776727</v>
      </c>
      <c r="EG45" s="62">
        <v>10.49</v>
      </c>
      <c r="EH45" s="62">
        <v>139045</v>
      </c>
      <c r="EI45" s="62">
        <v>315.74478203352436</v>
      </c>
      <c r="EJ45" s="62">
        <v>10.365</v>
      </c>
      <c r="EK45" s="62">
        <v>0</v>
      </c>
      <c r="EL45" s="62">
        <v>0</v>
      </c>
      <c r="EM45" s="62">
        <v>0</v>
      </c>
      <c r="EN45" s="62">
        <v>0</v>
      </c>
      <c r="EO45" s="62">
        <v>0</v>
      </c>
      <c r="EP45" s="62">
        <v>10.25</v>
      </c>
      <c r="EQ45" s="62">
        <v>28645</v>
      </c>
      <c r="ER45" s="62">
        <v>82.051188950138084</v>
      </c>
      <c r="ES45" s="62">
        <v>10.11</v>
      </c>
      <c r="ET45" s="62">
        <v>29180</v>
      </c>
      <c r="EU45" s="62">
        <v>100.62266948225762</v>
      </c>
      <c r="EV45" s="62">
        <v>10.029999999999999</v>
      </c>
      <c r="EW45" s="62">
        <v>14400</v>
      </c>
      <c r="EX45" s="62">
        <v>57.767393935262788</v>
      </c>
      <c r="EY45" s="62">
        <v>10</v>
      </c>
      <c r="EZ45" s="62">
        <v>215393</v>
      </c>
      <c r="FA45" s="62">
        <v>975.23987881171888</v>
      </c>
      <c r="FB45" s="62">
        <v>10.01</v>
      </c>
      <c r="FC45" s="62">
        <v>19655</v>
      </c>
      <c r="FD45" s="62">
        <v>98.392496953183141</v>
      </c>
      <c r="FE45" s="62">
        <v>10.02</v>
      </c>
      <c r="FF45" s="62">
        <v>9745</v>
      </c>
      <c r="FG45" s="62">
        <v>53.273619742308888</v>
      </c>
      <c r="FH45" s="62">
        <v>10.06</v>
      </c>
      <c r="FI45" s="62">
        <v>75</v>
      </c>
      <c r="FJ45" s="62">
        <v>0.44433821655159195</v>
      </c>
      <c r="FK45" s="62">
        <v>10.09</v>
      </c>
      <c r="FL45" s="76">
        <v>93309</v>
      </c>
      <c r="FM45" s="76">
        <v>591.85337480573571</v>
      </c>
      <c r="FN45" s="76">
        <v>10.130000000000001</v>
      </c>
      <c r="FO45" s="76">
        <v>145</v>
      </c>
      <c r="FP45" s="76">
        <v>0.97456099677640984</v>
      </c>
      <c r="FQ45" s="76">
        <v>10.18</v>
      </c>
      <c r="FR45" s="76">
        <v>29228</v>
      </c>
      <c r="FS45" s="76">
        <v>206.55000984240667</v>
      </c>
      <c r="FT45" s="76">
        <v>10.205</v>
      </c>
      <c r="FU45" s="76">
        <v>150</v>
      </c>
      <c r="FV45" s="76">
        <v>1.1127869395015497</v>
      </c>
      <c r="FW45" s="76">
        <v>10.210000000000001</v>
      </c>
      <c r="FX45" s="76">
        <v>145043</v>
      </c>
      <c r="FY45" s="76">
        <v>1123.1297815106441</v>
      </c>
      <c r="FZ45" s="76">
        <v>10.252000000000001</v>
      </c>
      <c r="GA45" s="76">
        <v>75</v>
      </c>
      <c r="GB45" s="76">
        <v>0.60186682926128854</v>
      </c>
      <c r="GC45" s="62">
        <v>10.29</v>
      </c>
      <c r="GD45" s="62">
        <v>605</v>
      </c>
      <c r="GE45" s="62">
        <v>5.016519278800982</v>
      </c>
      <c r="GF45" s="62">
        <v>10.298</v>
      </c>
      <c r="GG45" s="62">
        <v>5</v>
      </c>
      <c r="GH45" s="62">
        <v>4.2817874118276297E-2</v>
      </c>
      <c r="GI45" s="62">
        <v>10.31</v>
      </c>
      <c r="GJ45" s="62">
        <v>1590</v>
      </c>
      <c r="GK45" s="62">
        <v>14.00232037014071</v>
      </c>
      <c r="GL45" s="62">
        <v>10.34</v>
      </c>
      <c r="GM45" s="62">
        <v>5</v>
      </c>
      <c r="GN45" s="62">
        <v>4.6148957468595111E-2</v>
      </c>
      <c r="GO45" s="62">
        <v>10.39</v>
      </c>
      <c r="GP45" s="62">
        <v>31100</v>
      </c>
      <c r="GQ45" s="62">
        <v>298.08614822066227</v>
      </c>
      <c r="GR45" s="62">
        <v>10.403</v>
      </c>
      <c r="GS45" s="62">
        <v>0</v>
      </c>
      <c r="GT45" s="62">
        <v>0</v>
      </c>
      <c r="GU45" s="62">
        <v>10.414999999999999</v>
      </c>
      <c r="GV45" s="62">
        <v>465</v>
      </c>
      <c r="GW45" s="62">
        <v>4.7189814582406999</v>
      </c>
      <c r="GX45" s="62">
        <v>10.428000000000001</v>
      </c>
      <c r="GY45" s="62">
        <v>0</v>
      </c>
      <c r="GZ45" s="62">
        <v>0</v>
      </c>
      <c r="HA45" s="62">
        <v>10.44</v>
      </c>
      <c r="HB45" s="62">
        <v>24650</v>
      </c>
      <c r="HC45" s="62">
        <v>259.33355315798218</v>
      </c>
      <c r="HD45" s="62">
        <v>10.46</v>
      </c>
      <c r="HE45" s="62">
        <v>895</v>
      </c>
      <c r="HF45" s="62">
        <v>9.5988104074739429</v>
      </c>
      <c r="HG45" s="62">
        <v>10.49</v>
      </c>
      <c r="HH45" s="62">
        <v>17290</v>
      </c>
      <c r="HI45" s="62">
        <v>186.33575988312029</v>
      </c>
      <c r="HJ45" s="62">
        <v>10.494999999999999</v>
      </c>
      <c r="HK45" s="62">
        <v>0</v>
      </c>
      <c r="HL45" s="62">
        <v>0</v>
      </c>
      <c r="HM45" s="62">
        <v>10.494999999999999</v>
      </c>
      <c r="HN45" s="62">
        <v>0</v>
      </c>
      <c r="HO45" s="62">
        <v>0</v>
      </c>
      <c r="HP45" s="62">
        <v>10.505000000000001</v>
      </c>
      <c r="HQ45" s="62">
        <v>0</v>
      </c>
      <c r="HR45" s="62">
        <v>0</v>
      </c>
    </row>
    <row r="46" spans="1:226" s="43" customFormat="1" ht="15.75">
      <c r="A46" s="102" t="s">
        <v>179</v>
      </c>
      <c r="B46" s="103" t="str">
        <f t="shared" si="11"/>
        <v>ODF0 Comdty</v>
      </c>
      <c r="C46" s="119" t="str">
        <f t="shared" si="0"/>
        <v>F30</v>
      </c>
      <c r="D46" s="120">
        <f ca="1">IF($C$1=TODAY(),IF(ISERROR(_xll.BDP(A46,"last_price")+1-1),IF(O46&lt;=$C$1,0,(D45+D47)/2),_xll.BDP(A46,"last_price")),AA46)</f>
        <v>10.188000000000001</v>
      </c>
      <c r="E46" s="121">
        <f ca="1">IF($C$1=TODAY(),IF(ISERROR(_xll.BDP(A46,"volume")+1-1),0,_xll.BDP(A46,"volume")),AB46)</f>
        <v>0</v>
      </c>
      <c r="F46" s="122">
        <f>IF(O46&lt;$C$1,0,NETWORKDAYS($C$1,O46,FERIADOS!$A$1:$A$830)-1)</f>
        <v>3081</v>
      </c>
      <c r="G46" s="144">
        <f t="shared" ca="1" si="1"/>
        <v>0</v>
      </c>
      <c r="H46" s="144">
        <f t="shared" si="29"/>
        <v>0</v>
      </c>
      <c r="I46" s="144">
        <f t="shared" si="30"/>
        <v>5.0321920825923086E-2</v>
      </c>
      <c r="J46" s="144">
        <f t="shared" si="31"/>
        <v>0</v>
      </c>
      <c r="K46" s="145">
        <f t="shared" si="32"/>
        <v>1.9728188609288173E-2</v>
      </c>
      <c r="L46" s="43">
        <f t="shared" si="33"/>
        <v>2030</v>
      </c>
      <c r="M46" s="43">
        <f>IF(C46="","",VLOOKUP(LEFT(C46,1),DIs!$R$2:$S$13,2,FALSE))</f>
        <v>1</v>
      </c>
      <c r="N46" s="54">
        <f t="shared" si="34"/>
        <v>47484</v>
      </c>
      <c r="O46" s="54">
        <f>IF(A46="",0,WORKDAY(N46-1,1,FERIADOS!$A$2:$A$831))</f>
        <v>47485</v>
      </c>
      <c r="P46" s="150">
        <f t="shared" si="12"/>
        <v>10</v>
      </c>
      <c r="Q46" s="61">
        <f>_xll.BDH(A46,$R$7:$S$7,$C$1,$C$1,"Dir=V","Dts=S","Sort=A","Quote=C","QtTyp=Y","Days=T","Per=cd","DtFmt=D","UseDPDF=Y","cols=3;rows=1")</f>
        <v>42998</v>
      </c>
      <c r="R46" s="43">
        <v>10.188000000000001</v>
      </c>
      <c r="S46" s="43" t="s">
        <v>418</v>
      </c>
      <c r="T46" s="43">
        <f t="shared" si="16"/>
        <v>0</v>
      </c>
      <c r="V46" s="69" t="str">
        <f>_xll.BDH(B46,$R$7:$S$7,$C$1,$C$1,"Dir=V","Dts=S","Sort=A","Quote=C","QtTyp=Y","Days=T","Per=cd","DtFmt=D","UseDPDF=Y")</f>
        <v>#N/A Invalid Security</v>
      </c>
      <c r="Y46" s="43">
        <f t="shared" si="27"/>
        <v>0</v>
      </c>
      <c r="AA46" s="43">
        <f t="shared" si="28"/>
        <v>10.188000000000001</v>
      </c>
      <c r="AB46" s="43">
        <f t="shared" si="9"/>
        <v>0</v>
      </c>
      <c r="AD46" s="43">
        <v>36</v>
      </c>
      <c r="AE46" s="43" t="s">
        <v>161</v>
      </c>
      <c r="AF46" s="48">
        <v>42062</v>
      </c>
      <c r="AG46" s="43">
        <v>12.78</v>
      </c>
      <c r="AH46" s="43">
        <v>492065</v>
      </c>
      <c r="AI46" s="43">
        <v>279225</v>
      </c>
      <c r="AK46" s="58">
        <f t="shared" si="15"/>
        <v>42786</v>
      </c>
      <c r="AL46" s="43">
        <f t="shared" si="22"/>
        <v>41</v>
      </c>
      <c r="AM46" s="43">
        <f>IF(AK46="","",NETWORKDAYS(AK46,$AM$2,FERIADOS!$A$1:$A$830)-1)</f>
        <v>-37</v>
      </c>
      <c r="AN46" s="63">
        <v>3.0878000000000001</v>
      </c>
      <c r="AO46" s="43">
        <f t="shared" si="19"/>
        <v>0</v>
      </c>
      <c r="AP46" s="50">
        <f t="shared" si="20"/>
        <v>0</v>
      </c>
      <c r="AQ46" s="59">
        <f t="shared" si="10"/>
        <v>0</v>
      </c>
      <c r="AR46" s="59">
        <f t="shared" si="21"/>
        <v>0</v>
      </c>
      <c r="AS46" s="72">
        <v>42786</v>
      </c>
      <c r="AT46" s="73">
        <v>1541.1069564322563</v>
      </c>
      <c r="AU46" s="62">
        <v>0</v>
      </c>
      <c r="AV46" s="62">
        <v>0</v>
      </c>
      <c r="AW46" s="62">
        <v>0</v>
      </c>
      <c r="AX46" s="62">
        <v>0</v>
      </c>
      <c r="AY46" s="62">
        <v>0</v>
      </c>
      <c r="AZ46" s="62">
        <v>0</v>
      </c>
      <c r="BA46" s="62">
        <v>0</v>
      </c>
      <c r="BB46" s="62">
        <v>0</v>
      </c>
      <c r="BC46" s="62">
        <v>0</v>
      </c>
      <c r="BD46" s="62">
        <v>0</v>
      </c>
      <c r="BE46" s="62">
        <v>0</v>
      </c>
      <c r="BF46" s="62">
        <v>0</v>
      </c>
      <c r="BG46" s="62">
        <v>0</v>
      </c>
      <c r="BH46" s="62">
        <v>0</v>
      </c>
      <c r="BI46" s="62">
        <v>0</v>
      </c>
      <c r="BJ46" s="62">
        <v>0</v>
      </c>
      <c r="BK46" s="62">
        <v>0</v>
      </c>
      <c r="BL46" s="62">
        <v>0</v>
      </c>
      <c r="BM46" s="62">
        <v>0</v>
      </c>
      <c r="BN46" s="74">
        <v>0</v>
      </c>
      <c r="BO46" s="75">
        <v>0</v>
      </c>
      <c r="BP46" s="62">
        <v>0</v>
      </c>
      <c r="BQ46" s="62">
        <v>0</v>
      </c>
      <c r="BR46" s="62">
        <v>0</v>
      </c>
      <c r="BS46" s="62">
        <v>0</v>
      </c>
      <c r="BT46" s="62">
        <v>0</v>
      </c>
      <c r="BU46" s="62">
        <v>0</v>
      </c>
      <c r="BV46" s="62">
        <v>0</v>
      </c>
      <c r="BW46" s="62">
        <v>0</v>
      </c>
      <c r="BX46" s="62">
        <v>0</v>
      </c>
      <c r="BY46" s="62">
        <v>0</v>
      </c>
      <c r="BZ46" s="62">
        <v>0</v>
      </c>
      <c r="CA46" s="62">
        <v>0</v>
      </c>
      <c r="CB46" s="62">
        <v>0</v>
      </c>
      <c r="CC46" s="62">
        <v>0</v>
      </c>
      <c r="CD46" s="62">
        <v>0</v>
      </c>
      <c r="CE46" s="62">
        <v>0</v>
      </c>
      <c r="CF46" s="62">
        <v>0</v>
      </c>
      <c r="CG46" s="62">
        <v>0</v>
      </c>
      <c r="CH46" s="62">
        <v>0</v>
      </c>
      <c r="CI46" s="62">
        <v>0</v>
      </c>
      <c r="CJ46" s="62">
        <v>0</v>
      </c>
      <c r="CK46" s="62">
        <v>0</v>
      </c>
      <c r="CL46" s="62">
        <v>0</v>
      </c>
      <c r="CM46" s="62">
        <v>0</v>
      </c>
      <c r="CN46" s="62">
        <v>0</v>
      </c>
      <c r="CO46" s="62">
        <v>0</v>
      </c>
      <c r="CP46" s="62">
        <v>0</v>
      </c>
      <c r="CQ46" s="62">
        <v>0</v>
      </c>
      <c r="CR46" s="62">
        <v>0</v>
      </c>
      <c r="CS46" s="62">
        <v>0</v>
      </c>
      <c r="CT46" s="62">
        <v>0</v>
      </c>
      <c r="CU46" s="62">
        <v>0</v>
      </c>
      <c r="CV46" s="62">
        <v>0</v>
      </c>
      <c r="CW46" s="62">
        <v>0</v>
      </c>
      <c r="CX46" s="62">
        <v>0</v>
      </c>
      <c r="CY46" s="62">
        <v>0</v>
      </c>
      <c r="CZ46" s="62">
        <v>0</v>
      </c>
      <c r="DA46" s="62">
        <v>0</v>
      </c>
      <c r="DB46" s="62">
        <v>0</v>
      </c>
      <c r="DC46" s="62">
        <v>12.57</v>
      </c>
      <c r="DD46" s="62">
        <v>7865</v>
      </c>
      <c r="DE46" s="62">
        <v>0.44789485297031406</v>
      </c>
      <c r="DF46" s="62">
        <v>12.169</v>
      </c>
      <c r="DG46" s="62">
        <v>228180</v>
      </c>
      <c r="DH46" s="62">
        <v>72.272258929497809</v>
      </c>
      <c r="DI46" s="62">
        <v>11.946</v>
      </c>
      <c r="DJ46" s="62">
        <v>500</v>
      </c>
      <c r="DK46" s="62">
        <v>0.25865658716326329</v>
      </c>
      <c r="DL46" s="62">
        <v>11.74</v>
      </c>
      <c r="DM46" s="62">
        <v>3695</v>
      </c>
      <c r="DN46" s="62">
        <v>2.8045055158140308</v>
      </c>
      <c r="DO46" s="62">
        <v>11.47</v>
      </c>
      <c r="DP46" s="62">
        <v>95050</v>
      </c>
      <c r="DQ46" s="62">
        <v>93.859755072560802</v>
      </c>
      <c r="DR46" s="62">
        <v>11.29</v>
      </c>
      <c r="DS46" s="62">
        <v>100</v>
      </c>
      <c r="DT46" s="62">
        <v>0.12122951460386426</v>
      </c>
      <c r="DU46" s="62">
        <v>11.026999999999999</v>
      </c>
      <c r="DV46" s="62">
        <v>0</v>
      </c>
      <c r="DW46" s="62">
        <v>0</v>
      </c>
      <c r="DX46" s="62">
        <v>10.914999999999999</v>
      </c>
      <c r="DY46" s="62">
        <v>14201</v>
      </c>
      <c r="DZ46" s="62">
        <v>23.640401284915828</v>
      </c>
      <c r="EA46" s="62">
        <v>10.750999999999999</v>
      </c>
      <c r="EB46" s="62">
        <v>0</v>
      </c>
      <c r="EC46" s="62">
        <v>0</v>
      </c>
      <c r="ED46" s="62">
        <v>10.632</v>
      </c>
      <c r="EE46" s="62">
        <v>0</v>
      </c>
      <c r="EF46" s="62">
        <v>0</v>
      </c>
      <c r="EG46" s="62">
        <v>10.53</v>
      </c>
      <c r="EH46" s="62">
        <v>94115</v>
      </c>
      <c r="EI46" s="62">
        <v>215.08945192043612</v>
      </c>
      <c r="EJ46" s="62">
        <v>10.44</v>
      </c>
      <c r="EK46" s="62">
        <v>0</v>
      </c>
      <c r="EL46" s="62">
        <v>0</v>
      </c>
      <c r="EM46" s="62">
        <v>0</v>
      </c>
      <c r="EN46" s="62">
        <v>0</v>
      </c>
      <c r="EO46" s="62">
        <v>0</v>
      </c>
      <c r="EP46" s="62">
        <v>10.3</v>
      </c>
      <c r="EQ46" s="62">
        <v>5040</v>
      </c>
      <c r="ER46" s="62">
        <v>14.510308478768769</v>
      </c>
      <c r="ES46" s="62">
        <v>10.17</v>
      </c>
      <c r="ET46" s="62">
        <v>12940</v>
      </c>
      <c r="EU46" s="62">
        <v>44.804292743409128</v>
      </c>
      <c r="EV46" s="62">
        <v>10.09</v>
      </c>
      <c r="EW46" s="62">
        <v>3355</v>
      </c>
      <c r="EX46" s="62">
        <v>13.505890129723015</v>
      </c>
      <c r="EY46" s="62">
        <v>10.050000000000001</v>
      </c>
      <c r="EZ46" s="62">
        <v>76323</v>
      </c>
      <c r="FA46" s="62">
        <v>346.70106057417081</v>
      </c>
      <c r="FB46" s="62">
        <v>10.06</v>
      </c>
      <c r="FC46" s="62">
        <v>3995</v>
      </c>
      <c r="FD46" s="62">
        <v>20.057127709718138</v>
      </c>
      <c r="FE46" s="62">
        <v>10.08</v>
      </c>
      <c r="FF46" s="62">
        <v>5210</v>
      </c>
      <c r="FG46" s="62">
        <v>28.547203403817782</v>
      </c>
      <c r="FH46" s="62">
        <v>10.11</v>
      </c>
      <c r="FI46" s="62">
        <v>75</v>
      </c>
      <c r="FJ46" s="62">
        <v>0.44536241125686432</v>
      </c>
      <c r="FK46" s="62">
        <v>10.15</v>
      </c>
      <c r="FL46" s="76">
        <v>31050</v>
      </c>
      <c r="FM46" s="76">
        <v>197.28345411559633</v>
      </c>
      <c r="FN46" s="76">
        <v>10.189</v>
      </c>
      <c r="FO46" s="76">
        <v>40</v>
      </c>
      <c r="FP46" s="76">
        <v>0.26924573975925847</v>
      </c>
      <c r="FQ46" s="76">
        <v>10.23</v>
      </c>
      <c r="FR46" s="76">
        <v>5990</v>
      </c>
      <c r="FS46" s="76">
        <v>42.399160053304819</v>
      </c>
      <c r="FT46" s="76">
        <v>10.255000000000001</v>
      </c>
      <c r="FU46" s="76">
        <v>40</v>
      </c>
      <c r="FV46" s="76">
        <v>0.29716446523302653</v>
      </c>
      <c r="FW46" s="76">
        <v>10.27</v>
      </c>
      <c r="FX46" s="76">
        <v>29105</v>
      </c>
      <c r="FY46" s="76">
        <v>225.55147267330136</v>
      </c>
      <c r="FZ46" s="76">
        <v>10.295</v>
      </c>
      <c r="GA46" s="76">
        <v>10</v>
      </c>
      <c r="GB46" s="76">
        <v>8.0360058756860628E-2</v>
      </c>
      <c r="GC46" s="62">
        <v>10.32</v>
      </c>
      <c r="GD46" s="62">
        <v>160</v>
      </c>
      <c r="GE46" s="62">
        <v>1.3291529586337616</v>
      </c>
      <c r="GF46" s="62">
        <v>10.345000000000001</v>
      </c>
      <c r="GG46" s="62">
        <v>25</v>
      </c>
      <c r="GH46" s="62">
        <v>0.21427729805088713</v>
      </c>
      <c r="GI46" s="62">
        <v>10.37</v>
      </c>
      <c r="GJ46" s="62">
        <v>745</v>
      </c>
      <c r="GK46" s="62">
        <v>6.5610876524884638</v>
      </c>
      <c r="GL46" s="62">
        <v>10.401999999999999</v>
      </c>
      <c r="GM46" s="62">
        <v>0</v>
      </c>
      <c r="GN46" s="62">
        <v>0</v>
      </c>
      <c r="GO46" s="62">
        <v>10.47</v>
      </c>
      <c r="GP46" s="62">
        <v>12930</v>
      </c>
      <c r="GQ46" s="62">
        <v>123.6981208127783</v>
      </c>
      <c r="GR46" s="62">
        <v>10.468999999999999</v>
      </c>
      <c r="GS46" s="62">
        <v>0</v>
      </c>
      <c r="GT46" s="62">
        <v>0</v>
      </c>
      <c r="GU46" s="62">
        <v>10.484999999999999</v>
      </c>
      <c r="GV46" s="62">
        <v>0</v>
      </c>
      <c r="GW46" s="62">
        <v>0</v>
      </c>
      <c r="GX46" s="62">
        <v>10.497999999999999</v>
      </c>
      <c r="GY46" s="62">
        <v>0</v>
      </c>
      <c r="GZ46" s="62">
        <v>0</v>
      </c>
      <c r="HA46" s="62">
        <v>10.54</v>
      </c>
      <c r="HB46" s="62">
        <v>3205</v>
      </c>
      <c r="HC46" s="62">
        <v>33.547198953143642</v>
      </c>
      <c r="HD46" s="62">
        <v>10.53</v>
      </c>
      <c r="HE46" s="62">
        <v>30</v>
      </c>
      <c r="HF46" s="62">
        <v>0.32065777073579943</v>
      </c>
      <c r="HG46" s="62">
        <v>10.57</v>
      </c>
      <c r="HH46" s="62">
        <v>3030</v>
      </c>
      <c r="HI46" s="62">
        <v>32.49020475164712</v>
      </c>
      <c r="HJ46" s="62">
        <v>10.57</v>
      </c>
      <c r="HK46" s="62">
        <v>0</v>
      </c>
      <c r="HL46" s="62">
        <v>0</v>
      </c>
      <c r="HM46" s="62">
        <v>10.58</v>
      </c>
      <c r="HN46" s="62">
        <v>0</v>
      </c>
      <c r="HO46" s="62">
        <v>0</v>
      </c>
      <c r="HP46" s="62">
        <v>10.59</v>
      </c>
      <c r="HQ46" s="62">
        <v>0</v>
      </c>
      <c r="HR46" s="62">
        <v>0</v>
      </c>
    </row>
    <row r="47" spans="1:226" s="43" customFormat="1" ht="16.5" thickBot="1">
      <c r="A47" s="108"/>
      <c r="B47" s="109"/>
      <c r="C47" s="110"/>
      <c r="D47" s="118"/>
      <c r="E47" s="111"/>
      <c r="F47" s="112"/>
      <c r="G47" s="148"/>
      <c r="H47" s="148"/>
      <c r="I47" s="148"/>
      <c r="J47" s="148"/>
      <c r="K47" s="149"/>
      <c r="L47" s="43" t="str">
        <f t="shared" si="33"/>
        <v/>
      </c>
      <c r="M47" s="43" t="str">
        <f>IF(C47="","",VLOOKUP(LEFT(C47,1),DIs!$R$2:$S$13,2,FALSE))</f>
        <v/>
      </c>
      <c r="N47" s="54" t="str">
        <f t="shared" si="34"/>
        <v/>
      </c>
      <c r="O47" s="54">
        <f>IF(A47="",0,WORKDAY(N47-1,1,FERIADOS!$A$2:$A$831))</f>
        <v>0</v>
      </c>
      <c r="P47" s="150">
        <f t="shared" si="12"/>
        <v>10</v>
      </c>
      <c r="Q47" s="61" t="str">
        <f>_xll.BDH(A47,$R$7:$S$7,$C$1,$C$1,"Dir=V","Dts=S","Sort=A","Quote=C","QtTyp=Y","Days=T","Per=cd","DtFmt=D","UseDPDF=Y")</f>
        <v>#N/A Invalid Security</v>
      </c>
      <c r="T47" s="43">
        <f t="shared" si="16"/>
        <v>0</v>
      </c>
      <c r="V47" s="69" t="str">
        <f>_xll.BDH(B47,$R$7:$S$7,$C$1,$C$1,"Dir=V","Dts=S","Sort=A","Quote=C","QtTyp=Y","Days=T","Per=cd","DtFmt=D","UseDPDF=Y")</f>
        <v>#N/A Invalid Security</v>
      </c>
      <c r="Y47" s="43">
        <f t="shared" si="27"/>
        <v>0</v>
      </c>
      <c r="AA47" s="43">
        <f t="shared" si="28"/>
        <v>0</v>
      </c>
      <c r="AB47" s="43">
        <f t="shared" si="9"/>
        <v>0</v>
      </c>
      <c r="AD47" s="43">
        <v>37</v>
      </c>
      <c r="AE47" s="43" t="s">
        <v>162</v>
      </c>
      <c r="AF47" s="48">
        <v>42065</v>
      </c>
      <c r="AG47" s="43">
        <v>12.87</v>
      </c>
      <c r="AH47" s="43">
        <v>188480</v>
      </c>
      <c r="AI47" s="43">
        <v>216090</v>
      </c>
      <c r="AK47" s="58">
        <f t="shared" si="15"/>
        <v>42783</v>
      </c>
      <c r="AL47" s="43">
        <f t="shared" si="22"/>
        <v>42</v>
      </c>
      <c r="AM47" s="43">
        <f>IF(AK47="","",NETWORKDAYS(AK47,$AM$2,FERIADOS!$A$1:$A$830)-1)</f>
        <v>-36</v>
      </c>
      <c r="AN47" s="63">
        <v>3.0878000000000001</v>
      </c>
      <c r="AO47" s="43">
        <f t="shared" si="19"/>
        <v>0</v>
      </c>
      <c r="AP47" s="50">
        <f t="shared" si="20"/>
        <v>0</v>
      </c>
      <c r="AQ47" s="59">
        <f t="shared" si="10"/>
        <v>0</v>
      </c>
      <c r="AR47" s="59">
        <f t="shared" si="21"/>
        <v>0</v>
      </c>
      <c r="AS47" s="72">
        <v>42783</v>
      </c>
      <c r="AT47" s="73">
        <v>5351.5488397710469</v>
      </c>
      <c r="AU47" s="62">
        <v>0</v>
      </c>
      <c r="AV47" s="62">
        <v>0</v>
      </c>
      <c r="AW47" s="62">
        <v>0</v>
      </c>
      <c r="AX47" s="62">
        <v>0</v>
      </c>
      <c r="AY47" s="62">
        <v>0</v>
      </c>
      <c r="AZ47" s="62">
        <v>0</v>
      </c>
      <c r="BA47" s="62">
        <v>0</v>
      </c>
      <c r="BB47" s="62">
        <v>0</v>
      </c>
      <c r="BC47" s="62">
        <v>0</v>
      </c>
      <c r="BD47" s="62">
        <v>0</v>
      </c>
      <c r="BE47" s="62">
        <v>0</v>
      </c>
      <c r="BF47" s="62">
        <v>0</v>
      </c>
      <c r="BG47" s="62">
        <v>0</v>
      </c>
      <c r="BH47" s="62">
        <v>0</v>
      </c>
      <c r="BI47" s="62">
        <v>0</v>
      </c>
      <c r="BJ47" s="62">
        <v>0</v>
      </c>
      <c r="BK47" s="62">
        <v>0</v>
      </c>
      <c r="BL47" s="62">
        <v>0</v>
      </c>
      <c r="BM47" s="62">
        <v>0</v>
      </c>
      <c r="BN47" s="74">
        <v>0</v>
      </c>
      <c r="BO47" s="75">
        <v>0</v>
      </c>
      <c r="BP47" s="62">
        <v>0</v>
      </c>
      <c r="BQ47" s="62">
        <v>0</v>
      </c>
      <c r="BR47" s="62">
        <v>0</v>
      </c>
      <c r="BS47" s="62">
        <v>0</v>
      </c>
      <c r="BT47" s="62">
        <v>0</v>
      </c>
      <c r="BU47" s="62">
        <v>0</v>
      </c>
      <c r="BV47" s="62">
        <v>0</v>
      </c>
      <c r="BW47" s="62">
        <v>0</v>
      </c>
      <c r="BX47" s="62">
        <v>0</v>
      </c>
      <c r="BY47" s="62">
        <v>0</v>
      </c>
      <c r="BZ47" s="62">
        <v>0</v>
      </c>
      <c r="CA47" s="62">
        <v>0</v>
      </c>
      <c r="CB47" s="62">
        <v>0</v>
      </c>
      <c r="CC47" s="62">
        <v>0</v>
      </c>
      <c r="CD47" s="62">
        <v>0</v>
      </c>
      <c r="CE47" s="62">
        <v>0</v>
      </c>
      <c r="CF47" s="62">
        <v>0</v>
      </c>
      <c r="CG47" s="62">
        <v>0</v>
      </c>
      <c r="CH47" s="62">
        <v>0</v>
      </c>
      <c r="CI47" s="62">
        <v>0</v>
      </c>
      <c r="CJ47" s="62">
        <v>0</v>
      </c>
      <c r="CK47" s="62">
        <v>0</v>
      </c>
      <c r="CL47" s="62">
        <v>0</v>
      </c>
      <c r="CM47" s="62">
        <v>0</v>
      </c>
      <c r="CN47" s="62">
        <v>0</v>
      </c>
      <c r="CO47" s="62">
        <v>0</v>
      </c>
      <c r="CP47" s="62">
        <v>0</v>
      </c>
      <c r="CQ47" s="62">
        <v>0</v>
      </c>
      <c r="CR47" s="62">
        <v>0</v>
      </c>
      <c r="CS47" s="62">
        <v>0</v>
      </c>
      <c r="CT47" s="62">
        <v>0</v>
      </c>
      <c r="CU47" s="62">
        <v>0</v>
      </c>
      <c r="CV47" s="62">
        <v>0</v>
      </c>
      <c r="CW47" s="62">
        <v>0</v>
      </c>
      <c r="CX47" s="62">
        <v>0</v>
      </c>
      <c r="CY47" s="62">
        <v>0</v>
      </c>
      <c r="CZ47" s="62">
        <v>0</v>
      </c>
      <c r="DA47" s="62">
        <v>0</v>
      </c>
      <c r="DB47" s="62">
        <v>0</v>
      </c>
      <c r="DC47" s="62">
        <v>12.619</v>
      </c>
      <c r="DD47" s="62">
        <v>7105</v>
      </c>
      <c r="DE47" s="62">
        <v>0.48509311903159019</v>
      </c>
      <c r="DF47" s="62">
        <v>12.2</v>
      </c>
      <c r="DG47" s="62">
        <v>988065</v>
      </c>
      <c r="DH47" s="62">
        <v>323.88274254750053</v>
      </c>
      <c r="DI47" s="62">
        <v>11.981</v>
      </c>
      <c r="DJ47" s="62">
        <v>14145</v>
      </c>
      <c r="DK47" s="62">
        <v>7.47035011325986</v>
      </c>
      <c r="DL47" s="62">
        <v>11.775</v>
      </c>
      <c r="DM47" s="62">
        <v>11430</v>
      </c>
      <c r="DN47" s="62">
        <v>8.7955642866729864</v>
      </c>
      <c r="DO47" s="62">
        <v>11.505000000000001</v>
      </c>
      <c r="DP47" s="62">
        <v>464668</v>
      </c>
      <c r="DQ47" s="62">
        <v>463.60743728838446</v>
      </c>
      <c r="DR47" s="62">
        <v>11.33</v>
      </c>
      <c r="DS47" s="62">
        <v>28135</v>
      </c>
      <c r="DT47" s="62">
        <v>34.385585155074317</v>
      </c>
      <c r="DU47" s="62">
        <v>11.102</v>
      </c>
      <c r="DV47" s="62">
        <v>170</v>
      </c>
      <c r="DW47" s="62">
        <v>0.24915506186509889</v>
      </c>
      <c r="DX47" s="62">
        <v>10.96</v>
      </c>
      <c r="DY47" s="62">
        <v>19495</v>
      </c>
      <c r="DZ47" s="62">
        <v>32.630677639634875</v>
      </c>
      <c r="EA47" s="62">
        <v>10.792999999999999</v>
      </c>
      <c r="EB47" s="62">
        <v>20</v>
      </c>
      <c r="EC47" s="62">
        <v>3.7808956073625381E-2</v>
      </c>
      <c r="ED47" s="62">
        <v>10.667</v>
      </c>
      <c r="EE47" s="62">
        <v>0</v>
      </c>
      <c r="EF47" s="62">
        <v>0</v>
      </c>
      <c r="EG47" s="62">
        <v>10.565</v>
      </c>
      <c r="EH47" s="62">
        <v>199283</v>
      </c>
      <c r="EI47" s="62">
        <v>457.11750546655475</v>
      </c>
      <c r="EJ47" s="62">
        <v>10.48</v>
      </c>
      <c r="EK47" s="62">
        <v>20</v>
      </c>
      <c r="EL47" s="62">
        <v>5.0203930412196653E-2</v>
      </c>
      <c r="EM47" s="62">
        <v>0</v>
      </c>
      <c r="EN47" s="62">
        <v>0</v>
      </c>
      <c r="EO47" s="62">
        <v>0</v>
      </c>
      <c r="EP47" s="62">
        <v>10.34</v>
      </c>
      <c r="EQ47" s="62">
        <v>35773</v>
      </c>
      <c r="ER47" s="62">
        <v>103.24736529442241</v>
      </c>
      <c r="ES47" s="62">
        <v>10.18</v>
      </c>
      <c r="ET47" s="62">
        <v>37285</v>
      </c>
      <c r="EU47" s="62">
        <v>129.4026383560057</v>
      </c>
      <c r="EV47" s="62">
        <v>10.11</v>
      </c>
      <c r="EW47" s="62">
        <v>5420</v>
      </c>
      <c r="EX47" s="62">
        <v>21.854367789820099</v>
      </c>
      <c r="EY47" s="62">
        <v>10.07</v>
      </c>
      <c r="EZ47" s="62">
        <v>184692</v>
      </c>
      <c r="FA47" s="62">
        <v>840.0269301573054</v>
      </c>
      <c r="FB47" s="62">
        <v>10.09</v>
      </c>
      <c r="FC47" s="62">
        <v>32215</v>
      </c>
      <c r="FD47" s="62">
        <v>161.84746932239554</v>
      </c>
      <c r="FE47" s="62">
        <v>10.11</v>
      </c>
      <c r="FF47" s="62">
        <v>13468</v>
      </c>
      <c r="FG47" s="62">
        <v>73.825805919144827</v>
      </c>
      <c r="FH47" s="62">
        <v>10.138</v>
      </c>
      <c r="FI47" s="62">
        <v>900</v>
      </c>
      <c r="FJ47" s="62">
        <v>5.3455992308148597</v>
      </c>
      <c r="FK47" s="62">
        <v>10.16</v>
      </c>
      <c r="FL47" s="76">
        <v>93870</v>
      </c>
      <c r="FM47" s="76">
        <v>596.81922174432395</v>
      </c>
      <c r="FN47" s="76">
        <v>10.210000000000001</v>
      </c>
      <c r="FO47" s="76">
        <v>40</v>
      </c>
      <c r="FP47" s="76">
        <v>0.26927736283332165</v>
      </c>
      <c r="FQ47" s="76">
        <v>10.25</v>
      </c>
      <c r="FR47" s="76">
        <v>22070</v>
      </c>
      <c r="FS47" s="76">
        <v>156.2211671341029</v>
      </c>
      <c r="FT47" s="76">
        <v>10.285</v>
      </c>
      <c r="FU47" s="76">
        <v>40</v>
      </c>
      <c r="FV47" s="76">
        <v>0.29700605365767047</v>
      </c>
      <c r="FW47" s="76">
        <v>10.27</v>
      </c>
      <c r="FX47" s="76">
        <v>144259</v>
      </c>
      <c r="FY47" s="76">
        <v>1118.6672370922124</v>
      </c>
      <c r="FZ47" s="76">
        <v>10.302</v>
      </c>
      <c r="GA47" s="76">
        <v>10</v>
      </c>
      <c r="GB47" s="76">
        <v>8.0380926256598886E-2</v>
      </c>
      <c r="GC47" s="62">
        <v>10.33</v>
      </c>
      <c r="GD47" s="62">
        <v>530</v>
      </c>
      <c r="GE47" s="62">
        <v>4.403008536329974</v>
      </c>
      <c r="GF47" s="62">
        <v>10.353999999999999</v>
      </c>
      <c r="GG47" s="62">
        <v>0</v>
      </c>
      <c r="GH47" s="62">
        <v>0</v>
      </c>
      <c r="GI47" s="62">
        <v>10.375</v>
      </c>
      <c r="GJ47" s="62">
        <v>1480</v>
      </c>
      <c r="GK47" s="62">
        <v>13.036242850777269</v>
      </c>
      <c r="GL47" s="62">
        <v>10.426</v>
      </c>
      <c r="GM47" s="62">
        <v>0</v>
      </c>
      <c r="GN47" s="62">
        <v>0</v>
      </c>
      <c r="GO47" s="62">
        <v>10.47</v>
      </c>
      <c r="GP47" s="62">
        <v>30203</v>
      </c>
      <c r="GQ47" s="62">
        <v>289.02698543687984</v>
      </c>
      <c r="GR47" s="62">
        <v>10.489000000000001</v>
      </c>
      <c r="GS47" s="62">
        <v>0</v>
      </c>
      <c r="GT47" s="62">
        <v>0</v>
      </c>
      <c r="GU47" s="62">
        <v>10.505000000000001</v>
      </c>
      <c r="GV47" s="62">
        <v>5</v>
      </c>
      <c r="GW47" s="62">
        <v>5.0578736925451249E-2</v>
      </c>
      <c r="GX47" s="62">
        <v>10.523</v>
      </c>
      <c r="GY47" s="62">
        <v>0</v>
      </c>
      <c r="GZ47" s="62">
        <v>0</v>
      </c>
      <c r="HA47" s="62">
        <v>10.54</v>
      </c>
      <c r="HB47" s="62">
        <v>34250</v>
      </c>
      <c r="HC47" s="62">
        <v>358.53881033954934</v>
      </c>
      <c r="HD47" s="62">
        <v>10.555</v>
      </c>
      <c r="HE47" s="62">
        <v>190</v>
      </c>
      <c r="HF47" s="62">
        <v>2.0264244788166486</v>
      </c>
      <c r="HG47" s="62">
        <v>10.58</v>
      </c>
      <c r="HH47" s="62">
        <v>13810</v>
      </c>
      <c r="HI47" s="62">
        <v>147.93821233049479</v>
      </c>
      <c r="HJ47" s="62">
        <v>10.59</v>
      </c>
      <c r="HK47" s="62">
        <v>0</v>
      </c>
      <c r="HL47" s="62">
        <v>0</v>
      </c>
      <c r="HM47" s="62">
        <v>10.6</v>
      </c>
      <c r="HN47" s="62">
        <v>0</v>
      </c>
      <c r="HO47" s="62">
        <v>0</v>
      </c>
      <c r="HP47" s="62">
        <v>10.61</v>
      </c>
      <c r="HQ47" s="62">
        <v>0</v>
      </c>
      <c r="HR47" s="62">
        <v>0</v>
      </c>
    </row>
    <row r="48" spans="1:226" s="43" customFormat="1" ht="21.75" thickBot="1">
      <c r="A48" s="63" t="s">
        <v>194</v>
      </c>
      <c r="B48" s="68" t="str">
        <f t="shared" si="11"/>
        <v>OD*. Comdty</v>
      </c>
      <c r="C48" s="154" t="s">
        <v>396</v>
      </c>
      <c r="D48" s="155"/>
      <c r="E48" s="155"/>
      <c r="F48" s="155"/>
      <c r="G48" s="155"/>
      <c r="H48" s="155"/>
      <c r="I48" s="155"/>
      <c r="J48" s="155"/>
      <c r="K48" s="156"/>
      <c r="L48" s="43" t="e">
        <f t="shared" si="33"/>
        <v>#VALUE!</v>
      </c>
      <c r="M48" s="43">
        <f>IF(C48="","",VLOOKUP(LEFT(C48,1),DIs!$R$2:$S$13,2,FALSE))</f>
        <v>1</v>
      </c>
      <c r="N48" s="54" t="e">
        <f t="shared" si="34"/>
        <v>#VALUE!</v>
      </c>
      <c r="O48" s="54" t="e">
        <f>IF(A48="",0,WORKDAY(N48-1,1,FERIADOS!$A$2:$A$831))</f>
        <v>#VALUE!</v>
      </c>
      <c r="P48" s="150">
        <f t="shared" si="12"/>
        <v>10</v>
      </c>
      <c r="Q48" s="61" t="str">
        <f>_xll.BDH(A48,$R$7:$S$7,$C$1,$C$1,"Dir=V","Dts=S","Sort=A","Quote=C","QtTyp=Y","Days=T","Per=cd","DtFmt=D","UseDPDF=Y")</f>
        <v>#N/A N/A</v>
      </c>
      <c r="T48" s="43">
        <f t="shared" si="16"/>
        <v>0</v>
      </c>
      <c r="V48" s="69" t="str">
        <f>_xll.BDH(B48,$R$7:$S$7,$C$1,$C$1,"Dir=V","Dts=S","Sort=A","Quote=C","QtTyp=Y","Days=T","Per=cd","DtFmt=D","UseDPDF=Y")</f>
        <v>#N/A Invalid Security</v>
      </c>
      <c r="Y48" s="43">
        <f t="shared" si="27"/>
        <v>0</v>
      </c>
      <c r="AA48" s="43">
        <f t="shared" si="28"/>
        <v>0</v>
      </c>
      <c r="AB48" s="43" t="e">
        <f t="shared" si="9"/>
        <v>#VALUE!</v>
      </c>
      <c r="AD48" s="43">
        <v>38</v>
      </c>
      <c r="AE48" s="43" t="s">
        <v>163</v>
      </c>
      <c r="AF48" s="48">
        <v>42066</v>
      </c>
      <c r="AG48" s="43">
        <v>12.87</v>
      </c>
      <c r="AH48" s="43">
        <v>239760</v>
      </c>
      <c r="AI48" s="43">
        <v>265625</v>
      </c>
      <c r="AK48" s="58">
        <f t="shared" si="15"/>
        <v>42782</v>
      </c>
      <c r="AL48" s="43">
        <f t="shared" si="22"/>
        <v>43</v>
      </c>
      <c r="AM48" s="43">
        <f>IF(AK48="","",NETWORKDAYS(AK48,$AM$2,FERIADOS!$A$1:$A$830)-1)</f>
        <v>-35</v>
      </c>
      <c r="AN48" s="63">
        <v>3.0878000000000001</v>
      </c>
      <c r="AO48" s="43">
        <f t="shared" si="19"/>
        <v>0</v>
      </c>
      <c r="AP48" s="50">
        <f t="shared" si="20"/>
        <v>0</v>
      </c>
      <c r="AQ48" s="59">
        <f t="shared" si="10"/>
        <v>0</v>
      </c>
      <c r="AR48" s="59">
        <f t="shared" si="21"/>
        <v>0</v>
      </c>
      <c r="AS48" s="72">
        <v>42782</v>
      </c>
      <c r="AT48" s="73">
        <v>6339.9397828225074</v>
      </c>
      <c r="AU48" s="62">
        <v>0</v>
      </c>
      <c r="AV48" s="62">
        <v>0</v>
      </c>
      <c r="AW48" s="62">
        <v>0</v>
      </c>
      <c r="AX48" s="62">
        <v>0</v>
      </c>
      <c r="AY48" s="62">
        <v>0</v>
      </c>
      <c r="AZ48" s="62">
        <v>0</v>
      </c>
      <c r="BA48" s="62">
        <v>0</v>
      </c>
      <c r="BB48" s="62">
        <v>0</v>
      </c>
      <c r="BC48" s="62">
        <v>0</v>
      </c>
      <c r="BD48" s="62">
        <v>0</v>
      </c>
      <c r="BE48" s="62">
        <v>0</v>
      </c>
      <c r="BF48" s="62">
        <v>0</v>
      </c>
      <c r="BG48" s="62">
        <v>0</v>
      </c>
      <c r="BH48" s="62">
        <v>0</v>
      </c>
      <c r="BI48" s="62">
        <v>0</v>
      </c>
      <c r="BJ48" s="62">
        <v>0</v>
      </c>
      <c r="BK48" s="62">
        <v>0</v>
      </c>
      <c r="BL48" s="62">
        <v>0</v>
      </c>
      <c r="BM48" s="62">
        <v>0</v>
      </c>
      <c r="BN48" s="74">
        <v>0</v>
      </c>
      <c r="BO48" s="75">
        <v>0</v>
      </c>
      <c r="BP48" s="62">
        <v>0</v>
      </c>
      <c r="BQ48" s="62">
        <v>0</v>
      </c>
      <c r="BR48" s="62">
        <v>0</v>
      </c>
      <c r="BS48" s="62">
        <v>0</v>
      </c>
      <c r="BT48" s="62">
        <v>0</v>
      </c>
      <c r="BU48" s="62">
        <v>0</v>
      </c>
      <c r="BV48" s="62">
        <v>0</v>
      </c>
      <c r="BW48" s="62">
        <v>0</v>
      </c>
      <c r="BX48" s="62">
        <v>0</v>
      </c>
      <c r="BY48" s="62">
        <v>0</v>
      </c>
      <c r="BZ48" s="62">
        <v>0</v>
      </c>
      <c r="CA48" s="62">
        <v>0</v>
      </c>
      <c r="CB48" s="62">
        <v>0</v>
      </c>
      <c r="CC48" s="62">
        <v>0</v>
      </c>
      <c r="CD48" s="62">
        <v>0</v>
      </c>
      <c r="CE48" s="62">
        <v>0</v>
      </c>
      <c r="CF48" s="62">
        <v>0</v>
      </c>
      <c r="CG48" s="62">
        <v>0</v>
      </c>
      <c r="CH48" s="62">
        <v>0</v>
      </c>
      <c r="CI48" s="62">
        <v>0</v>
      </c>
      <c r="CJ48" s="62">
        <v>0</v>
      </c>
      <c r="CK48" s="62">
        <v>0</v>
      </c>
      <c r="CL48" s="62">
        <v>0</v>
      </c>
      <c r="CM48" s="62">
        <v>0</v>
      </c>
      <c r="CN48" s="62">
        <v>0</v>
      </c>
      <c r="CO48" s="62">
        <v>0</v>
      </c>
      <c r="CP48" s="62">
        <v>0</v>
      </c>
      <c r="CQ48" s="62">
        <v>0</v>
      </c>
      <c r="CR48" s="62">
        <v>0</v>
      </c>
      <c r="CS48" s="62">
        <v>0</v>
      </c>
      <c r="CT48" s="62">
        <v>0</v>
      </c>
      <c r="CU48" s="62">
        <v>0</v>
      </c>
      <c r="CV48" s="62">
        <v>0</v>
      </c>
      <c r="CW48" s="62">
        <v>0</v>
      </c>
      <c r="CX48" s="62">
        <v>0</v>
      </c>
      <c r="CY48" s="62">
        <v>0</v>
      </c>
      <c r="CZ48" s="62">
        <v>0</v>
      </c>
      <c r="DA48" s="62">
        <v>0</v>
      </c>
      <c r="DB48" s="62">
        <v>0</v>
      </c>
      <c r="DC48" s="62">
        <v>12.645</v>
      </c>
      <c r="DD48" s="62">
        <v>3430</v>
      </c>
      <c r="DE48" s="62">
        <v>0.27301976973241154</v>
      </c>
      <c r="DF48" s="62">
        <v>12.225</v>
      </c>
      <c r="DG48" s="62">
        <v>100535</v>
      </c>
      <c r="DH48" s="62">
        <v>34.06717891203855</v>
      </c>
      <c r="DI48" s="62">
        <v>12</v>
      </c>
      <c r="DJ48" s="62">
        <v>605</v>
      </c>
      <c r="DK48" s="62">
        <v>0.32610242303378845</v>
      </c>
      <c r="DL48" s="62">
        <v>11.78</v>
      </c>
      <c r="DM48" s="62">
        <v>595</v>
      </c>
      <c r="DN48" s="62">
        <v>0.46426583435137375</v>
      </c>
      <c r="DO48" s="62">
        <v>11.54</v>
      </c>
      <c r="DP48" s="62">
        <v>256015</v>
      </c>
      <c r="DQ48" s="62">
        <v>258.04695026958831</v>
      </c>
      <c r="DR48" s="62">
        <v>11.38</v>
      </c>
      <c r="DS48" s="62">
        <v>6945</v>
      </c>
      <c r="DT48" s="62">
        <v>8.5551997009130272</v>
      </c>
      <c r="DU48" s="62">
        <v>11.15</v>
      </c>
      <c r="DV48" s="62">
        <v>0</v>
      </c>
      <c r="DW48" s="62">
        <v>0</v>
      </c>
      <c r="DX48" s="62">
        <v>11.005000000000001</v>
      </c>
      <c r="DY48" s="62">
        <v>35060</v>
      </c>
      <c r="DZ48" s="62">
        <v>59.001371382617762</v>
      </c>
      <c r="EA48" s="62">
        <v>10.849</v>
      </c>
      <c r="EB48" s="62">
        <v>0</v>
      </c>
      <c r="EC48" s="62">
        <v>0</v>
      </c>
      <c r="ED48" s="62">
        <v>10.731</v>
      </c>
      <c r="EE48" s="62">
        <v>550</v>
      </c>
      <c r="EF48" s="62">
        <v>1.1557614935411649</v>
      </c>
      <c r="EG48" s="62">
        <v>10.65</v>
      </c>
      <c r="EH48" s="62">
        <v>183681</v>
      </c>
      <c r="EI48" s="62">
        <v>422.51703479055215</v>
      </c>
      <c r="EJ48" s="62">
        <v>10.545</v>
      </c>
      <c r="EK48" s="62">
        <v>0</v>
      </c>
      <c r="EL48" s="62">
        <v>0</v>
      </c>
      <c r="EM48" s="62">
        <v>0</v>
      </c>
      <c r="EN48" s="62">
        <v>0</v>
      </c>
      <c r="EO48" s="62">
        <v>0</v>
      </c>
      <c r="EP48" s="62">
        <v>10.43</v>
      </c>
      <c r="EQ48" s="62">
        <v>13511</v>
      </c>
      <c r="ER48" s="62">
        <v>39.054304476011552</v>
      </c>
      <c r="ES48" s="62">
        <v>10.29</v>
      </c>
      <c r="ET48" s="62">
        <v>30233</v>
      </c>
      <c r="EU48" s="62">
        <v>104.95044869772406</v>
      </c>
      <c r="EV48" s="62">
        <v>10.210000000000001</v>
      </c>
      <c r="EW48" s="62">
        <v>9845</v>
      </c>
      <c r="EX48" s="62">
        <v>39.686129607888581</v>
      </c>
      <c r="EY48" s="62">
        <v>10.17</v>
      </c>
      <c r="EZ48" s="62">
        <v>301450</v>
      </c>
      <c r="FA48" s="62">
        <v>1369.9488290890386</v>
      </c>
      <c r="FB48" s="62">
        <v>10.17</v>
      </c>
      <c r="FC48" s="62">
        <v>22825</v>
      </c>
      <c r="FD48" s="62">
        <v>114.58889772129471</v>
      </c>
      <c r="FE48" s="62">
        <v>10.199999999999999</v>
      </c>
      <c r="FF48" s="62">
        <v>14213</v>
      </c>
      <c r="FG48" s="62">
        <v>77.799830976199161</v>
      </c>
      <c r="FH48" s="62">
        <v>10.220000000000001</v>
      </c>
      <c r="FI48" s="62">
        <v>220</v>
      </c>
      <c r="FJ48" s="62">
        <v>1.3046991004334081</v>
      </c>
      <c r="FK48" s="62">
        <v>10.25</v>
      </c>
      <c r="FL48" s="76">
        <v>107795</v>
      </c>
      <c r="FM48" s="76">
        <v>683.8890917455152</v>
      </c>
      <c r="FN48" s="76">
        <v>10.275</v>
      </c>
      <c r="FO48" s="76">
        <v>620</v>
      </c>
      <c r="FP48" s="76">
        <v>4.1674535859661583</v>
      </c>
      <c r="FQ48" s="76">
        <v>10.33</v>
      </c>
      <c r="FR48" s="76">
        <v>60448</v>
      </c>
      <c r="FS48" s="76">
        <v>426.87411521618861</v>
      </c>
      <c r="FT48" s="76">
        <v>10.335000000000001</v>
      </c>
      <c r="FU48" s="76">
        <v>2230</v>
      </c>
      <c r="FV48" s="76">
        <v>16.535418238672928</v>
      </c>
      <c r="FW48" s="76">
        <v>10.34</v>
      </c>
      <c r="FX48" s="76">
        <v>215884</v>
      </c>
      <c r="FY48" s="76">
        <v>1670.0192132590414</v>
      </c>
      <c r="FZ48" s="76">
        <v>10.366</v>
      </c>
      <c r="GA48" s="76">
        <v>25</v>
      </c>
      <c r="GB48" s="76">
        <v>0.20047623799784833</v>
      </c>
      <c r="GC48" s="62">
        <v>10.38</v>
      </c>
      <c r="GD48" s="62">
        <v>820</v>
      </c>
      <c r="GE48" s="62">
        <v>6.7993185049486753</v>
      </c>
      <c r="GF48" s="62">
        <v>10.43</v>
      </c>
      <c r="GG48" s="62">
        <v>5</v>
      </c>
      <c r="GH48" s="62">
        <v>4.2711660359443036E-2</v>
      </c>
      <c r="GI48" s="62">
        <v>10.43</v>
      </c>
      <c r="GJ48" s="62">
        <v>2305</v>
      </c>
      <c r="GK48" s="62">
        <v>20.252690137278826</v>
      </c>
      <c r="GL48" s="62">
        <v>10.475999999999999</v>
      </c>
      <c r="GM48" s="62">
        <v>0</v>
      </c>
      <c r="GN48" s="62">
        <v>0</v>
      </c>
      <c r="GO48" s="62">
        <v>10.53</v>
      </c>
      <c r="GP48" s="62">
        <v>41645</v>
      </c>
      <c r="GQ48" s="62">
        <v>397.15627496940169</v>
      </c>
      <c r="GR48" s="62">
        <v>10.532999999999999</v>
      </c>
      <c r="GS48" s="62">
        <v>0</v>
      </c>
      <c r="GT48" s="62">
        <v>0</v>
      </c>
      <c r="GU48" s="62">
        <v>10.545</v>
      </c>
      <c r="GV48" s="62">
        <v>0</v>
      </c>
      <c r="GW48" s="62">
        <v>0</v>
      </c>
      <c r="GX48" s="62">
        <v>10.563000000000001</v>
      </c>
      <c r="GY48" s="62">
        <v>0</v>
      </c>
      <c r="GZ48" s="62">
        <v>0</v>
      </c>
      <c r="HA48" s="62">
        <v>10.59</v>
      </c>
      <c r="HB48" s="62">
        <v>35910</v>
      </c>
      <c r="HC48" s="62">
        <v>374.45758412584001</v>
      </c>
      <c r="HD48" s="62">
        <v>10.57</v>
      </c>
      <c r="HE48" s="62">
        <v>495</v>
      </c>
      <c r="HF48" s="62">
        <v>5.2725924824594017</v>
      </c>
      <c r="HG48" s="62">
        <v>10.65</v>
      </c>
      <c r="HH48" s="62">
        <v>19145</v>
      </c>
      <c r="HI48" s="62">
        <v>203.68857990741975</v>
      </c>
      <c r="HJ48" s="62">
        <v>10.64</v>
      </c>
      <c r="HK48" s="62">
        <v>0</v>
      </c>
      <c r="HL48" s="62">
        <v>0</v>
      </c>
      <c r="HM48" s="62">
        <v>10.65</v>
      </c>
      <c r="HN48" s="62">
        <v>0</v>
      </c>
      <c r="HO48" s="62">
        <v>0</v>
      </c>
      <c r="HP48" s="62">
        <v>10.66</v>
      </c>
      <c r="HQ48" s="62">
        <v>0</v>
      </c>
      <c r="HR48" s="62">
        <v>0</v>
      </c>
    </row>
    <row r="49" spans="1:226" s="43" customFormat="1">
      <c r="A49" s="85" t="s">
        <v>195</v>
      </c>
      <c r="B49" s="68" t="str">
        <f t="shared" si="11"/>
        <v>ODQ5 Comdty</v>
      </c>
      <c r="C49" s="100" t="str">
        <f t="shared" si="0"/>
        <v>Q15</v>
      </c>
      <c r="D49" s="87">
        <f ca="1">IF($C$1=TODAY(),IF(ISERROR(_xll.BDP(A49,"last_price")+1-1),IF(O49&lt;=$C$1,0,(D48+D50)/2),_xll.BDP(A49,"last_price")),AA49)</f>
        <v>0</v>
      </c>
      <c r="E49" s="88">
        <f ca="1">IF($C$1=TODAY(),IF(ISERROR(_xll.BDP(A49,"volume")+1-1),0,_xll.BDP(A49,"volume")),AB49)</f>
        <v>0</v>
      </c>
      <c r="F49" s="89">
        <f>IF(O49&lt;$C$1,0,NETWORKDAYS($C$1,O49,FERIADOS!$A$1:$A$830)-1)</f>
        <v>0</v>
      </c>
      <c r="G49" s="90">
        <f t="shared" ca="1" si="1"/>
        <v>0</v>
      </c>
      <c r="H49" s="91">
        <f t="shared" si="29"/>
        <v>0</v>
      </c>
      <c r="I49" s="91">
        <f t="shared" si="30"/>
        <v>0</v>
      </c>
      <c r="J49" s="91">
        <f t="shared" si="31"/>
        <v>0</v>
      </c>
      <c r="K49" s="92">
        <f t="shared" si="32"/>
        <v>0</v>
      </c>
      <c r="L49" s="43">
        <f t="shared" si="33"/>
        <v>2015</v>
      </c>
      <c r="M49" s="43">
        <f>IF(C49="","",VLOOKUP(LEFT(C49,1),DIs!$R$2:$S$13,2,FALSE))</f>
        <v>8</v>
      </c>
      <c r="N49" s="54">
        <f t="shared" si="34"/>
        <v>42217</v>
      </c>
      <c r="O49" s="54">
        <f>IF(A49="",0,WORKDAY(N49-1,1,FERIADOS!$A$2:$A$831))</f>
        <v>42219</v>
      </c>
      <c r="P49" s="150">
        <f t="shared" si="12"/>
        <v>10</v>
      </c>
      <c r="Q49" s="61" t="str">
        <f>_xll.BDH(A49,$R$7:$S$7,$C$1,$C$1,"Dir=V","Dts=S","Sort=A","Quote=C","QtTyp=Y","Days=T","Per=cd","DtFmt=D","UseDPDF=Y")</f>
        <v>#N/A N/A</v>
      </c>
      <c r="T49" s="43">
        <f t="shared" si="16"/>
        <v>0</v>
      </c>
      <c r="V49" s="69" t="str">
        <f>_xll.BDH(B49,$R$7:$S$7,$C$1,$C$1,"Dir=V","Dts=S","Sort=A","Quote=C","QtTyp=Y","Days=T","Per=cd","DtFmt=D","UseDPDF=Y")</f>
        <v>#N/A Invalid Security</v>
      </c>
      <c r="Y49" s="43">
        <f t="shared" si="27"/>
        <v>0</v>
      </c>
      <c r="AA49" s="43">
        <f t="shared" si="28"/>
        <v>0</v>
      </c>
      <c r="AB49" s="43">
        <f t="shared" si="9"/>
        <v>0</v>
      </c>
      <c r="AD49" s="43">
        <v>39</v>
      </c>
      <c r="AE49" s="43" t="s">
        <v>164</v>
      </c>
      <c r="AF49" s="48">
        <v>42067</v>
      </c>
      <c r="AG49" s="43">
        <v>13.02</v>
      </c>
      <c r="AH49" s="43">
        <v>363125</v>
      </c>
      <c r="AI49" s="43">
        <v>492065</v>
      </c>
      <c r="AK49" s="58">
        <f t="shared" si="15"/>
        <v>42781</v>
      </c>
      <c r="AL49" s="43">
        <f t="shared" si="22"/>
        <v>44</v>
      </c>
      <c r="AM49" s="43">
        <f>IF(AK49="","",NETWORKDAYS(AK49,$AM$2,FERIADOS!$A$1:$A$830)-1)</f>
        <v>-34</v>
      </c>
      <c r="AN49" s="63">
        <v>3.0573999999999999</v>
      </c>
      <c r="AO49" s="43">
        <f t="shared" si="19"/>
        <v>0</v>
      </c>
      <c r="AP49" s="50">
        <f t="shared" si="20"/>
        <v>0</v>
      </c>
      <c r="AQ49" s="59">
        <f t="shared" si="10"/>
        <v>0</v>
      </c>
      <c r="AR49" s="59">
        <f t="shared" si="21"/>
        <v>0</v>
      </c>
      <c r="AS49" s="72">
        <v>42781</v>
      </c>
      <c r="AT49" s="73">
        <v>4401.9702724383033</v>
      </c>
      <c r="AU49" s="62">
        <v>0</v>
      </c>
      <c r="AV49" s="62">
        <v>0</v>
      </c>
      <c r="AW49" s="62">
        <v>0</v>
      </c>
      <c r="AX49" s="62">
        <v>0</v>
      </c>
      <c r="AY49" s="62">
        <v>0</v>
      </c>
      <c r="AZ49" s="62">
        <v>0</v>
      </c>
      <c r="BA49" s="62">
        <v>0</v>
      </c>
      <c r="BB49" s="62">
        <v>0</v>
      </c>
      <c r="BC49" s="62">
        <v>0</v>
      </c>
      <c r="BD49" s="62">
        <v>0</v>
      </c>
      <c r="BE49" s="62">
        <v>0</v>
      </c>
      <c r="BF49" s="62">
        <v>0</v>
      </c>
      <c r="BG49" s="62">
        <v>0</v>
      </c>
      <c r="BH49" s="62">
        <v>0</v>
      </c>
      <c r="BI49" s="62">
        <v>0</v>
      </c>
      <c r="BJ49" s="62">
        <v>0</v>
      </c>
      <c r="BK49" s="62">
        <v>0</v>
      </c>
      <c r="BL49" s="62">
        <v>0</v>
      </c>
      <c r="BM49" s="62">
        <v>0</v>
      </c>
      <c r="BN49" s="74">
        <v>0</v>
      </c>
      <c r="BO49" s="75">
        <v>0</v>
      </c>
      <c r="BP49" s="62">
        <v>0</v>
      </c>
      <c r="BQ49" s="62">
        <v>0</v>
      </c>
      <c r="BR49" s="62">
        <v>0</v>
      </c>
      <c r="BS49" s="62">
        <v>0</v>
      </c>
      <c r="BT49" s="62">
        <v>0</v>
      </c>
      <c r="BU49" s="62">
        <v>0</v>
      </c>
      <c r="BV49" s="62">
        <v>0</v>
      </c>
      <c r="BW49" s="62">
        <v>0</v>
      </c>
      <c r="BX49" s="62">
        <v>0</v>
      </c>
      <c r="BY49" s="62">
        <v>0</v>
      </c>
      <c r="BZ49" s="62">
        <v>0</v>
      </c>
      <c r="CA49" s="62">
        <v>0</v>
      </c>
      <c r="CB49" s="62">
        <v>0</v>
      </c>
      <c r="CC49" s="62">
        <v>0</v>
      </c>
      <c r="CD49" s="62">
        <v>0</v>
      </c>
      <c r="CE49" s="62">
        <v>0</v>
      </c>
      <c r="CF49" s="62">
        <v>0</v>
      </c>
      <c r="CG49" s="62">
        <v>0</v>
      </c>
      <c r="CH49" s="62">
        <v>0</v>
      </c>
      <c r="CI49" s="62">
        <v>0</v>
      </c>
      <c r="CJ49" s="62">
        <v>0</v>
      </c>
      <c r="CK49" s="62">
        <v>0</v>
      </c>
      <c r="CL49" s="62">
        <v>0</v>
      </c>
      <c r="CM49" s="62">
        <v>0</v>
      </c>
      <c r="CN49" s="62">
        <v>0</v>
      </c>
      <c r="CO49" s="62">
        <v>0</v>
      </c>
      <c r="CP49" s="62">
        <v>0</v>
      </c>
      <c r="CQ49" s="62">
        <v>0</v>
      </c>
      <c r="CR49" s="62">
        <v>0</v>
      </c>
      <c r="CS49" s="62">
        <v>0</v>
      </c>
      <c r="CT49" s="62">
        <v>0</v>
      </c>
      <c r="CU49" s="62">
        <v>0</v>
      </c>
      <c r="CV49" s="62">
        <v>0</v>
      </c>
      <c r="CW49" s="62">
        <v>0</v>
      </c>
      <c r="CX49" s="62">
        <v>0</v>
      </c>
      <c r="CY49" s="62">
        <v>0</v>
      </c>
      <c r="CZ49" s="62">
        <v>0</v>
      </c>
      <c r="DA49" s="62">
        <v>0</v>
      </c>
      <c r="DB49" s="62">
        <v>0</v>
      </c>
      <c r="DC49" s="62">
        <v>12.666</v>
      </c>
      <c r="DD49" s="62">
        <v>5205</v>
      </c>
      <c r="DE49" s="62">
        <v>0.47788216877469153</v>
      </c>
      <c r="DF49" s="62">
        <v>12.244999999999999</v>
      </c>
      <c r="DG49" s="62">
        <v>170740</v>
      </c>
      <c r="DH49" s="62">
        <v>60.340072569931699</v>
      </c>
      <c r="DI49" s="62">
        <v>12.025</v>
      </c>
      <c r="DJ49" s="62">
        <v>10600</v>
      </c>
      <c r="DK49" s="62">
        <v>5.8863376949118242</v>
      </c>
      <c r="DL49" s="62">
        <v>11.79</v>
      </c>
      <c r="DM49" s="62">
        <v>2675</v>
      </c>
      <c r="DN49" s="62">
        <v>2.1369238084937248</v>
      </c>
      <c r="DO49" s="62">
        <v>11.54</v>
      </c>
      <c r="DP49" s="62">
        <v>189700</v>
      </c>
      <c r="DQ49" s="62">
        <v>195.14425484699788</v>
      </c>
      <c r="DR49" s="62">
        <v>11.378</v>
      </c>
      <c r="DS49" s="62">
        <v>6400</v>
      </c>
      <c r="DT49" s="62">
        <v>8.0300962432928724</v>
      </c>
      <c r="DU49" s="62">
        <v>11.146000000000001</v>
      </c>
      <c r="DV49" s="62">
        <v>0</v>
      </c>
      <c r="DW49" s="62">
        <v>0</v>
      </c>
      <c r="DX49" s="62">
        <v>11</v>
      </c>
      <c r="DY49" s="62">
        <v>24540</v>
      </c>
      <c r="DZ49" s="62">
        <v>41.962977516064619</v>
      </c>
      <c r="EA49" s="62">
        <v>10.837</v>
      </c>
      <c r="EB49" s="62">
        <v>200</v>
      </c>
      <c r="EC49" s="62">
        <v>0.3856381355286061</v>
      </c>
      <c r="ED49" s="62">
        <v>10.715</v>
      </c>
      <c r="EE49" s="62">
        <v>655</v>
      </c>
      <c r="EF49" s="62">
        <v>1.3969795047187137</v>
      </c>
      <c r="EG49" s="62">
        <v>10.625</v>
      </c>
      <c r="EH49" s="62">
        <v>119635</v>
      </c>
      <c r="EI49" s="62">
        <v>279.22182115104249</v>
      </c>
      <c r="EJ49" s="62">
        <v>10.525</v>
      </c>
      <c r="EK49" s="62">
        <v>0</v>
      </c>
      <c r="EL49" s="62">
        <v>0</v>
      </c>
      <c r="EM49" s="62">
        <v>0</v>
      </c>
      <c r="EN49" s="62">
        <v>0</v>
      </c>
      <c r="EO49" s="62">
        <v>0</v>
      </c>
      <c r="EP49" s="62">
        <v>10.38</v>
      </c>
      <c r="EQ49" s="62">
        <v>23640</v>
      </c>
      <c r="ER49" s="62">
        <v>69.300041004665758</v>
      </c>
      <c r="ES49" s="62">
        <v>10.23</v>
      </c>
      <c r="ET49" s="62">
        <v>18150</v>
      </c>
      <c r="EU49" s="62">
        <v>63.876245079306301</v>
      </c>
      <c r="EV49" s="62">
        <v>10.130000000000001</v>
      </c>
      <c r="EW49" s="62">
        <v>5955</v>
      </c>
      <c r="EX49" s="62">
        <v>24.340528551553426</v>
      </c>
      <c r="EY49" s="62">
        <v>10.09</v>
      </c>
      <c r="EZ49" s="62">
        <v>192270</v>
      </c>
      <c r="FA49" s="62">
        <v>885.85296695064199</v>
      </c>
      <c r="FB49" s="62">
        <v>10.08</v>
      </c>
      <c r="FC49" s="62">
        <v>9385</v>
      </c>
      <c r="FD49" s="62">
        <v>47.776893909409523</v>
      </c>
      <c r="FE49" s="62">
        <v>10.11</v>
      </c>
      <c r="FF49" s="62">
        <v>5990</v>
      </c>
      <c r="FG49" s="62">
        <v>33.24846043088813</v>
      </c>
      <c r="FH49" s="62">
        <v>10.108000000000001</v>
      </c>
      <c r="FI49" s="62">
        <v>55</v>
      </c>
      <c r="FJ49" s="62">
        <v>0.33100383942374612</v>
      </c>
      <c r="FK49" s="62">
        <v>10.16</v>
      </c>
      <c r="FL49" s="76">
        <v>69725</v>
      </c>
      <c r="FM49" s="76">
        <v>448.61721784107948</v>
      </c>
      <c r="FN49" s="76">
        <v>10.185</v>
      </c>
      <c r="FO49" s="76">
        <v>545</v>
      </c>
      <c r="FP49" s="76">
        <v>3.7154771268879285</v>
      </c>
      <c r="FQ49" s="76">
        <v>10.24</v>
      </c>
      <c r="FR49" s="76">
        <v>11855</v>
      </c>
      <c r="FS49" s="76">
        <v>84.918520720977597</v>
      </c>
      <c r="FT49" s="76">
        <v>10.220000000000001</v>
      </c>
      <c r="FU49" s="76">
        <v>45</v>
      </c>
      <c r="FV49" s="76">
        <v>0.33885472423184387</v>
      </c>
      <c r="FW49" s="76">
        <v>10.25</v>
      </c>
      <c r="FX49" s="76">
        <v>161731</v>
      </c>
      <c r="FY49" s="76">
        <v>1269.3721931590135</v>
      </c>
      <c r="FZ49" s="76">
        <v>10.27</v>
      </c>
      <c r="GA49" s="76">
        <v>20</v>
      </c>
      <c r="GB49" s="76">
        <v>0.16278953291381534</v>
      </c>
      <c r="GC49" s="62">
        <v>10.3</v>
      </c>
      <c r="GD49" s="62">
        <v>205</v>
      </c>
      <c r="GE49" s="62">
        <v>1.7242931408755142</v>
      </c>
      <c r="GF49" s="62">
        <v>10.313000000000001</v>
      </c>
      <c r="GG49" s="62">
        <v>120</v>
      </c>
      <c r="GH49" s="62">
        <v>1.0419244698703365</v>
      </c>
      <c r="GI49" s="62">
        <v>10.35</v>
      </c>
      <c r="GJ49" s="62">
        <v>1550</v>
      </c>
      <c r="GK49" s="62">
        <v>13.818658931041268</v>
      </c>
      <c r="GL49" s="62">
        <v>10.375999999999999</v>
      </c>
      <c r="GM49" s="62">
        <v>0</v>
      </c>
      <c r="GN49" s="62">
        <v>0</v>
      </c>
      <c r="GO49" s="62">
        <v>10.44</v>
      </c>
      <c r="GP49" s="62">
        <v>40655</v>
      </c>
      <c r="GQ49" s="62">
        <v>393.87052308190863</v>
      </c>
      <c r="GR49" s="62">
        <v>10.436</v>
      </c>
      <c r="GS49" s="62">
        <v>0</v>
      </c>
      <c r="GT49" s="62">
        <v>0</v>
      </c>
      <c r="GU49" s="62">
        <v>10.45</v>
      </c>
      <c r="GV49" s="62">
        <v>0</v>
      </c>
      <c r="GW49" s="62">
        <v>0</v>
      </c>
      <c r="GX49" s="62">
        <v>10.465999999999999</v>
      </c>
      <c r="GY49" s="62">
        <v>0</v>
      </c>
      <c r="GZ49" s="62">
        <v>0</v>
      </c>
      <c r="HA49" s="62">
        <v>10.5</v>
      </c>
      <c r="HB49" s="62">
        <v>25460</v>
      </c>
      <c r="HC49" s="62">
        <v>270.09403205583379</v>
      </c>
      <c r="HD49" s="62">
        <v>10.5</v>
      </c>
      <c r="HE49" s="62">
        <v>190</v>
      </c>
      <c r="HF49" s="62">
        <v>2.0568327522509477</v>
      </c>
      <c r="HG49" s="62">
        <v>10.54</v>
      </c>
      <c r="HH49" s="62">
        <v>17890</v>
      </c>
      <c r="HI49" s="62">
        <v>194.31244913601986</v>
      </c>
      <c r="HJ49" s="62">
        <v>10.535</v>
      </c>
      <c r="HK49" s="62">
        <v>0</v>
      </c>
      <c r="HL49" s="62">
        <v>0</v>
      </c>
      <c r="HM49" s="62">
        <v>10.545</v>
      </c>
      <c r="HN49" s="62">
        <v>0</v>
      </c>
      <c r="HO49" s="62">
        <v>0</v>
      </c>
      <c r="HP49" s="62">
        <v>10.555</v>
      </c>
      <c r="HQ49" s="62">
        <v>0</v>
      </c>
      <c r="HR49" s="62">
        <v>0</v>
      </c>
    </row>
    <row r="50" spans="1:226" s="43" customFormat="1">
      <c r="A50" s="63" t="s">
        <v>196</v>
      </c>
      <c r="B50" s="68" t="str">
        <f t="shared" si="11"/>
        <v>ODV5 Comdty</v>
      </c>
      <c r="C50" s="101" t="str">
        <f t="shared" si="0"/>
        <v>V15</v>
      </c>
      <c r="D50" s="93">
        <f ca="1">IF($C$1=TODAY(),IF(ISERROR(_xll.BDP(A50,"last_price")+1-1),IF(O50&lt;=$C$1,0,(D49+D51)/2),_xll.BDP(A50,"last_price")),AA50)</f>
        <v>0</v>
      </c>
      <c r="E50" s="94">
        <f ca="1">IF($C$1=TODAY(),IF(ISERROR(_xll.BDP(A50,"volume")+1-1),0,_xll.BDP(A50,"volume")),AB50)</f>
        <v>0</v>
      </c>
      <c r="F50" s="95">
        <f>IF(O50&lt;$C$1,0,NETWORKDAYS($C$1,O50,FERIADOS!$A$1:$A$830)-1)</f>
        <v>0</v>
      </c>
      <c r="G50" s="96">
        <f t="shared" ca="1" si="1"/>
        <v>0</v>
      </c>
      <c r="H50" s="97">
        <f t="shared" si="29"/>
        <v>0</v>
      </c>
      <c r="I50" s="97">
        <f t="shared" si="30"/>
        <v>0</v>
      </c>
      <c r="J50" s="97">
        <f t="shared" si="31"/>
        <v>0</v>
      </c>
      <c r="K50" s="98">
        <f t="shared" si="32"/>
        <v>0</v>
      </c>
      <c r="L50" s="43">
        <f t="shared" si="33"/>
        <v>2015</v>
      </c>
      <c r="M50" s="43">
        <f>IF(C50="","",VLOOKUP(LEFT(C50,1),DIs!$R$2:$S$13,2,FALSE))</f>
        <v>10</v>
      </c>
      <c r="N50" s="54">
        <f t="shared" si="34"/>
        <v>42278</v>
      </c>
      <c r="O50" s="54">
        <f>IF(A50="",0,WORKDAY(N50-1,1,FERIADOS!$A$2:$A$831))</f>
        <v>42278</v>
      </c>
      <c r="P50" s="150">
        <f t="shared" si="12"/>
        <v>10</v>
      </c>
      <c r="Q50" s="61" t="str">
        <f>_xll.BDH(A50,$R$7:$S$7,$C$1,$C$1,"Dir=V","Dts=S","Sort=A","Quote=C","QtTyp=Y","Days=T","Per=cd","DtFmt=D","UseDPDF=Y")</f>
        <v>#N/A N/A</v>
      </c>
      <c r="T50" s="43">
        <f t="shared" si="16"/>
        <v>0</v>
      </c>
      <c r="V50" s="69" t="str">
        <f>_xll.BDH(B50,$R$7:$S$7,$C$1,$C$1,"Dir=V","Dts=S","Sort=A","Quote=C","QtTyp=Y","Days=T","Per=cd","DtFmt=D","UseDPDF=Y")</f>
        <v>#N/A Invalid Security</v>
      </c>
      <c r="Y50" s="43">
        <f t="shared" si="27"/>
        <v>0</v>
      </c>
      <c r="AA50" s="43">
        <f t="shared" si="28"/>
        <v>0</v>
      </c>
      <c r="AB50" s="43">
        <f t="shared" si="9"/>
        <v>0</v>
      </c>
      <c r="AD50" s="43">
        <v>40</v>
      </c>
      <c r="AE50" s="43" t="s">
        <v>165</v>
      </c>
      <c r="AF50" s="48">
        <v>42068</v>
      </c>
      <c r="AG50" s="43">
        <v>13.17</v>
      </c>
      <c r="AH50" s="43">
        <v>318995</v>
      </c>
      <c r="AI50" s="43">
        <v>188480</v>
      </c>
      <c r="AK50" s="58">
        <f t="shared" si="15"/>
        <v>42780</v>
      </c>
      <c r="AL50" s="43">
        <f t="shared" si="22"/>
        <v>45</v>
      </c>
      <c r="AM50" s="43">
        <f>IF(AK50="","",NETWORKDAYS(AK50,$AM$2,FERIADOS!$A$1:$A$830)-1)</f>
        <v>-33</v>
      </c>
      <c r="AN50" s="63">
        <v>3.0851999999999999</v>
      </c>
      <c r="AO50" s="43">
        <f t="shared" si="19"/>
        <v>0</v>
      </c>
      <c r="AP50" s="50">
        <f t="shared" si="20"/>
        <v>0</v>
      </c>
      <c r="AQ50" s="59">
        <f t="shared" si="10"/>
        <v>0</v>
      </c>
      <c r="AR50" s="59">
        <f t="shared" si="21"/>
        <v>0</v>
      </c>
      <c r="AS50" s="72">
        <v>42780</v>
      </c>
      <c r="AT50" s="73">
        <v>5655.7893609240236</v>
      </c>
      <c r="AU50" s="62">
        <v>0</v>
      </c>
      <c r="AV50" s="62">
        <v>0</v>
      </c>
      <c r="AW50" s="62">
        <v>0</v>
      </c>
      <c r="AX50" s="62">
        <v>0</v>
      </c>
      <c r="AY50" s="62">
        <v>0</v>
      </c>
      <c r="AZ50" s="62">
        <v>0</v>
      </c>
      <c r="BA50" s="62">
        <v>0</v>
      </c>
      <c r="BB50" s="62">
        <v>0</v>
      </c>
      <c r="BC50" s="62">
        <v>0</v>
      </c>
      <c r="BD50" s="62">
        <v>0</v>
      </c>
      <c r="BE50" s="62">
        <v>0</v>
      </c>
      <c r="BF50" s="62">
        <v>0</v>
      </c>
      <c r="BG50" s="62">
        <v>0</v>
      </c>
      <c r="BH50" s="62">
        <v>0</v>
      </c>
      <c r="BI50" s="62">
        <v>0</v>
      </c>
      <c r="BJ50" s="62">
        <v>0</v>
      </c>
      <c r="BK50" s="62">
        <v>0</v>
      </c>
      <c r="BL50" s="62">
        <v>0</v>
      </c>
      <c r="BM50" s="62">
        <v>0</v>
      </c>
      <c r="BN50" s="74">
        <v>0</v>
      </c>
      <c r="BO50" s="75">
        <v>0</v>
      </c>
      <c r="BP50" s="62">
        <v>0</v>
      </c>
      <c r="BQ50" s="62">
        <v>0</v>
      </c>
      <c r="BR50" s="62">
        <v>0</v>
      </c>
      <c r="BS50" s="62">
        <v>0</v>
      </c>
      <c r="BT50" s="62">
        <v>0</v>
      </c>
      <c r="BU50" s="62">
        <v>0</v>
      </c>
      <c r="BV50" s="62">
        <v>0</v>
      </c>
      <c r="BW50" s="62">
        <v>0</v>
      </c>
      <c r="BX50" s="62">
        <v>0</v>
      </c>
      <c r="BY50" s="62">
        <v>0</v>
      </c>
      <c r="BZ50" s="62">
        <v>0</v>
      </c>
      <c r="CA50" s="62">
        <v>0</v>
      </c>
      <c r="CB50" s="62">
        <v>0</v>
      </c>
      <c r="CC50" s="62">
        <v>0</v>
      </c>
      <c r="CD50" s="62">
        <v>0</v>
      </c>
      <c r="CE50" s="62">
        <v>0</v>
      </c>
      <c r="CF50" s="62">
        <v>0</v>
      </c>
      <c r="CG50" s="62">
        <v>0</v>
      </c>
      <c r="CH50" s="62">
        <v>0</v>
      </c>
      <c r="CI50" s="62">
        <v>0</v>
      </c>
      <c r="CJ50" s="62">
        <v>0</v>
      </c>
      <c r="CK50" s="62">
        <v>0</v>
      </c>
      <c r="CL50" s="62">
        <v>0</v>
      </c>
      <c r="CM50" s="62">
        <v>0</v>
      </c>
      <c r="CN50" s="62">
        <v>0</v>
      </c>
      <c r="CO50" s="62">
        <v>0</v>
      </c>
      <c r="CP50" s="62">
        <v>0</v>
      </c>
      <c r="CQ50" s="62">
        <v>0</v>
      </c>
      <c r="CR50" s="62">
        <v>0</v>
      </c>
      <c r="CS50" s="62">
        <v>0</v>
      </c>
      <c r="CT50" s="62">
        <v>0</v>
      </c>
      <c r="CU50" s="62">
        <v>0</v>
      </c>
      <c r="CV50" s="62">
        <v>0</v>
      </c>
      <c r="CW50" s="62">
        <v>0</v>
      </c>
      <c r="CX50" s="62">
        <v>0</v>
      </c>
      <c r="CY50" s="62">
        <v>0</v>
      </c>
      <c r="CZ50" s="62">
        <v>0</v>
      </c>
      <c r="DA50" s="62">
        <v>0</v>
      </c>
      <c r="DB50" s="62">
        <v>0</v>
      </c>
      <c r="DC50" s="62">
        <v>12.714</v>
      </c>
      <c r="DD50" s="62">
        <v>6850</v>
      </c>
      <c r="DE50" s="62">
        <v>0.70051107225725462</v>
      </c>
      <c r="DF50" s="62">
        <v>12.27</v>
      </c>
      <c r="DG50" s="62">
        <v>166200</v>
      </c>
      <c r="DH50" s="62">
        <v>60.041387259976766</v>
      </c>
      <c r="DI50" s="62">
        <v>12.058</v>
      </c>
      <c r="DJ50" s="62">
        <v>48445</v>
      </c>
      <c r="DK50" s="62">
        <v>27.18204599537891</v>
      </c>
      <c r="DL50" s="62">
        <v>11.83</v>
      </c>
      <c r="DM50" s="62">
        <v>14175</v>
      </c>
      <c r="DN50" s="62">
        <v>11.369452987561585</v>
      </c>
      <c r="DO50" s="62">
        <v>11.57</v>
      </c>
      <c r="DP50" s="62">
        <v>166656</v>
      </c>
      <c r="DQ50" s="62">
        <v>171.60318365371097</v>
      </c>
      <c r="DR50" s="62">
        <v>11.41</v>
      </c>
      <c r="DS50" s="62">
        <v>20410</v>
      </c>
      <c r="DT50" s="62">
        <v>25.58068782470702</v>
      </c>
      <c r="DU50" s="62">
        <v>11.186999999999999</v>
      </c>
      <c r="DV50" s="62">
        <v>1960</v>
      </c>
      <c r="DW50" s="62">
        <v>2.9322531701394192</v>
      </c>
      <c r="DX50" s="62">
        <v>11.03</v>
      </c>
      <c r="DY50" s="62">
        <v>28005</v>
      </c>
      <c r="DZ50" s="62">
        <v>47.720059406148629</v>
      </c>
      <c r="EA50" s="62">
        <v>10.875</v>
      </c>
      <c r="EB50" s="62">
        <v>495</v>
      </c>
      <c r="EC50" s="62">
        <v>0.95025356299793995</v>
      </c>
      <c r="ED50" s="62">
        <v>10.750999999999999</v>
      </c>
      <c r="EE50" s="62">
        <v>0</v>
      </c>
      <c r="EF50" s="62">
        <v>0</v>
      </c>
      <c r="EG50" s="62">
        <v>10.65</v>
      </c>
      <c r="EH50" s="62">
        <v>217010</v>
      </c>
      <c r="EI50" s="62">
        <v>503.82474874136267</v>
      </c>
      <c r="EJ50" s="62">
        <v>10.54</v>
      </c>
      <c r="EK50" s="62">
        <v>0</v>
      </c>
      <c r="EL50" s="62">
        <v>0</v>
      </c>
      <c r="EM50" s="62">
        <v>0</v>
      </c>
      <c r="EN50" s="62">
        <v>0</v>
      </c>
      <c r="EO50" s="62">
        <v>0</v>
      </c>
      <c r="EP50" s="62">
        <v>10.4</v>
      </c>
      <c r="EQ50" s="62">
        <v>24685</v>
      </c>
      <c r="ER50" s="62">
        <v>71.913677669785002</v>
      </c>
      <c r="ES50" s="62">
        <v>10.23</v>
      </c>
      <c r="ET50" s="62">
        <v>25740</v>
      </c>
      <c r="EU50" s="62">
        <v>90.000329816256681</v>
      </c>
      <c r="EV50" s="62">
        <v>10.130000000000001</v>
      </c>
      <c r="EW50" s="62">
        <v>4820</v>
      </c>
      <c r="EX50" s="62">
        <v>19.564508128698236</v>
      </c>
      <c r="EY50" s="62">
        <v>10.07</v>
      </c>
      <c r="EZ50" s="62">
        <v>252400</v>
      </c>
      <c r="FA50" s="62">
        <v>1155.0403520178297</v>
      </c>
      <c r="FB50" s="62">
        <v>10.07</v>
      </c>
      <c r="FC50" s="62">
        <v>11700</v>
      </c>
      <c r="FD50" s="62">
        <v>59.131235377808885</v>
      </c>
      <c r="FE50" s="62">
        <v>10.07</v>
      </c>
      <c r="FF50" s="62">
        <v>8325</v>
      </c>
      <c r="FG50" s="62">
        <v>45.908727403605873</v>
      </c>
      <c r="FH50" s="62">
        <v>10.145</v>
      </c>
      <c r="FI50" s="62">
        <v>70</v>
      </c>
      <c r="FJ50" s="62">
        <v>0.41745202624288202</v>
      </c>
      <c r="FK50" s="62">
        <v>10.11</v>
      </c>
      <c r="FL50" s="76">
        <v>90200</v>
      </c>
      <c r="FM50" s="76">
        <v>576.71357213243857</v>
      </c>
      <c r="FN50" s="76">
        <v>10.205</v>
      </c>
      <c r="FO50" s="76">
        <v>50</v>
      </c>
      <c r="FP50" s="76">
        <v>0.33784784422935316</v>
      </c>
      <c r="FQ50" s="76">
        <v>10.199999999999999</v>
      </c>
      <c r="FR50" s="76">
        <v>41975</v>
      </c>
      <c r="FS50" s="76">
        <v>298.67085358423054</v>
      </c>
      <c r="FT50" s="76">
        <v>10.220000000000001</v>
      </c>
      <c r="FU50" s="76">
        <v>130</v>
      </c>
      <c r="FV50" s="76">
        <v>0.97078633980605933</v>
      </c>
      <c r="FW50" s="76">
        <v>10.220000000000001</v>
      </c>
      <c r="FX50" s="76">
        <v>198390</v>
      </c>
      <c r="FY50" s="76">
        <v>1546.0992280788971</v>
      </c>
      <c r="FZ50" s="76">
        <v>10.292</v>
      </c>
      <c r="GA50" s="76">
        <v>10</v>
      </c>
      <c r="GB50" s="76">
        <v>8.0626123542098291E-2</v>
      </c>
      <c r="GC50" s="62">
        <v>10.28</v>
      </c>
      <c r="GD50" s="62">
        <v>335</v>
      </c>
      <c r="GE50" s="62">
        <v>2.7965320190270346</v>
      </c>
      <c r="GF50" s="62">
        <v>10.343</v>
      </c>
      <c r="GG50" s="62">
        <v>0</v>
      </c>
      <c r="GH50" s="62">
        <v>0</v>
      </c>
      <c r="GI50" s="62">
        <v>10.32</v>
      </c>
      <c r="GJ50" s="62">
        <v>4140</v>
      </c>
      <c r="GK50" s="62">
        <v>36.650522224790045</v>
      </c>
      <c r="GL50" s="62">
        <v>10.412000000000001</v>
      </c>
      <c r="GM50" s="62">
        <v>5</v>
      </c>
      <c r="GN50" s="62">
        <v>4.6206731197323089E-2</v>
      </c>
      <c r="GO50" s="62">
        <v>10.43</v>
      </c>
      <c r="GP50" s="62">
        <v>44260</v>
      </c>
      <c r="GQ50" s="62">
        <v>425.31706993295631</v>
      </c>
      <c r="GR50" s="62">
        <v>10.478999999999999</v>
      </c>
      <c r="GS50" s="62">
        <v>0</v>
      </c>
      <c r="GT50" s="62">
        <v>0</v>
      </c>
      <c r="GU50" s="62">
        <v>10.494999999999999</v>
      </c>
      <c r="GV50" s="62">
        <v>15</v>
      </c>
      <c r="GW50" s="62">
        <v>0.152055971618102</v>
      </c>
      <c r="GX50" s="62">
        <v>10.513</v>
      </c>
      <c r="GY50" s="62">
        <v>0</v>
      </c>
      <c r="GZ50" s="62">
        <v>0</v>
      </c>
      <c r="HA50" s="62">
        <v>10.49</v>
      </c>
      <c r="HB50" s="62">
        <v>32890</v>
      </c>
      <c r="HC50" s="62">
        <v>346.08654450812008</v>
      </c>
      <c r="HD50" s="62">
        <v>10.545</v>
      </c>
      <c r="HE50" s="62">
        <v>195</v>
      </c>
      <c r="HF50" s="62">
        <v>2.0836753519455202</v>
      </c>
      <c r="HG50" s="62">
        <v>10.57</v>
      </c>
      <c r="HH50" s="62">
        <v>11820</v>
      </c>
      <c r="HI50" s="62">
        <v>126.85322752975557</v>
      </c>
      <c r="HJ50" s="62">
        <v>10.584</v>
      </c>
      <c r="HK50" s="62">
        <v>0</v>
      </c>
      <c r="HL50" s="62">
        <v>0</v>
      </c>
      <c r="HM50" s="62">
        <v>10.595000000000001</v>
      </c>
      <c r="HN50" s="62">
        <v>0</v>
      </c>
      <c r="HO50" s="62">
        <v>0</v>
      </c>
      <c r="HP50" s="62">
        <v>10.605</v>
      </c>
      <c r="HQ50" s="62">
        <v>0</v>
      </c>
      <c r="HR50" s="62">
        <v>0</v>
      </c>
    </row>
    <row r="51" spans="1:226" s="43" customFormat="1">
      <c r="A51" s="85" t="s">
        <v>197</v>
      </c>
      <c r="B51" s="68" t="str">
        <f t="shared" si="11"/>
        <v>ODU5 Comdty</v>
      </c>
      <c r="C51" s="100" t="str">
        <f t="shared" si="0"/>
        <v>U15</v>
      </c>
      <c r="D51" s="87">
        <f ca="1">IF($C$1=TODAY(),IF(ISERROR(_xll.BDP(A51,"last_price")+1-1),IF(O51&lt;=$C$1,0,(D50+D52)/2),_xll.BDP(A51,"last_price")),AA51)</f>
        <v>0</v>
      </c>
      <c r="E51" s="88">
        <f ca="1">IF($C$1=TODAY(),IF(ISERROR(_xll.BDP(A51,"volume")+1-1),0,_xll.BDP(A51,"volume")),AB51)</f>
        <v>0</v>
      </c>
      <c r="F51" s="89">
        <f>IF(O51&lt;$C$1,0,NETWORKDAYS($C$1,O51,FERIADOS!$A$1:$A$830)-1)</f>
        <v>0</v>
      </c>
      <c r="G51" s="90">
        <f t="shared" ca="1" si="1"/>
        <v>0</v>
      </c>
      <c r="H51" s="91">
        <f t="shared" si="29"/>
        <v>0</v>
      </c>
      <c r="I51" s="91">
        <f t="shared" si="30"/>
        <v>0</v>
      </c>
      <c r="J51" s="91">
        <f t="shared" si="31"/>
        <v>0</v>
      </c>
      <c r="K51" s="92">
        <f t="shared" si="32"/>
        <v>0</v>
      </c>
      <c r="L51" s="43">
        <f t="shared" si="33"/>
        <v>2015</v>
      </c>
      <c r="M51" s="43">
        <f>IF(C51="","",VLOOKUP(LEFT(C51,1),DIs!$R$2:$S$13,2,FALSE))</f>
        <v>9</v>
      </c>
      <c r="N51" s="54">
        <f t="shared" si="34"/>
        <v>42248</v>
      </c>
      <c r="O51" s="54">
        <f>IF(A51="",0,WORKDAY(N51-1,1,FERIADOS!$A$2:$A$831))</f>
        <v>42248</v>
      </c>
      <c r="P51" s="150">
        <f t="shared" si="12"/>
        <v>10</v>
      </c>
      <c r="Q51" s="61" t="str">
        <f>_xll.BDH(A51,$R$7:$S$7,$C$1,$C$1,"Dir=V","Dts=S","Sort=A","Quote=C","QtTyp=Y","Days=T","Per=cd","DtFmt=D","UseDPDF=Y")</f>
        <v>#N/A N/A</v>
      </c>
      <c r="T51" s="43">
        <f t="shared" si="16"/>
        <v>0</v>
      </c>
      <c r="V51" s="69" t="str">
        <f>_xll.BDH(B51,$R$7:$S$7,$C$1,$C$1,"Dir=V","Dts=S","Sort=A","Quote=C","QtTyp=Y","Days=T","Per=cd","DtFmt=D","UseDPDF=Y")</f>
        <v>#N/A Invalid Security</v>
      </c>
      <c r="Y51" s="43">
        <f t="shared" si="27"/>
        <v>0</v>
      </c>
      <c r="AA51" s="43">
        <f t="shared" si="28"/>
        <v>0</v>
      </c>
      <c r="AB51" s="43">
        <f t="shared" si="9"/>
        <v>0</v>
      </c>
      <c r="AD51" s="43">
        <v>41</v>
      </c>
      <c r="AE51" s="43" t="s">
        <v>4</v>
      </c>
      <c r="AF51" s="48">
        <v>42069</v>
      </c>
      <c r="AG51" s="43">
        <v>13.43</v>
      </c>
      <c r="AH51" s="43">
        <v>512920</v>
      </c>
      <c r="AI51" s="43">
        <v>239760</v>
      </c>
      <c r="AK51" s="58">
        <f t="shared" si="15"/>
        <v>42779</v>
      </c>
      <c r="AL51" s="43">
        <f t="shared" si="22"/>
        <v>46</v>
      </c>
      <c r="AM51" s="43">
        <f>IF(AK51="","",NETWORKDAYS(AK51,$AM$2,FERIADOS!$A$1:$A$830)-1)</f>
        <v>-32</v>
      </c>
      <c r="AN51" s="63">
        <v>3.1103000000000001</v>
      </c>
      <c r="AO51" s="43">
        <f t="shared" si="19"/>
        <v>0</v>
      </c>
      <c r="AP51" s="50">
        <f t="shared" si="20"/>
        <v>0</v>
      </c>
      <c r="AQ51" s="59">
        <f t="shared" si="10"/>
        <v>0</v>
      </c>
      <c r="AR51" s="59">
        <f t="shared" si="21"/>
        <v>0</v>
      </c>
      <c r="AS51" s="72">
        <v>42779</v>
      </c>
      <c r="AT51" s="73">
        <v>2867.5021589466528</v>
      </c>
      <c r="AU51" s="62">
        <v>0</v>
      </c>
      <c r="AV51" s="62">
        <v>0</v>
      </c>
      <c r="AW51" s="62">
        <v>0</v>
      </c>
      <c r="AX51" s="62">
        <v>0</v>
      </c>
      <c r="AY51" s="62">
        <v>0</v>
      </c>
      <c r="AZ51" s="62">
        <v>0</v>
      </c>
      <c r="BA51" s="62">
        <v>0</v>
      </c>
      <c r="BB51" s="62">
        <v>0</v>
      </c>
      <c r="BC51" s="62">
        <v>0</v>
      </c>
      <c r="BD51" s="62">
        <v>0</v>
      </c>
      <c r="BE51" s="62">
        <v>0</v>
      </c>
      <c r="BF51" s="62">
        <v>0</v>
      </c>
      <c r="BG51" s="62">
        <v>0</v>
      </c>
      <c r="BH51" s="62">
        <v>0</v>
      </c>
      <c r="BI51" s="62">
        <v>0</v>
      </c>
      <c r="BJ51" s="62">
        <v>0</v>
      </c>
      <c r="BK51" s="62">
        <v>0</v>
      </c>
      <c r="BL51" s="62">
        <v>0</v>
      </c>
      <c r="BM51" s="62">
        <v>0</v>
      </c>
      <c r="BN51" s="74">
        <v>0</v>
      </c>
      <c r="BO51" s="75">
        <v>0</v>
      </c>
      <c r="BP51" s="62">
        <v>0</v>
      </c>
      <c r="BQ51" s="62">
        <v>0</v>
      </c>
      <c r="BR51" s="62">
        <v>0</v>
      </c>
      <c r="BS51" s="62">
        <v>0</v>
      </c>
      <c r="BT51" s="62">
        <v>0</v>
      </c>
      <c r="BU51" s="62">
        <v>0</v>
      </c>
      <c r="BV51" s="62">
        <v>0</v>
      </c>
      <c r="BW51" s="62">
        <v>0</v>
      </c>
      <c r="BX51" s="62">
        <v>0</v>
      </c>
      <c r="BY51" s="62">
        <v>0</v>
      </c>
      <c r="BZ51" s="62">
        <v>0</v>
      </c>
      <c r="CA51" s="62">
        <v>0</v>
      </c>
      <c r="CB51" s="62">
        <v>0</v>
      </c>
      <c r="CC51" s="62">
        <v>0</v>
      </c>
      <c r="CD51" s="62">
        <v>0</v>
      </c>
      <c r="CE51" s="62">
        <v>0</v>
      </c>
      <c r="CF51" s="62">
        <v>0</v>
      </c>
      <c r="CG51" s="62">
        <v>0</v>
      </c>
      <c r="CH51" s="62">
        <v>0</v>
      </c>
      <c r="CI51" s="62">
        <v>0</v>
      </c>
      <c r="CJ51" s="62">
        <v>0</v>
      </c>
      <c r="CK51" s="62">
        <v>0</v>
      </c>
      <c r="CL51" s="62">
        <v>0</v>
      </c>
      <c r="CM51" s="62">
        <v>0</v>
      </c>
      <c r="CN51" s="62">
        <v>0</v>
      </c>
      <c r="CO51" s="62">
        <v>0</v>
      </c>
      <c r="CP51" s="62">
        <v>0</v>
      </c>
      <c r="CQ51" s="62">
        <v>0</v>
      </c>
      <c r="CR51" s="62">
        <v>0</v>
      </c>
      <c r="CS51" s="62">
        <v>0</v>
      </c>
      <c r="CT51" s="62">
        <v>0</v>
      </c>
      <c r="CU51" s="62">
        <v>0</v>
      </c>
      <c r="CV51" s="62">
        <v>0</v>
      </c>
      <c r="CW51" s="62">
        <v>0</v>
      </c>
      <c r="CX51" s="62">
        <v>0</v>
      </c>
      <c r="CY51" s="62">
        <v>0</v>
      </c>
      <c r="CZ51" s="62">
        <v>0</v>
      </c>
      <c r="DA51" s="62">
        <v>0</v>
      </c>
      <c r="DB51" s="62">
        <v>0</v>
      </c>
      <c r="DC51" s="62">
        <v>12.725</v>
      </c>
      <c r="DD51" s="62">
        <v>13590</v>
      </c>
      <c r="DE51" s="62">
        <v>1.5308480925876342</v>
      </c>
      <c r="DF51" s="62">
        <v>12.285</v>
      </c>
      <c r="DG51" s="62">
        <v>122070</v>
      </c>
      <c r="DH51" s="62">
        <v>45.08255998924276</v>
      </c>
      <c r="DI51" s="62">
        <v>12.071</v>
      </c>
      <c r="DJ51" s="62">
        <v>2655</v>
      </c>
      <c r="DK51" s="62">
        <v>1.506337001832055</v>
      </c>
      <c r="DL51" s="62">
        <v>11.84</v>
      </c>
      <c r="DM51" s="62">
        <v>815</v>
      </c>
      <c r="DN51" s="62">
        <v>0.6570565405394978</v>
      </c>
      <c r="DO51" s="62">
        <v>11.57</v>
      </c>
      <c r="DP51" s="62">
        <v>77470</v>
      </c>
      <c r="DQ51" s="62">
        <v>79.942036939444733</v>
      </c>
      <c r="DR51" s="62">
        <v>11.41</v>
      </c>
      <c r="DS51" s="62">
        <v>5800</v>
      </c>
      <c r="DT51" s="62">
        <v>7.2708474193880726</v>
      </c>
      <c r="DU51" s="62">
        <v>11.189</v>
      </c>
      <c r="DV51" s="62">
        <v>0</v>
      </c>
      <c r="DW51" s="62">
        <v>0</v>
      </c>
      <c r="DX51" s="62">
        <v>11.04</v>
      </c>
      <c r="DY51" s="62">
        <v>14715</v>
      </c>
      <c r="DZ51" s="62">
        <v>25.016133532254866</v>
      </c>
      <c r="EA51" s="62">
        <v>10.882999999999999</v>
      </c>
      <c r="EB51" s="62">
        <v>3990</v>
      </c>
      <c r="EC51" s="62">
        <v>7.63641937714101</v>
      </c>
      <c r="ED51" s="62">
        <v>10.757999999999999</v>
      </c>
      <c r="EE51" s="62">
        <v>2675</v>
      </c>
      <c r="EF51" s="62">
        <v>5.6566159541581484</v>
      </c>
      <c r="EG51" s="62">
        <v>10.65</v>
      </c>
      <c r="EH51" s="62">
        <v>60000</v>
      </c>
      <c r="EI51" s="62">
        <v>138.75391749838235</v>
      </c>
      <c r="EJ51" s="62">
        <v>10.555999999999999</v>
      </c>
      <c r="EK51" s="62">
        <v>1500</v>
      </c>
      <c r="EL51" s="62">
        <v>3.7900352761148861</v>
      </c>
      <c r="EM51" s="62">
        <v>0</v>
      </c>
      <c r="EN51" s="62">
        <v>0</v>
      </c>
      <c r="EO51" s="62">
        <v>0</v>
      </c>
      <c r="EP51" s="62">
        <v>10.41</v>
      </c>
      <c r="EQ51" s="62">
        <v>13570</v>
      </c>
      <c r="ER51" s="62">
        <v>39.331411266365166</v>
      </c>
      <c r="ES51" s="62">
        <v>10.25</v>
      </c>
      <c r="ET51" s="62">
        <v>13988</v>
      </c>
      <c r="EU51" s="62">
        <v>48.616797594284726</v>
      </c>
      <c r="EV51" s="62">
        <v>10.15</v>
      </c>
      <c r="EW51" s="62">
        <v>8775</v>
      </c>
      <c r="EX51" s="62">
        <v>35.387176758866026</v>
      </c>
      <c r="EY51" s="62">
        <v>10.07</v>
      </c>
      <c r="EZ51" s="62">
        <v>110715</v>
      </c>
      <c r="FA51" s="62">
        <v>503.45070062773112</v>
      </c>
      <c r="FB51" s="62">
        <v>10.11</v>
      </c>
      <c r="FC51" s="62">
        <v>17875</v>
      </c>
      <c r="FD51" s="62">
        <v>89.644440084547938</v>
      </c>
      <c r="FE51" s="62">
        <v>10.09</v>
      </c>
      <c r="FF51" s="62">
        <v>6207</v>
      </c>
      <c r="FG51" s="62">
        <v>33.976481496881419</v>
      </c>
      <c r="FH51" s="62">
        <v>10.130000000000001</v>
      </c>
      <c r="FI51" s="62">
        <v>1055</v>
      </c>
      <c r="FJ51" s="62">
        <v>6.2510017807192435</v>
      </c>
      <c r="FK51" s="62">
        <v>10.130000000000001</v>
      </c>
      <c r="FL51" s="76">
        <v>37835</v>
      </c>
      <c r="FM51" s="76">
        <v>240.02667248727695</v>
      </c>
      <c r="FN51" s="76">
        <v>10.199999999999999</v>
      </c>
      <c r="FO51" s="76">
        <v>1045</v>
      </c>
      <c r="FP51" s="76">
        <v>7.0115869268061788</v>
      </c>
      <c r="FQ51" s="76">
        <v>10.210000000000001</v>
      </c>
      <c r="FR51" s="76">
        <v>20045</v>
      </c>
      <c r="FS51" s="76">
        <v>141.53523389931166</v>
      </c>
      <c r="FT51" s="76">
        <v>10.24</v>
      </c>
      <c r="FU51" s="76">
        <v>250</v>
      </c>
      <c r="FV51" s="76">
        <v>1.851602756536525</v>
      </c>
      <c r="FW51" s="76">
        <v>10.23</v>
      </c>
      <c r="FX51" s="76">
        <v>92572</v>
      </c>
      <c r="FY51" s="76">
        <v>715.75702456469912</v>
      </c>
      <c r="FZ51" s="76">
        <v>10.272</v>
      </c>
      <c r="GA51" s="76">
        <v>10</v>
      </c>
      <c r="GB51" s="76">
        <v>8.0095873777335319E-2</v>
      </c>
      <c r="GC51" s="62">
        <v>10.3</v>
      </c>
      <c r="GD51" s="62">
        <v>165</v>
      </c>
      <c r="GE51" s="62">
        <v>1.3656722851427605</v>
      </c>
      <c r="GF51" s="62">
        <v>10.324</v>
      </c>
      <c r="GG51" s="62">
        <v>5</v>
      </c>
      <c r="GH51" s="62">
        <v>4.2691620628114157E-2</v>
      </c>
      <c r="GI51" s="62">
        <v>10.34</v>
      </c>
      <c r="GJ51" s="62">
        <v>470</v>
      </c>
      <c r="GK51" s="62">
        <v>4.1246140054299003</v>
      </c>
      <c r="GL51" s="62">
        <v>10.391</v>
      </c>
      <c r="GM51" s="62">
        <v>0</v>
      </c>
      <c r="GN51" s="62">
        <v>0</v>
      </c>
      <c r="GO51" s="62">
        <v>10.43</v>
      </c>
      <c r="GP51" s="62">
        <v>25045</v>
      </c>
      <c r="GQ51" s="62">
        <v>238.79599486464085</v>
      </c>
      <c r="GR51" s="62">
        <v>10.454000000000001</v>
      </c>
      <c r="GS51" s="62">
        <v>0</v>
      </c>
      <c r="GT51" s="62">
        <v>0</v>
      </c>
      <c r="GU51" s="62">
        <v>10.475</v>
      </c>
      <c r="GV51" s="62">
        <v>0</v>
      </c>
      <c r="GW51" s="62">
        <v>0</v>
      </c>
      <c r="GX51" s="62">
        <v>10.488</v>
      </c>
      <c r="GY51" s="62">
        <v>0</v>
      </c>
      <c r="GZ51" s="62">
        <v>0</v>
      </c>
      <c r="HA51" s="62">
        <v>10.49</v>
      </c>
      <c r="HB51" s="62">
        <v>14880</v>
      </c>
      <c r="HC51" s="62">
        <v>155.32898923032997</v>
      </c>
      <c r="HD51" s="62">
        <v>10.515000000000001</v>
      </c>
      <c r="HE51" s="62">
        <v>60</v>
      </c>
      <c r="HF51" s="62">
        <v>0.63769222468252917</v>
      </c>
      <c r="HG51" s="62">
        <v>10.55</v>
      </c>
      <c r="HH51" s="62">
        <v>28550</v>
      </c>
      <c r="HI51" s="62">
        <v>304.52654158432318</v>
      </c>
      <c r="HJ51" s="62">
        <v>10.565</v>
      </c>
      <c r="HK51" s="62">
        <v>0</v>
      </c>
      <c r="HL51" s="62">
        <v>0</v>
      </c>
      <c r="HM51" s="62">
        <v>10.57</v>
      </c>
      <c r="HN51" s="62">
        <v>0</v>
      </c>
      <c r="HO51" s="62">
        <v>0</v>
      </c>
      <c r="HP51" s="62">
        <v>10.574999999999999</v>
      </c>
      <c r="HQ51" s="62">
        <v>0</v>
      </c>
      <c r="HR51" s="62">
        <v>0</v>
      </c>
    </row>
    <row r="52" spans="1:226" s="43" customFormat="1">
      <c r="A52" s="63" t="s">
        <v>198</v>
      </c>
      <c r="B52" s="68" t="str">
        <f t="shared" si="11"/>
        <v>ODX5 Comdty</v>
      </c>
      <c r="C52" s="101" t="str">
        <f t="shared" si="0"/>
        <v>X15</v>
      </c>
      <c r="D52" s="93">
        <f ca="1">IF($C$1=TODAY(),IF(ISERROR(_xll.BDP(A52,"last_price")+1-1),IF(O52&lt;=$C$1,0,(D51+D53)/2),_xll.BDP(A52,"last_price")),AA52)</f>
        <v>0</v>
      </c>
      <c r="E52" s="94">
        <f ca="1">IF($C$1=TODAY(),IF(ISERROR(_xll.BDP(A52,"volume")+1-1),0,_xll.BDP(A52,"volume")),AB52)</f>
        <v>0</v>
      </c>
      <c r="F52" s="95">
        <f>IF(O52&lt;$C$1,0,NETWORKDAYS($C$1,O52,FERIADOS!$A$1:$A$830)-1)</f>
        <v>0</v>
      </c>
      <c r="G52" s="96">
        <f t="shared" ca="1" si="1"/>
        <v>0</v>
      </c>
      <c r="H52" s="97">
        <f t="shared" si="29"/>
        <v>0</v>
      </c>
      <c r="I52" s="97">
        <f t="shared" si="30"/>
        <v>0</v>
      </c>
      <c r="J52" s="97">
        <f t="shared" si="31"/>
        <v>0</v>
      </c>
      <c r="K52" s="98">
        <f t="shared" si="32"/>
        <v>0</v>
      </c>
      <c r="L52" s="43">
        <f t="shared" si="33"/>
        <v>2015</v>
      </c>
      <c r="M52" s="43">
        <f>IF(C52="","",VLOOKUP(LEFT(C52,1),DIs!$R$2:$S$13,2,FALSE))</f>
        <v>11</v>
      </c>
      <c r="N52" s="54">
        <f t="shared" si="34"/>
        <v>42309</v>
      </c>
      <c r="O52" s="54">
        <f>IF(A52="",0,WORKDAY(N52-1,1,FERIADOS!$A$2:$A$831))</f>
        <v>42311</v>
      </c>
      <c r="P52" s="150">
        <f t="shared" si="12"/>
        <v>10</v>
      </c>
      <c r="Q52" s="61" t="str">
        <f>_xll.BDH(A52,$R$7:$S$7,$C$1,$C$1,"Dir=V","Dts=S","Sort=A","Quote=C","QtTyp=Y","Days=T","Per=cd","DtFmt=D","UseDPDF=Y")</f>
        <v>#N/A N/A</v>
      </c>
      <c r="T52" s="43">
        <f t="shared" si="16"/>
        <v>0</v>
      </c>
      <c r="V52" s="69" t="str">
        <f>_xll.BDH(B52,$R$7:$S$7,$C$1,$C$1,"Dir=V","Dts=S","Sort=A","Quote=C","QtTyp=Y","Days=T","Per=cd","DtFmt=D","UseDPDF=Y")</f>
        <v>#N/A Invalid Security</v>
      </c>
      <c r="Y52" s="43">
        <f t="shared" si="27"/>
        <v>0</v>
      </c>
      <c r="AA52" s="43">
        <f t="shared" si="28"/>
        <v>0</v>
      </c>
      <c r="AB52" s="43">
        <f t="shared" si="9"/>
        <v>0</v>
      </c>
      <c r="AD52" s="43">
        <v>42</v>
      </c>
      <c r="AE52" s="43" t="s">
        <v>166</v>
      </c>
      <c r="AF52" s="48">
        <v>42072</v>
      </c>
      <c r="AG52" s="43">
        <v>13.85</v>
      </c>
      <c r="AH52" s="43">
        <v>562460</v>
      </c>
      <c r="AI52" s="43">
        <v>363125</v>
      </c>
      <c r="AK52" s="58">
        <f t="shared" si="15"/>
        <v>42776</v>
      </c>
      <c r="AL52" s="43">
        <f t="shared" si="22"/>
        <v>47</v>
      </c>
      <c r="AM52" s="43">
        <f>IF(AK52="","",NETWORKDAYS(AK52,$AM$2,FERIADOS!$A$1:$A$830)-1)</f>
        <v>-31</v>
      </c>
      <c r="AN52" s="63">
        <v>3.1103000000000001</v>
      </c>
      <c r="AO52" s="43">
        <f t="shared" si="19"/>
        <v>0</v>
      </c>
      <c r="AP52" s="50">
        <f t="shared" si="20"/>
        <v>0</v>
      </c>
      <c r="AQ52" s="59">
        <f t="shared" si="10"/>
        <v>0</v>
      </c>
      <c r="AR52" s="59">
        <f t="shared" si="21"/>
        <v>0</v>
      </c>
      <c r="AS52" s="72">
        <v>42776</v>
      </c>
      <c r="AT52" s="73">
        <v>4292.854152761015</v>
      </c>
      <c r="AU52" s="62">
        <v>0</v>
      </c>
      <c r="AV52" s="62">
        <v>0</v>
      </c>
      <c r="AW52" s="62">
        <v>0</v>
      </c>
      <c r="AX52" s="62">
        <v>0</v>
      </c>
      <c r="AY52" s="62">
        <v>0</v>
      </c>
      <c r="AZ52" s="62">
        <v>0</v>
      </c>
      <c r="BA52" s="62">
        <v>0</v>
      </c>
      <c r="BB52" s="62">
        <v>0</v>
      </c>
      <c r="BC52" s="62">
        <v>0</v>
      </c>
      <c r="BD52" s="62">
        <v>0</v>
      </c>
      <c r="BE52" s="62">
        <v>0</v>
      </c>
      <c r="BF52" s="62">
        <v>0</v>
      </c>
      <c r="BG52" s="62">
        <v>0</v>
      </c>
      <c r="BH52" s="62">
        <v>0</v>
      </c>
      <c r="BI52" s="62">
        <v>0</v>
      </c>
      <c r="BJ52" s="62">
        <v>0</v>
      </c>
      <c r="BK52" s="62">
        <v>0</v>
      </c>
      <c r="BL52" s="62">
        <v>0</v>
      </c>
      <c r="BM52" s="62">
        <v>0</v>
      </c>
      <c r="BN52" s="74">
        <v>0</v>
      </c>
      <c r="BO52" s="75">
        <v>0</v>
      </c>
      <c r="BP52" s="62">
        <v>0</v>
      </c>
      <c r="BQ52" s="62">
        <v>0</v>
      </c>
      <c r="BR52" s="62">
        <v>0</v>
      </c>
      <c r="BS52" s="62">
        <v>0</v>
      </c>
      <c r="BT52" s="62">
        <v>0</v>
      </c>
      <c r="BU52" s="62">
        <v>0</v>
      </c>
      <c r="BV52" s="62">
        <v>0</v>
      </c>
      <c r="BW52" s="62">
        <v>0</v>
      </c>
      <c r="BX52" s="62">
        <v>0</v>
      </c>
      <c r="BY52" s="62">
        <v>0</v>
      </c>
      <c r="BZ52" s="62">
        <v>0</v>
      </c>
      <c r="CA52" s="62">
        <v>0</v>
      </c>
      <c r="CB52" s="62">
        <v>0</v>
      </c>
      <c r="CC52" s="62">
        <v>0</v>
      </c>
      <c r="CD52" s="62">
        <v>0</v>
      </c>
      <c r="CE52" s="62">
        <v>0</v>
      </c>
      <c r="CF52" s="62">
        <v>0</v>
      </c>
      <c r="CG52" s="62">
        <v>0</v>
      </c>
      <c r="CH52" s="62">
        <v>0</v>
      </c>
      <c r="CI52" s="62">
        <v>0</v>
      </c>
      <c r="CJ52" s="62">
        <v>0</v>
      </c>
      <c r="CK52" s="62">
        <v>0</v>
      </c>
      <c r="CL52" s="62">
        <v>0</v>
      </c>
      <c r="CM52" s="62">
        <v>0</v>
      </c>
      <c r="CN52" s="62">
        <v>0</v>
      </c>
      <c r="CO52" s="62">
        <v>0</v>
      </c>
      <c r="CP52" s="62">
        <v>0</v>
      </c>
      <c r="CQ52" s="62">
        <v>0</v>
      </c>
      <c r="CR52" s="62">
        <v>0</v>
      </c>
      <c r="CS52" s="62">
        <v>0</v>
      </c>
      <c r="CT52" s="62">
        <v>0</v>
      </c>
      <c r="CU52" s="62">
        <v>0</v>
      </c>
      <c r="CV52" s="62">
        <v>0</v>
      </c>
      <c r="CW52" s="62">
        <v>0</v>
      </c>
      <c r="CX52" s="62">
        <v>0</v>
      </c>
      <c r="CY52" s="62">
        <v>0</v>
      </c>
      <c r="CZ52" s="62">
        <v>0</v>
      </c>
      <c r="DA52" s="62">
        <v>0</v>
      </c>
      <c r="DB52" s="62">
        <v>0</v>
      </c>
      <c r="DC52" s="62">
        <v>12.749000000000001</v>
      </c>
      <c r="DD52" s="62">
        <v>20740</v>
      </c>
      <c r="DE52" s="62">
        <v>2.5680954294612359</v>
      </c>
      <c r="DF52" s="62">
        <v>12.304</v>
      </c>
      <c r="DG52" s="62">
        <v>612000</v>
      </c>
      <c r="DH52" s="62">
        <v>232.71958758536135</v>
      </c>
      <c r="DI52" s="62">
        <v>12.090999999999999</v>
      </c>
      <c r="DJ52" s="62">
        <v>30305</v>
      </c>
      <c r="DK52" s="62">
        <v>17.519236890837082</v>
      </c>
      <c r="DL52" s="62">
        <v>11.85</v>
      </c>
      <c r="DM52" s="62">
        <v>29435</v>
      </c>
      <c r="DN52" s="62">
        <v>24.042241509048601</v>
      </c>
      <c r="DO52" s="62">
        <v>11.595000000000001</v>
      </c>
      <c r="DP52" s="62">
        <v>135910</v>
      </c>
      <c r="DQ52" s="62">
        <v>141.63355386277127</v>
      </c>
      <c r="DR52" s="62">
        <v>11.414999999999999</v>
      </c>
      <c r="DS52" s="62">
        <v>2075</v>
      </c>
      <c r="DT52" s="62">
        <v>2.6225309251296038</v>
      </c>
      <c r="DU52" s="62">
        <v>11.2</v>
      </c>
      <c r="DV52" s="62">
        <v>6025</v>
      </c>
      <c r="DW52" s="62">
        <v>9.06219556674343</v>
      </c>
      <c r="DX52" s="62">
        <v>11.06</v>
      </c>
      <c r="DY52" s="62">
        <v>29470</v>
      </c>
      <c r="DZ52" s="62">
        <v>50.381611258694562</v>
      </c>
      <c r="EA52" s="62">
        <v>10.894</v>
      </c>
      <c r="EB52" s="62">
        <v>0</v>
      </c>
      <c r="EC52" s="62">
        <v>0</v>
      </c>
      <c r="ED52" s="62">
        <v>10.768000000000001</v>
      </c>
      <c r="EE52" s="62">
        <v>5020</v>
      </c>
      <c r="EF52" s="62">
        <v>10.662698386483735</v>
      </c>
      <c r="EG52" s="62">
        <v>10.664999999999999</v>
      </c>
      <c r="EH52" s="62">
        <v>147185</v>
      </c>
      <c r="EI52" s="62">
        <v>341.7050886916669</v>
      </c>
      <c r="EJ52" s="62">
        <v>10.567</v>
      </c>
      <c r="EK52" s="62">
        <v>1375</v>
      </c>
      <c r="EL52" s="62">
        <v>3.4865457305656999</v>
      </c>
      <c r="EM52" s="62">
        <v>0</v>
      </c>
      <c r="EN52" s="62">
        <v>0</v>
      </c>
      <c r="EO52" s="62">
        <v>0</v>
      </c>
      <c r="EP52" s="62">
        <v>10.43</v>
      </c>
      <c r="EQ52" s="62">
        <v>12810</v>
      </c>
      <c r="ER52" s="62">
        <v>37.232316278525246</v>
      </c>
      <c r="ES52" s="62">
        <v>10.25</v>
      </c>
      <c r="ET52" s="62">
        <v>27776</v>
      </c>
      <c r="EU52" s="62">
        <v>96.78244327367581</v>
      </c>
      <c r="EV52" s="62">
        <v>10.14</v>
      </c>
      <c r="EW52" s="62">
        <v>8205</v>
      </c>
      <c r="EX52" s="62">
        <v>33.164983964889537</v>
      </c>
      <c r="EY52" s="62">
        <v>10.09</v>
      </c>
      <c r="EZ52" s="62">
        <v>160275</v>
      </c>
      <c r="FA52" s="62">
        <v>729.70926952675381</v>
      </c>
      <c r="FB52" s="62">
        <v>10.09</v>
      </c>
      <c r="FC52" s="62">
        <v>8935</v>
      </c>
      <c r="FD52" s="62">
        <v>44.902411231478695</v>
      </c>
      <c r="FE52" s="62">
        <v>10.09</v>
      </c>
      <c r="FF52" s="62">
        <v>5706</v>
      </c>
      <c r="FG52" s="62">
        <v>31.274886701032138</v>
      </c>
      <c r="FH52" s="62">
        <v>10.105</v>
      </c>
      <c r="FI52" s="62">
        <v>40</v>
      </c>
      <c r="FJ52" s="62">
        <v>0.23746894487656944</v>
      </c>
      <c r="FK52" s="62">
        <v>10.16</v>
      </c>
      <c r="FL52" s="76">
        <v>61567</v>
      </c>
      <c r="FM52" s="76">
        <v>390.56282534386287</v>
      </c>
      <c r="FN52" s="76">
        <v>10.195</v>
      </c>
      <c r="FO52" s="76">
        <v>30</v>
      </c>
      <c r="FP52" s="76">
        <v>0.20150627854963746</v>
      </c>
      <c r="FQ52" s="76">
        <v>10.25</v>
      </c>
      <c r="FR52" s="76">
        <v>19051</v>
      </c>
      <c r="FS52" s="76">
        <v>134.41128301192362</v>
      </c>
      <c r="FT52" s="76">
        <v>10.26</v>
      </c>
      <c r="FU52" s="76">
        <v>220</v>
      </c>
      <c r="FV52" s="76">
        <v>1.6292055103069936</v>
      </c>
      <c r="FW52" s="76">
        <v>10.26</v>
      </c>
      <c r="FX52" s="76">
        <v>145440</v>
      </c>
      <c r="FY52" s="76">
        <v>1123.7588882878347</v>
      </c>
      <c r="FZ52" s="76">
        <v>10.289</v>
      </c>
      <c r="GA52" s="76">
        <v>15</v>
      </c>
      <c r="GB52" s="76">
        <v>0.12011874614279917</v>
      </c>
      <c r="GC52" s="62">
        <v>10.315</v>
      </c>
      <c r="GD52" s="62">
        <v>250</v>
      </c>
      <c r="GE52" s="62">
        <v>2.0687763444845393</v>
      </c>
      <c r="GF52" s="62">
        <v>10.339</v>
      </c>
      <c r="GG52" s="62">
        <v>0</v>
      </c>
      <c r="GH52" s="62">
        <v>0</v>
      </c>
      <c r="GI52" s="62">
        <v>10.36</v>
      </c>
      <c r="GJ52" s="62">
        <v>1405</v>
      </c>
      <c r="GK52" s="62">
        <v>12.322122816475343</v>
      </c>
      <c r="GL52" s="62">
        <v>10.409000000000001</v>
      </c>
      <c r="GM52" s="62">
        <v>0</v>
      </c>
      <c r="GN52" s="62">
        <v>0</v>
      </c>
      <c r="GO52" s="62">
        <v>10.45</v>
      </c>
      <c r="GP52" s="62">
        <v>36337</v>
      </c>
      <c r="GQ52" s="62">
        <v>346.12990821321739</v>
      </c>
      <c r="GR52" s="62">
        <v>10.465999999999999</v>
      </c>
      <c r="GS52" s="62">
        <v>0</v>
      </c>
      <c r="GT52" s="62">
        <v>0</v>
      </c>
      <c r="GU52" s="62">
        <v>10.48</v>
      </c>
      <c r="GV52" s="62">
        <v>275</v>
      </c>
      <c r="GW52" s="62">
        <v>2.7691619226024518</v>
      </c>
      <c r="GX52" s="62">
        <v>10.496</v>
      </c>
      <c r="GY52" s="62">
        <v>0</v>
      </c>
      <c r="GZ52" s="62">
        <v>0</v>
      </c>
      <c r="HA52" s="62">
        <v>10.51</v>
      </c>
      <c r="HB52" s="62">
        <v>30127</v>
      </c>
      <c r="HC52" s="62">
        <v>314.01988923022304</v>
      </c>
      <c r="HD52" s="62">
        <v>10.505000000000001</v>
      </c>
      <c r="HE52" s="62">
        <v>50</v>
      </c>
      <c r="HF52" s="62">
        <v>0.53191172814148513</v>
      </c>
      <c r="HG52" s="62">
        <v>10.54</v>
      </c>
      <c r="HH52" s="62">
        <v>15807</v>
      </c>
      <c r="HI52" s="62">
        <v>168.77063368630505</v>
      </c>
      <c r="HJ52" s="62">
        <v>10.55</v>
      </c>
      <c r="HK52" s="62">
        <v>0</v>
      </c>
      <c r="HL52" s="62">
        <v>0</v>
      </c>
      <c r="HM52" s="62">
        <v>10.558</v>
      </c>
      <c r="HN52" s="62">
        <v>0</v>
      </c>
      <c r="HO52" s="62">
        <v>0</v>
      </c>
      <c r="HP52" s="62">
        <v>10.565</v>
      </c>
      <c r="HQ52" s="62">
        <v>0</v>
      </c>
      <c r="HR52" s="62">
        <v>0</v>
      </c>
    </row>
    <row r="53" spans="1:226" s="43" customFormat="1">
      <c r="A53" s="85" t="s">
        <v>199</v>
      </c>
      <c r="B53" s="68" t="str">
        <f t="shared" si="11"/>
        <v>ODZ5 Comdty</v>
      </c>
      <c r="C53" s="100" t="str">
        <f t="shared" si="0"/>
        <v>Z15</v>
      </c>
      <c r="D53" s="87">
        <f ca="1">IF($C$1=TODAY(),IF(ISERROR(_xll.BDP(A53,"last_price")+1-1),IF(O53&lt;=$C$1,0,(D52+D54)/2),_xll.BDP(A53,"last_price")),AA53)</f>
        <v>0</v>
      </c>
      <c r="E53" s="88">
        <f ca="1">IF($C$1=TODAY(),IF(ISERROR(_xll.BDP(A53,"volume")+1-1),0,_xll.BDP(A53,"volume")),AB53)</f>
        <v>0</v>
      </c>
      <c r="F53" s="89">
        <f>IF(O53&lt;$C$1,0,NETWORKDAYS($C$1,O53,FERIADOS!$A$1:$A$830)-1)</f>
        <v>0</v>
      </c>
      <c r="G53" s="90">
        <f t="shared" ca="1" si="1"/>
        <v>0</v>
      </c>
      <c r="H53" s="91">
        <f t="shared" si="29"/>
        <v>0</v>
      </c>
      <c r="I53" s="91">
        <f t="shared" si="30"/>
        <v>0</v>
      </c>
      <c r="J53" s="91">
        <f t="shared" si="31"/>
        <v>0</v>
      </c>
      <c r="K53" s="92">
        <f t="shared" si="32"/>
        <v>0</v>
      </c>
      <c r="L53" s="43">
        <f t="shared" si="33"/>
        <v>2015</v>
      </c>
      <c r="M53" s="43">
        <f>IF(C53="","",VLOOKUP(LEFT(C53,1),DIs!$R$2:$S$13,2,FALSE))</f>
        <v>12</v>
      </c>
      <c r="N53" s="54">
        <f t="shared" si="34"/>
        <v>42339</v>
      </c>
      <c r="O53" s="54">
        <f>IF(A53="",0,WORKDAY(N53-1,1,FERIADOS!$A$2:$A$831))</f>
        <v>42339</v>
      </c>
      <c r="P53" s="150">
        <f t="shared" si="12"/>
        <v>10</v>
      </c>
      <c r="Q53" s="61" t="str">
        <f>_xll.BDH(A53,$R$7:$S$7,$C$1,$C$1,"Dir=V","Dts=S","Sort=A","Quote=C","QtTyp=Y","Days=T","Per=cd","DtFmt=D","UseDPDF=Y")</f>
        <v>#N/A N/A</v>
      </c>
      <c r="T53" s="43">
        <f t="shared" si="16"/>
        <v>0</v>
      </c>
      <c r="V53" s="69" t="str">
        <f>_xll.BDH(B53,$R$7:$S$7,$C$1,$C$1,"Dir=V","Dts=S","Sort=A","Quote=C","QtTyp=Y","Days=T","Per=cd","DtFmt=D","UseDPDF=Y")</f>
        <v>#N/A Invalid Security</v>
      </c>
      <c r="Y53" s="43">
        <f t="shared" si="27"/>
        <v>0</v>
      </c>
      <c r="AA53" s="43">
        <f t="shared" si="28"/>
        <v>0</v>
      </c>
      <c r="AB53" s="43">
        <f t="shared" si="9"/>
        <v>0</v>
      </c>
      <c r="AD53" s="43">
        <v>43</v>
      </c>
      <c r="AE53" s="43" t="s">
        <v>167</v>
      </c>
      <c r="AF53" s="48">
        <v>42073</v>
      </c>
      <c r="AG53" s="43">
        <v>13.65</v>
      </c>
      <c r="AH53" s="43">
        <v>509010</v>
      </c>
      <c r="AI53" s="43">
        <v>318995</v>
      </c>
      <c r="AK53" s="58">
        <f t="shared" si="15"/>
        <v>42775</v>
      </c>
      <c r="AL53" s="43">
        <f t="shared" si="22"/>
        <v>48</v>
      </c>
      <c r="AM53" s="43">
        <f>IF(AK53="","",NETWORKDAYS(AK53,$AM$2,FERIADOS!$A$1:$A$830)-1)</f>
        <v>-30</v>
      </c>
      <c r="AN53" s="63">
        <v>3.1273</v>
      </c>
      <c r="AO53" s="43">
        <f t="shared" si="19"/>
        <v>0</v>
      </c>
      <c r="AP53" s="50">
        <f t="shared" si="20"/>
        <v>0</v>
      </c>
      <c r="AQ53" s="59">
        <f t="shared" si="10"/>
        <v>0</v>
      </c>
      <c r="AR53" s="59">
        <f t="shared" si="21"/>
        <v>0</v>
      </c>
      <c r="AS53" s="72">
        <v>42775</v>
      </c>
      <c r="AT53" s="73">
        <v>4783.8171945961249</v>
      </c>
      <c r="AU53" s="62">
        <v>0</v>
      </c>
      <c r="AV53" s="62">
        <v>0</v>
      </c>
      <c r="AW53" s="62">
        <v>0</v>
      </c>
      <c r="AX53" s="62">
        <v>0</v>
      </c>
      <c r="AY53" s="62">
        <v>0</v>
      </c>
      <c r="AZ53" s="62">
        <v>0</v>
      </c>
      <c r="BA53" s="62">
        <v>0</v>
      </c>
      <c r="BB53" s="62">
        <v>0</v>
      </c>
      <c r="BC53" s="62">
        <v>0</v>
      </c>
      <c r="BD53" s="62">
        <v>0</v>
      </c>
      <c r="BE53" s="62">
        <v>0</v>
      </c>
      <c r="BF53" s="62">
        <v>0</v>
      </c>
      <c r="BG53" s="62">
        <v>0</v>
      </c>
      <c r="BH53" s="62">
        <v>0</v>
      </c>
      <c r="BI53" s="62">
        <v>0</v>
      </c>
      <c r="BJ53" s="62">
        <v>0</v>
      </c>
      <c r="BK53" s="62">
        <v>0</v>
      </c>
      <c r="BL53" s="62">
        <v>0</v>
      </c>
      <c r="BM53" s="62">
        <v>0</v>
      </c>
      <c r="BN53" s="74">
        <v>0</v>
      </c>
      <c r="BO53" s="75">
        <v>0</v>
      </c>
      <c r="BP53" s="62">
        <v>0</v>
      </c>
      <c r="BQ53" s="62">
        <v>0</v>
      </c>
      <c r="BR53" s="62">
        <v>0</v>
      </c>
      <c r="BS53" s="62">
        <v>0</v>
      </c>
      <c r="BT53" s="62">
        <v>0</v>
      </c>
      <c r="BU53" s="62">
        <v>0</v>
      </c>
      <c r="BV53" s="62">
        <v>0</v>
      </c>
      <c r="BW53" s="62">
        <v>0</v>
      </c>
      <c r="BX53" s="62">
        <v>0</v>
      </c>
      <c r="BY53" s="62">
        <v>0</v>
      </c>
      <c r="BZ53" s="62">
        <v>0</v>
      </c>
      <c r="CA53" s="62">
        <v>0</v>
      </c>
      <c r="CB53" s="62">
        <v>0</v>
      </c>
      <c r="CC53" s="62">
        <v>0</v>
      </c>
      <c r="CD53" s="62">
        <v>0</v>
      </c>
      <c r="CE53" s="62">
        <v>0</v>
      </c>
      <c r="CF53" s="62">
        <v>0</v>
      </c>
      <c r="CG53" s="62">
        <v>0</v>
      </c>
      <c r="CH53" s="62">
        <v>0</v>
      </c>
      <c r="CI53" s="62">
        <v>0</v>
      </c>
      <c r="CJ53" s="62">
        <v>0</v>
      </c>
      <c r="CK53" s="62">
        <v>0</v>
      </c>
      <c r="CL53" s="62">
        <v>0</v>
      </c>
      <c r="CM53" s="62">
        <v>0</v>
      </c>
      <c r="CN53" s="62">
        <v>0</v>
      </c>
      <c r="CO53" s="62">
        <v>0</v>
      </c>
      <c r="CP53" s="62">
        <v>0</v>
      </c>
      <c r="CQ53" s="62">
        <v>0</v>
      </c>
      <c r="CR53" s="62">
        <v>0</v>
      </c>
      <c r="CS53" s="62">
        <v>0</v>
      </c>
      <c r="CT53" s="62">
        <v>0</v>
      </c>
      <c r="CU53" s="62">
        <v>0</v>
      </c>
      <c r="CV53" s="62">
        <v>0</v>
      </c>
      <c r="CW53" s="62">
        <v>0</v>
      </c>
      <c r="CX53" s="62">
        <v>0</v>
      </c>
      <c r="CY53" s="62">
        <v>0</v>
      </c>
      <c r="CZ53" s="62">
        <v>0</v>
      </c>
      <c r="DA53" s="62">
        <v>0</v>
      </c>
      <c r="DB53" s="62">
        <v>0</v>
      </c>
      <c r="DC53" s="62">
        <v>12.75</v>
      </c>
      <c r="DD53" s="62">
        <v>15590</v>
      </c>
      <c r="DE53" s="62">
        <v>2.0934326136674519</v>
      </c>
      <c r="DF53" s="62">
        <v>12.324</v>
      </c>
      <c r="DG53" s="62">
        <v>363800</v>
      </c>
      <c r="DH53" s="62">
        <v>141.53961700848842</v>
      </c>
      <c r="DI53" s="62">
        <v>12.12</v>
      </c>
      <c r="DJ53" s="62">
        <v>32170</v>
      </c>
      <c r="DK53" s="62">
        <v>18.837555124600858</v>
      </c>
      <c r="DL53" s="62">
        <v>11.89</v>
      </c>
      <c r="DM53" s="62">
        <v>1290</v>
      </c>
      <c r="DN53" s="62">
        <v>1.0611295370118463</v>
      </c>
      <c r="DO53" s="62">
        <v>11.635</v>
      </c>
      <c r="DP53" s="62">
        <v>146490</v>
      </c>
      <c r="DQ53" s="62">
        <v>153.28479743419373</v>
      </c>
      <c r="DR53" s="62">
        <v>11.43</v>
      </c>
      <c r="DS53" s="62">
        <v>0</v>
      </c>
      <c r="DT53" s="62">
        <v>0</v>
      </c>
      <c r="DU53" s="62">
        <v>11.214</v>
      </c>
      <c r="DV53" s="62">
        <v>1000</v>
      </c>
      <c r="DW53" s="62">
        <v>1.5057551114833285</v>
      </c>
      <c r="DX53" s="62">
        <v>11.11</v>
      </c>
      <c r="DY53" s="62">
        <v>44685</v>
      </c>
      <c r="DZ53" s="62">
        <v>76.367556819543765</v>
      </c>
      <c r="EA53" s="62">
        <v>10.938000000000001</v>
      </c>
      <c r="EB53" s="62">
        <v>50</v>
      </c>
      <c r="EC53" s="62">
        <v>9.6076912172482917E-2</v>
      </c>
      <c r="ED53" s="62">
        <v>10.815</v>
      </c>
      <c r="EE53" s="62">
        <v>410</v>
      </c>
      <c r="EF53" s="62">
        <v>0.86943801873498938</v>
      </c>
      <c r="EG53" s="62">
        <v>10.715</v>
      </c>
      <c r="EH53" s="62">
        <v>147958</v>
      </c>
      <c r="EI53" s="62">
        <v>342.75658839554961</v>
      </c>
      <c r="EJ53" s="62">
        <v>10.628</v>
      </c>
      <c r="EK53" s="62">
        <v>0</v>
      </c>
      <c r="EL53" s="62">
        <v>0</v>
      </c>
      <c r="EM53" s="62">
        <v>0</v>
      </c>
      <c r="EN53" s="62">
        <v>0</v>
      </c>
      <c r="EO53" s="62">
        <v>0</v>
      </c>
      <c r="EP53" s="62">
        <v>10.48</v>
      </c>
      <c r="EQ53" s="62">
        <v>23081</v>
      </c>
      <c r="ER53" s="62">
        <v>66.867255615765075</v>
      </c>
      <c r="ES53" s="62">
        <v>10.31</v>
      </c>
      <c r="ET53" s="62">
        <v>19593</v>
      </c>
      <c r="EU53" s="62">
        <v>67.981894279345184</v>
      </c>
      <c r="EV53" s="62">
        <v>10.210000000000001</v>
      </c>
      <c r="EW53" s="62">
        <v>5390</v>
      </c>
      <c r="EX53" s="62">
        <v>21.676823117257452</v>
      </c>
      <c r="EY53" s="62">
        <v>10.14</v>
      </c>
      <c r="EZ53" s="62">
        <v>179285</v>
      </c>
      <c r="FA53" s="62">
        <v>812.18015624290138</v>
      </c>
      <c r="FB53" s="62">
        <v>10.14</v>
      </c>
      <c r="FC53" s="62">
        <v>32970</v>
      </c>
      <c r="FD53" s="62">
        <v>164.80285135925607</v>
      </c>
      <c r="FE53" s="62">
        <v>10.16</v>
      </c>
      <c r="FF53" s="62">
        <v>10555</v>
      </c>
      <c r="FG53" s="62">
        <v>57.4902607647903</v>
      </c>
      <c r="FH53" s="62">
        <v>10.17</v>
      </c>
      <c r="FI53" s="62">
        <v>50</v>
      </c>
      <c r="FJ53" s="62">
        <v>0.29492704509737394</v>
      </c>
      <c r="FK53" s="62">
        <v>10.210000000000001</v>
      </c>
      <c r="FL53" s="76">
        <v>74295</v>
      </c>
      <c r="FM53" s="76">
        <v>468.38768336014601</v>
      </c>
      <c r="FN53" s="76">
        <v>10.255000000000001</v>
      </c>
      <c r="FO53" s="76">
        <v>35</v>
      </c>
      <c r="FP53" s="76">
        <v>0.23349625912022509</v>
      </c>
      <c r="FQ53" s="76">
        <v>10.28</v>
      </c>
      <c r="FR53" s="76">
        <v>53215</v>
      </c>
      <c r="FS53" s="76">
        <v>373.26246868298404</v>
      </c>
      <c r="FT53" s="76">
        <v>10.305</v>
      </c>
      <c r="FU53" s="76">
        <v>110</v>
      </c>
      <c r="FV53" s="76">
        <v>0.80922296836410146</v>
      </c>
      <c r="FW53" s="76">
        <v>10.31</v>
      </c>
      <c r="FX53" s="76">
        <v>129411</v>
      </c>
      <c r="FY53" s="76">
        <v>992.91446553727383</v>
      </c>
      <c r="FZ53" s="76">
        <v>10.342000000000001</v>
      </c>
      <c r="GA53" s="76">
        <v>55</v>
      </c>
      <c r="GB53" s="76">
        <v>0.43721911107742178</v>
      </c>
      <c r="GC53" s="62">
        <v>10.38</v>
      </c>
      <c r="GD53" s="62">
        <v>740</v>
      </c>
      <c r="GE53" s="62">
        <v>6.0742694008324243</v>
      </c>
      <c r="GF53" s="62">
        <v>10.391</v>
      </c>
      <c r="GG53" s="62">
        <v>0</v>
      </c>
      <c r="GH53" s="62">
        <v>0</v>
      </c>
      <c r="GI53" s="62">
        <v>10.41</v>
      </c>
      <c r="GJ53" s="62">
        <v>1600</v>
      </c>
      <c r="GK53" s="62">
        <v>13.924918236979636</v>
      </c>
      <c r="GL53" s="62">
        <v>10.459</v>
      </c>
      <c r="GM53" s="62">
        <v>0</v>
      </c>
      <c r="GN53" s="62">
        <v>0</v>
      </c>
      <c r="GO53" s="62">
        <v>10.5</v>
      </c>
      <c r="GP53" s="62">
        <v>46175</v>
      </c>
      <c r="GQ53" s="62">
        <v>436.21835756935224</v>
      </c>
      <c r="GR53" s="62">
        <v>10.519</v>
      </c>
      <c r="GS53" s="62">
        <v>0</v>
      </c>
      <c r="GT53" s="62">
        <v>0</v>
      </c>
      <c r="GU53" s="62">
        <v>10.535</v>
      </c>
      <c r="GV53" s="62">
        <v>145</v>
      </c>
      <c r="GW53" s="62">
        <v>1.4467707521636739</v>
      </c>
      <c r="GX53" s="62">
        <v>10.548</v>
      </c>
      <c r="GY53" s="62">
        <v>0</v>
      </c>
      <c r="GZ53" s="62">
        <v>0</v>
      </c>
      <c r="HA53" s="62">
        <v>10.55</v>
      </c>
      <c r="HB53" s="62">
        <v>43034</v>
      </c>
      <c r="HC53" s="62">
        <v>444.73450705217778</v>
      </c>
      <c r="HD53" s="62">
        <v>10.56</v>
      </c>
      <c r="HE53" s="62">
        <v>135</v>
      </c>
      <c r="HF53" s="62">
        <v>1.4214364601804814</v>
      </c>
      <c r="HG53" s="62">
        <v>10.59</v>
      </c>
      <c r="HH53" s="62">
        <v>10903</v>
      </c>
      <c r="HI53" s="62">
        <v>115.21177873652199</v>
      </c>
      <c r="HJ53" s="62">
        <v>10.574999999999999</v>
      </c>
      <c r="HK53" s="62">
        <v>0</v>
      </c>
      <c r="HL53" s="62">
        <v>0</v>
      </c>
      <c r="HM53" s="62">
        <v>10.593999999999999</v>
      </c>
      <c r="HN53" s="62">
        <v>0</v>
      </c>
      <c r="HO53" s="62">
        <v>0</v>
      </c>
      <c r="HP53" s="62">
        <v>10.61</v>
      </c>
      <c r="HQ53" s="62">
        <v>0</v>
      </c>
      <c r="HR53" s="62">
        <v>0</v>
      </c>
    </row>
    <row r="54" spans="1:226" s="43" customFormat="1">
      <c r="A54" s="63" t="s">
        <v>200</v>
      </c>
      <c r="B54" s="68" t="str">
        <f t="shared" si="11"/>
        <v>ODF6 Comdty</v>
      </c>
      <c r="C54" s="101" t="str">
        <f t="shared" si="0"/>
        <v>F16</v>
      </c>
      <c r="D54" s="93">
        <f ca="1">IF($C$1=TODAY(),IF(ISERROR(_xll.BDP(A54,"last_price")+1-1),IF(O54&lt;=$C$1,0,(D53+D55)/2),_xll.BDP(A54,"last_price")),AA54)</f>
        <v>0</v>
      </c>
      <c r="E54" s="94">
        <f ca="1">IF($C$1=TODAY(),IF(ISERROR(_xll.BDP(A54,"volume")+1-1),0,_xll.BDP(A54,"volume")),AB54)</f>
        <v>0</v>
      </c>
      <c r="F54" s="95">
        <f>IF(O54&lt;$C$1,0,NETWORKDAYS($C$1,O54,FERIADOS!$A$1:$A$830)-1)</f>
        <v>0</v>
      </c>
      <c r="G54" s="96">
        <f t="shared" ca="1" si="1"/>
        <v>0</v>
      </c>
      <c r="H54" s="97">
        <f t="shared" si="29"/>
        <v>0</v>
      </c>
      <c r="I54" s="97">
        <f t="shared" si="30"/>
        <v>0</v>
      </c>
      <c r="J54" s="97">
        <f t="shared" si="31"/>
        <v>0</v>
      </c>
      <c r="K54" s="98">
        <f t="shared" si="32"/>
        <v>0</v>
      </c>
      <c r="L54" s="43">
        <f t="shared" si="33"/>
        <v>2016</v>
      </c>
      <c r="M54" s="43">
        <f>IF(C54="","",VLOOKUP(LEFT(C54,1),DIs!$R$2:$S$13,2,FALSE))</f>
        <v>1</v>
      </c>
      <c r="N54" s="54">
        <f t="shared" si="34"/>
        <v>42370</v>
      </c>
      <c r="O54" s="54">
        <f>IF(A54="",0,WORKDAY(N54-1,1,FERIADOS!$A$2:$A$831))</f>
        <v>42373</v>
      </c>
      <c r="P54" s="150">
        <f t="shared" si="12"/>
        <v>10</v>
      </c>
      <c r="Q54" s="61" t="str">
        <f>_xll.BDH(A54,$R$7:$S$7,$C$1,$C$1,"Dir=V","Dts=S","Sort=A","Quote=C","QtTyp=Y","Days=T","Per=cd","DtFmt=D","UseDPDF=Y")</f>
        <v>#N/A N/A</v>
      </c>
      <c r="T54" s="43">
        <f t="shared" si="16"/>
        <v>0</v>
      </c>
      <c r="V54" s="69" t="str">
        <f>_xll.BDH(B54,$R$7:$S$7,$C$1,$C$1,"Dir=V","Dts=S","Sort=A","Quote=C","QtTyp=Y","Days=T","Per=cd","DtFmt=D","UseDPDF=Y")</f>
        <v>#N/A Invalid Security</v>
      </c>
      <c r="Y54" s="43">
        <f t="shared" si="27"/>
        <v>0</v>
      </c>
      <c r="AA54" s="43">
        <f t="shared" si="28"/>
        <v>0</v>
      </c>
      <c r="AB54" s="43">
        <f t="shared" si="9"/>
        <v>0</v>
      </c>
      <c r="AD54" s="43">
        <v>44</v>
      </c>
      <c r="AE54" s="43" t="s">
        <v>168</v>
      </c>
      <c r="AF54" s="48">
        <v>42074</v>
      </c>
      <c r="AG54" s="43">
        <v>13.62</v>
      </c>
      <c r="AH54" s="43">
        <v>367155</v>
      </c>
      <c r="AI54" s="43">
        <v>512920</v>
      </c>
      <c r="AK54" s="58">
        <f t="shared" si="15"/>
        <v>42774</v>
      </c>
      <c r="AL54" s="43">
        <f t="shared" si="22"/>
        <v>49</v>
      </c>
      <c r="AM54" s="43">
        <f>IF(AK54="","",NETWORKDAYS(AK54,$AM$2,FERIADOS!$A$1:$A$830)-1)</f>
        <v>-29</v>
      </c>
      <c r="AN54" s="63">
        <v>3.1156000000000001</v>
      </c>
      <c r="AO54" s="43">
        <f t="shared" si="19"/>
        <v>0</v>
      </c>
      <c r="AP54" s="50">
        <f t="shared" si="20"/>
        <v>0</v>
      </c>
      <c r="AQ54" s="59">
        <f t="shared" si="10"/>
        <v>0</v>
      </c>
      <c r="AR54" s="59">
        <f t="shared" si="21"/>
        <v>0</v>
      </c>
      <c r="AS54" s="72">
        <v>42774</v>
      </c>
      <c r="AT54" s="73">
        <v>4738.9848955843536</v>
      </c>
      <c r="AU54" s="62">
        <v>0</v>
      </c>
      <c r="AV54" s="62">
        <v>0</v>
      </c>
      <c r="AW54" s="62">
        <v>0</v>
      </c>
      <c r="AX54" s="62">
        <v>0</v>
      </c>
      <c r="AY54" s="62">
        <v>0</v>
      </c>
      <c r="AZ54" s="62">
        <v>0</v>
      </c>
      <c r="BA54" s="62">
        <v>0</v>
      </c>
      <c r="BB54" s="62">
        <v>0</v>
      </c>
      <c r="BC54" s="62">
        <v>0</v>
      </c>
      <c r="BD54" s="62">
        <v>0</v>
      </c>
      <c r="BE54" s="62">
        <v>0</v>
      </c>
      <c r="BF54" s="62">
        <v>0</v>
      </c>
      <c r="BG54" s="62">
        <v>0</v>
      </c>
      <c r="BH54" s="62">
        <v>0</v>
      </c>
      <c r="BI54" s="62">
        <v>0</v>
      </c>
      <c r="BJ54" s="62">
        <v>0</v>
      </c>
      <c r="BK54" s="62">
        <v>0</v>
      </c>
      <c r="BL54" s="62">
        <v>0</v>
      </c>
      <c r="BM54" s="62">
        <v>0</v>
      </c>
      <c r="BN54" s="74">
        <v>0</v>
      </c>
      <c r="BO54" s="75">
        <v>0</v>
      </c>
      <c r="BP54" s="62">
        <v>0</v>
      </c>
      <c r="BQ54" s="62">
        <v>0</v>
      </c>
      <c r="BR54" s="62">
        <v>0</v>
      </c>
      <c r="BS54" s="62">
        <v>0</v>
      </c>
      <c r="BT54" s="62">
        <v>0</v>
      </c>
      <c r="BU54" s="62">
        <v>0</v>
      </c>
      <c r="BV54" s="62">
        <v>0</v>
      </c>
      <c r="BW54" s="62">
        <v>0</v>
      </c>
      <c r="BX54" s="62">
        <v>0</v>
      </c>
      <c r="BY54" s="62">
        <v>0</v>
      </c>
      <c r="BZ54" s="62">
        <v>0</v>
      </c>
      <c r="CA54" s="62">
        <v>0</v>
      </c>
      <c r="CB54" s="62">
        <v>0</v>
      </c>
      <c r="CC54" s="62">
        <v>0</v>
      </c>
      <c r="CD54" s="62">
        <v>0</v>
      </c>
      <c r="CE54" s="62">
        <v>0</v>
      </c>
      <c r="CF54" s="62">
        <v>0</v>
      </c>
      <c r="CG54" s="62">
        <v>0</v>
      </c>
      <c r="CH54" s="62">
        <v>0</v>
      </c>
      <c r="CI54" s="62">
        <v>0</v>
      </c>
      <c r="CJ54" s="62">
        <v>0</v>
      </c>
      <c r="CK54" s="62">
        <v>0</v>
      </c>
      <c r="CL54" s="62">
        <v>0</v>
      </c>
      <c r="CM54" s="62">
        <v>0</v>
      </c>
      <c r="CN54" s="62">
        <v>0</v>
      </c>
      <c r="CO54" s="62">
        <v>0</v>
      </c>
      <c r="CP54" s="62">
        <v>0</v>
      </c>
      <c r="CQ54" s="62">
        <v>0</v>
      </c>
      <c r="CR54" s="62">
        <v>0</v>
      </c>
      <c r="CS54" s="62">
        <v>0</v>
      </c>
      <c r="CT54" s="62">
        <v>0</v>
      </c>
      <c r="CU54" s="62">
        <v>0</v>
      </c>
      <c r="CV54" s="62">
        <v>0</v>
      </c>
      <c r="CW54" s="62">
        <v>0</v>
      </c>
      <c r="CX54" s="62">
        <v>0</v>
      </c>
      <c r="CY54" s="62">
        <v>0</v>
      </c>
      <c r="CZ54" s="62">
        <v>0</v>
      </c>
      <c r="DA54" s="62">
        <v>0</v>
      </c>
      <c r="DB54" s="62">
        <v>0</v>
      </c>
      <c r="DC54" s="62">
        <v>12.74</v>
      </c>
      <c r="DD54" s="62">
        <v>11480</v>
      </c>
      <c r="DE54" s="62">
        <v>1.6756310913823651</v>
      </c>
      <c r="DF54" s="62">
        <v>12.337999999999999</v>
      </c>
      <c r="DG54" s="62">
        <v>229490</v>
      </c>
      <c r="DH54" s="62">
        <v>92.125370241888874</v>
      </c>
      <c r="DI54" s="62">
        <v>12.13</v>
      </c>
      <c r="DJ54" s="62">
        <v>1090</v>
      </c>
      <c r="DK54" s="62">
        <v>0.65238133184461822</v>
      </c>
      <c r="DL54" s="62">
        <v>11.895</v>
      </c>
      <c r="DM54" s="62">
        <v>510</v>
      </c>
      <c r="DN54" s="62">
        <v>0.42649129574319228</v>
      </c>
      <c r="DO54" s="62">
        <v>11.654999999999999</v>
      </c>
      <c r="DP54" s="62">
        <v>140600</v>
      </c>
      <c r="DQ54" s="62">
        <v>149.11019808919585</v>
      </c>
      <c r="DR54" s="62">
        <v>11.49</v>
      </c>
      <c r="DS54" s="62">
        <v>3605</v>
      </c>
      <c r="DT54" s="62">
        <v>4.6183912556040632</v>
      </c>
      <c r="DU54" s="62">
        <v>11.29</v>
      </c>
      <c r="DV54" s="62">
        <v>2960</v>
      </c>
      <c r="DW54" s="62">
        <v>4.4990324946578628</v>
      </c>
      <c r="DX54" s="62">
        <v>11.125</v>
      </c>
      <c r="DY54" s="62">
        <v>13180</v>
      </c>
      <c r="DZ54" s="62">
        <v>22.736240030062731</v>
      </c>
      <c r="EA54" s="62">
        <v>10.952999999999999</v>
      </c>
      <c r="EB54" s="62">
        <v>100</v>
      </c>
      <c r="EC54" s="62">
        <v>0.19381602434298711</v>
      </c>
      <c r="ED54" s="62">
        <v>10.83</v>
      </c>
      <c r="EE54" s="62">
        <v>100</v>
      </c>
      <c r="EF54" s="62">
        <v>0.2137740829126176</v>
      </c>
      <c r="EG54" s="62">
        <v>10.734999999999999</v>
      </c>
      <c r="EH54" s="62">
        <v>167290</v>
      </c>
      <c r="EI54" s="62">
        <v>390.46572353649225</v>
      </c>
      <c r="EJ54" s="62">
        <v>10.63</v>
      </c>
      <c r="EK54" s="62">
        <v>475</v>
      </c>
      <c r="EL54" s="62">
        <v>1.2100077990659812</v>
      </c>
      <c r="EM54" s="62">
        <v>0</v>
      </c>
      <c r="EN54" s="62">
        <v>0</v>
      </c>
      <c r="EO54" s="62">
        <v>0</v>
      </c>
      <c r="EP54" s="62">
        <v>10.48</v>
      </c>
      <c r="EQ54" s="62">
        <v>56270</v>
      </c>
      <c r="ER54" s="62">
        <v>164.14558634018738</v>
      </c>
      <c r="ES54" s="62">
        <v>10.32</v>
      </c>
      <c r="ET54" s="62">
        <v>27755</v>
      </c>
      <c r="EU54" s="62">
        <v>96.88485183859747</v>
      </c>
      <c r="EV54" s="62">
        <v>10.210000000000001</v>
      </c>
      <c r="EW54" s="62">
        <v>8275</v>
      </c>
      <c r="EX54" s="62">
        <v>33.473083878268831</v>
      </c>
      <c r="EY54" s="62">
        <v>10.14</v>
      </c>
      <c r="EZ54" s="62">
        <v>231270</v>
      </c>
      <c r="FA54" s="62">
        <v>1053.4409867166942</v>
      </c>
      <c r="FB54" s="62">
        <v>10.15</v>
      </c>
      <c r="FC54" s="62">
        <v>3765</v>
      </c>
      <c r="FD54" s="62">
        <v>18.913195294217914</v>
      </c>
      <c r="FE54" s="62">
        <v>10.15</v>
      </c>
      <c r="FF54" s="62">
        <v>4260</v>
      </c>
      <c r="FG54" s="62">
        <v>23.327584066430877</v>
      </c>
      <c r="FH54" s="62">
        <v>10.17</v>
      </c>
      <c r="FI54" s="62">
        <v>45</v>
      </c>
      <c r="FJ54" s="62">
        <v>0.26673227223072771</v>
      </c>
      <c r="FK54" s="62">
        <v>10.199999999999999</v>
      </c>
      <c r="FL54" s="76">
        <v>78095</v>
      </c>
      <c r="FM54" s="76">
        <v>494.85918864882609</v>
      </c>
      <c r="FN54" s="76">
        <v>10.25</v>
      </c>
      <c r="FO54" s="76">
        <v>90</v>
      </c>
      <c r="FP54" s="76">
        <v>0.60331953218198775</v>
      </c>
      <c r="FQ54" s="76">
        <v>10.28</v>
      </c>
      <c r="FR54" s="76">
        <v>23745</v>
      </c>
      <c r="FS54" s="76">
        <v>167.31084214726675</v>
      </c>
      <c r="FT54" s="76">
        <v>10.33</v>
      </c>
      <c r="FU54" s="76">
        <v>45</v>
      </c>
      <c r="FV54" s="76">
        <v>0.33217565214072015</v>
      </c>
      <c r="FW54" s="76">
        <v>10.32</v>
      </c>
      <c r="FX54" s="76">
        <v>129207</v>
      </c>
      <c r="FY54" s="76">
        <v>995.26513106951222</v>
      </c>
      <c r="FZ54" s="76">
        <v>10.355</v>
      </c>
      <c r="GA54" s="76">
        <v>10</v>
      </c>
      <c r="GB54" s="76">
        <v>7.9790646807533602E-2</v>
      </c>
      <c r="GC54" s="62">
        <v>10.36</v>
      </c>
      <c r="GD54" s="62">
        <v>60</v>
      </c>
      <c r="GE54" s="62">
        <v>0.4950949431257633</v>
      </c>
      <c r="GF54" s="62">
        <v>10.42</v>
      </c>
      <c r="GG54" s="62">
        <v>0</v>
      </c>
      <c r="GH54" s="62">
        <v>0</v>
      </c>
      <c r="GI54" s="62">
        <v>10.43</v>
      </c>
      <c r="GJ54" s="62">
        <v>1010</v>
      </c>
      <c r="GK54" s="62">
        <v>8.8174630046915556</v>
      </c>
      <c r="GL54" s="62">
        <v>10.478999999999999</v>
      </c>
      <c r="GM54" s="62">
        <v>0</v>
      </c>
      <c r="GN54" s="62">
        <v>0</v>
      </c>
      <c r="GO54" s="62">
        <v>10.52</v>
      </c>
      <c r="GP54" s="62">
        <v>32625</v>
      </c>
      <c r="GQ54" s="62">
        <v>309.07059437860454</v>
      </c>
      <c r="GR54" s="62">
        <v>10.521000000000001</v>
      </c>
      <c r="GS54" s="62">
        <v>0</v>
      </c>
      <c r="GT54" s="62">
        <v>0</v>
      </c>
      <c r="GU54" s="62">
        <v>10.53</v>
      </c>
      <c r="GV54" s="62">
        <v>615</v>
      </c>
      <c r="GW54" s="62">
        <v>6.1626555114700006</v>
      </c>
      <c r="GX54" s="62">
        <v>10.545999999999999</v>
      </c>
      <c r="GY54" s="62">
        <v>0</v>
      </c>
      <c r="GZ54" s="62">
        <v>0</v>
      </c>
      <c r="HA54" s="62">
        <v>10.57</v>
      </c>
      <c r="HB54" s="62">
        <v>47800</v>
      </c>
      <c r="HC54" s="62">
        <v>495.10252252225501</v>
      </c>
      <c r="HD54" s="62">
        <v>10.56</v>
      </c>
      <c r="HE54" s="62">
        <v>475</v>
      </c>
      <c r="HF54" s="62">
        <v>5.0203798697839641</v>
      </c>
      <c r="HG54" s="62">
        <v>10.6</v>
      </c>
      <c r="HH54" s="62">
        <v>18790</v>
      </c>
      <c r="HI54" s="62">
        <v>199.10425788418803</v>
      </c>
      <c r="HJ54" s="62">
        <v>10.593999999999999</v>
      </c>
      <c r="HK54" s="62">
        <v>0</v>
      </c>
      <c r="HL54" s="62">
        <v>0</v>
      </c>
      <c r="HM54" s="62">
        <v>10.597</v>
      </c>
      <c r="HN54" s="62">
        <v>0</v>
      </c>
      <c r="HO54" s="62">
        <v>0</v>
      </c>
      <c r="HP54" s="62">
        <v>10.6</v>
      </c>
      <c r="HQ54" s="62">
        <v>0</v>
      </c>
      <c r="HR54" s="62">
        <v>0</v>
      </c>
    </row>
    <row r="55" spans="1:226" s="43" customFormat="1">
      <c r="A55" s="85" t="s">
        <v>201</v>
      </c>
      <c r="B55" s="68" t="str">
        <f t="shared" si="11"/>
        <v>ODG6 Comdty</v>
      </c>
      <c r="C55" s="100" t="str">
        <f t="shared" si="0"/>
        <v>G16</v>
      </c>
      <c r="D55" s="87">
        <f ca="1">IF($C$1=TODAY(),IF(ISERROR(_xll.BDP(A55,"last_price")+1-1),IF(O55&lt;=$C$1,0,(D54+D56)/2),_xll.BDP(A55,"last_price")),AA55)</f>
        <v>0</v>
      </c>
      <c r="E55" s="88">
        <f ca="1">IF($C$1=TODAY(),IF(ISERROR(_xll.BDP(A55,"volume")+1-1),0,_xll.BDP(A55,"volume")),AB55)</f>
        <v>0</v>
      </c>
      <c r="F55" s="89">
        <f>IF(O55&lt;$C$1,0,NETWORKDAYS($C$1,O55,FERIADOS!$A$1:$A$830)-1)</f>
        <v>0</v>
      </c>
      <c r="G55" s="90">
        <f t="shared" ca="1" si="1"/>
        <v>0</v>
      </c>
      <c r="H55" s="91">
        <f t="shared" si="29"/>
        <v>0</v>
      </c>
      <c r="I55" s="91">
        <f t="shared" si="30"/>
        <v>0</v>
      </c>
      <c r="J55" s="91">
        <f t="shared" si="31"/>
        <v>0</v>
      </c>
      <c r="K55" s="92">
        <f t="shared" si="32"/>
        <v>0</v>
      </c>
      <c r="L55" s="43">
        <f t="shared" si="33"/>
        <v>2016</v>
      </c>
      <c r="M55" s="43">
        <f>IF(C55="","",VLOOKUP(LEFT(C55,1),DIs!$R$2:$S$13,2,FALSE))</f>
        <v>2</v>
      </c>
      <c r="N55" s="54">
        <f t="shared" si="34"/>
        <v>42401</v>
      </c>
      <c r="O55" s="54">
        <f>IF(A55="",0,WORKDAY(N55-1,1,FERIADOS!$A$2:$A$831))</f>
        <v>42401</v>
      </c>
      <c r="P55" s="150">
        <f t="shared" si="12"/>
        <v>10</v>
      </c>
      <c r="Q55" s="61" t="str">
        <f>_xll.BDH(A55,$R$7:$S$7,$C$1,$C$1,"Dir=V","Dts=S","Sort=A","Quote=C","QtTyp=Y","Days=T","Per=cd","DtFmt=D","UseDPDF=Y")</f>
        <v>#N/A N/A</v>
      </c>
      <c r="T55" s="43">
        <f t="shared" si="16"/>
        <v>0</v>
      </c>
      <c r="V55" s="69" t="str">
        <f>_xll.BDH(B55,$R$7:$S$7,$C$1,$C$1,"Dir=V","Dts=S","Sort=A","Quote=C","QtTyp=Y","Days=T","Per=cd","DtFmt=D","UseDPDF=Y")</f>
        <v>#N/A Invalid Security</v>
      </c>
      <c r="Y55" s="43">
        <f t="shared" si="17"/>
        <v>0</v>
      </c>
      <c r="AA55" s="43">
        <f t="shared" si="18"/>
        <v>0</v>
      </c>
      <c r="AB55" s="43">
        <f t="shared" si="9"/>
        <v>0</v>
      </c>
      <c r="AD55" s="43">
        <v>45</v>
      </c>
      <c r="AE55" s="43" t="s">
        <v>169</v>
      </c>
      <c r="AF55" s="48">
        <v>42075</v>
      </c>
      <c r="AG55" s="43">
        <v>13.78</v>
      </c>
      <c r="AH55" s="43">
        <v>334795</v>
      </c>
      <c r="AI55" s="43">
        <v>562460</v>
      </c>
      <c r="AK55" s="58">
        <f t="shared" si="15"/>
        <v>42773</v>
      </c>
      <c r="AL55" s="43">
        <f t="shared" si="22"/>
        <v>50</v>
      </c>
      <c r="AM55" s="43">
        <f>IF(AK55="","",NETWORKDAYS(AK55,$AM$2,FERIADOS!$A$1:$A$830)-1)</f>
        <v>-28</v>
      </c>
      <c r="AN55" s="63">
        <v>3.121</v>
      </c>
      <c r="AO55" s="43">
        <f t="shared" si="19"/>
        <v>0</v>
      </c>
      <c r="AP55" s="50">
        <f t="shared" si="20"/>
        <v>0</v>
      </c>
      <c r="AQ55" s="59">
        <f t="shared" si="10"/>
        <v>0</v>
      </c>
      <c r="AR55" s="59">
        <f t="shared" si="21"/>
        <v>0</v>
      </c>
      <c r="AS55" s="72">
        <v>42773</v>
      </c>
      <c r="AT55" s="73">
        <v>4171.1207269683782</v>
      </c>
      <c r="AU55" s="62">
        <v>0</v>
      </c>
      <c r="AV55" s="62">
        <v>0</v>
      </c>
      <c r="AW55" s="62">
        <v>0</v>
      </c>
      <c r="AX55" s="62">
        <v>0</v>
      </c>
      <c r="AY55" s="62">
        <v>0</v>
      </c>
      <c r="AZ55" s="62">
        <v>0</v>
      </c>
      <c r="BA55" s="62">
        <v>0</v>
      </c>
      <c r="BB55" s="62">
        <v>0</v>
      </c>
      <c r="BC55" s="62">
        <v>0</v>
      </c>
      <c r="BD55" s="62">
        <v>0</v>
      </c>
      <c r="BE55" s="62">
        <v>0</v>
      </c>
      <c r="BF55" s="62">
        <v>0</v>
      </c>
      <c r="BG55" s="62">
        <v>0</v>
      </c>
      <c r="BH55" s="62">
        <v>0</v>
      </c>
      <c r="BI55" s="62">
        <v>0</v>
      </c>
      <c r="BJ55" s="62">
        <v>0</v>
      </c>
      <c r="BK55" s="62">
        <v>0</v>
      </c>
      <c r="BL55" s="62">
        <v>0</v>
      </c>
      <c r="BM55" s="62">
        <v>0</v>
      </c>
      <c r="BN55" s="74">
        <v>0</v>
      </c>
      <c r="BO55" s="75">
        <v>0</v>
      </c>
      <c r="BP55" s="62">
        <v>0</v>
      </c>
      <c r="BQ55" s="62">
        <v>0</v>
      </c>
      <c r="BR55" s="62">
        <v>0</v>
      </c>
      <c r="BS55" s="62">
        <v>0</v>
      </c>
      <c r="BT55" s="62">
        <v>0</v>
      </c>
      <c r="BU55" s="62">
        <v>0</v>
      </c>
      <c r="BV55" s="62">
        <v>0</v>
      </c>
      <c r="BW55" s="62">
        <v>0</v>
      </c>
      <c r="BX55" s="62">
        <v>0</v>
      </c>
      <c r="BY55" s="62">
        <v>0</v>
      </c>
      <c r="BZ55" s="62">
        <v>0</v>
      </c>
      <c r="CA55" s="62">
        <v>0</v>
      </c>
      <c r="CB55" s="62">
        <v>0</v>
      </c>
      <c r="CC55" s="62">
        <v>0</v>
      </c>
      <c r="CD55" s="62">
        <v>0</v>
      </c>
      <c r="CE55" s="62">
        <v>0</v>
      </c>
      <c r="CF55" s="62">
        <v>0</v>
      </c>
      <c r="CG55" s="62">
        <v>0</v>
      </c>
      <c r="CH55" s="62">
        <v>0</v>
      </c>
      <c r="CI55" s="62">
        <v>0</v>
      </c>
      <c r="CJ55" s="62">
        <v>0</v>
      </c>
      <c r="CK55" s="62">
        <v>0</v>
      </c>
      <c r="CL55" s="62">
        <v>0</v>
      </c>
      <c r="CM55" s="62">
        <v>0</v>
      </c>
      <c r="CN55" s="62">
        <v>0</v>
      </c>
      <c r="CO55" s="62">
        <v>0</v>
      </c>
      <c r="CP55" s="62">
        <v>0</v>
      </c>
      <c r="CQ55" s="62">
        <v>0</v>
      </c>
      <c r="CR55" s="62">
        <v>0</v>
      </c>
      <c r="CS55" s="62">
        <v>0</v>
      </c>
      <c r="CT55" s="62">
        <v>0</v>
      </c>
      <c r="CU55" s="62">
        <v>0</v>
      </c>
      <c r="CV55" s="62">
        <v>0</v>
      </c>
      <c r="CW55" s="62">
        <v>0</v>
      </c>
      <c r="CX55" s="62">
        <v>0</v>
      </c>
      <c r="CY55" s="62">
        <v>0</v>
      </c>
      <c r="CZ55" s="62">
        <v>0</v>
      </c>
      <c r="DA55" s="62">
        <v>0</v>
      </c>
      <c r="DB55" s="62">
        <v>0</v>
      </c>
      <c r="DC55" s="62">
        <v>12.773</v>
      </c>
      <c r="DD55" s="62">
        <v>20790</v>
      </c>
      <c r="DE55" s="62">
        <v>3.2597387701455123</v>
      </c>
      <c r="DF55" s="62">
        <v>12.35</v>
      </c>
      <c r="DG55" s="62">
        <v>486425</v>
      </c>
      <c r="DH55" s="62">
        <v>200.228002490233</v>
      </c>
      <c r="DI55" s="62">
        <v>12.170999999999999</v>
      </c>
      <c r="DJ55" s="62">
        <v>255</v>
      </c>
      <c r="DK55" s="62">
        <v>0.15503913381785742</v>
      </c>
      <c r="DL55" s="62">
        <v>11.871</v>
      </c>
      <c r="DM55" s="62">
        <v>500</v>
      </c>
      <c r="DN55" s="62">
        <v>0.42282727344974269</v>
      </c>
      <c r="DO55" s="62">
        <v>11.71</v>
      </c>
      <c r="DP55" s="62">
        <v>192435</v>
      </c>
      <c r="DQ55" s="62">
        <v>205.5991505268162</v>
      </c>
      <c r="DR55" s="62">
        <v>11.555</v>
      </c>
      <c r="DS55" s="62">
        <v>3520</v>
      </c>
      <c r="DT55" s="62">
        <v>4.533993537177877</v>
      </c>
      <c r="DU55" s="62">
        <v>11.36</v>
      </c>
      <c r="DV55" s="62">
        <v>1650</v>
      </c>
      <c r="DW55" s="62">
        <v>2.5177767183326072</v>
      </c>
      <c r="DX55" s="62">
        <v>11.185</v>
      </c>
      <c r="DY55" s="62">
        <v>11495</v>
      </c>
      <c r="DZ55" s="62">
        <v>19.89217879039256</v>
      </c>
      <c r="EA55" s="62">
        <v>11.016999999999999</v>
      </c>
      <c r="EB55" s="62">
        <v>0</v>
      </c>
      <c r="EC55" s="62">
        <v>0</v>
      </c>
      <c r="ED55" s="62">
        <v>10.89</v>
      </c>
      <c r="EE55" s="62">
        <v>0</v>
      </c>
      <c r="EF55" s="62">
        <v>0</v>
      </c>
      <c r="EG55" s="62">
        <v>10.785</v>
      </c>
      <c r="EH55" s="62">
        <v>139987</v>
      </c>
      <c r="EI55" s="62">
        <v>327.23155798027119</v>
      </c>
      <c r="EJ55" s="62">
        <v>10.72</v>
      </c>
      <c r="EK55" s="62">
        <v>0</v>
      </c>
      <c r="EL55" s="62">
        <v>0</v>
      </c>
      <c r="EM55" s="62">
        <v>0</v>
      </c>
      <c r="EN55" s="62">
        <v>0</v>
      </c>
      <c r="EO55" s="62">
        <v>0</v>
      </c>
      <c r="EP55" s="62">
        <v>10.54</v>
      </c>
      <c r="EQ55" s="62">
        <v>10175</v>
      </c>
      <c r="ER55" s="62">
        <v>29.688841508836965</v>
      </c>
      <c r="ES55" s="62">
        <v>10.36</v>
      </c>
      <c r="ET55" s="62">
        <v>15002</v>
      </c>
      <c r="EU55" s="62">
        <v>52.362650228919769</v>
      </c>
      <c r="EV55" s="62">
        <v>10.26</v>
      </c>
      <c r="EW55" s="62">
        <v>5105</v>
      </c>
      <c r="EX55" s="62">
        <v>20.632105869926942</v>
      </c>
      <c r="EY55" s="62">
        <v>10.18</v>
      </c>
      <c r="EZ55" s="62">
        <v>190487</v>
      </c>
      <c r="FA55" s="62">
        <v>866.76862942329842</v>
      </c>
      <c r="FB55" s="62">
        <v>10.19</v>
      </c>
      <c r="FC55" s="62">
        <v>3220</v>
      </c>
      <c r="FD55" s="62">
        <v>16.153229044385384</v>
      </c>
      <c r="FE55" s="62">
        <v>10.19</v>
      </c>
      <c r="FF55" s="62">
        <v>3500</v>
      </c>
      <c r="FG55" s="62">
        <v>19.134107639442295</v>
      </c>
      <c r="FH55" s="62">
        <v>10.215</v>
      </c>
      <c r="FI55" s="62">
        <v>60</v>
      </c>
      <c r="FJ55" s="62">
        <v>0.35490210387881022</v>
      </c>
      <c r="FK55" s="62">
        <v>10.24</v>
      </c>
      <c r="FL55" s="76">
        <v>82072</v>
      </c>
      <c r="FM55" s="76">
        <v>518.94448699364909</v>
      </c>
      <c r="FN55" s="76">
        <v>10.295</v>
      </c>
      <c r="FO55" s="76">
        <v>45</v>
      </c>
      <c r="FP55" s="76">
        <v>0.30089655813766891</v>
      </c>
      <c r="FQ55" s="76">
        <v>10.34</v>
      </c>
      <c r="FR55" s="76">
        <v>20992</v>
      </c>
      <c r="FS55" s="76">
        <v>147.42284551188612</v>
      </c>
      <c r="FT55" s="76">
        <v>10.38</v>
      </c>
      <c r="FU55" s="76">
        <v>50</v>
      </c>
      <c r="FV55" s="76">
        <v>0.36793301021537561</v>
      </c>
      <c r="FW55" s="76">
        <v>10.37</v>
      </c>
      <c r="FX55" s="76">
        <v>126515</v>
      </c>
      <c r="FY55" s="76">
        <v>971.31129003475007</v>
      </c>
      <c r="FZ55" s="76">
        <v>10.412000000000001</v>
      </c>
      <c r="GA55" s="76">
        <v>40</v>
      </c>
      <c r="GB55" s="76">
        <v>0.31795135849757966</v>
      </c>
      <c r="GC55" s="62">
        <v>10.45</v>
      </c>
      <c r="GD55" s="62">
        <v>2545</v>
      </c>
      <c r="GE55" s="62">
        <v>20.883277903718302</v>
      </c>
      <c r="GF55" s="62">
        <v>10.468999999999999</v>
      </c>
      <c r="GG55" s="62">
        <v>15</v>
      </c>
      <c r="GH55" s="62">
        <v>0.12693497859198064</v>
      </c>
      <c r="GI55" s="62">
        <v>10.484999999999999</v>
      </c>
      <c r="GJ55" s="62">
        <v>3515</v>
      </c>
      <c r="GK55" s="62">
        <v>30.556831885079802</v>
      </c>
      <c r="GL55" s="62">
        <v>10.545</v>
      </c>
      <c r="GM55" s="62">
        <v>0</v>
      </c>
      <c r="GN55" s="62">
        <v>0</v>
      </c>
      <c r="GO55" s="62">
        <v>10.6</v>
      </c>
      <c r="GP55" s="62">
        <v>20705</v>
      </c>
      <c r="GQ55" s="62">
        <v>194.89158187130744</v>
      </c>
      <c r="GR55" s="62">
        <v>10.619</v>
      </c>
      <c r="GS55" s="62">
        <v>0</v>
      </c>
      <c r="GT55" s="62">
        <v>0</v>
      </c>
      <c r="GU55" s="62">
        <v>10.635</v>
      </c>
      <c r="GV55" s="62">
        <v>200</v>
      </c>
      <c r="GW55" s="62">
        <v>1.9861383942401027</v>
      </c>
      <c r="GX55" s="62">
        <v>10.648</v>
      </c>
      <c r="GY55" s="62">
        <v>0</v>
      </c>
      <c r="GZ55" s="62">
        <v>0</v>
      </c>
      <c r="HA55" s="62">
        <v>10.66</v>
      </c>
      <c r="HB55" s="62">
        <v>27210</v>
      </c>
      <c r="HC55" s="62">
        <v>279.35547658409928</v>
      </c>
      <c r="HD55" s="62">
        <v>10.664999999999999</v>
      </c>
      <c r="HE55" s="62">
        <v>550</v>
      </c>
      <c r="HF55" s="62">
        <v>5.7491857360341392</v>
      </c>
      <c r="HG55" s="62">
        <v>10.7</v>
      </c>
      <c r="HH55" s="62">
        <v>21955</v>
      </c>
      <c r="HI55" s="62">
        <v>229.97116510884501</v>
      </c>
      <c r="HJ55" s="62">
        <v>10.7</v>
      </c>
      <c r="HK55" s="62">
        <v>0</v>
      </c>
      <c r="HL55" s="62">
        <v>0</v>
      </c>
      <c r="HM55" s="62">
        <v>10.715</v>
      </c>
      <c r="HN55" s="62">
        <v>0</v>
      </c>
      <c r="HO55" s="62">
        <v>0</v>
      </c>
      <c r="HP55" s="62">
        <v>10.725</v>
      </c>
      <c r="HQ55" s="62">
        <v>0</v>
      </c>
      <c r="HR55" s="62">
        <v>0</v>
      </c>
    </row>
    <row r="56" spans="1:226" s="43" customFormat="1">
      <c r="A56" s="63" t="s">
        <v>202</v>
      </c>
      <c r="B56" s="68" t="str">
        <f t="shared" si="11"/>
        <v>ODH6 Comdty</v>
      </c>
      <c r="C56" s="101" t="str">
        <f t="shared" si="0"/>
        <v>H16</v>
      </c>
      <c r="D56" s="93">
        <f ca="1">IF($C$1=TODAY(),IF(ISERROR(_xll.BDP(A56,"last_price")+1-1),IF(O56&lt;=$C$1,0,(D55+D57)/2),_xll.BDP(A56,"last_price")),AA56)</f>
        <v>0</v>
      </c>
      <c r="E56" s="94">
        <f ca="1">IF($C$1=TODAY(),IF(ISERROR(_xll.BDP(A56,"volume")+1-1),0,_xll.BDP(A56,"volume")),AB56)</f>
        <v>0</v>
      </c>
      <c r="F56" s="95">
        <f>IF(O56&lt;$C$1,0,NETWORKDAYS($C$1,O56,FERIADOS!$A$1:$A$830)-1)</f>
        <v>0</v>
      </c>
      <c r="G56" s="96">
        <f t="shared" ca="1" si="1"/>
        <v>0</v>
      </c>
      <c r="H56" s="97">
        <f t="shared" si="29"/>
        <v>0</v>
      </c>
      <c r="I56" s="97">
        <f t="shared" si="30"/>
        <v>0</v>
      </c>
      <c r="J56" s="97">
        <f t="shared" si="31"/>
        <v>0</v>
      </c>
      <c r="K56" s="98">
        <f t="shared" si="32"/>
        <v>0</v>
      </c>
      <c r="L56" s="43">
        <f t="shared" si="33"/>
        <v>2016</v>
      </c>
      <c r="M56" s="43">
        <f>IF(C56="","",VLOOKUP(LEFT(C56,1),DIs!$R$2:$S$13,2,FALSE))</f>
        <v>3</v>
      </c>
      <c r="N56" s="54">
        <f t="shared" si="34"/>
        <v>42430</v>
      </c>
      <c r="O56" s="54">
        <f>IF(A56="",0,WORKDAY(N56-1,1,FERIADOS!$A$2:$A$831))</f>
        <v>42430</v>
      </c>
      <c r="P56" s="150">
        <f t="shared" si="12"/>
        <v>10</v>
      </c>
      <c r="Q56" s="61" t="str">
        <f>_xll.BDH(A56,$R$7:$S$7,$C$1,$C$1,"Dir=V","Dts=S","Sort=A","Quote=C","QtTyp=Y","Days=T","Per=cd","DtFmt=D","UseDPDF=Y")</f>
        <v>#N/A N/A</v>
      </c>
      <c r="T56" s="43">
        <f t="shared" si="16"/>
        <v>0</v>
      </c>
      <c r="V56" s="69" t="str">
        <f>_xll.BDH(B56,$R$7:$S$7,$C$1,$C$1,"Dir=V","Dts=S","Sort=A","Quote=C","QtTyp=Y","Days=T","Per=cd","DtFmt=D","UseDPDF=Y")</f>
        <v>#N/A Invalid Security</v>
      </c>
      <c r="Y56" s="43">
        <f t="shared" si="17"/>
        <v>0</v>
      </c>
      <c r="AA56" s="43">
        <f t="shared" si="18"/>
        <v>0</v>
      </c>
      <c r="AB56" s="43">
        <f t="shared" si="9"/>
        <v>0</v>
      </c>
      <c r="AD56" s="43">
        <v>46</v>
      </c>
      <c r="AE56" s="43" t="s">
        <v>170</v>
      </c>
      <c r="AF56" s="48">
        <v>42076</v>
      </c>
      <c r="AG56" s="43">
        <v>13.79</v>
      </c>
      <c r="AH56" s="43">
        <v>475435</v>
      </c>
      <c r="AI56" s="43">
        <v>509010</v>
      </c>
      <c r="AK56" s="58">
        <f t="shared" si="15"/>
        <v>42772</v>
      </c>
      <c r="AL56" s="43">
        <f t="shared" si="22"/>
        <v>51</v>
      </c>
      <c r="AM56" s="43">
        <f>IF(AK56="","",NETWORKDAYS(AK56,$AM$2,FERIADOS!$A$1:$A$830)-1)</f>
        <v>-27</v>
      </c>
      <c r="AN56" s="63">
        <v>3.121</v>
      </c>
      <c r="AO56" s="43">
        <f t="shared" si="19"/>
        <v>0</v>
      </c>
      <c r="AP56" s="50">
        <f t="shared" si="20"/>
        <v>0</v>
      </c>
      <c r="AQ56" s="59">
        <f t="shared" si="10"/>
        <v>0</v>
      </c>
      <c r="AR56" s="59">
        <f t="shared" si="21"/>
        <v>0</v>
      </c>
      <c r="AS56" s="72">
        <v>42772</v>
      </c>
      <c r="AT56" s="73">
        <v>3097.0117282617971</v>
      </c>
      <c r="AU56" s="62">
        <v>0</v>
      </c>
      <c r="AV56" s="62">
        <v>0</v>
      </c>
      <c r="AW56" s="62">
        <v>0</v>
      </c>
      <c r="AX56" s="62">
        <v>0</v>
      </c>
      <c r="AY56" s="62">
        <v>0</v>
      </c>
      <c r="AZ56" s="62">
        <v>0</v>
      </c>
      <c r="BA56" s="62">
        <v>0</v>
      </c>
      <c r="BB56" s="62">
        <v>0</v>
      </c>
      <c r="BC56" s="62">
        <v>0</v>
      </c>
      <c r="BD56" s="62">
        <v>0</v>
      </c>
      <c r="BE56" s="62">
        <v>0</v>
      </c>
      <c r="BF56" s="62">
        <v>0</v>
      </c>
      <c r="BG56" s="62">
        <v>0</v>
      </c>
      <c r="BH56" s="62">
        <v>0</v>
      </c>
      <c r="BI56" s="62">
        <v>0</v>
      </c>
      <c r="BJ56" s="62">
        <v>0</v>
      </c>
      <c r="BK56" s="62">
        <v>0</v>
      </c>
      <c r="BL56" s="62">
        <v>0</v>
      </c>
      <c r="BM56" s="62">
        <v>0</v>
      </c>
      <c r="BN56" s="74">
        <v>0</v>
      </c>
      <c r="BO56" s="75">
        <v>0</v>
      </c>
      <c r="BP56" s="62">
        <v>0</v>
      </c>
      <c r="BQ56" s="62">
        <v>0</v>
      </c>
      <c r="BR56" s="62">
        <v>0</v>
      </c>
      <c r="BS56" s="62">
        <v>0</v>
      </c>
      <c r="BT56" s="62">
        <v>0</v>
      </c>
      <c r="BU56" s="62">
        <v>0</v>
      </c>
      <c r="BV56" s="62">
        <v>0</v>
      </c>
      <c r="BW56" s="62">
        <v>0</v>
      </c>
      <c r="BX56" s="62">
        <v>0</v>
      </c>
      <c r="BY56" s="62">
        <v>0</v>
      </c>
      <c r="BZ56" s="62">
        <v>0</v>
      </c>
      <c r="CA56" s="62">
        <v>0</v>
      </c>
      <c r="CB56" s="62">
        <v>0</v>
      </c>
      <c r="CC56" s="62">
        <v>0</v>
      </c>
      <c r="CD56" s="62">
        <v>0</v>
      </c>
      <c r="CE56" s="62">
        <v>0</v>
      </c>
      <c r="CF56" s="62">
        <v>0</v>
      </c>
      <c r="CG56" s="62">
        <v>0</v>
      </c>
      <c r="CH56" s="62">
        <v>0</v>
      </c>
      <c r="CI56" s="62">
        <v>0</v>
      </c>
      <c r="CJ56" s="62">
        <v>0</v>
      </c>
      <c r="CK56" s="62">
        <v>0</v>
      </c>
      <c r="CL56" s="62">
        <v>0</v>
      </c>
      <c r="CM56" s="62">
        <v>0</v>
      </c>
      <c r="CN56" s="62">
        <v>0</v>
      </c>
      <c r="CO56" s="62">
        <v>0</v>
      </c>
      <c r="CP56" s="62">
        <v>0</v>
      </c>
      <c r="CQ56" s="62">
        <v>0</v>
      </c>
      <c r="CR56" s="62">
        <v>0</v>
      </c>
      <c r="CS56" s="62">
        <v>0</v>
      </c>
      <c r="CT56" s="62">
        <v>0</v>
      </c>
      <c r="CU56" s="62">
        <v>0</v>
      </c>
      <c r="CV56" s="62">
        <v>0</v>
      </c>
      <c r="CW56" s="62">
        <v>0</v>
      </c>
      <c r="CX56" s="62">
        <v>0</v>
      </c>
      <c r="CY56" s="62">
        <v>0</v>
      </c>
      <c r="CZ56" s="62">
        <v>0</v>
      </c>
      <c r="DA56" s="62">
        <v>0</v>
      </c>
      <c r="DB56" s="62">
        <v>0</v>
      </c>
      <c r="DC56" s="62">
        <v>12.776999999999999</v>
      </c>
      <c r="DD56" s="62">
        <v>23390</v>
      </c>
      <c r="DE56" s="62">
        <v>3.927337908845256</v>
      </c>
      <c r="DF56" s="62">
        <v>12.375</v>
      </c>
      <c r="DG56" s="62">
        <v>222020</v>
      </c>
      <c r="DH56" s="62">
        <v>93.793126397972216</v>
      </c>
      <c r="DI56" s="62">
        <v>12.16</v>
      </c>
      <c r="DJ56" s="62">
        <v>400</v>
      </c>
      <c r="DK56" s="62">
        <v>0.24753727092464639</v>
      </c>
      <c r="DL56" s="62">
        <v>11.884</v>
      </c>
      <c r="DM56" s="62">
        <v>5</v>
      </c>
      <c r="DN56" s="62">
        <v>4.2806277482926713E-3</v>
      </c>
      <c r="DO56" s="62">
        <v>11.734999999999999</v>
      </c>
      <c r="DP56" s="62">
        <v>108410</v>
      </c>
      <c r="DQ56" s="62">
        <v>116.9201903280822</v>
      </c>
      <c r="DR56" s="62">
        <v>11.503</v>
      </c>
      <c r="DS56" s="62">
        <v>350</v>
      </c>
      <c r="DT56" s="62">
        <v>0.45472729650998939</v>
      </c>
      <c r="DU56" s="62">
        <v>11.327</v>
      </c>
      <c r="DV56" s="62">
        <v>3300</v>
      </c>
      <c r="DW56" s="62">
        <v>5.071205692842514</v>
      </c>
      <c r="DX56" s="62">
        <v>11.215</v>
      </c>
      <c r="DY56" s="62">
        <v>27135</v>
      </c>
      <c r="DZ56" s="62">
        <v>47.2063171252316</v>
      </c>
      <c r="EA56" s="62">
        <v>11.048999999999999</v>
      </c>
      <c r="EB56" s="62">
        <v>0</v>
      </c>
      <c r="EC56" s="62">
        <v>0</v>
      </c>
      <c r="ED56" s="62">
        <v>10.923</v>
      </c>
      <c r="EE56" s="62">
        <v>0</v>
      </c>
      <c r="EF56" s="62">
        <v>0</v>
      </c>
      <c r="EG56" s="62">
        <v>10.82</v>
      </c>
      <c r="EH56" s="62">
        <v>89340</v>
      </c>
      <c r="EI56" s="62">
        <v>209.56605611256222</v>
      </c>
      <c r="EJ56" s="62">
        <v>0</v>
      </c>
      <c r="EK56" s="62">
        <v>0</v>
      </c>
      <c r="EL56" s="62">
        <v>0</v>
      </c>
      <c r="EM56" s="62">
        <v>0</v>
      </c>
      <c r="EN56" s="62">
        <v>0</v>
      </c>
      <c r="EO56" s="62">
        <v>0</v>
      </c>
      <c r="EP56" s="62">
        <v>10.58</v>
      </c>
      <c r="EQ56" s="62">
        <v>16820</v>
      </c>
      <c r="ER56" s="62">
        <v>49.193058151682884</v>
      </c>
      <c r="ES56" s="62">
        <v>10.4</v>
      </c>
      <c r="ET56" s="62">
        <v>38045</v>
      </c>
      <c r="EU56" s="62">
        <v>133.00721810143494</v>
      </c>
      <c r="EV56" s="62">
        <v>10.29</v>
      </c>
      <c r="EW56" s="62">
        <v>19270</v>
      </c>
      <c r="EX56" s="62">
        <v>77.983959608261443</v>
      </c>
      <c r="EY56" s="62">
        <v>10.23</v>
      </c>
      <c r="EZ56" s="62">
        <v>102600</v>
      </c>
      <c r="FA56" s="62">
        <v>467.05461612907607</v>
      </c>
      <c r="FB56" s="62">
        <v>10.24</v>
      </c>
      <c r="FC56" s="62">
        <v>2585</v>
      </c>
      <c r="FD56" s="62">
        <v>12.968627608966381</v>
      </c>
      <c r="FE56" s="62">
        <v>10.25</v>
      </c>
      <c r="FF56" s="62">
        <v>4815</v>
      </c>
      <c r="FG56" s="62">
        <v>26.308785903366037</v>
      </c>
      <c r="FH56" s="62">
        <v>10.282999999999999</v>
      </c>
      <c r="FI56" s="62">
        <v>45</v>
      </c>
      <c r="FJ56" s="62">
        <v>0.26587967760597486</v>
      </c>
      <c r="FK56" s="62">
        <v>10.31</v>
      </c>
      <c r="FL56" s="76">
        <v>44730</v>
      </c>
      <c r="FM56" s="76">
        <v>282.41227308639134</v>
      </c>
      <c r="FN56" s="76">
        <v>10.36</v>
      </c>
      <c r="FO56" s="76">
        <v>30</v>
      </c>
      <c r="FP56" s="76">
        <v>0.20028614191482513</v>
      </c>
      <c r="FQ56" s="76">
        <v>10.41</v>
      </c>
      <c r="FR56" s="76">
        <v>13675</v>
      </c>
      <c r="FS56" s="76">
        <v>95.846333961161776</v>
      </c>
      <c r="FT56" s="76">
        <v>10.435</v>
      </c>
      <c r="FU56" s="76">
        <v>85</v>
      </c>
      <c r="FV56" s="76">
        <v>0.62448280742568985</v>
      </c>
      <c r="FW56" s="76">
        <v>10.45</v>
      </c>
      <c r="FX56" s="76">
        <v>90085</v>
      </c>
      <c r="FY56" s="76">
        <v>689.61582738611366</v>
      </c>
      <c r="FZ56" s="76">
        <v>10.484999999999999</v>
      </c>
      <c r="GA56" s="76">
        <v>55</v>
      </c>
      <c r="GB56" s="76">
        <v>0.4359536824016394</v>
      </c>
      <c r="GC56" s="62">
        <v>10.515000000000001</v>
      </c>
      <c r="GD56" s="62">
        <v>3510</v>
      </c>
      <c r="GE56" s="62">
        <v>28.725626234839662</v>
      </c>
      <c r="GF56" s="62">
        <v>10.542</v>
      </c>
      <c r="GG56" s="62">
        <v>0</v>
      </c>
      <c r="GH56" s="62">
        <v>0</v>
      </c>
      <c r="GI56" s="62">
        <v>10.565</v>
      </c>
      <c r="GJ56" s="62">
        <v>8010</v>
      </c>
      <c r="GK56" s="62">
        <v>69.366496117433712</v>
      </c>
      <c r="GL56" s="62">
        <v>10.615</v>
      </c>
      <c r="GM56" s="62">
        <v>0</v>
      </c>
      <c r="GN56" s="62">
        <v>0</v>
      </c>
      <c r="GO56" s="62">
        <v>10.67</v>
      </c>
      <c r="GP56" s="62">
        <v>24170</v>
      </c>
      <c r="GQ56" s="62">
        <v>226.5822151934093</v>
      </c>
      <c r="GR56" s="62">
        <v>10.689</v>
      </c>
      <c r="GS56" s="62">
        <v>0</v>
      </c>
      <c r="GT56" s="62">
        <v>0</v>
      </c>
      <c r="GU56" s="62">
        <v>10.705</v>
      </c>
      <c r="GV56" s="62">
        <v>275</v>
      </c>
      <c r="GW56" s="62">
        <v>2.7178774292550645</v>
      </c>
      <c r="GX56" s="62">
        <v>10.723000000000001</v>
      </c>
      <c r="GY56" s="62">
        <v>0</v>
      </c>
      <c r="GZ56" s="62">
        <v>0</v>
      </c>
      <c r="HA56" s="62">
        <v>10.74</v>
      </c>
      <c r="HB56" s="62">
        <v>20710</v>
      </c>
      <c r="HC56" s="62">
        <v>211.2854861262818</v>
      </c>
      <c r="HD56" s="62">
        <v>10.757</v>
      </c>
      <c r="HE56" s="62">
        <v>5390</v>
      </c>
      <c r="HF56" s="62">
        <v>55.884184322721929</v>
      </c>
      <c r="HG56" s="62">
        <v>10.77</v>
      </c>
      <c r="HH56" s="62">
        <v>18000</v>
      </c>
      <c r="HI56" s="62">
        <v>187.25315708628403</v>
      </c>
      <c r="HJ56" s="62">
        <v>10.76</v>
      </c>
      <c r="HK56" s="62">
        <v>0</v>
      </c>
      <c r="HL56" s="62">
        <v>0</v>
      </c>
      <c r="HM56" s="62">
        <v>10.78</v>
      </c>
      <c r="HN56" s="62">
        <v>205</v>
      </c>
      <c r="HO56" s="62">
        <v>2.0886047450504073</v>
      </c>
      <c r="HP56" s="62">
        <v>10.8</v>
      </c>
      <c r="HQ56" s="62">
        <v>0</v>
      </c>
      <c r="HR56" s="62">
        <v>0</v>
      </c>
    </row>
    <row r="57" spans="1:226" s="43" customFormat="1">
      <c r="A57" s="85" t="s">
        <v>203</v>
      </c>
      <c r="B57" s="68" t="str">
        <f t="shared" si="11"/>
        <v>ODJ6 Comdty</v>
      </c>
      <c r="C57" s="100" t="str">
        <f t="shared" si="0"/>
        <v>J16</v>
      </c>
      <c r="D57" s="87">
        <f ca="1">IF($C$1=TODAY(),IF(ISERROR(_xll.BDP(A57,"last_price")+1-1),IF(O57&lt;=$C$1,0,(D56+D58)/2),_xll.BDP(A57,"last_price")),AA57)</f>
        <v>0</v>
      </c>
      <c r="E57" s="88">
        <f ca="1">IF($C$1=TODAY(),IF(ISERROR(_xll.BDP(A57,"volume")+1-1),0,_xll.BDP(A57,"volume")),AB57)</f>
        <v>0</v>
      </c>
      <c r="F57" s="89">
        <f>IF(O57&lt;$C$1,0,NETWORKDAYS($C$1,O57,FERIADOS!$A$1:$A$830)-1)</f>
        <v>0</v>
      </c>
      <c r="G57" s="90">
        <f t="shared" ca="1" si="1"/>
        <v>0</v>
      </c>
      <c r="H57" s="91">
        <f t="shared" si="29"/>
        <v>0</v>
      </c>
      <c r="I57" s="91">
        <f t="shared" si="30"/>
        <v>0</v>
      </c>
      <c r="J57" s="91">
        <f t="shared" si="31"/>
        <v>0</v>
      </c>
      <c r="K57" s="92">
        <f t="shared" si="32"/>
        <v>0</v>
      </c>
      <c r="L57" s="43">
        <f t="shared" si="33"/>
        <v>2016</v>
      </c>
      <c r="M57" s="43">
        <f>IF(C57="","",VLOOKUP(LEFT(C57,1),DIs!$R$2:$S$13,2,FALSE))</f>
        <v>4</v>
      </c>
      <c r="N57" s="54">
        <f t="shared" si="34"/>
        <v>42461</v>
      </c>
      <c r="O57" s="54">
        <f>IF(A57="",0,WORKDAY(N57-1,1,FERIADOS!$A$2:$A$831))</f>
        <v>42461</v>
      </c>
      <c r="P57" s="150">
        <f t="shared" si="12"/>
        <v>10</v>
      </c>
      <c r="Q57" s="61" t="str">
        <f>_xll.BDH(A57,$R$7:$S$7,$C$1,$C$1,"Dir=V","Dts=S","Sort=A","Quote=C","QtTyp=Y","Days=T","Per=cd","DtFmt=D","UseDPDF=Y")</f>
        <v>#N/A N/A</v>
      </c>
      <c r="T57" s="43">
        <f t="shared" si="16"/>
        <v>0</v>
      </c>
      <c r="V57" s="69" t="str">
        <f>_xll.BDH(B57,$R$7:$S$7,$C$1,$C$1,"Dir=V","Dts=S","Sort=A","Quote=C","QtTyp=Y","Days=T","Per=cd","DtFmt=D","UseDPDF=Y")</f>
        <v>#N/A Invalid Security</v>
      </c>
      <c r="Y57" s="43">
        <f t="shared" si="17"/>
        <v>0</v>
      </c>
      <c r="AA57" s="43">
        <f t="shared" si="18"/>
        <v>0</v>
      </c>
      <c r="AB57" s="43">
        <f t="shared" si="9"/>
        <v>0</v>
      </c>
      <c r="AD57" s="43">
        <v>47</v>
      </c>
      <c r="AE57" s="43" t="s">
        <v>7</v>
      </c>
      <c r="AF57" s="48">
        <v>42079</v>
      </c>
      <c r="AG57" s="43">
        <v>13.8</v>
      </c>
      <c r="AH57" s="43">
        <v>202510</v>
      </c>
      <c r="AI57" s="43">
        <v>367155</v>
      </c>
      <c r="AK57" s="58">
        <f t="shared" si="15"/>
        <v>42769</v>
      </c>
      <c r="AL57" s="43">
        <f t="shared" si="22"/>
        <v>52</v>
      </c>
      <c r="AM57" s="43">
        <f>IF(AK57="","",NETWORKDAYS(AK57,$AM$2,FERIADOS!$A$1:$A$830)-1)</f>
        <v>-26</v>
      </c>
      <c r="AN57" s="63">
        <v>3.121</v>
      </c>
      <c r="AO57" s="43">
        <f t="shared" si="19"/>
        <v>0</v>
      </c>
      <c r="AP57" s="50">
        <f t="shared" si="20"/>
        <v>0</v>
      </c>
      <c r="AQ57" s="59">
        <f t="shared" si="10"/>
        <v>0</v>
      </c>
      <c r="AR57" s="59">
        <f t="shared" si="21"/>
        <v>0</v>
      </c>
      <c r="AS57" s="72">
        <v>42769</v>
      </c>
      <c r="AT57" s="73">
        <v>4473.2948668657937</v>
      </c>
      <c r="AU57" s="62">
        <v>0</v>
      </c>
      <c r="AV57" s="62">
        <v>0</v>
      </c>
      <c r="AW57" s="62">
        <v>0</v>
      </c>
      <c r="AX57" s="62">
        <v>0</v>
      </c>
      <c r="AY57" s="62">
        <v>0</v>
      </c>
      <c r="AZ57" s="62">
        <v>0</v>
      </c>
      <c r="BA57" s="62">
        <v>0</v>
      </c>
      <c r="BB57" s="62">
        <v>0</v>
      </c>
      <c r="BC57" s="62">
        <v>0</v>
      </c>
      <c r="BD57" s="62">
        <v>0</v>
      </c>
      <c r="BE57" s="62">
        <v>0</v>
      </c>
      <c r="BF57" s="62">
        <v>0</v>
      </c>
      <c r="BG57" s="62">
        <v>0</v>
      </c>
      <c r="BH57" s="62">
        <v>0</v>
      </c>
      <c r="BI57" s="62">
        <v>0</v>
      </c>
      <c r="BJ57" s="62">
        <v>0</v>
      </c>
      <c r="BK57" s="62">
        <v>0</v>
      </c>
      <c r="BL57" s="62">
        <v>0</v>
      </c>
      <c r="BM57" s="62">
        <v>0</v>
      </c>
      <c r="BN57" s="74">
        <v>0</v>
      </c>
      <c r="BO57" s="75">
        <v>0</v>
      </c>
      <c r="BP57" s="62">
        <v>0</v>
      </c>
      <c r="BQ57" s="62">
        <v>0</v>
      </c>
      <c r="BR57" s="62">
        <v>0</v>
      </c>
      <c r="BS57" s="62">
        <v>0</v>
      </c>
      <c r="BT57" s="62">
        <v>0</v>
      </c>
      <c r="BU57" s="62">
        <v>0</v>
      </c>
      <c r="BV57" s="62">
        <v>0</v>
      </c>
      <c r="BW57" s="62">
        <v>0</v>
      </c>
      <c r="BX57" s="62">
        <v>0</v>
      </c>
      <c r="BY57" s="62">
        <v>0</v>
      </c>
      <c r="BZ57" s="62">
        <v>0</v>
      </c>
      <c r="CA57" s="62">
        <v>0</v>
      </c>
      <c r="CB57" s="62">
        <v>0</v>
      </c>
      <c r="CC57" s="62">
        <v>0</v>
      </c>
      <c r="CD57" s="62">
        <v>0</v>
      </c>
      <c r="CE57" s="62">
        <v>0</v>
      </c>
      <c r="CF57" s="62">
        <v>0</v>
      </c>
      <c r="CG57" s="62">
        <v>0</v>
      </c>
      <c r="CH57" s="62">
        <v>0</v>
      </c>
      <c r="CI57" s="62">
        <v>0</v>
      </c>
      <c r="CJ57" s="62">
        <v>0</v>
      </c>
      <c r="CK57" s="62">
        <v>0</v>
      </c>
      <c r="CL57" s="62">
        <v>0</v>
      </c>
      <c r="CM57" s="62">
        <v>0</v>
      </c>
      <c r="CN57" s="62">
        <v>0</v>
      </c>
      <c r="CO57" s="62">
        <v>0</v>
      </c>
      <c r="CP57" s="62">
        <v>0</v>
      </c>
      <c r="CQ57" s="62">
        <v>0</v>
      </c>
      <c r="CR57" s="62">
        <v>0</v>
      </c>
      <c r="CS57" s="62">
        <v>0</v>
      </c>
      <c r="CT57" s="62">
        <v>0</v>
      </c>
      <c r="CU57" s="62">
        <v>0</v>
      </c>
      <c r="CV57" s="62">
        <v>0</v>
      </c>
      <c r="CW57" s="62">
        <v>0</v>
      </c>
      <c r="CX57" s="62">
        <v>0</v>
      </c>
      <c r="CY57" s="62">
        <v>0</v>
      </c>
      <c r="CZ57" s="62">
        <v>0</v>
      </c>
      <c r="DA57" s="62">
        <v>0</v>
      </c>
      <c r="DB57" s="62">
        <v>0</v>
      </c>
      <c r="DC57" s="62">
        <v>12.782999999999999</v>
      </c>
      <c r="DD57" s="62">
        <v>33040</v>
      </c>
      <c r="DE57" s="62">
        <v>5.9143226577173209</v>
      </c>
      <c r="DF57" s="62">
        <v>12.4</v>
      </c>
      <c r="DG57" s="62">
        <v>383365</v>
      </c>
      <c r="DH57" s="62">
        <v>166.09622323833904</v>
      </c>
      <c r="DI57" s="62">
        <v>12.208</v>
      </c>
      <c r="DJ57" s="62">
        <v>18090</v>
      </c>
      <c r="DK57" s="62">
        <v>11.383619766099736</v>
      </c>
      <c r="DL57" s="62">
        <v>11.97</v>
      </c>
      <c r="DM57" s="62">
        <v>3730</v>
      </c>
      <c r="DN57" s="62">
        <v>3.2295867213381717</v>
      </c>
      <c r="DO57" s="62">
        <v>11.74</v>
      </c>
      <c r="DP57" s="62">
        <v>139781</v>
      </c>
      <c r="DQ57" s="62">
        <v>152.20003249610599</v>
      </c>
      <c r="DR57" s="62">
        <v>11.56</v>
      </c>
      <c r="DS57" s="62">
        <v>0</v>
      </c>
      <c r="DT57" s="62">
        <v>0</v>
      </c>
      <c r="DU57" s="62">
        <v>11.37</v>
      </c>
      <c r="DV57" s="62">
        <v>0</v>
      </c>
      <c r="DW57" s="62">
        <v>0</v>
      </c>
      <c r="DX57" s="62">
        <v>11.22</v>
      </c>
      <c r="DY57" s="62">
        <v>13215</v>
      </c>
      <c r="DZ57" s="62">
        <v>23.119491927150605</v>
      </c>
      <c r="EA57" s="62">
        <v>11.052</v>
      </c>
      <c r="EB57" s="62">
        <v>0</v>
      </c>
      <c r="EC57" s="62">
        <v>0</v>
      </c>
      <c r="ED57" s="62">
        <v>10.925000000000001</v>
      </c>
      <c r="EE57" s="62">
        <v>0</v>
      </c>
      <c r="EF57" s="62">
        <v>0</v>
      </c>
      <c r="EG57" s="62">
        <v>10.82</v>
      </c>
      <c r="EH57" s="62">
        <v>138790</v>
      </c>
      <c r="EI57" s="62">
        <v>326.8817028001958</v>
      </c>
      <c r="EJ57" s="62">
        <v>0</v>
      </c>
      <c r="EK57" s="62">
        <v>0</v>
      </c>
      <c r="EL57" s="62">
        <v>0</v>
      </c>
      <c r="EM57" s="62">
        <v>0</v>
      </c>
      <c r="EN57" s="62">
        <v>0</v>
      </c>
      <c r="EO57" s="62">
        <v>0</v>
      </c>
      <c r="EP57" s="62">
        <v>10.57</v>
      </c>
      <c r="EQ57" s="62">
        <v>22067</v>
      </c>
      <c r="ER57" s="62">
        <v>64.751946758334185</v>
      </c>
      <c r="ES57" s="62">
        <v>10.41</v>
      </c>
      <c r="ET57" s="62">
        <v>41795</v>
      </c>
      <c r="EU57" s="62">
        <v>146.44812229111074</v>
      </c>
      <c r="EV57" s="62">
        <v>10.31</v>
      </c>
      <c r="EW57" s="62">
        <v>6540</v>
      </c>
      <c r="EX57" s="62">
        <v>26.508035943741778</v>
      </c>
      <c r="EY57" s="62">
        <v>10.24</v>
      </c>
      <c r="EZ57" s="62">
        <v>182620</v>
      </c>
      <c r="FA57" s="62">
        <v>832.53480823465156</v>
      </c>
      <c r="FB57" s="62">
        <v>10.26</v>
      </c>
      <c r="FC57" s="62">
        <v>10285</v>
      </c>
      <c r="FD57" s="62">
        <v>51.645728559335936</v>
      </c>
      <c r="FE57" s="62">
        <v>10.27</v>
      </c>
      <c r="FF57" s="62">
        <v>9715</v>
      </c>
      <c r="FG57" s="62">
        <v>53.117825745693118</v>
      </c>
      <c r="FH57" s="62">
        <v>10.3</v>
      </c>
      <c r="FI57" s="62">
        <v>155</v>
      </c>
      <c r="FJ57" s="62">
        <v>0.91631937469705693</v>
      </c>
      <c r="FK57" s="62">
        <v>10.33</v>
      </c>
      <c r="FL57" s="76">
        <v>63001</v>
      </c>
      <c r="FM57" s="76">
        <v>397.88153685103111</v>
      </c>
      <c r="FN57" s="76">
        <v>10.38</v>
      </c>
      <c r="FO57" s="76">
        <v>80</v>
      </c>
      <c r="FP57" s="76">
        <v>0.53416376450878333</v>
      </c>
      <c r="FQ57" s="76">
        <v>10.44</v>
      </c>
      <c r="FR57" s="76">
        <v>11232</v>
      </c>
      <c r="FS57" s="76">
        <v>78.691676885108251</v>
      </c>
      <c r="FT57" s="76">
        <v>10.465</v>
      </c>
      <c r="FU57" s="76">
        <v>120</v>
      </c>
      <c r="FV57" s="76">
        <v>0.88112877900824838</v>
      </c>
      <c r="FW57" s="76">
        <v>10.47</v>
      </c>
      <c r="FX57" s="76">
        <v>151040</v>
      </c>
      <c r="FY57" s="76">
        <v>1155.9395923886361</v>
      </c>
      <c r="FZ57" s="76">
        <v>10.504</v>
      </c>
      <c r="GA57" s="76">
        <v>5</v>
      </c>
      <c r="GB57" s="76">
        <v>3.9619659744817716E-2</v>
      </c>
      <c r="GC57" s="62">
        <v>10.536</v>
      </c>
      <c r="GD57" s="62">
        <v>655</v>
      </c>
      <c r="GE57" s="62">
        <v>5.3577481519692531</v>
      </c>
      <c r="GF57" s="62">
        <v>10.565</v>
      </c>
      <c r="GG57" s="62">
        <v>5</v>
      </c>
      <c r="GH57" s="62">
        <v>4.2144174244166908E-2</v>
      </c>
      <c r="GI57" s="62">
        <v>10.59</v>
      </c>
      <c r="GJ57" s="62">
        <v>5380</v>
      </c>
      <c r="GK57" s="62">
        <v>46.548128232311939</v>
      </c>
      <c r="GL57" s="62">
        <v>10.64</v>
      </c>
      <c r="GM57" s="62">
        <v>5</v>
      </c>
      <c r="GN57" s="62">
        <v>4.5189907156666591E-2</v>
      </c>
      <c r="GO57" s="62">
        <v>10.7</v>
      </c>
      <c r="GP57" s="62">
        <v>44735</v>
      </c>
      <c r="GQ57" s="62">
        <v>418.70267423810401</v>
      </c>
      <c r="GR57" s="62">
        <v>10.721</v>
      </c>
      <c r="GS57" s="62">
        <v>0</v>
      </c>
      <c r="GT57" s="62">
        <v>0</v>
      </c>
      <c r="GU57" s="62">
        <v>10.74</v>
      </c>
      <c r="GV57" s="62">
        <v>50</v>
      </c>
      <c r="GW57" s="62">
        <v>0.49301857219448703</v>
      </c>
      <c r="GX57" s="62">
        <v>10.756</v>
      </c>
      <c r="GY57" s="62">
        <v>0</v>
      </c>
      <c r="GZ57" s="62">
        <v>0</v>
      </c>
      <c r="HA57" s="62">
        <v>10.77</v>
      </c>
      <c r="HB57" s="62">
        <v>28230</v>
      </c>
      <c r="HC57" s="62">
        <v>287.3424533322605</v>
      </c>
      <c r="HD57" s="62">
        <v>10.775</v>
      </c>
      <c r="HE57" s="62">
        <v>400</v>
      </c>
      <c r="HF57" s="62">
        <v>4.1407707233669893</v>
      </c>
      <c r="HG57" s="62">
        <v>10.79</v>
      </c>
      <c r="HH57" s="62">
        <v>20410</v>
      </c>
      <c r="HI57" s="62">
        <v>211.90725469163738</v>
      </c>
      <c r="HJ57" s="62">
        <v>10.806000000000001</v>
      </c>
      <c r="HK57" s="62">
        <v>0</v>
      </c>
      <c r="HL57" s="62">
        <v>0</v>
      </c>
      <c r="HM57" s="62">
        <v>10.818999999999999</v>
      </c>
      <c r="HN57" s="62">
        <v>0</v>
      </c>
      <c r="HO57" s="62">
        <v>0</v>
      </c>
      <c r="HP57" s="62">
        <v>10.83</v>
      </c>
      <c r="HQ57" s="62">
        <v>0</v>
      </c>
      <c r="HR57" s="62">
        <v>0</v>
      </c>
    </row>
    <row r="58" spans="1:226" s="43" customFormat="1">
      <c r="A58" s="63" t="s">
        <v>204</v>
      </c>
      <c r="B58" s="68" t="str">
        <f t="shared" si="11"/>
        <v>ODK6 Comdty</v>
      </c>
      <c r="C58" s="101" t="str">
        <f t="shared" si="0"/>
        <v>K16</v>
      </c>
      <c r="D58" s="93">
        <f ca="1">IF($C$1=TODAY(),IF(ISERROR(_xll.BDP(A58,"last_price")+1-1),IF(O58&lt;=$C$1,0,(D57+D59)/2),_xll.BDP(A58,"last_price")),AA58)</f>
        <v>0</v>
      </c>
      <c r="E58" s="94">
        <f ca="1">IF($C$1=TODAY(),IF(ISERROR(_xll.BDP(A58,"volume")+1-1),0,_xll.BDP(A58,"volume")),AB58)</f>
        <v>0</v>
      </c>
      <c r="F58" s="95">
        <f>IF(O58&lt;$C$1,0,NETWORKDAYS($C$1,O58,FERIADOS!$A$1:$A$830)-1)</f>
        <v>0</v>
      </c>
      <c r="G58" s="96">
        <f t="shared" ca="1" si="1"/>
        <v>0</v>
      </c>
      <c r="H58" s="97">
        <f t="shared" si="29"/>
        <v>0</v>
      </c>
      <c r="I58" s="97">
        <f t="shared" si="30"/>
        <v>0</v>
      </c>
      <c r="J58" s="97">
        <f t="shared" si="31"/>
        <v>0</v>
      </c>
      <c r="K58" s="98">
        <f t="shared" si="32"/>
        <v>0</v>
      </c>
      <c r="L58" s="43">
        <f t="shared" si="33"/>
        <v>2016</v>
      </c>
      <c r="M58" s="43">
        <f>IF(C58="","",VLOOKUP(LEFT(C58,1),DIs!$R$2:$S$13,2,FALSE))</f>
        <v>5</v>
      </c>
      <c r="N58" s="54">
        <f t="shared" si="34"/>
        <v>42491</v>
      </c>
      <c r="O58" s="54">
        <f>IF(A58="",0,WORKDAY(N58-1,1,FERIADOS!$A$2:$A$831))</f>
        <v>42492</v>
      </c>
      <c r="P58" s="150">
        <f t="shared" si="12"/>
        <v>10</v>
      </c>
      <c r="Q58" s="61" t="str">
        <f>_xll.BDH(A58,$R$7:$S$7,$C$1,$C$1,"Dir=V","Dts=S","Sort=A","Quote=C","QtTyp=Y","Days=T","Per=cd","DtFmt=D","UseDPDF=Y")</f>
        <v>#N/A N/A</v>
      </c>
      <c r="T58" s="43">
        <f t="shared" si="16"/>
        <v>0</v>
      </c>
      <c r="V58" s="69" t="str">
        <f>_xll.BDH(B58,$R$7:$S$7,$C$1,$C$1,"Dir=V","Dts=S","Sort=A","Quote=C","QtTyp=Y","Days=T","Per=cd","DtFmt=D","UseDPDF=Y")</f>
        <v>#N/A Invalid Security</v>
      </c>
      <c r="Y58" s="43">
        <f t="shared" si="17"/>
        <v>0</v>
      </c>
      <c r="AA58" s="43">
        <f t="shared" si="18"/>
        <v>0</v>
      </c>
      <c r="AB58" s="43">
        <f t="shared" si="9"/>
        <v>0</v>
      </c>
      <c r="AD58" s="43">
        <v>48</v>
      </c>
      <c r="AE58" s="43" t="s">
        <v>171</v>
      </c>
      <c r="AF58" s="48">
        <v>42080</v>
      </c>
      <c r="AG58" s="43">
        <v>13.59</v>
      </c>
      <c r="AH58" s="43">
        <v>288560</v>
      </c>
      <c r="AI58" s="43">
        <v>334795</v>
      </c>
      <c r="AK58" s="58">
        <f t="shared" si="15"/>
        <v>42768</v>
      </c>
      <c r="AL58" s="43">
        <f t="shared" si="22"/>
        <v>53</v>
      </c>
      <c r="AM58" s="43">
        <f>IF(AK58="","",NETWORKDAYS(AK58,$AM$2,FERIADOS!$A$1:$A$830)-1)</f>
        <v>-25</v>
      </c>
      <c r="AN58" s="63">
        <v>3.121</v>
      </c>
      <c r="AO58" s="43">
        <f t="shared" si="19"/>
        <v>0</v>
      </c>
      <c r="AP58" s="50">
        <f t="shared" si="20"/>
        <v>0</v>
      </c>
      <c r="AQ58" s="59">
        <f t="shared" si="10"/>
        <v>0</v>
      </c>
      <c r="AR58" s="59">
        <f t="shared" si="21"/>
        <v>0</v>
      </c>
      <c r="AS58" s="72">
        <v>42768</v>
      </c>
      <c r="AT58" s="73">
        <v>5186.1973490668142</v>
      </c>
      <c r="AU58" s="62">
        <v>0</v>
      </c>
      <c r="AV58" s="62">
        <v>0</v>
      </c>
      <c r="AW58" s="62">
        <v>0</v>
      </c>
      <c r="AX58" s="62">
        <v>0</v>
      </c>
      <c r="AY58" s="62">
        <v>0</v>
      </c>
      <c r="AZ58" s="62">
        <v>0</v>
      </c>
      <c r="BA58" s="62">
        <v>0</v>
      </c>
      <c r="BB58" s="62">
        <v>0</v>
      </c>
      <c r="BC58" s="62">
        <v>0</v>
      </c>
      <c r="BD58" s="62">
        <v>0</v>
      </c>
      <c r="BE58" s="62">
        <v>0</v>
      </c>
      <c r="BF58" s="62">
        <v>0</v>
      </c>
      <c r="BG58" s="62">
        <v>0</v>
      </c>
      <c r="BH58" s="62">
        <v>0</v>
      </c>
      <c r="BI58" s="62">
        <v>0</v>
      </c>
      <c r="BJ58" s="62">
        <v>0</v>
      </c>
      <c r="BK58" s="62">
        <v>0</v>
      </c>
      <c r="BL58" s="62">
        <v>0</v>
      </c>
      <c r="BM58" s="62">
        <v>0</v>
      </c>
      <c r="BN58" s="74">
        <v>0</v>
      </c>
      <c r="BO58" s="75">
        <v>0</v>
      </c>
      <c r="BP58" s="62">
        <v>0</v>
      </c>
      <c r="BQ58" s="62">
        <v>0</v>
      </c>
      <c r="BR58" s="62">
        <v>0</v>
      </c>
      <c r="BS58" s="62">
        <v>0</v>
      </c>
      <c r="BT58" s="62">
        <v>0</v>
      </c>
      <c r="BU58" s="62">
        <v>0</v>
      </c>
      <c r="BV58" s="62">
        <v>0</v>
      </c>
      <c r="BW58" s="62">
        <v>0</v>
      </c>
      <c r="BX58" s="62">
        <v>0</v>
      </c>
      <c r="BY58" s="62">
        <v>0</v>
      </c>
      <c r="BZ58" s="62">
        <v>0</v>
      </c>
      <c r="CA58" s="62">
        <v>0</v>
      </c>
      <c r="CB58" s="62">
        <v>0</v>
      </c>
      <c r="CC58" s="62">
        <v>0</v>
      </c>
      <c r="CD58" s="62">
        <v>0</v>
      </c>
      <c r="CE58" s="62">
        <v>0</v>
      </c>
      <c r="CF58" s="62">
        <v>0</v>
      </c>
      <c r="CG58" s="62">
        <v>0</v>
      </c>
      <c r="CH58" s="62">
        <v>0</v>
      </c>
      <c r="CI58" s="62">
        <v>0</v>
      </c>
      <c r="CJ58" s="62">
        <v>0</v>
      </c>
      <c r="CK58" s="62">
        <v>0</v>
      </c>
      <c r="CL58" s="62">
        <v>0</v>
      </c>
      <c r="CM58" s="62">
        <v>0</v>
      </c>
      <c r="CN58" s="62">
        <v>0</v>
      </c>
      <c r="CO58" s="62">
        <v>0</v>
      </c>
      <c r="CP58" s="62">
        <v>0</v>
      </c>
      <c r="CQ58" s="62">
        <v>0</v>
      </c>
      <c r="CR58" s="62">
        <v>0</v>
      </c>
      <c r="CS58" s="62">
        <v>0</v>
      </c>
      <c r="CT58" s="62">
        <v>0</v>
      </c>
      <c r="CU58" s="62">
        <v>0</v>
      </c>
      <c r="CV58" s="62">
        <v>0</v>
      </c>
      <c r="CW58" s="62">
        <v>0</v>
      </c>
      <c r="CX58" s="62">
        <v>0</v>
      </c>
      <c r="CY58" s="62">
        <v>0</v>
      </c>
      <c r="CZ58" s="62">
        <v>0</v>
      </c>
      <c r="DA58" s="62">
        <v>0</v>
      </c>
      <c r="DB58" s="62">
        <v>0</v>
      </c>
      <c r="DC58" s="62">
        <v>12.797000000000001</v>
      </c>
      <c r="DD58" s="62">
        <v>46485</v>
      </c>
      <c r="DE58" s="62">
        <v>8.8357188869290386</v>
      </c>
      <c r="DF58" s="62">
        <v>12.425000000000001</v>
      </c>
      <c r="DG58" s="62">
        <v>63595</v>
      </c>
      <c r="DH58" s="62">
        <v>28.2391931006104</v>
      </c>
      <c r="DI58" s="62">
        <v>12.228999999999999</v>
      </c>
      <c r="DJ58" s="62">
        <v>11985</v>
      </c>
      <c r="DK58" s="62">
        <v>7.6689252773790191</v>
      </c>
      <c r="DL58" s="62">
        <v>11.98</v>
      </c>
      <c r="DM58" s="62">
        <v>1530</v>
      </c>
      <c r="DN58" s="62">
        <v>1.3407459690457204</v>
      </c>
      <c r="DO58" s="62">
        <v>11.76</v>
      </c>
      <c r="DP58" s="62">
        <v>128370</v>
      </c>
      <c r="DQ58" s="62">
        <v>141.07541438379891</v>
      </c>
      <c r="DR58" s="62">
        <v>11.537000000000001</v>
      </c>
      <c r="DS58" s="62">
        <v>30</v>
      </c>
      <c r="DT58" s="62">
        <v>3.9574097669364663E-2</v>
      </c>
      <c r="DU58" s="62">
        <v>11.367000000000001</v>
      </c>
      <c r="DV58" s="62">
        <v>100</v>
      </c>
      <c r="DW58" s="62">
        <v>0.1556014431855656</v>
      </c>
      <c r="DX58" s="62">
        <v>11.257999999999999</v>
      </c>
      <c r="DY58" s="62">
        <v>15450</v>
      </c>
      <c r="DZ58" s="62">
        <v>27.167578821442437</v>
      </c>
      <c r="EA58" s="62">
        <v>11.093</v>
      </c>
      <c r="EB58" s="62">
        <v>0</v>
      </c>
      <c r="EC58" s="62">
        <v>0</v>
      </c>
      <c r="ED58" s="62">
        <v>10.968</v>
      </c>
      <c r="EE58" s="62">
        <v>0</v>
      </c>
      <c r="EF58" s="62">
        <v>0</v>
      </c>
      <c r="EG58" s="62">
        <v>10.865</v>
      </c>
      <c r="EH58" s="62">
        <v>68945</v>
      </c>
      <c r="EI58" s="62">
        <v>162.91071020313547</v>
      </c>
      <c r="EJ58" s="62">
        <v>10.78</v>
      </c>
      <c r="EK58" s="62">
        <v>1850</v>
      </c>
      <c r="EL58" s="62">
        <v>4.7611527780530594</v>
      </c>
      <c r="EM58" s="62">
        <v>0</v>
      </c>
      <c r="EN58" s="62">
        <v>0</v>
      </c>
      <c r="EO58" s="62">
        <v>0</v>
      </c>
      <c r="EP58" s="62">
        <v>10.63</v>
      </c>
      <c r="EQ58" s="62">
        <v>27035</v>
      </c>
      <c r="ER58" s="62">
        <v>79.483078625487209</v>
      </c>
      <c r="ES58" s="62">
        <v>10.47</v>
      </c>
      <c r="ET58" s="62">
        <v>17765</v>
      </c>
      <c r="EU58" s="62">
        <v>62.320796423758651</v>
      </c>
      <c r="EV58" s="62">
        <v>10.37</v>
      </c>
      <c r="EW58" s="62">
        <v>8465</v>
      </c>
      <c r="EX58" s="62">
        <v>34.330791477010969</v>
      </c>
      <c r="EY58" s="62">
        <v>10.31</v>
      </c>
      <c r="EZ58" s="62">
        <v>183110</v>
      </c>
      <c r="FA58" s="62">
        <v>834.67046467897217</v>
      </c>
      <c r="FB58" s="62">
        <v>10.33</v>
      </c>
      <c r="FC58" s="62">
        <v>17640</v>
      </c>
      <c r="FD58" s="62">
        <v>88.53334623230829</v>
      </c>
      <c r="FE58" s="62">
        <v>10.35</v>
      </c>
      <c r="FF58" s="62">
        <v>17680</v>
      </c>
      <c r="FG58" s="62">
        <v>96.554668605091038</v>
      </c>
      <c r="FH58" s="62">
        <v>10.39</v>
      </c>
      <c r="FI58" s="62">
        <v>120</v>
      </c>
      <c r="FJ58" s="62">
        <v>0.70809587148758668</v>
      </c>
      <c r="FK58" s="62">
        <v>10.44</v>
      </c>
      <c r="FL58" s="76">
        <v>78240</v>
      </c>
      <c r="FM58" s="76">
        <v>492.69387757747984</v>
      </c>
      <c r="FN58" s="76">
        <v>10.5</v>
      </c>
      <c r="FO58" s="76">
        <v>75</v>
      </c>
      <c r="FP58" s="76">
        <v>0.49896697191626083</v>
      </c>
      <c r="FQ58" s="76">
        <v>10.55</v>
      </c>
      <c r="FR58" s="76">
        <v>59095</v>
      </c>
      <c r="FS58" s="76">
        <v>412.54111710402498</v>
      </c>
      <c r="FT58" s="76">
        <v>10.574999999999999</v>
      </c>
      <c r="FU58" s="76">
        <v>55</v>
      </c>
      <c r="FV58" s="76">
        <v>0.40227032837191851</v>
      </c>
      <c r="FW58" s="76">
        <v>10.6</v>
      </c>
      <c r="FX58" s="76">
        <v>170050</v>
      </c>
      <c r="FY58" s="76">
        <v>1294.7754775791038</v>
      </c>
      <c r="FZ58" s="76">
        <v>10.647</v>
      </c>
      <c r="GA58" s="76">
        <v>5</v>
      </c>
      <c r="GB58" s="76">
        <v>3.9379865242720843E-2</v>
      </c>
      <c r="GC58" s="62">
        <v>10.69</v>
      </c>
      <c r="GD58" s="62">
        <v>1115</v>
      </c>
      <c r="GE58" s="62">
        <v>9.0570338620943289</v>
      </c>
      <c r="GF58" s="62">
        <v>10.702999999999999</v>
      </c>
      <c r="GG58" s="62">
        <v>0</v>
      </c>
      <c r="GH58" s="62">
        <v>0</v>
      </c>
      <c r="GI58" s="62">
        <v>10.715</v>
      </c>
      <c r="GJ58" s="62">
        <v>2320</v>
      </c>
      <c r="GK58" s="62">
        <v>19.948039423932634</v>
      </c>
      <c r="GL58" s="62">
        <v>10.788</v>
      </c>
      <c r="GM58" s="62">
        <v>0</v>
      </c>
      <c r="GN58" s="62">
        <v>0</v>
      </c>
      <c r="GO58" s="62">
        <v>10.85</v>
      </c>
      <c r="GP58" s="62">
        <v>58740</v>
      </c>
      <c r="GQ58" s="62">
        <v>544.83332611332787</v>
      </c>
      <c r="GR58" s="62">
        <v>10.877000000000001</v>
      </c>
      <c r="GS58" s="62">
        <v>0</v>
      </c>
      <c r="GT58" s="62">
        <v>0</v>
      </c>
      <c r="GU58" s="62">
        <v>10.9</v>
      </c>
      <c r="GV58" s="62">
        <v>200</v>
      </c>
      <c r="GW58" s="62">
        <v>1.950133392717931</v>
      </c>
      <c r="GX58" s="62">
        <v>10.916</v>
      </c>
      <c r="GY58" s="62">
        <v>0</v>
      </c>
      <c r="GZ58" s="62">
        <v>0</v>
      </c>
      <c r="HA58" s="62">
        <v>10.93</v>
      </c>
      <c r="HB58" s="62">
        <v>44097</v>
      </c>
      <c r="HC58" s="62">
        <v>443.17568496149312</v>
      </c>
      <c r="HD58" s="62">
        <v>10.93</v>
      </c>
      <c r="HE58" s="62">
        <v>2570</v>
      </c>
      <c r="HF58" s="62">
        <v>26.240481940899773</v>
      </c>
      <c r="HG58" s="62">
        <v>10.96</v>
      </c>
      <c r="HH58" s="62">
        <v>35845</v>
      </c>
      <c r="HI58" s="62">
        <v>366.00685584889743</v>
      </c>
      <c r="HJ58" s="62">
        <v>10.975999999999999</v>
      </c>
      <c r="HK58" s="62">
        <v>0</v>
      </c>
      <c r="HL58" s="62">
        <v>0</v>
      </c>
      <c r="HM58" s="62">
        <v>10.989000000000001</v>
      </c>
      <c r="HN58" s="62">
        <v>0</v>
      </c>
      <c r="HO58" s="62">
        <v>0</v>
      </c>
      <c r="HP58" s="62">
        <v>11</v>
      </c>
      <c r="HQ58" s="62">
        <v>0</v>
      </c>
      <c r="HR58" s="62">
        <v>0</v>
      </c>
    </row>
    <row r="59" spans="1:226" s="43" customFormat="1">
      <c r="A59" s="85" t="s">
        <v>205</v>
      </c>
      <c r="B59" s="68" t="str">
        <f t="shared" si="11"/>
        <v>ODM6 Comdty</v>
      </c>
      <c r="C59" s="100" t="str">
        <f t="shared" si="0"/>
        <v>M16</v>
      </c>
      <c r="D59" s="87">
        <f ca="1">IF($C$1=TODAY(),IF(ISERROR(_xll.BDP(A59,"last_price")+1-1),IF(O59&lt;=$C$1,0,(D58+D60)/2),_xll.BDP(A59,"last_price")),AA59)</f>
        <v>0</v>
      </c>
      <c r="E59" s="88">
        <f ca="1">IF($C$1=TODAY(),IF(ISERROR(_xll.BDP(A59,"volume")+1-1),0,_xll.BDP(A59,"volume")),AB59)</f>
        <v>0</v>
      </c>
      <c r="F59" s="89">
        <f>IF(O59&lt;$C$1,0,NETWORKDAYS($C$1,O59,FERIADOS!$A$1:$A$830)-1)</f>
        <v>0</v>
      </c>
      <c r="G59" s="90">
        <f t="shared" ca="1" si="1"/>
        <v>0</v>
      </c>
      <c r="H59" s="91">
        <f t="shared" si="29"/>
        <v>0</v>
      </c>
      <c r="I59" s="91">
        <f t="shared" si="30"/>
        <v>0</v>
      </c>
      <c r="J59" s="91">
        <f t="shared" si="31"/>
        <v>0</v>
      </c>
      <c r="K59" s="92">
        <f t="shared" si="32"/>
        <v>0</v>
      </c>
      <c r="L59" s="43">
        <f t="shared" si="33"/>
        <v>2016</v>
      </c>
      <c r="M59" s="43">
        <f>IF(C59="","",VLOOKUP(LEFT(C59,1),DIs!$R$2:$S$13,2,FALSE))</f>
        <v>6</v>
      </c>
      <c r="N59" s="54">
        <f t="shared" si="34"/>
        <v>42522</v>
      </c>
      <c r="O59" s="54">
        <f>IF(A59="",0,WORKDAY(N59-1,1,FERIADOS!$A$2:$A$831))</f>
        <v>42522</v>
      </c>
      <c r="P59" s="150">
        <f t="shared" si="12"/>
        <v>10</v>
      </c>
      <c r="Q59" s="61" t="str">
        <f>_xll.BDH(A59,$R$7:$S$7,$C$1,$C$1,"Dir=V","Dts=S","Sort=A","Quote=C","QtTyp=Y","Days=T","Per=cd","DtFmt=D","UseDPDF=Y")</f>
        <v>#N/A N/A</v>
      </c>
      <c r="T59" s="43">
        <f t="shared" si="16"/>
        <v>0</v>
      </c>
      <c r="V59" s="69" t="str">
        <f>_xll.BDH(B59,$R$7:$S$7,$C$1,$C$1,"Dir=V","Dts=S","Sort=A","Quote=C","QtTyp=Y","Days=T","Per=cd","DtFmt=D","UseDPDF=Y")</f>
        <v>#N/A Invalid Security</v>
      </c>
      <c r="Y59" s="43">
        <f t="shared" si="17"/>
        <v>0</v>
      </c>
      <c r="AA59" s="43">
        <f t="shared" si="18"/>
        <v>0</v>
      </c>
      <c r="AB59" s="43">
        <f t="shared" si="9"/>
        <v>0</v>
      </c>
      <c r="AD59" s="43">
        <v>49</v>
      </c>
      <c r="AE59" s="43" t="s">
        <v>172</v>
      </c>
      <c r="AF59" s="48">
        <v>42081</v>
      </c>
      <c r="AG59" s="43">
        <v>13.42</v>
      </c>
      <c r="AH59" s="43">
        <v>394655</v>
      </c>
      <c r="AI59" s="43">
        <v>475435</v>
      </c>
      <c r="AK59" s="58">
        <f t="shared" si="15"/>
        <v>42767</v>
      </c>
      <c r="AL59" s="43">
        <f t="shared" si="22"/>
        <v>54</v>
      </c>
      <c r="AM59" s="43">
        <f>IF(AK59="","",NETWORKDAYS(AK59,$AM$2,FERIADOS!$A$1:$A$830)-1)</f>
        <v>-24</v>
      </c>
      <c r="AN59" s="63">
        <v>3.121</v>
      </c>
      <c r="AO59" s="43">
        <f t="shared" si="19"/>
        <v>0</v>
      </c>
      <c r="AP59" s="50">
        <f t="shared" si="20"/>
        <v>0</v>
      </c>
      <c r="AQ59" s="59">
        <f t="shared" si="10"/>
        <v>0</v>
      </c>
      <c r="AR59" s="59">
        <f t="shared" si="21"/>
        <v>0</v>
      </c>
      <c r="AS59" s="72">
        <v>42767</v>
      </c>
      <c r="AT59" s="73">
        <v>5193.643086899463</v>
      </c>
      <c r="AU59" s="62">
        <v>0</v>
      </c>
      <c r="AV59" s="62">
        <v>0</v>
      </c>
      <c r="AW59" s="62">
        <v>0</v>
      </c>
      <c r="AX59" s="62">
        <v>0</v>
      </c>
      <c r="AY59" s="62">
        <v>0</v>
      </c>
      <c r="AZ59" s="62">
        <v>0</v>
      </c>
      <c r="BA59" s="62">
        <v>0</v>
      </c>
      <c r="BB59" s="62">
        <v>0</v>
      </c>
      <c r="BC59" s="62">
        <v>0</v>
      </c>
      <c r="BD59" s="62">
        <v>0</v>
      </c>
      <c r="BE59" s="62">
        <v>0</v>
      </c>
      <c r="BF59" s="62">
        <v>0</v>
      </c>
      <c r="BG59" s="62">
        <v>0</v>
      </c>
      <c r="BH59" s="62">
        <v>0</v>
      </c>
      <c r="BI59" s="62">
        <v>0</v>
      </c>
      <c r="BJ59" s="62">
        <v>0</v>
      </c>
      <c r="BK59" s="62">
        <v>0</v>
      </c>
      <c r="BL59" s="62">
        <v>0</v>
      </c>
      <c r="BM59" s="62">
        <v>0</v>
      </c>
      <c r="BN59" s="74">
        <v>0</v>
      </c>
      <c r="BO59" s="75">
        <v>0</v>
      </c>
      <c r="BP59" s="62">
        <v>0</v>
      </c>
      <c r="BQ59" s="62">
        <v>0</v>
      </c>
      <c r="BR59" s="62">
        <v>0</v>
      </c>
      <c r="BS59" s="62">
        <v>0</v>
      </c>
      <c r="BT59" s="62">
        <v>0</v>
      </c>
      <c r="BU59" s="62">
        <v>0</v>
      </c>
      <c r="BV59" s="62">
        <v>0</v>
      </c>
      <c r="BW59" s="62">
        <v>0</v>
      </c>
      <c r="BX59" s="62">
        <v>0</v>
      </c>
      <c r="BY59" s="62">
        <v>0</v>
      </c>
      <c r="BZ59" s="62">
        <v>0</v>
      </c>
      <c r="CA59" s="62">
        <v>0</v>
      </c>
      <c r="CB59" s="62">
        <v>0</v>
      </c>
      <c r="CC59" s="62">
        <v>0</v>
      </c>
      <c r="CD59" s="62">
        <v>0</v>
      </c>
      <c r="CE59" s="62">
        <v>0</v>
      </c>
      <c r="CF59" s="62">
        <v>0</v>
      </c>
      <c r="CG59" s="62">
        <v>0</v>
      </c>
      <c r="CH59" s="62">
        <v>0</v>
      </c>
      <c r="CI59" s="62">
        <v>0</v>
      </c>
      <c r="CJ59" s="62">
        <v>0</v>
      </c>
      <c r="CK59" s="62">
        <v>0</v>
      </c>
      <c r="CL59" s="62">
        <v>0</v>
      </c>
      <c r="CM59" s="62">
        <v>0</v>
      </c>
      <c r="CN59" s="62">
        <v>0</v>
      </c>
      <c r="CO59" s="62">
        <v>0</v>
      </c>
      <c r="CP59" s="62">
        <v>0</v>
      </c>
      <c r="CQ59" s="62">
        <v>0</v>
      </c>
      <c r="CR59" s="62">
        <v>0</v>
      </c>
      <c r="CS59" s="62">
        <v>0</v>
      </c>
      <c r="CT59" s="62">
        <v>0</v>
      </c>
      <c r="CU59" s="62">
        <v>0</v>
      </c>
      <c r="CV59" s="62">
        <v>0</v>
      </c>
      <c r="CW59" s="62">
        <v>0</v>
      </c>
      <c r="CX59" s="62">
        <v>0</v>
      </c>
      <c r="CY59" s="62">
        <v>0</v>
      </c>
      <c r="CZ59" s="62">
        <v>0</v>
      </c>
      <c r="DA59" s="62">
        <v>0</v>
      </c>
      <c r="DB59" s="62">
        <v>0</v>
      </c>
      <c r="DC59" s="62">
        <v>12.797000000000001</v>
      </c>
      <c r="DD59" s="62">
        <v>46485</v>
      </c>
      <c r="DE59" s="62">
        <v>9.3509975644523049</v>
      </c>
      <c r="DF59" s="62">
        <v>12.425000000000001</v>
      </c>
      <c r="DG59" s="62">
        <v>63595</v>
      </c>
      <c r="DH59" s="62">
        <v>28.931723882795016</v>
      </c>
      <c r="DI59" s="62">
        <v>12.228999999999999</v>
      </c>
      <c r="DJ59" s="62">
        <v>11985</v>
      </c>
      <c r="DK59" s="62">
        <v>7.7975774043094734</v>
      </c>
      <c r="DL59" s="62">
        <v>11.98</v>
      </c>
      <c r="DM59" s="62">
        <v>1530</v>
      </c>
      <c r="DN59" s="62">
        <v>1.3568958993340603</v>
      </c>
      <c r="DO59" s="62">
        <v>11.76</v>
      </c>
      <c r="DP59" s="62">
        <v>128370</v>
      </c>
      <c r="DQ59" s="62">
        <v>142.40935515911272</v>
      </c>
      <c r="DR59" s="62">
        <v>11.537000000000001</v>
      </c>
      <c r="DS59" s="62">
        <v>30</v>
      </c>
      <c r="DT59" s="62">
        <v>3.9881192111731995E-2</v>
      </c>
      <c r="DU59" s="62">
        <v>11.367000000000001</v>
      </c>
      <c r="DV59" s="62">
        <v>100</v>
      </c>
      <c r="DW59" s="62">
        <v>0.15660763549528267</v>
      </c>
      <c r="DX59" s="62">
        <v>11.257999999999999</v>
      </c>
      <c r="DY59" s="62">
        <v>15450</v>
      </c>
      <c r="DZ59" s="62">
        <v>27.320662441286302</v>
      </c>
      <c r="EA59" s="62">
        <v>11.093</v>
      </c>
      <c r="EB59" s="62">
        <v>0</v>
      </c>
      <c r="EC59" s="62">
        <v>0</v>
      </c>
      <c r="ED59" s="62">
        <v>10.968</v>
      </c>
      <c r="EE59" s="62">
        <v>0</v>
      </c>
      <c r="EF59" s="62">
        <v>0</v>
      </c>
      <c r="EG59" s="62">
        <v>10.865</v>
      </c>
      <c r="EH59" s="62">
        <v>68945</v>
      </c>
      <c r="EI59" s="62">
        <v>163.56459371837022</v>
      </c>
      <c r="EJ59" s="62"/>
      <c r="EK59" s="62">
        <v>0</v>
      </c>
      <c r="EL59" s="62">
        <v>0</v>
      </c>
      <c r="EM59" s="62">
        <v>0</v>
      </c>
      <c r="EN59" s="62">
        <v>0</v>
      </c>
      <c r="EO59" s="62">
        <v>0</v>
      </c>
      <c r="EP59" s="62">
        <v>10.63</v>
      </c>
      <c r="EQ59" s="62">
        <v>27035</v>
      </c>
      <c r="ER59" s="62">
        <v>79.728055566925278</v>
      </c>
      <c r="ES59" s="62">
        <v>10.47</v>
      </c>
      <c r="ET59" s="62">
        <v>17765</v>
      </c>
      <c r="EU59" s="62">
        <v>62.474165290380192</v>
      </c>
      <c r="EV59" s="62">
        <v>10.37</v>
      </c>
      <c r="EW59" s="62">
        <v>8465</v>
      </c>
      <c r="EX59" s="62">
        <v>34.400244373875537</v>
      </c>
      <c r="EY59" s="62">
        <v>10.31</v>
      </c>
      <c r="EZ59" s="62">
        <v>183110</v>
      </c>
      <c r="FA59" s="62">
        <v>836.09834860493675</v>
      </c>
      <c r="FB59" s="62">
        <v>10.33</v>
      </c>
      <c r="FC59" s="62">
        <v>17640</v>
      </c>
      <c r="FD59" s="62">
        <v>88.663618205600599</v>
      </c>
      <c r="FE59" s="62">
        <v>10.35</v>
      </c>
      <c r="FF59" s="62">
        <v>17680</v>
      </c>
      <c r="FG59" s="62">
        <v>96.678070486528995</v>
      </c>
      <c r="FH59" s="62">
        <v>10.39</v>
      </c>
      <c r="FI59" s="62">
        <v>120</v>
      </c>
      <c r="FJ59" s="62">
        <v>0.70888255696411906</v>
      </c>
      <c r="FK59" s="62">
        <v>10.44</v>
      </c>
      <c r="FL59" s="76">
        <v>78240</v>
      </c>
      <c r="FM59" s="76">
        <v>493.17534936656887</v>
      </c>
      <c r="FN59" s="76">
        <v>10.5</v>
      </c>
      <c r="FO59" s="76">
        <v>75</v>
      </c>
      <c r="FP59" s="76">
        <v>0.49939986996677271</v>
      </c>
      <c r="FQ59" s="76">
        <v>10.55</v>
      </c>
      <c r="FR59" s="76">
        <v>59095</v>
      </c>
      <c r="FS59" s="76">
        <v>412.86096612536113</v>
      </c>
      <c r="FT59" s="76">
        <v>10.574999999999999</v>
      </c>
      <c r="FU59" s="76">
        <v>55</v>
      </c>
      <c r="FV59" s="76">
        <v>0.40254839898646838</v>
      </c>
      <c r="FW59" s="76">
        <v>10.6</v>
      </c>
      <c r="FX59" s="76">
        <v>170050</v>
      </c>
      <c r="FY59" s="76">
        <v>1295.5785996820161</v>
      </c>
      <c r="FZ59" s="76">
        <v>10.647</v>
      </c>
      <c r="GA59" s="76">
        <v>5</v>
      </c>
      <c r="GB59" s="76">
        <v>3.9401871604140486E-2</v>
      </c>
      <c r="GC59" s="62">
        <v>10.69</v>
      </c>
      <c r="GD59" s="62">
        <v>1115</v>
      </c>
      <c r="GE59" s="62">
        <v>9.0615923146358721</v>
      </c>
      <c r="GF59" s="62">
        <v>10.702999999999999</v>
      </c>
      <c r="GG59" s="62">
        <v>0</v>
      </c>
      <c r="GH59" s="62">
        <v>0</v>
      </c>
      <c r="GI59" s="62">
        <v>10.715</v>
      </c>
      <c r="GJ59" s="62">
        <v>2320</v>
      </c>
      <c r="GK59" s="62">
        <v>19.956181736406766</v>
      </c>
      <c r="GL59" s="62">
        <v>10.788</v>
      </c>
      <c r="GM59" s="62">
        <v>0</v>
      </c>
      <c r="GN59" s="62">
        <v>0</v>
      </c>
      <c r="GO59" s="62">
        <v>10.85</v>
      </c>
      <c r="GP59" s="62">
        <v>58740</v>
      </c>
      <c r="GQ59" s="62">
        <v>544.97814867913087</v>
      </c>
      <c r="GR59" s="62">
        <v>10.877000000000001</v>
      </c>
      <c r="GS59" s="62">
        <v>0</v>
      </c>
      <c r="GT59" s="62">
        <v>0</v>
      </c>
      <c r="GU59" s="62">
        <v>10.9</v>
      </c>
      <c r="GV59" s="62">
        <v>200</v>
      </c>
      <c r="GW59" s="62">
        <v>1.9504590602142347</v>
      </c>
      <c r="GX59" s="62">
        <v>10.916</v>
      </c>
      <c r="GY59" s="62">
        <v>0</v>
      </c>
      <c r="GZ59" s="62">
        <v>0</v>
      </c>
      <c r="HA59" s="62">
        <v>10.93</v>
      </c>
      <c r="HB59" s="62">
        <v>44097</v>
      </c>
      <c r="HC59" s="62">
        <v>443.21647133555473</v>
      </c>
      <c r="HD59" s="62">
        <v>10.93</v>
      </c>
      <c r="HE59" s="62">
        <v>2570</v>
      </c>
      <c r="HF59" s="62">
        <v>26.241403105189047</v>
      </c>
      <c r="HG59" s="62">
        <v>10.96</v>
      </c>
      <c r="HH59" s="62">
        <v>35845</v>
      </c>
      <c r="HI59" s="62">
        <v>366.00288537134901</v>
      </c>
      <c r="HJ59" s="62">
        <v>10.975999999999999</v>
      </c>
      <c r="HK59" s="62">
        <v>0</v>
      </c>
      <c r="HL59" s="62">
        <v>0</v>
      </c>
      <c r="HM59" s="62">
        <v>10.989000000000001</v>
      </c>
      <c r="HN59" s="62">
        <v>0</v>
      </c>
      <c r="HO59" s="62">
        <v>0</v>
      </c>
      <c r="HP59" s="62">
        <v>11</v>
      </c>
      <c r="HQ59" s="62">
        <v>0</v>
      </c>
      <c r="HR59" s="62">
        <v>0</v>
      </c>
    </row>
    <row r="60" spans="1:226" s="43" customFormat="1">
      <c r="A60" s="63" t="s">
        <v>206</v>
      </c>
      <c r="B60" s="68" t="str">
        <f t="shared" si="11"/>
        <v>ODN6 Comdty</v>
      </c>
      <c r="C60" s="101" t="str">
        <f t="shared" si="0"/>
        <v>N16</v>
      </c>
      <c r="D60" s="93">
        <f ca="1">IF($C$1=TODAY(),IF(ISERROR(_xll.BDP(A60,"last_price")+1-1),IF(O60&lt;=$C$1,0,(D59+D61)/2),_xll.BDP(A60,"last_price")),AA60)</f>
        <v>0</v>
      </c>
      <c r="E60" s="94">
        <f ca="1">IF($C$1=TODAY(),IF(ISERROR(_xll.BDP(A60,"volume")+1-1),0,_xll.BDP(A60,"volume")),AB60)</f>
        <v>0</v>
      </c>
      <c r="F60" s="95">
        <f>IF(O60&lt;$C$1,0,NETWORKDAYS($C$1,O60,FERIADOS!$A$1:$A$830)-1)</f>
        <v>0</v>
      </c>
      <c r="G60" s="96">
        <f t="shared" ca="1" si="1"/>
        <v>0</v>
      </c>
      <c r="H60" s="97">
        <f t="shared" si="29"/>
        <v>0</v>
      </c>
      <c r="I60" s="97">
        <f t="shared" si="30"/>
        <v>0</v>
      </c>
      <c r="J60" s="97">
        <f t="shared" si="31"/>
        <v>0</v>
      </c>
      <c r="K60" s="98">
        <f t="shared" si="32"/>
        <v>0</v>
      </c>
      <c r="L60" s="43">
        <f t="shared" si="33"/>
        <v>2016</v>
      </c>
      <c r="M60" s="43">
        <f>IF(C60="","",VLOOKUP(LEFT(C60,1),DIs!$R$2:$S$13,2,FALSE))</f>
        <v>7</v>
      </c>
      <c r="N60" s="54">
        <f t="shared" si="34"/>
        <v>42552</v>
      </c>
      <c r="O60" s="54">
        <f>IF(A60="",0,WORKDAY(N60-1,1,FERIADOS!$A$2:$A$831))</f>
        <v>42552</v>
      </c>
      <c r="P60" s="150">
        <f t="shared" si="12"/>
        <v>10</v>
      </c>
      <c r="Q60" s="61" t="str">
        <f>_xll.BDH(A60,$R$7:$S$7,$C$1,$C$1,"Dir=V","Dts=S","Sort=A","Quote=C","QtTyp=Y","Days=T","Per=cd","DtFmt=D","UseDPDF=Y")</f>
        <v>#N/A N/A</v>
      </c>
      <c r="T60" s="43">
        <f t="shared" si="16"/>
        <v>0</v>
      </c>
      <c r="V60" s="69" t="str">
        <f>_xll.BDH(B60,$R$7:$S$7,$C$1,$C$1,"Dir=V","Dts=S","Sort=A","Quote=C","QtTyp=Y","Days=T","Per=cd","DtFmt=D","UseDPDF=Y")</f>
        <v>#N/A Invalid Security</v>
      </c>
      <c r="Y60" s="43">
        <f t="shared" si="17"/>
        <v>0</v>
      </c>
      <c r="AA60" s="43">
        <f t="shared" si="18"/>
        <v>0</v>
      </c>
      <c r="AB60" s="43">
        <f t="shared" si="9"/>
        <v>0</v>
      </c>
      <c r="AD60" s="43">
        <v>50</v>
      </c>
      <c r="AE60" s="43" t="s">
        <v>173</v>
      </c>
      <c r="AF60" s="48">
        <v>42082</v>
      </c>
      <c r="AG60" s="43">
        <v>13.65</v>
      </c>
      <c r="AH60" s="43">
        <v>573650</v>
      </c>
      <c r="AI60" s="43">
        <v>202510</v>
      </c>
      <c r="AK60" s="58">
        <f t="shared" si="15"/>
        <v>42766</v>
      </c>
      <c r="AL60" s="43">
        <f t="shared" si="22"/>
        <v>55</v>
      </c>
      <c r="AM60" s="43">
        <f>IF(AK60="","",NETWORKDAYS(AK60,$AM$2,FERIADOS!$A$1:$A$830)-1)</f>
        <v>-23</v>
      </c>
      <c r="AN60" s="63">
        <v>3.1486999999999998</v>
      </c>
      <c r="AO60" s="43">
        <f t="shared" si="19"/>
        <v>0</v>
      </c>
      <c r="AP60" s="50">
        <f t="shared" si="20"/>
        <v>0</v>
      </c>
      <c r="AQ60" s="59">
        <f t="shared" si="10"/>
        <v>0</v>
      </c>
      <c r="AR60" s="59">
        <f t="shared" si="21"/>
        <v>0</v>
      </c>
      <c r="AS60" s="72">
        <v>42766</v>
      </c>
      <c r="AT60" s="73">
        <v>3974.9848193886287</v>
      </c>
      <c r="AU60" s="62">
        <v>0</v>
      </c>
      <c r="AV60" s="62">
        <v>0</v>
      </c>
      <c r="AW60" s="62">
        <v>0</v>
      </c>
      <c r="AX60" s="62">
        <v>0</v>
      </c>
      <c r="AY60" s="62">
        <v>0</v>
      </c>
      <c r="AZ60" s="62">
        <v>0</v>
      </c>
      <c r="BA60" s="62">
        <v>0</v>
      </c>
      <c r="BB60" s="62">
        <v>0</v>
      </c>
      <c r="BC60" s="62">
        <v>0</v>
      </c>
      <c r="BD60" s="62">
        <v>0</v>
      </c>
      <c r="BE60" s="62">
        <v>0</v>
      </c>
      <c r="BF60" s="62">
        <v>0</v>
      </c>
      <c r="BG60" s="62">
        <v>0</v>
      </c>
      <c r="BH60" s="62">
        <v>0</v>
      </c>
      <c r="BI60" s="62">
        <v>0</v>
      </c>
      <c r="BJ60" s="62">
        <v>0</v>
      </c>
      <c r="BK60" s="62">
        <v>0</v>
      </c>
      <c r="BL60" s="62">
        <v>0</v>
      </c>
      <c r="BM60" s="62">
        <v>0</v>
      </c>
      <c r="BN60" s="74">
        <v>0</v>
      </c>
      <c r="BO60" s="75">
        <v>0</v>
      </c>
      <c r="BP60" s="62">
        <v>0</v>
      </c>
      <c r="BQ60" s="62">
        <v>0</v>
      </c>
      <c r="BR60" s="62">
        <v>0</v>
      </c>
      <c r="BS60" s="62">
        <v>0</v>
      </c>
      <c r="BT60" s="62">
        <v>0</v>
      </c>
      <c r="BU60" s="62">
        <v>0</v>
      </c>
      <c r="BV60" s="62">
        <v>0</v>
      </c>
      <c r="BW60" s="62">
        <v>0</v>
      </c>
      <c r="BX60" s="62">
        <v>0</v>
      </c>
      <c r="BY60" s="62">
        <v>0</v>
      </c>
      <c r="BZ60" s="62">
        <v>0</v>
      </c>
      <c r="CA60" s="62">
        <v>0</v>
      </c>
      <c r="CB60" s="62">
        <v>0</v>
      </c>
      <c r="CC60" s="62">
        <v>0</v>
      </c>
      <c r="CD60" s="62">
        <v>0</v>
      </c>
      <c r="CE60" s="62">
        <v>0</v>
      </c>
      <c r="CF60" s="62">
        <v>0</v>
      </c>
      <c r="CG60" s="62">
        <v>0</v>
      </c>
      <c r="CH60" s="62">
        <v>0</v>
      </c>
      <c r="CI60" s="62">
        <v>0</v>
      </c>
      <c r="CJ60" s="62">
        <v>0</v>
      </c>
      <c r="CK60" s="62">
        <v>0</v>
      </c>
      <c r="CL60" s="62">
        <v>0</v>
      </c>
      <c r="CM60" s="62">
        <v>0</v>
      </c>
      <c r="CN60" s="62">
        <v>0</v>
      </c>
      <c r="CO60" s="62">
        <v>0</v>
      </c>
      <c r="CP60" s="62">
        <v>0</v>
      </c>
      <c r="CQ60" s="62">
        <v>0</v>
      </c>
      <c r="CR60" s="62">
        <v>0</v>
      </c>
      <c r="CS60" s="62">
        <v>0</v>
      </c>
      <c r="CT60" s="62">
        <v>0</v>
      </c>
      <c r="CU60" s="62">
        <v>0</v>
      </c>
      <c r="CV60" s="62">
        <v>0</v>
      </c>
      <c r="CW60" s="62">
        <v>0</v>
      </c>
      <c r="CX60" s="62">
        <v>0</v>
      </c>
      <c r="CY60" s="62">
        <v>0</v>
      </c>
      <c r="CZ60" s="62">
        <v>12.88</v>
      </c>
      <c r="DA60" s="62">
        <v>89210</v>
      </c>
      <c r="DB60" s="62">
        <v>0.99553358843966733</v>
      </c>
      <c r="DC60" s="62">
        <v>12.8</v>
      </c>
      <c r="DD60" s="62">
        <v>79750</v>
      </c>
      <c r="DE60" s="62">
        <v>16.776425373628026</v>
      </c>
      <c r="DF60" s="62">
        <v>12.433</v>
      </c>
      <c r="DG60" s="62">
        <v>137460</v>
      </c>
      <c r="DH60" s="62">
        <v>63.462577645100694</v>
      </c>
      <c r="DI60" s="62">
        <v>12.24</v>
      </c>
      <c r="DJ60" s="62">
        <v>3095</v>
      </c>
      <c r="DK60" s="62">
        <v>2.0285817020575316</v>
      </c>
      <c r="DL60" s="62">
        <v>12.01</v>
      </c>
      <c r="DM60" s="62">
        <v>600</v>
      </c>
      <c r="DN60" s="62">
        <v>0.5335172636035288</v>
      </c>
      <c r="DO60" s="62">
        <v>11.79</v>
      </c>
      <c r="DP60" s="62">
        <v>84420</v>
      </c>
      <c r="DQ60" s="62">
        <v>93.662133335500513</v>
      </c>
      <c r="DR60" s="62">
        <v>11.645</v>
      </c>
      <c r="DS60" s="62">
        <v>6185</v>
      </c>
      <c r="DT60" s="62">
        <v>8.2006886962177461</v>
      </c>
      <c r="DU60" s="62">
        <v>11.432</v>
      </c>
      <c r="DV60" s="62">
        <v>5</v>
      </c>
      <c r="DW60" s="62">
        <v>7.8041055521878835E-3</v>
      </c>
      <c r="DX60" s="62">
        <v>11.295</v>
      </c>
      <c r="DY60" s="62">
        <v>28595</v>
      </c>
      <c r="DZ60" s="62">
        <v>50.373224729352806</v>
      </c>
      <c r="EA60" s="62">
        <v>11.134</v>
      </c>
      <c r="EB60" s="62">
        <v>0</v>
      </c>
      <c r="EC60" s="62">
        <v>0</v>
      </c>
      <c r="ED60" s="62">
        <v>11.010999999999999</v>
      </c>
      <c r="EE60" s="62">
        <v>5</v>
      </c>
      <c r="EF60" s="62">
        <v>1.0831548231523247E-2</v>
      </c>
      <c r="EG60" s="62">
        <v>10.91</v>
      </c>
      <c r="EH60" s="62">
        <v>120205</v>
      </c>
      <c r="EI60" s="62">
        <v>283.57443263574743</v>
      </c>
      <c r="EJ60" s="62"/>
      <c r="EK60" s="62">
        <v>0</v>
      </c>
      <c r="EL60" s="62">
        <v>0</v>
      </c>
      <c r="EM60" s="62">
        <v>0</v>
      </c>
      <c r="EN60" s="62">
        <v>0</v>
      </c>
      <c r="EO60" s="62">
        <v>0</v>
      </c>
      <c r="EP60" s="62">
        <v>10.68</v>
      </c>
      <c r="EQ60" s="62">
        <v>11305</v>
      </c>
      <c r="ER60" s="62">
        <v>33.115233148511884</v>
      </c>
      <c r="ES60" s="62">
        <v>10.52</v>
      </c>
      <c r="ET60" s="62">
        <v>27985</v>
      </c>
      <c r="EU60" s="62">
        <v>97.682318519153185</v>
      </c>
      <c r="EV60" s="62">
        <v>10.43</v>
      </c>
      <c r="EW60" s="62">
        <v>6225</v>
      </c>
      <c r="EX60" s="62">
        <v>25.089148951787791</v>
      </c>
      <c r="EY60" s="62">
        <v>10.37</v>
      </c>
      <c r="EZ60" s="62">
        <v>166030</v>
      </c>
      <c r="FA60" s="62">
        <v>751.53750378023199</v>
      </c>
      <c r="FB60" s="62">
        <v>10.39</v>
      </c>
      <c r="FC60" s="62">
        <v>15820</v>
      </c>
      <c r="FD60" s="62">
        <v>78.797377573965719</v>
      </c>
      <c r="FE60" s="62">
        <v>10.41</v>
      </c>
      <c r="FF60" s="62">
        <v>7100</v>
      </c>
      <c r="FG60" s="62">
        <v>38.46103353404051</v>
      </c>
      <c r="FH60" s="62">
        <v>10.465999999999999</v>
      </c>
      <c r="FI60" s="62">
        <v>1090</v>
      </c>
      <c r="FJ60" s="62">
        <v>6.373430540500407</v>
      </c>
      <c r="FK60" s="62">
        <v>10.51</v>
      </c>
      <c r="FL60" s="76">
        <v>68285</v>
      </c>
      <c r="FM60" s="76">
        <v>426.00066166482736</v>
      </c>
      <c r="FN60" s="76">
        <v>10.574999999999999</v>
      </c>
      <c r="FO60" s="76">
        <v>70</v>
      </c>
      <c r="FP60" s="76">
        <v>0.46110695637771826</v>
      </c>
      <c r="FQ60" s="76">
        <v>10.63</v>
      </c>
      <c r="FR60" s="76">
        <v>15250</v>
      </c>
      <c r="FS60" s="76">
        <v>105.35194688648811</v>
      </c>
      <c r="FT60" s="76">
        <v>10.657</v>
      </c>
      <c r="FU60" s="76">
        <v>155</v>
      </c>
      <c r="FV60" s="76">
        <v>1.1213809344656858</v>
      </c>
      <c r="FW60" s="76">
        <v>10.68</v>
      </c>
      <c r="FX60" s="76">
        <v>120240</v>
      </c>
      <c r="FY60" s="76">
        <v>905.37753094366008</v>
      </c>
      <c r="FZ60" s="76">
        <v>10.734999999999999</v>
      </c>
      <c r="GA60" s="76">
        <v>25</v>
      </c>
      <c r="GB60" s="76">
        <v>0.19458854866494277</v>
      </c>
      <c r="GC60" s="62">
        <v>10.785</v>
      </c>
      <c r="GD60" s="62">
        <v>650</v>
      </c>
      <c r="GE60" s="62">
        <v>5.2145565272788268</v>
      </c>
      <c r="GF60" s="62">
        <v>10.805999999999999</v>
      </c>
      <c r="GG60" s="62">
        <v>85</v>
      </c>
      <c r="GH60" s="62">
        <v>0.70243925858431344</v>
      </c>
      <c r="GI60" s="62">
        <v>10.824999999999999</v>
      </c>
      <c r="GJ60" s="62">
        <v>4915</v>
      </c>
      <c r="GK60" s="62">
        <v>41.678393717817848</v>
      </c>
      <c r="GL60" s="62">
        <v>10.875</v>
      </c>
      <c r="GM60" s="62">
        <v>30</v>
      </c>
      <c r="GN60" s="62">
        <v>0.26540562176103705</v>
      </c>
      <c r="GO60" s="62">
        <v>10.96</v>
      </c>
      <c r="GP60" s="62">
        <v>44461</v>
      </c>
      <c r="GQ60" s="62">
        <v>406.19511127934214</v>
      </c>
      <c r="GR60" s="62">
        <v>10.984</v>
      </c>
      <c r="GS60" s="62">
        <v>0</v>
      </c>
      <c r="GT60" s="62">
        <v>0</v>
      </c>
      <c r="GU60" s="62">
        <v>11.005000000000001</v>
      </c>
      <c r="GV60" s="62">
        <v>2400</v>
      </c>
      <c r="GW60" s="62">
        <v>23.031145742012594</v>
      </c>
      <c r="GX60" s="62">
        <v>11.034000000000001</v>
      </c>
      <c r="GY60" s="62">
        <v>0</v>
      </c>
      <c r="GZ60" s="62">
        <v>0</v>
      </c>
      <c r="HA60" s="62">
        <v>11.06</v>
      </c>
      <c r="HB60" s="62">
        <v>40095</v>
      </c>
      <c r="HC60" s="62">
        <v>395.34844680779435</v>
      </c>
      <c r="HD60" s="62">
        <v>11.08</v>
      </c>
      <c r="HE60" s="62">
        <v>615</v>
      </c>
      <c r="HF60" s="62">
        <v>6.1419080999894939</v>
      </c>
      <c r="HG60" s="62">
        <v>11.11</v>
      </c>
      <c r="HH60" s="62">
        <v>10510</v>
      </c>
      <c r="HI60" s="62">
        <v>104.81718542197639</v>
      </c>
      <c r="HJ60" s="62">
        <v>11.12</v>
      </c>
      <c r="HK60" s="62">
        <v>0</v>
      </c>
      <c r="HL60" s="62">
        <v>0</v>
      </c>
      <c r="HM60" s="62">
        <v>11.128</v>
      </c>
      <c r="HN60" s="62">
        <v>200</v>
      </c>
      <c r="HO60" s="62">
        <v>1.9393068037752379</v>
      </c>
      <c r="HP60" s="62">
        <v>11.135</v>
      </c>
      <c r="HQ60" s="62">
        <v>50</v>
      </c>
      <c r="HR60" s="62">
        <v>0.47273905042016823</v>
      </c>
    </row>
    <row r="61" spans="1:226" s="43" customFormat="1">
      <c r="A61" s="85" t="s">
        <v>207</v>
      </c>
      <c r="B61" s="68" t="str">
        <f t="shared" si="11"/>
        <v>ODQ6 Comdty</v>
      </c>
      <c r="C61" s="100" t="str">
        <f t="shared" si="0"/>
        <v>Q16</v>
      </c>
      <c r="D61" s="87">
        <f ca="1">IF($C$1=TODAY(),IF(ISERROR(_xll.BDP(A61,"last_price")+1-1),IF(O61&lt;=$C$1,0,(D60+D62)/2),_xll.BDP(A61,"last_price")),AA61)</f>
        <v>0</v>
      </c>
      <c r="E61" s="88">
        <f ca="1">IF($C$1=TODAY(),IF(ISERROR(_xll.BDP(A61,"volume")+1-1),0,_xll.BDP(A61,"volume")),AB61)</f>
        <v>0</v>
      </c>
      <c r="F61" s="89">
        <f>IF(O61&lt;$C$1,0,NETWORKDAYS($C$1,O61,FERIADOS!$A$1:$A$830)-1)</f>
        <v>0</v>
      </c>
      <c r="G61" s="90">
        <f t="shared" ca="1" si="1"/>
        <v>0</v>
      </c>
      <c r="H61" s="91">
        <f t="shared" si="29"/>
        <v>0</v>
      </c>
      <c r="I61" s="91">
        <f t="shared" si="30"/>
        <v>0</v>
      </c>
      <c r="J61" s="91">
        <f t="shared" si="31"/>
        <v>0</v>
      </c>
      <c r="K61" s="92">
        <f t="shared" si="32"/>
        <v>0</v>
      </c>
      <c r="L61" s="43">
        <f t="shared" si="33"/>
        <v>2016</v>
      </c>
      <c r="M61" s="43">
        <f>IF(C61="","",VLOOKUP(LEFT(C61,1),DIs!$R$2:$S$13,2,FALSE))</f>
        <v>8</v>
      </c>
      <c r="N61" s="54">
        <f t="shared" si="34"/>
        <v>42583</v>
      </c>
      <c r="O61" s="54">
        <f>IF(A61="",0,WORKDAY(N61-1,1,FERIADOS!$A$2:$A$831))</f>
        <v>42583</v>
      </c>
      <c r="P61" s="150">
        <f t="shared" si="12"/>
        <v>10</v>
      </c>
      <c r="Q61" s="61" t="str">
        <f>_xll.BDH(A61,$R$7:$S$7,$C$1,$C$1,"Dir=V","Dts=S","Sort=A","Quote=C","QtTyp=Y","Days=T","Per=cd","DtFmt=D","UseDPDF=Y")</f>
        <v>#N/A N/A</v>
      </c>
      <c r="T61" s="43">
        <f t="shared" si="16"/>
        <v>0</v>
      </c>
      <c r="V61" s="69" t="str">
        <f>_xll.BDH(B61,$R$7:$S$7,$C$1,$C$1,"Dir=V","Dts=S","Sort=A","Quote=C","QtTyp=Y","Days=T","Per=cd","DtFmt=D","UseDPDF=Y")</f>
        <v>#N/A Invalid Security</v>
      </c>
      <c r="Y61" s="43">
        <f t="shared" si="17"/>
        <v>0</v>
      </c>
      <c r="AA61" s="43">
        <f t="shared" si="18"/>
        <v>0</v>
      </c>
      <c r="AB61" s="43">
        <f t="shared" si="9"/>
        <v>0</v>
      </c>
      <c r="AD61" s="43">
        <v>51</v>
      </c>
      <c r="AE61" s="43" t="s">
        <v>174</v>
      </c>
      <c r="AF61" s="48">
        <v>42083</v>
      </c>
      <c r="AG61" s="43">
        <v>13.55</v>
      </c>
      <c r="AH61" s="43">
        <v>269490</v>
      </c>
      <c r="AI61" s="43">
        <v>288560</v>
      </c>
      <c r="AK61" s="58">
        <f t="shared" si="15"/>
        <v>42765</v>
      </c>
      <c r="AL61" s="43">
        <f t="shared" si="22"/>
        <v>56</v>
      </c>
      <c r="AM61" s="43">
        <f>IF(AK61="","",NETWORKDAYS(AK61,$AM$2,FERIADOS!$A$1:$A$830)-1)</f>
        <v>-22</v>
      </c>
      <c r="AN61" s="63">
        <v>3.1265000000000001</v>
      </c>
      <c r="AO61" s="43">
        <f t="shared" si="19"/>
        <v>0</v>
      </c>
      <c r="AP61" s="50">
        <f t="shared" si="20"/>
        <v>0</v>
      </c>
      <c r="AQ61" s="59">
        <f t="shared" si="10"/>
        <v>0</v>
      </c>
      <c r="AR61" s="59">
        <f t="shared" si="21"/>
        <v>0</v>
      </c>
      <c r="AS61" s="72">
        <v>42765</v>
      </c>
      <c r="AT61" s="73">
        <v>2517.5810901771874</v>
      </c>
      <c r="AU61" s="62">
        <v>0</v>
      </c>
      <c r="AV61" s="62">
        <v>0</v>
      </c>
      <c r="AW61" s="62">
        <v>0</v>
      </c>
      <c r="AX61" s="62">
        <v>0</v>
      </c>
      <c r="AY61" s="62">
        <v>0</v>
      </c>
      <c r="AZ61" s="62">
        <v>0</v>
      </c>
      <c r="BA61" s="62">
        <v>0</v>
      </c>
      <c r="BB61" s="62">
        <v>0</v>
      </c>
      <c r="BC61" s="62">
        <v>0</v>
      </c>
      <c r="BD61" s="62">
        <v>0</v>
      </c>
      <c r="BE61" s="62">
        <v>0</v>
      </c>
      <c r="BF61" s="62">
        <v>0</v>
      </c>
      <c r="BG61" s="62">
        <v>0</v>
      </c>
      <c r="BH61" s="62">
        <v>0</v>
      </c>
      <c r="BI61" s="62">
        <v>0</v>
      </c>
      <c r="BJ61" s="62">
        <v>0</v>
      </c>
      <c r="BK61" s="62">
        <v>0</v>
      </c>
      <c r="BL61" s="62">
        <v>0</v>
      </c>
      <c r="BM61" s="62">
        <v>0</v>
      </c>
      <c r="BN61" s="74">
        <v>0</v>
      </c>
      <c r="BO61" s="75">
        <v>0</v>
      </c>
      <c r="BP61" s="62">
        <v>0</v>
      </c>
      <c r="BQ61" s="62">
        <v>0</v>
      </c>
      <c r="BR61" s="62">
        <v>0</v>
      </c>
      <c r="BS61" s="62">
        <v>0</v>
      </c>
      <c r="BT61" s="62">
        <v>0</v>
      </c>
      <c r="BU61" s="62">
        <v>0</v>
      </c>
      <c r="BV61" s="62">
        <v>0</v>
      </c>
      <c r="BW61" s="62">
        <v>0</v>
      </c>
      <c r="BX61" s="62">
        <v>0</v>
      </c>
      <c r="BY61" s="62">
        <v>0</v>
      </c>
      <c r="BZ61" s="62">
        <v>0</v>
      </c>
      <c r="CA61" s="62">
        <v>0</v>
      </c>
      <c r="CB61" s="62">
        <v>0</v>
      </c>
      <c r="CC61" s="62">
        <v>0</v>
      </c>
      <c r="CD61" s="62">
        <v>0</v>
      </c>
      <c r="CE61" s="62">
        <v>0</v>
      </c>
      <c r="CF61" s="62">
        <v>0</v>
      </c>
      <c r="CG61" s="62">
        <v>0</v>
      </c>
      <c r="CH61" s="62">
        <v>0</v>
      </c>
      <c r="CI61" s="62">
        <v>0</v>
      </c>
      <c r="CJ61" s="62">
        <v>0</v>
      </c>
      <c r="CK61" s="62">
        <v>0</v>
      </c>
      <c r="CL61" s="62">
        <v>0</v>
      </c>
      <c r="CM61" s="62">
        <v>0</v>
      </c>
      <c r="CN61" s="62">
        <v>0</v>
      </c>
      <c r="CO61" s="62">
        <v>0</v>
      </c>
      <c r="CP61" s="62">
        <v>0</v>
      </c>
      <c r="CQ61" s="62">
        <v>0</v>
      </c>
      <c r="CR61" s="62">
        <v>0</v>
      </c>
      <c r="CS61" s="62">
        <v>0</v>
      </c>
      <c r="CT61" s="62">
        <v>0</v>
      </c>
      <c r="CU61" s="62">
        <v>0</v>
      </c>
      <c r="CV61" s="62">
        <v>0</v>
      </c>
      <c r="CW61" s="62">
        <v>0</v>
      </c>
      <c r="CX61" s="62">
        <v>0</v>
      </c>
      <c r="CY61" s="62">
        <v>0</v>
      </c>
      <c r="CZ61" s="62">
        <v>12.879</v>
      </c>
      <c r="DA61" s="62">
        <v>4375</v>
      </c>
      <c r="DB61" s="62">
        <v>9.82920430843853E-2</v>
      </c>
      <c r="DC61" s="62">
        <v>12.805</v>
      </c>
      <c r="DD61" s="62">
        <v>30815</v>
      </c>
      <c r="DE61" s="62">
        <v>6.8683402534010343</v>
      </c>
      <c r="DF61" s="62">
        <v>12.467000000000001</v>
      </c>
      <c r="DG61" s="62">
        <v>98071</v>
      </c>
      <c r="DH61" s="62">
        <v>46.646419160712476</v>
      </c>
      <c r="DI61" s="62">
        <v>12.27</v>
      </c>
      <c r="DJ61" s="62">
        <v>2300</v>
      </c>
      <c r="DK61" s="62">
        <v>1.5422968229294522</v>
      </c>
      <c r="DL61" s="62">
        <v>11.981</v>
      </c>
      <c r="DM61" s="62">
        <v>10</v>
      </c>
      <c r="DN61" s="62">
        <v>9.0633415997106691E-3</v>
      </c>
      <c r="DO61" s="62">
        <v>11.82</v>
      </c>
      <c r="DP61" s="62">
        <v>30080</v>
      </c>
      <c r="DQ61" s="62">
        <v>33.908516971596086</v>
      </c>
      <c r="DR61" s="62">
        <v>11.643000000000001</v>
      </c>
      <c r="DS61" s="62">
        <v>500</v>
      </c>
      <c r="DT61" s="62">
        <v>0.67276533547681694</v>
      </c>
      <c r="DU61" s="62">
        <v>11.446999999999999</v>
      </c>
      <c r="DV61" s="62">
        <v>5</v>
      </c>
      <c r="DW61" s="62">
        <v>7.9078974784691659E-3</v>
      </c>
      <c r="DX61" s="62">
        <v>11.32</v>
      </c>
      <c r="DY61" s="62">
        <v>16065</v>
      </c>
      <c r="DZ61" s="62">
        <v>28.648972088812961</v>
      </c>
      <c r="EA61" s="62">
        <v>11.161</v>
      </c>
      <c r="EB61" s="62">
        <v>0</v>
      </c>
      <c r="EC61" s="62">
        <v>0</v>
      </c>
      <c r="ED61" s="62">
        <v>11.04</v>
      </c>
      <c r="EE61" s="62">
        <v>5</v>
      </c>
      <c r="EF61" s="62">
        <v>1.0951126516920659E-2</v>
      </c>
      <c r="EG61" s="62">
        <v>10.94</v>
      </c>
      <c r="EH61" s="62">
        <v>63005</v>
      </c>
      <c r="EI61" s="62">
        <v>150.20707667268135</v>
      </c>
      <c r="EJ61" s="62"/>
      <c r="EK61" s="62">
        <v>0</v>
      </c>
      <c r="EL61" s="62">
        <v>0</v>
      </c>
      <c r="EM61" s="62">
        <v>0</v>
      </c>
      <c r="EN61" s="62">
        <v>0</v>
      </c>
      <c r="EO61" s="62">
        <v>0</v>
      </c>
      <c r="EP61" s="62">
        <v>10.72</v>
      </c>
      <c r="EQ61" s="62">
        <v>7840</v>
      </c>
      <c r="ER61" s="62">
        <v>23.181093833903358</v>
      </c>
      <c r="ES61" s="62">
        <v>10.57</v>
      </c>
      <c r="ET61" s="62">
        <v>14265</v>
      </c>
      <c r="EU61" s="62">
        <v>50.213828690892754</v>
      </c>
      <c r="EV61" s="62">
        <v>10.47</v>
      </c>
      <c r="EW61" s="62">
        <v>10940</v>
      </c>
      <c r="EX61" s="62">
        <v>44.451963114977701</v>
      </c>
      <c r="EY61" s="62">
        <v>10.42</v>
      </c>
      <c r="EZ61" s="62">
        <v>91915</v>
      </c>
      <c r="FA61" s="62">
        <v>419.17012183642868</v>
      </c>
      <c r="FB61" s="62">
        <v>10.45</v>
      </c>
      <c r="FC61" s="62">
        <v>13345</v>
      </c>
      <c r="FD61" s="62">
        <v>66.925200320841725</v>
      </c>
      <c r="FE61" s="62">
        <v>10.47</v>
      </c>
      <c r="FF61" s="62">
        <v>5090</v>
      </c>
      <c r="FG61" s="62">
        <v>27.752684454283671</v>
      </c>
      <c r="FH61" s="62">
        <v>10.494999999999999</v>
      </c>
      <c r="FI61" s="62">
        <v>145</v>
      </c>
      <c r="FJ61" s="62">
        <v>0.85398553836300439</v>
      </c>
      <c r="FK61" s="62">
        <v>10.55</v>
      </c>
      <c r="FL61" s="76">
        <v>34540</v>
      </c>
      <c r="FM61" s="76">
        <v>216.91416643926468</v>
      </c>
      <c r="FN61" s="76">
        <v>10.605</v>
      </c>
      <c r="FO61" s="76">
        <v>135</v>
      </c>
      <c r="FP61" s="76">
        <v>0.89535510371028304</v>
      </c>
      <c r="FQ61" s="76">
        <v>10.66</v>
      </c>
      <c r="FR61" s="76">
        <v>22112</v>
      </c>
      <c r="FS61" s="76">
        <v>153.77667626268126</v>
      </c>
      <c r="FT61" s="76">
        <v>10.69</v>
      </c>
      <c r="FU61" s="76">
        <v>140</v>
      </c>
      <c r="FV61" s="76">
        <v>1.0193372532673504</v>
      </c>
      <c r="FW61" s="76">
        <v>10.7</v>
      </c>
      <c r="FX61" s="76">
        <v>90490</v>
      </c>
      <c r="FY61" s="76">
        <v>686.01998745638195</v>
      </c>
      <c r="FZ61" s="76">
        <v>10.737</v>
      </c>
      <c r="GA61" s="76">
        <v>20</v>
      </c>
      <c r="GB61" s="76">
        <v>0.15684845100659858</v>
      </c>
      <c r="GC61" s="62">
        <v>10.771000000000001</v>
      </c>
      <c r="GD61" s="62">
        <v>320</v>
      </c>
      <c r="GE61" s="62">
        <v>2.5884451252087657</v>
      </c>
      <c r="GF61" s="62">
        <v>10.803000000000001</v>
      </c>
      <c r="GG61" s="62">
        <v>35</v>
      </c>
      <c r="GH61" s="62">
        <v>0.29146830687722841</v>
      </c>
      <c r="GI61" s="62">
        <v>10.83</v>
      </c>
      <c r="GJ61" s="62">
        <v>2035</v>
      </c>
      <c r="GK61" s="62">
        <v>17.381374886237996</v>
      </c>
      <c r="GL61" s="62">
        <v>10.888999999999999</v>
      </c>
      <c r="GM61" s="62">
        <v>30</v>
      </c>
      <c r="GN61" s="62">
        <v>0.26716197818837928</v>
      </c>
      <c r="GO61" s="62">
        <v>10.94</v>
      </c>
      <c r="GP61" s="62">
        <v>17820</v>
      </c>
      <c r="GQ61" s="62">
        <v>164.20597475806795</v>
      </c>
      <c r="GR61" s="62">
        <v>10.97</v>
      </c>
      <c r="GS61" s="62">
        <v>0</v>
      </c>
      <c r="GT61" s="62">
        <v>0</v>
      </c>
      <c r="GU61" s="62">
        <v>10.994999999999999</v>
      </c>
      <c r="GV61" s="62">
        <v>175</v>
      </c>
      <c r="GW61" s="62">
        <v>1.6927551690660041</v>
      </c>
      <c r="GX61" s="62">
        <v>11.013</v>
      </c>
      <c r="GY61" s="62">
        <v>0</v>
      </c>
      <c r="GZ61" s="62">
        <v>0</v>
      </c>
      <c r="HA61" s="62">
        <v>11.03</v>
      </c>
      <c r="HB61" s="62">
        <v>22005</v>
      </c>
      <c r="HC61" s="62">
        <v>219.06081499444059</v>
      </c>
      <c r="HD61" s="62">
        <v>11.03</v>
      </c>
      <c r="HE61" s="62">
        <v>180</v>
      </c>
      <c r="HF61" s="62">
        <v>1.8185307992151447</v>
      </c>
      <c r="HG61" s="62">
        <v>11.06</v>
      </c>
      <c r="HH61" s="62">
        <v>14800</v>
      </c>
      <c r="HI61" s="62">
        <v>149.37741243910423</v>
      </c>
      <c r="HJ61" s="62">
        <v>11.076000000000001</v>
      </c>
      <c r="HK61" s="62">
        <v>0</v>
      </c>
      <c r="HL61" s="62">
        <v>0</v>
      </c>
      <c r="HM61" s="62">
        <v>11.089</v>
      </c>
      <c r="HN61" s="62">
        <v>0</v>
      </c>
      <c r="HO61" s="62">
        <v>0</v>
      </c>
      <c r="HP61" s="62">
        <v>11.1</v>
      </c>
      <c r="HQ61" s="62">
        <v>100</v>
      </c>
      <c r="HR61" s="62">
        <v>0.95625237700575683</v>
      </c>
    </row>
    <row r="62" spans="1:226" s="43" customFormat="1">
      <c r="A62" s="63" t="s">
        <v>208</v>
      </c>
      <c r="B62" s="68" t="str">
        <f t="shared" si="11"/>
        <v>ODU6 Comdty</v>
      </c>
      <c r="C62" s="101" t="str">
        <f t="shared" si="0"/>
        <v>U16</v>
      </c>
      <c r="D62" s="93">
        <f ca="1">IF($C$1=TODAY(),IF(ISERROR(_xll.BDP(A62,"last_price")+1-1),IF(O62&lt;=$C$1,0,(D61+D63)/2),_xll.BDP(A62,"last_price")),AA62)</f>
        <v>0</v>
      </c>
      <c r="E62" s="94">
        <f ca="1">IF($C$1=TODAY(),IF(ISERROR(_xll.BDP(A62,"volume")+1-1),0,_xll.BDP(A62,"volume")),AB62)</f>
        <v>0</v>
      </c>
      <c r="F62" s="95">
        <f>IF(O62&lt;$C$1,0,NETWORKDAYS($C$1,O62,FERIADOS!$A$1:$A$830)-1)</f>
        <v>0</v>
      </c>
      <c r="G62" s="96">
        <f t="shared" ca="1" si="1"/>
        <v>0</v>
      </c>
      <c r="H62" s="97">
        <f t="shared" si="29"/>
        <v>0</v>
      </c>
      <c r="I62" s="97">
        <f t="shared" si="30"/>
        <v>0</v>
      </c>
      <c r="J62" s="97">
        <f t="shared" si="31"/>
        <v>0</v>
      </c>
      <c r="K62" s="98">
        <f t="shared" si="32"/>
        <v>0</v>
      </c>
      <c r="L62" s="43">
        <f t="shared" si="33"/>
        <v>2016</v>
      </c>
      <c r="M62" s="43">
        <f>IF(C62="","",VLOOKUP(LEFT(C62,1),DIs!$R$2:$S$13,2,FALSE))</f>
        <v>9</v>
      </c>
      <c r="N62" s="54">
        <f t="shared" si="34"/>
        <v>42614</v>
      </c>
      <c r="O62" s="54">
        <f>IF(A62="",0,WORKDAY(N62-1,1,FERIADOS!$A$2:$A$831))</f>
        <v>42614</v>
      </c>
      <c r="P62" s="150">
        <f t="shared" si="12"/>
        <v>10</v>
      </c>
      <c r="Q62" s="61" t="str">
        <f>_xll.BDH(A62,$R$7:$S$7,$C$1,$C$1,"Dir=V","Dts=S","Sort=A","Quote=C","QtTyp=Y","Days=T","Per=cd","DtFmt=D","UseDPDF=Y")</f>
        <v>#N/A N/A</v>
      </c>
      <c r="T62" s="43">
        <f t="shared" si="16"/>
        <v>0</v>
      </c>
      <c r="V62" s="69" t="str">
        <f>_xll.BDH(B62,$R$7:$S$7,$C$1,$C$1,"Dir=V","Dts=S","Sort=A","Quote=C","QtTyp=Y","Days=T","Per=cd","DtFmt=D","UseDPDF=Y")</f>
        <v>#N/A Invalid Security</v>
      </c>
      <c r="Y62" s="43">
        <f t="shared" si="17"/>
        <v>0</v>
      </c>
      <c r="AA62" s="43">
        <f t="shared" si="18"/>
        <v>0</v>
      </c>
      <c r="AB62" s="43">
        <f t="shared" si="9"/>
        <v>0</v>
      </c>
      <c r="AD62" s="43">
        <v>52</v>
      </c>
      <c r="AE62" s="43" t="s">
        <v>175</v>
      </c>
      <c r="AF62" s="48">
        <v>42086</v>
      </c>
      <c r="AG62" s="43">
        <v>13.45</v>
      </c>
      <c r="AH62" s="43">
        <v>231490</v>
      </c>
      <c r="AI62" s="43">
        <v>394655</v>
      </c>
      <c r="AK62" s="58">
        <f t="shared" si="15"/>
        <v>42762</v>
      </c>
      <c r="AL62" s="43">
        <f t="shared" si="22"/>
        <v>57</v>
      </c>
      <c r="AM62" s="43">
        <f>IF(AK62="","",NETWORKDAYS(AK62,$AM$2,FERIADOS!$A$1:$A$830)-1)</f>
        <v>-21</v>
      </c>
      <c r="AN62" s="63">
        <v>3.1265000000000001</v>
      </c>
      <c r="AO62" s="43">
        <f t="shared" si="19"/>
        <v>0</v>
      </c>
      <c r="AP62" s="50">
        <f t="shared" si="20"/>
        <v>0</v>
      </c>
      <c r="AQ62" s="59">
        <f t="shared" si="10"/>
        <v>0</v>
      </c>
      <c r="AR62" s="59">
        <f t="shared" si="21"/>
        <v>0</v>
      </c>
      <c r="AS62" s="72">
        <v>42762</v>
      </c>
      <c r="AT62" s="73">
        <v>3863.6178435444917</v>
      </c>
      <c r="AU62" s="62">
        <v>0</v>
      </c>
      <c r="AV62" s="62">
        <v>0</v>
      </c>
      <c r="AW62" s="62">
        <v>0</v>
      </c>
      <c r="AX62" s="62">
        <v>0</v>
      </c>
      <c r="AY62" s="62">
        <v>0</v>
      </c>
      <c r="AZ62" s="62">
        <v>0</v>
      </c>
      <c r="BA62" s="62">
        <v>0</v>
      </c>
      <c r="BB62" s="62">
        <v>0</v>
      </c>
      <c r="BC62" s="62">
        <v>0</v>
      </c>
      <c r="BD62" s="62">
        <v>0</v>
      </c>
      <c r="BE62" s="62">
        <v>0</v>
      </c>
      <c r="BF62" s="62">
        <v>0</v>
      </c>
      <c r="BG62" s="62">
        <v>0</v>
      </c>
      <c r="BH62" s="62">
        <v>0</v>
      </c>
      <c r="BI62" s="62">
        <v>0</v>
      </c>
      <c r="BJ62" s="62">
        <v>0</v>
      </c>
      <c r="BK62" s="62">
        <v>0</v>
      </c>
      <c r="BL62" s="62">
        <v>0</v>
      </c>
      <c r="BM62" s="62">
        <v>0</v>
      </c>
      <c r="BN62" s="74">
        <v>0</v>
      </c>
      <c r="BO62" s="75">
        <v>0</v>
      </c>
      <c r="BP62" s="62">
        <v>0</v>
      </c>
      <c r="BQ62" s="62">
        <v>0</v>
      </c>
      <c r="BR62" s="62">
        <v>0</v>
      </c>
      <c r="BS62" s="62">
        <v>0</v>
      </c>
      <c r="BT62" s="62">
        <v>0</v>
      </c>
      <c r="BU62" s="62">
        <v>0</v>
      </c>
      <c r="BV62" s="62">
        <v>0</v>
      </c>
      <c r="BW62" s="62">
        <v>0</v>
      </c>
      <c r="BX62" s="62">
        <v>0</v>
      </c>
      <c r="BY62" s="62">
        <v>0</v>
      </c>
      <c r="BZ62" s="62">
        <v>0</v>
      </c>
      <c r="CA62" s="62">
        <v>0</v>
      </c>
      <c r="CB62" s="62">
        <v>0</v>
      </c>
      <c r="CC62" s="62">
        <v>0</v>
      </c>
      <c r="CD62" s="62">
        <v>0</v>
      </c>
      <c r="CE62" s="62">
        <v>0</v>
      </c>
      <c r="CF62" s="62">
        <v>0</v>
      </c>
      <c r="CG62" s="62">
        <v>0</v>
      </c>
      <c r="CH62" s="62">
        <v>0</v>
      </c>
      <c r="CI62" s="62">
        <v>0</v>
      </c>
      <c r="CJ62" s="62">
        <v>0</v>
      </c>
      <c r="CK62" s="62">
        <v>0</v>
      </c>
      <c r="CL62" s="62">
        <v>0</v>
      </c>
      <c r="CM62" s="62">
        <v>0</v>
      </c>
      <c r="CN62" s="62">
        <v>0</v>
      </c>
      <c r="CO62" s="62">
        <v>0</v>
      </c>
      <c r="CP62" s="62">
        <v>0</v>
      </c>
      <c r="CQ62" s="62">
        <v>0</v>
      </c>
      <c r="CR62" s="62">
        <v>0</v>
      </c>
      <c r="CS62" s="62">
        <v>0</v>
      </c>
      <c r="CT62" s="62">
        <v>0</v>
      </c>
      <c r="CU62" s="62">
        <v>0</v>
      </c>
      <c r="CV62" s="62">
        <v>0</v>
      </c>
      <c r="CW62" s="62">
        <v>0</v>
      </c>
      <c r="CX62" s="62">
        <v>0</v>
      </c>
      <c r="CY62" s="62">
        <v>0</v>
      </c>
      <c r="CZ62" s="62">
        <v>12.87</v>
      </c>
      <c r="DA62" s="62">
        <v>14040</v>
      </c>
      <c r="DB62" s="62">
        <v>0.47296056371078615</v>
      </c>
      <c r="DC62" s="62">
        <v>12.811</v>
      </c>
      <c r="DD62" s="62">
        <v>67835</v>
      </c>
      <c r="DE62" s="62">
        <v>15.867192178391557</v>
      </c>
      <c r="DF62" s="62">
        <v>12.473000000000001</v>
      </c>
      <c r="DG62" s="62">
        <v>50350</v>
      </c>
      <c r="DH62" s="62">
        <v>24.492420562889102</v>
      </c>
      <c r="DI62" s="62">
        <v>12.265000000000001</v>
      </c>
      <c r="DJ62" s="62">
        <v>18825</v>
      </c>
      <c r="DK62" s="62">
        <v>12.825125062624734</v>
      </c>
      <c r="DL62" s="62">
        <v>12.05</v>
      </c>
      <c r="DM62" s="62">
        <v>4840</v>
      </c>
      <c r="DN62" s="62">
        <v>4.4338724398786482</v>
      </c>
      <c r="DO62" s="62">
        <v>11.824999999999999</v>
      </c>
      <c r="DP62" s="62">
        <v>119290</v>
      </c>
      <c r="DQ62" s="62">
        <v>135.6972087581164</v>
      </c>
      <c r="DR62" s="62">
        <v>11.65</v>
      </c>
      <c r="DS62" s="62">
        <v>0</v>
      </c>
      <c r="DT62" s="62">
        <v>0</v>
      </c>
      <c r="DU62" s="62">
        <v>11.45</v>
      </c>
      <c r="DV62" s="62">
        <v>0</v>
      </c>
      <c r="DW62" s="62">
        <v>0</v>
      </c>
      <c r="DX62" s="62">
        <v>11.315</v>
      </c>
      <c r="DY62" s="62">
        <v>6575</v>
      </c>
      <c r="DZ62" s="62">
        <v>11.790962803281227</v>
      </c>
      <c r="EA62" s="62">
        <v>11.156000000000001</v>
      </c>
      <c r="EB62" s="62">
        <v>0</v>
      </c>
      <c r="EC62" s="62">
        <v>0</v>
      </c>
      <c r="ED62" s="62">
        <v>11.035</v>
      </c>
      <c r="EE62" s="62">
        <v>0</v>
      </c>
      <c r="EF62" s="62">
        <v>0</v>
      </c>
      <c r="EG62" s="62">
        <v>10.935</v>
      </c>
      <c r="EH62" s="62">
        <v>117180</v>
      </c>
      <c r="EI62" s="62">
        <v>280.49152457085194</v>
      </c>
      <c r="EJ62" s="62"/>
      <c r="EK62" s="62">
        <v>0</v>
      </c>
      <c r="EL62" s="62">
        <v>0</v>
      </c>
      <c r="EM62" s="62">
        <v>0</v>
      </c>
      <c r="EN62" s="62">
        <v>0</v>
      </c>
      <c r="EO62" s="62">
        <v>0</v>
      </c>
      <c r="EP62" s="62">
        <v>10.71</v>
      </c>
      <c r="EQ62" s="62">
        <v>11720</v>
      </c>
      <c r="ER62" s="62">
        <v>34.765580717991455</v>
      </c>
      <c r="ES62" s="62">
        <v>10.55</v>
      </c>
      <c r="ET62" s="62">
        <v>13130</v>
      </c>
      <c r="EU62" s="62">
        <v>46.351159631545762</v>
      </c>
      <c r="EV62" s="62">
        <v>10.47</v>
      </c>
      <c r="EW62" s="62">
        <v>5385</v>
      </c>
      <c r="EX62" s="62">
        <v>21.924411925024444</v>
      </c>
      <c r="EY62" s="62">
        <v>10.4</v>
      </c>
      <c r="EZ62" s="62">
        <v>106925</v>
      </c>
      <c r="FA62" s="62">
        <v>488.70479676939669</v>
      </c>
      <c r="FB62" s="62">
        <v>10.43</v>
      </c>
      <c r="FC62" s="62">
        <v>8045</v>
      </c>
      <c r="FD62" s="62">
        <v>40.427497089571482</v>
      </c>
      <c r="FE62" s="62">
        <v>10.44</v>
      </c>
      <c r="FF62" s="62">
        <v>3540</v>
      </c>
      <c r="FG62" s="62">
        <v>19.343715753790431</v>
      </c>
      <c r="FH62" s="62">
        <v>10.465</v>
      </c>
      <c r="FI62" s="62">
        <v>80</v>
      </c>
      <c r="FJ62" s="62">
        <v>0.47215127359566933</v>
      </c>
      <c r="FK62" s="62">
        <v>10.51</v>
      </c>
      <c r="FL62" s="76">
        <v>49375</v>
      </c>
      <c r="FM62" s="76">
        <v>310.81864328194871</v>
      </c>
      <c r="FN62" s="76">
        <v>10.56</v>
      </c>
      <c r="FO62" s="76">
        <v>250</v>
      </c>
      <c r="FP62" s="76">
        <v>1.6622974624684983</v>
      </c>
      <c r="FQ62" s="76">
        <v>10.61</v>
      </c>
      <c r="FR62" s="76">
        <v>37777</v>
      </c>
      <c r="FS62" s="76">
        <v>263.44258224940739</v>
      </c>
      <c r="FT62" s="76">
        <v>10.635</v>
      </c>
      <c r="FU62" s="76">
        <v>320</v>
      </c>
      <c r="FV62" s="76">
        <v>2.336906444879483</v>
      </c>
      <c r="FW62" s="76">
        <v>10.64</v>
      </c>
      <c r="FX62" s="76">
        <v>138845</v>
      </c>
      <c r="FY62" s="76">
        <v>1056.0577358982487</v>
      </c>
      <c r="FZ62" s="76">
        <v>10.677</v>
      </c>
      <c r="GA62" s="76">
        <v>5</v>
      </c>
      <c r="GB62" s="76">
        <v>3.9343383316594129E-2</v>
      </c>
      <c r="GC62" s="62">
        <v>10.71</v>
      </c>
      <c r="GD62" s="62">
        <v>1360</v>
      </c>
      <c r="GE62" s="62">
        <v>11.039113586707218</v>
      </c>
      <c r="GF62" s="62">
        <v>10.737</v>
      </c>
      <c r="GG62" s="62">
        <v>0</v>
      </c>
      <c r="GH62" s="62">
        <v>0</v>
      </c>
      <c r="GI62" s="62">
        <v>10.76</v>
      </c>
      <c r="GJ62" s="62">
        <v>3150</v>
      </c>
      <c r="GK62" s="62">
        <v>27.016180505003074</v>
      </c>
      <c r="GL62" s="62">
        <v>10.818999999999999</v>
      </c>
      <c r="GM62" s="62">
        <v>0</v>
      </c>
      <c r="GN62" s="62">
        <v>0</v>
      </c>
      <c r="GO62" s="62">
        <v>10.87</v>
      </c>
      <c r="GP62" s="62">
        <v>41750</v>
      </c>
      <c r="GQ62" s="62">
        <v>386.4930478973842</v>
      </c>
      <c r="GR62" s="62">
        <v>10.891</v>
      </c>
      <c r="GS62" s="62">
        <v>0</v>
      </c>
      <c r="GT62" s="62">
        <v>0</v>
      </c>
      <c r="GU62" s="62">
        <v>10.91</v>
      </c>
      <c r="GV62" s="62">
        <v>190</v>
      </c>
      <c r="GW62" s="62">
        <v>1.849284396895668</v>
      </c>
      <c r="GX62" s="62">
        <v>10.931000000000001</v>
      </c>
      <c r="GY62" s="62">
        <v>0</v>
      </c>
      <c r="GZ62" s="62">
        <v>0</v>
      </c>
      <c r="HA62" s="62">
        <v>10.95</v>
      </c>
      <c r="HB62" s="62">
        <v>35840</v>
      </c>
      <c r="HC62" s="62">
        <v>359.11469057001568</v>
      </c>
      <c r="HD62" s="62">
        <v>10.96</v>
      </c>
      <c r="HE62" s="62">
        <v>250</v>
      </c>
      <c r="HF62" s="62">
        <v>2.5416295798932294</v>
      </c>
      <c r="HG62" s="62">
        <v>10.99</v>
      </c>
      <c r="HH62" s="62">
        <v>29830</v>
      </c>
      <c r="HI62" s="62">
        <v>303.14580818766404</v>
      </c>
      <c r="HJ62" s="62">
        <v>11.000999999999999</v>
      </c>
      <c r="HK62" s="62">
        <v>0</v>
      </c>
      <c r="HL62" s="62">
        <v>0</v>
      </c>
      <c r="HM62" s="62">
        <v>11.01</v>
      </c>
      <c r="HN62" s="62">
        <v>0</v>
      </c>
      <c r="HO62" s="62">
        <v>0</v>
      </c>
      <c r="HP62" s="62">
        <v>11.05</v>
      </c>
      <c r="HQ62" s="62">
        <v>0</v>
      </c>
      <c r="HR62" s="62">
        <v>0</v>
      </c>
    </row>
    <row r="63" spans="1:226" s="43" customFormat="1">
      <c r="A63" s="85" t="s">
        <v>209</v>
      </c>
      <c r="B63" s="68" t="str">
        <f t="shared" si="11"/>
        <v>ODV6 Comdty</v>
      </c>
      <c r="C63" s="100" t="str">
        <f t="shared" si="0"/>
        <v>V16</v>
      </c>
      <c r="D63" s="87">
        <f ca="1">IF($C$1=TODAY(),IF(ISERROR(_xll.BDP(A63,"last_price")+1-1),IF(O63&lt;=$C$1,0,(D62+D64)/2),_xll.BDP(A63,"last_price")),AA63)</f>
        <v>0</v>
      </c>
      <c r="E63" s="88">
        <f ca="1">IF($C$1=TODAY(),IF(ISERROR(_xll.BDP(A63,"volume")+1-1),0,_xll.BDP(A63,"volume")),AB63)</f>
        <v>0</v>
      </c>
      <c r="F63" s="89">
        <f>IF(O63&lt;$C$1,0,NETWORKDAYS($C$1,O63,FERIADOS!$A$1:$A$830)-1)</f>
        <v>0</v>
      </c>
      <c r="G63" s="90">
        <f t="shared" ca="1" si="1"/>
        <v>0</v>
      </c>
      <c r="H63" s="91">
        <f t="shared" si="29"/>
        <v>0</v>
      </c>
      <c r="I63" s="91">
        <f t="shared" si="30"/>
        <v>0</v>
      </c>
      <c r="J63" s="91">
        <f t="shared" si="31"/>
        <v>0</v>
      </c>
      <c r="K63" s="92">
        <f t="shared" si="32"/>
        <v>0</v>
      </c>
      <c r="L63" s="43">
        <f t="shared" si="33"/>
        <v>2016</v>
      </c>
      <c r="M63" s="43">
        <f>IF(C63="","",VLOOKUP(LEFT(C63,1),DIs!$R$2:$S$13,2,FALSE))</f>
        <v>10</v>
      </c>
      <c r="N63" s="54">
        <f t="shared" si="34"/>
        <v>42644</v>
      </c>
      <c r="O63" s="54">
        <f>IF(A63="",0,WORKDAY(N63-1,1,FERIADOS!$A$2:$A$831))</f>
        <v>42646</v>
      </c>
      <c r="P63" s="150">
        <f t="shared" si="12"/>
        <v>10</v>
      </c>
      <c r="Q63" s="61" t="str">
        <f>_xll.BDH(A63,$R$7:$S$7,$C$1,$C$1,"Dir=V","Dts=S","Sort=A","Quote=C","QtTyp=Y","Days=T","Per=cd","DtFmt=D","UseDPDF=Y")</f>
        <v>#N/A N/A</v>
      </c>
      <c r="T63" s="43">
        <f t="shared" si="16"/>
        <v>0</v>
      </c>
      <c r="V63" s="69" t="str">
        <f>_xll.BDH(B63,$R$7:$S$7,$C$1,$C$1,"Dir=V","Dts=S","Sort=A","Quote=C","QtTyp=Y","Days=T","Per=cd","DtFmt=D","UseDPDF=Y")</f>
        <v>#N/A Invalid Security</v>
      </c>
      <c r="Y63" s="43">
        <f t="shared" si="17"/>
        <v>0</v>
      </c>
      <c r="AA63" s="43">
        <f t="shared" si="18"/>
        <v>0</v>
      </c>
      <c r="AB63" s="43">
        <f t="shared" si="9"/>
        <v>0</v>
      </c>
      <c r="AD63" s="43">
        <v>53</v>
      </c>
      <c r="AE63" s="43" t="s">
        <v>176</v>
      </c>
      <c r="AF63" s="48">
        <v>42087</v>
      </c>
      <c r="AG63" s="43">
        <v>13.44</v>
      </c>
      <c r="AH63" s="43">
        <v>384160</v>
      </c>
      <c r="AI63" s="43">
        <v>573650</v>
      </c>
      <c r="AK63" s="58">
        <f t="shared" si="15"/>
        <v>42761</v>
      </c>
      <c r="AL63" s="43">
        <f t="shared" si="22"/>
        <v>58</v>
      </c>
      <c r="AM63" s="43">
        <f>IF(AK63="","",NETWORKDAYS(AK63,$AM$2,FERIADOS!$A$1:$A$830)-1)</f>
        <v>-20</v>
      </c>
      <c r="AN63" s="63">
        <v>3.1743999999999999</v>
      </c>
      <c r="AO63" s="43">
        <f t="shared" si="19"/>
        <v>0</v>
      </c>
      <c r="AP63" s="50">
        <f t="shared" si="20"/>
        <v>0</v>
      </c>
      <c r="AQ63" s="59">
        <f t="shared" si="10"/>
        <v>0</v>
      </c>
      <c r="AR63" s="59">
        <f t="shared" si="21"/>
        <v>0</v>
      </c>
      <c r="AS63" s="72">
        <v>42761</v>
      </c>
      <c r="AT63" s="73">
        <v>5116.8308059460423</v>
      </c>
      <c r="AU63" s="62">
        <v>0</v>
      </c>
      <c r="AV63" s="62">
        <v>0</v>
      </c>
      <c r="AW63" s="62">
        <v>0</v>
      </c>
      <c r="AX63" s="62">
        <v>0</v>
      </c>
      <c r="AY63" s="62">
        <v>0</v>
      </c>
      <c r="AZ63" s="62">
        <v>0</v>
      </c>
      <c r="BA63" s="62">
        <v>0</v>
      </c>
      <c r="BB63" s="62">
        <v>0</v>
      </c>
      <c r="BC63" s="62">
        <v>0</v>
      </c>
      <c r="BD63" s="62">
        <v>0</v>
      </c>
      <c r="BE63" s="62">
        <v>0</v>
      </c>
      <c r="BF63" s="62">
        <v>0</v>
      </c>
      <c r="BG63" s="62">
        <v>0</v>
      </c>
      <c r="BH63" s="62">
        <v>0</v>
      </c>
      <c r="BI63" s="62">
        <v>0</v>
      </c>
      <c r="BJ63" s="62">
        <v>0</v>
      </c>
      <c r="BK63" s="62">
        <v>0</v>
      </c>
      <c r="BL63" s="62">
        <v>0</v>
      </c>
      <c r="BM63" s="62">
        <v>0</v>
      </c>
      <c r="BN63" s="74">
        <v>0</v>
      </c>
      <c r="BO63" s="75">
        <v>0</v>
      </c>
      <c r="BP63" s="62">
        <v>0</v>
      </c>
      <c r="BQ63" s="62">
        <v>0</v>
      </c>
      <c r="BR63" s="62">
        <v>0</v>
      </c>
      <c r="BS63" s="62">
        <v>0</v>
      </c>
      <c r="BT63" s="62">
        <v>0</v>
      </c>
      <c r="BU63" s="62">
        <v>0</v>
      </c>
      <c r="BV63" s="62">
        <v>0</v>
      </c>
      <c r="BW63" s="62">
        <v>0</v>
      </c>
      <c r="BX63" s="62">
        <v>0</v>
      </c>
      <c r="BY63" s="62">
        <v>0</v>
      </c>
      <c r="BZ63" s="62">
        <v>0</v>
      </c>
      <c r="CA63" s="62">
        <v>0</v>
      </c>
      <c r="CB63" s="62">
        <v>0</v>
      </c>
      <c r="CC63" s="62">
        <v>0</v>
      </c>
      <c r="CD63" s="62">
        <v>0</v>
      </c>
      <c r="CE63" s="62">
        <v>0</v>
      </c>
      <c r="CF63" s="62">
        <v>0</v>
      </c>
      <c r="CG63" s="62">
        <v>0</v>
      </c>
      <c r="CH63" s="62">
        <v>0</v>
      </c>
      <c r="CI63" s="62">
        <v>0</v>
      </c>
      <c r="CJ63" s="62">
        <v>0</v>
      </c>
      <c r="CK63" s="62">
        <v>0</v>
      </c>
      <c r="CL63" s="62">
        <v>0</v>
      </c>
      <c r="CM63" s="62">
        <v>0</v>
      </c>
      <c r="CN63" s="62">
        <v>0</v>
      </c>
      <c r="CO63" s="62">
        <v>0</v>
      </c>
      <c r="CP63" s="62">
        <v>0</v>
      </c>
      <c r="CQ63" s="62">
        <v>0</v>
      </c>
      <c r="CR63" s="62">
        <v>0</v>
      </c>
      <c r="CS63" s="62">
        <v>0</v>
      </c>
      <c r="CT63" s="62">
        <v>0</v>
      </c>
      <c r="CU63" s="62">
        <v>0</v>
      </c>
      <c r="CV63" s="62">
        <v>0</v>
      </c>
      <c r="CW63" s="62">
        <v>0</v>
      </c>
      <c r="CX63" s="62">
        <v>0</v>
      </c>
      <c r="CY63" s="62">
        <v>0</v>
      </c>
      <c r="CZ63" s="62">
        <v>12.881</v>
      </c>
      <c r="DA63" s="62">
        <v>4830</v>
      </c>
      <c r="DB63" s="62">
        <v>0.21354471730312471</v>
      </c>
      <c r="DC63" s="62">
        <v>12.811</v>
      </c>
      <c r="DD63" s="62">
        <v>154700</v>
      </c>
      <c r="DE63" s="62">
        <v>37.318913476536729</v>
      </c>
      <c r="DF63" s="62">
        <v>12.49</v>
      </c>
      <c r="DG63" s="62">
        <v>119315</v>
      </c>
      <c r="DH63" s="62">
        <v>58.425705820292883</v>
      </c>
      <c r="DI63" s="62">
        <v>12.28</v>
      </c>
      <c r="DJ63" s="62">
        <v>10405</v>
      </c>
      <c r="DK63" s="62">
        <v>7.0899380329647546</v>
      </c>
      <c r="DL63" s="62">
        <v>12.06</v>
      </c>
      <c r="DM63" s="62">
        <v>15350</v>
      </c>
      <c r="DN63" s="62">
        <v>14.006664492985152</v>
      </c>
      <c r="DO63" s="62">
        <v>11.84</v>
      </c>
      <c r="DP63" s="62">
        <v>183445</v>
      </c>
      <c r="DQ63" s="62">
        <v>207.35319653953894</v>
      </c>
      <c r="DR63" s="62">
        <v>11.64</v>
      </c>
      <c r="DS63" s="62">
        <v>1585</v>
      </c>
      <c r="DT63" s="62">
        <v>2.132314673407735</v>
      </c>
      <c r="DU63" s="62">
        <v>11.442</v>
      </c>
      <c r="DV63" s="62">
        <v>0</v>
      </c>
      <c r="DW63" s="62">
        <v>0</v>
      </c>
      <c r="DX63" s="62">
        <v>11.33</v>
      </c>
      <c r="DY63" s="62">
        <v>16570</v>
      </c>
      <c r="DZ63" s="62">
        <v>29.420651650894335</v>
      </c>
      <c r="EA63" s="62">
        <v>11.176</v>
      </c>
      <c r="EB63" s="62">
        <v>0</v>
      </c>
      <c r="EC63" s="62">
        <v>0</v>
      </c>
      <c r="ED63" s="62">
        <v>11.058</v>
      </c>
      <c r="EE63" s="62">
        <v>0</v>
      </c>
      <c r="EF63" s="62">
        <v>0</v>
      </c>
      <c r="EG63" s="62">
        <v>10.96</v>
      </c>
      <c r="EH63" s="62">
        <v>106710</v>
      </c>
      <c r="EI63" s="62">
        <v>252.4561101847369</v>
      </c>
      <c r="EJ63" s="62"/>
      <c r="EK63" s="62">
        <v>0</v>
      </c>
      <c r="EL63" s="62">
        <v>0</v>
      </c>
      <c r="EM63" s="62">
        <v>0</v>
      </c>
      <c r="EN63" s="62">
        <v>0</v>
      </c>
      <c r="EO63" s="62">
        <v>0</v>
      </c>
      <c r="EP63" s="62">
        <v>10.74</v>
      </c>
      <c r="EQ63" s="62">
        <v>17380</v>
      </c>
      <c r="ER63" s="62">
        <v>50.901307081696245</v>
      </c>
      <c r="ES63" s="62">
        <v>10.59</v>
      </c>
      <c r="ET63" s="62">
        <v>14220</v>
      </c>
      <c r="EU63" s="62">
        <v>49.518337707552234</v>
      </c>
      <c r="EV63" s="62">
        <v>10.52</v>
      </c>
      <c r="EW63" s="62">
        <v>5405</v>
      </c>
      <c r="EX63" s="62">
        <v>21.690900569295838</v>
      </c>
      <c r="EY63" s="62">
        <v>10.47</v>
      </c>
      <c r="EZ63" s="62">
        <v>198080</v>
      </c>
      <c r="FA63" s="62">
        <v>891.532875452761</v>
      </c>
      <c r="FB63" s="62">
        <v>10.49</v>
      </c>
      <c r="FC63" s="62">
        <v>23960</v>
      </c>
      <c r="FD63" s="62">
        <v>118.5556256297595</v>
      </c>
      <c r="FE63" s="62">
        <v>10.5</v>
      </c>
      <c r="FF63" s="62">
        <v>4955</v>
      </c>
      <c r="FG63" s="62">
        <v>26.651663898995881</v>
      </c>
      <c r="FH63" s="62">
        <v>10.55</v>
      </c>
      <c r="FI63" s="62">
        <v>60</v>
      </c>
      <c r="FJ63" s="62">
        <v>0.34817226351486125</v>
      </c>
      <c r="FK63" s="62">
        <v>10.58</v>
      </c>
      <c r="FL63" s="76">
        <v>89810</v>
      </c>
      <c r="FM63" s="76">
        <v>555.98780931182148</v>
      </c>
      <c r="FN63" s="76">
        <v>10.64</v>
      </c>
      <c r="FO63" s="76">
        <v>115</v>
      </c>
      <c r="FP63" s="76">
        <v>0.75150154167621785</v>
      </c>
      <c r="FQ63" s="76">
        <v>10.68</v>
      </c>
      <c r="FR63" s="76">
        <v>35950</v>
      </c>
      <c r="FS63" s="76">
        <v>246.42133261395546</v>
      </c>
      <c r="FT63" s="76">
        <v>10.725</v>
      </c>
      <c r="FU63" s="76">
        <v>75</v>
      </c>
      <c r="FV63" s="76">
        <v>0.53777583493627623</v>
      </c>
      <c r="FW63" s="76">
        <v>10.73</v>
      </c>
      <c r="FX63" s="76">
        <v>195675</v>
      </c>
      <c r="FY63" s="76">
        <v>1460.9083998755605</v>
      </c>
      <c r="FZ63" s="76">
        <v>10.763999999999999</v>
      </c>
      <c r="GA63" s="76">
        <v>5</v>
      </c>
      <c r="GB63" s="76">
        <v>3.8614581278817096E-2</v>
      </c>
      <c r="GC63" s="62">
        <v>10.795999999999999</v>
      </c>
      <c r="GD63" s="62">
        <v>925</v>
      </c>
      <c r="GE63" s="62">
        <v>7.3676778442164581</v>
      </c>
      <c r="GF63" s="62">
        <v>10.824999999999999</v>
      </c>
      <c r="GG63" s="62">
        <v>5</v>
      </c>
      <c r="GH63" s="62">
        <v>4.100058524091451E-2</v>
      </c>
      <c r="GI63" s="62">
        <v>10.85</v>
      </c>
      <c r="GJ63" s="62">
        <v>3120</v>
      </c>
      <c r="GK63" s="62">
        <v>26.239602726895058</v>
      </c>
      <c r="GL63" s="62">
        <v>10.909000000000001</v>
      </c>
      <c r="GM63" s="62">
        <v>0</v>
      </c>
      <c r="GN63" s="62">
        <v>0</v>
      </c>
      <c r="GO63" s="62">
        <v>10.96</v>
      </c>
      <c r="GP63" s="62">
        <v>64125</v>
      </c>
      <c r="GQ63" s="62">
        <v>581.55641328764489</v>
      </c>
      <c r="GR63" s="62">
        <v>10.987</v>
      </c>
      <c r="GS63" s="62">
        <v>0</v>
      </c>
      <c r="GT63" s="62">
        <v>0</v>
      </c>
      <c r="GU63" s="62">
        <v>11.01</v>
      </c>
      <c r="GV63" s="62">
        <v>305</v>
      </c>
      <c r="GW63" s="62">
        <v>2.9035601181551818</v>
      </c>
      <c r="GX63" s="62">
        <v>11.031000000000001</v>
      </c>
      <c r="GY63" s="62">
        <v>0</v>
      </c>
      <c r="GZ63" s="62">
        <v>0</v>
      </c>
      <c r="HA63" s="62">
        <v>11.05</v>
      </c>
      <c r="HB63" s="62">
        <v>30127</v>
      </c>
      <c r="HC63" s="62">
        <v>294.9688248614097</v>
      </c>
      <c r="HD63" s="62">
        <v>11.065</v>
      </c>
      <c r="HE63" s="62">
        <v>605</v>
      </c>
      <c r="HF63" s="62">
        <v>6.001666522901612</v>
      </c>
      <c r="HG63" s="62">
        <v>11.11</v>
      </c>
      <c r="HH63" s="62">
        <v>16730</v>
      </c>
      <c r="HI63" s="62">
        <v>165.49070404811351</v>
      </c>
      <c r="HJ63" s="62">
        <v>11.121</v>
      </c>
      <c r="HK63" s="62">
        <v>0</v>
      </c>
      <c r="HL63" s="62">
        <v>0</v>
      </c>
      <c r="HM63" s="62">
        <v>11.13</v>
      </c>
      <c r="HN63" s="62">
        <v>0</v>
      </c>
      <c r="HO63" s="62">
        <v>0</v>
      </c>
      <c r="HP63" s="62">
        <v>11.17</v>
      </c>
      <c r="HQ63" s="62">
        <v>0</v>
      </c>
      <c r="HR63" s="62">
        <v>0</v>
      </c>
    </row>
    <row r="64" spans="1:226" s="43" customFormat="1">
      <c r="A64" s="63"/>
      <c r="B64" s="68" t="str">
        <f t="shared" ref="B64:B86" si="35">CONCATENATE("OD",LEFT(C64,1),RIGHT(C64,1)," Comdty")</f>
        <v>OD Comdty</v>
      </c>
      <c r="C64" s="101" t="str">
        <f t="shared" ref="C64:C86" si="36">RIGHT(LEFT(A64,5),3)</f>
        <v/>
      </c>
      <c r="D64" s="93">
        <f ca="1">IF($C$1=TODAY(),IF(ISERROR(_xll.BDP(A64,"last_price")+1-1),IF(O64&lt;=$C$1,0,(D63+D65)/2),_xll.BDP(A64,"last_price")),AA64)</f>
        <v>0</v>
      </c>
      <c r="E64" s="94">
        <f ca="1">IF($C$1=TODAY(),IF(ISERROR(_xll.BDP(A64,"volume")+1-1),0,_xll.BDP(A64,"volume")),AB64)</f>
        <v>0</v>
      </c>
      <c r="F64" s="95">
        <f>IF(O64&lt;$C$1,0,NETWORKDAYS($C$1,O64,FERIADOS!$A$1:$A$830)-1)</f>
        <v>0</v>
      </c>
      <c r="G64" s="96">
        <f t="shared" ref="G64:G81" ca="1" si="37">IF(ISERROR(F64),0,((100000/((D64/100+1-0.01%)^(F64/252))-100000/((D64/100+1+0.01%)^(F64/252)))/2)*E64/1000/$E$1)</f>
        <v>0</v>
      </c>
      <c r="H64" s="97">
        <f t="shared" si="29"/>
        <v>0</v>
      </c>
      <c r="I64" s="97">
        <f t="shared" si="30"/>
        <v>0</v>
      </c>
      <c r="J64" s="97">
        <f t="shared" si="31"/>
        <v>0</v>
      </c>
      <c r="K64" s="98">
        <f t="shared" si="32"/>
        <v>0</v>
      </c>
      <c r="L64" s="43" t="str">
        <f t="shared" si="33"/>
        <v/>
      </c>
      <c r="M64" s="43" t="str">
        <f>IF(C64="","",VLOOKUP(LEFT(C64,1),DIs!$R$2:$S$13,2,FALSE))</f>
        <v/>
      </c>
      <c r="N64" s="54" t="str">
        <f t="shared" si="34"/>
        <v/>
      </c>
      <c r="O64" s="54">
        <f>IF(A64="",0,WORKDAY(N64-1,1,FERIADOS!$A$2:$A$831))</f>
        <v>0</v>
      </c>
      <c r="P64" s="150">
        <f t="shared" si="12"/>
        <v>10</v>
      </c>
      <c r="Q64" s="61" t="str">
        <f>_xll.BDH(A64,$R$7:$S$7,$C$1,$C$1,"Dir=V","Dts=S","Sort=A","Quote=C","QtTyp=Y","Days=T","Per=cd","DtFmt=D","UseDPDF=Y")</f>
        <v>#N/A Invalid Security</v>
      </c>
      <c r="T64" s="43">
        <f t="shared" si="16"/>
        <v>0</v>
      </c>
      <c r="V64" s="69" t="str">
        <f>_xll.BDH(B64,$R$7:$S$7,$C$1,$C$1,"Dir=V","Dts=S","Sort=A","Quote=C","QtTyp=Y","Days=T","Per=cd","DtFmt=D","UseDPDF=Y")</f>
        <v>#N/A N/A</v>
      </c>
      <c r="Y64" s="43">
        <f t="shared" si="17"/>
        <v>0</v>
      </c>
      <c r="AA64" s="43">
        <f t="shared" si="18"/>
        <v>0</v>
      </c>
      <c r="AB64" s="43">
        <f t="shared" si="9"/>
        <v>0</v>
      </c>
      <c r="AD64" s="43">
        <v>54</v>
      </c>
      <c r="AE64" s="43" t="s">
        <v>177</v>
      </c>
      <c r="AF64" s="48">
        <v>42088</v>
      </c>
      <c r="AG64" s="43">
        <v>13.4</v>
      </c>
      <c r="AH64" s="43">
        <v>353300</v>
      </c>
      <c r="AI64" s="43">
        <v>269490</v>
      </c>
      <c r="AK64" s="58">
        <f t="shared" si="15"/>
        <v>42759</v>
      </c>
      <c r="AL64" s="43">
        <f t="shared" si="22"/>
        <v>59</v>
      </c>
      <c r="AM64" s="43">
        <f>IF(AK64="","",NETWORKDAYS(AK64,$AM$2,FERIADOS!$A$1:$A$830)-1)</f>
        <v>-18</v>
      </c>
      <c r="AN64" s="63">
        <v>3.1705000000000001</v>
      </c>
      <c r="AO64" s="43">
        <f t="shared" si="19"/>
        <v>0</v>
      </c>
      <c r="AP64" s="50">
        <f t="shared" si="20"/>
        <v>0</v>
      </c>
      <c r="AQ64" s="59">
        <f t="shared" si="10"/>
        <v>0</v>
      </c>
      <c r="AR64" s="59">
        <f t="shared" si="21"/>
        <v>0</v>
      </c>
      <c r="AS64" s="72">
        <v>42759</v>
      </c>
      <c r="AT64" s="73">
        <v>3379.4533553358069</v>
      </c>
      <c r="AU64" s="62">
        <v>0</v>
      </c>
      <c r="AV64" s="62">
        <v>0</v>
      </c>
      <c r="AW64" s="62">
        <v>0</v>
      </c>
      <c r="AX64" s="62">
        <v>0</v>
      </c>
      <c r="AY64" s="62">
        <v>0</v>
      </c>
      <c r="AZ64" s="62">
        <v>0</v>
      </c>
      <c r="BA64" s="62">
        <v>0</v>
      </c>
      <c r="BB64" s="62">
        <v>0</v>
      </c>
      <c r="BC64" s="62">
        <v>0</v>
      </c>
      <c r="BD64" s="62">
        <v>0</v>
      </c>
      <c r="BE64" s="62">
        <v>0</v>
      </c>
      <c r="BF64" s="62">
        <v>0</v>
      </c>
      <c r="BG64" s="62">
        <v>0</v>
      </c>
      <c r="BH64" s="62">
        <v>0</v>
      </c>
      <c r="BI64" s="62">
        <v>0</v>
      </c>
      <c r="BJ64" s="62">
        <v>0</v>
      </c>
      <c r="BK64" s="62">
        <v>0</v>
      </c>
      <c r="BL64" s="62">
        <v>0</v>
      </c>
      <c r="BM64" s="62">
        <v>0</v>
      </c>
      <c r="BN64" s="74">
        <v>0</v>
      </c>
      <c r="BO64" s="75">
        <v>0</v>
      </c>
      <c r="BP64" s="62">
        <v>0</v>
      </c>
      <c r="BQ64" s="62">
        <v>0</v>
      </c>
      <c r="BR64" s="62">
        <v>0</v>
      </c>
      <c r="BS64" s="62">
        <v>0</v>
      </c>
      <c r="BT64" s="62">
        <v>0</v>
      </c>
      <c r="BU64" s="62">
        <v>0</v>
      </c>
      <c r="BV64" s="62">
        <v>0</v>
      </c>
      <c r="BW64" s="62">
        <v>0</v>
      </c>
      <c r="BX64" s="62">
        <v>0</v>
      </c>
      <c r="BY64" s="62">
        <v>0</v>
      </c>
      <c r="BZ64" s="62">
        <v>0</v>
      </c>
      <c r="CA64" s="62">
        <v>0</v>
      </c>
      <c r="CB64" s="62">
        <v>0</v>
      </c>
      <c r="CC64" s="62">
        <v>0</v>
      </c>
      <c r="CD64" s="62">
        <v>0</v>
      </c>
      <c r="CE64" s="62">
        <v>0</v>
      </c>
      <c r="CF64" s="62">
        <v>0</v>
      </c>
      <c r="CG64" s="62">
        <v>0</v>
      </c>
      <c r="CH64" s="62">
        <v>0</v>
      </c>
      <c r="CI64" s="62">
        <v>0</v>
      </c>
      <c r="CJ64" s="62">
        <v>0</v>
      </c>
      <c r="CK64" s="62">
        <v>0</v>
      </c>
      <c r="CL64" s="62">
        <v>0</v>
      </c>
      <c r="CM64" s="62">
        <v>0</v>
      </c>
      <c r="CN64" s="62">
        <v>0</v>
      </c>
      <c r="CO64" s="62">
        <v>0</v>
      </c>
      <c r="CP64" s="62">
        <v>0</v>
      </c>
      <c r="CQ64" s="62">
        <v>0</v>
      </c>
      <c r="CR64" s="62">
        <v>0</v>
      </c>
      <c r="CS64" s="62">
        <v>0</v>
      </c>
      <c r="CT64" s="62">
        <v>0</v>
      </c>
      <c r="CU64" s="62">
        <v>0</v>
      </c>
      <c r="CV64" s="62">
        <v>0</v>
      </c>
      <c r="CW64" s="62">
        <v>0</v>
      </c>
      <c r="CX64" s="62">
        <v>0</v>
      </c>
      <c r="CY64" s="62">
        <v>0</v>
      </c>
      <c r="CZ64" s="62">
        <v>12.88</v>
      </c>
      <c r="DA64" s="62">
        <v>9905</v>
      </c>
      <c r="DB64" s="62">
        <v>0.6570639598111554</v>
      </c>
      <c r="DC64" s="62">
        <v>12.819000000000001</v>
      </c>
      <c r="DD64" s="62">
        <v>70345</v>
      </c>
      <c r="DE64" s="62">
        <v>18.515913678757123</v>
      </c>
      <c r="DF64" s="62">
        <v>12.499000000000001</v>
      </c>
      <c r="DG64" s="62">
        <v>32000</v>
      </c>
      <c r="DH64" s="62">
        <v>16.369342889655556</v>
      </c>
      <c r="DI64" s="62">
        <v>12.3</v>
      </c>
      <c r="DJ64" s="62">
        <v>9050</v>
      </c>
      <c r="DK64" s="62">
        <v>6.3629587019961331</v>
      </c>
      <c r="DL64" s="62">
        <v>12.09</v>
      </c>
      <c r="DM64" s="62">
        <v>5980</v>
      </c>
      <c r="DN64" s="62">
        <v>5.584867827205084</v>
      </c>
      <c r="DO64" s="62">
        <v>11.85</v>
      </c>
      <c r="DP64" s="62">
        <v>44490</v>
      </c>
      <c r="DQ64" s="62">
        <v>51.248113299754905</v>
      </c>
      <c r="DR64" s="62">
        <v>11.68</v>
      </c>
      <c r="DS64" s="62">
        <v>1865</v>
      </c>
      <c r="DT64" s="62">
        <v>2.5480386225749765</v>
      </c>
      <c r="DU64" s="62">
        <v>11.439</v>
      </c>
      <c r="DV64" s="62">
        <v>0</v>
      </c>
      <c r="DW64" s="62">
        <v>0</v>
      </c>
      <c r="DX64" s="62">
        <v>11.32</v>
      </c>
      <c r="DY64" s="62">
        <v>11555</v>
      </c>
      <c r="DZ64" s="62">
        <v>20.768677752010273</v>
      </c>
      <c r="EA64" s="62">
        <v>11.164999999999999</v>
      </c>
      <c r="EB64" s="62">
        <v>0</v>
      </c>
      <c r="EC64" s="62">
        <v>0</v>
      </c>
      <c r="ED64" s="62">
        <v>11.042</v>
      </c>
      <c r="EE64" s="62">
        <v>0</v>
      </c>
      <c r="EF64" s="62">
        <v>0</v>
      </c>
      <c r="EG64" s="62">
        <v>10.945</v>
      </c>
      <c r="EH64" s="62">
        <v>88930</v>
      </c>
      <c r="EI64" s="62">
        <v>212.35448082587223</v>
      </c>
      <c r="EJ64" s="62"/>
      <c r="EK64" s="62">
        <v>0</v>
      </c>
      <c r="EL64" s="62">
        <v>0</v>
      </c>
      <c r="EM64" s="62">
        <v>0</v>
      </c>
      <c r="EN64" s="62">
        <v>0</v>
      </c>
      <c r="EO64" s="62">
        <v>0</v>
      </c>
      <c r="EP64" s="62">
        <v>10.72</v>
      </c>
      <c r="EQ64" s="62">
        <v>5605</v>
      </c>
      <c r="ER64" s="62">
        <v>16.541370376661398</v>
      </c>
      <c r="ES64" s="62">
        <v>10.57</v>
      </c>
      <c r="ET64" s="62">
        <v>8785</v>
      </c>
      <c r="EU64" s="62">
        <v>30.791075386045584</v>
      </c>
      <c r="EV64" s="62">
        <v>10.48</v>
      </c>
      <c r="EW64" s="62">
        <v>4595</v>
      </c>
      <c r="EX64" s="62">
        <v>18.554294701493216</v>
      </c>
      <c r="EY64" s="62">
        <v>10.43</v>
      </c>
      <c r="EZ64" s="62">
        <v>162260</v>
      </c>
      <c r="FA64" s="62">
        <v>734.4456851718686</v>
      </c>
      <c r="FB64" s="62">
        <v>10.45</v>
      </c>
      <c r="FC64" s="62">
        <v>8085</v>
      </c>
      <c r="FD64" s="62">
        <v>40.216268447512562</v>
      </c>
      <c r="FE64" s="62">
        <v>10.45</v>
      </c>
      <c r="FF64" s="62">
        <v>6375</v>
      </c>
      <c r="FG64" s="62">
        <v>34.471130304754773</v>
      </c>
      <c r="FH64" s="62">
        <v>10.47</v>
      </c>
      <c r="FI64" s="62">
        <v>70</v>
      </c>
      <c r="FJ64" s="62">
        <v>0.40867342122741523</v>
      </c>
      <c r="FK64" s="62">
        <v>10.5</v>
      </c>
      <c r="FL64" s="76">
        <v>41255</v>
      </c>
      <c r="FM64" s="76">
        <v>256.93215378753496</v>
      </c>
      <c r="FN64" s="76">
        <v>10.54</v>
      </c>
      <c r="FO64" s="76">
        <v>165</v>
      </c>
      <c r="FP64" s="76">
        <v>1.085494095962334</v>
      </c>
      <c r="FQ64" s="76">
        <v>10.6</v>
      </c>
      <c r="FR64" s="76">
        <v>15920</v>
      </c>
      <c r="FS64" s="76">
        <v>109.77498720909483</v>
      </c>
      <c r="FT64" s="76">
        <v>10.61</v>
      </c>
      <c r="FU64" s="76">
        <v>75</v>
      </c>
      <c r="FV64" s="76">
        <v>0.54179016997012985</v>
      </c>
      <c r="FW64" s="76">
        <v>10.63</v>
      </c>
      <c r="FX64" s="76">
        <v>129205</v>
      </c>
      <c r="FY64" s="76">
        <v>971.31412876091656</v>
      </c>
      <c r="FZ64" s="76">
        <v>10.64</v>
      </c>
      <c r="GA64" s="76">
        <v>10</v>
      </c>
      <c r="GB64" s="76">
        <v>7.78577739187266E-2</v>
      </c>
      <c r="GC64" s="62">
        <v>10.69</v>
      </c>
      <c r="GD64" s="62">
        <v>885</v>
      </c>
      <c r="GE64" s="62">
        <v>7.101378148959145</v>
      </c>
      <c r="GF64" s="62">
        <v>10.722</v>
      </c>
      <c r="GG64" s="62">
        <v>205</v>
      </c>
      <c r="GH64" s="62">
        <v>1.6934800779529695</v>
      </c>
      <c r="GI64" s="62">
        <v>10.74</v>
      </c>
      <c r="GJ64" s="62">
        <v>1320</v>
      </c>
      <c r="GK64" s="62">
        <v>11.18940623930999</v>
      </c>
      <c r="GL64" s="62">
        <v>10.815</v>
      </c>
      <c r="GM64" s="62">
        <v>0</v>
      </c>
      <c r="GN64" s="62">
        <v>0</v>
      </c>
      <c r="GO64" s="62">
        <v>10.88</v>
      </c>
      <c r="GP64" s="62">
        <v>38235</v>
      </c>
      <c r="GQ64" s="62">
        <v>349.09911777352522</v>
      </c>
      <c r="GR64" s="62">
        <v>10.907999999999999</v>
      </c>
      <c r="GS64" s="62">
        <v>0</v>
      </c>
      <c r="GT64" s="62">
        <v>0</v>
      </c>
      <c r="GU64" s="62">
        <v>10.91</v>
      </c>
      <c r="GV64" s="62">
        <v>1005</v>
      </c>
      <c r="GW64" s="62">
        <v>9.6507656384476945</v>
      </c>
      <c r="GX64" s="62">
        <v>10.965999999999999</v>
      </c>
      <c r="GY64" s="62">
        <v>0</v>
      </c>
      <c r="GZ64" s="62">
        <v>0</v>
      </c>
      <c r="HA64" s="62">
        <v>10.97</v>
      </c>
      <c r="HB64" s="62">
        <v>22550</v>
      </c>
      <c r="HC64" s="62">
        <v>222.51672195687834</v>
      </c>
      <c r="HD64" s="62">
        <v>10.97</v>
      </c>
      <c r="HE64" s="62">
        <v>115</v>
      </c>
      <c r="HF64" s="62">
        <v>1.1520093321992064</v>
      </c>
      <c r="HG64" s="62">
        <v>11.05</v>
      </c>
      <c r="HH64" s="62">
        <v>22835</v>
      </c>
      <c r="HI64" s="62">
        <v>227.48610900393567</v>
      </c>
      <c r="HJ64" s="62">
        <v>11.07</v>
      </c>
      <c r="HK64" s="62">
        <v>0</v>
      </c>
      <c r="HL64" s="62">
        <v>0</v>
      </c>
      <c r="HM64" s="62">
        <v>11.07</v>
      </c>
      <c r="HN64" s="62">
        <v>0</v>
      </c>
      <c r="HO64" s="62">
        <v>0</v>
      </c>
      <c r="HP64" s="62">
        <v>11.085000000000001</v>
      </c>
      <c r="HQ64" s="62">
        <v>0</v>
      </c>
      <c r="HR64" s="62">
        <v>0</v>
      </c>
    </row>
    <row r="65" spans="1:226" s="43" customFormat="1">
      <c r="A65" s="85"/>
      <c r="B65" s="68" t="str">
        <f t="shared" si="35"/>
        <v>OD Comdty</v>
      </c>
      <c r="C65" s="100" t="str">
        <f t="shared" si="36"/>
        <v/>
      </c>
      <c r="D65" s="87">
        <f ca="1">IF($C$1=TODAY(),IF(ISERROR(_xll.BDP(A65,"last_price")+1-1),IF(O65&lt;=$C$1,0,(D64+D66)/2),_xll.BDP(A65,"last_price")),AA65)</f>
        <v>0</v>
      </c>
      <c r="E65" s="88">
        <f ca="1">IF($C$1=TODAY(),IF(ISERROR(_xll.BDP(A65,"volume")+1-1),0,_xll.BDP(A65,"volume")),AB65)</f>
        <v>0</v>
      </c>
      <c r="F65" s="89">
        <f>IF(O65&lt;$C$1,0,NETWORKDAYS($C$1,O65,FERIADOS!$A$1:$A$830)-1)</f>
        <v>0</v>
      </c>
      <c r="G65" s="90">
        <f t="shared" ca="1" si="37"/>
        <v>0</v>
      </c>
      <c r="H65" s="91">
        <f t="shared" si="29"/>
        <v>0</v>
      </c>
      <c r="I65" s="91">
        <f t="shared" si="30"/>
        <v>0</v>
      </c>
      <c r="J65" s="91">
        <f t="shared" si="31"/>
        <v>0</v>
      </c>
      <c r="K65" s="92">
        <f t="shared" si="32"/>
        <v>0</v>
      </c>
      <c r="L65" s="43" t="str">
        <f t="shared" si="33"/>
        <v/>
      </c>
      <c r="M65" s="43" t="str">
        <f>IF(C65="","",VLOOKUP(LEFT(C65,1),DIs!$R$2:$S$13,2,FALSE))</f>
        <v/>
      </c>
      <c r="N65" s="54" t="str">
        <f t="shared" si="34"/>
        <v/>
      </c>
      <c r="O65" s="54">
        <f>IF(A65="",0,WORKDAY(N65-1,1,FERIADOS!$A$2:$A$831))</f>
        <v>0</v>
      </c>
      <c r="P65" s="150">
        <f t="shared" si="12"/>
        <v>10</v>
      </c>
      <c r="Q65" s="61" t="str">
        <f>_xll.BDH(A65,$R$7:$S$7,$C$1,$C$1,"Dir=V","Dts=S","Sort=A","Quote=C","QtTyp=Y","Days=T","Per=cd","DtFmt=D","UseDPDF=Y")</f>
        <v>#N/A Invalid Security</v>
      </c>
      <c r="T65" s="43">
        <f t="shared" si="16"/>
        <v>0</v>
      </c>
      <c r="V65" s="69" t="str">
        <f>_xll.BDH(B65,$R$7:$S$7,$C$1,$C$1,"Dir=V","Dts=S","Sort=A","Quote=C","QtTyp=Y","Days=T","Per=cd","DtFmt=D","UseDPDF=Y")</f>
        <v>#N/A N/A</v>
      </c>
      <c r="Y65" s="43">
        <f t="shared" si="17"/>
        <v>0</v>
      </c>
      <c r="AA65" s="43">
        <f t="shared" si="18"/>
        <v>0</v>
      </c>
      <c r="AB65" s="43">
        <f t="shared" si="9"/>
        <v>0</v>
      </c>
      <c r="AD65" s="43">
        <v>55</v>
      </c>
      <c r="AE65" s="43" t="s">
        <v>178</v>
      </c>
      <c r="AF65" s="48">
        <v>42089</v>
      </c>
      <c r="AG65" s="43">
        <v>13.47</v>
      </c>
      <c r="AH65" s="43">
        <v>322830</v>
      </c>
      <c r="AI65" s="43">
        <v>231490</v>
      </c>
      <c r="AK65" s="58">
        <f t="shared" si="15"/>
        <v>42758</v>
      </c>
      <c r="AL65" s="43">
        <f t="shared" si="22"/>
        <v>60</v>
      </c>
      <c r="AM65" s="43">
        <f>IF(AK65="","",NETWORKDAYS(AK65,$AM$2,FERIADOS!$A$1:$A$830)-1)</f>
        <v>-17</v>
      </c>
      <c r="AN65" s="63">
        <v>3.1646000000000001</v>
      </c>
      <c r="AO65" s="43">
        <f t="shared" si="19"/>
        <v>0</v>
      </c>
      <c r="AP65" s="50">
        <f t="shared" si="20"/>
        <v>0</v>
      </c>
      <c r="AQ65" s="59">
        <f t="shared" si="10"/>
        <v>0</v>
      </c>
      <c r="AR65" s="59">
        <f t="shared" si="21"/>
        <v>0</v>
      </c>
      <c r="AS65" s="72">
        <v>42758</v>
      </c>
      <c r="AT65" s="73">
        <v>3313.1710824507745</v>
      </c>
      <c r="AU65" s="62">
        <v>0</v>
      </c>
      <c r="AV65" s="62">
        <v>0</v>
      </c>
      <c r="AW65" s="62">
        <v>0</v>
      </c>
      <c r="AX65" s="62">
        <v>0</v>
      </c>
      <c r="AY65" s="62">
        <v>0</v>
      </c>
      <c r="AZ65" s="62">
        <v>0</v>
      </c>
      <c r="BA65" s="62">
        <v>0</v>
      </c>
      <c r="BB65" s="62">
        <v>0</v>
      </c>
      <c r="BC65" s="62">
        <v>0</v>
      </c>
      <c r="BD65" s="62">
        <v>0</v>
      </c>
      <c r="BE65" s="62">
        <v>0</v>
      </c>
      <c r="BF65" s="62">
        <v>0</v>
      </c>
      <c r="BG65" s="62">
        <v>0</v>
      </c>
      <c r="BH65" s="62">
        <v>0</v>
      </c>
      <c r="BI65" s="62">
        <v>0</v>
      </c>
      <c r="BJ65" s="62">
        <v>0</v>
      </c>
      <c r="BK65" s="62">
        <v>0</v>
      </c>
      <c r="BL65" s="62">
        <v>0</v>
      </c>
      <c r="BM65" s="62">
        <v>0</v>
      </c>
      <c r="BN65" s="74">
        <v>0</v>
      </c>
      <c r="BO65" s="75">
        <v>0</v>
      </c>
      <c r="BP65" s="62">
        <v>0</v>
      </c>
      <c r="BQ65" s="62">
        <v>0</v>
      </c>
      <c r="BR65" s="62">
        <v>0</v>
      </c>
      <c r="BS65" s="62">
        <v>0</v>
      </c>
      <c r="BT65" s="62">
        <v>0</v>
      </c>
      <c r="BU65" s="62">
        <v>0</v>
      </c>
      <c r="BV65" s="62">
        <v>0</v>
      </c>
      <c r="BW65" s="62">
        <v>0</v>
      </c>
      <c r="BX65" s="62">
        <v>0</v>
      </c>
      <c r="BY65" s="62">
        <v>0</v>
      </c>
      <c r="BZ65" s="62">
        <v>0</v>
      </c>
      <c r="CA65" s="62">
        <v>0</v>
      </c>
      <c r="CB65" s="62">
        <v>0</v>
      </c>
      <c r="CC65" s="62">
        <v>0</v>
      </c>
      <c r="CD65" s="62">
        <v>0</v>
      </c>
      <c r="CE65" s="62">
        <v>0</v>
      </c>
      <c r="CF65" s="62">
        <v>0</v>
      </c>
      <c r="CG65" s="62">
        <v>0</v>
      </c>
      <c r="CH65" s="62">
        <v>0</v>
      </c>
      <c r="CI65" s="62">
        <v>0</v>
      </c>
      <c r="CJ65" s="62">
        <v>0</v>
      </c>
      <c r="CK65" s="62">
        <v>0</v>
      </c>
      <c r="CL65" s="62">
        <v>0</v>
      </c>
      <c r="CM65" s="62">
        <v>0</v>
      </c>
      <c r="CN65" s="62">
        <v>0</v>
      </c>
      <c r="CO65" s="62">
        <v>0</v>
      </c>
      <c r="CP65" s="62">
        <v>0</v>
      </c>
      <c r="CQ65" s="62">
        <v>0</v>
      </c>
      <c r="CR65" s="62">
        <v>0</v>
      </c>
      <c r="CS65" s="62">
        <v>0</v>
      </c>
      <c r="CT65" s="62">
        <v>0</v>
      </c>
      <c r="CU65" s="62">
        <v>0</v>
      </c>
      <c r="CV65" s="62">
        <v>0</v>
      </c>
      <c r="CW65" s="62">
        <v>0</v>
      </c>
      <c r="CX65" s="62">
        <v>0</v>
      </c>
      <c r="CY65" s="62">
        <v>0</v>
      </c>
      <c r="CZ65" s="62">
        <v>12.879</v>
      </c>
      <c r="DA65" s="62">
        <v>16295</v>
      </c>
      <c r="DB65" s="62">
        <v>1.2628693170482119</v>
      </c>
      <c r="DC65" s="62">
        <v>12.801</v>
      </c>
      <c r="DD65" s="62">
        <v>114865</v>
      </c>
      <c r="DE65" s="62">
        <v>31.543191737801905</v>
      </c>
      <c r="DF65" s="62">
        <v>12.5</v>
      </c>
      <c r="DG65" s="62">
        <v>45540</v>
      </c>
      <c r="DH65" s="62">
        <v>23.824239185255649</v>
      </c>
      <c r="DI65" s="62">
        <v>12.292999999999999</v>
      </c>
      <c r="DJ65" s="62">
        <v>170</v>
      </c>
      <c r="DK65" s="62">
        <v>0.12154390955466886</v>
      </c>
      <c r="DL65" s="62">
        <v>12.006</v>
      </c>
      <c r="DM65" s="62">
        <v>10</v>
      </c>
      <c r="DN65" s="62">
        <v>9.4694913413543962E-3</v>
      </c>
      <c r="DO65" s="62">
        <v>11.84</v>
      </c>
      <c r="DP65" s="62">
        <v>61465</v>
      </c>
      <c r="DQ65" s="62">
        <v>71.567799397788534</v>
      </c>
      <c r="DR65" s="62">
        <v>11.615</v>
      </c>
      <c r="DS65" s="62">
        <v>2300</v>
      </c>
      <c r="DT65" s="62">
        <v>3.1740259975219685</v>
      </c>
      <c r="DU65" s="62">
        <v>11.439</v>
      </c>
      <c r="DV65" s="62">
        <v>0</v>
      </c>
      <c r="DW65" s="62">
        <v>0</v>
      </c>
      <c r="DX65" s="62">
        <v>11.324999999999999</v>
      </c>
      <c r="DY65" s="62">
        <v>15045</v>
      </c>
      <c r="DZ65" s="62">
        <v>27.235789476917351</v>
      </c>
      <c r="EA65" s="62">
        <v>11.164999999999999</v>
      </c>
      <c r="EB65" s="62">
        <v>0</v>
      </c>
      <c r="EC65" s="62">
        <v>0</v>
      </c>
      <c r="ED65" s="62">
        <v>11.042</v>
      </c>
      <c r="EE65" s="62">
        <v>0</v>
      </c>
      <c r="EF65" s="62">
        <v>0</v>
      </c>
      <c r="EG65" s="62">
        <v>10.94</v>
      </c>
      <c r="EH65" s="62">
        <v>115995</v>
      </c>
      <c r="EI65" s="62">
        <v>278.59930283847723</v>
      </c>
      <c r="EJ65" s="62"/>
      <c r="EK65" s="62">
        <v>0</v>
      </c>
      <c r="EL65" s="62">
        <v>0</v>
      </c>
      <c r="EM65" s="62">
        <v>0</v>
      </c>
      <c r="EN65" s="62">
        <v>0</v>
      </c>
      <c r="EO65" s="62">
        <v>0</v>
      </c>
      <c r="EP65" s="62">
        <v>10.71</v>
      </c>
      <c r="EQ65" s="62">
        <v>4400</v>
      </c>
      <c r="ER65" s="62">
        <v>13.050940529796469</v>
      </c>
      <c r="ES65" s="62">
        <v>10.56</v>
      </c>
      <c r="ET65" s="62">
        <v>7165</v>
      </c>
      <c r="EU65" s="62">
        <v>25.22579997895722</v>
      </c>
      <c r="EV65" s="62">
        <v>10.48</v>
      </c>
      <c r="EW65" s="62">
        <v>4715</v>
      </c>
      <c r="EX65" s="62">
        <v>19.11208903738456</v>
      </c>
      <c r="EY65" s="62">
        <v>10.43</v>
      </c>
      <c r="EZ65" s="62">
        <v>102770</v>
      </c>
      <c r="FA65" s="62">
        <v>466.82139582006255</v>
      </c>
      <c r="FB65" s="62">
        <v>10.43</v>
      </c>
      <c r="FC65" s="62">
        <v>2260</v>
      </c>
      <c r="FD65" s="62">
        <v>11.285327581785296</v>
      </c>
      <c r="FE65" s="62">
        <v>10.45</v>
      </c>
      <c r="FF65" s="62">
        <v>3805</v>
      </c>
      <c r="FG65" s="62">
        <v>20.638764915728029</v>
      </c>
      <c r="FH65" s="62">
        <v>10.475</v>
      </c>
      <c r="FI65" s="62">
        <v>50</v>
      </c>
      <c r="FJ65" s="62">
        <v>0.29272467158452314</v>
      </c>
      <c r="FK65" s="62">
        <v>10.49</v>
      </c>
      <c r="FL65" s="76">
        <v>53415</v>
      </c>
      <c r="FM65" s="76">
        <v>333.72280703331205</v>
      </c>
      <c r="FN65" s="76">
        <v>10.54</v>
      </c>
      <c r="FO65" s="76">
        <v>35</v>
      </c>
      <c r="FP65" s="76">
        <v>0.23088285882634352</v>
      </c>
      <c r="FQ65" s="76">
        <v>10.59</v>
      </c>
      <c r="FR65" s="76">
        <v>32955</v>
      </c>
      <c r="FS65" s="76">
        <v>227.92686619259408</v>
      </c>
      <c r="FT65" s="76">
        <v>10.615</v>
      </c>
      <c r="FU65" s="76">
        <v>75</v>
      </c>
      <c r="FV65" s="76">
        <v>0.54305565224499297</v>
      </c>
      <c r="FW65" s="76">
        <v>10.61</v>
      </c>
      <c r="FX65" s="76">
        <v>98795</v>
      </c>
      <c r="FY65" s="76">
        <v>745.20600636610482</v>
      </c>
      <c r="FZ65" s="76">
        <v>10.66</v>
      </c>
      <c r="GA65" s="76">
        <v>980</v>
      </c>
      <c r="GB65" s="76">
        <v>7.64137788698776</v>
      </c>
      <c r="GC65" s="62">
        <v>10.69</v>
      </c>
      <c r="GD65" s="62">
        <v>11745</v>
      </c>
      <c r="GE65" s="62">
        <v>94.46640116073975</v>
      </c>
      <c r="GF65" s="62">
        <v>10.722</v>
      </c>
      <c r="GG65" s="62">
        <v>205</v>
      </c>
      <c r="GH65" s="62">
        <v>1.697395120925578</v>
      </c>
      <c r="GI65" s="62">
        <v>10.75</v>
      </c>
      <c r="GJ65" s="62">
        <v>10975</v>
      </c>
      <c r="GK65" s="62">
        <v>93.194309907497143</v>
      </c>
      <c r="GL65" s="62">
        <v>10.815</v>
      </c>
      <c r="GM65" s="62">
        <v>0</v>
      </c>
      <c r="GN65" s="62">
        <v>0</v>
      </c>
      <c r="GO65" s="62">
        <v>10.87</v>
      </c>
      <c r="GP65" s="62">
        <v>45610</v>
      </c>
      <c r="GQ65" s="62">
        <v>417.58127224233726</v>
      </c>
      <c r="GR65" s="62">
        <v>10.907999999999999</v>
      </c>
      <c r="GS65" s="62">
        <v>0</v>
      </c>
      <c r="GT65" s="62">
        <v>0</v>
      </c>
      <c r="GU65" s="62">
        <v>10.94</v>
      </c>
      <c r="GV65" s="62">
        <v>805</v>
      </c>
      <c r="GW65" s="62">
        <v>7.7293661123467103</v>
      </c>
      <c r="GX65" s="62">
        <v>10.965999999999999</v>
      </c>
      <c r="GY65" s="62">
        <v>0</v>
      </c>
      <c r="GZ65" s="62">
        <v>0</v>
      </c>
      <c r="HA65" s="62">
        <v>10.99</v>
      </c>
      <c r="HB65" s="62">
        <v>18950</v>
      </c>
      <c r="HC65" s="62">
        <v>187.05769897370635</v>
      </c>
      <c r="HD65" s="62">
        <v>11.025</v>
      </c>
      <c r="HE65" s="62">
        <v>25</v>
      </c>
      <c r="HF65" s="62">
        <v>0.24968240993283614</v>
      </c>
      <c r="HG65" s="62">
        <v>11.07</v>
      </c>
      <c r="HH65" s="62">
        <v>20295</v>
      </c>
      <c r="HI65" s="62">
        <v>202.15868664621249</v>
      </c>
      <c r="HJ65" s="62">
        <v>11.07</v>
      </c>
      <c r="HK65" s="62">
        <v>0</v>
      </c>
      <c r="HL65" s="62">
        <v>0</v>
      </c>
      <c r="HM65" s="62">
        <v>11.07</v>
      </c>
      <c r="HN65" s="62">
        <v>0</v>
      </c>
      <c r="HO65" s="62">
        <v>0</v>
      </c>
      <c r="HP65" s="62">
        <v>11.085000000000001</v>
      </c>
      <c r="HQ65" s="62">
        <v>0</v>
      </c>
      <c r="HR65" s="62">
        <v>0</v>
      </c>
    </row>
    <row r="66" spans="1:226" s="43" customFormat="1">
      <c r="A66" s="63"/>
      <c r="B66" s="68" t="str">
        <f t="shared" si="35"/>
        <v>OD Comdty</v>
      </c>
      <c r="C66" s="101" t="str">
        <f t="shared" si="36"/>
        <v/>
      </c>
      <c r="D66" s="93">
        <f ca="1">IF($C$1=TODAY(),IF(ISERROR(_xll.BDP(A66,"last_price")+1-1),IF(O66&lt;=$C$1,0,(D65+D67)/2),_xll.BDP(A66,"last_price")),AA66)</f>
        <v>0</v>
      </c>
      <c r="E66" s="94">
        <f ca="1">IF($C$1=TODAY(),IF(ISERROR(_xll.BDP(A66,"volume")+1-1),0,_xll.BDP(A66,"volume")),AB66)</f>
        <v>0</v>
      </c>
      <c r="F66" s="95">
        <f>IF(O66&lt;$C$1,0,NETWORKDAYS($C$1,O66,FERIADOS!$A$1:$A$830)-1)</f>
        <v>0</v>
      </c>
      <c r="G66" s="96">
        <f t="shared" ca="1" si="37"/>
        <v>0</v>
      </c>
      <c r="H66" s="97">
        <f t="shared" si="29"/>
        <v>0</v>
      </c>
      <c r="I66" s="97">
        <f t="shared" si="30"/>
        <v>0</v>
      </c>
      <c r="J66" s="97">
        <f t="shared" si="31"/>
        <v>0</v>
      </c>
      <c r="K66" s="98">
        <f t="shared" si="32"/>
        <v>0</v>
      </c>
      <c r="L66" s="43" t="str">
        <f t="shared" si="33"/>
        <v/>
      </c>
      <c r="M66" s="43" t="str">
        <f>IF(C66="","",VLOOKUP(LEFT(C66,1),DIs!$R$2:$S$13,2,FALSE))</f>
        <v/>
      </c>
      <c r="N66" s="54" t="str">
        <f t="shared" si="34"/>
        <v/>
      </c>
      <c r="O66" s="54">
        <f>IF(A66="",0,WORKDAY(N66-1,1,FERIADOS!$A$2:$A$831))</f>
        <v>0</v>
      </c>
      <c r="P66" s="150">
        <f t="shared" si="12"/>
        <v>10</v>
      </c>
      <c r="Q66" s="61" t="str">
        <f>_xll.BDH(A66,$R$7:$S$7,$C$1,$C$1,"Dir=V","Dts=S","Sort=A","Quote=C","QtTyp=Y","Days=T","Per=cd","DtFmt=D","UseDPDF=Y")</f>
        <v>#N/A Invalid Security</v>
      </c>
      <c r="T66" s="43">
        <f t="shared" si="16"/>
        <v>0</v>
      </c>
      <c r="V66" s="69" t="str">
        <f>_xll.BDH(B66,$R$7:$S$7,$C$1,$C$1,"Dir=V","Dts=S","Sort=A","Quote=C","QtTyp=Y","Days=T","Per=cd","DtFmt=D","UseDPDF=Y")</f>
        <v>#N/A N/A</v>
      </c>
      <c r="Y66" s="43">
        <f t="shared" si="17"/>
        <v>0</v>
      </c>
      <c r="AA66" s="43">
        <f t="shared" si="18"/>
        <v>0</v>
      </c>
      <c r="AB66" s="43">
        <f t="shared" si="9"/>
        <v>0</v>
      </c>
      <c r="AD66" s="43">
        <v>56</v>
      </c>
      <c r="AE66" s="43" t="s">
        <v>179</v>
      </c>
      <c r="AF66" s="48">
        <v>42090</v>
      </c>
      <c r="AG66" s="43">
        <v>13.53</v>
      </c>
      <c r="AH66" s="43">
        <v>226755</v>
      </c>
      <c r="AI66" s="43">
        <v>384160</v>
      </c>
      <c r="AK66" s="58">
        <f t="shared" si="15"/>
        <v>42755</v>
      </c>
      <c r="AL66" s="43">
        <f t="shared" si="22"/>
        <v>61</v>
      </c>
      <c r="AM66" s="43">
        <f>IF(AK66="","",NETWORKDAYS(AK66,$AM$2,FERIADOS!$A$1:$A$830)-1)</f>
        <v>-16</v>
      </c>
      <c r="AN66" s="63">
        <v>3.1743000000000001</v>
      </c>
      <c r="AO66" s="43">
        <f t="shared" si="19"/>
        <v>0</v>
      </c>
      <c r="AP66" s="50">
        <f t="shared" si="20"/>
        <v>0</v>
      </c>
      <c r="AQ66" s="59">
        <f t="shared" si="10"/>
        <v>0</v>
      </c>
      <c r="AR66" s="59">
        <f t="shared" si="21"/>
        <v>0</v>
      </c>
      <c r="AS66" s="72">
        <v>42755</v>
      </c>
      <c r="AT66" s="73">
        <v>3376.123973222906</v>
      </c>
      <c r="AU66" s="62">
        <v>0</v>
      </c>
      <c r="AV66" s="62">
        <v>0</v>
      </c>
      <c r="AW66" s="62">
        <v>0</v>
      </c>
      <c r="AX66" s="62">
        <v>0</v>
      </c>
      <c r="AY66" s="62">
        <v>0</v>
      </c>
      <c r="AZ66" s="62">
        <v>0</v>
      </c>
      <c r="BA66" s="62">
        <v>0</v>
      </c>
      <c r="BB66" s="62">
        <v>0</v>
      </c>
      <c r="BC66" s="62">
        <v>0</v>
      </c>
      <c r="BD66" s="62">
        <v>0</v>
      </c>
      <c r="BE66" s="62">
        <v>0</v>
      </c>
      <c r="BF66" s="62">
        <v>0</v>
      </c>
      <c r="BG66" s="62">
        <v>0</v>
      </c>
      <c r="BH66" s="62">
        <v>0</v>
      </c>
      <c r="BI66" s="62">
        <v>0</v>
      </c>
      <c r="BJ66" s="62">
        <v>0</v>
      </c>
      <c r="BK66" s="62">
        <v>0</v>
      </c>
      <c r="BL66" s="62">
        <v>0</v>
      </c>
      <c r="BM66" s="62">
        <v>0</v>
      </c>
      <c r="BN66" s="74">
        <v>0</v>
      </c>
      <c r="BO66" s="75">
        <v>0</v>
      </c>
      <c r="BP66" s="62">
        <v>0</v>
      </c>
      <c r="BQ66" s="62">
        <v>0</v>
      </c>
      <c r="BR66" s="62">
        <v>0</v>
      </c>
      <c r="BS66" s="62">
        <v>0</v>
      </c>
      <c r="BT66" s="62">
        <v>0</v>
      </c>
      <c r="BU66" s="62">
        <v>0</v>
      </c>
      <c r="BV66" s="62">
        <v>0</v>
      </c>
      <c r="BW66" s="62">
        <v>0</v>
      </c>
      <c r="BX66" s="62">
        <v>0</v>
      </c>
      <c r="BY66" s="62">
        <v>0</v>
      </c>
      <c r="BZ66" s="62">
        <v>0</v>
      </c>
      <c r="CA66" s="62">
        <v>0</v>
      </c>
      <c r="CB66" s="62">
        <v>0</v>
      </c>
      <c r="CC66" s="62">
        <v>0</v>
      </c>
      <c r="CD66" s="62">
        <v>0</v>
      </c>
      <c r="CE66" s="62">
        <v>0</v>
      </c>
      <c r="CF66" s="62">
        <v>0</v>
      </c>
      <c r="CG66" s="62">
        <v>0</v>
      </c>
      <c r="CH66" s="62">
        <v>0</v>
      </c>
      <c r="CI66" s="62">
        <v>0</v>
      </c>
      <c r="CJ66" s="62">
        <v>0</v>
      </c>
      <c r="CK66" s="62">
        <v>0</v>
      </c>
      <c r="CL66" s="62">
        <v>0</v>
      </c>
      <c r="CM66" s="62">
        <v>0</v>
      </c>
      <c r="CN66" s="62">
        <v>0</v>
      </c>
      <c r="CO66" s="62">
        <v>0</v>
      </c>
      <c r="CP66" s="62">
        <v>0</v>
      </c>
      <c r="CQ66" s="62">
        <v>0</v>
      </c>
      <c r="CR66" s="62">
        <v>0</v>
      </c>
      <c r="CS66" s="62">
        <v>0</v>
      </c>
      <c r="CT66" s="62">
        <v>0</v>
      </c>
      <c r="CU66" s="62">
        <v>0</v>
      </c>
      <c r="CV66" s="62">
        <v>0</v>
      </c>
      <c r="CW66" s="62">
        <v>0</v>
      </c>
      <c r="CX66" s="62">
        <v>0</v>
      </c>
      <c r="CY66" s="62">
        <v>0</v>
      </c>
      <c r="CZ66" s="62">
        <v>12.882</v>
      </c>
      <c r="DA66" s="62">
        <v>7180</v>
      </c>
      <c r="DB66" s="62">
        <v>0.63368087769634063</v>
      </c>
      <c r="DC66" s="62">
        <v>12.815</v>
      </c>
      <c r="DD66" s="62">
        <v>36185</v>
      </c>
      <c r="DE66" s="62">
        <v>10.296358130398293</v>
      </c>
      <c r="DF66" s="62">
        <v>12.5</v>
      </c>
      <c r="DG66" s="62">
        <v>31110</v>
      </c>
      <c r="DH66" s="62">
        <v>16.555745302534255</v>
      </c>
      <c r="DI66" s="62">
        <v>12.3</v>
      </c>
      <c r="DJ66" s="62">
        <v>6850</v>
      </c>
      <c r="DK66" s="62">
        <v>4.9538458903585791</v>
      </c>
      <c r="DL66" s="62">
        <v>12.003</v>
      </c>
      <c r="DM66" s="62">
        <v>200</v>
      </c>
      <c r="DN66" s="62">
        <v>0.19087769189612713</v>
      </c>
      <c r="DO66" s="62">
        <v>11.83</v>
      </c>
      <c r="DP66" s="62">
        <v>43655</v>
      </c>
      <c r="DQ66" s="62">
        <v>51.123873404056326</v>
      </c>
      <c r="DR66" s="62">
        <v>11.66</v>
      </c>
      <c r="DS66" s="62">
        <v>1500</v>
      </c>
      <c r="DT66" s="62">
        <v>2.0773862947521837</v>
      </c>
      <c r="DU66" s="62">
        <v>11.451000000000001</v>
      </c>
      <c r="DV66" s="62">
        <v>0</v>
      </c>
      <c r="DW66" s="62">
        <v>0</v>
      </c>
      <c r="DX66" s="62">
        <v>11.315</v>
      </c>
      <c r="DY66" s="62">
        <v>8415</v>
      </c>
      <c r="DZ66" s="62">
        <v>15.270630042771128</v>
      </c>
      <c r="EA66" s="62">
        <v>11.154999999999999</v>
      </c>
      <c r="EB66" s="62">
        <v>0</v>
      </c>
      <c r="EC66" s="62">
        <v>0</v>
      </c>
      <c r="ED66" s="62">
        <v>11.032</v>
      </c>
      <c r="EE66" s="62">
        <v>0</v>
      </c>
      <c r="EF66" s="62">
        <v>0</v>
      </c>
      <c r="EG66" s="62">
        <v>10.94</v>
      </c>
      <c r="EH66" s="62">
        <v>79535</v>
      </c>
      <c r="EI66" s="62">
        <v>191.18022999138518</v>
      </c>
      <c r="EJ66" s="62"/>
      <c r="EK66" s="62">
        <v>0</v>
      </c>
      <c r="EL66" s="62">
        <v>0</v>
      </c>
      <c r="EM66" s="62">
        <v>0</v>
      </c>
      <c r="EN66" s="62">
        <v>0</v>
      </c>
      <c r="EO66" s="62">
        <v>0</v>
      </c>
      <c r="EP66" s="62">
        <v>10.68</v>
      </c>
      <c r="EQ66" s="62">
        <v>21605</v>
      </c>
      <c r="ER66" s="62">
        <v>64.115725574486049</v>
      </c>
      <c r="ES66" s="62">
        <v>10.52</v>
      </c>
      <c r="ET66" s="62">
        <v>24660</v>
      </c>
      <c r="EU66" s="62">
        <v>86.838463275577297</v>
      </c>
      <c r="EV66" s="62">
        <v>10.44</v>
      </c>
      <c r="EW66" s="62">
        <v>6505</v>
      </c>
      <c r="EX66" s="62">
        <v>26.364651003230307</v>
      </c>
      <c r="EY66" s="62">
        <v>10.42</v>
      </c>
      <c r="EZ66" s="62">
        <v>119255</v>
      </c>
      <c r="FA66" s="62">
        <v>541.0934378240571</v>
      </c>
      <c r="FB66" s="62">
        <v>10.42</v>
      </c>
      <c r="FC66" s="62">
        <v>12060</v>
      </c>
      <c r="FD66" s="62">
        <v>60.141408675220809</v>
      </c>
      <c r="FE66" s="62">
        <v>10.42</v>
      </c>
      <c r="FF66" s="62">
        <v>7405</v>
      </c>
      <c r="FG66" s="62">
        <v>40.130186460828256</v>
      </c>
      <c r="FH66" s="62">
        <v>10.44</v>
      </c>
      <c r="FI66" s="62">
        <v>75</v>
      </c>
      <c r="FJ66" s="62">
        <v>0.43873295915610533</v>
      </c>
      <c r="FK66" s="62">
        <v>10.5</v>
      </c>
      <c r="FL66" s="76">
        <v>54130</v>
      </c>
      <c r="FM66" s="76">
        <v>337.36038528162607</v>
      </c>
      <c r="FN66" s="76">
        <v>10.52</v>
      </c>
      <c r="FO66" s="76">
        <v>130</v>
      </c>
      <c r="FP66" s="76">
        <v>0.85632066037450594</v>
      </c>
      <c r="FQ66" s="76">
        <v>10.58</v>
      </c>
      <c r="FR66" s="76">
        <v>24170</v>
      </c>
      <c r="FS66" s="76">
        <v>166.85006738558698</v>
      </c>
      <c r="FT66" s="76">
        <v>10.605</v>
      </c>
      <c r="FU66" s="76">
        <v>565</v>
      </c>
      <c r="FV66" s="76">
        <v>4.0830181250689721</v>
      </c>
      <c r="FW66" s="76">
        <v>10.62</v>
      </c>
      <c r="FX66" s="76">
        <v>116655</v>
      </c>
      <c r="FY66" s="76">
        <v>877.38015010607296</v>
      </c>
      <c r="FZ66" s="76">
        <v>10.662000000000001</v>
      </c>
      <c r="GA66" s="76">
        <v>45</v>
      </c>
      <c r="GB66" s="76">
        <v>0.34996745644415944</v>
      </c>
      <c r="GC66" s="62">
        <v>10.7</v>
      </c>
      <c r="GD66" s="62">
        <v>3270</v>
      </c>
      <c r="GE66" s="62">
        <v>26.220821441082002</v>
      </c>
      <c r="GF66" s="62">
        <v>10.74</v>
      </c>
      <c r="GG66" s="62">
        <v>10</v>
      </c>
      <c r="GH66" s="62">
        <v>8.2507460793482937E-2</v>
      </c>
      <c r="GI66" s="62">
        <v>10.77</v>
      </c>
      <c r="GJ66" s="62">
        <v>950</v>
      </c>
      <c r="GK66" s="62">
        <v>8.0369161697213336</v>
      </c>
      <c r="GL66" s="62">
        <v>10.851000000000001</v>
      </c>
      <c r="GM66" s="62">
        <v>415</v>
      </c>
      <c r="GN66" s="62">
        <v>3.6552099325672183</v>
      </c>
      <c r="GO66" s="62">
        <v>10.92</v>
      </c>
      <c r="GP66" s="62">
        <v>36600</v>
      </c>
      <c r="GQ66" s="62">
        <v>333.11335656154932</v>
      </c>
      <c r="GR66" s="62">
        <v>10.941000000000001</v>
      </c>
      <c r="GS66" s="62">
        <v>0</v>
      </c>
      <c r="GT66" s="62">
        <v>0</v>
      </c>
      <c r="GU66" s="62">
        <v>10.96</v>
      </c>
      <c r="GV66" s="62">
        <v>180</v>
      </c>
      <c r="GW66" s="62">
        <v>1.720850993270451</v>
      </c>
      <c r="GX66" s="62">
        <v>10.997</v>
      </c>
      <c r="GY66" s="62">
        <v>0</v>
      </c>
      <c r="GZ66" s="62">
        <v>0</v>
      </c>
      <c r="HA66" s="62">
        <v>11.03</v>
      </c>
      <c r="HB66" s="62">
        <v>24835</v>
      </c>
      <c r="HC66" s="62">
        <v>243.63788218460707</v>
      </c>
      <c r="HD66" s="62">
        <v>11.08</v>
      </c>
      <c r="HE66" s="62">
        <v>220</v>
      </c>
      <c r="HF66" s="62">
        <v>2.1798247802453394</v>
      </c>
      <c r="HG66" s="62">
        <v>11.13</v>
      </c>
      <c r="HH66" s="62">
        <v>26255</v>
      </c>
      <c r="HI66" s="62">
        <v>259.19146128549227</v>
      </c>
      <c r="HJ66" s="62">
        <v>11.14</v>
      </c>
      <c r="HK66" s="62">
        <v>0</v>
      </c>
      <c r="HL66" s="62">
        <v>0</v>
      </c>
      <c r="HM66" s="62">
        <v>11.14</v>
      </c>
      <c r="HN66" s="62">
        <v>0</v>
      </c>
      <c r="HO66" s="62">
        <v>0</v>
      </c>
      <c r="HP66" s="62">
        <v>11.154999999999999</v>
      </c>
      <c r="HQ66" s="62">
        <v>0</v>
      </c>
      <c r="HR66" s="62">
        <v>0</v>
      </c>
    </row>
    <row r="67" spans="1:226" s="43" customFormat="1">
      <c r="A67" s="85"/>
      <c r="B67" s="68" t="str">
        <f t="shared" si="35"/>
        <v>OD Comdty</v>
      </c>
      <c r="C67" s="100" t="str">
        <f t="shared" si="36"/>
        <v/>
      </c>
      <c r="D67" s="87">
        <f ca="1">IF($C$1=TODAY(),IF(ISERROR(_xll.BDP(A67,"last_price")+1-1),IF(O67&lt;=$C$1,0,(D66+D68)/2),_xll.BDP(A67,"last_price")),AA67)</f>
        <v>0</v>
      </c>
      <c r="E67" s="88">
        <f ca="1">IF($C$1=TODAY(),IF(ISERROR(_xll.BDP(A67,"volume")+1-1),0,_xll.BDP(A67,"volume")),AB67)</f>
        <v>0</v>
      </c>
      <c r="F67" s="89">
        <f>IF(O67&lt;$C$1,0,NETWORKDAYS($C$1,O67,FERIADOS!$A$1:$A$830)-1)</f>
        <v>0</v>
      </c>
      <c r="G67" s="90">
        <f t="shared" ca="1" si="37"/>
        <v>0</v>
      </c>
      <c r="H67" s="91">
        <f t="shared" si="29"/>
        <v>0</v>
      </c>
      <c r="I67" s="91">
        <f t="shared" si="30"/>
        <v>0</v>
      </c>
      <c r="J67" s="91">
        <f t="shared" si="31"/>
        <v>0</v>
      </c>
      <c r="K67" s="92">
        <f t="shared" si="32"/>
        <v>0</v>
      </c>
      <c r="L67" s="43" t="str">
        <f t="shared" si="33"/>
        <v/>
      </c>
      <c r="M67" s="43" t="str">
        <f>IF(C67="","",VLOOKUP(LEFT(C67,1),DIs!$R$2:$S$13,2,FALSE))</f>
        <v/>
      </c>
      <c r="N67" s="54" t="str">
        <f t="shared" si="34"/>
        <v/>
      </c>
      <c r="O67" s="54">
        <f>IF(A67="",0,WORKDAY(N67-1,1,FERIADOS!$A$2:$A$831))</f>
        <v>0</v>
      </c>
      <c r="P67" s="150">
        <f t="shared" si="12"/>
        <v>10</v>
      </c>
      <c r="Q67" s="61" t="str">
        <f>_xll.BDH(A67,$R$7:$S$7,$C$1,$C$1,"Dir=V","Dts=S","Sort=A","Quote=C","QtTyp=Y","Days=T","Per=cd","DtFmt=D","UseDPDF=Y")</f>
        <v>#N/A Invalid Security</v>
      </c>
      <c r="T67" s="43">
        <f t="shared" si="16"/>
        <v>0</v>
      </c>
      <c r="V67" s="69" t="str">
        <f>_xll.BDH(B67,$R$7:$S$7,$C$1,$C$1,"Dir=V","Dts=S","Sort=A","Quote=C","QtTyp=Y","Days=T","Per=cd","DtFmt=D","UseDPDF=Y")</f>
        <v>#N/A N/A</v>
      </c>
      <c r="Y67" s="43">
        <f t="shared" si="17"/>
        <v>0</v>
      </c>
      <c r="AA67" s="43">
        <f t="shared" si="18"/>
        <v>0</v>
      </c>
      <c r="AB67" s="43">
        <f t="shared" si="9"/>
        <v>0</v>
      </c>
      <c r="AF67" s="48">
        <v>42093</v>
      </c>
      <c r="AG67" s="43">
        <v>13.47</v>
      </c>
      <c r="AH67" s="43">
        <v>251960</v>
      </c>
      <c r="AI67" s="43">
        <f t="shared" ref="AI67:AI72" si="38">IF(ISERROR(AH67+1-1),0,AH67)</f>
        <v>251960</v>
      </c>
      <c r="AK67" s="58">
        <f t="shared" si="15"/>
        <v>42754</v>
      </c>
      <c r="AL67" s="43">
        <f t="shared" si="22"/>
        <v>62</v>
      </c>
      <c r="AM67" s="43">
        <f>IF(AK67="","",NETWORKDAYS(AK67,$AM$2,FERIADOS!$A$1:$A$830)-1)</f>
        <v>-15</v>
      </c>
      <c r="AN67" s="63">
        <v>3.2018</v>
      </c>
      <c r="AO67" s="43">
        <f t="shared" si="19"/>
        <v>0</v>
      </c>
      <c r="AP67" s="50">
        <f t="shared" si="20"/>
        <v>0</v>
      </c>
      <c r="AQ67" s="59">
        <f t="shared" si="10"/>
        <v>0</v>
      </c>
      <c r="AR67" s="59">
        <f t="shared" si="21"/>
        <v>0</v>
      </c>
      <c r="AS67" s="72">
        <v>42754</v>
      </c>
      <c r="AT67" s="73">
        <v>6425.3432694237781</v>
      </c>
      <c r="AU67" s="62">
        <v>0</v>
      </c>
      <c r="AV67" s="62">
        <v>0</v>
      </c>
      <c r="AW67" s="62">
        <v>0</v>
      </c>
      <c r="AX67" s="62">
        <v>0</v>
      </c>
      <c r="AY67" s="62">
        <v>0</v>
      </c>
      <c r="AZ67" s="62">
        <v>0</v>
      </c>
      <c r="BA67" s="62">
        <v>0</v>
      </c>
      <c r="BB67" s="62">
        <v>0</v>
      </c>
      <c r="BC67" s="62">
        <v>0</v>
      </c>
      <c r="BD67" s="62">
        <v>0</v>
      </c>
      <c r="BE67" s="62">
        <v>0</v>
      </c>
      <c r="BF67" s="62">
        <v>0</v>
      </c>
      <c r="BG67" s="62">
        <v>0</v>
      </c>
      <c r="BH67" s="62">
        <v>0</v>
      </c>
      <c r="BI67" s="62">
        <v>0</v>
      </c>
      <c r="BJ67" s="62">
        <v>0</v>
      </c>
      <c r="BK67" s="62">
        <v>0</v>
      </c>
      <c r="BL67" s="62">
        <v>0</v>
      </c>
      <c r="BM67" s="62">
        <v>0</v>
      </c>
      <c r="BN67" s="74">
        <v>0</v>
      </c>
      <c r="BO67" s="75">
        <v>0</v>
      </c>
      <c r="BP67" s="62">
        <v>0</v>
      </c>
      <c r="BQ67" s="62">
        <v>0</v>
      </c>
      <c r="BR67" s="62">
        <v>0</v>
      </c>
      <c r="BS67" s="62">
        <v>0</v>
      </c>
      <c r="BT67" s="62">
        <v>0</v>
      </c>
      <c r="BU67" s="62">
        <v>0</v>
      </c>
      <c r="BV67" s="62">
        <v>0</v>
      </c>
      <c r="BW67" s="62">
        <v>0</v>
      </c>
      <c r="BX67" s="62">
        <v>0</v>
      </c>
      <c r="BY67" s="62">
        <v>0</v>
      </c>
      <c r="BZ67" s="62">
        <v>0</v>
      </c>
      <c r="CA67" s="62">
        <v>0</v>
      </c>
      <c r="CB67" s="62">
        <v>0</v>
      </c>
      <c r="CC67" s="62">
        <v>0</v>
      </c>
      <c r="CD67" s="62">
        <v>0</v>
      </c>
      <c r="CE67" s="62">
        <v>0</v>
      </c>
      <c r="CF67" s="62">
        <v>0</v>
      </c>
      <c r="CG67" s="62">
        <v>0</v>
      </c>
      <c r="CH67" s="62">
        <v>0</v>
      </c>
      <c r="CI67" s="62">
        <v>0</v>
      </c>
      <c r="CJ67" s="62">
        <v>0</v>
      </c>
      <c r="CK67" s="62">
        <v>0</v>
      </c>
      <c r="CL67" s="62">
        <v>0</v>
      </c>
      <c r="CM67" s="62">
        <v>0</v>
      </c>
      <c r="CN67" s="62">
        <v>0</v>
      </c>
      <c r="CO67" s="62">
        <v>0</v>
      </c>
      <c r="CP67" s="62">
        <v>0</v>
      </c>
      <c r="CQ67" s="62">
        <v>0</v>
      </c>
      <c r="CR67" s="62">
        <v>0</v>
      </c>
      <c r="CS67" s="62">
        <v>0</v>
      </c>
      <c r="CT67" s="62">
        <v>0</v>
      </c>
      <c r="CU67" s="62">
        <v>0</v>
      </c>
      <c r="CV67" s="62">
        <v>0</v>
      </c>
      <c r="CW67" s="62">
        <v>0</v>
      </c>
      <c r="CX67" s="62">
        <v>0</v>
      </c>
      <c r="CY67" s="62">
        <v>0</v>
      </c>
      <c r="CZ67" s="62">
        <v>12.882</v>
      </c>
      <c r="DA67" s="62">
        <v>24830</v>
      </c>
      <c r="DB67" s="62">
        <v>2.4429824115048451</v>
      </c>
      <c r="DC67" s="62">
        <v>12.824999999999999</v>
      </c>
      <c r="DD67" s="62">
        <v>157793</v>
      </c>
      <c r="DE67" s="62">
        <v>46.199423612378133</v>
      </c>
      <c r="DF67" s="62">
        <v>12.506</v>
      </c>
      <c r="DG67" s="62">
        <v>461965</v>
      </c>
      <c r="DH67" s="62">
        <v>248.57345467820397</v>
      </c>
      <c r="DI67" s="62">
        <v>12.295</v>
      </c>
      <c r="DJ67" s="62">
        <v>500</v>
      </c>
      <c r="DK67" s="62">
        <v>0.36369257822069556</v>
      </c>
      <c r="DL67" s="62">
        <v>12.09</v>
      </c>
      <c r="DM67" s="62">
        <v>20110</v>
      </c>
      <c r="DN67" s="62">
        <v>19.212793650948385</v>
      </c>
      <c r="DO67" s="62">
        <v>11.86</v>
      </c>
      <c r="DP67" s="62">
        <v>117600</v>
      </c>
      <c r="DQ67" s="62">
        <v>137.66408401626319</v>
      </c>
      <c r="DR67" s="62">
        <v>11.64</v>
      </c>
      <c r="DS67" s="62">
        <v>1415</v>
      </c>
      <c r="DT67" s="62">
        <v>1.9573447403518429</v>
      </c>
      <c r="DU67" s="62">
        <v>11.468</v>
      </c>
      <c r="DV67" s="62">
        <v>270</v>
      </c>
      <c r="DW67" s="62">
        <v>0.43526063792113706</v>
      </c>
      <c r="DX67" s="62">
        <v>11.355</v>
      </c>
      <c r="DY67" s="62">
        <v>39000</v>
      </c>
      <c r="DZ67" s="62">
        <v>70.495417662374265</v>
      </c>
      <c r="EA67" s="62">
        <v>11.196999999999999</v>
      </c>
      <c r="EB67" s="62">
        <v>0</v>
      </c>
      <c r="EC67" s="62">
        <v>0</v>
      </c>
      <c r="ED67" s="62">
        <v>11.076000000000001</v>
      </c>
      <c r="EE67" s="62">
        <v>0</v>
      </c>
      <c r="EF67" s="62">
        <v>0</v>
      </c>
      <c r="EG67" s="62">
        <v>10.975</v>
      </c>
      <c r="EH67" s="62">
        <v>158206</v>
      </c>
      <c r="EI67" s="62">
        <v>378.23467997207626</v>
      </c>
      <c r="EJ67" s="62"/>
      <c r="EK67" s="62">
        <v>0</v>
      </c>
      <c r="EL67" s="62">
        <v>0</v>
      </c>
      <c r="EM67" s="62">
        <v>0</v>
      </c>
      <c r="EN67" s="62">
        <v>0</v>
      </c>
      <c r="EO67" s="62">
        <v>0</v>
      </c>
      <c r="EP67" s="62">
        <v>10.75</v>
      </c>
      <c r="EQ67" s="62">
        <v>7450</v>
      </c>
      <c r="ER67" s="62">
        <v>21.953915647639057</v>
      </c>
      <c r="ES67" s="62">
        <v>10.58</v>
      </c>
      <c r="ET67" s="62">
        <v>25125</v>
      </c>
      <c r="EU67" s="62">
        <v>87.809625951801877</v>
      </c>
      <c r="EV67" s="62">
        <v>10.5</v>
      </c>
      <c r="EW67" s="62">
        <v>3735</v>
      </c>
      <c r="EX67" s="62">
        <v>15.01553103759078</v>
      </c>
      <c r="EY67" s="62">
        <v>10.45</v>
      </c>
      <c r="EZ67" s="62">
        <v>211050</v>
      </c>
      <c r="FA67" s="62">
        <v>950.19555971299678</v>
      </c>
      <c r="FB67" s="62">
        <v>10.47</v>
      </c>
      <c r="FC67" s="62">
        <v>17295</v>
      </c>
      <c r="FD67" s="62">
        <v>85.506887966325166</v>
      </c>
      <c r="FE67" s="62">
        <v>10.48</v>
      </c>
      <c r="FF67" s="62">
        <v>5890</v>
      </c>
      <c r="FG67" s="62">
        <v>31.626563013028434</v>
      </c>
      <c r="FH67" s="62">
        <v>10.52</v>
      </c>
      <c r="FI67" s="62">
        <v>55</v>
      </c>
      <c r="FJ67" s="62">
        <v>0.31847208067423421</v>
      </c>
      <c r="FK67" s="62">
        <v>10.55</v>
      </c>
      <c r="FL67" s="76">
        <v>87405</v>
      </c>
      <c r="FM67" s="76">
        <v>539.621798667245</v>
      </c>
      <c r="FN67" s="76">
        <v>10.61</v>
      </c>
      <c r="FO67" s="76">
        <v>65</v>
      </c>
      <c r="FP67" s="76">
        <v>0.42340223672797617</v>
      </c>
      <c r="FQ67" s="76">
        <v>10.66</v>
      </c>
      <c r="FR67" s="76">
        <v>68205</v>
      </c>
      <c r="FS67" s="76">
        <v>465.65264954905444</v>
      </c>
      <c r="FT67" s="76">
        <v>10.675000000000001</v>
      </c>
      <c r="FU67" s="76">
        <v>120</v>
      </c>
      <c r="FV67" s="76">
        <v>0.85778289012572462</v>
      </c>
      <c r="FW67" s="76">
        <v>10.7</v>
      </c>
      <c r="FX67" s="76">
        <v>267249</v>
      </c>
      <c r="FY67" s="76">
        <v>1986.8809998566039</v>
      </c>
      <c r="FZ67" s="76">
        <v>10.755000000000001</v>
      </c>
      <c r="GA67" s="76">
        <v>135</v>
      </c>
      <c r="GB67" s="76">
        <v>1.036943562796331</v>
      </c>
      <c r="GC67" s="62">
        <v>10.805</v>
      </c>
      <c r="GD67" s="62">
        <v>6910</v>
      </c>
      <c r="GE67" s="62">
        <v>54.678337527589704</v>
      </c>
      <c r="GF67" s="62">
        <v>10.82</v>
      </c>
      <c r="GG67" s="62">
        <v>55</v>
      </c>
      <c r="GH67" s="62">
        <v>0.44825277751227655</v>
      </c>
      <c r="GI67" s="62">
        <v>10.84</v>
      </c>
      <c r="GJ67" s="62">
        <v>2240</v>
      </c>
      <c r="GK67" s="62">
        <v>18.724746885518577</v>
      </c>
      <c r="GL67" s="62">
        <v>10.916</v>
      </c>
      <c r="GM67" s="62">
        <v>0</v>
      </c>
      <c r="GN67" s="62">
        <v>0</v>
      </c>
      <c r="GO67" s="62">
        <v>10.98</v>
      </c>
      <c r="GP67" s="62">
        <v>63655</v>
      </c>
      <c r="GQ67" s="62">
        <v>572.37999200483296</v>
      </c>
      <c r="GR67" s="62">
        <v>11.007</v>
      </c>
      <c r="GS67" s="62">
        <v>0</v>
      </c>
      <c r="GT67" s="62">
        <v>0</v>
      </c>
      <c r="GU67" s="62">
        <v>11.03</v>
      </c>
      <c r="GV67" s="62">
        <v>1365</v>
      </c>
      <c r="GW67" s="62">
        <v>12.875417987638208</v>
      </c>
      <c r="GX67" s="62">
        <v>11.067</v>
      </c>
      <c r="GY67" s="62">
        <v>0</v>
      </c>
      <c r="GZ67" s="62">
        <v>0</v>
      </c>
      <c r="HA67" s="62">
        <v>11.1</v>
      </c>
      <c r="HB67" s="62">
        <v>36665</v>
      </c>
      <c r="HC67" s="62">
        <v>354.63604470558528</v>
      </c>
      <c r="HD67" s="62">
        <v>11.135</v>
      </c>
      <c r="HE67" s="62">
        <v>1895</v>
      </c>
      <c r="HF67" s="62">
        <v>18.524276802578242</v>
      </c>
      <c r="HG67" s="62">
        <v>11.19</v>
      </c>
      <c r="HH67" s="62">
        <v>30895</v>
      </c>
      <c r="HI67" s="62">
        <v>300.59693459966883</v>
      </c>
      <c r="HJ67" s="62">
        <v>11.19</v>
      </c>
      <c r="HK67" s="62">
        <v>0</v>
      </c>
      <c r="HL67" s="62">
        <v>0</v>
      </c>
      <c r="HM67" s="62">
        <v>11.19</v>
      </c>
      <c r="HN67" s="62">
        <v>0</v>
      </c>
      <c r="HO67" s="62">
        <v>0</v>
      </c>
      <c r="HP67" s="62">
        <v>11.205</v>
      </c>
      <c r="HQ67" s="62">
        <v>0</v>
      </c>
      <c r="HR67" s="62">
        <v>0</v>
      </c>
    </row>
    <row r="68" spans="1:226" s="43" customFormat="1">
      <c r="A68" s="63"/>
      <c r="B68" s="68" t="str">
        <f t="shared" si="35"/>
        <v>OD Comdty</v>
      </c>
      <c r="C68" s="101" t="str">
        <f t="shared" si="36"/>
        <v/>
      </c>
      <c r="D68" s="93">
        <f ca="1">IF($C$1=TODAY(),IF(ISERROR(_xll.BDP(A68,"last_price")+1-1),IF(O68&lt;=$C$1,0,(D67+D69)/2),_xll.BDP(A68,"last_price")),AA68)</f>
        <v>0</v>
      </c>
      <c r="E68" s="94">
        <f ca="1">IF($C$1=TODAY(),IF(ISERROR(_xll.BDP(A68,"volume")+1-1),0,_xll.BDP(A68,"volume")),AB68)</f>
        <v>0</v>
      </c>
      <c r="F68" s="95">
        <f>IF(O68&lt;$C$1,0,NETWORKDAYS($C$1,O68,FERIADOS!$A$1:$A$830)-1)</f>
        <v>0</v>
      </c>
      <c r="G68" s="96">
        <f t="shared" ca="1" si="37"/>
        <v>0</v>
      </c>
      <c r="H68" s="97">
        <f t="shared" si="29"/>
        <v>0</v>
      </c>
      <c r="I68" s="97">
        <f t="shared" si="30"/>
        <v>0</v>
      </c>
      <c r="J68" s="97">
        <f t="shared" si="31"/>
        <v>0</v>
      </c>
      <c r="K68" s="98">
        <f t="shared" si="32"/>
        <v>0</v>
      </c>
      <c r="L68" s="43" t="str">
        <f t="shared" si="33"/>
        <v/>
      </c>
      <c r="M68" s="43" t="str">
        <f>IF(C68="","",VLOOKUP(LEFT(C68,1),DIs!$R$2:$S$13,2,FALSE))</f>
        <v/>
      </c>
      <c r="N68" s="54" t="str">
        <f t="shared" si="34"/>
        <v/>
      </c>
      <c r="O68" s="54">
        <f>IF(A68="",0,WORKDAY(N68-1,1,FERIADOS!$A$2:$A$831))</f>
        <v>0</v>
      </c>
      <c r="P68" s="150">
        <f t="shared" si="12"/>
        <v>10</v>
      </c>
      <c r="Q68" s="61" t="str">
        <f>_xll.BDH(A68,$R$7:$S$7,$C$1,$C$1,"Dir=V","Dts=S","Sort=A","Quote=C","QtTyp=Y","Days=T","Per=cd","DtFmt=D","UseDPDF=Y")</f>
        <v>#N/A Invalid Security</v>
      </c>
      <c r="T68" s="43">
        <f t="shared" si="16"/>
        <v>0</v>
      </c>
      <c r="V68" s="69" t="str">
        <f>_xll.BDH(B68,$R$7:$S$7,$C$1,$C$1,"Dir=V","Dts=S","Sort=A","Quote=C","QtTyp=Y","Days=T","Per=cd","DtFmt=D","UseDPDF=Y")</f>
        <v>#N/A N/A</v>
      </c>
      <c r="Y68" s="43">
        <f t="shared" si="17"/>
        <v>0</v>
      </c>
      <c r="AA68" s="43">
        <f t="shared" si="18"/>
        <v>0</v>
      </c>
      <c r="AB68" s="43">
        <f t="shared" si="9"/>
        <v>0</v>
      </c>
      <c r="AF68" s="48">
        <v>42094</v>
      </c>
      <c r="AG68" s="43">
        <v>13.38</v>
      </c>
      <c r="AH68" s="43">
        <v>360885</v>
      </c>
      <c r="AI68" s="43">
        <f t="shared" si="38"/>
        <v>360885</v>
      </c>
      <c r="AK68" s="58">
        <f t="shared" si="15"/>
        <v>42753</v>
      </c>
      <c r="AL68" s="43">
        <f t="shared" si="22"/>
        <v>63</v>
      </c>
      <c r="AM68" s="43">
        <f>IF(AK68="","",NETWORKDAYS(AK68,$AM$2,FERIADOS!$A$1:$A$830)-1)</f>
        <v>-14</v>
      </c>
      <c r="AN68" s="63">
        <v>3.2231999999999998</v>
      </c>
      <c r="AO68" s="43">
        <f t="shared" si="19"/>
        <v>0</v>
      </c>
      <c r="AP68" s="50">
        <f t="shared" si="20"/>
        <v>0</v>
      </c>
      <c r="AQ68" s="59">
        <f t="shared" si="10"/>
        <v>0</v>
      </c>
      <c r="AR68" s="59">
        <f t="shared" si="21"/>
        <v>0</v>
      </c>
      <c r="AS68" s="72">
        <v>42753</v>
      </c>
      <c r="AT68" s="73">
        <v>3322.9432741242522</v>
      </c>
      <c r="AU68" s="62">
        <v>0</v>
      </c>
      <c r="AV68" s="62">
        <v>0</v>
      </c>
      <c r="AW68" s="62">
        <v>0</v>
      </c>
      <c r="AX68" s="62">
        <v>0</v>
      </c>
      <c r="AY68" s="62">
        <v>0</v>
      </c>
      <c r="AZ68" s="62">
        <v>0</v>
      </c>
      <c r="BA68" s="62">
        <v>0</v>
      </c>
      <c r="BB68" s="62">
        <v>0</v>
      </c>
      <c r="BC68" s="62">
        <v>0</v>
      </c>
      <c r="BD68" s="62">
        <v>0</v>
      </c>
      <c r="BE68" s="62">
        <v>0</v>
      </c>
      <c r="BF68" s="62">
        <v>0</v>
      </c>
      <c r="BG68" s="62">
        <v>0</v>
      </c>
      <c r="BH68" s="62">
        <v>0</v>
      </c>
      <c r="BI68" s="62">
        <v>0</v>
      </c>
      <c r="BJ68" s="62">
        <v>0</v>
      </c>
      <c r="BK68" s="62">
        <v>0</v>
      </c>
      <c r="BL68" s="62">
        <v>0</v>
      </c>
      <c r="BM68" s="62">
        <v>0</v>
      </c>
      <c r="BN68" s="74">
        <v>0</v>
      </c>
      <c r="BO68" s="75">
        <v>0</v>
      </c>
      <c r="BP68" s="62">
        <v>0</v>
      </c>
      <c r="BQ68" s="62">
        <v>0</v>
      </c>
      <c r="BR68" s="62">
        <v>0</v>
      </c>
      <c r="BS68" s="62">
        <v>0</v>
      </c>
      <c r="BT68" s="62">
        <v>0</v>
      </c>
      <c r="BU68" s="62">
        <v>0</v>
      </c>
      <c r="BV68" s="62">
        <v>0</v>
      </c>
      <c r="BW68" s="62">
        <v>0</v>
      </c>
      <c r="BX68" s="62">
        <v>0</v>
      </c>
      <c r="BY68" s="62">
        <v>0</v>
      </c>
      <c r="BZ68" s="62">
        <v>0</v>
      </c>
      <c r="CA68" s="62">
        <v>0</v>
      </c>
      <c r="CB68" s="62">
        <v>0</v>
      </c>
      <c r="CC68" s="62">
        <v>0</v>
      </c>
      <c r="CD68" s="62">
        <v>0</v>
      </c>
      <c r="CE68" s="62">
        <v>0</v>
      </c>
      <c r="CF68" s="62">
        <v>0</v>
      </c>
      <c r="CG68" s="62">
        <v>0</v>
      </c>
      <c r="CH68" s="62">
        <v>0</v>
      </c>
      <c r="CI68" s="62">
        <v>0</v>
      </c>
      <c r="CJ68" s="62">
        <v>0</v>
      </c>
      <c r="CK68" s="62">
        <v>0</v>
      </c>
      <c r="CL68" s="62">
        <v>0</v>
      </c>
      <c r="CM68" s="62">
        <v>0</v>
      </c>
      <c r="CN68" s="62">
        <v>0</v>
      </c>
      <c r="CO68" s="62">
        <v>0</v>
      </c>
      <c r="CP68" s="62">
        <v>0</v>
      </c>
      <c r="CQ68" s="62">
        <v>0</v>
      </c>
      <c r="CR68" s="62">
        <v>0</v>
      </c>
      <c r="CS68" s="62">
        <v>0</v>
      </c>
      <c r="CT68" s="62">
        <v>0</v>
      </c>
      <c r="CU68" s="62">
        <v>0</v>
      </c>
      <c r="CV68" s="62">
        <v>0</v>
      </c>
      <c r="CW68" s="62">
        <v>0</v>
      </c>
      <c r="CX68" s="62">
        <v>0</v>
      </c>
      <c r="CY68" s="62">
        <v>0</v>
      </c>
      <c r="CZ68" s="62">
        <v>12.882</v>
      </c>
      <c r="DA68" s="62">
        <v>3535</v>
      </c>
      <c r="DB68" s="62">
        <v>0.38369721515277511</v>
      </c>
      <c r="DC68" s="62">
        <v>12.842000000000001</v>
      </c>
      <c r="DD68" s="62">
        <v>7010</v>
      </c>
      <c r="DE68" s="62">
        <v>2.1129411171979</v>
      </c>
      <c r="DF68" s="62">
        <v>12.535</v>
      </c>
      <c r="DG68" s="62">
        <v>58185</v>
      </c>
      <c r="DH68" s="62">
        <v>31.697584583433933</v>
      </c>
      <c r="DI68" s="62">
        <v>12.34</v>
      </c>
      <c r="DJ68" s="62">
        <v>500</v>
      </c>
      <c r="DK68" s="62">
        <v>0.36623519436907864</v>
      </c>
      <c r="DL68" s="62">
        <v>12.14</v>
      </c>
      <c r="DM68" s="62">
        <v>1505</v>
      </c>
      <c r="DN68" s="62">
        <v>1.4426482691781042</v>
      </c>
      <c r="DO68" s="62">
        <v>11.92</v>
      </c>
      <c r="DP68" s="62">
        <v>57190</v>
      </c>
      <c r="DQ68" s="62">
        <v>67.020222975611958</v>
      </c>
      <c r="DR68" s="62">
        <v>11.73</v>
      </c>
      <c r="DS68" s="62">
        <v>550</v>
      </c>
      <c r="DT68" s="62">
        <v>0.76021036986346591</v>
      </c>
      <c r="DU68" s="62">
        <v>11.54</v>
      </c>
      <c r="DV68" s="62">
        <v>10</v>
      </c>
      <c r="DW68" s="62">
        <v>1.6093271595491884E-2</v>
      </c>
      <c r="DX68" s="62">
        <v>11.414999999999999</v>
      </c>
      <c r="DY68" s="62">
        <v>45330</v>
      </c>
      <c r="DZ68" s="62">
        <v>81.748704372087275</v>
      </c>
      <c r="EA68" s="62">
        <v>11.257</v>
      </c>
      <c r="EB68" s="62">
        <v>230</v>
      </c>
      <c r="EC68" s="62">
        <v>0.46127796221321271</v>
      </c>
      <c r="ED68" s="62">
        <v>11.135999999999999</v>
      </c>
      <c r="EE68" s="62">
        <v>5</v>
      </c>
      <c r="EF68" s="62">
        <v>1.0974914353828236E-2</v>
      </c>
      <c r="EG68" s="62">
        <v>11.035</v>
      </c>
      <c r="EH68" s="62">
        <v>181445</v>
      </c>
      <c r="EI68" s="62">
        <v>432.10740780654044</v>
      </c>
      <c r="EJ68" s="62"/>
      <c r="EK68" s="62">
        <v>0</v>
      </c>
      <c r="EL68" s="62">
        <v>0</v>
      </c>
      <c r="EM68" s="62">
        <v>0</v>
      </c>
      <c r="EN68" s="62">
        <v>0</v>
      </c>
      <c r="EO68" s="62">
        <v>0</v>
      </c>
      <c r="EP68" s="62">
        <v>10.81</v>
      </c>
      <c r="EQ68" s="62">
        <v>11275</v>
      </c>
      <c r="ER68" s="62">
        <v>33.063565533577297</v>
      </c>
      <c r="ES68" s="62">
        <v>10.65</v>
      </c>
      <c r="ET68" s="62">
        <v>27625</v>
      </c>
      <c r="EU68" s="62">
        <v>95.986052057045285</v>
      </c>
      <c r="EV68" s="62">
        <v>10.58</v>
      </c>
      <c r="EW68" s="62">
        <v>7840</v>
      </c>
      <c r="EX68" s="62">
        <v>31.309757906394626</v>
      </c>
      <c r="EY68" s="62">
        <v>10.53</v>
      </c>
      <c r="EZ68" s="62">
        <v>130726</v>
      </c>
      <c r="FA68" s="62">
        <v>584.38064250250795</v>
      </c>
      <c r="FB68" s="62">
        <v>10.55</v>
      </c>
      <c r="FC68" s="62">
        <v>6635</v>
      </c>
      <c r="FD68" s="62">
        <v>32.557568437233606</v>
      </c>
      <c r="FE68" s="62">
        <v>10.55</v>
      </c>
      <c r="FF68" s="62">
        <v>4145</v>
      </c>
      <c r="FG68" s="62">
        <v>22.08859095785462</v>
      </c>
      <c r="FH68" s="62">
        <v>10.58</v>
      </c>
      <c r="FI68" s="62">
        <v>680</v>
      </c>
      <c r="FJ68" s="62">
        <v>3.9077526296950427</v>
      </c>
      <c r="FK68" s="62">
        <v>10.64</v>
      </c>
      <c r="FL68" s="76">
        <v>35665</v>
      </c>
      <c r="FM68" s="76">
        <v>218.23558651371309</v>
      </c>
      <c r="FN68" s="76">
        <v>10.69</v>
      </c>
      <c r="FO68" s="76">
        <v>45</v>
      </c>
      <c r="FP68" s="76">
        <v>0.29054540998518091</v>
      </c>
      <c r="FQ68" s="76">
        <v>10.75</v>
      </c>
      <c r="FR68" s="76">
        <v>54905</v>
      </c>
      <c r="FS68" s="76">
        <v>371.30558387414521</v>
      </c>
      <c r="FT68" s="76">
        <v>10.775</v>
      </c>
      <c r="FU68" s="76">
        <v>70</v>
      </c>
      <c r="FV68" s="76">
        <v>0.49528815075974753</v>
      </c>
      <c r="FW68" s="76">
        <v>10.8</v>
      </c>
      <c r="FX68" s="76">
        <v>103544</v>
      </c>
      <c r="FY68" s="76">
        <v>761.75739533263049</v>
      </c>
      <c r="FZ68" s="76">
        <v>10.843999999999999</v>
      </c>
      <c r="GA68" s="76">
        <v>45</v>
      </c>
      <c r="GB68" s="76">
        <v>0.34211541155088293</v>
      </c>
      <c r="GC68" s="62">
        <v>10.885</v>
      </c>
      <c r="GD68" s="62">
        <v>280</v>
      </c>
      <c r="GE68" s="62">
        <v>2.1933926126685708</v>
      </c>
      <c r="GF68" s="62">
        <v>10.922000000000001</v>
      </c>
      <c r="GG68" s="62">
        <v>0</v>
      </c>
      <c r="GH68" s="62">
        <v>0</v>
      </c>
      <c r="GI68" s="62">
        <v>10.955</v>
      </c>
      <c r="GJ68" s="62">
        <v>485</v>
      </c>
      <c r="GK68" s="62">
        <v>4.00423054207051</v>
      </c>
      <c r="GL68" s="62">
        <v>11.016999999999999</v>
      </c>
      <c r="GM68" s="62">
        <v>0</v>
      </c>
      <c r="GN68" s="62">
        <v>0</v>
      </c>
      <c r="GO68" s="62">
        <v>11.07</v>
      </c>
      <c r="GP68" s="62">
        <v>28470</v>
      </c>
      <c r="GQ68" s="62">
        <v>252.94142486030051</v>
      </c>
      <c r="GR68" s="62">
        <v>11.11</v>
      </c>
      <c r="GS68" s="62">
        <v>0</v>
      </c>
      <c r="GT68" s="62">
        <v>0</v>
      </c>
      <c r="GU68" s="62">
        <v>11.145</v>
      </c>
      <c r="GV68" s="62">
        <v>15</v>
      </c>
      <c r="GW68" s="62">
        <v>0.13942430174979337</v>
      </c>
      <c r="GX68" s="62">
        <v>11.167999999999999</v>
      </c>
      <c r="GY68" s="62">
        <v>0</v>
      </c>
      <c r="GZ68" s="62">
        <v>0</v>
      </c>
      <c r="HA68" s="62">
        <v>11.19</v>
      </c>
      <c r="HB68" s="62">
        <v>15783</v>
      </c>
      <c r="HC68" s="62">
        <v>150.56595682811093</v>
      </c>
      <c r="HD68" s="62">
        <v>11.21</v>
      </c>
      <c r="HE68" s="62">
        <v>10</v>
      </c>
      <c r="HF68" s="62">
        <v>9.645892450763123E-2</v>
      </c>
      <c r="HG68" s="62">
        <v>11.28</v>
      </c>
      <c r="HH68" s="62">
        <v>14575</v>
      </c>
      <c r="HI68" s="62">
        <v>139.6261961627211</v>
      </c>
      <c r="HJ68" s="62">
        <v>11.28</v>
      </c>
      <c r="HK68" s="62">
        <v>0</v>
      </c>
      <c r="HL68" s="62">
        <v>0</v>
      </c>
      <c r="HM68" s="62">
        <v>11.28</v>
      </c>
      <c r="HN68" s="62">
        <v>0</v>
      </c>
      <c r="HO68" s="62">
        <v>0</v>
      </c>
      <c r="HP68" s="62">
        <v>11.295</v>
      </c>
      <c r="HQ68" s="62">
        <v>0</v>
      </c>
      <c r="HR68" s="62">
        <v>0</v>
      </c>
    </row>
    <row r="69" spans="1:226" s="43" customFormat="1">
      <c r="A69" s="85"/>
      <c r="B69" s="68" t="str">
        <f t="shared" si="35"/>
        <v>OD Comdty</v>
      </c>
      <c r="C69" s="100" t="str">
        <f t="shared" si="36"/>
        <v/>
      </c>
      <c r="D69" s="87">
        <f ca="1">IF($C$1=TODAY(),IF(ISERROR(_xll.BDP(A69,"last_price")+1-1),IF(O69&lt;=$C$1,0,(D68+D70)/2),_xll.BDP(A69,"last_price")),AA69)</f>
        <v>0</v>
      </c>
      <c r="E69" s="88">
        <f ca="1">IF($C$1=TODAY(),IF(ISERROR(_xll.BDP(A69,"volume")+1-1),0,_xll.BDP(A69,"volume")),AB69)</f>
        <v>0</v>
      </c>
      <c r="F69" s="89">
        <f>IF(O69&lt;$C$1,0,NETWORKDAYS($C$1,O69,FERIADOS!$A$1:$A$830)-1)</f>
        <v>0</v>
      </c>
      <c r="G69" s="90">
        <f t="shared" ca="1" si="37"/>
        <v>0</v>
      </c>
      <c r="H69" s="91">
        <f t="shared" si="29"/>
        <v>0</v>
      </c>
      <c r="I69" s="91">
        <f t="shared" si="30"/>
        <v>0</v>
      </c>
      <c r="J69" s="91">
        <f t="shared" si="31"/>
        <v>0</v>
      </c>
      <c r="K69" s="92">
        <f t="shared" si="32"/>
        <v>0</v>
      </c>
      <c r="L69" s="43" t="str">
        <f t="shared" si="33"/>
        <v/>
      </c>
      <c r="M69" s="43" t="str">
        <f>IF(C69="","",VLOOKUP(LEFT(C69,1),DIs!$R$2:$S$13,2,FALSE))</f>
        <v/>
      </c>
      <c r="N69" s="54" t="str">
        <f t="shared" si="34"/>
        <v/>
      </c>
      <c r="O69" s="54">
        <f>IF(A69="",0,WORKDAY(N69-1,1,FERIADOS!$A$2:$A$831))</f>
        <v>0</v>
      </c>
      <c r="P69" s="150">
        <f t="shared" si="12"/>
        <v>10</v>
      </c>
      <c r="Q69" s="61" t="str">
        <f>_xll.BDH(A69,$R$7:$S$7,$C$1,$C$1,"Dir=V","Dts=S","Sort=A","Quote=C","QtTyp=Y","Days=T","Per=cd","DtFmt=D","UseDPDF=Y")</f>
        <v>#N/A Invalid Security</v>
      </c>
      <c r="T69" s="43">
        <f t="shared" si="16"/>
        <v>0</v>
      </c>
      <c r="V69" s="69" t="str">
        <f>_xll.BDH(B69,$R$7:$S$7,$C$1,$C$1,"Dir=V","Dts=S","Sort=A","Quote=C","QtTyp=Y","Days=T","Per=cd","DtFmt=D","UseDPDF=Y")</f>
        <v>#N/A N/A</v>
      </c>
      <c r="Y69" s="43">
        <f t="shared" si="17"/>
        <v>0</v>
      </c>
      <c r="AA69" s="43">
        <f t="shared" si="18"/>
        <v>0</v>
      </c>
      <c r="AB69" s="43">
        <f t="shared" si="9"/>
        <v>0</v>
      </c>
      <c r="AF69" s="48">
        <v>42095</v>
      </c>
      <c r="AG69" s="43">
        <v>13.23</v>
      </c>
      <c r="AH69" s="43">
        <v>341075</v>
      </c>
      <c r="AI69" s="43">
        <f t="shared" si="38"/>
        <v>341075</v>
      </c>
      <c r="AK69" s="58">
        <f t="shared" si="15"/>
        <v>42752</v>
      </c>
      <c r="AL69" s="43">
        <f t="shared" si="22"/>
        <v>64</v>
      </c>
      <c r="AM69" s="43">
        <f>IF(AK69="","",NETWORKDAYS(AK69,$AM$2,FERIADOS!$A$1:$A$830)-1)</f>
        <v>-13</v>
      </c>
      <c r="AN69" s="63">
        <v>3.2115999999999998</v>
      </c>
      <c r="AO69" s="43">
        <f t="shared" si="19"/>
        <v>0</v>
      </c>
      <c r="AP69" s="50">
        <f t="shared" si="20"/>
        <v>0</v>
      </c>
      <c r="AQ69" s="59">
        <f t="shared" si="10"/>
        <v>0</v>
      </c>
      <c r="AR69" s="59">
        <f t="shared" si="21"/>
        <v>0</v>
      </c>
      <c r="AS69" s="72">
        <v>42752</v>
      </c>
      <c r="AT69" s="73">
        <v>4723.860514244222</v>
      </c>
      <c r="AU69" s="62">
        <v>0</v>
      </c>
      <c r="AV69" s="62">
        <v>0</v>
      </c>
      <c r="AW69" s="62">
        <v>0</v>
      </c>
      <c r="AX69" s="62">
        <v>0</v>
      </c>
      <c r="AY69" s="62">
        <v>0</v>
      </c>
      <c r="AZ69" s="62">
        <v>0</v>
      </c>
      <c r="BA69" s="62">
        <v>0</v>
      </c>
      <c r="BB69" s="62">
        <v>0</v>
      </c>
      <c r="BC69" s="62">
        <v>0</v>
      </c>
      <c r="BD69" s="62">
        <v>0</v>
      </c>
      <c r="BE69" s="62">
        <v>0</v>
      </c>
      <c r="BF69" s="62">
        <v>0</v>
      </c>
      <c r="BG69" s="62">
        <v>0</v>
      </c>
      <c r="BH69" s="62">
        <v>0</v>
      </c>
      <c r="BI69" s="62">
        <v>0</v>
      </c>
      <c r="BJ69" s="62">
        <v>0</v>
      </c>
      <c r="BK69" s="62">
        <v>0</v>
      </c>
      <c r="BL69" s="62">
        <v>0</v>
      </c>
      <c r="BM69" s="62">
        <v>0</v>
      </c>
      <c r="BN69" s="74">
        <v>0</v>
      </c>
      <c r="BO69" s="75">
        <v>0</v>
      </c>
      <c r="BP69" s="62">
        <v>0</v>
      </c>
      <c r="BQ69" s="62">
        <v>0</v>
      </c>
      <c r="BR69" s="62">
        <v>0</v>
      </c>
      <c r="BS69" s="62">
        <v>0</v>
      </c>
      <c r="BT69" s="62">
        <v>0</v>
      </c>
      <c r="BU69" s="62">
        <v>0</v>
      </c>
      <c r="BV69" s="62">
        <v>0</v>
      </c>
      <c r="BW69" s="62">
        <v>0</v>
      </c>
      <c r="BX69" s="62">
        <v>0</v>
      </c>
      <c r="BY69" s="62">
        <v>0</v>
      </c>
      <c r="BZ69" s="62">
        <v>0</v>
      </c>
      <c r="CA69" s="62">
        <v>0</v>
      </c>
      <c r="CB69" s="62">
        <v>0</v>
      </c>
      <c r="CC69" s="62">
        <v>0</v>
      </c>
      <c r="CD69" s="62">
        <v>0</v>
      </c>
      <c r="CE69" s="62">
        <v>0</v>
      </c>
      <c r="CF69" s="62">
        <v>0</v>
      </c>
      <c r="CG69" s="62">
        <v>0</v>
      </c>
      <c r="CH69" s="62">
        <v>0</v>
      </c>
      <c r="CI69" s="62">
        <v>0</v>
      </c>
      <c r="CJ69" s="62">
        <v>0</v>
      </c>
      <c r="CK69" s="62">
        <v>0</v>
      </c>
      <c r="CL69" s="62">
        <v>0</v>
      </c>
      <c r="CM69" s="62">
        <v>0</v>
      </c>
      <c r="CN69" s="62">
        <v>0</v>
      </c>
      <c r="CO69" s="62">
        <v>0</v>
      </c>
      <c r="CP69" s="62">
        <v>0</v>
      </c>
      <c r="CQ69" s="62">
        <v>0</v>
      </c>
      <c r="CR69" s="62">
        <v>0</v>
      </c>
      <c r="CS69" s="62">
        <v>0</v>
      </c>
      <c r="CT69" s="62">
        <v>0</v>
      </c>
      <c r="CU69" s="62">
        <v>0</v>
      </c>
      <c r="CV69" s="62">
        <v>0</v>
      </c>
      <c r="CW69" s="62">
        <v>0</v>
      </c>
      <c r="CX69" s="62">
        <v>0</v>
      </c>
      <c r="CY69" s="62">
        <v>0</v>
      </c>
      <c r="CZ69" s="62">
        <v>12.881</v>
      </c>
      <c r="DA69" s="62">
        <v>5545</v>
      </c>
      <c r="DB69" s="62">
        <v>0.66413207720738821</v>
      </c>
      <c r="DC69" s="62">
        <v>12.83</v>
      </c>
      <c r="DD69" s="62">
        <v>15555</v>
      </c>
      <c r="DE69" s="62">
        <v>4.871788749935213</v>
      </c>
      <c r="DF69" s="62">
        <v>12.545</v>
      </c>
      <c r="DG69" s="62">
        <v>196835</v>
      </c>
      <c r="DH69" s="62">
        <v>109.66457311600863</v>
      </c>
      <c r="DI69" s="62">
        <v>12.355</v>
      </c>
      <c r="DJ69" s="62">
        <v>3800</v>
      </c>
      <c r="DK69" s="62">
        <v>2.8321340055498316</v>
      </c>
      <c r="DL69" s="62">
        <v>12.15</v>
      </c>
      <c r="DM69" s="62">
        <v>1560</v>
      </c>
      <c r="DN69" s="62">
        <v>1.5163884605077269</v>
      </c>
      <c r="DO69" s="62">
        <v>11.93</v>
      </c>
      <c r="DP69" s="62">
        <v>40305</v>
      </c>
      <c r="DQ69" s="62">
        <v>47.79920169296043</v>
      </c>
      <c r="DR69" s="62">
        <v>11.76</v>
      </c>
      <c r="DS69" s="62">
        <v>3345</v>
      </c>
      <c r="DT69" s="62">
        <v>4.6710707104067604</v>
      </c>
      <c r="DU69" s="62">
        <v>11.558</v>
      </c>
      <c r="DV69" s="62">
        <v>0</v>
      </c>
      <c r="DW69" s="62">
        <v>0</v>
      </c>
      <c r="DX69" s="62">
        <v>11.425000000000001</v>
      </c>
      <c r="DY69" s="62">
        <v>20255</v>
      </c>
      <c r="DZ69" s="62">
        <v>36.846918216339624</v>
      </c>
      <c r="EA69" s="62">
        <v>11.257999999999999</v>
      </c>
      <c r="EB69" s="62">
        <v>490</v>
      </c>
      <c r="EC69" s="62">
        <v>0.99084314814778862</v>
      </c>
      <c r="ED69" s="62">
        <v>11.135999999999999</v>
      </c>
      <c r="EE69" s="62">
        <v>0</v>
      </c>
      <c r="EF69" s="62">
        <v>0</v>
      </c>
      <c r="EG69" s="62">
        <v>11.035</v>
      </c>
      <c r="EH69" s="62">
        <v>136365</v>
      </c>
      <c r="EI69" s="62">
        <v>327.16259420886581</v>
      </c>
      <c r="EJ69" s="62"/>
      <c r="EK69" s="62">
        <v>0</v>
      </c>
      <c r="EL69" s="62">
        <v>0</v>
      </c>
      <c r="EM69" s="62">
        <v>0</v>
      </c>
      <c r="EN69" s="62">
        <v>0</v>
      </c>
      <c r="EO69" s="62">
        <v>0</v>
      </c>
      <c r="EP69" s="62">
        <v>10.8</v>
      </c>
      <c r="EQ69" s="62">
        <v>16695</v>
      </c>
      <c r="ER69" s="62">
        <v>49.288895490925256</v>
      </c>
      <c r="ES69" s="62">
        <v>10.64</v>
      </c>
      <c r="ET69" s="62">
        <v>19825</v>
      </c>
      <c r="EU69" s="62">
        <v>69.311841550619221</v>
      </c>
      <c r="EV69" s="62">
        <v>10.56</v>
      </c>
      <c r="EW69" s="62">
        <v>19847</v>
      </c>
      <c r="EX69" s="62">
        <v>79.741246998421829</v>
      </c>
      <c r="EY69" s="62">
        <v>10.5</v>
      </c>
      <c r="EZ69" s="62">
        <v>201696</v>
      </c>
      <c r="FA69" s="62">
        <v>907.11312486453005</v>
      </c>
      <c r="FB69" s="62">
        <v>10.52</v>
      </c>
      <c r="FC69" s="62">
        <v>12835</v>
      </c>
      <c r="FD69" s="62">
        <v>63.352871932430332</v>
      </c>
      <c r="FE69" s="62">
        <v>10.52</v>
      </c>
      <c r="FF69" s="62">
        <v>7780</v>
      </c>
      <c r="FG69" s="62">
        <v>41.699520731645457</v>
      </c>
      <c r="FH69" s="62">
        <v>10.565</v>
      </c>
      <c r="FI69" s="62">
        <v>40</v>
      </c>
      <c r="FJ69" s="62">
        <v>0.23106267277077705</v>
      </c>
      <c r="FK69" s="62">
        <v>10.59</v>
      </c>
      <c r="FL69" s="76">
        <v>92695</v>
      </c>
      <c r="FM69" s="76">
        <v>570.80956301437971</v>
      </c>
      <c r="FN69" s="76">
        <v>10.65</v>
      </c>
      <c r="FO69" s="76">
        <v>55</v>
      </c>
      <c r="FP69" s="76">
        <v>0.35723441928859773</v>
      </c>
      <c r="FQ69" s="76">
        <v>10.7</v>
      </c>
      <c r="FR69" s="76">
        <v>57914</v>
      </c>
      <c r="FS69" s="76">
        <v>394.15263655579753</v>
      </c>
      <c r="FT69" s="76">
        <v>10.715</v>
      </c>
      <c r="FU69" s="76">
        <v>110</v>
      </c>
      <c r="FV69" s="76">
        <v>0.78363257085805915</v>
      </c>
      <c r="FW69" s="76">
        <v>10.75</v>
      </c>
      <c r="FX69" s="76">
        <v>155878</v>
      </c>
      <c r="FY69" s="76">
        <v>1154.1741018900227</v>
      </c>
      <c r="FZ69" s="76">
        <v>10.792</v>
      </c>
      <c r="GA69" s="76">
        <v>5</v>
      </c>
      <c r="GB69" s="76">
        <v>3.8263656055995757E-2</v>
      </c>
      <c r="GC69" s="62">
        <v>10.83</v>
      </c>
      <c r="GD69" s="62">
        <v>5770</v>
      </c>
      <c r="GE69" s="62">
        <v>45.507229829330718</v>
      </c>
      <c r="GF69" s="62">
        <v>10.867000000000001</v>
      </c>
      <c r="GG69" s="62">
        <v>5</v>
      </c>
      <c r="GH69" s="62">
        <v>4.0563854807898862E-2</v>
      </c>
      <c r="GI69" s="62">
        <v>10.9</v>
      </c>
      <c r="GJ69" s="62">
        <v>4200</v>
      </c>
      <c r="GK69" s="62">
        <v>34.917269321485534</v>
      </c>
      <c r="GL69" s="62">
        <v>10.959</v>
      </c>
      <c r="GM69" s="62">
        <v>0</v>
      </c>
      <c r="GN69" s="62">
        <v>0</v>
      </c>
      <c r="GO69" s="62">
        <v>11.01</v>
      </c>
      <c r="GP69" s="62">
        <v>43145</v>
      </c>
      <c r="GQ69" s="62">
        <v>386.24648897296879</v>
      </c>
      <c r="GR69" s="62">
        <v>11.048</v>
      </c>
      <c r="GS69" s="62">
        <v>0</v>
      </c>
      <c r="GT69" s="62">
        <v>0</v>
      </c>
      <c r="GU69" s="62">
        <v>11.08</v>
      </c>
      <c r="GV69" s="62">
        <v>630</v>
      </c>
      <c r="GW69" s="62">
        <v>5.9051646132953532</v>
      </c>
      <c r="GX69" s="62">
        <v>11.106</v>
      </c>
      <c r="GY69" s="62">
        <v>0</v>
      </c>
      <c r="GZ69" s="62">
        <v>0</v>
      </c>
      <c r="HA69" s="62">
        <v>11.13</v>
      </c>
      <c r="HB69" s="62">
        <v>26060</v>
      </c>
      <c r="HC69" s="62">
        <v>250.72881298307783</v>
      </c>
      <c r="HD69" s="62">
        <v>11.154999999999999</v>
      </c>
      <c r="HE69" s="62">
        <v>120</v>
      </c>
      <c r="HF69" s="62">
        <v>1.1674343044430779</v>
      </c>
      <c r="HG69" s="62">
        <v>11.21</v>
      </c>
      <c r="HH69" s="62">
        <v>13663</v>
      </c>
      <c r="HI69" s="62">
        <v>132.26475277928543</v>
      </c>
      <c r="HJ69" s="62">
        <v>11.21</v>
      </c>
      <c r="HK69" s="62">
        <v>0</v>
      </c>
      <c r="HL69" s="62">
        <v>0</v>
      </c>
      <c r="HM69" s="62">
        <v>11.21</v>
      </c>
      <c r="HN69" s="62">
        <v>0</v>
      </c>
      <c r="HO69" s="62">
        <v>0</v>
      </c>
      <c r="HP69" s="62">
        <v>11.225</v>
      </c>
      <c r="HQ69" s="62">
        <v>0</v>
      </c>
      <c r="HR69" s="62">
        <v>0</v>
      </c>
    </row>
    <row r="70" spans="1:226" s="43" customFormat="1">
      <c r="B70" s="68" t="str">
        <f t="shared" si="35"/>
        <v>OD Comdty</v>
      </c>
      <c r="C70" s="101" t="str">
        <f t="shared" si="36"/>
        <v/>
      </c>
      <c r="D70" s="93">
        <f ca="1">IF($C$1=TODAY(),IF(ISERROR(_xll.BDP(A70,"last_price")+1-1),IF(O70&lt;=$C$1,0,(D69+D71)/2),_xll.BDP(A70,"last_price")),AA70)</f>
        <v>0</v>
      </c>
      <c r="E70" s="94">
        <f ca="1">IF($C$1=TODAY(),IF(ISERROR(_xll.BDP(A70,"volume")+1-1),0,_xll.BDP(A70,"volume")),AB70)</f>
        <v>0</v>
      </c>
      <c r="F70" s="95">
        <f>IF(O70&lt;$C$1,0,NETWORKDAYS($C$1,O70,FERIADOS!$A$1:$A$830)-1)</f>
        <v>0</v>
      </c>
      <c r="G70" s="96">
        <f t="shared" ca="1" si="37"/>
        <v>0</v>
      </c>
      <c r="H70" s="97">
        <f t="shared" si="29"/>
        <v>0</v>
      </c>
      <c r="I70" s="97">
        <f t="shared" si="30"/>
        <v>0</v>
      </c>
      <c r="J70" s="97">
        <f t="shared" si="31"/>
        <v>0</v>
      </c>
      <c r="K70" s="98">
        <f t="shared" si="32"/>
        <v>0</v>
      </c>
      <c r="L70" s="43" t="str">
        <f t="shared" si="33"/>
        <v/>
      </c>
      <c r="M70" s="43" t="str">
        <f>IF(C70="","",VLOOKUP(LEFT(C70,1),DIs!$R$2:$S$13,2,FALSE))</f>
        <v/>
      </c>
      <c r="N70" s="54" t="str">
        <f t="shared" si="34"/>
        <v/>
      </c>
      <c r="O70" s="54">
        <f>IF(A70="",0,WORKDAY(N70-1,1,FERIADOS!$A$2:$A$831))</f>
        <v>0</v>
      </c>
      <c r="P70" s="150">
        <f t="shared" si="12"/>
        <v>10</v>
      </c>
      <c r="Q70" s="61" t="str">
        <f>_xll.BDH(A70,$R$7:$S$7,$C$1,$C$1,"Dir=V","Dts=S","Sort=A","Quote=C","QtTyp=Y","Days=T","Per=cd","DtFmt=D","UseDPDF=Y")</f>
        <v>#N/A Invalid Security</v>
      </c>
      <c r="T70" s="43">
        <f t="shared" si="16"/>
        <v>0</v>
      </c>
      <c r="V70" s="69" t="str">
        <f>_xll.BDH(B70,$R$7:$S$7,$C$1,$C$1,"Dir=V","Dts=S","Sort=A","Quote=C","QtTyp=Y","Days=T","Per=cd","DtFmt=D","UseDPDF=Y")</f>
        <v>#N/A N/A</v>
      </c>
      <c r="Y70" s="43">
        <f t="shared" si="17"/>
        <v>0</v>
      </c>
      <c r="AA70" s="43">
        <f t="shared" si="18"/>
        <v>0</v>
      </c>
      <c r="AB70" s="43">
        <f t="shared" si="9"/>
        <v>0</v>
      </c>
      <c r="AF70" s="48">
        <v>42096</v>
      </c>
      <c r="AG70" s="43">
        <v>13.23</v>
      </c>
      <c r="AH70" s="43">
        <v>245940</v>
      </c>
      <c r="AI70" s="43">
        <f t="shared" si="38"/>
        <v>245940</v>
      </c>
      <c r="AK70" s="58">
        <f t="shared" si="15"/>
        <v>42751</v>
      </c>
      <c r="AL70" s="43">
        <f t="shared" si="22"/>
        <v>65</v>
      </c>
      <c r="AM70" s="43">
        <f>IF(AK70="","",NETWORKDAYS(AK70,$AM$2,FERIADOS!$A$1:$A$830)-1)</f>
        <v>-12</v>
      </c>
      <c r="AN70" s="63">
        <v>3.2414000000000001</v>
      </c>
      <c r="AO70" s="43">
        <f t="shared" si="19"/>
        <v>0</v>
      </c>
      <c r="AP70" s="50">
        <f t="shared" si="20"/>
        <v>0</v>
      </c>
      <c r="AQ70" s="59">
        <f t="shared" si="10"/>
        <v>0</v>
      </c>
      <c r="AR70" s="59">
        <f t="shared" si="21"/>
        <v>0</v>
      </c>
      <c r="AS70" s="72">
        <v>42751</v>
      </c>
      <c r="AT70" s="73">
        <v>1826.3159844180193</v>
      </c>
      <c r="AU70" s="62">
        <v>0</v>
      </c>
      <c r="AV70" s="62">
        <v>0</v>
      </c>
      <c r="AW70" s="62">
        <v>0</v>
      </c>
      <c r="AX70" s="62">
        <v>0</v>
      </c>
      <c r="AY70" s="62">
        <v>0</v>
      </c>
      <c r="AZ70" s="62">
        <v>0</v>
      </c>
      <c r="BA70" s="62">
        <v>0</v>
      </c>
      <c r="BB70" s="62">
        <v>0</v>
      </c>
      <c r="BC70" s="62">
        <v>0</v>
      </c>
      <c r="BD70" s="62">
        <v>0</v>
      </c>
      <c r="BE70" s="62">
        <v>0</v>
      </c>
      <c r="BF70" s="62">
        <v>0</v>
      </c>
      <c r="BG70" s="62">
        <v>0</v>
      </c>
      <c r="BH70" s="62">
        <v>0</v>
      </c>
      <c r="BI70" s="62">
        <v>0</v>
      </c>
      <c r="BJ70" s="62">
        <v>0</v>
      </c>
      <c r="BK70" s="62">
        <v>0</v>
      </c>
      <c r="BL70" s="62">
        <v>0</v>
      </c>
      <c r="BM70" s="62">
        <v>0</v>
      </c>
      <c r="BN70" s="74">
        <v>0</v>
      </c>
      <c r="BO70" s="75">
        <v>0</v>
      </c>
      <c r="BP70" s="62">
        <v>0</v>
      </c>
      <c r="BQ70" s="62">
        <v>0</v>
      </c>
      <c r="BR70" s="62">
        <v>0</v>
      </c>
      <c r="BS70" s="62">
        <v>0</v>
      </c>
      <c r="BT70" s="62">
        <v>0</v>
      </c>
      <c r="BU70" s="62">
        <v>0</v>
      </c>
      <c r="BV70" s="62">
        <v>0</v>
      </c>
      <c r="BW70" s="62">
        <v>0</v>
      </c>
      <c r="BX70" s="62">
        <v>0</v>
      </c>
      <c r="BY70" s="62">
        <v>0</v>
      </c>
      <c r="BZ70" s="62">
        <v>0</v>
      </c>
      <c r="CA70" s="62">
        <v>0</v>
      </c>
      <c r="CB70" s="62">
        <v>0</v>
      </c>
      <c r="CC70" s="62">
        <v>0</v>
      </c>
      <c r="CD70" s="62">
        <v>0</v>
      </c>
      <c r="CE70" s="62">
        <v>0</v>
      </c>
      <c r="CF70" s="62">
        <v>0</v>
      </c>
      <c r="CG70" s="62">
        <v>0</v>
      </c>
      <c r="CH70" s="62">
        <v>0</v>
      </c>
      <c r="CI70" s="62">
        <v>0</v>
      </c>
      <c r="CJ70" s="62">
        <v>0</v>
      </c>
      <c r="CK70" s="62">
        <v>0</v>
      </c>
      <c r="CL70" s="62">
        <v>0</v>
      </c>
      <c r="CM70" s="62">
        <v>0</v>
      </c>
      <c r="CN70" s="62">
        <v>0</v>
      </c>
      <c r="CO70" s="62">
        <v>0</v>
      </c>
      <c r="CP70" s="62">
        <v>0</v>
      </c>
      <c r="CQ70" s="62">
        <v>0</v>
      </c>
      <c r="CR70" s="62">
        <v>0</v>
      </c>
      <c r="CS70" s="62">
        <v>0</v>
      </c>
      <c r="CT70" s="62">
        <v>0</v>
      </c>
      <c r="CU70" s="62">
        <v>0</v>
      </c>
      <c r="CV70" s="62">
        <v>0</v>
      </c>
      <c r="CW70" s="62">
        <v>0</v>
      </c>
      <c r="CX70" s="62">
        <v>0</v>
      </c>
      <c r="CY70" s="62">
        <v>0</v>
      </c>
      <c r="CZ70" s="62">
        <v>12.882999999999999</v>
      </c>
      <c r="DA70" s="62">
        <v>1920</v>
      </c>
      <c r="DB70" s="62">
        <v>0.24843606598643758</v>
      </c>
      <c r="DC70" s="62">
        <v>12.832000000000001</v>
      </c>
      <c r="DD70" s="62">
        <v>19525</v>
      </c>
      <c r="DE70" s="62">
        <v>6.2647667350159937</v>
      </c>
      <c r="DF70" s="62">
        <v>12.553000000000001</v>
      </c>
      <c r="DG70" s="62">
        <v>28770</v>
      </c>
      <c r="DH70" s="62">
        <v>16.177976476650244</v>
      </c>
      <c r="DI70" s="62">
        <v>12.355</v>
      </c>
      <c r="DJ70" s="62">
        <v>415</v>
      </c>
      <c r="DK70" s="62">
        <v>0.31068956382251467</v>
      </c>
      <c r="DL70" s="62">
        <v>12.15</v>
      </c>
      <c r="DM70" s="62">
        <v>1510</v>
      </c>
      <c r="DN70" s="62">
        <v>1.4694308258819979</v>
      </c>
      <c r="DO70" s="62">
        <v>11.925000000000001</v>
      </c>
      <c r="DP70" s="62">
        <v>31005</v>
      </c>
      <c r="DQ70" s="62">
        <v>36.740294061013159</v>
      </c>
      <c r="DR70" s="62">
        <v>11.75</v>
      </c>
      <c r="DS70" s="62">
        <v>0</v>
      </c>
      <c r="DT70" s="62">
        <v>0</v>
      </c>
      <c r="DU70" s="62">
        <v>11.545</v>
      </c>
      <c r="DV70" s="62">
        <v>0</v>
      </c>
      <c r="DW70" s="62">
        <v>0</v>
      </c>
      <c r="DX70" s="62">
        <v>11.41</v>
      </c>
      <c r="DY70" s="62">
        <v>6182</v>
      </c>
      <c r="DZ70" s="62">
        <v>11.203321775365131</v>
      </c>
      <c r="EA70" s="62">
        <v>11.250999999999999</v>
      </c>
      <c r="EB70" s="62">
        <v>0</v>
      </c>
      <c r="EC70" s="62">
        <v>0</v>
      </c>
      <c r="ED70" s="62">
        <v>11.127000000000001</v>
      </c>
      <c r="EE70" s="62">
        <v>0</v>
      </c>
      <c r="EF70" s="62">
        <v>0</v>
      </c>
      <c r="EG70" s="62">
        <v>11.025</v>
      </c>
      <c r="EH70" s="62">
        <v>77930</v>
      </c>
      <c r="EI70" s="62">
        <v>185.9820300576441</v>
      </c>
      <c r="EJ70" s="62"/>
      <c r="EK70" s="62">
        <v>0</v>
      </c>
      <c r="EL70" s="62">
        <v>0</v>
      </c>
      <c r="EM70" s="62">
        <v>0</v>
      </c>
      <c r="EN70" s="62">
        <v>0</v>
      </c>
      <c r="EO70" s="62">
        <v>0</v>
      </c>
      <c r="EP70" s="62">
        <v>10.79</v>
      </c>
      <c r="EQ70" s="62">
        <v>13625</v>
      </c>
      <c r="ER70" s="62">
        <v>39.980404051469847</v>
      </c>
      <c r="ES70" s="62">
        <v>10.63</v>
      </c>
      <c r="ET70" s="62">
        <v>18590</v>
      </c>
      <c r="EU70" s="62">
        <v>64.562754841436416</v>
      </c>
      <c r="EV70" s="62">
        <v>10.54</v>
      </c>
      <c r="EW70" s="62">
        <v>9240</v>
      </c>
      <c r="EX70" s="62">
        <v>36.872782843573638</v>
      </c>
      <c r="EY70" s="62">
        <v>10.48</v>
      </c>
      <c r="EZ70" s="62">
        <v>77016</v>
      </c>
      <c r="FA70" s="62">
        <v>343.93950999000231</v>
      </c>
      <c r="FB70" s="62">
        <v>10.5</v>
      </c>
      <c r="FC70" s="62">
        <v>2300</v>
      </c>
      <c r="FD70" s="62">
        <v>11.270811704347993</v>
      </c>
      <c r="FE70" s="62">
        <v>10.51</v>
      </c>
      <c r="FF70" s="62">
        <v>3290</v>
      </c>
      <c r="FG70" s="62">
        <v>17.498819326212566</v>
      </c>
      <c r="FH70" s="62">
        <v>10.554</v>
      </c>
      <c r="FI70" s="62">
        <v>120</v>
      </c>
      <c r="FJ70" s="62">
        <v>0.68780807828286994</v>
      </c>
      <c r="FK70" s="62">
        <v>10.59</v>
      </c>
      <c r="FL70" s="76">
        <v>35570</v>
      </c>
      <c r="FM70" s="76">
        <v>217.23001889598791</v>
      </c>
      <c r="FN70" s="76">
        <v>10.66</v>
      </c>
      <c r="FO70" s="76">
        <v>45</v>
      </c>
      <c r="FP70" s="76">
        <v>0.28973006833649445</v>
      </c>
      <c r="FQ70" s="76">
        <v>10.7</v>
      </c>
      <c r="FR70" s="76">
        <v>6765</v>
      </c>
      <c r="FS70" s="76">
        <v>45.652511297763695</v>
      </c>
      <c r="FT70" s="76">
        <v>10.734999999999999</v>
      </c>
      <c r="FU70" s="76">
        <v>55</v>
      </c>
      <c r="FV70" s="76">
        <v>0.38814604861584123</v>
      </c>
      <c r="FW70" s="76">
        <v>10.76</v>
      </c>
      <c r="FX70" s="76">
        <v>58745</v>
      </c>
      <c r="FY70" s="76">
        <v>431.03656401781393</v>
      </c>
      <c r="FZ70" s="76">
        <v>10.81</v>
      </c>
      <c r="GA70" s="76">
        <v>0</v>
      </c>
      <c r="GB70" s="76">
        <v>0</v>
      </c>
      <c r="GC70" s="62">
        <v>10.89</v>
      </c>
      <c r="GD70" s="62">
        <v>65</v>
      </c>
      <c r="GE70" s="62">
        <v>0.50669065307418582</v>
      </c>
      <c r="GF70" s="62">
        <v>10.904999999999999</v>
      </c>
      <c r="GG70" s="62">
        <v>0</v>
      </c>
      <c r="GH70" s="62">
        <v>0</v>
      </c>
      <c r="GI70" s="62">
        <v>10.914999999999999</v>
      </c>
      <c r="GJ70" s="62">
        <v>750</v>
      </c>
      <c r="GK70" s="62">
        <v>6.1753748409540545</v>
      </c>
      <c r="GL70" s="62">
        <v>11.01</v>
      </c>
      <c r="GM70" s="62">
        <v>50</v>
      </c>
      <c r="GN70" s="62">
        <v>0.42786764245152636</v>
      </c>
      <c r="GO70" s="62">
        <v>11.05</v>
      </c>
      <c r="GP70" s="62">
        <v>16245</v>
      </c>
      <c r="GQ70" s="62">
        <v>143.7700846891336</v>
      </c>
      <c r="GR70" s="62">
        <v>11.087999999999999</v>
      </c>
      <c r="GS70" s="62">
        <v>0</v>
      </c>
      <c r="GT70" s="62">
        <v>0</v>
      </c>
      <c r="GU70" s="62">
        <v>11.12</v>
      </c>
      <c r="GV70" s="62">
        <v>5</v>
      </c>
      <c r="GW70" s="62">
        <v>4.6310535207679762E-2</v>
      </c>
      <c r="GX70" s="62">
        <v>11.141</v>
      </c>
      <c r="GY70" s="62">
        <v>0</v>
      </c>
      <c r="GZ70" s="62">
        <v>0</v>
      </c>
      <c r="HA70" s="62">
        <v>11.16</v>
      </c>
      <c r="HB70" s="62">
        <v>12345</v>
      </c>
      <c r="HC70" s="62">
        <v>117.40826140268697</v>
      </c>
      <c r="HD70" s="62">
        <v>11.175000000000001</v>
      </c>
      <c r="HE70" s="62">
        <v>225</v>
      </c>
      <c r="HF70" s="62">
        <v>2.164996422605673</v>
      </c>
      <c r="HG70" s="62">
        <v>11.22</v>
      </c>
      <c r="HH70" s="62">
        <v>9185</v>
      </c>
      <c r="HI70" s="62">
        <v>88.009591506682781</v>
      </c>
      <c r="HJ70" s="62">
        <v>11.22</v>
      </c>
      <c r="HK70" s="62">
        <v>0</v>
      </c>
      <c r="HL70" s="62">
        <v>0</v>
      </c>
      <c r="HM70" s="62">
        <v>11.22</v>
      </c>
      <c r="HN70" s="62">
        <v>0</v>
      </c>
      <c r="HO70" s="62">
        <v>0</v>
      </c>
      <c r="HP70" s="62">
        <v>11.234999999999999</v>
      </c>
      <c r="HQ70" s="62">
        <v>0</v>
      </c>
      <c r="HR70" s="62">
        <v>0</v>
      </c>
    </row>
    <row r="71" spans="1:226" s="43" customFormat="1">
      <c r="B71" s="68" t="str">
        <f t="shared" si="35"/>
        <v>OD Comdty</v>
      </c>
      <c r="C71" s="125" t="str">
        <f t="shared" si="36"/>
        <v/>
      </c>
      <c r="D71" s="126">
        <f ca="1">IF($C$1=TODAY(),IF(ISERROR(_xll.BDP(A71,"last_price")+1-1),IF(O71&lt;=$C$1,0,(D70+D72)/2),_xll.BDP(A71,"last_price")),AA71)</f>
        <v>0</v>
      </c>
      <c r="E71" s="127">
        <f ca="1">IF($C$1=TODAY(),IF(ISERROR(_xll.BDP(A71,"volume")+1-1),0,_xll.BDP(A71,"volume")),AB71)</f>
        <v>0</v>
      </c>
      <c r="F71" s="128">
        <f>IF(O71&lt;$C$1,0,NETWORKDAYS($C$1,O71,FERIADOS!$A$1:$A$830)-1)</f>
        <v>0</v>
      </c>
      <c r="G71" s="129">
        <f t="shared" ca="1" si="37"/>
        <v>0</v>
      </c>
      <c r="H71" s="129">
        <f t="shared" si="29"/>
        <v>0</v>
      </c>
      <c r="I71" s="129">
        <f t="shared" si="30"/>
        <v>0</v>
      </c>
      <c r="J71" s="129">
        <f t="shared" si="31"/>
        <v>0</v>
      </c>
      <c r="K71" s="130">
        <f t="shared" si="32"/>
        <v>0</v>
      </c>
      <c r="L71" s="43" t="str">
        <f t="shared" si="33"/>
        <v/>
      </c>
      <c r="M71" s="43" t="str">
        <f>IF(C71="","",VLOOKUP(LEFT(C71,1),DIs!$R$2:$S$13,2,FALSE))</f>
        <v/>
      </c>
      <c r="N71" s="54" t="str">
        <f t="shared" si="34"/>
        <v/>
      </c>
      <c r="O71" s="54">
        <f>IF(A71="",0,WORKDAY(N71-1,1,FERIADOS!$A$2:$A$831))</f>
        <v>0</v>
      </c>
      <c r="P71" s="150">
        <f t="shared" si="12"/>
        <v>10</v>
      </c>
      <c r="Q71" s="61" t="str">
        <f>_xll.BDH(A71,$R$7:$S$7,$C$1,$C$1,"Dir=V","Dts=S","Sort=A","Quote=C","QtTyp=Y","Days=T","Per=cd","DtFmt=D","UseDPDF=Y")</f>
        <v>#N/A Invalid Security</v>
      </c>
      <c r="T71" s="43">
        <f t="shared" si="16"/>
        <v>0</v>
      </c>
      <c r="V71" s="69" t="str">
        <f>_xll.BDH(B71,$R$7:$S$7,$C$1,$C$1,"Dir=V","Dts=S","Sort=A","Quote=C","QtTyp=Y","Days=T","Per=cd","DtFmt=D","UseDPDF=Y")</f>
        <v>#N/A N/A</v>
      </c>
      <c r="Y71" s="43">
        <f t="shared" si="17"/>
        <v>0</v>
      </c>
      <c r="AA71" s="43">
        <f t="shared" si="18"/>
        <v>0</v>
      </c>
      <c r="AB71" s="43">
        <f t="shared" si="9"/>
        <v>0</v>
      </c>
      <c r="AF71" s="48">
        <v>42100</v>
      </c>
      <c r="AG71" s="43">
        <v>13.18</v>
      </c>
      <c r="AH71" s="43">
        <v>206255</v>
      </c>
      <c r="AI71" s="43">
        <f t="shared" si="38"/>
        <v>206255</v>
      </c>
      <c r="AK71" s="58">
        <f t="shared" si="15"/>
        <v>42748</v>
      </c>
      <c r="AL71" s="43">
        <f t="shared" si="22"/>
        <v>66</v>
      </c>
      <c r="AM71" s="43">
        <f>IF(AK71="","",NETWORKDAYS(AK71,$AM$2,FERIADOS!$A$1:$A$830)-1)</f>
        <v>-11</v>
      </c>
      <c r="AN71" s="63">
        <v>3.2176999999999998</v>
      </c>
      <c r="AO71" s="43">
        <f t="shared" si="19"/>
        <v>0</v>
      </c>
      <c r="AP71" s="50">
        <f t="shared" si="20"/>
        <v>0</v>
      </c>
      <c r="AQ71" s="59">
        <f t="shared" si="10"/>
        <v>0</v>
      </c>
      <c r="AR71" s="59">
        <f t="shared" si="21"/>
        <v>0</v>
      </c>
      <c r="AS71" s="72">
        <v>42748</v>
      </c>
      <c r="AT71" s="73">
        <v>5687.0073045720692</v>
      </c>
      <c r="AU71" s="62">
        <v>0</v>
      </c>
      <c r="AV71" s="62">
        <v>0</v>
      </c>
      <c r="AW71" s="62">
        <v>0</v>
      </c>
      <c r="AX71" s="62">
        <v>0</v>
      </c>
      <c r="AY71" s="62">
        <v>0</v>
      </c>
      <c r="AZ71" s="62">
        <v>0</v>
      </c>
      <c r="BA71" s="62">
        <v>0</v>
      </c>
      <c r="BB71" s="62">
        <v>0</v>
      </c>
      <c r="BC71" s="62">
        <v>0</v>
      </c>
      <c r="BD71" s="62">
        <v>0</v>
      </c>
      <c r="BE71" s="62">
        <v>0</v>
      </c>
      <c r="BF71" s="62">
        <v>0</v>
      </c>
      <c r="BG71" s="62">
        <v>0</v>
      </c>
      <c r="BH71" s="62">
        <v>0</v>
      </c>
      <c r="BI71" s="62">
        <v>0</v>
      </c>
      <c r="BJ71" s="62">
        <v>0</v>
      </c>
      <c r="BK71" s="62">
        <v>0</v>
      </c>
      <c r="BL71" s="62">
        <v>0</v>
      </c>
      <c r="BM71" s="62">
        <v>0</v>
      </c>
      <c r="BN71" s="74">
        <v>0</v>
      </c>
      <c r="BO71" s="75">
        <v>0</v>
      </c>
      <c r="BP71" s="62">
        <v>0</v>
      </c>
      <c r="BQ71" s="62">
        <v>0</v>
      </c>
      <c r="BR71" s="62">
        <v>0</v>
      </c>
      <c r="BS71" s="62">
        <v>0</v>
      </c>
      <c r="BT71" s="62">
        <v>0</v>
      </c>
      <c r="BU71" s="62">
        <v>0</v>
      </c>
      <c r="BV71" s="62">
        <v>0</v>
      </c>
      <c r="BW71" s="62">
        <v>0</v>
      </c>
      <c r="BX71" s="62">
        <v>0</v>
      </c>
      <c r="BY71" s="62">
        <v>0</v>
      </c>
      <c r="BZ71" s="62">
        <v>0</v>
      </c>
      <c r="CA71" s="62">
        <v>0</v>
      </c>
      <c r="CB71" s="62">
        <v>0</v>
      </c>
      <c r="CC71" s="62">
        <v>0</v>
      </c>
      <c r="CD71" s="62">
        <v>0</v>
      </c>
      <c r="CE71" s="62">
        <v>0</v>
      </c>
      <c r="CF71" s="62">
        <v>0</v>
      </c>
      <c r="CG71" s="62">
        <v>0</v>
      </c>
      <c r="CH71" s="62">
        <v>0</v>
      </c>
      <c r="CI71" s="62">
        <v>0</v>
      </c>
      <c r="CJ71" s="62">
        <v>0</v>
      </c>
      <c r="CK71" s="62">
        <v>0</v>
      </c>
      <c r="CL71" s="62">
        <v>0</v>
      </c>
      <c r="CM71" s="62">
        <v>0</v>
      </c>
      <c r="CN71" s="62">
        <v>0</v>
      </c>
      <c r="CO71" s="62">
        <v>0</v>
      </c>
      <c r="CP71" s="62">
        <v>0</v>
      </c>
      <c r="CQ71" s="62">
        <v>0</v>
      </c>
      <c r="CR71" s="62">
        <v>0</v>
      </c>
      <c r="CS71" s="62">
        <v>0</v>
      </c>
      <c r="CT71" s="62">
        <v>0</v>
      </c>
      <c r="CU71" s="62">
        <v>0</v>
      </c>
      <c r="CV71" s="62">
        <v>0</v>
      </c>
      <c r="CW71" s="62">
        <v>0</v>
      </c>
      <c r="CX71" s="62">
        <v>0</v>
      </c>
      <c r="CY71" s="62">
        <v>0</v>
      </c>
      <c r="CZ71" s="62">
        <v>12.882</v>
      </c>
      <c r="DA71" s="62">
        <v>142645</v>
      </c>
      <c r="DB71" s="62">
        <v>20.133271684154984</v>
      </c>
      <c r="DC71" s="62">
        <v>12.832000000000001</v>
      </c>
      <c r="DD71" s="62">
        <v>4745</v>
      </c>
      <c r="DE71" s="62">
        <v>1.5840523528668882</v>
      </c>
      <c r="DF71" s="62">
        <v>12.554</v>
      </c>
      <c r="DG71" s="62">
        <v>38275</v>
      </c>
      <c r="DH71" s="62">
        <v>22.079845047879488</v>
      </c>
      <c r="DI71" s="62">
        <v>12.365</v>
      </c>
      <c r="DJ71" s="62">
        <v>4545</v>
      </c>
      <c r="DK71" s="62">
        <v>3.4739472706783627</v>
      </c>
      <c r="DL71" s="62">
        <v>12.164999999999999</v>
      </c>
      <c r="DM71" s="62">
        <v>120</v>
      </c>
      <c r="DN71" s="62">
        <v>0.11882506557326955</v>
      </c>
      <c r="DO71" s="62">
        <v>11.935</v>
      </c>
      <c r="DP71" s="62">
        <v>40455</v>
      </c>
      <c r="DQ71" s="62">
        <v>48.686942469607764</v>
      </c>
      <c r="DR71" s="62">
        <v>11.717000000000001</v>
      </c>
      <c r="DS71" s="62">
        <v>0</v>
      </c>
      <c r="DT71" s="62">
        <v>0</v>
      </c>
      <c r="DU71" s="62">
        <v>11.544</v>
      </c>
      <c r="DV71" s="62">
        <v>0</v>
      </c>
      <c r="DW71" s="62">
        <v>0</v>
      </c>
      <c r="DX71" s="62">
        <v>11.43</v>
      </c>
      <c r="DY71" s="62">
        <v>8440</v>
      </c>
      <c r="DZ71" s="62">
        <v>15.48320359413424</v>
      </c>
      <c r="EA71" s="62">
        <v>11.276999999999999</v>
      </c>
      <c r="EB71" s="62">
        <v>0</v>
      </c>
      <c r="EC71" s="62">
        <v>0</v>
      </c>
      <c r="ED71" s="62">
        <v>11.159000000000001</v>
      </c>
      <c r="EE71" s="62">
        <v>0</v>
      </c>
      <c r="EF71" s="62">
        <v>0</v>
      </c>
      <c r="EG71" s="62">
        <v>11.06</v>
      </c>
      <c r="EH71" s="62">
        <v>214250</v>
      </c>
      <c r="EI71" s="62">
        <v>516.70190049799157</v>
      </c>
      <c r="EJ71" s="62"/>
      <c r="EK71" s="62">
        <v>0</v>
      </c>
      <c r="EL71" s="62">
        <v>0</v>
      </c>
      <c r="EM71" s="62">
        <v>0</v>
      </c>
      <c r="EN71" s="62">
        <v>0</v>
      </c>
      <c r="EO71" s="62">
        <v>0</v>
      </c>
      <c r="EP71" s="62">
        <v>10.82</v>
      </c>
      <c r="EQ71" s="62">
        <v>19190</v>
      </c>
      <c r="ER71" s="62">
        <v>56.856921459585564</v>
      </c>
      <c r="ES71" s="62">
        <v>10.67</v>
      </c>
      <c r="ET71" s="62">
        <v>24725</v>
      </c>
      <c r="EU71" s="62">
        <v>86.628925734347874</v>
      </c>
      <c r="EV71" s="62">
        <v>10.59</v>
      </c>
      <c r="EW71" s="62">
        <v>21805</v>
      </c>
      <c r="EX71" s="62">
        <v>87.718328632378928</v>
      </c>
      <c r="EY71" s="62">
        <v>10.53</v>
      </c>
      <c r="EZ71" s="62">
        <v>298449</v>
      </c>
      <c r="FA71" s="62">
        <v>1343.0592695267371</v>
      </c>
      <c r="FB71" s="62">
        <v>10.55</v>
      </c>
      <c r="FC71" s="62">
        <v>895</v>
      </c>
      <c r="FD71" s="62">
        <v>4.4180259051048925</v>
      </c>
      <c r="FE71" s="62">
        <v>10.56</v>
      </c>
      <c r="FF71" s="62">
        <v>6375</v>
      </c>
      <c r="FG71" s="62">
        <v>34.146218354841736</v>
      </c>
      <c r="FH71" s="62">
        <v>10.603999999999999</v>
      </c>
      <c r="FI71" s="62">
        <v>1365</v>
      </c>
      <c r="FJ71" s="62">
        <v>7.8767567144934558</v>
      </c>
      <c r="FK71" s="62">
        <v>10.64</v>
      </c>
      <c r="FL71" s="76">
        <v>142785</v>
      </c>
      <c r="FM71" s="76">
        <v>877.69163994612609</v>
      </c>
      <c r="FN71" s="76">
        <v>10.695</v>
      </c>
      <c r="FO71" s="76">
        <v>40</v>
      </c>
      <c r="FP71" s="76">
        <v>0.25930884425245582</v>
      </c>
      <c r="FQ71" s="76">
        <v>10.74</v>
      </c>
      <c r="FR71" s="76">
        <v>22505</v>
      </c>
      <c r="FS71" s="76">
        <v>152.85986837644006</v>
      </c>
      <c r="FT71" s="76">
        <v>10.76</v>
      </c>
      <c r="FU71" s="76">
        <v>90</v>
      </c>
      <c r="FV71" s="76">
        <v>0.63957699706956317</v>
      </c>
      <c r="FW71" s="76">
        <v>10.8</v>
      </c>
      <c r="FX71" s="76">
        <v>192075</v>
      </c>
      <c r="FY71" s="76">
        <v>1418.0344488844307</v>
      </c>
      <c r="FZ71" s="76">
        <v>10.845000000000001</v>
      </c>
      <c r="GA71" s="76">
        <v>30</v>
      </c>
      <c r="GB71" s="76">
        <v>0.22882696179543804</v>
      </c>
      <c r="GC71" s="62">
        <v>10.89</v>
      </c>
      <c r="GD71" s="62">
        <v>270</v>
      </c>
      <c r="GE71" s="62">
        <v>2.1212468572081207</v>
      </c>
      <c r="GF71" s="62">
        <v>10.92</v>
      </c>
      <c r="GG71" s="62">
        <v>45</v>
      </c>
      <c r="GH71" s="62">
        <v>0.36371095280102578</v>
      </c>
      <c r="GI71" s="62">
        <v>10.96</v>
      </c>
      <c r="GJ71" s="62">
        <v>10705</v>
      </c>
      <c r="GK71" s="62">
        <v>88.61347067647786</v>
      </c>
      <c r="GL71" s="62">
        <v>11.03</v>
      </c>
      <c r="GM71" s="62">
        <v>0</v>
      </c>
      <c r="GN71" s="62">
        <v>0</v>
      </c>
      <c r="GO71" s="62">
        <v>11.09</v>
      </c>
      <c r="GP71" s="62">
        <v>45435</v>
      </c>
      <c r="GQ71" s="62">
        <v>404.15810950736284</v>
      </c>
      <c r="GR71" s="62">
        <v>11.117000000000001</v>
      </c>
      <c r="GS71" s="62">
        <v>0</v>
      </c>
      <c r="GT71" s="62">
        <v>0</v>
      </c>
      <c r="GU71" s="62">
        <v>11.14</v>
      </c>
      <c r="GV71" s="62">
        <v>410</v>
      </c>
      <c r="GW71" s="62">
        <v>3.8205736892121283</v>
      </c>
      <c r="GX71" s="62">
        <v>11.170999999999999</v>
      </c>
      <c r="GY71" s="62">
        <v>0</v>
      </c>
      <c r="GZ71" s="62">
        <v>0</v>
      </c>
      <c r="HA71" s="62">
        <v>11.2</v>
      </c>
      <c r="HB71" s="62">
        <v>33070</v>
      </c>
      <c r="HC71" s="62">
        <v>315.84071056315622</v>
      </c>
      <c r="HD71" s="62">
        <v>11.22</v>
      </c>
      <c r="HE71" s="62">
        <v>1150</v>
      </c>
      <c r="HF71" s="62">
        <v>11.102570471374019</v>
      </c>
      <c r="HG71" s="62">
        <v>11.28</v>
      </c>
      <c r="HH71" s="62">
        <v>16910</v>
      </c>
      <c r="HI71" s="62">
        <v>162.26024201226747</v>
      </c>
      <c r="HJ71" s="62">
        <v>11.28</v>
      </c>
      <c r="HK71" s="62">
        <v>0</v>
      </c>
      <c r="HL71" s="62">
        <v>0</v>
      </c>
      <c r="HM71" s="62">
        <v>11.28</v>
      </c>
      <c r="HN71" s="62">
        <v>5</v>
      </c>
      <c r="HO71" s="62">
        <v>4.6565521720818522E-2</v>
      </c>
      <c r="HP71" s="62">
        <v>11.295</v>
      </c>
      <c r="HQ71" s="62">
        <v>0</v>
      </c>
      <c r="HR71" s="62">
        <v>0</v>
      </c>
    </row>
    <row r="72" spans="1:226" s="43" customFormat="1">
      <c r="B72" s="68" t="str">
        <f t="shared" si="35"/>
        <v>OD Comdty</v>
      </c>
      <c r="C72" s="125" t="str">
        <f t="shared" si="36"/>
        <v/>
      </c>
      <c r="D72" s="126">
        <f ca="1">IF($C$1=TODAY(),IF(ISERROR(_xll.BDP(A72,"last_price")+1-1),IF(O72&lt;=$C$1,0,(D71+D73)/2),_xll.BDP(A72,"last_price")),AA72)</f>
        <v>0</v>
      </c>
      <c r="E72" s="127">
        <f ca="1">IF($C$1=TODAY(),IF(ISERROR(_xll.BDP(A72,"volume")+1-1),0,_xll.BDP(A72,"volume")),AB72)</f>
        <v>0</v>
      </c>
      <c r="F72" s="128">
        <f>IF(O72&lt;$C$1,0,NETWORKDAYS($C$1,O72,FERIADOS!$A$1:$A$830)-1)</f>
        <v>0</v>
      </c>
      <c r="G72" s="129">
        <f t="shared" ca="1" si="37"/>
        <v>0</v>
      </c>
      <c r="H72" s="129">
        <f t="shared" ref="H72:H81" si="39">IF(C72="",0,HLOOKUP(CONCATENATE(C72,"D"),$AU$2:$HR$6,2,FALSE))</f>
        <v>0</v>
      </c>
      <c r="I72" s="129">
        <f t="shared" ref="I72:I81" si="40">IF(O72&lt;=$C$1,0,HLOOKUP(CONCATENATE(C72,"D"),$AU$2:$HR$6,3,FALSE))</f>
        <v>0</v>
      </c>
      <c r="J72" s="129">
        <f t="shared" ref="J72:J81" si="41">IF(O72&lt;=$C$1,0,HLOOKUP(CONCATENATE(C72,"D"),$AU$2:$HR$6,4,FALSE))</f>
        <v>0</v>
      </c>
      <c r="K72" s="130">
        <f t="shared" ref="K72:K81" si="42">IF(O72&lt;=$C$1,0,HLOOKUP(CONCATENATE(C72,"D"),$AU$2:$HR$6,5,FALSE))</f>
        <v>0</v>
      </c>
      <c r="L72" s="43" t="str">
        <f t="shared" ref="L72:L86" si="43">IF(C72="","",CONCATENATE(20,RIGHT(C72,2))+1-1)</f>
        <v/>
      </c>
      <c r="M72" s="43" t="str">
        <f>IF(C72="","",VLOOKUP(LEFT(C72,1),DIs!$R$2:$S$13,2,FALSE))</f>
        <v/>
      </c>
      <c r="N72" s="54" t="str">
        <f t="shared" ref="N72:N86" si="44">IF(A72="","",CONCATENATE(1,"/",M72,"/",L72)+1-1)</f>
        <v/>
      </c>
      <c r="O72" s="54">
        <f>IF(A72="",0,WORKDAY(N72-1,1,FERIADOS!$A$2:$A$831))</f>
        <v>0</v>
      </c>
      <c r="P72" s="150">
        <f t="shared" si="12"/>
        <v>10</v>
      </c>
      <c r="Q72" s="61" t="str">
        <f>_xll.BDH(A72,$R$7:$S$7,$C$1,$C$1,"Dir=V","Dts=S","Sort=A","Quote=C","QtTyp=Y","Days=T","Per=cd","DtFmt=D","UseDPDF=Y")</f>
        <v>#N/A Invalid Security</v>
      </c>
      <c r="T72" s="43">
        <f t="shared" si="16"/>
        <v>0</v>
      </c>
      <c r="V72" s="69" t="str">
        <f>_xll.BDH(B72,$R$7:$S$7,$C$1,$C$1,"Dir=V","Dts=S","Sort=A","Quote=C","QtTyp=Y","Days=T","Per=cd","DtFmt=D","UseDPDF=Y")</f>
        <v>#N/A N/A</v>
      </c>
      <c r="Y72" s="43">
        <f t="shared" si="17"/>
        <v>0</v>
      </c>
      <c r="AA72" s="43">
        <f t="shared" si="18"/>
        <v>0</v>
      </c>
      <c r="AB72" s="43">
        <f t="shared" ref="AB72:AB135" si="45">IF(AND(O72&lt;$K$1,ISERROR(T72+1-1)),Y72,T72)</f>
        <v>0</v>
      </c>
      <c r="AF72" s="48">
        <v>42101</v>
      </c>
      <c r="AG72" s="43">
        <v>13.11</v>
      </c>
      <c r="AH72" s="43">
        <v>212505</v>
      </c>
      <c r="AI72" s="43">
        <f t="shared" si="38"/>
        <v>212505</v>
      </c>
      <c r="AK72" s="58">
        <f t="shared" si="15"/>
        <v>42747</v>
      </c>
      <c r="AL72" s="43">
        <f t="shared" si="22"/>
        <v>67</v>
      </c>
      <c r="AM72" s="43">
        <f>IF(AK72="","",NETWORKDAYS(AK72,$AM$2,FERIADOS!$A$1:$A$830)-1)</f>
        <v>-10</v>
      </c>
      <c r="AN72" s="63">
        <v>3.1867999999999999</v>
      </c>
      <c r="AO72" s="43">
        <f t="shared" si="19"/>
        <v>0</v>
      </c>
      <c r="AP72" s="50">
        <f t="shared" si="20"/>
        <v>0</v>
      </c>
      <c r="AQ72" s="59">
        <f t="shared" ref="AQ72:AQ135" si="46">((100000/((AO72/100+1-0.01%)^(AM72/252))-100000/((AO72/100+1+0.01%)^(AM72/252)))/2)*AP72/1000/AN72</f>
        <v>0</v>
      </c>
      <c r="AR72" s="59">
        <f t="shared" si="21"/>
        <v>0</v>
      </c>
      <c r="AS72" s="72">
        <v>42747</v>
      </c>
      <c r="AT72" s="73">
        <v>7957.4217560060215</v>
      </c>
      <c r="AU72" s="62">
        <v>0</v>
      </c>
      <c r="AV72" s="62">
        <v>0</v>
      </c>
      <c r="AW72" s="62">
        <v>0</v>
      </c>
      <c r="AX72" s="62">
        <v>0</v>
      </c>
      <c r="AY72" s="62">
        <v>0</v>
      </c>
      <c r="AZ72" s="62">
        <v>0</v>
      </c>
      <c r="BA72" s="62">
        <v>0</v>
      </c>
      <c r="BB72" s="62">
        <v>0</v>
      </c>
      <c r="BC72" s="62">
        <v>0</v>
      </c>
      <c r="BD72" s="62">
        <v>0</v>
      </c>
      <c r="BE72" s="62">
        <v>0</v>
      </c>
      <c r="BF72" s="62">
        <v>0</v>
      </c>
      <c r="BG72" s="62">
        <v>0</v>
      </c>
      <c r="BH72" s="62">
        <v>0</v>
      </c>
      <c r="BI72" s="62">
        <v>0</v>
      </c>
      <c r="BJ72" s="62">
        <v>0</v>
      </c>
      <c r="BK72" s="62">
        <v>0</v>
      </c>
      <c r="BL72" s="62">
        <v>0</v>
      </c>
      <c r="BM72" s="62">
        <v>0</v>
      </c>
      <c r="BN72" s="74">
        <v>0</v>
      </c>
      <c r="BO72" s="75">
        <v>0</v>
      </c>
      <c r="BP72" s="62">
        <v>0</v>
      </c>
      <c r="BQ72" s="62">
        <v>0</v>
      </c>
      <c r="BR72" s="62">
        <v>0</v>
      </c>
      <c r="BS72" s="62">
        <v>0</v>
      </c>
      <c r="BT72" s="62">
        <v>0</v>
      </c>
      <c r="BU72" s="62">
        <v>0</v>
      </c>
      <c r="BV72" s="62">
        <v>0</v>
      </c>
      <c r="BW72" s="62">
        <v>0</v>
      </c>
      <c r="BX72" s="62">
        <v>0</v>
      </c>
      <c r="BY72" s="62">
        <v>0</v>
      </c>
      <c r="BZ72" s="62">
        <v>0</v>
      </c>
      <c r="CA72" s="62">
        <v>0</v>
      </c>
      <c r="CB72" s="62">
        <v>0</v>
      </c>
      <c r="CC72" s="62">
        <v>0</v>
      </c>
      <c r="CD72" s="62">
        <v>0</v>
      </c>
      <c r="CE72" s="62">
        <v>0</v>
      </c>
      <c r="CF72" s="62">
        <v>0</v>
      </c>
      <c r="CG72" s="62">
        <v>0</v>
      </c>
      <c r="CH72" s="62">
        <v>0</v>
      </c>
      <c r="CI72" s="62">
        <v>0</v>
      </c>
      <c r="CJ72" s="62">
        <v>0</v>
      </c>
      <c r="CK72" s="62">
        <v>0</v>
      </c>
      <c r="CL72" s="62">
        <v>0</v>
      </c>
      <c r="CM72" s="62">
        <v>0</v>
      </c>
      <c r="CN72" s="62">
        <v>0</v>
      </c>
      <c r="CO72" s="62">
        <v>0</v>
      </c>
      <c r="CP72" s="62">
        <v>0</v>
      </c>
      <c r="CQ72" s="62">
        <v>0</v>
      </c>
      <c r="CR72" s="62">
        <v>0</v>
      </c>
      <c r="CS72" s="62">
        <v>0</v>
      </c>
      <c r="CT72" s="62">
        <v>0</v>
      </c>
      <c r="CU72" s="62">
        <v>0</v>
      </c>
      <c r="CV72" s="62">
        <v>0</v>
      </c>
      <c r="CW72" s="62">
        <v>0</v>
      </c>
      <c r="CX72" s="62">
        <v>0</v>
      </c>
      <c r="CY72" s="62">
        <v>0</v>
      </c>
      <c r="CZ72" s="62">
        <v>12.882</v>
      </c>
      <c r="DA72" s="62">
        <v>140780</v>
      </c>
      <c r="DB72" s="62">
        <v>21.595604181254036</v>
      </c>
      <c r="DC72" s="62">
        <v>12.840999999999999</v>
      </c>
      <c r="DD72" s="62">
        <v>40615</v>
      </c>
      <c r="DE72" s="62">
        <v>14.123804416903573</v>
      </c>
      <c r="DF72" s="62">
        <v>12.548</v>
      </c>
      <c r="DG72" s="62">
        <v>345705</v>
      </c>
      <c r="DH72" s="62">
        <v>205.00787599537364</v>
      </c>
      <c r="DI72" s="62">
        <v>12.35</v>
      </c>
      <c r="DJ72" s="62">
        <v>8365</v>
      </c>
      <c r="DK72" s="62">
        <v>6.5435020644689166</v>
      </c>
      <c r="DL72" s="62">
        <v>12.16</v>
      </c>
      <c r="DM72" s="62">
        <v>9445</v>
      </c>
      <c r="DN72" s="62">
        <v>9.539905756284341</v>
      </c>
      <c r="DO72" s="62">
        <v>11.914999999999999</v>
      </c>
      <c r="DP72" s="62">
        <v>149135</v>
      </c>
      <c r="DQ72" s="62">
        <v>182.76363360788261</v>
      </c>
      <c r="DR72" s="62">
        <v>11.686</v>
      </c>
      <c r="DS72" s="62">
        <v>10</v>
      </c>
      <c r="DT72" s="62">
        <v>1.4383743556574732E-2</v>
      </c>
      <c r="DU72" s="62">
        <v>11.505000000000001</v>
      </c>
      <c r="DV72" s="62">
        <v>0</v>
      </c>
      <c r="DW72" s="62">
        <v>0</v>
      </c>
      <c r="DX72" s="62">
        <v>11.385</v>
      </c>
      <c r="DY72" s="62">
        <v>29910</v>
      </c>
      <c r="DZ72" s="62">
        <v>55.726172242999901</v>
      </c>
      <c r="EA72" s="62">
        <v>11.226000000000001</v>
      </c>
      <c r="EB72" s="62">
        <v>0</v>
      </c>
      <c r="EC72" s="62">
        <v>0</v>
      </c>
      <c r="ED72" s="62">
        <v>11.103</v>
      </c>
      <c r="EE72" s="62">
        <v>0</v>
      </c>
      <c r="EF72" s="62">
        <v>0</v>
      </c>
      <c r="EG72" s="62">
        <v>11</v>
      </c>
      <c r="EH72" s="62">
        <v>356470</v>
      </c>
      <c r="EI72" s="62">
        <v>872.20206236304716</v>
      </c>
      <c r="EJ72" s="62"/>
      <c r="EK72" s="62">
        <v>0</v>
      </c>
      <c r="EL72" s="62">
        <v>0</v>
      </c>
      <c r="EM72" s="62">
        <v>0</v>
      </c>
      <c r="EN72" s="62">
        <v>0</v>
      </c>
      <c r="EO72" s="62">
        <v>0</v>
      </c>
      <c r="EP72" s="62">
        <v>10.76</v>
      </c>
      <c r="EQ72" s="62">
        <v>20690</v>
      </c>
      <c r="ER72" s="62">
        <v>62.149845600570259</v>
      </c>
      <c r="ES72" s="62">
        <v>10.61</v>
      </c>
      <c r="ET72" s="62">
        <v>40350</v>
      </c>
      <c r="EU72" s="62">
        <v>143.26968728147699</v>
      </c>
      <c r="EV72" s="62">
        <v>10.53</v>
      </c>
      <c r="EW72" s="62">
        <v>15675</v>
      </c>
      <c r="EX72" s="62">
        <v>63.886561630077743</v>
      </c>
      <c r="EY72" s="62">
        <v>10.47</v>
      </c>
      <c r="EZ72" s="62">
        <v>365350</v>
      </c>
      <c r="FA72" s="62">
        <v>1665.4555991450663</v>
      </c>
      <c r="FB72" s="62">
        <v>10.49</v>
      </c>
      <c r="FC72" s="62">
        <v>5835</v>
      </c>
      <c r="FD72" s="62">
        <v>29.174517421652443</v>
      </c>
      <c r="FE72" s="62">
        <v>10.51</v>
      </c>
      <c r="FF72" s="62">
        <v>4255</v>
      </c>
      <c r="FG72" s="62">
        <v>23.076116611952855</v>
      </c>
      <c r="FH72" s="62">
        <v>10.55</v>
      </c>
      <c r="FI72" s="62">
        <v>80</v>
      </c>
      <c r="FJ72" s="62">
        <v>0.46746095071834126</v>
      </c>
      <c r="FK72" s="62">
        <v>10.6</v>
      </c>
      <c r="FL72" s="76">
        <v>110985</v>
      </c>
      <c r="FM72" s="76">
        <v>690.47022261536426</v>
      </c>
      <c r="FN72" s="76">
        <v>10.664999999999999</v>
      </c>
      <c r="FO72" s="76">
        <v>65</v>
      </c>
      <c r="FP72" s="76">
        <v>0.42630429540177472</v>
      </c>
      <c r="FQ72" s="76">
        <v>10.71</v>
      </c>
      <c r="FR72" s="76">
        <v>75130</v>
      </c>
      <c r="FS72" s="76">
        <v>516.25764093711746</v>
      </c>
      <c r="FT72" s="76">
        <v>10.734999999999999</v>
      </c>
      <c r="FU72" s="76">
        <v>6090</v>
      </c>
      <c r="FV72" s="76">
        <v>43.77327978679277</v>
      </c>
      <c r="FW72" s="76">
        <v>10.77</v>
      </c>
      <c r="FX72" s="76">
        <v>246300</v>
      </c>
      <c r="FY72" s="76">
        <v>1839.5559493485591</v>
      </c>
      <c r="FZ72" s="76">
        <v>10.824999999999999</v>
      </c>
      <c r="GA72" s="76">
        <v>0</v>
      </c>
      <c r="GB72" s="76">
        <v>0</v>
      </c>
      <c r="GC72" s="62">
        <v>10.87</v>
      </c>
      <c r="GD72" s="62">
        <v>130</v>
      </c>
      <c r="GE72" s="62">
        <v>1.032756416996321</v>
      </c>
      <c r="GF72" s="62">
        <v>10.904999999999999</v>
      </c>
      <c r="GG72" s="62">
        <v>5</v>
      </c>
      <c r="GH72" s="62">
        <v>4.0853355336556076E-2</v>
      </c>
      <c r="GI72" s="62">
        <v>10.93</v>
      </c>
      <c r="GJ72" s="62">
        <v>3330</v>
      </c>
      <c r="GK72" s="62">
        <v>27.88788608889265</v>
      </c>
      <c r="GL72" s="62">
        <v>10.994999999999999</v>
      </c>
      <c r="GM72" s="62">
        <v>0</v>
      </c>
      <c r="GN72" s="62">
        <v>0</v>
      </c>
      <c r="GO72" s="62">
        <v>11.05</v>
      </c>
      <c r="GP72" s="62">
        <v>77220</v>
      </c>
      <c r="GQ72" s="62">
        <v>695.46580103975339</v>
      </c>
      <c r="GR72" s="62">
        <v>11.085000000000001</v>
      </c>
      <c r="GS72" s="62">
        <v>0</v>
      </c>
      <c r="GT72" s="62">
        <v>0</v>
      </c>
      <c r="GU72" s="62">
        <v>11.115</v>
      </c>
      <c r="GV72" s="62">
        <v>40</v>
      </c>
      <c r="GW72" s="62">
        <v>0.37708293264431447</v>
      </c>
      <c r="GX72" s="62">
        <v>11.138</v>
      </c>
      <c r="GY72" s="62">
        <v>0</v>
      </c>
      <c r="GZ72" s="62">
        <v>0</v>
      </c>
      <c r="HA72" s="62">
        <v>11.16</v>
      </c>
      <c r="HB72" s="62">
        <v>54755</v>
      </c>
      <c r="HC72" s="62">
        <v>529.75980830008882</v>
      </c>
      <c r="HD72" s="62">
        <v>11.18</v>
      </c>
      <c r="HE72" s="62">
        <v>110</v>
      </c>
      <c r="HF72" s="62">
        <v>1.0761469446287826</v>
      </c>
      <c r="HG72" s="62">
        <v>11.23</v>
      </c>
      <c r="HH72" s="62">
        <v>26325</v>
      </c>
      <c r="HI72" s="62">
        <v>256.30129093116142</v>
      </c>
      <c r="HJ72" s="62">
        <v>11.23</v>
      </c>
      <c r="HK72" s="62">
        <v>0</v>
      </c>
      <c r="HL72" s="62">
        <v>0</v>
      </c>
      <c r="HM72" s="62">
        <v>11.23</v>
      </c>
      <c r="HN72" s="62">
        <v>0</v>
      </c>
      <c r="HO72" s="62">
        <v>0</v>
      </c>
      <c r="HP72" s="62">
        <v>11.244999999999999</v>
      </c>
      <c r="HQ72" s="62">
        <v>0</v>
      </c>
      <c r="HR72" s="62">
        <v>0</v>
      </c>
    </row>
    <row r="73" spans="1:226" s="43" customFormat="1">
      <c r="B73" s="68" t="str">
        <f t="shared" si="35"/>
        <v>OD Comdty</v>
      </c>
      <c r="C73" s="125" t="str">
        <f t="shared" si="36"/>
        <v/>
      </c>
      <c r="D73" s="126">
        <f ca="1">IF($C$1=TODAY(),IF(ISERROR(_xll.BDP(A73,"last_price")+1-1),IF(O73&lt;=$C$1,0,(D72+D74)/2),_xll.BDP(A73,"last_price")),AA73)</f>
        <v>0</v>
      </c>
      <c r="E73" s="127">
        <f ca="1">IF($C$1=TODAY(),IF(ISERROR(_xll.BDP(A73,"volume")+1-1),0,_xll.BDP(A73,"volume")),AB73)</f>
        <v>0</v>
      </c>
      <c r="F73" s="128">
        <f>IF(O73&lt;$C$1,0,NETWORKDAYS($C$1,O73,FERIADOS!$A$1:$A$830)-1)</f>
        <v>0</v>
      </c>
      <c r="G73" s="129">
        <f t="shared" ca="1" si="37"/>
        <v>0</v>
      </c>
      <c r="H73" s="129">
        <f t="shared" si="39"/>
        <v>0</v>
      </c>
      <c r="I73" s="129">
        <f t="shared" si="40"/>
        <v>0</v>
      </c>
      <c r="J73" s="129">
        <f t="shared" si="41"/>
        <v>0</v>
      </c>
      <c r="K73" s="130">
        <f t="shared" si="42"/>
        <v>0</v>
      </c>
      <c r="L73" s="43" t="str">
        <f t="shared" si="43"/>
        <v/>
      </c>
      <c r="M73" s="43" t="str">
        <f>IF(C73="","",VLOOKUP(LEFT(C73,1),DIs!$R$2:$S$13,2,FALSE))</f>
        <v/>
      </c>
      <c r="N73" s="54" t="str">
        <f t="shared" si="44"/>
        <v/>
      </c>
      <c r="O73" s="54">
        <f>IF(A73="",0,WORKDAY(N73-1,1,FERIADOS!$A$2:$A$831))</f>
        <v>0</v>
      </c>
      <c r="P73" s="150">
        <f t="shared" ref="P73:P136" si="47">IF((I73*(1+$P$6))&gt;10,(I73*(1+$P$6)),10)</f>
        <v>10</v>
      </c>
      <c r="Q73" s="61" t="str">
        <f>_xll.BDH(A73,$R$7:$S$7,$C$1,$C$1,"Dir=V","Dts=S","Sort=A","Quote=C","QtTyp=Y","Days=T","Per=cd","DtFmt=D","UseDPDF=Y")</f>
        <v>#N/A Invalid Security</v>
      </c>
      <c r="T73" s="43">
        <f t="shared" si="16"/>
        <v>0</v>
      </c>
      <c r="V73" s="69" t="str">
        <f>_xll.BDH(B73,$R$7:$S$7,$C$1,$C$1,"Dir=V","Dts=S","Sort=A","Quote=C","QtTyp=Y","Days=T","Per=cd","DtFmt=D","UseDPDF=Y")</f>
        <v>#N/A N/A</v>
      </c>
      <c r="Y73" s="43">
        <f t="shared" si="17"/>
        <v>0</v>
      </c>
      <c r="AA73" s="43">
        <f t="shared" si="18"/>
        <v>0</v>
      </c>
      <c r="AB73" s="43">
        <f t="shared" si="45"/>
        <v>0</v>
      </c>
      <c r="AF73" s="48">
        <v>42102</v>
      </c>
      <c r="AG73" s="43">
        <v>12.98</v>
      </c>
      <c r="AH73" s="43">
        <v>405235</v>
      </c>
      <c r="AI73" s="43">
        <f t="shared" ref="AI73:AI136" si="48">IF(ISERROR(AH73+1-1),0,AH73)</f>
        <v>405235</v>
      </c>
      <c r="AK73" s="58">
        <f t="shared" ref="AK73:AK136" si="49">AS73</f>
        <v>42746</v>
      </c>
      <c r="AL73" s="43">
        <f t="shared" si="22"/>
        <v>68</v>
      </c>
      <c r="AM73" s="43">
        <f>IF(AK73="","",NETWORKDAYS(AK73,$AM$2,FERIADOS!$A$1:$A$830)-1)</f>
        <v>-9</v>
      </c>
      <c r="AN73" s="63">
        <v>3.1970000000000001</v>
      </c>
      <c r="AO73" s="43">
        <f t="shared" si="19"/>
        <v>0</v>
      </c>
      <c r="AP73" s="50">
        <f t="shared" si="20"/>
        <v>0</v>
      </c>
      <c r="AQ73" s="59">
        <f t="shared" si="46"/>
        <v>0</v>
      </c>
      <c r="AR73" s="59">
        <f t="shared" si="21"/>
        <v>0</v>
      </c>
      <c r="AS73" s="72">
        <v>42746</v>
      </c>
      <c r="AT73" s="73">
        <v>4846.7367824076437</v>
      </c>
      <c r="AU73" s="62">
        <v>0</v>
      </c>
      <c r="AV73" s="62">
        <v>0</v>
      </c>
      <c r="AW73" s="62">
        <v>0</v>
      </c>
      <c r="AX73" s="62">
        <v>0</v>
      </c>
      <c r="AY73" s="62">
        <v>0</v>
      </c>
      <c r="AZ73" s="62">
        <v>0</v>
      </c>
      <c r="BA73" s="62">
        <v>0</v>
      </c>
      <c r="BB73" s="62">
        <v>0</v>
      </c>
      <c r="BC73" s="62">
        <v>0</v>
      </c>
      <c r="BD73" s="62">
        <v>0</v>
      </c>
      <c r="BE73" s="62">
        <v>0</v>
      </c>
      <c r="BF73" s="62">
        <v>0</v>
      </c>
      <c r="BG73" s="62">
        <v>0</v>
      </c>
      <c r="BH73" s="62">
        <v>0</v>
      </c>
      <c r="BI73" s="62">
        <v>0</v>
      </c>
      <c r="BJ73" s="62">
        <v>0</v>
      </c>
      <c r="BK73" s="62">
        <v>0</v>
      </c>
      <c r="BL73" s="62">
        <v>0</v>
      </c>
      <c r="BM73" s="62">
        <v>0</v>
      </c>
      <c r="BN73" s="74">
        <v>0</v>
      </c>
      <c r="BO73" s="75">
        <v>0</v>
      </c>
      <c r="BP73" s="62">
        <v>0</v>
      </c>
      <c r="BQ73" s="62">
        <v>0</v>
      </c>
      <c r="BR73" s="62">
        <v>0</v>
      </c>
      <c r="BS73" s="62">
        <v>0</v>
      </c>
      <c r="BT73" s="62">
        <v>0</v>
      </c>
      <c r="BU73" s="62">
        <v>0</v>
      </c>
      <c r="BV73" s="62">
        <v>0</v>
      </c>
      <c r="BW73" s="62">
        <v>0</v>
      </c>
      <c r="BX73" s="62">
        <v>0</v>
      </c>
      <c r="BY73" s="62">
        <v>0</v>
      </c>
      <c r="BZ73" s="62">
        <v>0</v>
      </c>
      <c r="CA73" s="62">
        <v>0</v>
      </c>
      <c r="CB73" s="62">
        <v>0</v>
      </c>
      <c r="CC73" s="62">
        <v>0</v>
      </c>
      <c r="CD73" s="62">
        <v>0</v>
      </c>
      <c r="CE73" s="62">
        <v>0</v>
      </c>
      <c r="CF73" s="62">
        <v>0</v>
      </c>
      <c r="CG73" s="62">
        <v>0</v>
      </c>
      <c r="CH73" s="62">
        <v>0</v>
      </c>
      <c r="CI73" s="62">
        <v>0</v>
      </c>
      <c r="CJ73" s="62">
        <v>0</v>
      </c>
      <c r="CK73" s="62">
        <v>0</v>
      </c>
      <c r="CL73" s="62">
        <v>0</v>
      </c>
      <c r="CM73" s="62">
        <v>0</v>
      </c>
      <c r="CN73" s="62">
        <v>0</v>
      </c>
      <c r="CO73" s="62">
        <v>0</v>
      </c>
      <c r="CP73" s="62">
        <v>0</v>
      </c>
      <c r="CQ73" s="62">
        <v>0</v>
      </c>
      <c r="CR73" s="62">
        <v>0</v>
      </c>
      <c r="CS73" s="62">
        <v>0</v>
      </c>
      <c r="CT73" s="62">
        <v>0</v>
      </c>
      <c r="CU73" s="62">
        <v>0</v>
      </c>
      <c r="CV73" s="62">
        <v>0</v>
      </c>
      <c r="CW73" s="62">
        <v>0</v>
      </c>
      <c r="CX73" s="62">
        <v>0</v>
      </c>
      <c r="CY73" s="62">
        <v>0</v>
      </c>
      <c r="CZ73" s="62">
        <v>13.098000000000001</v>
      </c>
      <c r="DA73" s="62">
        <v>87670</v>
      </c>
      <c r="DB73" s="62">
        <v>14.327233007379713</v>
      </c>
      <c r="DC73" s="62">
        <v>13.05</v>
      </c>
      <c r="DD73" s="62">
        <v>8910</v>
      </c>
      <c r="DE73" s="62">
        <v>3.1768886568449064</v>
      </c>
      <c r="DF73" s="62">
        <v>12.805</v>
      </c>
      <c r="DG73" s="62">
        <v>283025</v>
      </c>
      <c r="DH73" s="62">
        <v>169.79026201113558</v>
      </c>
      <c r="DI73" s="62">
        <v>12.61</v>
      </c>
      <c r="DJ73" s="62">
        <v>300</v>
      </c>
      <c r="DK73" s="62">
        <v>0.23631278899878483</v>
      </c>
      <c r="DL73" s="62">
        <v>12.364000000000001</v>
      </c>
      <c r="DM73" s="62">
        <v>8400</v>
      </c>
      <c r="DN73" s="62">
        <v>8.5210596179538065</v>
      </c>
      <c r="DO73" s="62">
        <v>12.215</v>
      </c>
      <c r="DP73" s="62">
        <v>129780</v>
      </c>
      <c r="DQ73" s="62">
        <v>159.20680192617522</v>
      </c>
      <c r="DR73" s="62">
        <v>12.06</v>
      </c>
      <c r="DS73" s="62">
        <v>1400</v>
      </c>
      <c r="DT73" s="62">
        <v>2.0106349561296022</v>
      </c>
      <c r="DU73" s="62">
        <v>11.852</v>
      </c>
      <c r="DV73" s="62">
        <v>0</v>
      </c>
      <c r="DW73" s="62">
        <v>0</v>
      </c>
      <c r="DX73" s="62">
        <v>11.715</v>
      </c>
      <c r="DY73" s="62">
        <v>12342</v>
      </c>
      <c r="DZ73" s="62">
        <v>22.922035681653892</v>
      </c>
      <c r="EA73" s="62">
        <v>11.558</v>
      </c>
      <c r="EB73" s="62">
        <v>0</v>
      </c>
      <c r="EC73" s="62">
        <v>0</v>
      </c>
      <c r="ED73" s="62">
        <v>11.436</v>
      </c>
      <c r="EE73" s="62">
        <v>1300</v>
      </c>
      <c r="EF73" s="62">
        <v>2.9221358275452136</v>
      </c>
      <c r="EG73" s="62">
        <v>11.335000000000001</v>
      </c>
      <c r="EH73" s="62">
        <v>255285</v>
      </c>
      <c r="EI73" s="62">
        <v>621.27592918081348</v>
      </c>
      <c r="EJ73" s="62"/>
      <c r="EK73" s="62">
        <v>0</v>
      </c>
      <c r="EL73" s="62">
        <v>0</v>
      </c>
      <c r="EM73" s="62">
        <v>0</v>
      </c>
      <c r="EN73" s="62">
        <v>0</v>
      </c>
      <c r="EO73" s="62">
        <v>0</v>
      </c>
      <c r="EP73" s="62">
        <v>11.11</v>
      </c>
      <c r="EQ73" s="62">
        <v>3940</v>
      </c>
      <c r="ER73" s="62">
        <v>11.749782207044973</v>
      </c>
      <c r="ES73" s="62">
        <v>10.96</v>
      </c>
      <c r="ET73" s="62">
        <v>22915</v>
      </c>
      <c r="EU73" s="62">
        <v>80.666355868458353</v>
      </c>
      <c r="EV73" s="62">
        <v>10.9</v>
      </c>
      <c r="EW73" s="62">
        <v>7240</v>
      </c>
      <c r="EX73" s="62">
        <v>29.20541597877671</v>
      </c>
      <c r="EY73" s="62">
        <v>10.84</v>
      </c>
      <c r="EZ73" s="62">
        <v>186548</v>
      </c>
      <c r="FA73" s="62">
        <v>840.72000985815737</v>
      </c>
      <c r="FB73" s="62">
        <v>10.87</v>
      </c>
      <c r="FC73" s="62">
        <v>4930</v>
      </c>
      <c r="FD73" s="62">
        <v>24.337328057303925</v>
      </c>
      <c r="FE73" s="62">
        <v>10.88</v>
      </c>
      <c r="FF73" s="62">
        <v>9180</v>
      </c>
      <c r="FG73" s="62">
        <v>49.119982436115983</v>
      </c>
      <c r="FH73" s="62">
        <v>10.93</v>
      </c>
      <c r="FI73" s="62">
        <v>95</v>
      </c>
      <c r="FJ73" s="62">
        <v>0.54693906362314682</v>
      </c>
      <c r="FK73" s="62">
        <v>10.97</v>
      </c>
      <c r="FL73" s="76">
        <v>83331</v>
      </c>
      <c r="FM73" s="76">
        <v>510.47046118661558</v>
      </c>
      <c r="FN73" s="76">
        <v>11.025</v>
      </c>
      <c r="FO73" s="76">
        <v>295</v>
      </c>
      <c r="FP73" s="76">
        <v>1.9040439029524796</v>
      </c>
      <c r="FQ73" s="76">
        <v>11.06</v>
      </c>
      <c r="FR73" s="76">
        <v>14990</v>
      </c>
      <c r="FS73" s="76">
        <v>101.32104624328868</v>
      </c>
      <c r="FT73" s="76">
        <v>11.095000000000001</v>
      </c>
      <c r="FU73" s="76">
        <v>85</v>
      </c>
      <c r="FV73" s="76">
        <v>0.60018398007193863</v>
      </c>
      <c r="FW73" s="76">
        <v>11.11</v>
      </c>
      <c r="FX73" s="76">
        <v>160257</v>
      </c>
      <c r="FY73" s="76">
        <v>1175.8344239213327</v>
      </c>
      <c r="FZ73" s="76">
        <v>11.154</v>
      </c>
      <c r="GA73" s="76">
        <v>25</v>
      </c>
      <c r="GB73" s="76">
        <v>0.18937231077721178</v>
      </c>
      <c r="GC73" s="62">
        <v>11.193</v>
      </c>
      <c r="GD73" s="62">
        <v>330</v>
      </c>
      <c r="GE73" s="62">
        <v>2.5734611284405586</v>
      </c>
      <c r="GF73" s="62">
        <v>11.23</v>
      </c>
      <c r="GG73" s="62">
        <v>0</v>
      </c>
      <c r="GH73" s="62">
        <v>0</v>
      </c>
      <c r="GI73" s="62">
        <v>11.25</v>
      </c>
      <c r="GJ73" s="62">
        <v>1920</v>
      </c>
      <c r="GK73" s="62">
        <v>15.762057390448096</v>
      </c>
      <c r="GL73" s="62">
        <v>11.308999999999999</v>
      </c>
      <c r="GM73" s="62">
        <v>0</v>
      </c>
      <c r="GN73" s="62">
        <v>0</v>
      </c>
      <c r="GO73" s="62">
        <v>11.36</v>
      </c>
      <c r="GP73" s="62">
        <v>34610</v>
      </c>
      <c r="GQ73" s="62">
        <v>304.83285937347739</v>
      </c>
      <c r="GR73" s="62">
        <v>11.379</v>
      </c>
      <c r="GS73" s="62">
        <v>0</v>
      </c>
      <c r="GT73" s="62">
        <v>0</v>
      </c>
      <c r="GU73" s="62">
        <v>11.395</v>
      </c>
      <c r="GV73" s="62">
        <v>5</v>
      </c>
      <c r="GW73" s="62">
        <v>4.6063376152432813E-2</v>
      </c>
      <c r="GX73" s="62">
        <v>11.423999999999999</v>
      </c>
      <c r="GY73" s="62">
        <v>0</v>
      </c>
      <c r="GZ73" s="62">
        <v>0</v>
      </c>
      <c r="HA73" s="62">
        <v>11.45</v>
      </c>
      <c r="HB73" s="62">
        <v>38935</v>
      </c>
      <c r="HC73" s="62">
        <v>366.88155012605546</v>
      </c>
      <c r="HD73" s="62">
        <v>11.455</v>
      </c>
      <c r="HE73" s="62">
        <v>340</v>
      </c>
      <c r="HF73" s="62">
        <v>3.2352719699391792</v>
      </c>
      <c r="HG73" s="62">
        <v>11.48</v>
      </c>
      <c r="HH73" s="62">
        <v>34350</v>
      </c>
      <c r="HI73" s="62">
        <v>325.27301620152605</v>
      </c>
      <c r="HJ73" s="62">
        <v>11.48</v>
      </c>
      <c r="HK73" s="62">
        <v>0</v>
      </c>
      <c r="HL73" s="62">
        <v>0</v>
      </c>
      <c r="HM73" s="62">
        <v>11.48</v>
      </c>
      <c r="HN73" s="62">
        <v>0</v>
      </c>
      <c r="HO73" s="62">
        <v>0</v>
      </c>
      <c r="HP73" s="62">
        <v>11.494999999999999</v>
      </c>
      <c r="HQ73" s="62">
        <v>0</v>
      </c>
      <c r="HR73" s="62">
        <v>0</v>
      </c>
    </row>
    <row r="74" spans="1:226" s="43" customFormat="1">
      <c r="B74" s="68" t="str">
        <f t="shared" si="35"/>
        <v>OD Comdty</v>
      </c>
      <c r="C74" s="125" t="str">
        <f t="shared" si="36"/>
        <v/>
      </c>
      <c r="D74" s="126">
        <f ca="1">IF($C$1=TODAY(),IF(ISERROR(_xll.BDP(A74,"last_price")+1-1),IF(O74&lt;=$C$1,0,(D73+D75)/2),_xll.BDP(A74,"last_price")),AA74)</f>
        <v>0</v>
      </c>
      <c r="E74" s="127">
        <f ca="1">IF($C$1=TODAY(),IF(ISERROR(_xll.BDP(A74,"volume")+1-1),0,_xll.BDP(A74,"volume")),AB74)</f>
        <v>0</v>
      </c>
      <c r="F74" s="128">
        <f>IF(O74&lt;$C$1,0,NETWORKDAYS($C$1,O74,FERIADOS!$A$1:$A$830)-1)</f>
        <v>0</v>
      </c>
      <c r="G74" s="129">
        <f t="shared" ca="1" si="37"/>
        <v>0</v>
      </c>
      <c r="H74" s="129">
        <f t="shared" si="39"/>
        <v>0</v>
      </c>
      <c r="I74" s="129">
        <f t="shared" si="40"/>
        <v>0</v>
      </c>
      <c r="J74" s="129">
        <f t="shared" si="41"/>
        <v>0</v>
      </c>
      <c r="K74" s="130">
        <f t="shared" si="42"/>
        <v>0</v>
      </c>
      <c r="L74" s="43" t="str">
        <f t="shared" si="43"/>
        <v/>
      </c>
      <c r="M74" s="43" t="str">
        <f>IF(C74="","",VLOOKUP(LEFT(C74,1),DIs!$R$2:$S$13,2,FALSE))</f>
        <v/>
      </c>
      <c r="N74" s="54" t="str">
        <f t="shared" si="44"/>
        <v/>
      </c>
      <c r="O74" s="54">
        <f>IF(A74="",0,WORKDAY(N74-1,1,FERIADOS!$A$2:$A$831))</f>
        <v>0</v>
      </c>
      <c r="P74" s="150">
        <f t="shared" si="47"/>
        <v>10</v>
      </c>
      <c r="Q74" s="61" t="str">
        <f>_xll.BDH(A74,$R$7:$S$7,$C$1,$C$1,"Dir=V","Dts=S","Sort=A","Quote=C","QtTyp=Y","Days=T","Per=cd","DtFmt=D","UseDPDF=Y")</f>
        <v>#N/A Invalid Security</v>
      </c>
      <c r="T74" s="43">
        <f t="shared" ref="T74:T137" si="50">IF(ISERROR(S74+1-1),0,(S74+1-1))</f>
        <v>0</v>
      </c>
      <c r="V74" s="69" t="str">
        <f>_xll.BDH(B74,$R$7:$S$7,$C$1,$C$1,"Dir=V","Dts=S","Sort=A","Quote=C","QtTyp=Y","Days=T","Per=cd","DtFmt=D","UseDPDF=Y")</f>
        <v>#N/A N/A</v>
      </c>
      <c r="Y74" s="43">
        <f t="shared" ref="Y74:Y137" si="51">IF(ISERROR(X74+1-1),0,(X74+1-1))</f>
        <v>0</v>
      </c>
      <c r="AA74" s="43">
        <f t="shared" ref="AA74:AA137" si="52">IF(ISERROR(S74+1-1),R74,R74)</f>
        <v>0</v>
      </c>
      <c r="AB74" s="43">
        <f t="shared" si="45"/>
        <v>0</v>
      </c>
      <c r="AF74" s="48">
        <v>42103</v>
      </c>
      <c r="AG74" s="43">
        <v>13.1</v>
      </c>
      <c r="AH74" s="43">
        <v>383410</v>
      </c>
      <c r="AI74" s="43">
        <f t="shared" si="48"/>
        <v>383410</v>
      </c>
      <c r="AK74" s="58">
        <f t="shared" si="49"/>
        <v>42745</v>
      </c>
      <c r="AL74" s="43">
        <f t="shared" si="22"/>
        <v>69</v>
      </c>
      <c r="AM74" s="43">
        <f>IF(AK74="","",NETWORKDAYS(AK74,$AM$2,FERIADOS!$A$1:$A$830)-1)</f>
        <v>-8</v>
      </c>
      <c r="AN74" s="63">
        <v>3.1941000000000002</v>
      </c>
      <c r="AO74" s="43">
        <f t="shared" ref="AO74:AO137" si="53">IF(ISERROR(VLOOKUP(AK74,$AF$8:$AI$2288,2,FALSE)),0,VLOOKUP(AK74,$AF$8:$AI$2288,2,FALSE))</f>
        <v>0</v>
      </c>
      <c r="AP74" s="50">
        <f t="shared" ref="AP74:AP137" si="54">IF(ISERROR(VLOOKUP(AK74,$AF$8:$AI$2288,4,FALSE)),0,VLOOKUP(AK74,$AF$8:$AI$2288,4,FALSE))</f>
        <v>0</v>
      </c>
      <c r="AQ74" s="59">
        <f t="shared" si="46"/>
        <v>0</v>
      </c>
      <c r="AR74" s="59">
        <f t="shared" ref="AR74:AR137" si="55">AQ74-CY74</f>
        <v>0</v>
      </c>
      <c r="AS74" s="72">
        <v>42745</v>
      </c>
      <c r="AT74" s="73">
        <v>3533.2718317109848</v>
      </c>
      <c r="AU74" s="62">
        <v>0</v>
      </c>
      <c r="AV74" s="62">
        <v>0</v>
      </c>
      <c r="AW74" s="62">
        <v>0</v>
      </c>
      <c r="AX74" s="62">
        <v>0</v>
      </c>
      <c r="AY74" s="62">
        <v>0</v>
      </c>
      <c r="AZ74" s="62">
        <v>0</v>
      </c>
      <c r="BA74" s="62">
        <v>0</v>
      </c>
      <c r="BB74" s="62">
        <v>0</v>
      </c>
      <c r="BC74" s="62">
        <v>0</v>
      </c>
      <c r="BD74" s="62">
        <v>0</v>
      </c>
      <c r="BE74" s="62">
        <v>0</v>
      </c>
      <c r="BF74" s="62">
        <v>0</v>
      </c>
      <c r="BG74" s="62">
        <v>0</v>
      </c>
      <c r="BH74" s="62">
        <v>0</v>
      </c>
      <c r="BI74" s="62">
        <v>0</v>
      </c>
      <c r="BJ74" s="62">
        <v>0</v>
      </c>
      <c r="BK74" s="62">
        <v>0</v>
      </c>
      <c r="BL74" s="62">
        <v>0</v>
      </c>
      <c r="BM74" s="62">
        <v>0</v>
      </c>
      <c r="BN74" s="74">
        <v>0</v>
      </c>
      <c r="BO74" s="75">
        <v>0</v>
      </c>
      <c r="BP74" s="62">
        <v>0</v>
      </c>
      <c r="BQ74" s="62">
        <v>0</v>
      </c>
      <c r="BR74" s="62">
        <v>0</v>
      </c>
      <c r="BS74" s="62">
        <v>0</v>
      </c>
      <c r="BT74" s="62">
        <v>0</v>
      </c>
      <c r="BU74" s="62">
        <v>0</v>
      </c>
      <c r="BV74" s="62">
        <v>0</v>
      </c>
      <c r="BW74" s="62">
        <v>0</v>
      </c>
      <c r="BX74" s="62">
        <v>0</v>
      </c>
      <c r="BY74" s="62">
        <v>0</v>
      </c>
      <c r="BZ74" s="62">
        <v>0</v>
      </c>
      <c r="CA74" s="62">
        <v>0</v>
      </c>
      <c r="CB74" s="62">
        <v>0</v>
      </c>
      <c r="CC74" s="62">
        <v>0</v>
      </c>
      <c r="CD74" s="62">
        <v>0</v>
      </c>
      <c r="CE74" s="62">
        <v>0</v>
      </c>
      <c r="CF74" s="62">
        <v>0</v>
      </c>
      <c r="CG74" s="62">
        <v>0</v>
      </c>
      <c r="CH74" s="62">
        <v>0</v>
      </c>
      <c r="CI74" s="62">
        <v>0</v>
      </c>
      <c r="CJ74" s="62">
        <v>0</v>
      </c>
      <c r="CK74" s="62">
        <v>0</v>
      </c>
      <c r="CL74" s="62">
        <v>0</v>
      </c>
      <c r="CM74" s="62">
        <v>0</v>
      </c>
      <c r="CN74" s="62">
        <v>0</v>
      </c>
      <c r="CO74" s="62">
        <v>0</v>
      </c>
      <c r="CP74" s="62">
        <v>0</v>
      </c>
      <c r="CQ74" s="62">
        <v>0</v>
      </c>
      <c r="CR74" s="62">
        <v>0</v>
      </c>
      <c r="CS74" s="62">
        <v>0</v>
      </c>
      <c r="CT74" s="62">
        <v>0</v>
      </c>
      <c r="CU74" s="62">
        <v>0</v>
      </c>
      <c r="CV74" s="62">
        <v>0</v>
      </c>
      <c r="CW74" s="62">
        <v>0</v>
      </c>
      <c r="CX74" s="62">
        <v>0</v>
      </c>
      <c r="CY74" s="62">
        <v>0</v>
      </c>
      <c r="CZ74" s="62">
        <v>13.13</v>
      </c>
      <c r="DA74" s="62">
        <v>95595</v>
      </c>
      <c r="DB74" s="62">
        <v>16.665815148535529</v>
      </c>
      <c r="DC74" s="62">
        <v>13.055</v>
      </c>
      <c r="DD74" s="62">
        <v>9465</v>
      </c>
      <c r="DE74" s="62">
        <v>3.4783303214845023</v>
      </c>
      <c r="DF74" s="62">
        <v>12.8</v>
      </c>
      <c r="DG74" s="62">
        <v>129795</v>
      </c>
      <c r="DH74" s="62">
        <v>79.294460864244357</v>
      </c>
      <c r="DI74" s="62">
        <v>12.63</v>
      </c>
      <c r="DJ74" s="62">
        <v>13295</v>
      </c>
      <c r="DK74" s="62">
        <v>10.6163012527522</v>
      </c>
      <c r="DL74" s="62">
        <v>12.44</v>
      </c>
      <c r="DM74" s="62">
        <v>1500</v>
      </c>
      <c r="DN74" s="62">
        <v>1.5367125137278823</v>
      </c>
      <c r="DO74" s="62">
        <v>12.22</v>
      </c>
      <c r="DP74" s="62">
        <v>166510</v>
      </c>
      <c r="DQ74" s="62">
        <v>206.09023586612079</v>
      </c>
      <c r="DR74" s="62">
        <v>12.06</v>
      </c>
      <c r="DS74" s="62">
        <v>525</v>
      </c>
      <c r="DT74" s="62">
        <v>0.7597979286011356</v>
      </c>
      <c r="DU74" s="62">
        <v>11.85</v>
      </c>
      <c r="DV74" s="62">
        <v>0</v>
      </c>
      <c r="DW74" s="62">
        <v>0</v>
      </c>
      <c r="DX74" s="62">
        <v>11.71</v>
      </c>
      <c r="DY74" s="62">
        <v>21410</v>
      </c>
      <c r="DZ74" s="62">
        <v>40.004957013797373</v>
      </c>
      <c r="EA74" s="62">
        <v>11.553000000000001</v>
      </c>
      <c r="EB74" s="62">
        <v>4190</v>
      </c>
      <c r="EC74" s="62">
        <v>8.6742307667058842</v>
      </c>
      <c r="ED74" s="62">
        <v>11.432</v>
      </c>
      <c r="EE74" s="62">
        <v>1080</v>
      </c>
      <c r="EF74" s="62">
        <v>2.4398863297180191</v>
      </c>
      <c r="EG74" s="62">
        <v>11.33</v>
      </c>
      <c r="EH74" s="62">
        <v>161300</v>
      </c>
      <c r="EI74" s="62">
        <v>394.39545221372663</v>
      </c>
      <c r="EJ74" s="62"/>
      <c r="EK74" s="62">
        <v>0</v>
      </c>
      <c r="EL74" s="62">
        <v>0</v>
      </c>
      <c r="EM74" s="62">
        <v>0</v>
      </c>
      <c r="EN74" s="62">
        <v>0</v>
      </c>
      <c r="EO74" s="62">
        <v>0</v>
      </c>
      <c r="EP74" s="62">
        <v>11.11</v>
      </c>
      <c r="EQ74" s="62">
        <v>5625</v>
      </c>
      <c r="ER74" s="62">
        <v>16.838354327575789</v>
      </c>
      <c r="ES74" s="62">
        <v>10.96</v>
      </c>
      <c r="ET74" s="62">
        <v>24185</v>
      </c>
      <c r="EU74" s="62">
        <v>85.411931392845446</v>
      </c>
      <c r="EV74" s="62">
        <v>10.88</v>
      </c>
      <c r="EW74" s="62">
        <v>8945</v>
      </c>
      <c r="EX74" s="62">
        <v>36.20279603469929</v>
      </c>
      <c r="EY74" s="62">
        <v>10.82</v>
      </c>
      <c r="EZ74" s="62">
        <v>127510</v>
      </c>
      <c r="FA74" s="62">
        <v>576.41503776729212</v>
      </c>
      <c r="FB74" s="62">
        <v>10.84</v>
      </c>
      <c r="FC74" s="62">
        <v>1340</v>
      </c>
      <c r="FD74" s="62">
        <v>6.6360188888566851</v>
      </c>
      <c r="FE74" s="62">
        <v>10.86</v>
      </c>
      <c r="FF74" s="62">
        <v>3125</v>
      </c>
      <c r="FG74" s="62">
        <v>16.767068029280164</v>
      </c>
      <c r="FH74" s="62">
        <v>10.904</v>
      </c>
      <c r="FI74" s="62">
        <v>45</v>
      </c>
      <c r="FJ74" s="62">
        <v>0.25981115415018585</v>
      </c>
      <c r="FK74" s="62">
        <v>10.94</v>
      </c>
      <c r="FL74" s="76">
        <v>42103</v>
      </c>
      <c r="FM74" s="76">
        <v>258.66603032045793</v>
      </c>
      <c r="FN74" s="76">
        <v>11.01</v>
      </c>
      <c r="FO74" s="76">
        <v>50</v>
      </c>
      <c r="FP74" s="76">
        <v>0.32346216117554505</v>
      </c>
      <c r="FQ74" s="76">
        <v>11.05</v>
      </c>
      <c r="FR74" s="76">
        <v>30910</v>
      </c>
      <c r="FS74" s="76">
        <v>209.3555087964854</v>
      </c>
      <c r="FT74" s="76">
        <v>11.085000000000001</v>
      </c>
      <c r="FU74" s="76">
        <v>1095</v>
      </c>
      <c r="FV74" s="76">
        <v>7.7471437576695106</v>
      </c>
      <c r="FW74" s="76">
        <v>11.1</v>
      </c>
      <c r="FX74" s="76">
        <v>117278</v>
      </c>
      <c r="FY74" s="76">
        <v>862.15993563222764</v>
      </c>
      <c r="FZ74" s="76">
        <v>11.154999999999999</v>
      </c>
      <c r="GA74" s="76">
        <v>25</v>
      </c>
      <c r="GB74" s="76">
        <v>0.18963510357840274</v>
      </c>
      <c r="GC74" s="62">
        <v>11.195</v>
      </c>
      <c r="GD74" s="62">
        <v>255</v>
      </c>
      <c r="GE74" s="62">
        <v>1.9911342405646466</v>
      </c>
      <c r="GF74" s="62">
        <v>11.215</v>
      </c>
      <c r="GG74" s="62">
        <v>235</v>
      </c>
      <c r="GH74" s="62">
        <v>1.8871050872001063</v>
      </c>
      <c r="GI74" s="62">
        <v>11.22</v>
      </c>
      <c r="GJ74" s="62">
        <v>2800</v>
      </c>
      <c r="GK74" s="62">
        <v>23.052892875870917</v>
      </c>
      <c r="GL74" s="62">
        <v>11.28</v>
      </c>
      <c r="GM74" s="62">
        <v>0</v>
      </c>
      <c r="GN74" s="62">
        <v>0</v>
      </c>
      <c r="GO74" s="62">
        <v>11.33</v>
      </c>
      <c r="GP74" s="62">
        <v>33735</v>
      </c>
      <c r="GQ74" s="62">
        <v>298.02484078362585</v>
      </c>
      <c r="GR74" s="62">
        <v>11.349</v>
      </c>
      <c r="GS74" s="62">
        <v>0</v>
      </c>
      <c r="GT74" s="62">
        <v>0</v>
      </c>
      <c r="GU74" s="62">
        <v>11.365</v>
      </c>
      <c r="GV74" s="62">
        <v>100</v>
      </c>
      <c r="GW74" s="62">
        <v>0.92421033709287359</v>
      </c>
      <c r="GX74" s="62">
        <v>11.382999999999999</v>
      </c>
      <c r="GY74" s="62">
        <v>0</v>
      </c>
      <c r="GZ74" s="62">
        <v>0</v>
      </c>
      <c r="HA74" s="62">
        <v>11.4</v>
      </c>
      <c r="HB74" s="62">
        <v>22035</v>
      </c>
      <c r="HC74" s="62">
        <v>208.6729451440257</v>
      </c>
      <c r="HD74" s="62">
        <v>11.4</v>
      </c>
      <c r="HE74" s="62">
        <v>405</v>
      </c>
      <c r="HF74" s="62">
        <v>3.8763176215794628</v>
      </c>
      <c r="HG74" s="62">
        <v>11.42</v>
      </c>
      <c r="HH74" s="62">
        <v>17310</v>
      </c>
      <c r="HI74" s="62">
        <v>165.02758913174097</v>
      </c>
      <c r="HJ74" s="62">
        <v>11.42</v>
      </c>
      <c r="HK74" s="62">
        <v>0</v>
      </c>
      <c r="HL74" s="62">
        <v>0</v>
      </c>
      <c r="HM74" s="62">
        <v>11.42</v>
      </c>
      <c r="HN74" s="62">
        <v>0</v>
      </c>
      <c r="HO74" s="62">
        <v>0</v>
      </c>
      <c r="HP74" s="62">
        <v>11.435</v>
      </c>
      <c r="HQ74" s="62">
        <v>0</v>
      </c>
      <c r="HR74" s="62">
        <v>0</v>
      </c>
    </row>
    <row r="75" spans="1:226" s="43" customFormat="1">
      <c r="B75" s="68" t="str">
        <f t="shared" si="35"/>
        <v>OD Comdty</v>
      </c>
      <c r="C75" s="125" t="str">
        <f t="shared" si="36"/>
        <v/>
      </c>
      <c r="D75" s="126">
        <f ca="1">IF($C$1=TODAY(),IF(ISERROR(_xll.BDP(A75,"last_price")+1-1),IF(O75&lt;=$C$1,0,(D74+D76)/2),_xll.BDP(A75,"last_price")),AA75)</f>
        <v>0</v>
      </c>
      <c r="E75" s="127">
        <f ca="1">IF($C$1=TODAY(),IF(ISERROR(_xll.BDP(A75,"volume")+1-1),0,_xll.BDP(A75,"volume")),AB75)</f>
        <v>0</v>
      </c>
      <c r="F75" s="128">
        <f>IF(O75&lt;$C$1,0,NETWORKDAYS($C$1,O75,FERIADOS!$A$1:$A$830)-1)</f>
        <v>0</v>
      </c>
      <c r="G75" s="129">
        <f t="shared" ca="1" si="37"/>
        <v>0</v>
      </c>
      <c r="H75" s="129">
        <f t="shared" si="39"/>
        <v>0</v>
      </c>
      <c r="I75" s="129">
        <f t="shared" si="40"/>
        <v>0</v>
      </c>
      <c r="J75" s="129">
        <f t="shared" si="41"/>
        <v>0</v>
      </c>
      <c r="K75" s="130">
        <f t="shared" si="42"/>
        <v>0</v>
      </c>
      <c r="L75" s="43" t="str">
        <f t="shared" si="43"/>
        <v/>
      </c>
      <c r="M75" s="43" t="str">
        <f>IF(C75="","",VLOOKUP(LEFT(C75,1),DIs!$R$2:$S$13,2,FALSE))</f>
        <v/>
      </c>
      <c r="N75" s="54" t="str">
        <f t="shared" si="44"/>
        <v/>
      </c>
      <c r="O75" s="54">
        <f>IF(A75="",0,WORKDAY(N75-1,1,FERIADOS!$A$2:$A$831))</f>
        <v>0</v>
      </c>
      <c r="P75" s="150">
        <f t="shared" si="47"/>
        <v>10</v>
      </c>
      <c r="Q75" s="61" t="str">
        <f>_xll.BDH(A75,$R$7:$S$7,$C$1,$C$1,"Dir=V","Dts=S","Sort=A","Quote=C","QtTyp=Y","Days=T","Per=cd","DtFmt=D","UseDPDF=Y")</f>
        <v>#N/A Invalid Security</v>
      </c>
      <c r="T75" s="43">
        <f t="shared" si="50"/>
        <v>0</v>
      </c>
      <c r="V75" s="69" t="str">
        <f>_xll.BDH(B75,$R$7:$S$7,$C$1,$C$1,"Dir=V","Dts=S","Sort=A","Quote=C","QtTyp=Y","Days=T","Per=cd","DtFmt=D","UseDPDF=Y")</f>
        <v>#N/A N/A</v>
      </c>
      <c r="Y75" s="43">
        <f t="shared" si="51"/>
        <v>0</v>
      </c>
      <c r="AA75" s="43">
        <f t="shared" si="52"/>
        <v>0</v>
      </c>
      <c r="AB75" s="43">
        <f t="shared" si="45"/>
        <v>0</v>
      </c>
      <c r="AF75" s="48">
        <v>42104</v>
      </c>
      <c r="AG75" s="43">
        <v>13.02</v>
      </c>
      <c r="AH75" s="43">
        <v>306015</v>
      </c>
      <c r="AI75" s="43">
        <f t="shared" si="48"/>
        <v>306015</v>
      </c>
      <c r="AK75" s="58">
        <f t="shared" si="49"/>
        <v>42744</v>
      </c>
      <c r="AL75" s="43">
        <f t="shared" si="22"/>
        <v>70</v>
      </c>
      <c r="AM75" s="43">
        <f>IF(AK75="","",NETWORKDAYS(AK75,$AM$2,FERIADOS!$A$1:$A$830)-1)</f>
        <v>-7</v>
      </c>
      <c r="AN75" s="63">
        <v>3.1997</v>
      </c>
      <c r="AO75" s="43">
        <f t="shared" si="53"/>
        <v>0</v>
      </c>
      <c r="AP75" s="50">
        <f t="shared" si="54"/>
        <v>0</v>
      </c>
      <c r="AQ75" s="59">
        <f t="shared" si="46"/>
        <v>0</v>
      </c>
      <c r="AR75" s="59">
        <f t="shared" si="55"/>
        <v>0</v>
      </c>
      <c r="AS75" s="72">
        <v>42744</v>
      </c>
      <c r="AT75" s="73">
        <v>2279.6923092087554</v>
      </c>
      <c r="AU75" s="62">
        <v>0</v>
      </c>
      <c r="AV75" s="62">
        <v>0</v>
      </c>
      <c r="AW75" s="62">
        <v>0</v>
      </c>
      <c r="AX75" s="62">
        <v>0</v>
      </c>
      <c r="AY75" s="62">
        <v>0</v>
      </c>
      <c r="AZ75" s="62">
        <v>0</v>
      </c>
      <c r="BA75" s="62">
        <v>0</v>
      </c>
      <c r="BB75" s="62">
        <v>0</v>
      </c>
      <c r="BC75" s="62">
        <v>0</v>
      </c>
      <c r="BD75" s="62">
        <v>0</v>
      </c>
      <c r="BE75" s="62">
        <v>0</v>
      </c>
      <c r="BF75" s="62">
        <v>0</v>
      </c>
      <c r="BG75" s="62">
        <v>0</v>
      </c>
      <c r="BH75" s="62">
        <v>0</v>
      </c>
      <c r="BI75" s="62">
        <v>0</v>
      </c>
      <c r="BJ75" s="62">
        <v>0</v>
      </c>
      <c r="BK75" s="62">
        <v>0</v>
      </c>
      <c r="BL75" s="62">
        <v>0</v>
      </c>
      <c r="BM75" s="62">
        <v>0</v>
      </c>
      <c r="BN75" s="74">
        <v>0</v>
      </c>
      <c r="BO75" s="75">
        <v>0</v>
      </c>
      <c r="BP75" s="62">
        <v>0</v>
      </c>
      <c r="BQ75" s="62">
        <v>0</v>
      </c>
      <c r="BR75" s="62">
        <v>0</v>
      </c>
      <c r="BS75" s="62">
        <v>0</v>
      </c>
      <c r="BT75" s="62">
        <v>0</v>
      </c>
      <c r="BU75" s="62">
        <v>0</v>
      </c>
      <c r="BV75" s="62">
        <v>0</v>
      </c>
      <c r="BW75" s="62">
        <v>0</v>
      </c>
      <c r="BX75" s="62">
        <v>0</v>
      </c>
      <c r="BY75" s="62">
        <v>0</v>
      </c>
      <c r="BZ75" s="62">
        <v>0</v>
      </c>
      <c r="CA75" s="62">
        <v>0</v>
      </c>
      <c r="CB75" s="62">
        <v>0</v>
      </c>
      <c r="CC75" s="62">
        <v>0</v>
      </c>
      <c r="CD75" s="62">
        <v>0</v>
      </c>
      <c r="CE75" s="62">
        <v>0</v>
      </c>
      <c r="CF75" s="62">
        <v>0</v>
      </c>
      <c r="CG75" s="62">
        <v>0</v>
      </c>
      <c r="CH75" s="62">
        <v>0</v>
      </c>
      <c r="CI75" s="62">
        <v>0</v>
      </c>
      <c r="CJ75" s="62">
        <v>0</v>
      </c>
      <c r="CK75" s="62">
        <v>0</v>
      </c>
      <c r="CL75" s="62">
        <v>0</v>
      </c>
      <c r="CM75" s="62">
        <v>0</v>
      </c>
      <c r="CN75" s="62">
        <v>0</v>
      </c>
      <c r="CO75" s="62">
        <v>0</v>
      </c>
      <c r="CP75" s="62">
        <v>0</v>
      </c>
      <c r="CQ75" s="62">
        <v>0</v>
      </c>
      <c r="CR75" s="62">
        <v>0</v>
      </c>
      <c r="CS75" s="62">
        <v>0</v>
      </c>
      <c r="CT75" s="62">
        <v>0</v>
      </c>
      <c r="CU75" s="62">
        <v>0</v>
      </c>
      <c r="CV75" s="62">
        <v>0</v>
      </c>
      <c r="CW75" s="62">
        <v>0</v>
      </c>
      <c r="CX75" s="62">
        <v>0</v>
      </c>
      <c r="CY75" s="62">
        <v>0</v>
      </c>
      <c r="CZ75" s="62">
        <v>13.16</v>
      </c>
      <c r="DA75" s="62">
        <v>7775</v>
      </c>
      <c r="DB75" s="62">
        <v>1.4365622066954657</v>
      </c>
      <c r="DC75" s="62">
        <v>13.074999999999999</v>
      </c>
      <c r="DD75" s="62">
        <v>450</v>
      </c>
      <c r="DE75" s="62">
        <v>0.16982128928323825</v>
      </c>
      <c r="DF75" s="62">
        <v>12.815</v>
      </c>
      <c r="DG75" s="62">
        <v>36340</v>
      </c>
      <c r="DH75" s="62">
        <v>22.536350117949738</v>
      </c>
      <c r="DI75" s="62">
        <v>12.64</v>
      </c>
      <c r="DJ75" s="62">
        <v>2340</v>
      </c>
      <c r="DK75" s="62">
        <v>1.8890226407750332</v>
      </c>
      <c r="DL75" s="62">
        <v>12.44</v>
      </c>
      <c r="DM75" s="62">
        <v>1510</v>
      </c>
      <c r="DN75" s="62">
        <v>1.5594441953753018</v>
      </c>
      <c r="DO75" s="62">
        <v>12.23</v>
      </c>
      <c r="DP75" s="62">
        <v>53470</v>
      </c>
      <c r="DQ75" s="62">
        <v>66.584909953198064</v>
      </c>
      <c r="DR75" s="62">
        <v>12.015000000000001</v>
      </c>
      <c r="DS75" s="62">
        <v>0</v>
      </c>
      <c r="DT75" s="62">
        <v>0</v>
      </c>
      <c r="DU75" s="62">
        <v>11.843999999999999</v>
      </c>
      <c r="DV75" s="62">
        <v>0</v>
      </c>
      <c r="DW75" s="62">
        <v>0</v>
      </c>
      <c r="DX75" s="62">
        <v>11.73</v>
      </c>
      <c r="DY75" s="62">
        <v>7985</v>
      </c>
      <c r="DZ75" s="62">
        <v>14.964629296591719</v>
      </c>
      <c r="EA75" s="62">
        <v>11.58</v>
      </c>
      <c r="EB75" s="62">
        <v>0</v>
      </c>
      <c r="EC75" s="62">
        <v>0</v>
      </c>
      <c r="ED75" s="62">
        <v>11.462999999999999</v>
      </c>
      <c r="EE75" s="62">
        <v>0</v>
      </c>
      <c r="EF75" s="62">
        <v>0</v>
      </c>
      <c r="EG75" s="62">
        <v>11.365</v>
      </c>
      <c r="EH75" s="62">
        <v>94470</v>
      </c>
      <c r="EI75" s="62">
        <v>231.29198673519537</v>
      </c>
      <c r="EJ75" s="62"/>
      <c r="EK75" s="62">
        <v>0</v>
      </c>
      <c r="EL75" s="62">
        <v>0</v>
      </c>
      <c r="EM75" s="62">
        <v>0</v>
      </c>
      <c r="EN75" s="62">
        <v>0</v>
      </c>
      <c r="EO75" s="62">
        <v>0</v>
      </c>
      <c r="EP75" s="62">
        <v>11.14</v>
      </c>
      <c r="EQ75" s="62">
        <v>9380</v>
      </c>
      <c r="ER75" s="62">
        <v>28.093428956854407</v>
      </c>
      <c r="ES75" s="62">
        <v>11.01</v>
      </c>
      <c r="ET75" s="62">
        <v>10750</v>
      </c>
      <c r="EU75" s="62">
        <v>37.943842823117947</v>
      </c>
      <c r="EV75" s="62">
        <v>10.94</v>
      </c>
      <c r="EW75" s="62">
        <v>1790</v>
      </c>
      <c r="EX75" s="62">
        <v>7.2351048441957433</v>
      </c>
      <c r="EY75" s="62">
        <v>10.9</v>
      </c>
      <c r="EZ75" s="62">
        <v>91430</v>
      </c>
      <c r="FA75" s="62">
        <v>412.37680825617792</v>
      </c>
      <c r="FB75" s="62">
        <v>10.93</v>
      </c>
      <c r="FC75" s="62">
        <v>1585</v>
      </c>
      <c r="FD75" s="62">
        <v>7.8261533668019032</v>
      </c>
      <c r="FE75" s="62">
        <v>10.95</v>
      </c>
      <c r="FF75" s="62">
        <v>6850</v>
      </c>
      <c r="FG75" s="62">
        <v>36.6309654765342</v>
      </c>
      <c r="FH75" s="62">
        <v>10.994</v>
      </c>
      <c r="FI75" s="62">
        <v>40</v>
      </c>
      <c r="FJ75" s="62">
        <v>0.23008874066862733</v>
      </c>
      <c r="FK75" s="62">
        <v>11.03</v>
      </c>
      <c r="FL75" s="76">
        <v>30886</v>
      </c>
      <c r="FM75" s="76">
        <v>188.98789528726761</v>
      </c>
      <c r="FN75" s="76">
        <v>11.095000000000001</v>
      </c>
      <c r="FO75" s="76">
        <v>195</v>
      </c>
      <c r="FP75" s="76">
        <v>1.2562756341744601</v>
      </c>
      <c r="FQ75" s="76">
        <v>11.14</v>
      </c>
      <c r="FR75" s="76">
        <v>35155</v>
      </c>
      <c r="FS75" s="76">
        <v>237.00860026049602</v>
      </c>
      <c r="FT75" s="76">
        <v>11.175000000000001</v>
      </c>
      <c r="FU75" s="76">
        <v>75</v>
      </c>
      <c r="FV75" s="76">
        <v>0.52802545800996459</v>
      </c>
      <c r="FW75" s="76">
        <v>11.19</v>
      </c>
      <c r="FX75" s="76">
        <v>71099</v>
      </c>
      <c r="FY75" s="76">
        <v>519.97636419248602</v>
      </c>
      <c r="FZ75" s="76">
        <v>11.234999999999999</v>
      </c>
      <c r="GA75" s="76">
        <v>445</v>
      </c>
      <c r="GB75" s="76">
        <v>3.3587718261794746</v>
      </c>
      <c r="GC75" s="62">
        <v>11.295</v>
      </c>
      <c r="GD75" s="62">
        <v>305</v>
      </c>
      <c r="GE75" s="62">
        <v>2.3668848400156155</v>
      </c>
      <c r="GF75" s="62">
        <v>11.315</v>
      </c>
      <c r="GG75" s="62">
        <v>0</v>
      </c>
      <c r="GH75" s="62">
        <v>0</v>
      </c>
      <c r="GI75" s="62">
        <v>11.32</v>
      </c>
      <c r="GJ75" s="62">
        <v>765</v>
      </c>
      <c r="GK75" s="62">
        <v>6.2561602813027086</v>
      </c>
      <c r="GL75" s="62">
        <v>11.379</v>
      </c>
      <c r="GM75" s="62">
        <v>0</v>
      </c>
      <c r="GN75" s="62">
        <v>0</v>
      </c>
      <c r="GO75" s="62">
        <v>11.43</v>
      </c>
      <c r="GP75" s="62">
        <v>21950</v>
      </c>
      <c r="GQ75" s="62">
        <v>192.41516470061956</v>
      </c>
      <c r="GR75" s="62">
        <v>11.446</v>
      </c>
      <c r="GS75" s="62">
        <v>0</v>
      </c>
      <c r="GT75" s="62">
        <v>0</v>
      </c>
      <c r="GU75" s="62">
        <v>11.46</v>
      </c>
      <c r="GV75" s="62">
        <v>1310</v>
      </c>
      <c r="GW75" s="62">
        <v>12.006149291771878</v>
      </c>
      <c r="GX75" s="62">
        <v>11.481</v>
      </c>
      <c r="GY75" s="62">
        <v>0</v>
      </c>
      <c r="GZ75" s="62">
        <v>0</v>
      </c>
      <c r="HA75" s="62">
        <v>11.5</v>
      </c>
      <c r="HB75" s="62">
        <v>13167</v>
      </c>
      <c r="HC75" s="62">
        <v>123.48750356770688</v>
      </c>
      <c r="HD75" s="62">
        <v>11.51</v>
      </c>
      <c r="HE75" s="62">
        <v>605</v>
      </c>
      <c r="HF75" s="62">
        <v>5.7239998278255841</v>
      </c>
      <c r="HG75" s="62">
        <v>11.56</v>
      </c>
      <c r="HH75" s="62">
        <v>12310</v>
      </c>
      <c r="HI75" s="62">
        <v>115.55139514148505</v>
      </c>
      <c r="HJ75" s="62">
        <v>11.56</v>
      </c>
      <c r="HK75" s="62">
        <v>0</v>
      </c>
      <c r="HL75" s="62">
        <v>0</v>
      </c>
      <c r="HM75" s="62">
        <v>11.56</v>
      </c>
      <c r="HN75" s="62">
        <v>0</v>
      </c>
      <c r="HO75" s="62">
        <v>0</v>
      </c>
      <c r="HP75" s="62">
        <v>11.574999999999999</v>
      </c>
      <c r="HQ75" s="62">
        <v>0</v>
      </c>
      <c r="HR75" s="62">
        <v>0</v>
      </c>
    </row>
    <row r="76" spans="1:226" s="43" customFormat="1">
      <c r="B76" s="68" t="str">
        <f t="shared" si="35"/>
        <v>OD Comdty</v>
      </c>
      <c r="C76" s="125" t="str">
        <f t="shared" si="36"/>
        <v/>
      </c>
      <c r="D76" s="126">
        <f ca="1">IF($C$1=TODAY(),IF(ISERROR(_xll.BDP(A76,"last_price")+1-1),IF(O76&lt;=$C$1,0,(D75+D77)/2),_xll.BDP(A76,"last_price")),AA76)</f>
        <v>0</v>
      </c>
      <c r="E76" s="127">
        <f ca="1">IF($C$1=TODAY(),IF(ISERROR(_xll.BDP(A76,"volume")+1-1),0,_xll.BDP(A76,"volume")),AB76)</f>
        <v>0</v>
      </c>
      <c r="F76" s="128">
        <f>IF(O76&lt;$C$1,0,NETWORKDAYS($C$1,O76,FERIADOS!$A$1:$A$830)-1)</f>
        <v>0</v>
      </c>
      <c r="G76" s="129">
        <f t="shared" ca="1" si="37"/>
        <v>0</v>
      </c>
      <c r="H76" s="129">
        <f t="shared" si="39"/>
        <v>0</v>
      </c>
      <c r="I76" s="129">
        <f t="shared" si="40"/>
        <v>0</v>
      </c>
      <c r="J76" s="129">
        <f t="shared" si="41"/>
        <v>0</v>
      </c>
      <c r="K76" s="130">
        <f t="shared" si="42"/>
        <v>0</v>
      </c>
      <c r="L76" s="43" t="str">
        <f t="shared" si="43"/>
        <v/>
      </c>
      <c r="M76" s="43" t="str">
        <f>IF(C76="","",VLOOKUP(LEFT(C76,1),DIs!$R$2:$S$13,2,FALSE))</f>
        <v/>
      </c>
      <c r="N76" s="54" t="str">
        <f t="shared" si="44"/>
        <v/>
      </c>
      <c r="O76" s="54">
        <f>IF(A76="",0,WORKDAY(N76-1,1,FERIADOS!$A$2:$A$831))</f>
        <v>0</v>
      </c>
      <c r="P76" s="150">
        <f t="shared" si="47"/>
        <v>10</v>
      </c>
      <c r="Q76" s="61" t="str">
        <f>_xll.BDH(A76,$R$7:$S$7,$C$1,$C$1,"Dir=V","Dts=S","Sort=A","Quote=C","QtTyp=Y","Days=T","Per=cd","DtFmt=D","UseDPDF=Y")</f>
        <v>#N/A Invalid Security</v>
      </c>
      <c r="T76" s="43">
        <f t="shared" si="50"/>
        <v>0</v>
      </c>
      <c r="V76" s="69" t="str">
        <f>_xll.BDH(B76,$R$7:$S$7,$C$1,$C$1,"Dir=V","Dts=S","Sort=A","Quote=C","QtTyp=Y","Days=T","Per=cd","DtFmt=D","UseDPDF=Y")</f>
        <v>#N/A N/A</v>
      </c>
      <c r="Y76" s="43">
        <f t="shared" si="51"/>
        <v>0</v>
      </c>
      <c r="AA76" s="43">
        <f t="shared" si="52"/>
        <v>0</v>
      </c>
      <c r="AB76" s="43">
        <f t="shared" si="45"/>
        <v>0</v>
      </c>
      <c r="AF76" s="48">
        <v>42107</v>
      </c>
      <c r="AG76" s="43">
        <v>13.07</v>
      </c>
      <c r="AH76" s="43">
        <v>162935</v>
      </c>
      <c r="AI76" s="43">
        <f t="shared" si="48"/>
        <v>162935</v>
      </c>
      <c r="AK76" s="58">
        <f t="shared" si="49"/>
        <v>42741</v>
      </c>
      <c r="AL76" s="43">
        <f t="shared" si="22"/>
        <v>71</v>
      </c>
      <c r="AM76" s="43">
        <f>IF(AK76="","",NETWORKDAYS(AK76,$AM$2,FERIADOS!$A$1:$A$830)-1)</f>
        <v>-6</v>
      </c>
      <c r="AN76" s="63">
        <v>3.2225999999999999</v>
      </c>
      <c r="AO76" s="43">
        <f t="shared" si="53"/>
        <v>0</v>
      </c>
      <c r="AP76" s="50">
        <f t="shared" si="54"/>
        <v>0</v>
      </c>
      <c r="AQ76" s="59">
        <f t="shared" si="46"/>
        <v>0</v>
      </c>
      <c r="AR76" s="59">
        <f t="shared" si="55"/>
        <v>0</v>
      </c>
      <c r="AS76" s="72">
        <v>42741</v>
      </c>
      <c r="AT76" s="73">
        <v>3891.6422836902675</v>
      </c>
      <c r="AU76" s="62">
        <v>0</v>
      </c>
      <c r="AV76" s="62">
        <v>0</v>
      </c>
      <c r="AW76" s="62">
        <v>0</v>
      </c>
      <c r="AX76" s="62">
        <v>0</v>
      </c>
      <c r="AY76" s="62">
        <v>0</v>
      </c>
      <c r="AZ76" s="62">
        <v>0</v>
      </c>
      <c r="BA76" s="62">
        <v>0</v>
      </c>
      <c r="BB76" s="62">
        <v>0</v>
      </c>
      <c r="BC76" s="62">
        <v>0</v>
      </c>
      <c r="BD76" s="62">
        <v>0</v>
      </c>
      <c r="BE76" s="62">
        <v>0</v>
      </c>
      <c r="BF76" s="62">
        <v>0</v>
      </c>
      <c r="BG76" s="62">
        <v>0</v>
      </c>
      <c r="BH76" s="62">
        <v>0</v>
      </c>
      <c r="BI76" s="62">
        <v>0</v>
      </c>
      <c r="BJ76" s="62">
        <v>0</v>
      </c>
      <c r="BK76" s="62">
        <v>0</v>
      </c>
      <c r="BL76" s="62">
        <v>0</v>
      </c>
      <c r="BM76" s="62">
        <v>0</v>
      </c>
      <c r="BN76" s="74">
        <v>0</v>
      </c>
      <c r="BO76" s="75">
        <v>0</v>
      </c>
      <c r="BP76" s="62">
        <v>0</v>
      </c>
      <c r="BQ76" s="62">
        <v>0</v>
      </c>
      <c r="BR76" s="62">
        <v>0</v>
      </c>
      <c r="BS76" s="62">
        <v>0</v>
      </c>
      <c r="BT76" s="62">
        <v>0</v>
      </c>
      <c r="BU76" s="62">
        <v>0</v>
      </c>
      <c r="BV76" s="62">
        <v>0</v>
      </c>
      <c r="BW76" s="62">
        <v>0</v>
      </c>
      <c r="BX76" s="62">
        <v>0</v>
      </c>
      <c r="BY76" s="62">
        <v>0</v>
      </c>
      <c r="BZ76" s="62">
        <v>0</v>
      </c>
      <c r="CA76" s="62">
        <v>0</v>
      </c>
      <c r="CB76" s="62">
        <v>0</v>
      </c>
      <c r="CC76" s="62">
        <v>0</v>
      </c>
      <c r="CD76" s="62">
        <v>0</v>
      </c>
      <c r="CE76" s="62">
        <v>0</v>
      </c>
      <c r="CF76" s="62">
        <v>0</v>
      </c>
      <c r="CG76" s="62">
        <v>0</v>
      </c>
      <c r="CH76" s="62">
        <v>0</v>
      </c>
      <c r="CI76" s="62">
        <v>0</v>
      </c>
      <c r="CJ76" s="62">
        <v>0</v>
      </c>
      <c r="CK76" s="62">
        <v>0</v>
      </c>
      <c r="CL76" s="62">
        <v>0</v>
      </c>
      <c r="CM76" s="62">
        <v>0</v>
      </c>
      <c r="CN76" s="62">
        <v>0</v>
      </c>
      <c r="CO76" s="62">
        <v>0</v>
      </c>
      <c r="CP76" s="62">
        <v>0</v>
      </c>
      <c r="CQ76" s="62">
        <v>0</v>
      </c>
      <c r="CR76" s="62">
        <v>0</v>
      </c>
      <c r="CS76" s="62">
        <v>0</v>
      </c>
      <c r="CT76" s="62">
        <v>0</v>
      </c>
      <c r="CU76" s="62">
        <v>0</v>
      </c>
      <c r="CV76" s="62">
        <v>0</v>
      </c>
      <c r="CW76" s="62">
        <v>0</v>
      </c>
      <c r="CX76" s="62">
        <v>0</v>
      </c>
      <c r="CY76" s="62">
        <v>0</v>
      </c>
      <c r="CZ76" s="62">
        <v>13.19</v>
      </c>
      <c r="DA76" s="62">
        <v>4910</v>
      </c>
      <c r="DB76" s="62">
        <v>0.95300584036877456</v>
      </c>
      <c r="DC76" s="62">
        <v>13.085000000000001</v>
      </c>
      <c r="DD76" s="62">
        <v>22500</v>
      </c>
      <c r="DE76" s="62">
        <v>8.6665009368912536</v>
      </c>
      <c r="DF76" s="62">
        <v>12.824999999999999</v>
      </c>
      <c r="DG76" s="62">
        <v>120920</v>
      </c>
      <c r="DH76" s="62">
        <v>75.695203566764903</v>
      </c>
      <c r="DI76" s="62">
        <v>12.654999999999999</v>
      </c>
      <c r="DJ76" s="62">
        <v>2365</v>
      </c>
      <c r="DK76" s="62">
        <v>1.9193395492644567</v>
      </c>
      <c r="DL76" s="62">
        <v>12.397</v>
      </c>
      <c r="DM76" s="62">
        <v>105</v>
      </c>
      <c r="DN76" s="62">
        <v>0.10877359399570205</v>
      </c>
      <c r="DO76" s="62">
        <v>12.24</v>
      </c>
      <c r="DP76" s="62">
        <v>163045</v>
      </c>
      <c r="DQ76" s="62">
        <v>203.16752711113477</v>
      </c>
      <c r="DR76" s="62">
        <v>12.028</v>
      </c>
      <c r="DS76" s="62">
        <v>0</v>
      </c>
      <c r="DT76" s="62">
        <v>0</v>
      </c>
      <c r="DU76" s="62">
        <v>11.858000000000001</v>
      </c>
      <c r="DV76" s="62">
        <v>0</v>
      </c>
      <c r="DW76" s="62">
        <v>0</v>
      </c>
      <c r="DX76" s="62">
        <v>11.744999999999999</v>
      </c>
      <c r="DY76" s="62">
        <v>21105</v>
      </c>
      <c r="DZ76" s="62">
        <v>39.459717407179411</v>
      </c>
      <c r="EA76" s="62">
        <v>11.6</v>
      </c>
      <c r="EB76" s="62">
        <v>100</v>
      </c>
      <c r="EC76" s="62">
        <v>0.20687512896535945</v>
      </c>
      <c r="ED76" s="62">
        <v>11.47</v>
      </c>
      <c r="EE76" s="62">
        <v>110</v>
      </c>
      <c r="EF76" s="62">
        <v>0.24814464279906748</v>
      </c>
      <c r="EG76" s="62">
        <v>11.385</v>
      </c>
      <c r="EH76" s="62">
        <v>168455</v>
      </c>
      <c r="EI76" s="62">
        <v>410.85670022855561</v>
      </c>
      <c r="EJ76" s="62"/>
      <c r="EK76" s="62">
        <v>0</v>
      </c>
      <c r="EL76" s="62">
        <v>0</v>
      </c>
      <c r="EM76" s="62">
        <v>0</v>
      </c>
      <c r="EN76" s="62">
        <v>0</v>
      </c>
      <c r="EO76" s="62">
        <v>0</v>
      </c>
      <c r="EP76" s="62">
        <v>11.16</v>
      </c>
      <c r="EQ76" s="62">
        <v>23375</v>
      </c>
      <c r="ER76" s="62">
        <v>69.682370303292245</v>
      </c>
      <c r="ES76" s="62">
        <v>11.02</v>
      </c>
      <c r="ET76" s="62">
        <v>36720</v>
      </c>
      <c r="EU76" s="62">
        <v>128.95569158925636</v>
      </c>
      <c r="EV76" s="62">
        <v>10.95</v>
      </c>
      <c r="EW76" s="62">
        <v>9205</v>
      </c>
      <c r="EX76" s="62">
        <v>37.003028605485447</v>
      </c>
      <c r="EY76" s="62">
        <v>10.91</v>
      </c>
      <c r="EZ76" s="62">
        <v>159335</v>
      </c>
      <c r="FA76" s="62">
        <v>714.50196538449256</v>
      </c>
      <c r="FB76" s="62">
        <v>10.94</v>
      </c>
      <c r="FC76" s="62">
        <v>5175</v>
      </c>
      <c r="FD76" s="62">
        <v>25.398602377575198</v>
      </c>
      <c r="FE76" s="62">
        <v>10.96</v>
      </c>
      <c r="FF76" s="62">
        <v>16145</v>
      </c>
      <c r="FG76" s="62">
        <v>85.80010215968332</v>
      </c>
      <c r="FH76" s="62">
        <v>11.021000000000001</v>
      </c>
      <c r="FI76" s="62">
        <v>5</v>
      </c>
      <c r="FJ76" s="62">
        <v>2.856087635668348E-2</v>
      </c>
      <c r="FK76" s="62">
        <v>11.07</v>
      </c>
      <c r="FL76" s="76">
        <v>66315</v>
      </c>
      <c r="FM76" s="76">
        <v>402.68631339771679</v>
      </c>
      <c r="FN76" s="76">
        <v>11.13</v>
      </c>
      <c r="FO76" s="76">
        <v>60</v>
      </c>
      <c r="FP76" s="76">
        <v>0.38360396306545619</v>
      </c>
      <c r="FQ76" s="76">
        <v>11.19</v>
      </c>
      <c r="FR76" s="76">
        <v>24970</v>
      </c>
      <c r="FS76" s="76">
        <v>166.93399531769194</v>
      </c>
      <c r="FT76" s="76">
        <v>11.23</v>
      </c>
      <c r="FU76" s="76">
        <v>20</v>
      </c>
      <c r="FV76" s="76">
        <v>0.13957109902950499</v>
      </c>
      <c r="FW76" s="76">
        <v>11.25</v>
      </c>
      <c r="FX76" s="76">
        <v>125360</v>
      </c>
      <c r="FY76" s="76">
        <v>908.3872279022886</v>
      </c>
      <c r="FZ76" s="76">
        <v>11.297000000000001</v>
      </c>
      <c r="GA76" s="76">
        <v>0</v>
      </c>
      <c r="GB76" s="76">
        <v>0</v>
      </c>
      <c r="GC76" s="62">
        <v>11.34</v>
      </c>
      <c r="GD76" s="62">
        <v>455</v>
      </c>
      <c r="GE76" s="62">
        <v>3.49975081835986</v>
      </c>
      <c r="GF76" s="62">
        <v>11.385</v>
      </c>
      <c r="GG76" s="62">
        <v>0</v>
      </c>
      <c r="GH76" s="62">
        <v>0</v>
      </c>
      <c r="GI76" s="62">
        <v>11.4</v>
      </c>
      <c r="GJ76" s="62">
        <v>760</v>
      </c>
      <c r="GK76" s="62">
        <v>6.1470403566117495</v>
      </c>
      <c r="GL76" s="62">
        <v>11.459</v>
      </c>
      <c r="GM76" s="62">
        <v>0</v>
      </c>
      <c r="GN76" s="62">
        <v>0</v>
      </c>
      <c r="GO76" s="62">
        <v>11.51</v>
      </c>
      <c r="GP76" s="62">
        <v>27470</v>
      </c>
      <c r="GQ76" s="62">
        <v>237.9583863671979</v>
      </c>
      <c r="GR76" s="62">
        <v>11.518000000000001</v>
      </c>
      <c r="GS76" s="62">
        <v>0</v>
      </c>
      <c r="GT76" s="62">
        <v>0</v>
      </c>
      <c r="GU76" s="62">
        <v>11.525</v>
      </c>
      <c r="GV76" s="62">
        <v>20</v>
      </c>
      <c r="GW76" s="62">
        <v>0.18118201174514112</v>
      </c>
      <c r="GX76" s="62">
        <v>11.554</v>
      </c>
      <c r="GY76" s="62">
        <v>0</v>
      </c>
      <c r="GZ76" s="62">
        <v>0</v>
      </c>
      <c r="HA76" s="62">
        <v>11.58</v>
      </c>
      <c r="HB76" s="62">
        <v>20775</v>
      </c>
      <c r="HC76" s="62">
        <v>192.22977660747395</v>
      </c>
      <c r="HD76" s="62">
        <v>11.59</v>
      </c>
      <c r="HE76" s="62">
        <v>70</v>
      </c>
      <c r="HF76" s="62">
        <v>0.65290324079937345</v>
      </c>
      <c r="HG76" s="62">
        <v>11.62</v>
      </c>
      <c r="HH76" s="62">
        <v>18375</v>
      </c>
      <c r="HI76" s="62">
        <v>170.24544307799036</v>
      </c>
      <c r="HJ76" s="62">
        <v>11.62</v>
      </c>
      <c r="HK76" s="62">
        <v>0</v>
      </c>
      <c r="HL76" s="62">
        <v>0</v>
      </c>
      <c r="HM76" s="62">
        <v>11.62</v>
      </c>
      <c r="HN76" s="62">
        <v>0</v>
      </c>
      <c r="HO76" s="62">
        <v>0</v>
      </c>
      <c r="HP76" s="62">
        <v>11.635</v>
      </c>
      <c r="HQ76" s="62">
        <v>0</v>
      </c>
      <c r="HR76" s="62">
        <v>0</v>
      </c>
    </row>
    <row r="77" spans="1:226" s="43" customFormat="1">
      <c r="B77" s="68" t="str">
        <f t="shared" si="35"/>
        <v>OD Comdty</v>
      </c>
      <c r="C77" s="125" t="str">
        <f t="shared" si="36"/>
        <v/>
      </c>
      <c r="D77" s="126">
        <f ca="1">IF($C$1=TODAY(),IF(ISERROR(_xll.BDP(A77,"last_price")+1-1),IF(O77&lt;=$C$1,0,(D76+D78)/2),_xll.BDP(A77,"last_price")),AA77)</f>
        <v>0</v>
      </c>
      <c r="E77" s="127">
        <f ca="1">IF($C$1=TODAY(),IF(ISERROR(_xll.BDP(A77,"volume")+1-1),0,_xll.BDP(A77,"volume")),AB77)</f>
        <v>0</v>
      </c>
      <c r="F77" s="128">
        <f>IF(O77&lt;$C$1,0,NETWORKDAYS($C$1,O77,FERIADOS!$A$1:$A$830)-1)</f>
        <v>0</v>
      </c>
      <c r="G77" s="129">
        <f t="shared" ca="1" si="37"/>
        <v>0</v>
      </c>
      <c r="H77" s="129">
        <f t="shared" si="39"/>
        <v>0</v>
      </c>
      <c r="I77" s="129">
        <f t="shared" si="40"/>
        <v>0</v>
      </c>
      <c r="J77" s="129">
        <f t="shared" si="41"/>
        <v>0</v>
      </c>
      <c r="K77" s="130">
        <f t="shared" si="42"/>
        <v>0</v>
      </c>
      <c r="L77" s="43" t="str">
        <f t="shared" si="43"/>
        <v/>
      </c>
      <c r="M77" s="43" t="str">
        <f>IF(C77="","",VLOOKUP(LEFT(C77,1),DIs!$R$2:$S$13,2,FALSE))</f>
        <v/>
      </c>
      <c r="N77" s="54" t="str">
        <f t="shared" si="44"/>
        <v/>
      </c>
      <c r="O77" s="54">
        <f>IF(A77="",0,WORKDAY(N77-1,1,FERIADOS!$A$2:$A$831))</f>
        <v>0</v>
      </c>
      <c r="P77" s="150">
        <f t="shared" si="47"/>
        <v>10</v>
      </c>
      <c r="Q77" s="61" t="str">
        <f>_xll.BDH(A77,$R$7:$S$7,$C$1,$C$1,"Dir=V","Dts=S","Sort=A","Quote=C","QtTyp=Y","Days=T","Per=cd","DtFmt=D","UseDPDF=Y")</f>
        <v>#N/A Invalid Security</v>
      </c>
      <c r="T77" s="43">
        <f t="shared" si="50"/>
        <v>0</v>
      </c>
      <c r="V77" s="69" t="str">
        <f>_xll.BDH(B77,$R$7:$S$7,$C$1,$C$1,"Dir=V","Dts=S","Sort=A","Quote=C","QtTyp=Y","Days=T","Per=cd","DtFmt=D","UseDPDF=Y")</f>
        <v>#N/A N/A</v>
      </c>
      <c r="Y77" s="43">
        <f t="shared" si="51"/>
        <v>0</v>
      </c>
      <c r="AA77" s="43">
        <f t="shared" si="52"/>
        <v>0</v>
      </c>
      <c r="AB77" s="43">
        <f t="shared" si="45"/>
        <v>0</v>
      </c>
      <c r="AF77" s="48">
        <v>42108</v>
      </c>
      <c r="AG77" s="43">
        <v>12.96</v>
      </c>
      <c r="AH77" s="43">
        <v>411610</v>
      </c>
      <c r="AI77" s="43">
        <f t="shared" si="48"/>
        <v>411610</v>
      </c>
      <c r="AK77" s="58">
        <f t="shared" si="49"/>
        <v>42740</v>
      </c>
      <c r="AL77" s="43">
        <f t="shared" si="22"/>
        <v>72</v>
      </c>
      <c r="AM77" s="43">
        <f>IF(AK77="","",NETWORKDAYS(AK77,$AM$2,FERIADOS!$A$1:$A$830)-1)</f>
        <v>-5</v>
      </c>
      <c r="AN77" s="63">
        <v>3.1987999999999999</v>
      </c>
      <c r="AO77" s="43">
        <f t="shared" si="53"/>
        <v>0</v>
      </c>
      <c r="AP77" s="50">
        <f t="shared" si="54"/>
        <v>0</v>
      </c>
      <c r="AQ77" s="59">
        <f t="shared" si="46"/>
        <v>0</v>
      </c>
      <c r="AR77" s="59">
        <f t="shared" si="55"/>
        <v>0</v>
      </c>
      <c r="AS77" s="72">
        <v>42740</v>
      </c>
      <c r="AT77" s="73">
        <v>6784.7360523220595</v>
      </c>
      <c r="AU77" s="62">
        <v>0</v>
      </c>
      <c r="AV77" s="62">
        <v>0</v>
      </c>
      <c r="AW77" s="62">
        <v>0</v>
      </c>
      <c r="AX77" s="62">
        <v>0</v>
      </c>
      <c r="AY77" s="62">
        <v>0</v>
      </c>
      <c r="AZ77" s="62">
        <v>0</v>
      </c>
      <c r="BA77" s="62">
        <v>0</v>
      </c>
      <c r="BB77" s="62">
        <v>0</v>
      </c>
      <c r="BC77" s="62">
        <v>0</v>
      </c>
      <c r="BD77" s="62">
        <v>0</v>
      </c>
      <c r="BE77" s="62">
        <v>0</v>
      </c>
      <c r="BF77" s="62">
        <v>0</v>
      </c>
      <c r="BG77" s="62">
        <v>0</v>
      </c>
      <c r="BH77" s="62">
        <v>0</v>
      </c>
      <c r="BI77" s="62">
        <v>0</v>
      </c>
      <c r="BJ77" s="62">
        <v>0</v>
      </c>
      <c r="BK77" s="62">
        <v>0</v>
      </c>
      <c r="BL77" s="62">
        <v>0</v>
      </c>
      <c r="BM77" s="62">
        <v>0</v>
      </c>
      <c r="BN77" s="74">
        <v>0</v>
      </c>
      <c r="BO77" s="75">
        <v>0</v>
      </c>
      <c r="BP77" s="62">
        <v>0</v>
      </c>
      <c r="BQ77" s="62">
        <v>0</v>
      </c>
      <c r="BR77" s="62">
        <v>0</v>
      </c>
      <c r="BS77" s="62">
        <v>0</v>
      </c>
      <c r="BT77" s="62">
        <v>0</v>
      </c>
      <c r="BU77" s="62">
        <v>0</v>
      </c>
      <c r="BV77" s="62">
        <v>0</v>
      </c>
      <c r="BW77" s="62">
        <v>0</v>
      </c>
      <c r="BX77" s="62">
        <v>0</v>
      </c>
      <c r="BY77" s="62">
        <v>0</v>
      </c>
      <c r="BZ77" s="62">
        <v>0</v>
      </c>
      <c r="CA77" s="62">
        <v>0</v>
      </c>
      <c r="CB77" s="62">
        <v>0</v>
      </c>
      <c r="CC77" s="62">
        <v>0</v>
      </c>
      <c r="CD77" s="62">
        <v>0</v>
      </c>
      <c r="CE77" s="62">
        <v>0</v>
      </c>
      <c r="CF77" s="62">
        <v>0</v>
      </c>
      <c r="CG77" s="62">
        <v>0</v>
      </c>
      <c r="CH77" s="62">
        <v>0</v>
      </c>
      <c r="CI77" s="62">
        <v>0</v>
      </c>
      <c r="CJ77" s="62">
        <v>0</v>
      </c>
      <c r="CK77" s="62">
        <v>0</v>
      </c>
      <c r="CL77" s="62">
        <v>0</v>
      </c>
      <c r="CM77" s="62">
        <v>0</v>
      </c>
      <c r="CN77" s="62">
        <v>0</v>
      </c>
      <c r="CO77" s="62">
        <v>0</v>
      </c>
      <c r="CP77" s="62">
        <v>0</v>
      </c>
      <c r="CQ77" s="62">
        <v>0</v>
      </c>
      <c r="CR77" s="62">
        <v>0</v>
      </c>
      <c r="CS77" s="62">
        <v>0</v>
      </c>
      <c r="CT77" s="62">
        <v>0</v>
      </c>
      <c r="CU77" s="62">
        <v>0</v>
      </c>
      <c r="CV77" s="62">
        <v>0</v>
      </c>
      <c r="CW77" s="62">
        <v>0</v>
      </c>
      <c r="CX77" s="62">
        <v>0</v>
      </c>
      <c r="CY77" s="62">
        <v>0</v>
      </c>
      <c r="CZ77" s="62">
        <v>13.195</v>
      </c>
      <c r="DA77" s="62">
        <v>73905</v>
      </c>
      <c r="DB77" s="62">
        <v>15.245937964888281</v>
      </c>
      <c r="DC77" s="62">
        <v>13.1</v>
      </c>
      <c r="DD77" s="62">
        <v>20845</v>
      </c>
      <c r="DE77" s="62">
        <v>8.3081384215522025</v>
      </c>
      <c r="DF77" s="62">
        <v>12.83</v>
      </c>
      <c r="DG77" s="62">
        <v>447850</v>
      </c>
      <c r="DH77" s="62">
        <v>287.07116346218942</v>
      </c>
      <c r="DI77" s="62">
        <v>12.664999999999999</v>
      </c>
      <c r="DJ77" s="62">
        <v>2335</v>
      </c>
      <c r="DK77" s="62">
        <v>1.9327465426809416</v>
      </c>
      <c r="DL77" s="62">
        <v>12.47</v>
      </c>
      <c r="DM77" s="62">
        <v>500</v>
      </c>
      <c r="DN77" s="62">
        <v>0.52637229931985119</v>
      </c>
      <c r="DO77" s="62">
        <v>12.25</v>
      </c>
      <c r="DP77" s="62">
        <v>127345</v>
      </c>
      <c r="DQ77" s="62">
        <v>161.10012538759685</v>
      </c>
      <c r="DR77" s="62">
        <v>12.034000000000001</v>
      </c>
      <c r="DS77" s="62">
        <v>185</v>
      </c>
      <c r="DT77" s="62">
        <v>0.27284397031095026</v>
      </c>
      <c r="DU77" s="62">
        <v>11.861000000000001</v>
      </c>
      <c r="DV77" s="62">
        <v>80</v>
      </c>
      <c r="DW77" s="62">
        <v>0.13602998541510605</v>
      </c>
      <c r="DX77" s="62">
        <v>11.744999999999999</v>
      </c>
      <c r="DY77" s="62">
        <v>23830</v>
      </c>
      <c r="DZ77" s="62">
        <v>45.110173351713257</v>
      </c>
      <c r="EA77" s="62">
        <v>11.589</v>
      </c>
      <c r="EB77" s="62">
        <v>0</v>
      </c>
      <c r="EC77" s="62">
        <v>0</v>
      </c>
      <c r="ED77" s="62">
        <v>11.467000000000001</v>
      </c>
      <c r="EE77" s="62">
        <v>0</v>
      </c>
      <c r="EF77" s="62">
        <v>0</v>
      </c>
      <c r="EG77" s="62">
        <v>11.365</v>
      </c>
      <c r="EH77" s="62">
        <v>355770</v>
      </c>
      <c r="EI77" s="62">
        <v>877.67237330460125</v>
      </c>
      <c r="EJ77" s="62"/>
      <c r="EK77" s="62">
        <v>0</v>
      </c>
      <c r="EL77" s="62">
        <v>0</v>
      </c>
      <c r="EM77" s="62">
        <v>0</v>
      </c>
      <c r="EN77" s="62">
        <v>0</v>
      </c>
      <c r="EO77" s="62">
        <v>0</v>
      </c>
      <c r="EP77" s="62">
        <v>11.13</v>
      </c>
      <c r="EQ77" s="62">
        <v>15790</v>
      </c>
      <c r="ER77" s="62">
        <v>47.584705587396762</v>
      </c>
      <c r="ES77" s="62">
        <v>10.99</v>
      </c>
      <c r="ET77" s="62">
        <v>22750</v>
      </c>
      <c r="EU77" s="62">
        <v>80.727862984570166</v>
      </c>
      <c r="EV77" s="62">
        <v>10.92</v>
      </c>
      <c r="EW77" s="62">
        <v>11120</v>
      </c>
      <c r="EX77" s="62">
        <v>45.152318028056321</v>
      </c>
      <c r="EY77" s="62">
        <v>10.88</v>
      </c>
      <c r="EZ77" s="62">
        <v>227525</v>
      </c>
      <c r="FA77" s="62">
        <v>1030.3563173374785</v>
      </c>
      <c r="FB77" s="62">
        <v>10.91</v>
      </c>
      <c r="FC77" s="62">
        <v>11995</v>
      </c>
      <c r="FD77" s="62">
        <v>59.442571234048039</v>
      </c>
      <c r="FE77" s="62">
        <v>10.93</v>
      </c>
      <c r="FF77" s="62">
        <v>7175</v>
      </c>
      <c r="FG77" s="62">
        <v>38.496373125108313</v>
      </c>
      <c r="FH77" s="62">
        <v>10.97</v>
      </c>
      <c r="FI77" s="62">
        <v>260</v>
      </c>
      <c r="FJ77" s="62">
        <v>1.5003426393733341</v>
      </c>
      <c r="FK77" s="62">
        <v>11.02</v>
      </c>
      <c r="FL77" s="76">
        <v>85040</v>
      </c>
      <c r="FM77" s="76">
        <v>521.64338662789794</v>
      </c>
      <c r="FN77" s="76">
        <v>11.08</v>
      </c>
      <c r="FO77" s="76">
        <v>65</v>
      </c>
      <c r="FP77" s="76">
        <v>0.41980045153321949</v>
      </c>
      <c r="FQ77" s="76">
        <v>11.17</v>
      </c>
      <c r="FR77" s="76">
        <v>99305</v>
      </c>
      <c r="FS77" s="76">
        <v>669.85478853877964</v>
      </c>
      <c r="FT77" s="76">
        <v>11.2</v>
      </c>
      <c r="FU77" s="76">
        <v>125</v>
      </c>
      <c r="FV77" s="76">
        <v>0.88049703160930115</v>
      </c>
      <c r="FW77" s="76">
        <v>11.24</v>
      </c>
      <c r="FX77" s="76">
        <v>199326</v>
      </c>
      <c r="FY77" s="76">
        <v>1456.5991171427638</v>
      </c>
      <c r="FZ77" s="76">
        <v>11.308</v>
      </c>
      <c r="GA77" s="76">
        <v>0</v>
      </c>
      <c r="GB77" s="76">
        <v>0</v>
      </c>
      <c r="GC77" s="62">
        <v>11.37</v>
      </c>
      <c r="GD77" s="62">
        <v>260</v>
      </c>
      <c r="GE77" s="62">
        <v>2.0127125678228226</v>
      </c>
      <c r="GF77" s="62">
        <v>11.381</v>
      </c>
      <c r="GG77" s="62">
        <v>180</v>
      </c>
      <c r="GH77" s="62">
        <v>1.4328781730601576</v>
      </c>
      <c r="GI77" s="62">
        <v>11.39</v>
      </c>
      <c r="GJ77" s="62">
        <v>4140</v>
      </c>
      <c r="GK77" s="62">
        <v>33.764933752024007</v>
      </c>
      <c r="GL77" s="62">
        <v>11.45</v>
      </c>
      <c r="GM77" s="62">
        <v>20</v>
      </c>
      <c r="GN77" s="62">
        <v>0.1694258616435001</v>
      </c>
      <c r="GO77" s="62">
        <v>11.5</v>
      </c>
      <c r="GP77" s="62">
        <v>62590</v>
      </c>
      <c r="GQ77" s="62">
        <v>546.68757501819778</v>
      </c>
      <c r="GR77" s="62">
        <v>11.507999999999999</v>
      </c>
      <c r="GS77" s="62">
        <v>0</v>
      </c>
      <c r="GT77" s="62">
        <v>0</v>
      </c>
      <c r="GU77" s="62">
        <v>11.515000000000001</v>
      </c>
      <c r="GV77" s="62">
        <v>215</v>
      </c>
      <c r="GW77" s="62">
        <v>1.9638689609514453</v>
      </c>
      <c r="GX77" s="62">
        <v>11.538</v>
      </c>
      <c r="GY77" s="62">
        <v>0</v>
      </c>
      <c r="GZ77" s="62">
        <v>0</v>
      </c>
      <c r="HA77" s="62">
        <v>11.56</v>
      </c>
      <c r="HB77" s="62">
        <v>42648</v>
      </c>
      <c r="HC77" s="62">
        <v>398.21966606196446</v>
      </c>
      <c r="HD77" s="62">
        <v>11.587999999999999</v>
      </c>
      <c r="HE77" s="62">
        <v>2300</v>
      </c>
      <c r="HF77" s="62">
        <v>21.616175337583417</v>
      </c>
      <c r="HG77" s="62">
        <v>11.61</v>
      </c>
      <c r="HH77" s="62">
        <v>45900</v>
      </c>
      <c r="HI77" s="62">
        <v>428.83483116992943</v>
      </c>
      <c r="HJ77" s="62">
        <v>11.61</v>
      </c>
      <c r="HK77" s="62">
        <v>0</v>
      </c>
      <c r="HL77" s="62">
        <v>0</v>
      </c>
      <c r="HM77" s="62">
        <v>11.61</v>
      </c>
      <c r="HN77" s="62">
        <v>0</v>
      </c>
      <c r="HO77" s="62">
        <v>0</v>
      </c>
      <c r="HP77" s="62">
        <v>11.625</v>
      </c>
      <c r="HQ77" s="62">
        <v>0</v>
      </c>
      <c r="HR77" s="62">
        <v>0</v>
      </c>
    </row>
    <row r="78" spans="1:226" s="43" customFormat="1">
      <c r="B78" s="68" t="str">
        <f t="shared" si="35"/>
        <v>OD Comdty</v>
      </c>
      <c r="C78" s="125" t="str">
        <f t="shared" si="36"/>
        <v/>
      </c>
      <c r="D78" s="126">
        <f ca="1">IF($C$1=TODAY(),IF(ISERROR(_xll.BDP(A78,"last_price")+1-1),IF(O78&lt;=$C$1,0,(D77+D79)/2),_xll.BDP(A78,"last_price")),AA78)</f>
        <v>0</v>
      </c>
      <c r="E78" s="127">
        <f ca="1">IF($C$1=TODAY(),IF(ISERROR(_xll.BDP(A78,"volume")+1-1),0,_xll.BDP(A78,"volume")),AB78)</f>
        <v>0</v>
      </c>
      <c r="F78" s="128">
        <f>IF(O78&lt;$C$1,0,NETWORKDAYS($C$1,O78,FERIADOS!$A$1:$A$830)-1)</f>
        <v>0</v>
      </c>
      <c r="G78" s="129">
        <f t="shared" ca="1" si="37"/>
        <v>0</v>
      </c>
      <c r="H78" s="129">
        <f t="shared" si="39"/>
        <v>0</v>
      </c>
      <c r="I78" s="129">
        <f t="shared" si="40"/>
        <v>0</v>
      </c>
      <c r="J78" s="129">
        <f t="shared" si="41"/>
        <v>0</v>
      </c>
      <c r="K78" s="130">
        <f t="shared" si="42"/>
        <v>0</v>
      </c>
      <c r="L78" s="43" t="str">
        <f t="shared" si="43"/>
        <v/>
      </c>
      <c r="M78" s="43" t="str">
        <f>IF(C78="","",VLOOKUP(LEFT(C78,1),DIs!$R$2:$S$13,2,FALSE))</f>
        <v/>
      </c>
      <c r="N78" s="54" t="str">
        <f t="shared" si="44"/>
        <v/>
      </c>
      <c r="O78" s="54">
        <f>IF(A78="",0,WORKDAY(N78-1,1,FERIADOS!$A$2:$A$831))</f>
        <v>0</v>
      </c>
      <c r="P78" s="150">
        <f t="shared" si="47"/>
        <v>10</v>
      </c>
      <c r="Q78" s="61" t="str">
        <f>_xll.BDH(A78,$R$7:$S$7,$C$1,$C$1,"Dir=V","Dts=S","Sort=A","Quote=C","QtTyp=Y","Days=T","Per=cd","DtFmt=D","UseDPDF=Y")</f>
        <v>#N/A Invalid Security</v>
      </c>
      <c r="T78" s="43">
        <f t="shared" si="50"/>
        <v>0</v>
      </c>
      <c r="V78" s="69" t="str">
        <f>_xll.BDH(B78,$R$7:$S$7,$C$1,$C$1,"Dir=V","Dts=S","Sort=A","Quote=C","QtTyp=Y","Days=T","Per=cd","DtFmt=D","UseDPDF=Y")</f>
        <v>#N/A N/A</v>
      </c>
      <c r="Y78" s="43">
        <f t="shared" si="51"/>
        <v>0</v>
      </c>
      <c r="AA78" s="43">
        <f t="shared" si="52"/>
        <v>0</v>
      </c>
      <c r="AB78" s="43">
        <f t="shared" si="45"/>
        <v>0</v>
      </c>
      <c r="AF78" s="48">
        <v>42109</v>
      </c>
      <c r="AG78" s="43">
        <v>12.95</v>
      </c>
      <c r="AH78" s="43">
        <v>266250</v>
      </c>
      <c r="AI78" s="43">
        <f t="shared" si="48"/>
        <v>266250</v>
      </c>
      <c r="AK78" s="58">
        <f t="shared" si="49"/>
        <v>42739</v>
      </c>
      <c r="AL78" s="43">
        <f t="shared" si="22"/>
        <v>73</v>
      </c>
      <c r="AM78" s="43">
        <f>IF(AK78="","",NETWORKDAYS(AK78,$AM$2,FERIADOS!$A$1:$A$830)-1)</f>
        <v>-4</v>
      </c>
      <c r="AN78" s="63">
        <v>3.2212999999999998</v>
      </c>
      <c r="AO78" s="43">
        <f t="shared" si="53"/>
        <v>0</v>
      </c>
      <c r="AP78" s="50">
        <f t="shared" si="54"/>
        <v>0</v>
      </c>
      <c r="AQ78" s="59">
        <f t="shared" si="46"/>
        <v>0</v>
      </c>
      <c r="AR78" s="59">
        <f t="shared" si="55"/>
        <v>0</v>
      </c>
      <c r="AS78" s="72">
        <v>42739</v>
      </c>
      <c r="AT78" s="73">
        <v>4077.9272155031445</v>
      </c>
      <c r="AU78" s="62">
        <v>0</v>
      </c>
      <c r="AV78" s="62">
        <v>0</v>
      </c>
      <c r="AW78" s="62">
        <v>0</v>
      </c>
      <c r="AX78" s="62">
        <v>0</v>
      </c>
      <c r="AY78" s="62">
        <v>0</v>
      </c>
      <c r="AZ78" s="62">
        <v>0</v>
      </c>
      <c r="BA78" s="62">
        <v>0</v>
      </c>
      <c r="BB78" s="62">
        <v>0</v>
      </c>
      <c r="BC78" s="62">
        <v>0</v>
      </c>
      <c r="BD78" s="62">
        <v>0</v>
      </c>
      <c r="BE78" s="62">
        <v>0</v>
      </c>
      <c r="BF78" s="62">
        <v>0</v>
      </c>
      <c r="BG78" s="62">
        <v>0</v>
      </c>
      <c r="BH78" s="62">
        <v>0</v>
      </c>
      <c r="BI78" s="62">
        <v>0</v>
      </c>
      <c r="BJ78" s="62">
        <v>0</v>
      </c>
      <c r="BK78" s="62">
        <v>0</v>
      </c>
      <c r="BL78" s="62">
        <v>0</v>
      </c>
      <c r="BM78" s="62">
        <v>0</v>
      </c>
      <c r="BN78" s="74">
        <v>0</v>
      </c>
      <c r="BO78" s="75">
        <v>0</v>
      </c>
      <c r="BP78" s="62">
        <v>0</v>
      </c>
      <c r="BQ78" s="62">
        <v>0</v>
      </c>
      <c r="BR78" s="62">
        <v>0</v>
      </c>
      <c r="BS78" s="62">
        <v>0</v>
      </c>
      <c r="BT78" s="62">
        <v>0</v>
      </c>
      <c r="BU78" s="62">
        <v>0</v>
      </c>
      <c r="BV78" s="62">
        <v>0</v>
      </c>
      <c r="BW78" s="62">
        <v>0</v>
      </c>
      <c r="BX78" s="62">
        <v>0</v>
      </c>
      <c r="BY78" s="62">
        <v>0</v>
      </c>
      <c r="BZ78" s="62">
        <v>0</v>
      </c>
      <c r="CA78" s="62">
        <v>0</v>
      </c>
      <c r="CB78" s="62">
        <v>0</v>
      </c>
      <c r="CC78" s="62">
        <v>0</v>
      </c>
      <c r="CD78" s="62">
        <v>0</v>
      </c>
      <c r="CE78" s="62">
        <v>0</v>
      </c>
      <c r="CF78" s="62">
        <v>0</v>
      </c>
      <c r="CG78" s="62">
        <v>0</v>
      </c>
      <c r="CH78" s="62">
        <v>0</v>
      </c>
      <c r="CI78" s="62">
        <v>0</v>
      </c>
      <c r="CJ78" s="62">
        <v>0</v>
      </c>
      <c r="CK78" s="62">
        <v>0</v>
      </c>
      <c r="CL78" s="62">
        <v>0</v>
      </c>
      <c r="CM78" s="62">
        <v>0</v>
      </c>
      <c r="CN78" s="62">
        <v>0</v>
      </c>
      <c r="CO78" s="62">
        <v>0</v>
      </c>
      <c r="CP78" s="62">
        <v>0</v>
      </c>
      <c r="CQ78" s="62">
        <v>0</v>
      </c>
      <c r="CR78" s="62">
        <v>0</v>
      </c>
      <c r="CS78" s="62">
        <v>0</v>
      </c>
      <c r="CT78" s="62">
        <v>0</v>
      </c>
      <c r="CU78" s="62">
        <v>0</v>
      </c>
      <c r="CV78" s="62">
        <v>0</v>
      </c>
      <c r="CW78" s="62">
        <v>0</v>
      </c>
      <c r="CX78" s="62">
        <v>0</v>
      </c>
      <c r="CY78" s="62">
        <v>0</v>
      </c>
      <c r="CZ78" s="62">
        <v>13.244999999999999</v>
      </c>
      <c r="DA78" s="62">
        <v>169705</v>
      </c>
      <c r="DB78" s="62">
        <v>36.558356235900789</v>
      </c>
      <c r="DC78" s="62">
        <v>13.14</v>
      </c>
      <c r="DD78" s="62">
        <v>53115</v>
      </c>
      <c r="DE78" s="62">
        <v>21.570882709007414</v>
      </c>
      <c r="DF78" s="62">
        <v>12.9</v>
      </c>
      <c r="DG78" s="62">
        <v>216505</v>
      </c>
      <c r="DH78" s="62">
        <v>139.93193258510428</v>
      </c>
      <c r="DI78" s="62">
        <v>12.734999999999999</v>
      </c>
      <c r="DJ78" s="62">
        <v>500</v>
      </c>
      <c r="DK78" s="62">
        <v>0.41570629768857864</v>
      </c>
      <c r="DL78" s="62">
        <v>12.55</v>
      </c>
      <c r="DM78" s="62">
        <v>505</v>
      </c>
      <c r="DN78" s="62">
        <v>0.53242273372598803</v>
      </c>
      <c r="DO78" s="62">
        <v>12.35</v>
      </c>
      <c r="DP78" s="62">
        <v>43695</v>
      </c>
      <c r="DQ78" s="62">
        <v>55.246274279054667</v>
      </c>
      <c r="DR78" s="62">
        <v>12.138</v>
      </c>
      <c r="DS78" s="62">
        <v>0</v>
      </c>
      <c r="DT78" s="62">
        <v>0</v>
      </c>
      <c r="DU78" s="62">
        <v>11.968</v>
      </c>
      <c r="DV78" s="62">
        <v>0</v>
      </c>
      <c r="DW78" s="62">
        <v>0</v>
      </c>
      <c r="DX78" s="62">
        <v>11.855</v>
      </c>
      <c r="DY78" s="62">
        <v>2295</v>
      </c>
      <c r="DZ78" s="62">
        <v>4.3280891789198135</v>
      </c>
      <c r="EA78" s="62">
        <v>11.702999999999999</v>
      </c>
      <c r="EB78" s="62">
        <v>0</v>
      </c>
      <c r="EC78" s="62">
        <v>0</v>
      </c>
      <c r="ED78" s="62">
        <v>11.584</v>
      </c>
      <c r="EE78" s="62">
        <v>0</v>
      </c>
      <c r="EF78" s="62">
        <v>0</v>
      </c>
      <c r="EG78" s="62">
        <v>11.484999999999999</v>
      </c>
      <c r="EH78" s="62">
        <v>151775</v>
      </c>
      <c r="EI78" s="62">
        <v>372.36550530435159</v>
      </c>
      <c r="EJ78" s="62"/>
      <c r="EK78" s="62">
        <v>0</v>
      </c>
      <c r="EL78" s="62">
        <v>0</v>
      </c>
      <c r="EM78" s="62">
        <v>0</v>
      </c>
      <c r="EN78" s="62">
        <v>0</v>
      </c>
      <c r="EO78" s="62">
        <v>0</v>
      </c>
      <c r="EP78" s="62">
        <v>11.26</v>
      </c>
      <c r="EQ78" s="62">
        <v>7105</v>
      </c>
      <c r="ER78" s="62">
        <v>21.267057753371169</v>
      </c>
      <c r="ES78" s="62">
        <v>11.13</v>
      </c>
      <c r="ET78" s="62">
        <v>19040</v>
      </c>
      <c r="EU78" s="62">
        <v>67.035360849236497</v>
      </c>
      <c r="EV78" s="62">
        <v>11.05</v>
      </c>
      <c r="EW78" s="62">
        <v>14865</v>
      </c>
      <c r="EX78" s="62">
        <v>59.859101055234234</v>
      </c>
      <c r="EY78" s="62">
        <v>11</v>
      </c>
      <c r="EZ78" s="62">
        <v>170910</v>
      </c>
      <c r="FA78" s="62">
        <v>767.33002432993601</v>
      </c>
      <c r="FB78" s="62">
        <v>11.02</v>
      </c>
      <c r="FC78" s="62">
        <v>4620</v>
      </c>
      <c r="FD78" s="62">
        <v>22.694047868685807</v>
      </c>
      <c r="FE78" s="62">
        <v>11.05</v>
      </c>
      <c r="FF78" s="62">
        <v>5770</v>
      </c>
      <c r="FG78" s="62">
        <v>30.663880970033318</v>
      </c>
      <c r="FH78" s="62">
        <v>11.1</v>
      </c>
      <c r="FI78" s="62">
        <v>570</v>
      </c>
      <c r="FJ78" s="62">
        <v>3.2554376526076503</v>
      </c>
      <c r="FK78" s="62">
        <v>11.14</v>
      </c>
      <c r="FL78" s="76">
        <v>54030</v>
      </c>
      <c r="FM78" s="76">
        <v>328.00095753718796</v>
      </c>
      <c r="FN78" s="76">
        <v>11.19</v>
      </c>
      <c r="FO78" s="76">
        <v>25</v>
      </c>
      <c r="FP78" s="76">
        <v>0.15979551567386005</v>
      </c>
      <c r="FQ78" s="76">
        <v>11.26</v>
      </c>
      <c r="FR78" s="76">
        <v>26410</v>
      </c>
      <c r="FS78" s="76">
        <v>176.39251882549544</v>
      </c>
      <c r="FT78" s="76">
        <v>11.3</v>
      </c>
      <c r="FU78" s="76">
        <v>80</v>
      </c>
      <c r="FV78" s="76">
        <v>0.55757158041468358</v>
      </c>
      <c r="FW78" s="76">
        <v>11.35</v>
      </c>
      <c r="FX78" s="76">
        <v>149042</v>
      </c>
      <c r="FY78" s="76">
        <v>1076.8541719205755</v>
      </c>
      <c r="FZ78" s="76">
        <v>11.38</v>
      </c>
      <c r="GA78" s="76">
        <v>0</v>
      </c>
      <c r="GB78" s="76">
        <v>0</v>
      </c>
      <c r="GC78" s="62">
        <v>11.416</v>
      </c>
      <c r="GD78" s="62">
        <v>0</v>
      </c>
      <c r="GE78" s="62">
        <v>0</v>
      </c>
      <c r="GF78" s="62">
        <v>11.45</v>
      </c>
      <c r="GG78" s="62">
        <v>495</v>
      </c>
      <c r="GH78" s="62">
        <v>3.9006730463353563</v>
      </c>
      <c r="GI78" s="62">
        <v>11.48</v>
      </c>
      <c r="GJ78" s="62">
        <v>1960</v>
      </c>
      <c r="GK78" s="62">
        <v>15.803208391053969</v>
      </c>
      <c r="GL78" s="62">
        <v>11.539</v>
      </c>
      <c r="GM78" s="62">
        <v>0</v>
      </c>
      <c r="GN78" s="62">
        <v>0</v>
      </c>
      <c r="GO78" s="62">
        <v>11.59</v>
      </c>
      <c r="GP78" s="62">
        <v>50235</v>
      </c>
      <c r="GQ78" s="62">
        <v>433.36882422977516</v>
      </c>
      <c r="GR78" s="62">
        <v>11.609</v>
      </c>
      <c r="GS78" s="62">
        <v>0</v>
      </c>
      <c r="GT78" s="62">
        <v>0</v>
      </c>
      <c r="GU78" s="62">
        <v>11.625</v>
      </c>
      <c r="GV78" s="62">
        <v>165</v>
      </c>
      <c r="GW78" s="62">
        <v>1.4851453324553907</v>
      </c>
      <c r="GX78" s="62">
        <v>11.628</v>
      </c>
      <c r="GY78" s="62">
        <v>0</v>
      </c>
      <c r="GZ78" s="62">
        <v>0</v>
      </c>
      <c r="HA78" s="62">
        <v>11.63</v>
      </c>
      <c r="HB78" s="62">
        <v>21535</v>
      </c>
      <c r="HC78" s="62">
        <v>198.56920132779564</v>
      </c>
      <c r="HD78" s="62">
        <v>11.64</v>
      </c>
      <c r="HE78" s="62">
        <v>560</v>
      </c>
      <c r="HF78" s="62">
        <v>5.2021417377858228</v>
      </c>
      <c r="HG78" s="62">
        <v>11.68</v>
      </c>
      <c r="HH78" s="62">
        <v>25455</v>
      </c>
      <c r="HI78" s="62">
        <v>234.53455149814386</v>
      </c>
      <c r="HJ78" s="62">
        <v>11.68</v>
      </c>
      <c r="HK78" s="62">
        <v>0</v>
      </c>
      <c r="HL78" s="62">
        <v>0</v>
      </c>
      <c r="HM78" s="62">
        <v>11.68</v>
      </c>
      <c r="HN78" s="62">
        <v>5</v>
      </c>
      <c r="HO78" s="62">
        <v>4.4374757594130024E-2</v>
      </c>
      <c r="HP78" s="62">
        <v>11.695</v>
      </c>
      <c r="HQ78" s="62">
        <v>0</v>
      </c>
      <c r="HR78" s="62">
        <v>0</v>
      </c>
    </row>
    <row r="79" spans="1:226" s="43" customFormat="1">
      <c r="B79" s="68" t="str">
        <f t="shared" si="35"/>
        <v>OD Comdty</v>
      </c>
      <c r="C79" s="125" t="str">
        <f t="shared" si="36"/>
        <v/>
      </c>
      <c r="D79" s="126">
        <f ca="1">IF($C$1=TODAY(),IF(ISERROR(_xll.BDP(A79,"last_price")+1-1),IF(O79&lt;=$C$1,0,(D78+D80)/2),_xll.BDP(A79,"last_price")),AA79)</f>
        <v>0</v>
      </c>
      <c r="E79" s="127">
        <f ca="1">IF($C$1=TODAY(),IF(ISERROR(_xll.BDP(A79,"volume")+1-1),0,_xll.BDP(A79,"volume")),AB79)</f>
        <v>0</v>
      </c>
      <c r="F79" s="128">
        <f>IF(O79&lt;$C$1,0,NETWORKDAYS($C$1,O79,FERIADOS!$A$1:$A$830)-1)</f>
        <v>0</v>
      </c>
      <c r="G79" s="129">
        <f t="shared" ca="1" si="37"/>
        <v>0</v>
      </c>
      <c r="H79" s="129">
        <f t="shared" si="39"/>
        <v>0</v>
      </c>
      <c r="I79" s="129">
        <f t="shared" si="40"/>
        <v>0</v>
      </c>
      <c r="J79" s="129">
        <f t="shared" si="41"/>
        <v>0</v>
      </c>
      <c r="K79" s="130">
        <f t="shared" si="42"/>
        <v>0</v>
      </c>
      <c r="L79" s="43" t="str">
        <f t="shared" si="43"/>
        <v/>
      </c>
      <c r="M79" s="43" t="str">
        <f>IF(C79="","",VLOOKUP(LEFT(C79,1),DIs!$R$2:$S$13,2,FALSE))</f>
        <v/>
      </c>
      <c r="N79" s="54" t="str">
        <f t="shared" si="44"/>
        <v/>
      </c>
      <c r="O79" s="54">
        <f>IF(A79="",0,WORKDAY(N79-1,1,FERIADOS!$A$2:$A$831))</f>
        <v>0</v>
      </c>
      <c r="P79" s="150">
        <f t="shared" si="47"/>
        <v>10</v>
      </c>
      <c r="Q79" s="61" t="str">
        <f>_xll.BDH(A79,$R$7:$S$7,$C$1,$C$1,"Dir=V","Dts=S","Sort=A","Quote=C","QtTyp=Y","Days=T","Per=cd","DtFmt=D","UseDPDF=Y")</f>
        <v>#N/A Invalid Security</v>
      </c>
      <c r="T79" s="43">
        <f t="shared" si="50"/>
        <v>0</v>
      </c>
      <c r="V79" s="69" t="str">
        <f>_xll.BDH(B79,$R$7:$S$7,$C$1,$C$1,"Dir=V","Dts=S","Sort=A","Quote=C","QtTyp=Y","Days=T","Per=cd","DtFmt=D","UseDPDF=Y")</f>
        <v>#N/A N/A</v>
      </c>
      <c r="Y79" s="43">
        <f t="shared" si="51"/>
        <v>0</v>
      </c>
      <c r="AA79" s="43">
        <f t="shared" si="52"/>
        <v>0</v>
      </c>
      <c r="AB79" s="43">
        <f t="shared" si="45"/>
        <v>0</v>
      </c>
      <c r="AF79" s="48">
        <v>42110</v>
      </c>
      <c r="AG79" s="43">
        <v>13.02</v>
      </c>
      <c r="AH79" s="43">
        <v>287650</v>
      </c>
      <c r="AI79" s="43">
        <f t="shared" si="48"/>
        <v>287650</v>
      </c>
      <c r="AK79" s="58">
        <f t="shared" si="49"/>
        <v>42738</v>
      </c>
      <c r="AL79" s="43">
        <f t="shared" si="22"/>
        <v>74</v>
      </c>
      <c r="AM79" s="43">
        <f>IF(AK79="","",NETWORKDAYS(AK79,$AM$2,FERIADOS!$A$1:$A$830)-1)</f>
        <v>-3</v>
      </c>
      <c r="AN79" s="63">
        <v>3.2650000000000001</v>
      </c>
      <c r="AO79" s="43">
        <f t="shared" si="53"/>
        <v>0</v>
      </c>
      <c r="AP79" s="50">
        <f t="shared" si="54"/>
        <v>0</v>
      </c>
      <c r="AQ79" s="59">
        <f t="shared" si="46"/>
        <v>0</v>
      </c>
      <c r="AR79" s="59">
        <f t="shared" si="55"/>
        <v>0</v>
      </c>
      <c r="AS79" s="72">
        <v>42738</v>
      </c>
      <c r="AT79" s="73">
        <v>2998.7729258098088</v>
      </c>
      <c r="AU79" s="62">
        <v>0</v>
      </c>
      <c r="AV79" s="62">
        <v>0</v>
      </c>
      <c r="AW79" s="62">
        <v>0</v>
      </c>
      <c r="AX79" s="62">
        <v>0</v>
      </c>
      <c r="AY79" s="62">
        <v>0</v>
      </c>
      <c r="AZ79" s="62">
        <v>0</v>
      </c>
      <c r="BA79" s="62">
        <v>0</v>
      </c>
      <c r="BB79" s="62">
        <v>0</v>
      </c>
      <c r="BC79" s="62">
        <v>0</v>
      </c>
      <c r="BD79" s="62">
        <v>0</v>
      </c>
      <c r="BE79" s="62">
        <v>0</v>
      </c>
      <c r="BF79" s="62">
        <v>0</v>
      </c>
      <c r="BG79" s="62">
        <v>0</v>
      </c>
      <c r="BH79" s="62">
        <v>0</v>
      </c>
      <c r="BI79" s="62">
        <v>0</v>
      </c>
      <c r="BJ79" s="62">
        <v>0</v>
      </c>
      <c r="BK79" s="62">
        <v>0</v>
      </c>
      <c r="BL79" s="62">
        <v>0</v>
      </c>
      <c r="BM79" s="62">
        <v>0</v>
      </c>
      <c r="BN79" s="74">
        <v>0</v>
      </c>
      <c r="BO79" s="75">
        <v>0</v>
      </c>
      <c r="BP79" s="62">
        <v>0</v>
      </c>
      <c r="BQ79" s="62">
        <v>0</v>
      </c>
      <c r="BR79" s="62">
        <v>0</v>
      </c>
      <c r="BS79" s="62">
        <v>0</v>
      </c>
      <c r="BT79" s="62">
        <v>0</v>
      </c>
      <c r="BU79" s="62">
        <v>0</v>
      </c>
      <c r="BV79" s="62">
        <v>0</v>
      </c>
      <c r="BW79" s="62">
        <v>0</v>
      </c>
      <c r="BX79" s="62">
        <v>0</v>
      </c>
      <c r="BY79" s="62">
        <v>0</v>
      </c>
      <c r="BZ79" s="62">
        <v>0</v>
      </c>
      <c r="CA79" s="62">
        <v>0</v>
      </c>
      <c r="CB79" s="62">
        <v>0</v>
      </c>
      <c r="CC79" s="62">
        <v>0</v>
      </c>
      <c r="CD79" s="62">
        <v>0</v>
      </c>
      <c r="CE79" s="62">
        <v>0</v>
      </c>
      <c r="CF79" s="62">
        <v>0</v>
      </c>
      <c r="CG79" s="62">
        <v>0</v>
      </c>
      <c r="CH79" s="62">
        <v>0</v>
      </c>
      <c r="CI79" s="62">
        <v>0</v>
      </c>
      <c r="CJ79" s="62">
        <v>0</v>
      </c>
      <c r="CK79" s="62">
        <v>0</v>
      </c>
      <c r="CL79" s="62">
        <v>0</v>
      </c>
      <c r="CM79" s="62">
        <v>0</v>
      </c>
      <c r="CN79" s="62">
        <v>0</v>
      </c>
      <c r="CO79" s="62">
        <v>0</v>
      </c>
      <c r="CP79" s="62">
        <v>0</v>
      </c>
      <c r="CQ79" s="62">
        <v>0</v>
      </c>
      <c r="CR79" s="62">
        <v>0</v>
      </c>
      <c r="CS79" s="62">
        <v>0</v>
      </c>
      <c r="CT79" s="62">
        <v>0</v>
      </c>
      <c r="CU79" s="62">
        <v>0</v>
      </c>
      <c r="CV79" s="62">
        <v>0</v>
      </c>
      <c r="CW79" s="62">
        <v>0</v>
      </c>
      <c r="CX79" s="62">
        <v>0</v>
      </c>
      <c r="CY79" s="62">
        <v>0</v>
      </c>
      <c r="CZ79" s="62">
        <v>13.26</v>
      </c>
      <c r="DA79" s="62">
        <v>70805</v>
      </c>
      <c r="DB79" s="62">
        <v>15.791251837052306</v>
      </c>
      <c r="DC79" s="62">
        <v>13.146000000000001</v>
      </c>
      <c r="DD79" s="62">
        <v>89220</v>
      </c>
      <c r="DE79" s="62">
        <v>36.669297524828032</v>
      </c>
      <c r="DF79" s="62">
        <v>12.9</v>
      </c>
      <c r="DG79" s="62">
        <v>82495</v>
      </c>
      <c r="DH79" s="62">
        <v>53.441331128656138</v>
      </c>
      <c r="DI79" s="62">
        <v>12.73</v>
      </c>
      <c r="DJ79" s="62">
        <v>2100</v>
      </c>
      <c r="DK79" s="62">
        <v>1.7436751235530683</v>
      </c>
      <c r="DL79" s="62">
        <v>12.53</v>
      </c>
      <c r="DM79" s="62">
        <v>500</v>
      </c>
      <c r="DN79" s="62">
        <v>0.5251298073631876</v>
      </c>
      <c r="DO79" s="62">
        <v>12.34</v>
      </c>
      <c r="DP79" s="62">
        <v>24675</v>
      </c>
      <c r="DQ79" s="62">
        <v>31.022623306026247</v>
      </c>
      <c r="DR79" s="62">
        <v>12.18</v>
      </c>
      <c r="DS79" s="62">
        <v>0</v>
      </c>
      <c r="DT79" s="62">
        <v>0</v>
      </c>
      <c r="DU79" s="62">
        <v>11.97</v>
      </c>
      <c r="DV79" s="62">
        <v>0</v>
      </c>
      <c r="DW79" s="62">
        <v>0</v>
      </c>
      <c r="DX79" s="62">
        <v>11.83</v>
      </c>
      <c r="DY79" s="62">
        <v>17185</v>
      </c>
      <c r="DZ79" s="62">
        <v>32.145170552654847</v>
      </c>
      <c r="EA79" s="62">
        <v>11.676</v>
      </c>
      <c r="EB79" s="62">
        <v>1500</v>
      </c>
      <c r="EC79" s="62">
        <v>3.0997388936995685</v>
      </c>
      <c r="ED79" s="62">
        <v>11.556000000000001</v>
      </c>
      <c r="EE79" s="62">
        <v>1500</v>
      </c>
      <c r="EF79" s="62">
        <v>3.3750456562796574</v>
      </c>
      <c r="EG79" s="62">
        <v>11.455</v>
      </c>
      <c r="EH79" s="62">
        <v>76050</v>
      </c>
      <c r="EI79" s="62">
        <v>184.84839152180515</v>
      </c>
      <c r="EJ79" s="62"/>
      <c r="EK79" s="62">
        <v>0</v>
      </c>
      <c r="EL79" s="62">
        <v>0</v>
      </c>
      <c r="EM79" s="62">
        <v>0</v>
      </c>
      <c r="EN79" s="62">
        <v>0</v>
      </c>
      <c r="EO79" s="62">
        <v>0</v>
      </c>
      <c r="EP79" s="62">
        <v>11.22</v>
      </c>
      <c r="EQ79" s="62">
        <v>3520</v>
      </c>
      <c r="ER79" s="62">
        <v>10.432911159014999</v>
      </c>
      <c r="ES79" s="62">
        <v>11.07</v>
      </c>
      <c r="ET79" s="62">
        <v>12555</v>
      </c>
      <c r="EU79" s="62">
        <v>43.769304265529215</v>
      </c>
      <c r="EV79" s="62">
        <v>11</v>
      </c>
      <c r="EW79" s="62">
        <v>11740</v>
      </c>
      <c r="EX79" s="62">
        <v>46.787726177506208</v>
      </c>
      <c r="EY79" s="62">
        <v>10.94</v>
      </c>
      <c r="EZ79" s="62">
        <v>113200</v>
      </c>
      <c r="FA79" s="62">
        <v>503.03834733096124</v>
      </c>
      <c r="FB79" s="62">
        <v>10.97</v>
      </c>
      <c r="FC79" s="62">
        <v>2215</v>
      </c>
      <c r="FD79" s="62">
        <v>10.765117225568464</v>
      </c>
      <c r="FE79" s="62">
        <v>11</v>
      </c>
      <c r="FF79" s="62">
        <v>8220</v>
      </c>
      <c r="FG79" s="62">
        <v>43.218327131682138</v>
      </c>
      <c r="FH79" s="62">
        <v>11.035</v>
      </c>
      <c r="FI79" s="62">
        <v>1205</v>
      </c>
      <c r="FJ79" s="62">
        <v>6.8118932431816646</v>
      </c>
      <c r="FK79" s="62">
        <v>11.05</v>
      </c>
      <c r="FL79" s="76">
        <v>51625</v>
      </c>
      <c r="FM79" s="76">
        <v>310.48825851746642</v>
      </c>
      <c r="FN79" s="76">
        <v>11.1</v>
      </c>
      <c r="FO79" s="76">
        <v>95</v>
      </c>
      <c r="FP79" s="76">
        <v>0.60163641801397838</v>
      </c>
      <c r="FQ79" s="76">
        <v>11.15</v>
      </c>
      <c r="FR79" s="76">
        <v>31550</v>
      </c>
      <c r="FS79" s="76">
        <v>208.97384130291422</v>
      </c>
      <c r="FT79" s="76">
        <v>11.2</v>
      </c>
      <c r="FU79" s="76">
        <v>115</v>
      </c>
      <c r="FV79" s="76">
        <v>0.79465700422316388</v>
      </c>
      <c r="FW79" s="76">
        <v>11.23</v>
      </c>
      <c r="FX79" s="76">
        <v>106140</v>
      </c>
      <c r="FY79" s="76">
        <v>761.12139846285663</v>
      </c>
      <c r="FZ79" s="76">
        <v>11.263</v>
      </c>
      <c r="GA79" s="76">
        <v>10</v>
      </c>
      <c r="GB79" s="76">
        <v>7.4025183056124988E-2</v>
      </c>
      <c r="GC79" s="62">
        <v>11.3</v>
      </c>
      <c r="GD79" s="62">
        <v>40</v>
      </c>
      <c r="GE79" s="62">
        <v>0.30469543371510199</v>
      </c>
      <c r="GF79" s="62">
        <v>11.321</v>
      </c>
      <c r="GG79" s="62">
        <v>5</v>
      </c>
      <c r="GH79" s="62">
        <v>3.9147925312258636E-2</v>
      </c>
      <c r="GI79" s="62">
        <v>11.345000000000001</v>
      </c>
      <c r="GJ79" s="62">
        <v>1590</v>
      </c>
      <c r="GK79" s="62">
        <v>12.7449044675555</v>
      </c>
      <c r="GL79" s="62">
        <v>11.391</v>
      </c>
      <c r="GM79" s="62">
        <v>0</v>
      </c>
      <c r="GN79" s="62">
        <v>0</v>
      </c>
      <c r="GO79" s="62">
        <v>11.43</v>
      </c>
      <c r="GP79" s="62">
        <v>38380</v>
      </c>
      <c r="GQ79" s="62">
        <v>330.02461274943875</v>
      </c>
      <c r="GR79" s="62">
        <v>11.451000000000001</v>
      </c>
      <c r="GS79" s="62">
        <v>0</v>
      </c>
      <c r="GT79" s="62">
        <v>0</v>
      </c>
      <c r="GU79" s="62">
        <v>11.47</v>
      </c>
      <c r="GV79" s="62">
        <v>135</v>
      </c>
      <c r="GW79" s="62">
        <v>1.2123456956177803</v>
      </c>
      <c r="GX79" s="62">
        <v>11.47</v>
      </c>
      <c r="GY79" s="62">
        <v>0</v>
      </c>
      <c r="GZ79" s="62">
        <v>0</v>
      </c>
      <c r="HA79" s="62">
        <v>11.47</v>
      </c>
      <c r="HB79" s="62">
        <v>24090</v>
      </c>
      <c r="HC79" s="62">
        <v>222.004972676986</v>
      </c>
      <c r="HD79" s="62">
        <v>11.475999999999999</v>
      </c>
      <c r="HE79" s="62">
        <v>335</v>
      </c>
      <c r="HF79" s="62">
        <v>3.1156856639886308</v>
      </c>
      <c r="HG79" s="62">
        <v>11.48</v>
      </c>
      <c r="HH79" s="62">
        <v>13620</v>
      </c>
      <c r="HI79" s="62">
        <v>126.26224697328149</v>
      </c>
      <c r="HJ79" s="62">
        <v>11.48</v>
      </c>
      <c r="HK79" s="62">
        <v>0</v>
      </c>
      <c r="HL79" s="62">
        <v>0</v>
      </c>
      <c r="HM79" s="62">
        <v>11.48</v>
      </c>
      <c r="HN79" s="62">
        <v>0</v>
      </c>
      <c r="HO79" s="62">
        <v>0</v>
      </c>
      <c r="HP79" s="62">
        <v>11.494999999999999</v>
      </c>
      <c r="HQ79" s="62">
        <v>0</v>
      </c>
      <c r="HR79" s="62">
        <v>0</v>
      </c>
    </row>
    <row r="80" spans="1:226" s="43" customFormat="1">
      <c r="B80" s="68" t="str">
        <f t="shared" si="35"/>
        <v>OD Comdty</v>
      </c>
      <c r="C80" s="125" t="str">
        <f t="shared" si="36"/>
        <v/>
      </c>
      <c r="D80" s="126">
        <f ca="1">IF($C$1=TODAY(),IF(ISERROR(_xll.BDP(A80,"last_price")+1-1),IF(O80&lt;=$C$1,0,(D79+D81)/2),_xll.BDP(A80,"last_price")),AA80)</f>
        <v>0</v>
      </c>
      <c r="E80" s="127">
        <f ca="1">IF($C$1=TODAY(),IF(ISERROR(_xll.BDP(A80,"volume")+1-1),0,_xll.BDP(A80,"volume")),AB80)</f>
        <v>0</v>
      </c>
      <c r="F80" s="128">
        <f>IF(O80&lt;$C$1,0,NETWORKDAYS($C$1,O80,FERIADOS!$A$1:$A$830)-1)</f>
        <v>0</v>
      </c>
      <c r="G80" s="129">
        <f t="shared" ca="1" si="37"/>
        <v>0</v>
      </c>
      <c r="H80" s="129">
        <f t="shared" si="39"/>
        <v>0</v>
      </c>
      <c r="I80" s="129">
        <f t="shared" si="40"/>
        <v>0</v>
      </c>
      <c r="J80" s="129">
        <f t="shared" si="41"/>
        <v>0</v>
      </c>
      <c r="K80" s="130">
        <f t="shared" si="42"/>
        <v>0</v>
      </c>
      <c r="L80" s="43" t="str">
        <f t="shared" si="43"/>
        <v/>
      </c>
      <c r="M80" s="43" t="str">
        <f>IF(C80="","",VLOOKUP(LEFT(C80,1),DIs!$R$2:$S$13,2,FALSE))</f>
        <v/>
      </c>
      <c r="N80" s="54" t="str">
        <f t="shared" si="44"/>
        <v/>
      </c>
      <c r="O80" s="54">
        <f>IF(A80="",0,WORKDAY(N80-1,1,FERIADOS!$A$2:$A$831))</f>
        <v>0</v>
      </c>
      <c r="P80" s="150">
        <f t="shared" si="47"/>
        <v>10</v>
      </c>
      <c r="Q80" s="61" t="str">
        <f>_xll.BDH(A80,$R$7:$S$7,$C$1,$C$1,"Dir=V","Dts=S","Sort=A","Quote=C","QtTyp=Y","Days=T","Per=cd","DtFmt=D","UseDPDF=Y")</f>
        <v>#N/A Invalid Security</v>
      </c>
      <c r="T80" s="43">
        <f t="shared" si="50"/>
        <v>0</v>
      </c>
      <c r="V80" s="69" t="str">
        <f>_xll.BDH(B80,$R$7:$S$7,$C$1,$C$1,"Dir=V","Dts=S","Sort=A","Quote=C","QtTyp=Y","Days=T","Per=cd","DtFmt=D","UseDPDF=Y")</f>
        <v>#N/A N/A</v>
      </c>
      <c r="Y80" s="43">
        <f t="shared" si="51"/>
        <v>0</v>
      </c>
      <c r="AA80" s="43">
        <f t="shared" si="52"/>
        <v>0</v>
      </c>
      <c r="AB80" s="43">
        <f t="shared" si="45"/>
        <v>0</v>
      </c>
      <c r="AF80" s="48">
        <v>42111</v>
      </c>
      <c r="AG80" s="43">
        <v>13.17</v>
      </c>
      <c r="AH80" s="43">
        <v>380055</v>
      </c>
      <c r="AI80" s="43">
        <f t="shared" si="48"/>
        <v>380055</v>
      </c>
      <c r="AK80" s="58">
        <f t="shared" si="49"/>
        <v>42737</v>
      </c>
      <c r="AL80" s="43">
        <f t="shared" si="22"/>
        <v>75</v>
      </c>
      <c r="AM80" s="43">
        <f>IF(AK80="","",NETWORKDAYS(AK80,$AM$2,FERIADOS!$A$1:$A$830)-1)</f>
        <v>0</v>
      </c>
      <c r="AN80" s="63">
        <v>3.2858999999999998</v>
      </c>
      <c r="AO80" s="43" t="str">
        <f t="shared" si="53"/>
        <v>#N/A N/A</v>
      </c>
      <c r="AP80" s="50">
        <f t="shared" si="54"/>
        <v>114355</v>
      </c>
      <c r="AQ80" s="59" t="e">
        <f t="shared" si="46"/>
        <v>#VALUE!</v>
      </c>
      <c r="AR80" s="59" t="e">
        <f t="shared" si="55"/>
        <v>#VALUE!</v>
      </c>
      <c r="AS80" s="72">
        <v>42737</v>
      </c>
      <c r="AT80" s="73">
        <v>2614.4097400770261</v>
      </c>
      <c r="AU80" s="62">
        <v>0</v>
      </c>
      <c r="AV80" s="62">
        <v>0</v>
      </c>
      <c r="AW80" s="62">
        <v>0</v>
      </c>
      <c r="AX80" s="62">
        <v>0</v>
      </c>
      <c r="AY80" s="62">
        <v>0</v>
      </c>
      <c r="AZ80" s="62">
        <v>0</v>
      </c>
      <c r="BA80" s="62">
        <v>0</v>
      </c>
      <c r="BB80" s="62">
        <v>0</v>
      </c>
      <c r="BC80" s="62">
        <v>0</v>
      </c>
      <c r="BD80" s="62">
        <v>0</v>
      </c>
      <c r="BE80" s="62">
        <v>0</v>
      </c>
      <c r="BF80" s="62">
        <v>0</v>
      </c>
      <c r="BG80" s="62">
        <v>0</v>
      </c>
      <c r="BH80" s="62">
        <v>0</v>
      </c>
      <c r="BI80" s="62">
        <v>0</v>
      </c>
      <c r="BJ80" s="62">
        <v>0</v>
      </c>
      <c r="BK80" s="62">
        <v>0</v>
      </c>
      <c r="BL80" s="62">
        <v>0</v>
      </c>
      <c r="BM80" s="62">
        <v>0</v>
      </c>
      <c r="BN80" s="74">
        <v>0</v>
      </c>
      <c r="BO80" s="75">
        <v>0</v>
      </c>
      <c r="BP80" s="62">
        <v>0</v>
      </c>
      <c r="BQ80" s="62">
        <v>0</v>
      </c>
      <c r="BR80" s="62">
        <v>0</v>
      </c>
      <c r="BS80" s="62">
        <v>0</v>
      </c>
      <c r="BT80" s="62">
        <v>0</v>
      </c>
      <c r="BU80" s="62">
        <v>0</v>
      </c>
      <c r="BV80" s="62">
        <v>0</v>
      </c>
      <c r="BW80" s="62">
        <v>0</v>
      </c>
      <c r="BX80" s="62">
        <v>0</v>
      </c>
      <c r="BY80" s="62">
        <v>0</v>
      </c>
      <c r="BZ80" s="62">
        <v>0</v>
      </c>
      <c r="CA80" s="62">
        <v>0</v>
      </c>
      <c r="CB80" s="62">
        <v>0</v>
      </c>
      <c r="CC80" s="62">
        <v>0</v>
      </c>
      <c r="CD80" s="62">
        <v>0</v>
      </c>
      <c r="CE80" s="62">
        <v>0</v>
      </c>
      <c r="CF80" s="62">
        <v>0</v>
      </c>
      <c r="CG80" s="62">
        <v>0</v>
      </c>
      <c r="CH80" s="62">
        <v>0</v>
      </c>
      <c r="CI80" s="62">
        <v>0</v>
      </c>
      <c r="CJ80" s="62">
        <v>0</v>
      </c>
      <c r="CK80" s="62">
        <v>0</v>
      </c>
      <c r="CL80" s="62">
        <v>0</v>
      </c>
      <c r="CM80" s="62">
        <v>0</v>
      </c>
      <c r="CN80" s="62">
        <v>0</v>
      </c>
      <c r="CO80" s="62">
        <v>0</v>
      </c>
      <c r="CP80" s="62">
        <v>0</v>
      </c>
      <c r="CQ80" s="62">
        <v>0</v>
      </c>
      <c r="CR80" s="62">
        <v>0</v>
      </c>
      <c r="CS80" s="62">
        <v>0</v>
      </c>
      <c r="CT80" s="62">
        <v>0</v>
      </c>
      <c r="CU80" s="62">
        <v>0</v>
      </c>
      <c r="CV80" s="62">
        <v>0</v>
      </c>
      <c r="CW80" s="62">
        <v>13.63</v>
      </c>
      <c r="CX80" s="62">
        <v>114355</v>
      </c>
      <c r="CY80" s="62">
        <v>0</v>
      </c>
      <c r="CZ80" s="62">
        <v>13.27</v>
      </c>
      <c r="DA80" s="62">
        <v>119595</v>
      </c>
      <c r="DB80" s="62">
        <v>27.748633755307107</v>
      </c>
      <c r="DC80" s="62">
        <v>13.154999999999999</v>
      </c>
      <c r="DD80" s="62">
        <v>17250</v>
      </c>
      <c r="DE80" s="62">
        <v>7.2210577345393752</v>
      </c>
      <c r="DF80" s="62">
        <v>12.91</v>
      </c>
      <c r="DG80" s="62">
        <v>52460</v>
      </c>
      <c r="DH80" s="62">
        <v>34.292444535292617</v>
      </c>
      <c r="DI80" s="62">
        <v>12.74</v>
      </c>
      <c r="DJ80" s="62">
        <v>1325</v>
      </c>
      <c r="DK80" s="62">
        <v>1.1061871732117781</v>
      </c>
      <c r="DL80" s="62">
        <v>12.55</v>
      </c>
      <c r="DM80" s="62">
        <v>2105</v>
      </c>
      <c r="DN80" s="62">
        <v>2.2166773833399893</v>
      </c>
      <c r="DO80" s="62">
        <v>12.345000000000001</v>
      </c>
      <c r="DP80" s="62">
        <v>84535</v>
      </c>
      <c r="DQ80" s="62">
        <v>106.40792111190622</v>
      </c>
      <c r="DR80" s="62">
        <v>12.125999999999999</v>
      </c>
      <c r="DS80" s="62">
        <v>220</v>
      </c>
      <c r="DT80" s="62">
        <v>0.32168336920493446</v>
      </c>
      <c r="DU80" s="62">
        <v>11.949</v>
      </c>
      <c r="DV80" s="62">
        <v>5</v>
      </c>
      <c r="DW80" s="62">
        <v>8.4047353188885718E-3</v>
      </c>
      <c r="DX80" s="62">
        <v>11.83</v>
      </c>
      <c r="DY80" s="62">
        <v>60160</v>
      </c>
      <c r="DZ80" s="62">
        <v>112.36380040952838</v>
      </c>
      <c r="EA80" s="62">
        <v>11.673999999999999</v>
      </c>
      <c r="EB80" s="62">
        <v>10</v>
      </c>
      <c r="EC80" s="62">
        <v>2.0623841367441033E-2</v>
      </c>
      <c r="ED80" s="62">
        <v>11.552</v>
      </c>
      <c r="EE80" s="62">
        <v>1300</v>
      </c>
      <c r="EF80" s="62">
        <v>2.9181155423873442</v>
      </c>
      <c r="EG80" s="62">
        <v>11.45</v>
      </c>
      <c r="EH80" s="62">
        <v>155945</v>
      </c>
      <c r="EI80" s="62">
        <v>378.02128452949069</v>
      </c>
      <c r="EJ80" s="62"/>
      <c r="EK80" s="62">
        <v>0</v>
      </c>
      <c r="EL80" s="62">
        <v>0</v>
      </c>
      <c r="EM80" s="62">
        <v>0</v>
      </c>
      <c r="EN80" s="62">
        <v>0</v>
      </c>
      <c r="EO80" s="62">
        <v>0</v>
      </c>
      <c r="EP80" s="62">
        <v>11.22</v>
      </c>
      <c r="EQ80" s="62">
        <v>6487</v>
      </c>
      <c r="ER80" s="62">
        <v>19.158236751831261</v>
      </c>
      <c r="ES80" s="62">
        <v>11.07</v>
      </c>
      <c r="ET80" s="62">
        <v>9030</v>
      </c>
      <c r="EU80" s="62">
        <v>31.351221919456751</v>
      </c>
      <c r="EV80" s="62">
        <v>11</v>
      </c>
      <c r="EW80" s="62">
        <v>18035</v>
      </c>
      <c r="EX80" s="62">
        <v>71.552354159954177</v>
      </c>
      <c r="EY80" s="62">
        <v>10.97</v>
      </c>
      <c r="EZ80" s="62">
        <v>66175</v>
      </c>
      <c r="FA80" s="62">
        <v>292.42856797805592</v>
      </c>
      <c r="FB80" s="62">
        <v>11</v>
      </c>
      <c r="FC80" s="62">
        <v>1715</v>
      </c>
      <c r="FD80" s="62">
        <v>8.2862220435208354</v>
      </c>
      <c r="FE80" s="62">
        <v>11.01</v>
      </c>
      <c r="FF80" s="62">
        <v>4520</v>
      </c>
      <c r="FG80" s="62">
        <v>23.634512728143108</v>
      </c>
      <c r="FH80" s="62">
        <v>11.038</v>
      </c>
      <c r="FI80" s="62">
        <v>60</v>
      </c>
      <c r="FJ80" s="62">
        <v>0.33734044652353934</v>
      </c>
      <c r="FK80" s="62">
        <v>11.06</v>
      </c>
      <c r="FL80" s="76">
        <v>21455</v>
      </c>
      <c r="FM80" s="76">
        <v>128.28738393697941</v>
      </c>
      <c r="FN80" s="76">
        <v>11.09</v>
      </c>
      <c r="FO80" s="76">
        <v>145</v>
      </c>
      <c r="FP80" s="76">
        <v>0.91353497159597141</v>
      </c>
      <c r="FQ80" s="76">
        <v>11.15</v>
      </c>
      <c r="FR80" s="76">
        <v>23075</v>
      </c>
      <c r="FS80" s="76">
        <v>151.97689076412473</v>
      </c>
      <c r="FT80" s="76">
        <v>11.183</v>
      </c>
      <c r="FU80" s="76">
        <v>165</v>
      </c>
      <c r="FV80" s="76">
        <v>1.1344570190573895</v>
      </c>
      <c r="FW80" s="76">
        <v>11.21</v>
      </c>
      <c r="FX80" s="76">
        <v>107053</v>
      </c>
      <c r="FY80" s="76">
        <v>763.90835178886141</v>
      </c>
      <c r="FZ80" s="76">
        <v>11.244</v>
      </c>
      <c r="GA80" s="76">
        <v>40</v>
      </c>
      <c r="GB80" s="76">
        <v>0.29463211616264712</v>
      </c>
      <c r="GC80" s="62">
        <v>11.275</v>
      </c>
      <c r="GD80" s="62">
        <v>175</v>
      </c>
      <c r="GE80" s="62">
        <v>1.3268068353884852</v>
      </c>
      <c r="GF80" s="62">
        <v>11.305</v>
      </c>
      <c r="GG80" s="62">
        <v>25</v>
      </c>
      <c r="GH80" s="62">
        <v>0.1947354535196637</v>
      </c>
      <c r="GI80" s="62">
        <v>11.33</v>
      </c>
      <c r="GJ80" s="62">
        <v>1105</v>
      </c>
      <c r="GK80" s="62">
        <v>8.8113309968848075</v>
      </c>
      <c r="GL80" s="62">
        <v>11.372999999999999</v>
      </c>
      <c r="GM80" s="62">
        <v>30</v>
      </c>
      <c r="GN80" s="62">
        <v>0.24873175020843177</v>
      </c>
      <c r="GO80" s="62">
        <v>11.41</v>
      </c>
      <c r="GP80" s="62">
        <v>22405</v>
      </c>
      <c r="GQ80" s="62">
        <v>191.71708943303537</v>
      </c>
      <c r="GR80" s="62">
        <v>11.422000000000001</v>
      </c>
      <c r="GS80" s="62">
        <v>0</v>
      </c>
      <c r="GT80" s="62">
        <v>0</v>
      </c>
      <c r="GU80" s="62">
        <v>11.433</v>
      </c>
      <c r="GV80" s="62">
        <v>100</v>
      </c>
      <c r="GW80" s="62">
        <v>0.89480786617415664</v>
      </c>
      <c r="GX80" s="62">
        <v>11.442</v>
      </c>
      <c r="GY80" s="62">
        <v>0</v>
      </c>
      <c r="GZ80" s="62">
        <v>0</v>
      </c>
      <c r="HA80" s="62">
        <v>11.45</v>
      </c>
      <c r="HB80" s="62">
        <v>14074</v>
      </c>
      <c r="HC80" s="62">
        <v>129.09231059957642</v>
      </c>
      <c r="HD80" s="62">
        <v>11.44</v>
      </c>
      <c r="HE80" s="62">
        <v>370</v>
      </c>
      <c r="HF80" s="62">
        <v>3.4303870973239028</v>
      </c>
      <c r="HG80" s="62">
        <v>11.48</v>
      </c>
      <c r="HH80" s="62">
        <v>12370</v>
      </c>
      <c r="HI80" s="62">
        <v>113.94116374475337</v>
      </c>
      <c r="HJ80" s="62">
        <v>11.48</v>
      </c>
      <c r="HK80" s="62">
        <v>0</v>
      </c>
      <c r="HL80" s="62">
        <v>0</v>
      </c>
      <c r="HM80" s="62">
        <v>11.48</v>
      </c>
      <c r="HN80" s="62">
        <v>200</v>
      </c>
      <c r="HO80" s="62">
        <v>1.7805749387541345</v>
      </c>
      <c r="HP80" s="62">
        <v>11.494999999999999</v>
      </c>
      <c r="HQ80" s="62">
        <v>0</v>
      </c>
      <c r="HR80" s="62">
        <v>0</v>
      </c>
    </row>
    <row r="81" spans="2:226" s="43" customFormat="1">
      <c r="B81" s="68" t="str">
        <f t="shared" si="35"/>
        <v>OD Comdty</v>
      </c>
      <c r="C81" s="125" t="str">
        <f t="shared" si="36"/>
        <v/>
      </c>
      <c r="D81" s="126">
        <f ca="1">IF($C$1=TODAY(),IF(ISERROR(_xll.BDP(A81,"last_price")+1-1),IF(O81&lt;=$C$1,0,(D80+D82)/2),_xll.BDP(A81,"last_price")),AA81)</f>
        <v>0</v>
      </c>
      <c r="E81" s="127">
        <f ca="1">IF($C$1=TODAY(),IF(ISERROR(_xll.BDP(A81,"volume")+1-1),0,_xll.BDP(A81,"volume")),AB81)</f>
        <v>0</v>
      </c>
      <c r="F81" s="128">
        <f>IF(O81&lt;$C$1,0,NETWORKDAYS($C$1,O81,FERIADOS!$A$1:$A$830)-1)</f>
        <v>0</v>
      </c>
      <c r="G81" s="129">
        <f t="shared" ca="1" si="37"/>
        <v>0</v>
      </c>
      <c r="H81" s="129">
        <f t="shared" si="39"/>
        <v>0</v>
      </c>
      <c r="I81" s="129">
        <f t="shared" si="40"/>
        <v>0</v>
      </c>
      <c r="J81" s="129">
        <f t="shared" si="41"/>
        <v>0</v>
      </c>
      <c r="K81" s="130">
        <f t="shared" si="42"/>
        <v>0</v>
      </c>
      <c r="L81" s="43" t="str">
        <f t="shared" si="43"/>
        <v/>
      </c>
      <c r="M81" s="43" t="str">
        <f>IF(C81="","",VLOOKUP(LEFT(C81,1),DIs!$R$2:$S$13,2,FALSE))</f>
        <v/>
      </c>
      <c r="N81" s="54" t="str">
        <f t="shared" si="44"/>
        <v/>
      </c>
      <c r="O81" s="54">
        <f>IF(A81="",0,WORKDAY(N81-1,1,FERIADOS!$A$2:$A$831))</f>
        <v>0</v>
      </c>
      <c r="P81" s="150">
        <f t="shared" si="47"/>
        <v>10</v>
      </c>
      <c r="Q81" s="61" t="str">
        <f>_xll.BDH(A81,$R$7:$S$7,$C$1,$C$1,"Dir=V","Dts=S","Sort=A","Quote=C","QtTyp=Y","Days=T","Per=cd","DtFmt=D","UseDPDF=Y")</f>
        <v>#N/A Invalid Security</v>
      </c>
      <c r="T81" s="43">
        <f t="shared" si="50"/>
        <v>0</v>
      </c>
      <c r="V81" s="69" t="str">
        <f>_xll.BDH(B81,$R$7:$S$7,$C$1,$C$1,"Dir=V","Dts=S","Sort=A","Quote=C","QtTyp=Y","Days=T","Per=cd","DtFmt=D","UseDPDF=Y")</f>
        <v>#N/A N/A</v>
      </c>
      <c r="Y81" s="43">
        <f t="shared" si="51"/>
        <v>0</v>
      </c>
      <c r="AA81" s="43">
        <f t="shared" si="52"/>
        <v>0</v>
      </c>
      <c r="AB81" s="43">
        <f t="shared" si="45"/>
        <v>0</v>
      </c>
      <c r="AF81" s="48">
        <v>42114</v>
      </c>
      <c r="AG81" s="43">
        <v>13.33</v>
      </c>
      <c r="AH81" s="43">
        <v>269810</v>
      </c>
      <c r="AI81" s="43">
        <f t="shared" si="48"/>
        <v>269810</v>
      </c>
      <c r="AK81" s="58">
        <f t="shared" si="49"/>
        <v>42733</v>
      </c>
      <c r="AL81" s="43">
        <f t="shared" si="22"/>
        <v>76</v>
      </c>
      <c r="AM81" s="43">
        <f>IF(AK81="","",NETWORKDAYS(AK81,$AM$2,FERIADOS!$A$1:$A$830)-1)</f>
        <v>2</v>
      </c>
      <c r="AN81" s="63">
        <v>3.2538</v>
      </c>
      <c r="AO81" s="43">
        <f t="shared" si="53"/>
        <v>13.63</v>
      </c>
      <c r="AP81" s="50">
        <f t="shared" si="54"/>
        <v>114355</v>
      </c>
      <c r="AQ81" s="59">
        <f t="shared" si="46"/>
        <v>2.4522250927291251</v>
      </c>
      <c r="AR81" s="59">
        <f t="shared" si="55"/>
        <v>0</v>
      </c>
      <c r="AS81" s="72">
        <v>42733</v>
      </c>
      <c r="AT81" s="73">
        <v>3367.6101902742539</v>
      </c>
      <c r="AU81" s="62">
        <v>0</v>
      </c>
      <c r="AV81" s="62">
        <v>0</v>
      </c>
      <c r="AW81" s="62">
        <v>0</v>
      </c>
      <c r="AX81" s="62">
        <v>0</v>
      </c>
      <c r="AY81" s="62">
        <v>0</v>
      </c>
      <c r="AZ81" s="62">
        <v>0</v>
      </c>
      <c r="BA81" s="62">
        <v>0</v>
      </c>
      <c r="BB81" s="62">
        <v>0</v>
      </c>
      <c r="BC81" s="62">
        <v>0</v>
      </c>
      <c r="BD81" s="62">
        <v>0</v>
      </c>
      <c r="BE81" s="62">
        <v>0</v>
      </c>
      <c r="BF81" s="62">
        <v>0</v>
      </c>
      <c r="BG81" s="62">
        <v>0</v>
      </c>
      <c r="BH81" s="62">
        <v>0</v>
      </c>
      <c r="BI81" s="62">
        <v>0</v>
      </c>
      <c r="BJ81" s="62">
        <v>0</v>
      </c>
      <c r="BK81" s="62">
        <v>0</v>
      </c>
      <c r="BL81" s="62">
        <v>0</v>
      </c>
      <c r="BM81" s="62">
        <v>0</v>
      </c>
      <c r="BN81" s="74">
        <v>0</v>
      </c>
      <c r="BO81" s="75">
        <v>0</v>
      </c>
      <c r="BP81" s="62">
        <v>0</v>
      </c>
      <c r="BQ81" s="62">
        <v>0</v>
      </c>
      <c r="BR81" s="62">
        <v>0</v>
      </c>
      <c r="BS81" s="62">
        <v>0</v>
      </c>
      <c r="BT81" s="62">
        <v>0</v>
      </c>
      <c r="BU81" s="62">
        <v>0</v>
      </c>
      <c r="BV81" s="62">
        <v>0</v>
      </c>
      <c r="BW81" s="62">
        <v>0</v>
      </c>
      <c r="BX81" s="62">
        <v>0</v>
      </c>
      <c r="BY81" s="62">
        <v>0</v>
      </c>
      <c r="BZ81" s="62">
        <v>0</v>
      </c>
      <c r="CA81" s="62">
        <v>0</v>
      </c>
      <c r="CB81" s="62">
        <v>0</v>
      </c>
      <c r="CC81" s="62">
        <v>0</v>
      </c>
      <c r="CD81" s="62">
        <v>0</v>
      </c>
      <c r="CE81" s="62">
        <v>0</v>
      </c>
      <c r="CF81" s="62">
        <v>0</v>
      </c>
      <c r="CG81" s="62">
        <v>0</v>
      </c>
      <c r="CH81" s="62">
        <v>0</v>
      </c>
      <c r="CI81" s="62">
        <v>0</v>
      </c>
      <c r="CJ81" s="62">
        <v>0</v>
      </c>
      <c r="CK81" s="62">
        <v>0</v>
      </c>
      <c r="CL81" s="62">
        <v>0</v>
      </c>
      <c r="CM81" s="62">
        <v>0</v>
      </c>
      <c r="CN81" s="62">
        <v>0</v>
      </c>
      <c r="CO81" s="62">
        <v>0</v>
      </c>
      <c r="CP81" s="62">
        <v>0</v>
      </c>
      <c r="CQ81" s="62">
        <v>0</v>
      </c>
      <c r="CR81" s="62">
        <v>0</v>
      </c>
      <c r="CS81" s="62">
        <v>0</v>
      </c>
      <c r="CT81" s="62">
        <v>0</v>
      </c>
      <c r="CU81" s="62">
        <v>0</v>
      </c>
      <c r="CV81" s="62">
        <v>0</v>
      </c>
      <c r="CW81" s="62">
        <v>13.63</v>
      </c>
      <c r="CX81" s="62">
        <v>114355</v>
      </c>
      <c r="CY81" s="62">
        <v>2.4522250927291251</v>
      </c>
      <c r="CZ81" s="62">
        <v>13.3</v>
      </c>
      <c r="DA81" s="62">
        <v>180480</v>
      </c>
      <c r="DB81" s="62">
        <v>46.073824799633869</v>
      </c>
      <c r="DC81" s="62">
        <v>13.17</v>
      </c>
      <c r="DD81" s="62">
        <v>5230</v>
      </c>
      <c r="DE81" s="62">
        <v>2.3188521018578285</v>
      </c>
      <c r="DF81" s="62">
        <v>12.914999999999999</v>
      </c>
      <c r="DG81" s="62">
        <v>124455</v>
      </c>
      <c r="DH81" s="62">
        <v>84.679073850330653</v>
      </c>
      <c r="DI81" s="62">
        <v>12.755000000000001</v>
      </c>
      <c r="DJ81" s="62">
        <v>1650</v>
      </c>
      <c r="DK81" s="62">
        <v>1.4238463244423349</v>
      </c>
      <c r="DL81" s="62">
        <v>12.57</v>
      </c>
      <c r="DM81" s="62">
        <v>2545</v>
      </c>
      <c r="DN81" s="62">
        <v>2.7557315925388237</v>
      </c>
      <c r="DO81" s="62">
        <v>12.42</v>
      </c>
      <c r="DP81" s="62">
        <v>107603</v>
      </c>
      <c r="DQ81" s="62">
        <v>138.71970608811802</v>
      </c>
      <c r="DR81" s="62">
        <v>12.19</v>
      </c>
      <c r="DS81" s="62">
        <v>2615</v>
      </c>
      <c r="DT81" s="62">
        <v>3.9075412108722629</v>
      </c>
      <c r="DU81" s="62">
        <v>12.02</v>
      </c>
      <c r="DV81" s="62">
        <v>6095</v>
      </c>
      <c r="DW81" s="62">
        <v>10.449144212822439</v>
      </c>
      <c r="DX81" s="62">
        <v>11.87</v>
      </c>
      <c r="DY81" s="62">
        <v>11760</v>
      </c>
      <c r="DZ81" s="62">
        <v>22.383466969137729</v>
      </c>
      <c r="EA81" s="62">
        <v>11.747</v>
      </c>
      <c r="EB81" s="62">
        <v>1185</v>
      </c>
      <c r="EC81" s="62">
        <v>2.4864834191046934</v>
      </c>
      <c r="ED81" s="62">
        <v>11.65</v>
      </c>
      <c r="EE81" s="62">
        <v>300</v>
      </c>
      <c r="EF81" s="62">
        <v>0.68424654743216762</v>
      </c>
      <c r="EG81" s="62">
        <v>11.54</v>
      </c>
      <c r="EH81" s="62">
        <v>68760</v>
      </c>
      <c r="EI81" s="62">
        <v>169.25641343821195</v>
      </c>
      <c r="EJ81" s="62"/>
      <c r="EK81" s="62">
        <v>0</v>
      </c>
      <c r="EL81" s="62">
        <v>0</v>
      </c>
      <c r="EM81" s="62">
        <v>0</v>
      </c>
      <c r="EN81" s="62">
        <v>0</v>
      </c>
      <c r="EO81" s="62">
        <v>0</v>
      </c>
      <c r="EP81" s="62">
        <v>11.33</v>
      </c>
      <c r="EQ81" s="62">
        <v>11050</v>
      </c>
      <c r="ER81" s="62">
        <v>33.067618421913174</v>
      </c>
      <c r="ES81" s="62">
        <v>11.18</v>
      </c>
      <c r="ET81" s="62">
        <v>14995</v>
      </c>
      <c r="EU81" s="62">
        <v>52.682649663192002</v>
      </c>
      <c r="EV81" s="62">
        <v>11.12</v>
      </c>
      <c r="EW81" s="62">
        <v>12020</v>
      </c>
      <c r="EX81" s="62">
        <v>48.196154592094857</v>
      </c>
      <c r="EY81" s="62">
        <v>11.05</v>
      </c>
      <c r="EZ81" s="62">
        <v>52340</v>
      </c>
      <c r="FA81" s="62">
        <v>233.81170806656053</v>
      </c>
      <c r="FB81" s="62">
        <v>11.08</v>
      </c>
      <c r="FC81" s="62">
        <v>3990</v>
      </c>
      <c r="FD81" s="62">
        <v>19.476311695331525</v>
      </c>
      <c r="FE81" s="62">
        <v>11.1</v>
      </c>
      <c r="FF81" s="62">
        <v>5230</v>
      </c>
      <c r="FG81" s="62">
        <v>27.604768904164587</v>
      </c>
      <c r="FH81" s="62">
        <v>11.15</v>
      </c>
      <c r="FI81" s="62">
        <v>765</v>
      </c>
      <c r="FJ81" s="62">
        <v>4.3361588188338125</v>
      </c>
      <c r="FK81" s="62">
        <v>11.2</v>
      </c>
      <c r="FL81" s="76">
        <v>45225</v>
      </c>
      <c r="FM81" s="76">
        <v>272.21076715072638</v>
      </c>
      <c r="FN81" s="76">
        <v>11.255000000000001</v>
      </c>
      <c r="FO81" s="76">
        <v>1505</v>
      </c>
      <c r="FP81" s="76">
        <v>9.5307847742986826</v>
      </c>
      <c r="FQ81" s="76">
        <v>11.31</v>
      </c>
      <c r="FR81" s="76">
        <v>62415</v>
      </c>
      <c r="FS81" s="76">
        <v>413.06334900138046</v>
      </c>
      <c r="FT81" s="76">
        <v>11.33</v>
      </c>
      <c r="FU81" s="76">
        <v>265</v>
      </c>
      <c r="FV81" s="76">
        <v>1.8308480894692298</v>
      </c>
      <c r="FW81" s="76">
        <v>11.34</v>
      </c>
      <c r="FX81" s="76">
        <v>148417</v>
      </c>
      <c r="FY81" s="76">
        <v>1064.5292994210197</v>
      </c>
      <c r="FZ81" s="76">
        <v>11.391999999999999</v>
      </c>
      <c r="GA81" s="76">
        <v>20</v>
      </c>
      <c r="GB81" s="76">
        <v>0.14789107242844232</v>
      </c>
      <c r="GC81" s="62">
        <v>11.44</v>
      </c>
      <c r="GD81" s="62">
        <v>80</v>
      </c>
      <c r="GE81" s="62">
        <v>0.60813733862553099</v>
      </c>
      <c r="GF81" s="62">
        <v>11.467000000000001</v>
      </c>
      <c r="GG81" s="62">
        <v>15</v>
      </c>
      <c r="GH81" s="62">
        <v>0.1171109180117114</v>
      </c>
      <c r="GI81" s="62">
        <v>11.49</v>
      </c>
      <c r="GJ81" s="62">
        <v>3190</v>
      </c>
      <c r="GK81" s="62">
        <v>25.487265022867163</v>
      </c>
      <c r="GL81" s="62">
        <v>11.555</v>
      </c>
      <c r="GM81" s="62">
        <v>30</v>
      </c>
      <c r="GN81" s="62">
        <v>0.24869147696487637</v>
      </c>
      <c r="GO81" s="62">
        <v>11.61</v>
      </c>
      <c r="GP81" s="62">
        <v>36524</v>
      </c>
      <c r="GQ81" s="62">
        <v>311.83507050382968</v>
      </c>
      <c r="GR81" s="62">
        <v>11.597</v>
      </c>
      <c r="GS81" s="62">
        <v>0</v>
      </c>
      <c r="GT81" s="62">
        <v>0</v>
      </c>
      <c r="GU81" s="62">
        <v>11.585000000000001</v>
      </c>
      <c r="GV81" s="62">
        <v>990</v>
      </c>
      <c r="GW81" s="62">
        <v>8.8518308380893327</v>
      </c>
      <c r="GX81" s="62">
        <v>11.629</v>
      </c>
      <c r="GY81" s="62">
        <v>0</v>
      </c>
      <c r="GZ81" s="62">
        <v>0</v>
      </c>
      <c r="HA81" s="62">
        <v>11.67</v>
      </c>
      <c r="HB81" s="62">
        <v>30205</v>
      </c>
      <c r="HC81" s="62">
        <v>274.91361853547022</v>
      </c>
      <c r="HD81" s="62">
        <v>11.66</v>
      </c>
      <c r="HE81" s="62">
        <v>415</v>
      </c>
      <c r="HF81" s="62">
        <v>3.80991628633838</v>
      </c>
      <c r="HG81" s="62">
        <v>11.66</v>
      </c>
      <c r="HH81" s="62">
        <v>8215</v>
      </c>
      <c r="HI81" s="62">
        <v>75.069818855365781</v>
      </c>
      <c r="HJ81" s="62">
        <v>11.66</v>
      </c>
      <c r="HK81" s="62">
        <v>0</v>
      </c>
      <c r="HL81" s="62">
        <v>0</v>
      </c>
      <c r="HM81" s="62">
        <v>11.66</v>
      </c>
      <c r="HN81" s="62">
        <v>200</v>
      </c>
      <c r="HO81" s="62">
        <v>1.7605951465831957</v>
      </c>
      <c r="HP81" s="62">
        <v>11.675000000000001</v>
      </c>
      <c r="HQ81" s="62">
        <v>0</v>
      </c>
      <c r="HR81" s="62">
        <v>0</v>
      </c>
    </row>
    <row r="82" spans="2:226" s="43" customFormat="1">
      <c r="B82" s="68" t="str">
        <f t="shared" si="35"/>
        <v>OD Comdty</v>
      </c>
      <c r="C82" s="125" t="str">
        <f t="shared" si="36"/>
        <v/>
      </c>
      <c r="D82" s="126"/>
      <c r="E82" s="127"/>
      <c r="F82" s="128"/>
      <c r="G82" s="129"/>
      <c r="H82" s="129"/>
      <c r="I82" s="129"/>
      <c r="J82" s="129"/>
      <c r="K82" s="130"/>
      <c r="L82" s="43" t="str">
        <f t="shared" si="43"/>
        <v/>
      </c>
      <c r="M82" s="43" t="str">
        <f>IF(C82="","",VLOOKUP(LEFT(C82,1),DIs!$R$2:$S$13,2,FALSE))</f>
        <v/>
      </c>
      <c r="N82" s="54" t="str">
        <f t="shared" si="44"/>
        <v/>
      </c>
      <c r="O82" s="54">
        <f>IF(A82="",0,WORKDAY(N82-1,1,FERIADOS!$A$2:$A$831))</f>
        <v>0</v>
      </c>
      <c r="P82" s="150">
        <f t="shared" si="47"/>
        <v>10</v>
      </c>
      <c r="Q82" s="61" t="str">
        <f>_xll.BDH(A82,$R$7:$S$7,$C$1,$C$1,"Dir=V","Dts=S","Sort=A","Quote=C","QtTyp=Y","Days=T","Per=cd","DtFmt=D","UseDPDF=Y")</f>
        <v>#N/A Invalid Security</v>
      </c>
      <c r="T82" s="43">
        <f t="shared" si="50"/>
        <v>0</v>
      </c>
      <c r="V82" s="69" t="str">
        <f>_xll.BDH(B82,$R$7:$S$7,$C$1,$C$1,"Dir=V","Dts=S","Sort=A","Quote=C","QtTyp=Y","Days=T","Per=cd","DtFmt=D","UseDPDF=Y")</f>
        <v>#N/A N/A</v>
      </c>
      <c r="Y82" s="43">
        <f t="shared" si="51"/>
        <v>0</v>
      </c>
      <c r="AA82" s="43">
        <f t="shared" si="52"/>
        <v>0</v>
      </c>
      <c r="AB82" s="43">
        <f t="shared" si="45"/>
        <v>0</v>
      </c>
      <c r="AF82" s="48">
        <v>42116</v>
      </c>
      <c r="AG82" s="43">
        <v>13.32</v>
      </c>
      <c r="AH82" s="43">
        <v>238365</v>
      </c>
      <c r="AI82" s="43">
        <f t="shared" si="48"/>
        <v>238365</v>
      </c>
      <c r="AK82" s="58">
        <f t="shared" si="49"/>
        <v>42732</v>
      </c>
      <c r="AL82" s="43">
        <f t="shared" ref="AL82:AL145" si="56">AL81+1</f>
        <v>77</v>
      </c>
      <c r="AM82" s="43">
        <f>IF(AK82="","",NETWORKDAYS(AK82,$AM$2,FERIADOS!$A$1:$A$830)-1)</f>
        <v>3</v>
      </c>
      <c r="AN82" s="63">
        <v>3.2778</v>
      </c>
      <c r="AO82" s="43">
        <f t="shared" si="53"/>
        <v>13.625999999999999</v>
      </c>
      <c r="AP82" s="50">
        <f t="shared" si="54"/>
        <v>102682</v>
      </c>
      <c r="AQ82" s="59">
        <f t="shared" si="46"/>
        <v>3.2771356303900521</v>
      </c>
      <c r="AR82" s="59">
        <f t="shared" si="55"/>
        <v>0</v>
      </c>
      <c r="AS82" s="72">
        <v>42732</v>
      </c>
      <c r="AT82" s="73">
        <v>1854.3443957300872</v>
      </c>
      <c r="AU82" s="62">
        <v>0</v>
      </c>
      <c r="AV82" s="62">
        <v>0</v>
      </c>
      <c r="AW82" s="62">
        <v>0</v>
      </c>
      <c r="AX82" s="62">
        <v>0</v>
      </c>
      <c r="AY82" s="62">
        <v>0</v>
      </c>
      <c r="AZ82" s="62">
        <v>0</v>
      </c>
      <c r="BA82" s="62">
        <v>0</v>
      </c>
      <c r="BB82" s="62">
        <v>0</v>
      </c>
      <c r="BC82" s="62">
        <v>0</v>
      </c>
      <c r="BD82" s="62">
        <v>0</v>
      </c>
      <c r="BE82" s="62">
        <v>0</v>
      </c>
      <c r="BF82" s="62">
        <v>0</v>
      </c>
      <c r="BG82" s="62">
        <v>0</v>
      </c>
      <c r="BH82" s="62">
        <v>0</v>
      </c>
      <c r="BI82" s="62">
        <v>0</v>
      </c>
      <c r="BJ82" s="62">
        <v>0</v>
      </c>
      <c r="BK82" s="62">
        <v>0</v>
      </c>
      <c r="BL82" s="62">
        <v>0</v>
      </c>
      <c r="BM82" s="62">
        <v>0</v>
      </c>
      <c r="BN82" s="74">
        <v>0</v>
      </c>
      <c r="BO82" s="75">
        <v>0</v>
      </c>
      <c r="BP82" s="62">
        <v>0</v>
      </c>
      <c r="BQ82" s="62">
        <v>0</v>
      </c>
      <c r="BR82" s="62">
        <v>0</v>
      </c>
      <c r="BS82" s="62">
        <v>0</v>
      </c>
      <c r="BT82" s="62">
        <v>0</v>
      </c>
      <c r="BU82" s="62">
        <v>0</v>
      </c>
      <c r="BV82" s="62">
        <v>0</v>
      </c>
      <c r="BW82" s="62">
        <v>0</v>
      </c>
      <c r="BX82" s="62">
        <v>0</v>
      </c>
      <c r="BY82" s="62">
        <v>0</v>
      </c>
      <c r="BZ82" s="62">
        <v>0</v>
      </c>
      <c r="CA82" s="62">
        <v>0</v>
      </c>
      <c r="CB82" s="62">
        <v>0</v>
      </c>
      <c r="CC82" s="62">
        <v>0</v>
      </c>
      <c r="CD82" s="62">
        <v>0</v>
      </c>
      <c r="CE82" s="62">
        <v>0</v>
      </c>
      <c r="CF82" s="62">
        <v>0</v>
      </c>
      <c r="CG82" s="62">
        <v>0</v>
      </c>
      <c r="CH82" s="62">
        <v>0</v>
      </c>
      <c r="CI82" s="62">
        <v>0</v>
      </c>
      <c r="CJ82" s="62">
        <v>0</v>
      </c>
      <c r="CK82" s="62">
        <v>0</v>
      </c>
      <c r="CL82" s="62">
        <v>0</v>
      </c>
      <c r="CM82" s="62">
        <v>0</v>
      </c>
      <c r="CN82" s="62">
        <v>0</v>
      </c>
      <c r="CO82" s="62">
        <v>0</v>
      </c>
      <c r="CP82" s="62">
        <v>0</v>
      </c>
      <c r="CQ82" s="62">
        <v>0</v>
      </c>
      <c r="CR82" s="62">
        <v>0</v>
      </c>
      <c r="CS82" s="62">
        <v>0</v>
      </c>
      <c r="CT82" s="62">
        <v>0</v>
      </c>
      <c r="CU82" s="62">
        <v>0</v>
      </c>
      <c r="CV82" s="62">
        <v>0</v>
      </c>
      <c r="CW82" s="62">
        <v>13.625999999999999</v>
      </c>
      <c r="CX82" s="62">
        <v>102682</v>
      </c>
      <c r="CY82" s="62">
        <v>3.2771356303900521</v>
      </c>
      <c r="CZ82" s="62">
        <v>13.315</v>
      </c>
      <c r="DA82" s="62">
        <v>171381</v>
      </c>
      <c r="DB82" s="62">
        <v>45.211262296878182</v>
      </c>
      <c r="DC82" s="62">
        <v>13.18</v>
      </c>
      <c r="DD82" s="62">
        <v>5815</v>
      </c>
      <c r="DE82" s="62">
        <v>2.6187287011245073</v>
      </c>
      <c r="DF82" s="62">
        <v>12.94</v>
      </c>
      <c r="DG82" s="62">
        <v>84630</v>
      </c>
      <c r="DH82" s="62">
        <v>57.995783082130615</v>
      </c>
      <c r="DI82" s="62">
        <v>12.77</v>
      </c>
      <c r="DJ82" s="62">
        <v>2300</v>
      </c>
      <c r="DK82" s="62">
        <v>1.9926576535038141</v>
      </c>
      <c r="DL82" s="62">
        <v>12.595000000000001</v>
      </c>
      <c r="DM82" s="62">
        <v>905</v>
      </c>
      <c r="DN82" s="62">
        <v>0.98125439456093022</v>
      </c>
      <c r="DO82" s="62">
        <v>12.4</v>
      </c>
      <c r="DP82" s="62">
        <v>108230</v>
      </c>
      <c r="DQ82" s="62">
        <v>139.57816016331807</v>
      </c>
      <c r="DR82" s="62">
        <v>12.215</v>
      </c>
      <c r="DS82" s="62">
        <v>690</v>
      </c>
      <c r="DT82" s="62">
        <v>1.0296317399725177</v>
      </c>
      <c r="DU82" s="62">
        <v>12.018000000000001</v>
      </c>
      <c r="DV82" s="62">
        <v>0</v>
      </c>
      <c r="DW82" s="62">
        <v>0</v>
      </c>
      <c r="DX82" s="62">
        <v>11.885</v>
      </c>
      <c r="DY82" s="62">
        <v>8020</v>
      </c>
      <c r="DZ82" s="62">
        <v>15.222532238710146</v>
      </c>
      <c r="EA82" s="62">
        <v>11.744</v>
      </c>
      <c r="EB82" s="62">
        <v>0</v>
      </c>
      <c r="EC82" s="62">
        <v>0</v>
      </c>
      <c r="ED82" s="62">
        <v>11.632999999999999</v>
      </c>
      <c r="EE82" s="62">
        <v>0</v>
      </c>
      <c r="EF82" s="62">
        <v>0</v>
      </c>
      <c r="EG82" s="62">
        <v>11.55</v>
      </c>
      <c r="EH82" s="62">
        <v>47835</v>
      </c>
      <c r="EI82" s="62">
        <v>117.2800605861103</v>
      </c>
      <c r="EJ82" s="62"/>
      <c r="EK82" s="62">
        <v>0</v>
      </c>
      <c r="EL82" s="62">
        <v>0</v>
      </c>
      <c r="EM82" s="62">
        <v>0</v>
      </c>
      <c r="EN82" s="62">
        <v>0</v>
      </c>
      <c r="EO82" s="62">
        <v>0</v>
      </c>
      <c r="EP82" s="62">
        <v>11.33</v>
      </c>
      <c r="EQ82" s="62">
        <v>7200</v>
      </c>
      <c r="ER82" s="62">
        <v>21.447975965458919</v>
      </c>
      <c r="ES82" s="62">
        <v>11.18</v>
      </c>
      <c r="ET82" s="62">
        <v>5490</v>
      </c>
      <c r="EU82" s="62">
        <v>19.190037330278436</v>
      </c>
      <c r="EV82" s="62">
        <v>11.12</v>
      </c>
      <c r="EW82" s="62">
        <v>13050</v>
      </c>
      <c r="EX82" s="62">
        <v>52.039519476784037</v>
      </c>
      <c r="EY82" s="62">
        <v>11.07</v>
      </c>
      <c r="EZ82" s="62">
        <v>39700</v>
      </c>
      <c r="FA82" s="62">
        <v>176.23120175616208</v>
      </c>
      <c r="FB82" s="62">
        <v>11.1</v>
      </c>
      <c r="FC82" s="62">
        <v>4325</v>
      </c>
      <c r="FD82" s="62">
        <v>20.973284663647412</v>
      </c>
      <c r="FE82" s="62">
        <v>11.13</v>
      </c>
      <c r="FF82" s="62">
        <v>6450</v>
      </c>
      <c r="FG82" s="62">
        <v>33.803097704041868</v>
      </c>
      <c r="FH82" s="62">
        <v>11.17</v>
      </c>
      <c r="FI82" s="62">
        <v>75</v>
      </c>
      <c r="FJ82" s="62">
        <v>0.42215096779786004</v>
      </c>
      <c r="FK82" s="62">
        <v>11.21</v>
      </c>
      <c r="FL82" s="76">
        <v>24115</v>
      </c>
      <c r="FM82" s="76">
        <v>144.1647175311908</v>
      </c>
      <c r="FN82" s="76">
        <v>11.27</v>
      </c>
      <c r="FO82" s="76">
        <v>60</v>
      </c>
      <c r="FP82" s="76">
        <v>0.37726935892970304</v>
      </c>
      <c r="FQ82" s="76">
        <v>11.32</v>
      </c>
      <c r="FR82" s="76">
        <v>26370</v>
      </c>
      <c r="FS82" s="76">
        <v>173.29320583146296</v>
      </c>
      <c r="FT82" s="76">
        <v>11.36</v>
      </c>
      <c r="FU82" s="76">
        <v>110</v>
      </c>
      <c r="FV82" s="76">
        <v>0.75392555294084396</v>
      </c>
      <c r="FW82" s="76">
        <v>11.37</v>
      </c>
      <c r="FX82" s="76">
        <v>36670</v>
      </c>
      <c r="FY82" s="76">
        <v>260.88913600262219</v>
      </c>
      <c r="FZ82" s="76">
        <v>11.404</v>
      </c>
      <c r="GA82" s="76">
        <v>5</v>
      </c>
      <c r="GB82" s="76">
        <v>3.6700061226480452E-2</v>
      </c>
      <c r="GC82" s="62">
        <v>11.435</v>
      </c>
      <c r="GD82" s="62">
        <v>25</v>
      </c>
      <c r="GE82" s="62">
        <v>0.18878394292809828</v>
      </c>
      <c r="GF82" s="62">
        <v>11.465</v>
      </c>
      <c r="GG82" s="62">
        <v>5</v>
      </c>
      <c r="GH82" s="62">
        <v>3.8770914304498603E-2</v>
      </c>
      <c r="GI82" s="62">
        <v>11.53</v>
      </c>
      <c r="GJ82" s="62">
        <v>700</v>
      </c>
      <c r="GK82" s="62">
        <v>5.5419719598784072</v>
      </c>
      <c r="GL82" s="62">
        <v>11.555</v>
      </c>
      <c r="GM82" s="62">
        <v>0</v>
      </c>
      <c r="GN82" s="62">
        <v>0</v>
      </c>
      <c r="GO82" s="62">
        <v>11.62</v>
      </c>
      <c r="GP82" s="62">
        <v>45265</v>
      </c>
      <c r="GQ82" s="62">
        <v>383.48165191552351</v>
      </c>
      <c r="GR82" s="62">
        <v>11.605</v>
      </c>
      <c r="GS82" s="62">
        <v>0</v>
      </c>
      <c r="GT82" s="62">
        <v>0</v>
      </c>
      <c r="GU82" s="62">
        <v>11.6</v>
      </c>
      <c r="GV82" s="62">
        <v>1910</v>
      </c>
      <c r="GW82" s="62">
        <v>16.936849453233794</v>
      </c>
      <c r="GX82" s="62">
        <v>11.631</v>
      </c>
      <c r="GY82" s="62">
        <v>0</v>
      </c>
      <c r="GZ82" s="62">
        <v>0</v>
      </c>
      <c r="HA82" s="62">
        <v>11.66</v>
      </c>
      <c r="HB82" s="62">
        <v>8495</v>
      </c>
      <c r="HC82" s="62">
        <v>76.818222218448753</v>
      </c>
      <c r="HD82" s="62">
        <v>11.664999999999999</v>
      </c>
      <c r="HE82" s="62">
        <v>180</v>
      </c>
      <c r="HF82" s="62">
        <v>1.639667865613178</v>
      </c>
      <c r="HG82" s="62">
        <v>11.68</v>
      </c>
      <c r="HH82" s="62">
        <v>8935</v>
      </c>
      <c r="HI82" s="62">
        <v>80.889048770914428</v>
      </c>
      <c r="HJ82" s="62">
        <v>11.68</v>
      </c>
      <c r="HK82" s="62">
        <v>0</v>
      </c>
      <c r="HL82" s="62">
        <v>0</v>
      </c>
      <c r="HM82" s="62">
        <v>11.68</v>
      </c>
      <c r="HN82" s="62">
        <v>0</v>
      </c>
      <c r="HO82" s="62">
        <v>0</v>
      </c>
      <c r="HP82" s="62">
        <v>11.695</v>
      </c>
      <c r="HQ82" s="62">
        <v>0</v>
      </c>
      <c r="HR82" s="62">
        <v>0</v>
      </c>
    </row>
    <row r="83" spans="2:226" s="43" customFormat="1" ht="21.75" thickBot="1">
      <c r="B83" s="68" t="str">
        <f t="shared" si="35"/>
        <v>OD*. Comdty</v>
      </c>
      <c r="C83" s="154" t="s">
        <v>396</v>
      </c>
      <c r="D83" s="155"/>
      <c r="E83" s="155"/>
      <c r="F83" s="155"/>
      <c r="G83" s="155"/>
      <c r="H83" s="155"/>
      <c r="I83" s="155"/>
      <c r="J83" s="155"/>
      <c r="K83" s="156"/>
      <c r="N83" s="54" t="str">
        <f t="shared" si="44"/>
        <v/>
      </c>
      <c r="O83" s="54">
        <f>IF(A83="",0,WORKDAY(N83-1,1,FERIADOS!$A$2:$A$831))</f>
        <v>0</v>
      </c>
      <c r="P83" s="150">
        <f t="shared" si="47"/>
        <v>10</v>
      </c>
      <c r="Q83" s="61" t="str">
        <f>_xll.BDH(A83,$R$7:$S$7,$C$1,$C$1,"Dir=V","Dts=S","Sort=A","Quote=C","QtTyp=Y","Days=T","Per=cd","DtFmt=D","UseDPDF=Y")</f>
        <v>#N/A Invalid Security</v>
      </c>
      <c r="T83" s="43">
        <f t="shared" si="50"/>
        <v>0</v>
      </c>
      <c r="V83" s="69" t="str">
        <f>_xll.BDH(B83,$R$7:$S$7,$C$1,$C$1,"Dir=V","Dts=S","Sort=A","Quote=C","QtTyp=Y","Days=T","Per=cd","DtFmt=D","UseDPDF=Y")</f>
        <v>#N/A Invalid Security</v>
      </c>
      <c r="Y83" s="43">
        <f t="shared" si="51"/>
        <v>0</v>
      </c>
      <c r="AA83" s="43">
        <f t="shared" si="52"/>
        <v>0</v>
      </c>
      <c r="AB83" s="43">
        <f t="shared" si="45"/>
        <v>0</v>
      </c>
      <c r="AF83" s="48">
        <v>42117</v>
      </c>
      <c r="AG83" s="43">
        <v>13.36</v>
      </c>
      <c r="AH83" s="43">
        <v>297975</v>
      </c>
      <c r="AI83" s="43">
        <f t="shared" si="48"/>
        <v>297975</v>
      </c>
      <c r="AK83" s="58">
        <f t="shared" si="49"/>
        <v>42731</v>
      </c>
      <c r="AL83" s="43">
        <f t="shared" si="56"/>
        <v>78</v>
      </c>
      <c r="AM83" s="43">
        <f>IF(AK83="","",NETWORKDAYS(AK83,$AM$2,FERIADOS!$A$1:$A$830)-1)</f>
        <v>4</v>
      </c>
      <c r="AN83" s="63">
        <v>3.2734000000000001</v>
      </c>
      <c r="AO83" s="43">
        <f t="shared" si="53"/>
        <v>13.629</v>
      </c>
      <c r="AP83" s="50">
        <f t="shared" si="54"/>
        <v>48535</v>
      </c>
      <c r="AQ83" s="59">
        <f t="shared" si="46"/>
        <v>2.0670236334813414</v>
      </c>
      <c r="AR83" s="59">
        <f t="shared" si="55"/>
        <v>0</v>
      </c>
      <c r="AS83" s="72">
        <v>42731</v>
      </c>
      <c r="AT83" s="73">
        <v>1321.45785396214</v>
      </c>
      <c r="AU83" s="62">
        <v>0</v>
      </c>
      <c r="AV83" s="62">
        <v>0</v>
      </c>
      <c r="AW83" s="62">
        <v>0</v>
      </c>
      <c r="AX83" s="62">
        <v>0</v>
      </c>
      <c r="AY83" s="62">
        <v>0</v>
      </c>
      <c r="AZ83" s="62">
        <v>0</v>
      </c>
      <c r="BA83" s="62">
        <v>0</v>
      </c>
      <c r="BB83" s="62">
        <v>0</v>
      </c>
      <c r="BC83" s="62">
        <v>0</v>
      </c>
      <c r="BD83" s="62">
        <v>0</v>
      </c>
      <c r="BE83" s="62">
        <v>0</v>
      </c>
      <c r="BF83" s="62">
        <v>0</v>
      </c>
      <c r="BG83" s="62">
        <v>0</v>
      </c>
      <c r="BH83" s="62">
        <v>0</v>
      </c>
      <c r="BI83" s="62">
        <v>0</v>
      </c>
      <c r="BJ83" s="62">
        <v>0</v>
      </c>
      <c r="BK83" s="62">
        <v>0</v>
      </c>
      <c r="BL83" s="62">
        <v>0</v>
      </c>
      <c r="BM83" s="62">
        <v>0</v>
      </c>
      <c r="BN83" s="74">
        <v>0</v>
      </c>
      <c r="BO83" s="75">
        <v>0</v>
      </c>
      <c r="BP83" s="62">
        <v>0</v>
      </c>
      <c r="BQ83" s="62">
        <v>0</v>
      </c>
      <c r="BR83" s="62">
        <v>0</v>
      </c>
      <c r="BS83" s="62">
        <v>0</v>
      </c>
      <c r="BT83" s="62">
        <v>0</v>
      </c>
      <c r="BU83" s="62">
        <v>0</v>
      </c>
      <c r="BV83" s="62">
        <v>0</v>
      </c>
      <c r="BW83" s="62">
        <v>0</v>
      </c>
      <c r="BX83" s="62">
        <v>0</v>
      </c>
      <c r="BY83" s="62">
        <v>0</v>
      </c>
      <c r="BZ83" s="62">
        <v>0</v>
      </c>
      <c r="CA83" s="62">
        <v>0</v>
      </c>
      <c r="CB83" s="62">
        <v>0</v>
      </c>
      <c r="CC83" s="62">
        <v>0</v>
      </c>
      <c r="CD83" s="62">
        <v>0</v>
      </c>
      <c r="CE83" s="62">
        <v>0</v>
      </c>
      <c r="CF83" s="62">
        <v>0</v>
      </c>
      <c r="CG83" s="62">
        <v>0</v>
      </c>
      <c r="CH83" s="62">
        <v>0</v>
      </c>
      <c r="CI83" s="62">
        <v>0</v>
      </c>
      <c r="CJ83" s="62">
        <v>0</v>
      </c>
      <c r="CK83" s="62">
        <v>0</v>
      </c>
      <c r="CL83" s="62">
        <v>0</v>
      </c>
      <c r="CM83" s="62">
        <v>0</v>
      </c>
      <c r="CN83" s="62">
        <v>0</v>
      </c>
      <c r="CO83" s="62">
        <v>0</v>
      </c>
      <c r="CP83" s="62">
        <v>0</v>
      </c>
      <c r="CQ83" s="62">
        <v>0</v>
      </c>
      <c r="CR83" s="62">
        <v>0</v>
      </c>
      <c r="CS83" s="62">
        <v>0</v>
      </c>
      <c r="CT83" s="62">
        <v>0</v>
      </c>
      <c r="CU83" s="62">
        <v>0</v>
      </c>
      <c r="CV83" s="62">
        <v>0</v>
      </c>
      <c r="CW83" s="62">
        <v>13.629</v>
      </c>
      <c r="CX83" s="62">
        <v>48535</v>
      </c>
      <c r="CY83" s="62">
        <v>2.0670236334813414</v>
      </c>
      <c r="CZ83" s="62">
        <v>13.336</v>
      </c>
      <c r="DA83" s="62">
        <v>27565</v>
      </c>
      <c r="DB83" s="62">
        <v>7.5675354102803105</v>
      </c>
      <c r="DC83" s="62">
        <v>13.196</v>
      </c>
      <c r="DD83" s="62">
        <v>5190</v>
      </c>
      <c r="DE83" s="62">
        <v>2.393262075549401</v>
      </c>
      <c r="DF83" s="62">
        <v>12.965</v>
      </c>
      <c r="DG83" s="62">
        <v>36455</v>
      </c>
      <c r="DH83" s="62">
        <v>25.375349070785713</v>
      </c>
      <c r="DI83" s="62">
        <v>12.79</v>
      </c>
      <c r="DJ83" s="62">
        <v>7170</v>
      </c>
      <c r="DK83" s="62">
        <v>6.2898011041852246</v>
      </c>
      <c r="DL83" s="62">
        <v>12.605</v>
      </c>
      <c r="DM83" s="62">
        <v>1420</v>
      </c>
      <c r="DN83" s="62">
        <v>1.5553326101765028</v>
      </c>
      <c r="DO83" s="62">
        <v>12.414999999999999</v>
      </c>
      <c r="DP83" s="62">
        <v>73485</v>
      </c>
      <c r="DQ83" s="62">
        <v>95.58049757781211</v>
      </c>
      <c r="DR83" s="62">
        <v>12.218</v>
      </c>
      <c r="DS83" s="62">
        <v>330</v>
      </c>
      <c r="DT83" s="62">
        <v>0.49617811719869981</v>
      </c>
      <c r="DU83" s="62">
        <v>12.028</v>
      </c>
      <c r="DV83" s="62">
        <v>0</v>
      </c>
      <c r="DW83" s="62">
        <v>0</v>
      </c>
      <c r="DX83" s="62">
        <v>11.9</v>
      </c>
      <c r="DY83" s="62">
        <v>20705</v>
      </c>
      <c r="DZ83" s="62">
        <v>39.531462844303931</v>
      </c>
      <c r="EA83" s="62">
        <v>11.760999999999999</v>
      </c>
      <c r="EB83" s="62">
        <v>0</v>
      </c>
      <c r="EC83" s="62">
        <v>0</v>
      </c>
      <c r="ED83" s="62">
        <v>11.651999999999999</v>
      </c>
      <c r="EE83" s="62">
        <v>0</v>
      </c>
      <c r="EF83" s="62">
        <v>0</v>
      </c>
      <c r="EG83" s="62">
        <v>11.56</v>
      </c>
      <c r="EH83" s="62">
        <v>57735</v>
      </c>
      <c r="EI83" s="62">
        <v>142.21799085172148</v>
      </c>
      <c r="EJ83" s="62"/>
      <c r="EK83" s="62">
        <v>0</v>
      </c>
      <c r="EL83" s="62">
        <v>0</v>
      </c>
      <c r="EM83" s="62">
        <v>0</v>
      </c>
      <c r="EN83" s="62">
        <v>0</v>
      </c>
      <c r="EO83" s="62">
        <v>0</v>
      </c>
      <c r="EP83" s="62">
        <v>11.35</v>
      </c>
      <c r="EQ83" s="62">
        <v>4195</v>
      </c>
      <c r="ER83" s="62">
        <v>12.542793700581107</v>
      </c>
      <c r="ES83" s="62">
        <v>11.2</v>
      </c>
      <c r="ET83" s="62">
        <v>13470</v>
      </c>
      <c r="EU83" s="62">
        <v>47.231345704049083</v>
      </c>
      <c r="EV83" s="62">
        <v>11.13</v>
      </c>
      <c r="EW83" s="62">
        <v>5360</v>
      </c>
      <c r="EX83" s="62">
        <v>21.437179867351528</v>
      </c>
      <c r="EY83" s="62">
        <v>11.06</v>
      </c>
      <c r="EZ83" s="62">
        <v>52820</v>
      </c>
      <c r="FA83" s="62">
        <v>235.22016326812397</v>
      </c>
      <c r="FB83" s="62">
        <v>11.1</v>
      </c>
      <c r="FC83" s="62">
        <v>3405</v>
      </c>
      <c r="FD83" s="62">
        <v>16.556560973413863</v>
      </c>
      <c r="FE83" s="62">
        <v>11.13</v>
      </c>
      <c r="FF83" s="62">
        <v>3325</v>
      </c>
      <c r="FG83" s="62">
        <v>17.469652012009998</v>
      </c>
      <c r="FH83" s="62">
        <v>11.17</v>
      </c>
      <c r="FI83" s="62">
        <v>660</v>
      </c>
      <c r="FJ83" s="62">
        <v>3.7237403505318833</v>
      </c>
      <c r="FK83" s="62">
        <v>11.2</v>
      </c>
      <c r="FL83" s="76">
        <v>12685</v>
      </c>
      <c r="FM83" s="76">
        <v>76.031491649206274</v>
      </c>
      <c r="FN83" s="76">
        <v>11.25</v>
      </c>
      <c r="FO83" s="76">
        <v>330</v>
      </c>
      <c r="FP83" s="76">
        <v>2.0810201453536896</v>
      </c>
      <c r="FQ83" s="76">
        <v>11.33</v>
      </c>
      <c r="FR83" s="76">
        <v>17225</v>
      </c>
      <c r="FS83" s="76">
        <v>113.38313675555904</v>
      </c>
      <c r="FT83" s="76">
        <v>11.36</v>
      </c>
      <c r="FU83" s="76">
        <v>120</v>
      </c>
      <c r="FV83" s="76">
        <v>0.82409117813440114</v>
      </c>
      <c r="FW83" s="76">
        <v>11.37</v>
      </c>
      <c r="FX83" s="76">
        <v>37499</v>
      </c>
      <c r="FY83" s="76">
        <v>267.29697595883761</v>
      </c>
      <c r="FZ83" s="76">
        <v>11.407</v>
      </c>
      <c r="GA83" s="76">
        <v>45</v>
      </c>
      <c r="GB83" s="76">
        <v>0.33086599214793505</v>
      </c>
      <c r="GC83" s="62">
        <v>11.441000000000001</v>
      </c>
      <c r="GD83" s="62">
        <v>40</v>
      </c>
      <c r="GE83" s="62">
        <v>0.30250884671583078</v>
      </c>
      <c r="GF83" s="62">
        <v>11.472</v>
      </c>
      <c r="GG83" s="62">
        <v>15</v>
      </c>
      <c r="GH83" s="62">
        <v>0.11647442868379926</v>
      </c>
      <c r="GI83" s="62">
        <v>11.5</v>
      </c>
      <c r="GJ83" s="62">
        <v>1205</v>
      </c>
      <c r="GK83" s="62">
        <v>9.5718103814463849</v>
      </c>
      <c r="GL83" s="62">
        <v>11.554</v>
      </c>
      <c r="GM83" s="62">
        <v>0</v>
      </c>
      <c r="GN83" s="62">
        <v>0</v>
      </c>
      <c r="GO83" s="62">
        <v>11.6</v>
      </c>
      <c r="GP83" s="62">
        <v>8690</v>
      </c>
      <c r="GQ83" s="62">
        <v>73.829087116729227</v>
      </c>
      <c r="GR83" s="62">
        <v>11.624000000000001</v>
      </c>
      <c r="GS83" s="62">
        <v>0</v>
      </c>
      <c r="GT83" s="62">
        <v>0</v>
      </c>
      <c r="GU83" s="62">
        <v>11.645</v>
      </c>
      <c r="GV83" s="62">
        <v>10</v>
      </c>
      <c r="GW83" s="62">
        <v>8.8520549156246006E-2</v>
      </c>
      <c r="GX83" s="62">
        <v>11.653</v>
      </c>
      <c r="GY83" s="62">
        <v>0</v>
      </c>
      <c r="GZ83" s="62">
        <v>0</v>
      </c>
      <c r="HA83" s="62">
        <v>11.66</v>
      </c>
      <c r="HB83" s="62">
        <v>7375</v>
      </c>
      <c r="HC83" s="62">
        <v>66.783950018465674</v>
      </c>
      <c r="HD83" s="62">
        <v>11.675000000000001</v>
      </c>
      <c r="HE83" s="62">
        <v>170</v>
      </c>
      <c r="HF83" s="62">
        <v>1.5492762575567507</v>
      </c>
      <c r="HG83" s="62">
        <v>11.69</v>
      </c>
      <c r="HH83" s="62">
        <v>3535</v>
      </c>
      <c r="HI83" s="62">
        <v>32.012775512590856</v>
      </c>
      <c r="HJ83" s="62">
        <v>11.69</v>
      </c>
      <c r="HK83" s="62">
        <v>0</v>
      </c>
      <c r="HL83" s="62">
        <v>0</v>
      </c>
      <c r="HM83" s="62">
        <v>11.69</v>
      </c>
      <c r="HN83" s="62">
        <v>0</v>
      </c>
      <c r="HO83" s="62">
        <v>0</v>
      </c>
      <c r="HP83" s="62">
        <v>11.705</v>
      </c>
      <c r="HQ83" s="62">
        <v>0</v>
      </c>
      <c r="HR83" s="62">
        <v>0</v>
      </c>
    </row>
    <row r="84" spans="2:226" s="43" customFormat="1">
      <c r="B84" s="68" t="str">
        <f t="shared" si="35"/>
        <v>OD Comdty</v>
      </c>
      <c r="C84" s="45" t="str">
        <f t="shared" si="36"/>
        <v/>
      </c>
      <c r="E84" s="50"/>
      <c r="F84" s="52"/>
      <c r="G84" s="46"/>
      <c r="H84" s="46"/>
      <c r="I84" s="46"/>
      <c r="J84" s="46"/>
      <c r="K84" s="46"/>
      <c r="L84" s="43" t="str">
        <f t="shared" si="43"/>
        <v/>
      </c>
      <c r="M84" s="43" t="str">
        <f>IF(C84="","",VLOOKUP(LEFT(C84,1),DIs!$R$2:$S$13,2,FALSE))</f>
        <v/>
      </c>
      <c r="N84" s="54" t="str">
        <f t="shared" si="44"/>
        <v/>
      </c>
      <c r="O84" s="54">
        <f>IF(A84="",0,WORKDAY(N84-1,1,FERIADOS!$A$2:$A$831))</f>
        <v>0</v>
      </c>
      <c r="P84" s="150">
        <f t="shared" si="47"/>
        <v>10</v>
      </c>
      <c r="Q84" s="61" t="str">
        <f>_xll.BDH(A84,$R$7:$S$7,$C$1,$C$1,"Dir=V","Dts=S","Sort=A","Quote=C","QtTyp=Y","Days=T","Per=cd","DtFmt=D","UseDPDF=Y")</f>
        <v>#N/A Invalid Security</v>
      </c>
      <c r="T84" s="43">
        <f t="shared" si="50"/>
        <v>0</v>
      </c>
      <c r="V84" s="69" t="str">
        <f>_xll.BDH(B84,$R$7:$S$7,$C$1,$C$1,"Dir=V","Dts=S","Sort=A","Quote=C","QtTyp=Y","Days=T","Per=cd","DtFmt=D","UseDPDF=Y")</f>
        <v>#N/A N/A</v>
      </c>
      <c r="Y84" s="43">
        <f t="shared" si="51"/>
        <v>0</v>
      </c>
      <c r="AA84" s="43">
        <f t="shared" si="52"/>
        <v>0</v>
      </c>
      <c r="AB84" s="43">
        <f t="shared" si="45"/>
        <v>0</v>
      </c>
      <c r="AF84" s="48">
        <v>42118</v>
      </c>
      <c r="AG84" s="43">
        <v>13.42</v>
      </c>
      <c r="AH84" s="43">
        <v>257795</v>
      </c>
      <c r="AI84" s="43">
        <f t="shared" si="48"/>
        <v>257795</v>
      </c>
      <c r="AK84" s="58">
        <f t="shared" si="49"/>
        <v>42730</v>
      </c>
      <c r="AL84" s="43">
        <f t="shared" si="56"/>
        <v>79</v>
      </c>
      <c r="AM84" s="43">
        <f>IF(AK84="","",NETWORKDAYS(AK84,$AM$2,FERIADOS!$A$1:$A$830)-1)</f>
        <v>5</v>
      </c>
      <c r="AN84" s="63">
        <v>3.28</v>
      </c>
      <c r="AO84" s="43">
        <f t="shared" si="53"/>
        <v>13.628</v>
      </c>
      <c r="AP84" s="50">
        <f t="shared" si="54"/>
        <v>20197</v>
      </c>
      <c r="AQ84" s="59">
        <f t="shared" si="46"/>
        <v>1.072497340176561</v>
      </c>
      <c r="AR84" s="59">
        <f t="shared" si="55"/>
        <v>0</v>
      </c>
      <c r="AS84" s="72">
        <v>42730</v>
      </c>
      <c r="AT84" s="73">
        <v>1084.7810054218378</v>
      </c>
      <c r="AU84" s="62">
        <v>0</v>
      </c>
      <c r="AV84" s="62">
        <v>0</v>
      </c>
      <c r="AW84" s="62">
        <v>0</v>
      </c>
      <c r="AX84" s="62">
        <v>0</v>
      </c>
      <c r="AY84" s="62">
        <v>0</v>
      </c>
      <c r="AZ84" s="62">
        <v>0</v>
      </c>
      <c r="BA84" s="62">
        <v>0</v>
      </c>
      <c r="BB84" s="62">
        <v>0</v>
      </c>
      <c r="BC84" s="62">
        <v>0</v>
      </c>
      <c r="BD84" s="62">
        <v>0</v>
      </c>
      <c r="BE84" s="62">
        <v>0</v>
      </c>
      <c r="BF84" s="62">
        <v>0</v>
      </c>
      <c r="BG84" s="62">
        <v>0</v>
      </c>
      <c r="BH84" s="62">
        <v>0</v>
      </c>
      <c r="BI84" s="62">
        <v>0</v>
      </c>
      <c r="BJ84" s="62">
        <v>0</v>
      </c>
      <c r="BK84" s="62">
        <v>0</v>
      </c>
      <c r="BL84" s="62">
        <v>0</v>
      </c>
      <c r="BM84" s="62">
        <v>0</v>
      </c>
      <c r="BN84" s="74">
        <v>0</v>
      </c>
      <c r="BO84" s="75">
        <v>0</v>
      </c>
      <c r="BP84" s="62">
        <v>0</v>
      </c>
      <c r="BQ84" s="62">
        <v>0</v>
      </c>
      <c r="BR84" s="62">
        <v>0</v>
      </c>
      <c r="BS84" s="62">
        <v>0</v>
      </c>
      <c r="BT84" s="62">
        <v>0</v>
      </c>
      <c r="BU84" s="62">
        <v>0</v>
      </c>
      <c r="BV84" s="62">
        <v>0</v>
      </c>
      <c r="BW84" s="62">
        <v>0</v>
      </c>
      <c r="BX84" s="62">
        <v>0</v>
      </c>
      <c r="BY84" s="62">
        <v>0</v>
      </c>
      <c r="BZ84" s="62">
        <v>0</v>
      </c>
      <c r="CA84" s="62">
        <v>0</v>
      </c>
      <c r="CB84" s="62">
        <v>0</v>
      </c>
      <c r="CC84" s="62">
        <v>0</v>
      </c>
      <c r="CD84" s="62">
        <v>0</v>
      </c>
      <c r="CE84" s="62">
        <v>0</v>
      </c>
      <c r="CF84" s="62">
        <v>0</v>
      </c>
      <c r="CG84" s="62">
        <v>0</v>
      </c>
      <c r="CH84" s="62">
        <v>0</v>
      </c>
      <c r="CI84" s="62">
        <v>0</v>
      </c>
      <c r="CJ84" s="62">
        <v>0</v>
      </c>
      <c r="CK84" s="62">
        <v>0</v>
      </c>
      <c r="CL84" s="62">
        <v>0</v>
      </c>
      <c r="CM84" s="62">
        <v>0</v>
      </c>
      <c r="CN84" s="62">
        <v>0</v>
      </c>
      <c r="CO84" s="62">
        <v>0</v>
      </c>
      <c r="CP84" s="62">
        <v>0</v>
      </c>
      <c r="CQ84" s="62">
        <v>0</v>
      </c>
      <c r="CR84" s="62">
        <v>0</v>
      </c>
      <c r="CS84" s="62">
        <v>0</v>
      </c>
      <c r="CT84" s="62">
        <v>0</v>
      </c>
      <c r="CU84" s="62">
        <v>0</v>
      </c>
      <c r="CV84" s="62">
        <v>0</v>
      </c>
      <c r="CW84" s="62">
        <v>13.628</v>
      </c>
      <c r="CX84" s="62">
        <v>20197</v>
      </c>
      <c r="CY84" s="62">
        <v>1.072497340176561</v>
      </c>
      <c r="CZ84" s="62">
        <v>13.345000000000001</v>
      </c>
      <c r="DA84" s="62">
        <v>8650</v>
      </c>
      <c r="DB84" s="62">
        <v>2.4596555717047659</v>
      </c>
      <c r="DC84" s="62">
        <v>13.205</v>
      </c>
      <c r="DD84" s="62">
        <v>276</v>
      </c>
      <c r="DE84" s="62">
        <v>0.12982631941479825</v>
      </c>
      <c r="DF84" s="62">
        <v>12.96</v>
      </c>
      <c r="DG84" s="62">
        <v>10655</v>
      </c>
      <c r="DH84" s="62">
        <v>7.5089988243569721</v>
      </c>
      <c r="DI84" s="62">
        <v>12.8</v>
      </c>
      <c r="DJ84" s="62">
        <v>501</v>
      </c>
      <c r="DK84" s="62">
        <v>0.44350771260665278</v>
      </c>
      <c r="DL84" s="62">
        <v>12.615</v>
      </c>
      <c r="DM84" s="62">
        <v>31</v>
      </c>
      <c r="DN84" s="62">
        <v>3.4182368430351856E-2</v>
      </c>
      <c r="DO84" s="62">
        <v>12.41</v>
      </c>
      <c r="DP84" s="62">
        <v>23882</v>
      </c>
      <c r="DQ84" s="62">
        <v>31.230129094801285</v>
      </c>
      <c r="DR84" s="62">
        <v>12.233000000000001</v>
      </c>
      <c r="DS84" s="62">
        <v>35</v>
      </c>
      <c r="DT84" s="62">
        <v>5.2836090548403374E-2</v>
      </c>
      <c r="DU84" s="62">
        <v>12.037000000000001</v>
      </c>
      <c r="DV84" s="62">
        <v>13</v>
      </c>
      <c r="DW84" s="62">
        <v>2.24629381086765E-2</v>
      </c>
      <c r="DX84" s="62">
        <v>11.904999999999999</v>
      </c>
      <c r="DY84" s="62">
        <v>7489</v>
      </c>
      <c r="DZ84" s="62">
        <v>14.336553474036927</v>
      </c>
      <c r="EA84" s="62">
        <v>11.768000000000001</v>
      </c>
      <c r="EB84" s="62">
        <v>0</v>
      </c>
      <c r="EC84" s="62">
        <v>0</v>
      </c>
      <c r="ED84" s="62">
        <v>11.66</v>
      </c>
      <c r="EE84" s="62">
        <v>0</v>
      </c>
      <c r="EF84" s="62">
        <v>0</v>
      </c>
      <c r="EG84" s="62">
        <v>11.57</v>
      </c>
      <c r="EH84" s="62">
        <v>15745</v>
      </c>
      <c r="EI84" s="62">
        <v>38.83557805524346</v>
      </c>
      <c r="EJ84" s="62"/>
      <c r="EK84" s="62">
        <v>0</v>
      </c>
      <c r="EL84" s="62">
        <v>0</v>
      </c>
      <c r="EM84" s="62">
        <v>0</v>
      </c>
      <c r="EN84" s="62">
        <v>0</v>
      </c>
      <c r="EO84" s="62">
        <v>0</v>
      </c>
      <c r="EP84" s="62">
        <v>11.36</v>
      </c>
      <c r="EQ84" s="62">
        <v>4235</v>
      </c>
      <c r="ER84" s="62">
        <v>12.669189673815886</v>
      </c>
      <c r="ES84" s="62">
        <v>11.21</v>
      </c>
      <c r="ET84" s="62">
        <v>4240</v>
      </c>
      <c r="EU84" s="62">
        <v>14.867011425341801</v>
      </c>
      <c r="EV84" s="62">
        <v>11.13</v>
      </c>
      <c r="EW84" s="62">
        <v>10681</v>
      </c>
      <c r="EX84" s="62">
        <v>42.711204704406747</v>
      </c>
      <c r="EY84" s="62">
        <v>11.08</v>
      </c>
      <c r="EZ84" s="62">
        <v>16100</v>
      </c>
      <c r="FA84" s="62">
        <v>71.626614085501771</v>
      </c>
      <c r="FB84" s="62">
        <v>11.11</v>
      </c>
      <c r="FC84" s="62">
        <v>1685</v>
      </c>
      <c r="FD84" s="62">
        <v>8.185389822027048</v>
      </c>
      <c r="FE84" s="62">
        <v>11.13</v>
      </c>
      <c r="FF84" s="62">
        <v>920</v>
      </c>
      <c r="FG84" s="62">
        <v>4.8296649521070352</v>
      </c>
      <c r="FH84" s="62">
        <v>11.18</v>
      </c>
      <c r="FI84" s="62">
        <v>941</v>
      </c>
      <c r="FJ84" s="62">
        <v>5.3021068139246079</v>
      </c>
      <c r="FK84" s="62">
        <v>11.21</v>
      </c>
      <c r="FL84" s="76">
        <v>3415</v>
      </c>
      <c r="FM84" s="76">
        <v>20.438722220684621</v>
      </c>
      <c r="FN84" s="76">
        <v>11.27</v>
      </c>
      <c r="FO84" s="76">
        <v>20572</v>
      </c>
      <c r="FP84" s="76">
        <v>129.47298827277882</v>
      </c>
      <c r="FQ84" s="76">
        <v>11.35</v>
      </c>
      <c r="FR84" s="76">
        <v>18527</v>
      </c>
      <c r="FS84" s="76">
        <v>121.69646543555641</v>
      </c>
      <c r="FT84" s="76">
        <v>11.356999999999999</v>
      </c>
      <c r="FU84" s="76">
        <v>47880</v>
      </c>
      <c r="FV84" s="76">
        <v>328.40015275395467</v>
      </c>
      <c r="FW84" s="76">
        <v>11.39</v>
      </c>
      <c r="FX84" s="76">
        <v>8273</v>
      </c>
      <c r="FY84" s="76">
        <v>58.832617346198433</v>
      </c>
      <c r="FZ84" s="76">
        <v>11.414999999999999</v>
      </c>
      <c r="GA84" s="76">
        <v>140</v>
      </c>
      <c r="GB84" s="76">
        <v>1.0274239968175385</v>
      </c>
      <c r="GC84" s="62">
        <v>11.455</v>
      </c>
      <c r="GD84" s="62">
        <v>281</v>
      </c>
      <c r="GE84" s="62">
        <v>2.1203507635276302</v>
      </c>
      <c r="GF84" s="62">
        <v>11.49</v>
      </c>
      <c r="GG84" s="62">
        <v>50</v>
      </c>
      <c r="GH84" s="62">
        <v>0.38726455764540002</v>
      </c>
      <c r="GI84" s="62">
        <v>11.48</v>
      </c>
      <c r="GJ84" s="62">
        <v>210</v>
      </c>
      <c r="GK84" s="62">
        <v>1.6671558245492435</v>
      </c>
      <c r="GL84" s="62">
        <v>11.545</v>
      </c>
      <c r="GM84" s="62">
        <v>0</v>
      </c>
      <c r="GN84" s="62">
        <v>0</v>
      </c>
      <c r="GO84" s="62">
        <v>11.6</v>
      </c>
      <c r="GP84" s="62">
        <v>6106</v>
      </c>
      <c r="GQ84" s="62">
        <v>51.783132709872227</v>
      </c>
      <c r="GR84" s="62">
        <v>11.618</v>
      </c>
      <c r="GS84" s="62">
        <v>0</v>
      </c>
      <c r="GT84" s="62">
        <v>0</v>
      </c>
      <c r="GU84" s="62">
        <v>11.634</v>
      </c>
      <c r="GV84" s="62">
        <v>25</v>
      </c>
      <c r="GW84" s="62">
        <v>0.2210588758251982</v>
      </c>
      <c r="GX84" s="62">
        <v>11.648</v>
      </c>
      <c r="GY84" s="62">
        <v>0</v>
      </c>
      <c r="GZ84" s="62">
        <v>0</v>
      </c>
      <c r="HA84" s="62">
        <v>11.66</v>
      </c>
      <c r="HB84" s="62">
        <v>2157</v>
      </c>
      <c r="HC84" s="62">
        <v>19.494458928691699</v>
      </c>
      <c r="HD84" s="62">
        <v>11.66</v>
      </c>
      <c r="HE84" s="62">
        <v>10</v>
      </c>
      <c r="HF84" s="62">
        <v>9.1072967870709023E-2</v>
      </c>
      <c r="HG84" s="62">
        <v>11.7</v>
      </c>
      <c r="HH84" s="62">
        <v>10282</v>
      </c>
      <c r="HI84" s="62">
        <v>92.83073150131149</v>
      </c>
      <c r="HJ84" s="62">
        <v>11.7</v>
      </c>
      <c r="HK84" s="62">
        <v>0</v>
      </c>
      <c r="HL84" s="62">
        <v>0</v>
      </c>
      <c r="HM84" s="62">
        <v>11.7</v>
      </c>
      <c r="HN84" s="62">
        <v>0</v>
      </c>
      <c r="HO84" s="62">
        <v>0</v>
      </c>
      <c r="HP84" s="62">
        <v>11.715</v>
      </c>
      <c r="HQ84" s="62">
        <v>0</v>
      </c>
      <c r="HR84" s="62">
        <v>0</v>
      </c>
    </row>
    <row r="85" spans="2:226" s="43" customFormat="1">
      <c r="B85" s="68" t="str">
        <f t="shared" si="35"/>
        <v>OD Comdty</v>
      </c>
      <c r="C85" s="45" t="str">
        <f t="shared" si="36"/>
        <v/>
      </c>
      <c r="E85" s="50"/>
      <c r="F85" s="52"/>
      <c r="G85" s="46"/>
      <c r="H85" s="46"/>
      <c r="I85" s="46"/>
      <c r="J85" s="46"/>
      <c r="K85" s="46"/>
      <c r="L85" s="43" t="str">
        <f t="shared" si="43"/>
        <v/>
      </c>
      <c r="M85" s="43" t="str">
        <f>IF(C85="","",VLOOKUP(LEFT(C85,1),DIs!$R$2:$S$13,2,FALSE))</f>
        <v/>
      </c>
      <c r="N85" s="54" t="str">
        <f t="shared" si="44"/>
        <v/>
      </c>
      <c r="O85" s="54">
        <f>IF(A85="",0,WORKDAY(N85-1,1,FERIADOS!$A$2:$A$831))</f>
        <v>0</v>
      </c>
      <c r="P85" s="150">
        <f t="shared" si="47"/>
        <v>10</v>
      </c>
      <c r="Q85" s="61" t="str">
        <f>_xll.BDH(A85,$R$7:$S$7,$C$1,$C$1,"Dir=V","Dts=S","Sort=A","Quote=C","QtTyp=Y","Days=T","Per=cd","DtFmt=D","UseDPDF=Y")</f>
        <v>#N/A Invalid Security</v>
      </c>
      <c r="T85" s="43">
        <f t="shared" si="50"/>
        <v>0</v>
      </c>
      <c r="V85" s="69" t="str">
        <f>_xll.BDH(B85,$R$7:$S$7,$C$1,$C$1,"Dir=V","Dts=S","Sort=A","Quote=C","QtTyp=Y","Days=T","Per=cd","DtFmt=D","UseDPDF=Y")</f>
        <v>#N/A N/A</v>
      </c>
      <c r="Y85" s="43">
        <f t="shared" si="51"/>
        <v>0</v>
      </c>
      <c r="AA85" s="43">
        <f t="shared" si="52"/>
        <v>0</v>
      </c>
      <c r="AB85" s="43">
        <f t="shared" si="45"/>
        <v>0</v>
      </c>
      <c r="AF85" s="48">
        <v>42121</v>
      </c>
      <c r="AG85" s="43">
        <v>13.25</v>
      </c>
      <c r="AH85" s="43">
        <v>315235</v>
      </c>
      <c r="AI85" s="43">
        <f t="shared" si="48"/>
        <v>315235</v>
      </c>
      <c r="AK85" s="58">
        <f t="shared" si="49"/>
        <v>42727</v>
      </c>
      <c r="AL85" s="43">
        <f t="shared" si="56"/>
        <v>80</v>
      </c>
      <c r="AM85" s="43">
        <f>IF(AK85="","",NETWORKDAYS(AK85,$AM$2,FERIADOS!$A$1:$A$830)-1)</f>
        <v>6</v>
      </c>
      <c r="AN85" s="63">
        <v>3.2698999999999998</v>
      </c>
      <c r="AO85" s="43">
        <f t="shared" si="53"/>
        <v>13.63</v>
      </c>
      <c r="AP85" s="50">
        <f t="shared" si="54"/>
        <v>64940</v>
      </c>
      <c r="AQ85" s="59">
        <f t="shared" si="46"/>
        <v>4.1487212422633934</v>
      </c>
      <c r="AR85" s="59">
        <f t="shared" si="55"/>
        <v>0</v>
      </c>
      <c r="AS85" s="72">
        <v>42727</v>
      </c>
      <c r="AT85" s="73">
        <v>1156.8681186241167</v>
      </c>
      <c r="AU85" s="62">
        <v>0</v>
      </c>
      <c r="AV85" s="62">
        <v>0</v>
      </c>
      <c r="AW85" s="62">
        <v>0</v>
      </c>
      <c r="AX85" s="62">
        <v>0</v>
      </c>
      <c r="AY85" s="62">
        <v>0</v>
      </c>
      <c r="AZ85" s="62">
        <v>0</v>
      </c>
      <c r="BA85" s="62">
        <v>0</v>
      </c>
      <c r="BB85" s="62">
        <v>0</v>
      </c>
      <c r="BC85" s="62">
        <v>0</v>
      </c>
      <c r="BD85" s="62">
        <v>0</v>
      </c>
      <c r="BE85" s="62">
        <v>0</v>
      </c>
      <c r="BF85" s="62">
        <v>0</v>
      </c>
      <c r="BG85" s="62">
        <v>0</v>
      </c>
      <c r="BH85" s="62">
        <v>0</v>
      </c>
      <c r="BI85" s="62">
        <v>0</v>
      </c>
      <c r="BJ85" s="62">
        <v>0</v>
      </c>
      <c r="BK85" s="62">
        <v>0</v>
      </c>
      <c r="BL85" s="62">
        <v>0</v>
      </c>
      <c r="BM85" s="62">
        <v>0</v>
      </c>
      <c r="BN85" s="74">
        <v>0</v>
      </c>
      <c r="BO85" s="75">
        <v>0</v>
      </c>
      <c r="BP85" s="62">
        <v>0</v>
      </c>
      <c r="BQ85" s="62">
        <v>0</v>
      </c>
      <c r="BR85" s="62">
        <v>0</v>
      </c>
      <c r="BS85" s="62">
        <v>0</v>
      </c>
      <c r="BT85" s="62">
        <v>0</v>
      </c>
      <c r="BU85" s="62">
        <v>0</v>
      </c>
      <c r="BV85" s="62">
        <v>0</v>
      </c>
      <c r="BW85" s="62">
        <v>0</v>
      </c>
      <c r="BX85" s="62">
        <v>0</v>
      </c>
      <c r="BY85" s="62">
        <v>0</v>
      </c>
      <c r="BZ85" s="62">
        <v>0</v>
      </c>
      <c r="CA85" s="62">
        <v>0</v>
      </c>
      <c r="CB85" s="62">
        <v>0</v>
      </c>
      <c r="CC85" s="62">
        <v>0</v>
      </c>
      <c r="CD85" s="62">
        <v>0</v>
      </c>
      <c r="CE85" s="62">
        <v>0</v>
      </c>
      <c r="CF85" s="62">
        <v>0</v>
      </c>
      <c r="CG85" s="62">
        <v>0</v>
      </c>
      <c r="CH85" s="62">
        <v>0</v>
      </c>
      <c r="CI85" s="62">
        <v>0</v>
      </c>
      <c r="CJ85" s="62">
        <v>0</v>
      </c>
      <c r="CK85" s="62">
        <v>0</v>
      </c>
      <c r="CL85" s="62">
        <v>0</v>
      </c>
      <c r="CM85" s="62">
        <v>0</v>
      </c>
      <c r="CN85" s="62">
        <v>0</v>
      </c>
      <c r="CO85" s="62">
        <v>0</v>
      </c>
      <c r="CP85" s="62">
        <v>0</v>
      </c>
      <c r="CQ85" s="62">
        <v>0</v>
      </c>
      <c r="CR85" s="62">
        <v>0</v>
      </c>
      <c r="CS85" s="62">
        <v>0</v>
      </c>
      <c r="CT85" s="62">
        <v>0</v>
      </c>
      <c r="CU85" s="62">
        <v>0</v>
      </c>
      <c r="CV85" s="62">
        <v>0</v>
      </c>
      <c r="CW85" s="62">
        <v>13.63</v>
      </c>
      <c r="CX85" s="62">
        <v>64940</v>
      </c>
      <c r="CY85" s="62">
        <v>4.1487212422633934</v>
      </c>
      <c r="CZ85" s="62">
        <v>13.35</v>
      </c>
      <c r="DA85" s="62">
        <v>37110</v>
      </c>
      <c r="DB85" s="62">
        <v>10.970984827251231</v>
      </c>
      <c r="DC85" s="62">
        <v>13.23</v>
      </c>
      <c r="DD85" s="62">
        <v>26710</v>
      </c>
      <c r="DE85" s="62">
        <v>12.873157576998704</v>
      </c>
      <c r="DF85" s="62">
        <v>12.975</v>
      </c>
      <c r="DG85" s="62">
        <v>76600</v>
      </c>
      <c r="DH85" s="62">
        <v>54.910250874509707</v>
      </c>
      <c r="DI85" s="62">
        <v>12.81</v>
      </c>
      <c r="DJ85" s="62">
        <v>500</v>
      </c>
      <c r="DK85" s="62">
        <v>0.44888414088944456</v>
      </c>
      <c r="DL85" s="62">
        <v>12.63</v>
      </c>
      <c r="DM85" s="62">
        <v>500</v>
      </c>
      <c r="DN85" s="62">
        <v>0.55778260590573658</v>
      </c>
      <c r="DO85" s="62">
        <v>12.425000000000001</v>
      </c>
      <c r="DP85" s="62">
        <v>41520</v>
      </c>
      <c r="DQ85" s="62">
        <v>54.848404066077528</v>
      </c>
      <c r="DR85" s="62">
        <v>12.225</v>
      </c>
      <c r="DS85" s="62">
        <v>0</v>
      </c>
      <c r="DT85" s="62">
        <v>0</v>
      </c>
      <c r="DU85" s="62">
        <v>12.061</v>
      </c>
      <c r="DV85" s="62">
        <v>0</v>
      </c>
      <c r="DW85" s="62">
        <v>0</v>
      </c>
      <c r="DX85" s="62">
        <v>11.95</v>
      </c>
      <c r="DY85" s="62">
        <v>18315</v>
      </c>
      <c r="DZ85" s="62">
        <v>35.310898783909494</v>
      </c>
      <c r="EA85" s="62">
        <v>11.807</v>
      </c>
      <c r="EB85" s="62">
        <v>0</v>
      </c>
      <c r="EC85" s="62">
        <v>0</v>
      </c>
      <c r="ED85" s="62">
        <v>11.695</v>
      </c>
      <c r="EE85" s="62">
        <v>0</v>
      </c>
      <c r="EF85" s="62">
        <v>0</v>
      </c>
      <c r="EG85" s="62">
        <v>11.6</v>
      </c>
      <c r="EH85" s="62">
        <v>24800</v>
      </c>
      <c r="EI85" s="62">
        <v>61.540501725513835</v>
      </c>
      <c r="EJ85" s="62"/>
      <c r="EK85" s="62">
        <v>0</v>
      </c>
      <c r="EL85" s="62">
        <v>0</v>
      </c>
      <c r="EM85" s="62">
        <v>0</v>
      </c>
      <c r="EN85" s="62">
        <v>0</v>
      </c>
      <c r="EO85" s="62">
        <v>0</v>
      </c>
      <c r="EP85" s="62">
        <v>11.39</v>
      </c>
      <c r="EQ85" s="62">
        <v>4925</v>
      </c>
      <c r="ER85" s="62">
        <v>14.810456781290325</v>
      </c>
      <c r="ES85" s="62">
        <v>11.25</v>
      </c>
      <c r="ET85" s="62">
        <v>4250</v>
      </c>
      <c r="EU85" s="62">
        <v>14.96784763841363</v>
      </c>
      <c r="EV85" s="62">
        <v>11.17</v>
      </c>
      <c r="EW85" s="62">
        <v>5920</v>
      </c>
      <c r="EX85" s="62">
        <v>23.766188117407872</v>
      </c>
      <c r="EY85" s="62">
        <v>11.12</v>
      </c>
      <c r="EZ85" s="62">
        <v>40245</v>
      </c>
      <c r="FA85" s="62">
        <v>179.68420043571865</v>
      </c>
      <c r="FB85" s="62">
        <v>11.16</v>
      </c>
      <c r="FC85" s="62">
        <v>955</v>
      </c>
      <c r="FD85" s="62">
        <v>4.6530142803708436</v>
      </c>
      <c r="FE85" s="62">
        <v>11.18</v>
      </c>
      <c r="FF85" s="62">
        <v>1830</v>
      </c>
      <c r="FG85" s="62">
        <v>9.6326920771736617</v>
      </c>
      <c r="FH85" s="62">
        <v>11.2</v>
      </c>
      <c r="FI85" s="62">
        <v>100</v>
      </c>
      <c r="FJ85" s="62">
        <v>0.56539057056073894</v>
      </c>
      <c r="FK85" s="62">
        <v>11.24</v>
      </c>
      <c r="FL85" s="76">
        <v>19535</v>
      </c>
      <c r="FM85" s="76">
        <v>117.25639813704699</v>
      </c>
      <c r="FN85" s="76">
        <v>11.305</v>
      </c>
      <c r="FO85" s="76">
        <v>15</v>
      </c>
      <c r="FP85" s="76">
        <v>9.4645106874383489E-2</v>
      </c>
      <c r="FQ85" s="76">
        <v>11.37</v>
      </c>
      <c r="FR85" s="76">
        <v>12220</v>
      </c>
      <c r="FS85" s="76">
        <v>80.508311146355013</v>
      </c>
      <c r="FT85" s="76">
        <v>11.395</v>
      </c>
      <c r="FU85" s="76">
        <v>40</v>
      </c>
      <c r="FV85" s="76">
        <v>0.27492744240982747</v>
      </c>
      <c r="FW85" s="76">
        <v>11.42</v>
      </c>
      <c r="FX85" s="76">
        <v>23295</v>
      </c>
      <c r="FY85" s="76">
        <v>166.04154054370343</v>
      </c>
      <c r="FZ85" s="76">
        <v>11.467000000000001</v>
      </c>
      <c r="GA85" s="76">
        <v>0</v>
      </c>
      <c r="GB85" s="76">
        <v>0</v>
      </c>
      <c r="GC85" s="62">
        <v>11.51</v>
      </c>
      <c r="GD85" s="62">
        <v>670</v>
      </c>
      <c r="GE85" s="62">
        <v>5.0598280434170482</v>
      </c>
      <c r="GF85" s="62">
        <v>11.531000000000001</v>
      </c>
      <c r="GG85" s="62">
        <v>0</v>
      </c>
      <c r="GH85" s="62">
        <v>0</v>
      </c>
      <c r="GI85" s="62">
        <v>11.55</v>
      </c>
      <c r="GJ85" s="62">
        <v>850</v>
      </c>
      <c r="GK85" s="62">
        <v>6.7458555211257618</v>
      </c>
      <c r="GL85" s="62">
        <v>11.603999999999999</v>
      </c>
      <c r="GM85" s="62">
        <v>0</v>
      </c>
      <c r="GN85" s="62">
        <v>0</v>
      </c>
      <c r="GO85" s="62">
        <v>11.65</v>
      </c>
      <c r="GP85" s="62">
        <v>10600</v>
      </c>
      <c r="GQ85" s="62">
        <v>89.911278617002907</v>
      </c>
      <c r="GR85" s="62">
        <v>11.669</v>
      </c>
      <c r="GS85" s="62">
        <v>0</v>
      </c>
      <c r="GT85" s="62">
        <v>0</v>
      </c>
      <c r="GU85" s="62">
        <v>11.685</v>
      </c>
      <c r="GV85" s="62">
        <v>15</v>
      </c>
      <c r="GW85" s="62">
        <v>0.13257816114569806</v>
      </c>
      <c r="GX85" s="62">
        <v>11.693</v>
      </c>
      <c r="GY85" s="62">
        <v>0</v>
      </c>
      <c r="GZ85" s="62">
        <v>0</v>
      </c>
      <c r="HA85" s="62">
        <v>11.7</v>
      </c>
      <c r="HB85" s="62">
        <v>8134</v>
      </c>
      <c r="HC85" s="62">
        <v>73.507472599133379</v>
      </c>
      <c r="HD85" s="62">
        <v>11.71</v>
      </c>
      <c r="HE85" s="62">
        <v>720</v>
      </c>
      <c r="HF85" s="62">
        <v>6.5481616439448365</v>
      </c>
      <c r="HG85" s="62">
        <v>11.74</v>
      </c>
      <c r="HH85" s="62">
        <v>14090</v>
      </c>
      <c r="HI85" s="62">
        <v>127.09774591770254</v>
      </c>
      <c r="HJ85" s="62">
        <v>11.74</v>
      </c>
      <c r="HK85" s="62">
        <v>0</v>
      </c>
      <c r="HL85" s="62">
        <v>0</v>
      </c>
      <c r="HM85" s="62">
        <v>11.74</v>
      </c>
      <c r="HN85" s="62">
        <v>0</v>
      </c>
      <c r="HO85" s="62">
        <v>0</v>
      </c>
      <c r="HP85" s="62">
        <v>11.755000000000001</v>
      </c>
      <c r="HQ85" s="62">
        <v>0</v>
      </c>
      <c r="HR85" s="62">
        <v>0</v>
      </c>
    </row>
    <row r="86" spans="2:226" s="43" customFormat="1">
      <c r="B86" s="68" t="str">
        <f t="shared" si="35"/>
        <v>OD Comdty</v>
      </c>
      <c r="C86" s="45" t="str">
        <f t="shared" si="36"/>
        <v/>
      </c>
      <c r="E86" s="50"/>
      <c r="F86" s="52"/>
      <c r="G86" s="46"/>
      <c r="H86" s="46"/>
      <c r="I86" s="46"/>
      <c r="J86" s="46"/>
      <c r="K86" s="46"/>
      <c r="L86" s="43" t="str">
        <f t="shared" si="43"/>
        <v/>
      </c>
      <c r="M86" s="43" t="str">
        <f>IF(C86="","",VLOOKUP(LEFT(C86,1),DIs!$R$2:$S$13,2,FALSE))</f>
        <v/>
      </c>
      <c r="N86" s="54" t="str">
        <f t="shared" si="44"/>
        <v/>
      </c>
      <c r="O86" s="54">
        <f>IF(A86="",0,WORKDAY(N86-1,1,FERIADOS!$A$2:$A$831))</f>
        <v>0</v>
      </c>
      <c r="P86" s="150">
        <f t="shared" si="47"/>
        <v>10</v>
      </c>
      <c r="Q86" s="61" t="str">
        <f>_xll.BDH(A86,$R$7:$S$7,$C$1,$C$1,"Dir=V","Dts=S","Sort=A","Quote=C","QtTyp=Y","Days=T","Per=cd","DtFmt=D","UseDPDF=Y")</f>
        <v>#N/A Invalid Security</v>
      </c>
      <c r="T86" s="43">
        <f t="shared" si="50"/>
        <v>0</v>
      </c>
      <c r="V86" s="69" t="str">
        <f>_xll.BDH(B86,$R$7:$S$7,$C$1,$C$1,"Dir=V","Dts=S","Sort=A","Quote=C","QtTyp=Y","Days=T","Per=cd","DtFmt=D","UseDPDF=Y")</f>
        <v>#N/A N/A</v>
      </c>
      <c r="Y86" s="43">
        <f t="shared" si="51"/>
        <v>0</v>
      </c>
      <c r="AA86" s="43">
        <f t="shared" si="52"/>
        <v>0</v>
      </c>
      <c r="AB86" s="43">
        <f t="shared" si="45"/>
        <v>0</v>
      </c>
      <c r="AF86" s="48">
        <v>42122</v>
      </c>
      <c r="AG86" s="43">
        <v>13.29</v>
      </c>
      <c r="AH86" s="43">
        <v>300045</v>
      </c>
      <c r="AI86" s="43">
        <f t="shared" si="48"/>
        <v>300045</v>
      </c>
      <c r="AK86" s="58">
        <f t="shared" si="49"/>
        <v>42726</v>
      </c>
      <c r="AL86" s="43">
        <f t="shared" si="56"/>
        <v>81</v>
      </c>
      <c r="AM86" s="43">
        <f>IF(AK86="","",NETWORKDAYS(AK86,$AM$2,FERIADOS!$A$1:$A$830)-1)</f>
        <v>7</v>
      </c>
      <c r="AN86" s="63">
        <v>3.2911999999999999</v>
      </c>
      <c r="AO86" s="43">
        <f t="shared" si="53"/>
        <v>13.631</v>
      </c>
      <c r="AP86" s="50">
        <f t="shared" si="54"/>
        <v>86780</v>
      </c>
      <c r="AQ86" s="59">
        <f t="shared" si="46"/>
        <v>6.4228009746561598</v>
      </c>
      <c r="AR86" s="59">
        <f t="shared" si="55"/>
        <v>0</v>
      </c>
      <c r="AS86" s="72">
        <v>42726</v>
      </c>
      <c r="AT86" s="73">
        <v>2805.6415385324403</v>
      </c>
      <c r="AU86" s="62">
        <v>0</v>
      </c>
      <c r="AV86" s="62">
        <v>0</v>
      </c>
      <c r="AW86" s="62">
        <v>0</v>
      </c>
      <c r="AX86" s="62">
        <v>0</v>
      </c>
      <c r="AY86" s="62">
        <v>0</v>
      </c>
      <c r="AZ86" s="62">
        <v>0</v>
      </c>
      <c r="BA86" s="62">
        <v>0</v>
      </c>
      <c r="BB86" s="62">
        <v>0</v>
      </c>
      <c r="BC86" s="62">
        <v>0</v>
      </c>
      <c r="BD86" s="62">
        <v>0</v>
      </c>
      <c r="BE86" s="62">
        <v>0</v>
      </c>
      <c r="BF86" s="62">
        <v>0</v>
      </c>
      <c r="BG86" s="62">
        <v>0</v>
      </c>
      <c r="BH86" s="62">
        <v>0</v>
      </c>
      <c r="BI86" s="62">
        <v>0</v>
      </c>
      <c r="BJ86" s="62">
        <v>0</v>
      </c>
      <c r="BK86" s="62">
        <v>0</v>
      </c>
      <c r="BL86" s="62">
        <v>0</v>
      </c>
      <c r="BM86" s="62">
        <v>0</v>
      </c>
      <c r="BN86" s="74">
        <v>0</v>
      </c>
      <c r="BO86" s="75">
        <v>0</v>
      </c>
      <c r="BP86" s="62">
        <v>0</v>
      </c>
      <c r="BQ86" s="62">
        <v>0</v>
      </c>
      <c r="BR86" s="62">
        <v>0</v>
      </c>
      <c r="BS86" s="62">
        <v>0</v>
      </c>
      <c r="BT86" s="62">
        <v>0</v>
      </c>
      <c r="BU86" s="62">
        <v>0</v>
      </c>
      <c r="BV86" s="62">
        <v>0</v>
      </c>
      <c r="BW86" s="62">
        <v>0</v>
      </c>
      <c r="BX86" s="62">
        <v>0</v>
      </c>
      <c r="BY86" s="62">
        <v>0</v>
      </c>
      <c r="BZ86" s="62">
        <v>0</v>
      </c>
      <c r="CA86" s="62">
        <v>0</v>
      </c>
      <c r="CB86" s="62">
        <v>0</v>
      </c>
      <c r="CC86" s="62">
        <v>0</v>
      </c>
      <c r="CD86" s="62">
        <v>0</v>
      </c>
      <c r="CE86" s="62">
        <v>0</v>
      </c>
      <c r="CF86" s="62">
        <v>0</v>
      </c>
      <c r="CG86" s="62">
        <v>0</v>
      </c>
      <c r="CH86" s="62">
        <v>0</v>
      </c>
      <c r="CI86" s="62">
        <v>0</v>
      </c>
      <c r="CJ86" s="62">
        <v>0</v>
      </c>
      <c r="CK86" s="62">
        <v>0</v>
      </c>
      <c r="CL86" s="62">
        <v>0</v>
      </c>
      <c r="CM86" s="62">
        <v>0</v>
      </c>
      <c r="CN86" s="62">
        <v>0</v>
      </c>
      <c r="CO86" s="62">
        <v>0</v>
      </c>
      <c r="CP86" s="62">
        <v>0</v>
      </c>
      <c r="CQ86" s="62">
        <v>0</v>
      </c>
      <c r="CR86" s="62">
        <v>0</v>
      </c>
      <c r="CS86" s="62">
        <v>0</v>
      </c>
      <c r="CT86" s="62">
        <v>0</v>
      </c>
      <c r="CU86" s="62">
        <v>0</v>
      </c>
      <c r="CV86" s="62">
        <v>0</v>
      </c>
      <c r="CW86" s="62">
        <v>13.631</v>
      </c>
      <c r="CX86" s="62">
        <v>86780</v>
      </c>
      <c r="CY86" s="62">
        <v>6.4228009746561598</v>
      </c>
      <c r="CZ86" s="62">
        <v>13.355</v>
      </c>
      <c r="DA86" s="62">
        <v>85285</v>
      </c>
      <c r="DB86" s="62">
        <v>25.930456206649708</v>
      </c>
      <c r="DC86" s="62">
        <v>13.231</v>
      </c>
      <c r="DD86" s="62">
        <v>5345</v>
      </c>
      <c r="DE86" s="62">
        <v>2.6137283366407384</v>
      </c>
      <c r="DF86" s="62">
        <v>12.975</v>
      </c>
      <c r="DG86" s="62">
        <v>56675</v>
      </c>
      <c r="DH86" s="62">
        <v>40.929372450957466</v>
      </c>
      <c r="DI86" s="62">
        <v>12.81</v>
      </c>
      <c r="DJ86" s="62">
        <v>8500</v>
      </c>
      <c r="DK86" s="62">
        <v>7.6651219948818969</v>
      </c>
      <c r="DL86" s="62">
        <v>12.635</v>
      </c>
      <c r="DM86" s="62">
        <v>22850</v>
      </c>
      <c r="DN86" s="62">
        <v>25.544351393690061</v>
      </c>
      <c r="DO86" s="62">
        <v>12.404999999999999</v>
      </c>
      <c r="DP86" s="62">
        <v>70265</v>
      </c>
      <c r="DQ86" s="62">
        <v>92.911492606552173</v>
      </c>
      <c r="DR86" s="62">
        <v>12.207000000000001</v>
      </c>
      <c r="DS86" s="62">
        <v>0</v>
      </c>
      <c r="DT86" s="62">
        <v>0</v>
      </c>
      <c r="DU86" s="62">
        <v>12.045</v>
      </c>
      <c r="DV86" s="62">
        <v>0</v>
      </c>
      <c r="DW86" s="62">
        <v>0</v>
      </c>
      <c r="DX86" s="62">
        <v>11.935</v>
      </c>
      <c r="DY86" s="62">
        <v>10145</v>
      </c>
      <c r="DZ86" s="62">
        <v>19.52880479297102</v>
      </c>
      <c r="EA86" s="62">
        <v>11.794</v>
      </c>
      <c r="EB86" s="62">
        <v>5</v>
      </c>
      <c r="EC86" s="62">
        <v>1.0586414157956744E-2</v>
      </c>
      <c r="ED86" s="62">
        <v>11.683</v>
      </c>
      <c r="EE86" s="62">
        <v>0</v>
      </c>
      <c r="EF86" s="62">
        <v>0</v>
      </c>
      <c r="EG86" s="62">
        <v>11.59</v>
      </c>
      <c r="EH86" s="62">
        <v>103875</v>
      </c>
      <c r="EI86" s="62">
        <v>257.03346954553672</v>
      </c>
      <c r="EJ86" s="62"/>
      <c r="EK86" s="62">
        <v>0</v>
      </c>
      <c r="EL86" s="62">
        <v>0</v>
      </c>
      <c r="EM86" s="62">
        <v>0</v>
      </c>
      <c r="EN86" s="62">
        <v>0</v>
      </c>
      <c r="EO86" s="62">
        <v>0</v>
      </c>
      <c r="EP86" s="62">
        <v>11.39</v>
      </c>
      <c r="EQ86" s="62">
        <v>7875</v>
      </c>
      <c r="ER86" s="62">
        <v>23.592787698670719</v>
      </c>
      <c r="ES86" s="62">
        <v>11.26</v>
      </c>
      <c r="ET86" s="62">
        <v>14625</v>
      </c>
      <c r="EU86" s="62">
        <v>51.275423034473981</v>
      </c>
      <c r="EV86" s="62">
        <v>11.19</v>
      </c>
      <c r="EW86" s="62">
        <v>15640</v>
      </c>
      <c r="EX86" s="62">
        <v>62.464857002448319</v>
      </c>
      <c r="EY86" s="62">
        <v>11.14</v>
      </c>
      <c r="EZ86" s="62">
        <v>147645</v>
      </c>
      <c r="FA86" s="62">
        <v>655.60042261042372</v>
      </c>
      <c r="FB86" s="62">
        <v>11.17</v>
      </c>
      <c r="FC86" s="62">
        <v>3480</v>
      </c>
      <c r="FD86" s="62">
        <v>16.863502346683454</v>
      </c>
      <c r="FE86" s="62">
        <v>11.2</v>
      </c>
      <c r="FF86" s="62">
        <v>5010</v>
      </c>
      <c r="FG86" s="62">
        <v>26.214994173537693</v>
      </c>
      <c r="FH86" s="62">
        <v>11.23</v>
      </c>
      <c r="FI86" s="62">
        <v>1405</v>
      </c>
      <c r="FJ86" s="62">
        <v>7.8923660330620731</v>
      </c>
      <c r="FK86" s="62">
        <v>11.25</v>
      </c>
      <c r="FL86" s="76">
        <v>51830</v>
      </c>
      <c r="FM86" s="76">
        <v>309.25512964097823</v>
      </c>
      <c r="FN86" s="76">
        <v>11.315</v>
      </c>
      <c r="FO86" s="76">
        <v>695</v>
      </c>
      <c r="FP86" s="76">
        <v>4.3586349874306309</v>
      </c>
      <c r="FQ86" s="76">
        <v>11.38</v>
      </c>
      <c r="FR86" s="76">
        <v>21470</v>
      </c>
      <c r="FS86" s="76">
        <v>140.57670768122125</v>
      </c>
      <c r="FT86" s="76">
        <v>11.414999999999999</v>
      </c>
      <c r="FU86" s="76">
        <v>1225</v>
      </c>
      <c r="FV86" s="76">
        <v>8.363273371511232</v>
      </c>
      <c r="FW86" s="76">
        <v>11.43</v>
      </c>
      <c r="FX86" s="76">
        <v>84166</v>
      </c>
      <c r="FY86" s="76">
        <v>596.10062692338977</v>
      </c>
      <c r="FZ86" s="76">
        <v>11.464</v>
      </c>
      <c r="GA86" s="76">
        <v>5</v>
      </c>
      <c r="GB86" s="76">
        <v>3.6521440812397159E-2</v>
      </c>
      <c r="GC86" s="62">
        <v>11.494999999999999</v>
      </c>
      <c r="GD86" s="62">
        <v>160</v>
      </c>
      <c r="GE86" s="62">
        <v>1.2019266488132736</v>
      </c>
      <c r="GF86" s="62">
        <v>11.525</v>
      </c>
      <c r="GG86" s="62">
        <v>5</v>
      </c>
      <c r="GH86" s="62">
        <v>3.8556154450263933E-2</v>
      </c>
      <c r="GI86" s="62">
        <v>11.55</v>
      </c>
      <c r="GJ86" s="62">
        <v>1560</v>
      </c>
      <c r="GK86" s="62">
        <v>12.304927953440677</v>
      </c>
      <c r="GL86" s="62">
        <v>11.603999999999999</v>
      </c>
      <c r="GM86" s="62">
        <v>0</v>
      </c>
      <c r="GN86" s="62">
        <v>0</v>
      </c>
      <c r="GO86" s="62">
        <v>11.65</v>
      </c>
      <c r="GP86" s="62">
        <v>21590</v>
      </c>
      <c r="GQ86" s="62">
        <v>181.98624287435922</v>
      </c>
      <c r="GR86" s="62">
        <v>11.682</v>
      </c>
      <c r="GS86" s="62">
        <v>0</v>
      </c>
      <c r="GT86" s="62">
        <v>0</v>
      </c>
      <c r="GU86" s="62">
        <v>11.71</v>
      </c>
      <c r="GV86" s="62">
        <v>35</v>
      </c>
      <c r="GW86" s="62">
        <v>0.30683771276274507</v>
      </c>
      <c r="GX86" s="62">
        <v>11.72</v>
      </c>
      <c r="GY86" s="62">
        <v>0</v>
      </c>
      <c r="GZ86" s="62">
        <v>0</v>
      </c>
      <c r="HA86" s="62">
        <v>11.73</v>
      </c>
      <c r="HB86" s="62">
        <v>21147</v>
      </c>
      <c r="HC86" s="62">
        <v>189.42269615805446</v>
      </c>
      <c r="HD86" s="62">
        <v>11.74</v>
      </c>
      <c r="HE86" s="62">
        <v>320</v>
      </c>
      <c r="HF86" s="62">
        <v>2.8837101558574623</v>
      </c>
      <c r="HG86" s="62">
        <v>11.77</v>
      </c>
      <c r="HH86" s="62">
        <v>4065</v>
      </c>
      <c r="HI86" s="62">
        <v>36.321795627522697</v>
      </c>
      <c r="HJ86" s="62">
        <v>11.77</v>
      </c>
      <c r="HK86" s="62">
        <v>0</v>
      </c>
      <c r="HL86" s="62">
        <v>0</v>
      </c>
      <c r="HM86" s="62">
        <v>11.77</v>
      </c>
      <c r="HN86" s="62">
        <v>0</v>
      </c>
      <c r="HO86" s="62">
        <v>0</v>
      </c>
      <c r="HP86" s="62">
        <v>11.785</v>
      </c>
      <c r="HQ86" s="62">
        <v>0</v>
      </c>
      <c r="HR86" s="62">
        <v>0</v>
      </c>
    </row>
    <row r="87" spans="2:226" s="43" customFormat="1">
      <c r="P87" s="150">
        <f t="shared" si="47"/>
        <v>10</v>
      </c>
      <c r="Q87" s="61" t="str">
        <f>_xll.BDH(A87,$R$7:$S$7,$C$1,$C$1,"Dir=V","Dts=S","Sort=A","Quote=C","QtTyp=Y","Days=T","Per=cd","DtFmt=D","UseDPDF=Y")</f>
        <v>#N/A Invalid Security</v>
      </c>
      <c r="T87" s="43">
        <f t="shared" si="50"/>
        <v>0</v>
      </c>
      <c r="V87" s="69" t="str">
        <f>_xll.BDH(B87,$R$7:$S$7,$C$1,$C$1,"Dir=V","Dts=S","Sort=A","Quote=C","QtTyp=Y","Days=T","Per=cd","DtFmt=D","UseDPDF=Y")</f>
        <v>#N/A Invalid Security</v>
      </c>
      <c r="Y87" s="43">
        <f t="shared" si="51"/>
        <v>0</v>
      </c>
      <c r="AA87" s="43">
        <f t="shared" si="52"/>
        <v>0</v>
      </c>
      <c r="AB87" s="43">
        <f t="shared" si="45"/>
        <v>0</v>
      </c>
      <c r="AF87" s="48">
        <v>42123</v>
      </c>
      <c r="AG87" s="43">
        <v>13.22</v>
      </c>
      <c r="AH87" s="43">
        <v>247520</v>
      </c>
      <c r="AI87" s="43">
        <f t="shared" si="48"/>
        <v>247520</v>
      </c>
      <c r="AK87" s="58">
        <f t="shared" si="49"/>
        <v>42725</v>
      </c>
      <c r="AL87" s="43">
        <f t="shared" si="56"/>
        <v>82</v>
      </c>
      <c r="AM87" s="43">
        <f>IF(AK87="","",NETWORKDAYS(AK87,$AM$2,FERIADOS!$A$1:$A$830)-1)</f>
        <v>8</v>
      </c>
      <c r="AN87" s="63">
        <v>3.331</v>
      </c>
      <c r="AO87" s="43">
        <f t="shared" si="53"/>
        <v>13.628</v>
      </c>
      <c r="AP87" s="50">
        <f t="shared" si="54"/>
        <v>35100</v>
      </c>
      <c r="AQ87" s="59">
        <f t="shared" si="46"/>
        <v>2.9320753610997885</v>
      </c>
      <c r="AR87" s="59">
        <f t="shared" si="55"/>
        <v>-7.5181419515379044E-2</v>
      </c>
      <c r="AS87" s="72">
        <v>42725</v>
      </c>
      <c r="AT87" s="73">
        <v>6762.1652020248112</v>
      </c>
      <c r="AU87" s="62">
        <v>0</v>
      </c>
      <c r="AV87" s="62">
        <v>0</v>
      </c>
      <c r="AW87" s="62">
        <v>0</v>
      </c>
      <c r="AX87" s="62">
        <v>0</v>
      </c>
      <c r="AY87" s="62">
        <v>0</v>
      </c>
      <c r="AZ87" s="62">
        <v>0</v>
      </c>
      <c r="BA87" s="62">
        <v>0</v>
      </c>
      <c r="BB87" s="62">
        <v>0</v>
      </c>
      <c r="BC87" s="62">
        <v>0</v>
      </c>
      <c r="BD87" s="62">
        <v>0</v>
      </c>
      <c r="BE87" s="62">
        <v>0</v>
      </c>
      <c r="BF87" s="62">
        <v>0</v>
      </c>
      <c r="BG87" s="62">
        <v>0</v>
      </c>
      <c r="BH87" s="62">
        <v>0</v>
      </c>
      <c r="BI87" s="62">
        <v>0</v>
      </c>
      <c r="BJ87" s="62">
        <v>0</v>
      </c>
      <c r="BK87" s="62">
        <v>0</v>
      </c>
      <c r="BL87" s="62">
        <v>0</v>
      </c>
      <c r="BM87" s="62">
        <v>0</v>
      </c>
      <c r="BN87" s="74">
        <v>0</v>
      </c>
      <c r="BO87" s="75">
        <v>0</v>
      </c>
      <c r="BP87" s="62">
        <v>0</v>
      </c>
      <c r="BQ87" s="62">
        <v>0</v>
      </c>
      <c r="BR87" s="62">
        <v>0</v>
      </c>
      <c r="BS87" s="62">
        <v>0</v>
      </c>
      <c r="BT87" s="62">
        <v>0</v>
      </c>
      <c r="BU87" s="62">
        <v>0</v>
      </c>
      <c r="BV87" s="62">
        <v>0</v>
      </c>
      <c r="BW87" s="62">
        <v>0</v>
      </c>
      <c r="BX87" s="62">
        <v>0</v>
      </c>
      <c r="BY87" s="62">
        <v>0</v>
      </c>
      <c r="BZ87" s="62">
        <v>0</v>
      </c>
      <c r="CA87" s="62">
        <v>0</v>
      </c>
      <c r="CB87" s="62">
        <v>0</v>
      </c>
      <c r="CC87" s="62">
        <v>0</v>
      </c>
      <c r="CD87" s="62">
        <v>0</v>
      </c>
      <c r="CE87" s="62">
        <v>0</v>
      </c>
      <c r="CF87" s="62">
        <v>0</v>
      </c>
      <c r="CG87" s="62">
        <v>0</v>
      </c>
      <c r="CH87" s="62">
        <v>0</v>
      </c>
      <c r="CI87" s="62">
        <v>0</v>
      </c>
      <c r="CJ87" s="62">
        <v>0</v>
      </c>
      <c r="CK87" s="62">
        <v>0</v>
      </c>
      <c r="CL87" s="62">
        <v>0</v>
      </c>
      <c r="CM87" s="62">
        <v>0</v>
      </c>
      <c r="CN87" s="62">
        <v>0</v>
      </c>
      <c r="CO87" s="62">
        <v>0</v>
      </c>
      <c r="CP87" s="62">
        <v>0</v>
      </c>
      <c r="CQ87" s="62">
        <v>0</v>
      </c>
      <c r="CR87" s="62">
        <v>0</v>
      </c>
      <c r="CS87" s="62">
        <v>0</v>
      </c>
      <c r="CT87" s="62">
        <v>0</v>
      </c>
      <c r="CU87" s="62">
        <v>0</v>
      </c>
      <c r="CV87" s="62">
        <v>0</v>
      </c>
      <c r="CW87" s="62">
        <v>13.628</v>
      </c>
      <c r="CX87" s="62">
        <v>36000</v>
      </c>
      <c r="CY87" s="62">
        <v>3.0072567806151675</v>
      </c>
      <c r="CZ87" s="62">
        <v>13.356</v>
      </c>
      <c r="DA87" s="62">
        <v>144980</v>
      </c>
      <c r="DB87" s="62">
        <v>45.032719637738218</v>
      </c>
      <c r="DC87" s="62">
        <v>13.23</v>
      </c>
      <c r="DD87" s="62">
        <v>17655</v>
      </c>
      <c r="DE87" s="62">
        <v>8.7075083102866753</v>
      </c>
      <c r="DF87" s="62">
        <v>12.97</v>
      </c>
      <c r="DG87" s="62">
        <v>255045</v>
      </c>
      <c r="DH87" s="62">
        <v>184.50779156447402</v>
      </c>
      <c r="DI87" s="62">
        <v>12.8</v>
      </c>
      <c r="DJ87" s="62">
        <v>5225</v>
      </c>
      <c r="DK87" s="62">
        <v>4.7067137299770607</v>
      </c>
      <c r="DL87" s="62">
        <v>12.62</v>
      </c>
      <c r="DM87" s="62">
        <v>2045</v>
      </c>
      <c r="DN87" s="62">
        <v>2.2787159264147228</v>
      </c>
      <c r="DO87" s="62">
        <v>12.395</v>
      </c>
      <c r="DP87" s="62">
        <v>172510</v>
      </c>
      <c r="DQ87" s="62">
        <v>227.03054198033274</v>
      </c>
      <c r="DR87" s="62">
        <v>12.205</v>
      </c>
      <c r="DS87" s="62">
        <v>0</v>
      </c>
      <c r="DT87" s="62">
        <v>0</v>
      </c>
      <c r="DU87" s="62">
        <v>12.038</v>
      </c>
      <c r="DV87" s="62">
        <v>0</v>
      </c>
      <c r="DW87" s="62">
        <v>0</v>
      </c>
      <c r="DX87" s="62">
        <v>11.925000000000001</v>
      </c>
      <c r="DY87" s="62">
        <v>39160</v>
      </c>
      <c r="DZ87" s="62">
        <v>74.84142833272324</v>
      </c>
      <c r="EA87" s="62">
        <v>11.792</v>
      </c>
      <c r="EB87" s="62">
        <v>0</v>
      </c>
      <c r="EC87" s="62">
        <v>0</v>
      </c>
      <c r="ED87" s="62">
        <v>11.688000000000001</v>
      </c>
      <c r="EE87" s="62">
        <v>0</v>
      </c>
      <c r="EF87" s="62">
        <v>0</v>
      </c>
      <c r="EG87" s="62">
        <v>11.6</v>
      </c>
      <c r="EH87" s="62">
        <v>183990</v>
      </c>
      <c r="EI87" s="62">
        <v>451.31323067472903</v>
      </c>
      <c r="EJ87" s="62"/>
      <c r="EK87" s="62">
        <v>0</v>
      </c>
      <c r="EL87" s="62">
        <v>0</v>
      </c>
      <c r="EM87" s="62">
        <v>0</v>
      </c>
      <c r="EN87" s="62">
        <v>0</v>
      </c>
      <c r="EO87" s="62">
        <v>0</v>
      </c>
      <c r="EP87" s="62">
        <v>11.39</v>
      </c>
      <c r="EQ87" s="62">
        <v>2661</v>
      </c>
      <c r="ER87" s="62">
        <v>7.8983281550484623</v>
      </c>
      <c r="ES87" s="62">
        <v>11.27</v>
      </c>
      <c r="ET87" s="62">
        <v>49800</v>
      </c>
      <c r="EU87" s="62">
        <v>172.85494565132151</v>
      </c>
      <c r="EV87" s="62">
        <v>11.21</v>
      </c>
      <c r="EW87" s="62">
        <v>80635</v>
      </c>
      <c r="EX87" s="62">
        <v>318.62542657668547</v>
      </c>
      <c r="EY87" s="62">
        <v>11.19</v>
      </c>
      <c r="EZ87" s="62">
        <v>260110</v>
      </c>
      <c r="FA87" s="62">
        <v>1141.416771969079</v>
      </c>
      <c r="FB87" s="62">
        <v>11.23</v>
      </c>
      <c r="FC87" s="62">
        <v>12130</v>
      </c>
      <c r="FD87" s="62">
        <v>58.053613182398195</v>
      </c>
      <c r="FE87" s="62">
        <v>11.25</v>
      </c>
      <c r="FF87" s="62">
        <v>10080</v>
      </c>
      <c r="FG87" s="62">
        <v>52.092577739941227</v>
      </c>
      <c r="FH87" s="62">
        <v>11.29</v>
      </c>
      <c r="FI87" s="62">
        <v>1475</v>
      </c>
      <c r="FJ87" s="62">
        <v>8.1782901337161853</v>
      </c>
      <c r="FK87" s="62">
        <v>11.31</v>
      </c>
      <c r="FL87" s="76">
        <v>92090</v>
      </c>
      <c r="FM87" s="76">
        <v>542.22000256686022</v>
      </c>
      <c r="FN87" s="76">
        <v>11.38</v>
      </c>
      <c r="FO87" s="76">
        <v>42505</v>
      </c>
      <c r="FP87" s="76">
        <v>262.93523687083962</v>
      </c>
      <c r="FQ87" s="76">
        <v>11.44</v>
      </c>
      <c r="FR87" s="76">
        <v>109715</v>
      </c>
      <c r="FS87" s="76">
        <v>708.56535778861269</v>
      </c>
      <c r="FT87" s="76">
        <v>11.48</v>
      </c>
      <c r="FU87" s="76">
        <v>44190</v>
      </c>
      <c r="FV87" s="76">
        <v>297.44710929415828</v>
      </c>
      <c r="FW87" s="76">
        <v>11.48</v>
      </c>
      <c r="FX87" s="76">
        <v>161225</v>
      </c>
      <c r="FY87" s="76">
        <v>1126.3197940138296</v>
      </c>
      <c r="FZ87" s="76">
        <v>11.52</v>
      </c>
      <c r="GA87" s="76">
        <v>75</v>
      </c>
      <c r="GB87" s="76">
        <v>0.54012091245110372</v>
      </c>
      <c r="GC87" s="62">
        <v>11.555999999999999</v>
      </c>
      <c r="GD87" s="62">
        <v>1035</v>
      </c>
      <c r="GE87" s="62">
        <v>7.6624405276173242</v>
      </c>
      <c r="GF87" s="62">
        <v>11.59</v>
      </c>
      <c r="GG87" s="62">
        <v>7455</v>
      </c>
      <c r="GH87" s="62">
        <v>56.63284189786841</v>
      </c>
      <c r="GI87" s="62">
        <v>11.62</v>
      </c>
      <c r="GJ87" s="62">
        <v>37120</v>
      </c>
      <c r="GK87" s="62">
        <v>288.31096481851853</v>
      </c>
      <c r="GL87" s="62">
        <v>11.685</v>
      </c>
      <c r="GM87" s="62">
        <v>0</v>
      </c>
      <c r="GN87" s="62">
        <v>0</v>
      </c>
      <c r="GO87" s="62">
        <v>11.74</v>
      </c>
      <c r="GP87" s="62">
        <v>37080</v>
      </c>
      <c r="GQ87" s="62">
        <v>307.15072100462288</v>
      </c>
      <c r="GR87" s="62">
        <v>11.750999999999999</v>
      </c>
      <c r="GS87" s="62">
        <v>0</v>
      </c>
      <c r="GT87" s="62">
        <v>0</v>
      </c>
      <c r="GU87" s="62">
        <v>11.76</v>
      </c>
      <c r="GV87" s="62">
        <v>55</v>
      </c>
      <c r="GW87" s="62">
        <v>0.47477248539369693</v>
      </c>
      <c r="GX87" s="62">
        <v>11.791</v>
      </c>
      <c r="GY87" s="62">
        <v>0</v>
      </c>
      <c r="GZ87" s="62">
        <v>0</v>
      </c>
      <c r="HA87" s="62">
        <v>11.82</v>
      </c>
      <c r="HB87" s="62">
        <v>32330</v>
      </c>
      <c r="HC87" s="62">
        <v>284.08331012951481</v>
      </c>
      <c r="HD87" s="62">
        <v>11.83</v>
      </c>
      <c r="HE87" s="62">
        <v>700</v>
      </c>
      <c r="HF87" s="62">
        <v>6.1827471423399594</v>
      </c>
      <c r="HG87" s="62">
        <v>11.88</v>
      </c>
      <c r="HH87" s="62">
        <v>12950</v>
      </c>
      <c r="HI87" s="62">
        <v>113.0939222267039</v>
      </c>
      <c r="HJ87" s="62">
        <v>11.88</v>
      </c>
      <c r="HK87" s="62">
        <v>0</v>
      </c>
      <c r="HL87" s="62">
        <v>0</v>
      </c>
      <c r="HM87" s="62">
        <v>11.88</v>
      </c>
      <c r="HN87" s="62">
        <v>0</v>
      </c>
      <c r="HO87" s="62">
        <v>0</v>
      </c>
      <c r="HP87" s="62">
        <v>11.895</v>
      </c>
      <c r="HQ87" s="62">
        <v>0</v>
      </c>
      <c r="HR87" s="62">
        <v>0</v>
      </c>
    </row>
    <row r="88" spans="2:226" s="43" customFormat="1">
      <c r="P88" s="150">
        <f t="shared" si="47"/>
        <v>10</v>
      </c>
      <c r="Q88" s="61" t="str">
        <f>_xll.BDH(A88,$R$7:$S$7,$C$1,$C$1,"Dir=V","Dts=S","Sort=A","Quote=C","QtTyp=Y","Days=T","Per=cd","DtFmt=D","UseDPDF=Y")</f>
        <v>#N/A Invalid Security</v>
      </c>
      <c r="T88" s="43">
        <f t="shared" si="50"/>
        <v>0</v>
      </c>
      <c r="V88" s="69" t="str">
        <f>_xll.BDH(B88,$R$7:$S$7,$C$1,$C$1,"Dir=V","Dts=S","Sort=A","Quote=C","QtTyp=Y","Days=T","Per=cd","DtFmt=D","UseDPDF=Y")</f>
        <v>#N/A Invalid Security</v>
      </c>
      <c r="Y88" s="43">
        <f t="shared" si="51"/>
        <v>0</v>
      </c>
      <c r="AA88" s="43">
        <f t="shared" si="52"/>
        <v>0</v>
      </c>
      <c r="AB88" s="43">
        <f t="shared" si="45"/>
        <v>0</v>
      </c>
      <c r="AF88" s="48">
        <v>42124</v>
      </c>
      <c r="AG88" s="43">
        <v>13.46</v>
      </c>
      <c r="AH88" s="43">
        <v>429790</v>
      </c>
      <c r="AI88" s="43">
        <f t="shared" si="48"/>
        <v>429790</v>
      </c>
      <c r="AK88" s="58">
        <f t="shared" si="49"/>
        <v>42724</v>
      </c>
      <c r="AL88" s="43">
        <f t="shared" si="56"/>
        <v>83</v>
      </c>
      <c r="AM88" s="43">
        <f>IF(AK88="","",NETWORKDAYS(AK88,$AM$2,FERIADOS!$A$1:$A$830)-1)</f>
        <v>9</v>
      </c>
      <c r="AN88" s="63">
        <v>3.3504999999999998</v>
      </c>
      <c r="AO88" s="43">
        <f t="shared" si="53"/>
        <v>13.63</v>
      </c>
      <c r="AP88" s="50">
        <f t="shared" si="54"/>
        <v>53820</v>
      </c>
      <c r="AQ88" s="59">
        <f t="shared" si="46"/>
        <v>5.0257530075757577</v>
      </c>
      <c r="AR88" s="59">
        <f t="shared" si="55"/>
        <v>0</v>
      </c>
      <c r="AS88" s="72">
        <v>42724</v>
      </c>
      <c r="AT88" s="73">
        <v>4267.6464387404685</v>
      </c>
      <c r="AU88" s="62">
        <v>0</v>
      </c>
      <c r="AV88" s="62">
        <v>0</v>
      </c>
      <c r="AW88" s="62">
        <v>0</v>
      </c>
      <c r="AX88" s="62">
        <v>0</v>
      </c>
      <c r="AY88" s="62">
        <v>0</v>
      </c>
      <c r="AZ88" s="62">
        <v>0</v>
      </c>
      <c r="BA88" s="62">
        <v>0</v>
      </c>
      <c r="BB88" s="62">
        <v>0</v>
      </c>
      <c r="BC88" s="62">
        <v>0</v>
      </c>
      <c r="BD88" s="62">
        <v>0</v>
      </c>
      <c r="BE88" s="62">
        <v>0</v>
      </c>
      <c r="BF88" s="62">
        <v>0</v>
      </c>
      <c r="BG88" s="62">
        <v>0</v>
      </c>
      <c r="BH88" s="62">
        <v>0</v>
      </c>
      <c r="BI88" s="62">
        <v>0</v>
      </c>
      <c r="BJ88" s="62">
        <v>0</v>
      </c>
      <c r="BK88" s="62">
        <v>0</v>
      </c>
      <c r="BL88" s="62">
        <v>0</v>
      </c>
      <c r="BM88" s="62">
        <v>0</v>
      </c>
      <c r="BN88" s="74">
        <v>0</v>
      </c>
      <c r="BO88" s="75">
        <v>0</v>
      </c>
      <c r="BP88" s="62">
        <v>0</v>
      </c>
      <c r="BQ88" s="62">
        <v>0</v>
      </c>
      <c r="BR88" s="62">
        <v>0</v>
      </c>
      <c r="BS88" s="62">
        <v>0</v>
      </c>
      <c r="BT88" s="62">
        <v>0</v>
      </c>
      <c r="BU88" s="62">
        <v>0</v>
      </c>
      <c r="BV88" s="62">
        <v>0</v>
      </c>
      <c r="BW88" s="62">
        <v>0</v>
      </c>
      <c r="BX88" s="62">
        <v>0</v>
      </c>
      <c r="BY88" s="62">
        <v>0</v>
      </c>
      <c r="BZ88" s="62">
        <v>0</v>
      </c>
      <c r="CA88" s="62">
        <v>0</v>
      </c>
      <c r="CB88" s="62">
        <v>0</v>
      </c>
      <c r="CC88" s="62">
        <v>0</v>
      </c>
      <c r="CD88" s="62">
        <v>0</v>
      </c>
      <c r="CE88" s="62">
        <v>0</v>
      </c>
      <c r="CF88" s="62">
        <v>0</v>
      </c>
      <c r="CG88" s="62">
        <v>0</v>
      </c>
      <c r="CH88" s="62">
        <v>0</v>
      </c>
      <c r="CI88" s="62">
        <v>0</v>
      </c>
      <c r="CJ88" s="62">
        <v>0</v>
      </c>
      <c r="CK88" s="62">
        <v>0</v>
      </c>
      <c r="CL88" s="62">
        <v>0</v>
      </c>
      <c r="CM88" s="62">
        <v>0</v>
      </c>
      <c r="CN88" s="62">
        <v>0</v>
      </c>
      <c r="CO88" s="62">
        <v>0</v>
      </c>
      <c r="CP88" s="62">
        <v>0</v>
      </c>
      <c r="CQ88" s="62">
        <v>0</v>
      </c>
      <c r="CR88" s="62">
        <v>0</v>
      </c>
      <c r="CS88" s="62">
        <v>0</v>
      </c>
      <c r="CT88" s="62">
        <v>0</v>
      </c>
      <c r="CU88" s="62">
        <v>0</v>
      </c>
      <c r="CV88" s="62">
        <v>0</v>
      </c>
      <c r="CW88" s="62">
        <v>13.63</v>
      </c>
      <c r="CX88" s="62">
        <v>53820</v>
      </c>
      <c r="CY88" s="62">
        <v>5.0257530075757577</v>
      </c>
      <c r="CZ88" s="62">
        <v>13.385</v>
      </c>
      <c r="DA88" s="62">
        <v>61200</v>
      </c>
      <c r="DB88" s="62">
        <v>19.51354366554644</v>
      </c>
      <c r="DC88" s="62">
        <v>13.26</v>
      </c>
      <c r="DD88" s="62">
        <v>12505</v>
      </c>
      <c r="DE88" s="62">
        <v>6.2542922505431857</v>
      </c>
      <c r="DF88" s="62">
        <v>13.03</v>
      </c>
      <c r="DG88" s="62">
        <v>76875</v>
      </c>
      <c r="DH88" s="62">
        <v>56.003546265000253</v>
      </c>
      <c r="DI88" s="62">
        <v>12.86</v>
      </c>
      <c r="DJ88" s="62">
        <v>1050</v>
      </c>
      <c r="DK88" s="62">
        <v>0.94976748862758309</v>
      </c>
      <c r="DL88" s="62">
        <v>12.685</v>
      </c>
      <c r="DM88" s="62">
        <v>745</v>
      </c>
      <c r="DN88" s="62">
        <v>0.83166116320612538</v>
      </c>
      <c r="DO88" s="62">
        <v>12.47</v>
      </c>
      <c r="DP88" s="62">
        <v>83570</v>
      </c>
      <c r="DQ88" s="62">
        <v>110.00670424729033</v>
      </c>
      <c r="DR88" s="62">
        <v>12.29</v>
      </c>
      <c r="DS88" s="62">
        <v>10</v>
      </c>
      <c r="DT88" s="62">
        <v>1.5132318859118463E-2</v>
      </c>
      <c r="DU88" s="62">
        <v>12.114000000000001</v>
      </c>
      <c r="DV88" s="62">
        <v>15</v>
      </c>
      <c r="DW88" s="62">
        <v>2.5882986533367073E-2</v>
      </c>
      <c r="DX88" s="62">
        <v>12.005000000000001</v>
      </c>
      <c r="DY88" s="62">
        <v>70820</v>
      </c>
      <c r="DZ88" s="62">
        <v>135.01543743498073</v>
      </c>
      <c r="EA88" s="62">
        <v>11.872</v>
      </c>
      <c r="EB88" s="62">
        <v>40</v>
      </c>
      <c r="EC88" s="62">
        <v>8.3779360872428321E-2</v>
      </c>
      <c r="ED88" s="62">
        <v>11.768000000000001</v>
      </c>
      <c r="EE88" s="62">
        <v>50</v>
      </c>
      <c r="EF88" s="62">
        <v>0.11352359791126078</v>
      </c>
      <c r="EG88" s="62">
        <v>11.68</v>
      </c>
      <c r="EH88" s="62">
        <v>193775</v>
      </c>
      <c r="EI88" s="62">
        <v>473.49370542105549</v>
      </c>
      <c r="EJ88" s="62"/>
      <c r="EK88" s="62">
        <v>0</v>
      </c>
      <c r="EL88" s="62">
        <v>0</v>
      </c>
      <c r="EM88" s="62">
        <v>0</v>
      </c>
      <c r="EN88" s="62">
        <v>0</v>
      </c>
      <c r="EO88" s="62">
        <v>0</v>
      </c>
      <c r="EP88" s="62">
        <v>11.49</v>
      </c>
      <c r="EQ88" s="62">
        <v>16480</v>
      </c>
      <c r="ER88" s="62">
        <v>48.663926269055622</v>
      </c>
      <c r="ES88" s="62">
        <v>11.39</v>
      </c>
      <c r="ET88" s="62">
        <v>21315</v>
      </c>
      <c r="EU88" s="62">
        <v>73.515589082788566</v>
      </c>
      <c r="EV88" s="62">
        <v>11.34</v>
      </c>
      <c r="EW88" s="62">
        <v>50590</v>
      </c>
      <c r="EX88" s="62">
        <v>198.45996713928952</v>
      </c>
      <c r="EY88" s="62">
        <v>11.32</v>
      </c>
      <c r="EZ88" s="62">
        <v>162615</v>
      </c>
      <c r="FA88" s="62">
        <v>708.03595074983525</v>
      </c>
      <c r="FB88" s="62">
        <v>11.37</v>
      </c>
      <c r="FC88" s="62">
        <v>2720</v>
      </c>
      <c r="FD88" s="62">
        <v>12.906340695601768</v>
      </c>
      <c r="FE88" s="62">
        <v>11.42</v>
      </c>
      <c r="FF88" s="62">
        <v>6600</v>
      </c>
      <c r="FG88" s="62">
        <v>33.768031150718393</v>
      </c>
      <c r="FH88" s="62">
        <v>11.46</v>
      </c>
      <c r="FI88" s="62">
        <v>270</v>
      </c>
      <c r="FJ88" s="62">
        <v>1.4812967610014276</v>
      </c>
      <c r="FK88" s="62">
        <v>11.51</v>
      </c>
      <c r="FL88" s="76">
        <v>44060</v>
      </c>
      <c r="FM88" s="76">
        <v>256.28605073439815</v>
      </c>
      <c r="FN88" s="76">
        <v>11.585000000000001</v>
      </c>
      <c r="FO88" s="76">
        <v>45</v>
      </c>
      <c r="FP88" s="76">
        <v>0.27480322527849799</v>
      </c>
      <c r="FQ88" s="76">
        <v>11.65</v>
      </c>
      <c r="FR88" s="76">
        <v>29425</v>
      </c>
      <c r="FS88" s="76">
        <v>187.46253406076519</v>
      </c>
      <c r="FT88" s="76">
        <v>11.685</v>
      </c>
      <c r="FU88" s="76">
        <v>60</v>
      </c>
      <c r="FV88" s="76">
        <v>0.39826300118522345</v>
      </c>
      <c r="FW88" s="76">
        <v>11.7</v>
      </c>
      <c r="FX88" s="76">
        <v>119255</v>
      </c>
      <c r="FY88" s="76">
        <v>820.57512832245936</v>
      </c>
      <c r="FZ88" s="76">
        <v>11.747</v>
      </c>
      <c r="GA88" s="76">
        <v>10</v>
      </c>
      <c r="GB88" s="76">
        <v>7.0870977313153657E-2</v>
      </c>
      <c r="GC88" s="62">
        <v>11.79</v>
      </c>
      <c r="GD88" s="62">
        <v>290</v>
      </c>
      <c r="GE88" s="62">
        <v>2.1109375389212</v>
      </c>
      <c r="GF88" s="62">
        <v>11.811</v>
      </c>
      <c r="GG88" s="62">
        <v>15</v>
      </c>
      <c r="GH88" s="62">
        <v>0.11204671043758038</v>
      </c>
      <c r="GI88" s="62">
        <v>11.83</v>
      </c>
      <c r="GJ88" s="62">
        <v>18265</v>
      </c>
      <c r="GK88" s="62">
        <v>139.50342291100381</v>
      </c>
      <c r="GL88" s="62">
        <v>11.895</v>
      </c>
      <c r="GM88" s="62">
        <v>0</v>
      </c>
      <c r="GN88" s="62">
        <v>0</v>
      </c>
      <c r="GO88" s="62">
        <v>11.95</v>
      </c>
      <c r="GP88" s="62">
        <v>54425</v>
      </c>
      <c r="GQ88" s="62">
        <v>442.44207116957784</v>
      </c>
      <c r="GR88" s="62">
        <v>11.968999999999999</v>
      </c>
      <c r="GS88" s="62">
        <v>0</v>
      </c>
      <c r="GT88" s="62">
        <v>0</v>
      </c>
      <c r="GU88" s="62">
        <v>11.984999999999999</v>
      </c>
      <c r="GV88" s="62">
        <v>160</v>
      </c>
      <c r="GW88" s="62">
        <v>1.3513828948177462</v>
      </c>
      <c r="GX88" s="62">
        <v>12.003</v>
      </c>
      <c r="GY88" s="62">
        <v>0</v>
      </c>
      <c r="GZ88" s="62">
        <v>0</v>
      </c>
      <c r="HA88" s="62">
        <v>12.02</v>
      </c>
      <c r="HB88" s="62">
        <v>46490</v>
      </c>
      <c r="HC88" s="62">
        <v>399.66820589955643</v>
      </c>
      <c r="HD88" s="62">
        <v>12.025</v>
      </c>
      <c r="HE88" s="62">
        <v>1395</v>
      </c>
      <c r="HF88" s="62">
        <v>12.037853423644096</v>
      </c>
      <c r="HG88" s="62">
        <v>12.07</v>
      </c>
      <c r="HH88" s="62">
        <v>14245</v>
      </c>
      <c r="HI88" s="62">
        <v>121.38633977360071</v>
      </c>
      <c r="HJ88" s="62">
        <v>12.06</v>
      </c>
      <c r="HK88" s="62">
        <v>0</v>
      </c>
      <c r="HL88" s="62">
        <v>0</v>
      </c>
      <c r="HM88" s="62">
        <v>12.08</v>
      </c>
      <c r="HN88" s="62">
        <v>0</v>
      </c>
      <c r="HO88" s="62">
        <v>0</v>
      </c>
      <c r="HP88" s="62">
        <v>12.095000000000001</v>
      </c>
      <c r="HQ88" s="62">
        <v>0</v>
      </c>
      <c r="HR88" s="62">
        <v>0</v>
      </c>
    </row>
    <row r="89" spans="2:226" s="43" customFormat="1">
      <c r="P89" s="150">
        <f t="shared" si="47"/>
        <v>10</v>
      </c>
      <c r="Q89" s="61" t="str">
        <f>_xll.BDH(A89,$R$7:$S$7,$C$1,$C$1,"Dir=V","Dts=S","Sort=A","Quote=C","QtTyp=Y","Days=T","Per=cd","DtFmt=D","UseDPDF=Y")</f>
        <v>#N/A Invalid Security</v>
      </c>
      <c r="T89" s="43">
        <f t="shared" si="50"/>
        <v>0</v>
      </c>
      <c r="V89" s="69" t="str">
        <f>_xll.BDH(B89,$R$7:$S$7,$C$1,$C$1,"Dir=V","Dts=S","Sort=A","Quote=C","QtTyp=Y","Days=T","Per=cd","DtFmt=D","UseDPDF=Y")</f>
        <v>#N/A Invalid Security</v>
      </c>
      <c r="Y89" s="43">
        <f t="shared" si="51"/>
        <v>0</v>
      </c>
      <c r="AA89" s="43">
        <f t="shared" si="52"/>
        <v>0</v>
      </c>
      <c r="AB89" s="43">
        <f t="shared" si="45"/>
        <v>0</v>
      </c>
      <c r="AF89" s="48">
        <v>42128</v>
      </c>
      <c r="AG89" s="43">
        <v>13.55</v>
      </c>
      <c r="AH89" s="43">
        <v>173600</v>
      </c>
      <c r="AI89" s="43">
        <f t="shared" si="48"/>
        <v>173600</v>
      </c>
      <c r="AK89" s="58">
        <f t="shared" si="49"/>
        <v>42723</v>
      </c>
      <c r="AL89" s="43">
        <f t="shared" si="56"/>
        <v>84</v>
      </c>
      <c r="AM89" s="43">
        <f>IF(AK89="","",NETWORKDAYS(AK89,$AM$2,FERIADOS!$A$1:$A$830)-1)</f>
        <v>10</v>
      </c>
      <c r="AN89" s="63">
        <v>3.3693</v>
      </c>
      <c r="AO89" s="43">
        <f t="shared" si="53"/>
        <v>13.631</v>
      </c>
      <c r="AP89" s="50">
        <f t="shared" si="54"/>
        <v>41265</v>
      </c>
      <c r="AQ89" s="59">
        <f t="shared" si="46"/>
        <v>4.2554211144398133</v>
      </c>
      <c r="AR89" s="59">
        <f t="shared" si="55"/>
        <v>0</v>
      </c>
      <c r="AS89" s="72">
        <v>42723</v>
      </c>
      <c r="AT89" s="73">
        <v>3112.9172852742104</v>
      </c>
      <c r="AU89" s="62">
        <v>0</v>
      </c>
      <c r="AV89" s="62">
        <v>0</v>
      </c>
      <c r="AW89" s="62">
        <v>0</v>
      </c>
      <c r="AX89" s="62">
        <v>0</v>
      </c>
      <c r="AY89" s="62">
        <v>0</v>
      </c>
      <c r="AZ89" s="62">
        <v>0</v>
      </c>
      <c r="BA89" s="62">
        <v>0</v>
      </c>
      <c r="BB89" s="62">
        <v>0</v>
      </c>
      <c r="BC89" s="62">
        <v>0</v>
      </c>
      <c r="BD89" s="62">
        <v>0</v>
      </c>
      <c r="BE89" s="62">
        <v>0</v>
      </c>
      <c r="BF89" s="62">
        <v>0</v>
      </c>
      <c r="BG89" s="62">
        <v>0</v>
      </c>
      <c r="BH89" s="62">
        <v>0</v>
      </c>
      <c r="BI89" s="62">
        <v>0</v>
      </c>
      <c r="BJ89" s="62">
        <v>0</v>
      </c>
      <c r="BK89" s="62">
        <v>0</v>
      </c>
      <c r="BL89" s="62">
        <v>0</v>
      </c>
      <c r="BM89" s="62">
        <v>0</v>
      </c>
      <c r="BN89" s="74">
        <v>0</v>
      </c>
      <c r="BO89" s="75">
        <v>0</v>
      </c>
      <c r="BP89" s="62">
        <v>0</v>
      </c>
      <c r="BQ89" s="62">
        <v>0</v>
      </c>
      <c r="BR89" s="62">
        <v>0</v>
      </c>
      <c r="BS89" s="62">
        <v>0</v>
      </c>
      <c r="BT89" s="62">
        <v>0</v>
      </c>
      <c r="BU89" s="62">
        <v>0</v>
      </c>
      <c r="BV89" s="62">
        <v>0</v>
      </c>
      <c r="BW89" s="62">
        <v>0</v>
      </c>
      <c r="BX89" s="62">
        <v>0</v>
      </c>
      <c r="BY89" s="62">
        <v>0</v>
      </c>
      <c r="BZ89" s="62">
        <v>0</v>
      </c>
      <c r="CA89" s="62">
        <v>0</v>
      </c>
      <c r="CB89" s="62">
        <v>0</v>
      </c>
      <c r="CC89" s="62">
        <v>0</v>
      </c>
      <c r="CD89" s="62">
        <v>0</v>
      </c>
      <c r="CE89" s="62">
        <v>0</v>
      </c>
      <c r="CF89" s="62">
        <v>0</v>
      </c>
      <c r="CG89" s="62">
        <v>0</v>
      </c>
      <c r="CH89" s="62">
        <v>0</v>
      </c>
      <c r="CI89" s="62">
        <v>0</v>
      </c>
      <c r="CJ89" s="62">
        <v>0</v>
      </c>
      <c r="CK89" s="62">
        <v>0</v>
      </c>
      <c r="CL89" s="62">
        <v>0</v>
      </c>
      <c r="CM89" s="62">
        <v>0</v>
      </c>
      <c r="CN89" s="62">
        <v>0</v>
      </c>
      <c r="CO89" s="62">
        <v>0</v>
      </c>
      <c r="CP89" s="62">
        <v>0</v>
      </c>
      <c r="CQ89" s="62">
        <v>0</v>
      </c>
      <c r="CR89" s="62">
        <v>0</v>
      </c>
      <c r="CS89" s="62">
        <v>0</v>
      </c>
      <c r="CT89" s="62">
        <v>0</v>
      </c>
      <c r="CU89" s="62">
        <v>0</v>
      </c>
      <c r="CV89" s="62">
        <v>0</v>
      </c>
      <c r="CW89" s="62">
        <v>13.631</v>
      </c>
      <c r="CX89" s="62">
        <v>41265</v>
      </c>
      <c r="CY89" s="62">
        <v>4.2554211144398133</v>
      </c>
      <c r="CZ89" s="62">
        <v>13.39</v>
      </c>
      <c r="DA89" s="62">
        <v>69565</v>
      </c>
      <c r="DB89" s="62">
        <v>22.755986289638557</v>
      </c>
      <c r="DC89" s="62">
        <v>13.265000000000001</v>
      </c>
      <c r="DD89" s="62">
        <v>17395</v>
      </c>
      <c r="DE89" s="62">
        <v>8.823181380124403</v>
      </c>
      <c r="DF89" s="62">
        <v>13.03</v>
      </c>
      <c r="DG89" s="62">
        <v>230150</v>
      </c>
      <c r="DH89" s="62">
        <v>168.9626049542216</v>
      </c>
      <c r="DI89" s="62">
        <v>12.86</v>
      </c>
      <c r="DJ89" s="62">
        <v>2265</v>
      </c>
      <c r="DK89" s="62">
        <v>2.0590009047403472</v>
      </c>
      <c r="DL89" s="62">
        <v>12.68</v>
      </c>
      <c r="DM89" s="62">
        <v>200</v>
      </c>
      <c r="DN89" s="62">
        <v>0.22390954087568335</v>
      </c>
      <c r="DO89" s="62">
        <v>12.465</v>
      </c>
      <c r="DP89" s="62">
        <v>63005</v>
      </c>
      <c r="DQ89" s="62">
        <v>83.060379824923146</v>
      </c>
      <c r="DR89" s="62">
        <v>12.313000000000001</v>
      </c>
      <c r="DS89" s="62">
        <v>0</v>
      </c>
      <c r="DT89" s="62">
        <v>0</v>
      </c>
      <c r="DU89" s="62">
        <v>12.124000000000001</v>
      </c>
      <c r="DV89" s="62">
        <v>0</v>
      </c>
      <c r="DW89" s="62">
        <v>0</v>
      </c>
      <c r="DX89" s="62">
        <v>11.994999999999999</v>
      </c>
      <c r="DY89" s="62">
        <v>10445</v>
      </c>
      <c r="DZ89" s="62">
        <v>19.896592759847792</v>
      </c>
      <c r="EA89" s="62">
        <v>11.858000000000001</v>
      </c>
      <c r="EB89" s="62">
        <v>0</v>
      </c>
      <c r="EC89" s="62">
        <v>0</v>
      </c>
      <c r="ED89" s="62">
        <v>11.750999999999999</v>
      </c>
      <c r="EE89" s="62">
        <v>0</v>
      </c>
      <c r="EF89" s="62">
        <v>0</v>
      </c>
      <c r="EG89" s="62">
        <v>11.66</v>
      </c>
      <c r="EH89" s="62">
        <v>128950</v>
      </c>
      <c r="EI89" s="62">
        <v>314.5249882525672</v>
      </c>
      <c r="EJ89" s="62"/>
      <c r="EK89" s="62">
        <v>0</v>
      </c>
      <c r="EL89" s="62">
        <v>0</v>
      </c>
      <c r="EM89" s="62">
        <v>0</v>
      </c>
      <c r="EN89" s="62">
        <v>0</v>
      </c>
      <c r="EO89" s="62">
        <v>0</v>
      </c>
      <c r="EP89" s="62">
        <v>11.46</v>
      </c>
      <c r="EQ89" s="62">
        <v>92770</v>
      </c>
      <c r="ER89" s="62">
        <v>273.31569895712244</v>
      </c>
      <c r="ES89" s="62">
        <v>11.35</v>
      </c>
      <c r="ET89" s="62">
        <v>18625</v>
      </c>
      <c r="EU89" s="62">
        <v>64.077106327099813</v>
      </c>
      <c r="EV89" s="62">
        <v>11.31</v>
      </c>
      <c r="EW89" s="62">
        <v>52885</v>
      </c>
      <c r="EX89" s="62">
        <v>206.83444051479464</v>
      </c>
      <c r="EY89" s="62">
        <v>11.29</v>
      </c>
      <c r="EZ89" s="62">
        <v>142295</v>
      </c>
      <c r="FA89" s="62">
        <v>617.55697409552738</v>
      </c>
      <c r="FB89" s="62">
        <v>11.35</v>
      </c>
      <c r="FC89" s="62">
        <v>945</v>
      </c>
      <c r="FD89" s="62">
        <v>4.4675291421027241</v>
      </c>
      <c r="FE89" s="62">
        <v>11.4</v>
      </c>
      <c r="FF89" s="62">
        <v>4275</v>
      </c>
      <c r="FG89" s="62">
        <v>21.789271543413335</v>
      </c>
      <c r="FH89" s="62">
        <v>11.484999999999999</v>
      </c>
      <c r="FI89" s="62">
        <v>75</v>
      </c>
      <c r="FJ89" s="62">
        <v>0.40923992504253814</v>
      </c>
      <c r="FK89" s="62">
        <v>11.54</v>
      </c>
      <c r="FL89" s="76">
        <v>38055</v>
      </c>
      <c r="FM89" s="76">
        <v>220.07698366080868</v>
      </c>
      <c r="FN89" s="76">
        <v>11.605</v>
      </c>
      <c r="FO89" s="76">
        <v>45</v>
      </c>
      <c r="FP89" s="76">
        <v>0.27327373426299006</v>
      </c>
      <c r="FQ89" s="76">
        <v>11.69</v>
      </c>
      <c r="FR89" s="76">
        <v>32410</v>
      </c>
      <c r="FS89" s="76">
        <v>205.13803233640121</v>
      </c>
      <c r="FT89" s="76">
        <v>11.75</v>
      </c>
      <c r="FU89" s="76">
        <v>135</v>
      </c>
      <c r="FV89" s="76">
        <v>0.88916856100006447</v>
      </c>
      <c r="FW89" s="76">
        <v>11.79</v>
      </c>
      <c r="FX89" s="76">
        <v>77470</v>
      </c>
      <c r="FY89" s="76">
        <v>528.23556646880752</v>
      </c>
      <c r="FZ89" s="76">
        <v>11.839</v>
      </c>
      <c r="GA89" s="76">
        <v>550</v>
      </c>
      <c r="GB89" s="76">
        <v>3.8613003195389859</v>
      </c>
      <c r="GC89" s="62">
        <v>11.882999999999999</v>
      </c>
      <c r="GD89" s="62">
        <v>850</v>
      </c>
      <c r="GE89" s="62">
        <v>6.1272764097041943</v>
      </c>
      <c r="GF89" s="62">
        <v>11.923999999999999</v>
      </c>
      <c r="GG89" s="62">
        <v>5</v>
      </c>
      <c r="GH89" s="62">
        <v>3.6939220046075159E-2</v>
      </c>
      <c r="GI89" s="62">
        <v>11.96</v>
      </c>
      <c r="GJ89" s="62">
        <v>3560</v>
      </c>
      <c r="GK89" s="62">
        <v>26.859675328825126</v>
      </c>
      <c r="GL89" s="62">
        <v>12.025</v>
      </c>
      <c r="GM89" s="62">
        <v>0</v>
      </c>
      <c r="GN89" s="62">
        <v>0</v>
      </c>
      <c r="GO89" s="62">
        <v>12.08</v>
      </c>
      <c r="GP89" s="62">
        <v>12625</v>
      </c>
      <c r="GQ89" s="62">
        <v>101.25520396005012</v>
      </c>
      <c r="GR89" s="62">
        <v>12.109</v>
      </c>
      <c r="GS89" s="62">
        <v>0</v>
      </c>
      <c r="GT89" s="62">
        <v>0</v>
      </c>
      <c r="GU89" s="62">
        <v>12.135</v>
      </c>
      <c r="GV89" s="62">
        <v>60</v>
      </c>
      <c r="GW89" s="62">
        <v>0.49863200528307949</v>
      </c>
      <c r="GX89" s="62">
        <v>12.157999999999999</v>
      </c>
      <c r="GY89" s="62">
        <v>0</v>
      </c>
      <c r="GZ89" s="62">
        <v>0</v>
      </c>
      <c r="HA89" s="62">
        <v>12.18</v>
      </c>
      <c r="HB89" s="62">
        <v>15575</v>
      </c>
      <c r="HC89" s="62">
        <v>131.45405002789172</v>
      </c>
      <c r="HD89" s="62">
        <v>12.185</v>
      </c>
      <c r="HE89" s="62">
        <v>485</v>
      </c>
      <c r="HF89" s="62">
        <v>4.1027620422762778</v>
      </c>
      <c r="HG89" s="62">
        <v>12.22</v>
      </c>
      <c r="HH89" s="62">
        <v>8515</v>
      </c>
      <c r="HI89" s="62">
        <v>71.096095672831638</v>
      </c>
      <c r="HJ89" s="62">
        <v>12.239000000000001</v>
      </c>
      <c r="HK89" s="62">
        <v>0</v>
      </c>
      <c r="HL89" s="62">
        <v>0</v>
      </c>
      <c r="HM89" s="62">
        <v>12.255000000000001</v>
      </c>
      <c r="HN89" s="62">
        <v>0</v>
      </c>
      <c r="HO89" s="62">
        <v>0</v>
      </c>
      <c r="HP89" s="62">
        <v>12.27</v>
      </c>
      <c r="HQ89" s="62">
        <v>0</v>
      </c>
      <c r="HR89" s="62">
        <v>0</v>
      </c>
    </row>
    <row r="90" spans="2:226" s="43" customFormat="1">
      <c r="P90" s="150">
        <f t="shared" si="47"/>
        <v>10</v>
      </c>
      <c r="Q90" s="61" t="str">
        <f>_xll.BDH(A90,$R$7:$S$7,$C$1,$C$1,"Dir=V","Dts=S","Sort=A","Quote=C","QtTyp=Y","Days=T","Per=cd","DtFmt=D","UseDPDF=Y")</f>
        <v>#N/A Invalid Security</v>
      </c>
      <c r="T90" s="43">
        <f t="shared" si="50"/>
        <v>0</v>
      </c>
      <c r="V90" s="69" t="str">
        <f>_xll.BDH(B90,$R$7:$S$7,$C$1,$C$1,"Dir=V","Dts=S","Sort=A","Quote=C","QtTyp=Y","Days=T","Per=cd","DtFmt=D","UseDPDF=Y")</f>
        <v>#N/A Invalid Security</v>
      </c>
      <c r="Y90" s="43">
        <f t="shared" si="51"/>
        <v>0</v>
      </c>
      <c r="AA90" s="43">
        <f t="shared" si="52"/>
        <v>0</v>
      </c>
      <c r="AB90" s="43">
        <f t="shared" si="45"/>
        <v>0</v>
      </c>
      <c r="AF90" s="48">
        <v>42129</v>
      </c>
      <c r="AG90" s="43">
        <v>13.51</v>
      </c>
      <c r="AH90" s="43">
        <v>231715</v>
      </c>
      <c r="AI90" s="43">
        <f t="shared" si="48"/>
        <v>231715</v>
      </c>
      <c r="AK90" s="58">
        <f t="shared" si="49"/>
        <v>42720</v>
      </c>
      <c r="AL90" s="43">
        <f t="shared" si="56"/>
        <v>85</v>
      </c>
      <c r="AM90" s="43">
        <f>IF(AK90="","",NETWORKDAYS(AK90,$AM$2,FERIADOS!$A$1:$A$830)-1)</f>
        <v>11</v>
      </c>
      <c r="AN90" s="63">
        <v>3.3896999999999999</v>
      </c>
      <c r="AO90" s="43">
        <f t="shared" si="53"/>
        <v>13.632999999999999</v>
      </c>
      <c r="AP90" s="50">
        <f t="shared" si="54"/>
        <v>35425</v>
      </c>
      <c r="AQ90" s="59">
        <f t="shared" si="46"/>
        <v>3.9922106998425479</v>
      </c>
      <c r="AR90" s="59">
        <f t="shared" si="55"/>
        <v>0</v>
      </c>
      <c r="AS90" s="72">
        <v>42720</v>
      </c>
      <c r="AT90" s="73">
        <v>3258.2530354361888</v>
      </c>
      <c r="AU90" s="62">
        <v>0</v>
      </c>
      <c r="AV90" s="62">
        <v>0</v>
      </c>
      <c r="AW90" s="62">
        <v>0</v>
      </c>
      <c r="AX90" s="62">
        <v>0</v>
      </c>
      <c r="AY90" s="62">
        <v>0</v>
      </c>
      <c r="AZ90" s="62">
        <v>0</v>
      </c>
      <c r="BA90" s="62">
        <v>0</v>
      </c>
      <c r="BB90" s="62">
        <v>0</v>
      </c>
      <c r="BC90" s="62">
        <v>0</v>
      </c>
      <c r="BD90" s="62">
        <v>0</v>
      </c>
      <c r="BE90" s="62">
        <v>0</v>
      </c>
      <c r="BF90" s="62">
        <v>0</v>
      </c>
      <c r="BG90" s="62">
        <v>0</v>
      </c>
      <c r="BH90" s="62">
        <v>0</v>
      </c>
      <c r="BI90" s="62">
        <v>0</v>
      </c>
      <c r="BJ90" s="62">
        <v>0</v>
      </c>
      <c r="BK90" s="62">
        <v>0</v>
      </c>
      <c r="BL90" s="62">
        <v>0</v>
      </c>
      <c r="BM90" s="62">
        <v>0</v>
      </c>
      <c r="BN90" s="74">
        <v>0</v>
      </c>
      <c r="BO90" s="75">
        <v>0</v>
      </c>
      <c r="BP90" s="62">
        <v>0</v>
      </c>
      <c r="BQ90" s="62">
        <v>0</v>
      </c>
      <c r="BR90" s="62">
        <v>0</v>
      </c>
      <c r="BS90" s="62">
        <v>0</v>
      </c>
      <c r="BT90" s="62">
        <v>0</v>
      </c>
      <c r="BU90" s="62">
        <v>0</v>
      </c>
      <c r="BV90" s="62">
        <v>0</v>
      </c>
      <c r="BW90" s="62">
        <v>0</v>
      </c>
      <c r="BX90" s="62">
        <v>0</v>
      </c>
      <c r="BY90" s="62">
        <v>0</v>
      </c>
      <c r="BZ90" s="62">
        <v>0</v>
      </c>
      <c r="CA90" s="62">
        <v>0</v>
      </c>
      <c r="CB90" s="62">
        <v>0</v>
      </c>
      <c r="CC90" s="62">
        <v>0</v>
      </c>
      <c r="CD90" s="62">
        <v>0</v>
      </c>
      <c r="CE90" s="62">
        <v>0</v>
      </c>
      <c r="CF90" s="62">
        <v>0</v>
      </c>
      <c r="CG90" s="62">
        <v>0</v>
      </c>
      <c r="CH90" s="62">
        <v>0</v>
      </c>
      <c r="CI90" s="62">
        <v>0</v>
      </c>
      <c r="CJ90" s="62">
        <v>0</v>
      </c>
      <c r="CK90" s="62">
        <v>0</v>
      </c>
      <c r="CL90" s="62">
        <v>0</v>
      </c>
      <c r="CM90" s="62">
        <v>0</v>
      </c>
      <c r="CN90" s="62">
        <v>0</v>
      </c>
      <c r="CO90" s="62">
        <v>0</v>
      </c>
      <c r="CP90" s="62">
        <v>0</v>
      </c>
      <c r="CQ90" s="62">
        <v>0</v>
      </c>
      <c r="CR90" s="62">
        <v>0</v>
      </c>
      <c r="CS90" s="62">
        <v>0</v>
      </c>
      <c r="CT90" s="62">
        <v>0</v>
      </c>
      <c r="CU90" s="62">
        <v>0</v>
      </c>
      <c r="CV90" s="62">
        <v>0</v>
      </c>
      <c r="CW90" s="62">
        <v>13.632999999999999</v>
      </c>
      <c r="CX90" s="62">
        <v>35425</v>
      </c>
      <c r="CY90" s="62">
        <v>3.9922106998425479</v>
      </c>
      <c r="CZ90" s="62">
        <v>13.395</v>
      </c>
      <c r="DA90" s="62">
        <v>35280</v>
      </c>
      <c r="DB90" s="62">
        <v>11.823269970712595</v>
      </c>
      <c r="DC90" s="62">
        <v>13.28</v>
      </c>
      <c r="DD90" s="62">
        <v>15600</v>
      </c>
      <c r="DE90" s="62">
        <v>8.0171525443177778</v>
      </c>
      <c r="DF90" s="62">
        <v>13.06</v>
      </c>
      <c r="DG90" s="62">
        <v>77530</v>
      </c>
      <c r="DH90" s="62">
        <v>57.302886025130192</v>
      </c>
      <c r="DI90" s="62">
        <v>12.89</v>
      </c>
      <c r="DJ90" s="62">
        <v>1000</v>
      </c>
      <c r="DK90" s="62">
        <v>0.91274008789474592</v>
      </c>
      <c r="DL90" s="62">
        <v>12.71</v>
      </c>
      <c r="DM90" s="62">
        <v>180</v>
      </c>
      <c r="DN90" s="62">
        <v>0.20190463180748067</v>
      </c>
      <c r="DO90" s="62">
        <v>12.52</v>
      </c>
      <c r="DP90" s="62">
        <v>44685</v>
      </c>
      <c r="DQ90" s="62">
        <v>58.919562126191607</v>
      </c>
      <c r="DR90" s="62">
        <v>12.375</v>
      </c>
      <c r="DS90" s="62">
        <v>0</v>
      </c>
      <c r="DT90" s="62">
        <v>0</v>
      </c>
      <c r="DU90" s="62">
        <v>12.185</v>
      </c>
      <c r="DV90" s="62">
        <v>0</v>
      </c>
      <c r="DW90" s="62">
        <v>0</v>
      </c>
      <c r="DX90" s="62">
        <v>12.055</v>
      </c>
      <c r="DY90" s="62">
        <v>29665</v>
      </c>
      <c r="DZ90" s="62">
        <v>56.372773301554702</v>
      </c>
      <c r="EA90" s="62">
        <v>11.919</v>
      </c>
      <c r="EB90" s="62">
        <v>0</v>
      </c>
      <c r="EC90" s="62">
        <v>0</v>
      </c>
      <c r="ED90" s="62">
        <v>11.811</v>
      </c>
      <c r="EE90" s="62">
        <v>0</v>
      </c>
      <c r="EF90" s="62">
        <v>0</v>
      </c>
      <c r="EG90" s="62">
        <v>11.72</v>
      </c>
      <c r="EH90" s="62">
        <v>114375</v>
      </c>
      <c r="EI90" s="62">
        <v>277.94113999866653</v>
      </c>
      <c r="EJ90" s="62"/>
      <c r="EK90" s="62">
        <v>0</v>
      </c>
      <c r="EL90" s="62">
        <v>0</v>
      </c>
      <c r="EM90" s="62">
        <v>0</v>
      </c>
      <c r="EN90" s="62">
        <v>0</v>
      </c>
      <c r="EO90" s="62">
        <v>0</v>
      </c>
      <c r="EP90" s="62">
        <v>11.53</v>
      </c>
      <c r="EQ90" s="62">
        <v>2340</v>
      </c>
      <c r="ER90" s="62">
        <v>6.861189055547821</v>
      </c>
      <c r="ES90" s="62">
        <v>11.42</v>
      </c>
      <c r="ET90" s="62">
        <v>24735</v>
      </c>
      <c r="EU90" s="62">
        <v>84.636030123197656</v>
      </c>
      <c r="EV90" s="62">
        <v>11.38</v>
      </c>
      <c r="EW90" s="62">
        <v>34830</v>
      </c>
      <c r="EX90" s="62">
        <v>135.40966161035072</v>
      </c>
      <c r="EY90" s="62">
        <v>11.36</v>
      </c>
      <c r="EZ90" s="62">
        <v>122935</v>
      </c>
      <c r="FA90" s="62">
        <v>530.13155719578549</v>
      </c>
      <c r="FB90" s="62">
        <v>11.41</v>
      </c>
      <c r="FC90" s="62">
        <v>125</v>
      </c>
      <c r="FD90" s="62">
        <v>0.5871322430569571</v>
      </c>
      <c r="FE90" s="62">
        <v>11.46</v>
      </c>
      <c r="FF90" s="62">
        <v>10935</v>
      </c>
      <c r="FG90" s="62">
        <v>55.358348581898973</v>
      </c>
      <c r="FH90" s="62">
        <v>11.538</v>
      </c>
      <c r="FI90" s="62">
        <v>485</v>
      </c>
      <c r="FJ90" s="62">
        <v>2.6284051349759161</v>
      </c>
      <c r="FK90" s="62">
        <v>11.6</v>
      </c>
      <c r="FL90" s="76">
        <v>49310</v>
      </c>
      <c r="FM90" s="76">
        <v>283.08506945547526</v>
      </c>
      <c r="FN90" s="76">
        <v>11.67</v>
      </c>
      <c r="FO90" s="76">
        <v>40</v>
      </c>
      <c r="FP90" s="76">
        <v>0.24103527739059039</v>
      </c>
      <c r="FQ90" s="76">
        <v>11.74</v>
      </c>
      <c r="FR90" s="76">
        <v>20750</v>
      </c>
      <c r="FS90" s="76">
        <v>130.37244630300663</v>
      </c>
      <c r="FT90" s="76">
        <v>11.805</v>
      </c>
      <c r="FU90" s="76">
        <v>75</v>
      </c>
      <c r="FV90" s="76">
        <v>0.49015713650730558</v>
      </c>
      <c r="FW90" s="76">
        <v>11.86</v>
      </c>
      <c r="FX90" s="76">
        <v>140085</v>
      </c>
      <c r="FY90" s="76">
        <v>946.96691007691379</v>
      </c>
      <c r="FZ90" s="76">
        <v>11.906000000000001</v>
      </c>
      <c r="GA90" s="76">
        <v>5</v>
      </c>
      <c r="GB90" s="76">
        <v>3.479854036211507E-2</v>
      </c>
      <c r="GC90" s="62">
        <v>11.946999999999999</v>
      </c>
      <c r="GD90" s="62">
        <v>540</v>
      </c>
      <c r="GE90" s="62">
        <v>3.8586948126262519</v>
      </c>
      <c r="GF90" s="62">
        <v>11.986000000000001</v>
      </c>
      <c r="GG90" s="62">
        <v>0</v>
      </c>
      <c r="GH90" s="62">
        <v>0</v>
      </c>
      <c r="GI90" s="62">
        <v>12.02</v>
      </c>
      <c r="GJ90" s="62">
        <v>3935</v>
      </c>
      <c r="GK90" s="62">
        <v>29.425373612703055</v>
      </c>
      <c r="GL90" s="62">
        <v>12.079000000000001</v>
      </c>
      <c r="GM90" s="62">
        <v>0</v>
      </c>
      <c r="GN90" s="62">
        <v>0</v>
      </c>
      <c r="GO90" s="62">
        <v>12.13</v>
      </c>
      <c r="GP90" s="62">
        <v>31310</v>
      </c>
      <c r="GQ90" s="62">
        <v>248.87341480077916</v>
      </c>
      <c r="GR90" s="62">
        <v>12.154</v>
      </c>
      <c r="GS90" s="62">
        <v>0</v>
      </c>
      <c r="GT90" s="62">
        <v>0</v>
      </c>
      <c r="GU90" s="62">
        <v>12.175000000000001</v>
      </c>
      <c r="GV90" s="62">
        <v>3125</v>
      </c>
      <c r="GW90" s="62">
        <v>25.743425961198501</v>
      </c>
      <c r="GX90" s="62">
        <v>12.198</v>
      </c>
      <c r="GY90" s="62">
        <v>0</v>
      </c>
      <c r="GZ90" s="62">
        <v>0</v>
      </c>
      <c r="HA90" s="62">
        <v>12.22</v>
      </c>
      <c r="HB90" s="62">
        <v>21550</v>
      </c>
      <c r="HC90" s="62">
        <v>180.2160171102951</v>
      </c>
      <c r="HD90" s="62">
        <v>12.225</v>
      </c>
      <c r="HE90" s="62">
        <v>495</v>
      </c>
      <c r="HF90" s="62">
        <v>4.1472533942733234</v>
      </c>
      <c r="HG90" s="62">
        <v>12.26</v>
      </c>
      <c r="HH90" s="62">
        <v>13755</v>
      </c>
      <c r="HI90" s="62">
        <v>113.70247562372556</v>
      </c>
      <c r="HJ90" s="62">
        <v>12.279</v>
      </c>
      <c r="HK90" s="62">
        <v>0</v>
      </c>
      <c r="HL90" s="62">
        <v>0</v>
      </c>
      <c r="HM90" s="62">
        <v>12.295</v>
      </c>
      <c r="HN90" s="62">
        <v>0</v>
      </c>
      <c r="HO90" s="62">
        <v>0</v>
      </c>
      <c r="HP90" s="62">
        <v>12.31</v>
      </c>
      <c r="HQ90" s="62">
        <v>0</v>
      </c>
      <c r="HR90" s="62">
        <v>0</v>
      </c>
    </row>
    <row r="91" spans="2:226" s="43" customFormat="1">
      <c r="P91" s="150">
        <f t="shared" si="47"/>
        <v>10</v>
      </c>
      <c r="Q91" s="61" t="str">
        <f>_xll.BDH(A91,$R$7:$S$7,$C$1,$C$1,"Dir=V","Dts=S","Sort=A","Quote=C","QtTyp=Y","Days=T","Per=cd","DtFmt=D","UseDPDF=Y")</f>
        <v>#N/A Invalid Security</v>
      </c>
      <c r="T91" s="43">
        <f t="shared" si="50"/>
        <v>0</v>
      </c>
      <c r="V91" s="69" t="str">
        <f>_xll.BDH(B91,$R$7:$S$7,$C$1,$C$1,"Dir=V","Dts=S","Sort=A","Quote=C","QtTyp=Y","Days=T","Per=cd","DtFmt=D","UseDPDF=Y")</f>
        <v>#N/A Invalid Security</v>
      </c>
      <c r="Y91" s="43">
        <f t="shared" si="51"/>
        <v>0</v>
      </c>
      <c r="AA91" s="43">
        <f t="shared" si="52"/>
        <v>0</v>
      </c>
      <c r="AB91" s="43">
        <f t="shared" si="45"/>
        <v>0</v>
      </c>
      <c r="AF91" s="48">
        <v>42130</v>
      </c>
      <c r="AG91" s="43">
        <v>13.5</v>
      </c>
      <c r="AH91" s="43">
        <v>244495</v>
      </c>
      <c r="AI91" s="43">
        <f t="shared" si="48"/>
        <v>244495</v>
      </c>
      <c r="AK91" s="58">
        <f t="shared" si="49"/>
        <v>42719</v>
      </c>
      <c r="AL91" s="43">
        <f t="shared" si="56"/>
        <v>86</v>
      </c>
      <c r="AM91" s="43">
        <f>IF(AK91="","",NETWORKDAYS(AK91,$AM$2,FERIADOS!$A$1:$A$830)-1)</f>
        <v>12</v>
      </c>
      <c r="AN91" s="63">
        <v>3.3651</v>
      </c>
      <c r="AO91" s="43">
        <f t="shared" si="53"/>
        <v>13.631</v>
      </c>
      <c r="AP91" s="50">
        <f t="shared" si="54"/>
        <v>57805</v>
      </c>
      <c r="AQ91" s="59">
        <f t="shared" si="46"/>
        <v>7.1549829403759526</v>
      </c>
      <c r="AR91" s="59">
        <f t="shared" si="55"/>
        <v>0</v>
      </c>
      <c r="AS91" s="72">
        <v>42719</v>
      </c>
      <c r="AT91" s="73">
        <v>6037.1453004840041</v>
      </c>
      <c r="AU91" s="62">
        <v>0</v>
      </c>
      <c r="AV91" s="62">
        <v>0</v>
      </c>
      <c r="AW91" s="62">
        <v>0</v>
      </c>
      <c r="AX91" s="62">
        <v>0</v>
      </c>
      <c r="AY91" s="62">
        <v>0</v>
      </c>
      <c r="AZ91" s="62">
        <v>0</v>
      </c>
      <c r="BA91" s="62">
        <v>0</v>
      </c>
      <c r="BB91" s="62">
        <v>0</v>
      </c>
      <c r="BC91" s="62">
        <v>0</v>
      </c>
      <c r="BD91" s="62">
        <v>0</v>
      </c>
      <c r="BE91" s="62">
        <v>0</v>
      </c>
      <c r="BF91" s="62">
        <v>0</v>
      </c>
      <c r="BG91" s="62">
        <v>0</v>
      </c>
      <c r="BH91" s="62">
        <v>0</v>
      </c>
      <c r="BI91" s="62">
        <v>0</v>
      </c>
      <c r="BJ91" s="62">
        <v>0</v>
      </c>
      <c r="BK91" s="62">
        <v>0</v>
      </c>
      <c r="BL91" s="62">
        <v>0</v>
      </c>
      <c r="BM91" s="62">
        <v>0</v>
      </c>
      <c r="BN91" s="74">
        <v>0</v>
      </c>
      <c r="BO91" s="75">
        <v>0</v>
      </c>
      <c r="BP91" s="62">
        <v>0</v>
      </c>
      <c r="BQ91" s="62">
        <v>0</v>
      </c>
      <c r="BR91" s="62">
        <v>0</v>
      </c>
      <c r="BS91" s="62">
        <v>0</v>
      </c>
      <c r="BT91" s="62">
        <v>0</v>
      </c>
      <c r="BU91" s="62">
        <v>0</v>
      </c>
      <c r="BV91" s="62">
        <v>0</v>
      </c>
      <c r="BW91" s="62">
        <v>0</v>
      </c>
      <c r="BX91" s="62">
        <v>0</v>
      </c>
      <c r="BY91" s="62">
        <v>0</v>
      </c>
      <c r="BZ91" s="62">
        <v>0</v>
      </c>
      <c r="CA91" s="62">
        <v>0</v>
      </c>
      <c r="CB91" s="62">
        <v>0</v>
      </c>
      <c r="CC91" s="62">
        <v>0</v>
      </c>
      <c r="CD91" s="62">
        <v>0</v>
      </c>
      <c r="CE91" s="62">
        <v>0</v>
      </c>
      <c r="CF91" s="62">
        <v>0</v>
      </c>
      <c r="CG91" s="62">
        <v>0</v>
      </c>
      <c r="CH91" s="62">
        <v>0</v>
      </c>
      <c r="CI91" s="62">
        <v>0</v>
      </c>
      <c r="CJ91" s="62">
        <v>0</v>
      </c>
      <c r="CK91" s="62">
        <v>0</v>
      </c>
      <c r="CL91" s="62">
        <v>0</v>
      </c>
      <c r="CM91" s="62">
        <v>0</v>
      </c>
      <c r="CN91" s="62">
        <v>0</v>
      </c>
      <c r="CO91" s="62">
        <v>0</v>
      </c>
      <c r="CP91" s="62">
        <v>0</v>
      </c>
      <c r="CQ91" s="62">
        <v>0</v>
      </c>
      <c r="CR91" s="62">
        <v>0</v>
      </c>
      <c r="CS91" s="62">
        <v>0</v>
      </c>
      <c r="CT91" s="62">
        <v>0</v>
      </c>
      <c r="CU91" s="62">
        <v>0</v>
      </c>
      <c r="CV91" s="62">
        <v>0</v>
      </c>
      <c r="CW91" s="62">
        <v>13.631</v>
      </c>
      <c r="CX91" s="62">
        <v>57805</v>
      </c>
      <c r="CY91" s="62">
        <v>7.1549829403759526</v>
      </c>
      <c r="CZ91" s="62">
        <v>13.417999999999999</v>
      </c>
      <c r="DA91" s="62">
        <v>67560</v>
      </c>
      <c r="DB91" s="62">
        <v>23.480661682280484</v>
      </c>
      <c r="DC91" s="62">
        <v>13.305</v>
      </c>
      <c r="DD91" s="62">
        <v>19210</v>
      </c>
      <c r="DE91" s="62">
        <v>10.131852668229396</v>
      </c>
      <c r="DF91" s="62">
        <v>13.07</v>
      </c>
      <c r="DG91" s="62">
        <v>128345</v>
      </c>
      <c r="DH91" s="62">
        <v>96.787018514465728</v>
      </c>
      <c r="DI91" s="62">
        <v>12.91</v>
      </c>
      <c r="DJ91" s="62">
        <v>1475</v>
      </c>
      <c r="DK91" s="62">
        <v>1.369882376535543</v>
      </c>
      <c r="DL91" s="62">
        <v>12.757999999999999</v>
      </c>
      <c r="DM91" s="62">
        <v>120</v>
      </c>
      <c r="DN91" s="62">
        <v>0.13662676981116756</v>
      </c>
      <c r="DO91" s="62">
        <v>12.535</v>
      </c>
      <c r="DP91" s="62">
        <v>53250</v>
      </c>
      <c r="DQ91" s="62">
        <v>71.202191632376568</v>
      </c>
      <c r="DR91" s="62">
        <v>12.395</v>
      </c>
      <c r="DS91" s="62">
        <v>0</v>
      </c>
      <c r="DT91" s="62">
        <v>0</v>
      </c>
      <c r="DU91" s="62">
        <v>12.223000000000001</v>
      </c>
      <c r="DV91" s="62">
        <v>2270</v>
      </c>
      <c r="DW91" s="62">
        <v>3.9540777795680984</v>
      </c>
      <c r="DX91" s="62">
        <v>12.105</v>
      </c>
      <c r="DY91" s="62">
        <v>101140</v>
      </c>
      <c r="DZ91" s="62">
        <v>194.33209933583564</v>
      </c>
      <c r="EA91" s="62">
        <v>11.9</v>
      </c>
      <c r="EB91" s="62">
        <v>410</v>
      </c>
      <c r="EC91" s="62">
        <v>0.86521555929791005</v>
      </c>
      <c r="ED91" s="62">
        <v>11.83</v>
      </c>
      <c r="EE91" s="62">
        <v>0</v>
      </c>
      <c r="EF91" s="62">
        <v>0</v>
      </c>
      <c r="EG91" s="62">
        <v>11.77</v>
      </c>
      <c r="EH91" s="62">
        <v>217230</v>
      </c>
      <c r="EI91" s="62">
        <v>533.07141399009618</v>
      </c>
      <c r="EJ91" s="62"/>
      <c r="EK91" s="62">
        <v>0</v>
      </c>
      <c r="EL91" s="62">
        <v>0</v>
      </c>
      <c r="EM91" s="62">
        <v>0</v>
      </c>
      <c r="EN91" s="62">
        <v>0</v>
      </c>
      <c r="EO91" s="62">
        <v>0</v>
      </c>
      <c r="EP91" s="62">
        <v>11.58</v>
      </c>
      <c r="EQ91" s="62">
        <v>24670</v>
      </c>
      <c r="ER91" s="62">
        <v>72.985294284176874</v>
      </c>
      <c r="ES91" s="62">
        <v>11.46</v>
      </c>
      <c r="ET91" s="62">
        <v>46665</v>
      </c>
      <c r="EU91" s="62">
        <v>161.04492019161609</v>
      </c>
      <c r="EV91" s="62">
        <v>11.44</v>
      </c>
      <c r="EW91" s="62">
        <v>43100</v>
      </c>
      <c r="EX91" s="62">
        <v>168.83741691838404</v>
      </c>
      <c r="EY91" s="62">
        <v>11.42</v>
      </c>
      <c r="EZ91" s="62">
        <v>309735</v>
      </c>
      <c r="FA91" s="62">
        <v>1345.2985706608508</v>
      </c>
      <c r="FB91" s="62">
        <v>11.47</v>
      </c>
      <c r="FC91" s="62">
        <v>1590</v>
      </c>
      <c r="FD91" s="62">
        <v>7.5196126114192463</v>
      </c>
      <c r="FE91" s="62">
        <v>11.52</v>
      </c>
      <c r="FF91" s="62">
        <v>11375</v>
      </c>
      <c r="FG91" s="62">
        <v>57.963668406839005</v>
      </c>
      <c r="FH91" s="62">
        <v>11.61</v>
      </c>
      <c r="FI91" s="62">
        <v>2815</v>
      </c>
      <c r="FJ91" s="62">
        <v>15.344975256411027</v>
      </c>
      <c r="FK91" s="62">
        <v>11.67</v>
      </c>
      <c r="FL91" s="76">
        <v>114275</v>
      </c>
      <c r="FM91" s="76">
        <v>659.74821856300548</v>
      </c>
      <c r="FN91" s="76">
        <v>11.75</v>
      </c>
      <c r="FO91" s="76">
        <v>305</v>
      </c>
      <c r="FP91" s="76">
        <v>1.8470947120507923</v>
      </c>
      <c r="FQ91" s="76">
        <v>11.82</v>
      </c>
      <c r="FR91" s="76">
        <v>33215</v>
      </c>
      <c r="FS91" s="76">
        <v>209.68095780912969</v>
      </c>
      <c r="FT91" s="76">
        <v>11.88</v>
      </c>
      <c r="FU91" s="76">
        <v>965</v>
      </c>
      <c r="FV91" s="76">
        <v>6.3363236652106592</v>
      </c>
      <c r="FW91" s="76">
        <v>11.92</v>
      </c>
      <c r="FX91" s="76">
        <v>203825</v>
      </c>
      <c r="FY91" s="76">
        <v>1384.9303755154056</v>
      </c>
      <c r="FZ91" s="76">
        <v>11.978</v>
      </c>
      <c r="GA91" s="76">
        <v>15</v>
      </c>
      <c r="GB91" s="76">
        <v>0.10485362994080678</v>
      </c>
      <c r="GC91" s="62">
        <v>12.03</v>
      </c>
      <c r="GD91" s="62">
        <v>335</v>
      </c>
      <c r="GE91" s="62">
        <v>2.4025179543904072</v>
      </c>
      <c r="GF91" s="62">
        <v>12.057</v>
      </c>
      <c r="GG91" s="62">
        <v>30</v>
      </c>
      <c r="GH91" s="62">
        <v>0.22056523974691444</v>
      </c>
      <c r="GI91" s="62">
        <v>12.08</v>
      </c>
      <c r="GJ91" s="62">
        <v>8545</v>
      </c>
      <c r="GK91" s="62">
        <v>64.17994004716229</v>
      </c>
      <c r="GL91" s="62">
        <v>12.154999999999999</v>
      </c>
      <c r="GM91" s="62">
        <v>0</v>
      </c>
      <c r="GN91" s="62">
        <v>0</v>
      </c>
      <c r="GO91" s="62">
        <v>12.22</v>
      </c>
      <c r="GP91" s="62">
        <v>57265</v>
      </c>
      <c r="GQ91" s="62">
        <v>456.02752283501576</v>
      </c>
      <c r="GR91" s="62">
        <v>12.241</v>
      </c>
      <c r="GS91" s="62">
        <v>0</v>
      </c>
      <c r="GT91" s="62">
        <v>0</v>
      </c>
      <c r="GU91" s="62">
        <v>12.26</v>
      </c>
      <c r="GV91" s="62">
        <v>390</v>
      </c>
      <c r="GW91" s="62">
        <v>3.2170507926187812</v>
      </c>
      <c r="GX91" s="62">
        <v>12.286</v>
      </c>
      <c r="GY91" s="62">
        <v>0</v>
      </c>
      <c r="GZ91" s="62">
        <v>0</v>
      </c>
      <c r="HA91" s="62">
        <v>12.31</v>
      </c>
      <c r="HB91" s="62">
        <v>29830</v>
      </c>
      <c r="HC91" s="62">
        <v>249.482462198913</v>
      </c>
      <c r="HD91" s="62">
        <v>12.337999999999999</v>
      </c>
      <c r="HE91" s="62">
        <v>830</v>
      </c>
      <c r="HF91" s="62">
        <v>6.9344127086744223</v>
      </c>
      <c r="HG91" s="62">
        <v>12.36</v>
      </c>
      <c r="HH91" s="62">
        <v>26855</v>
      </c>
      <c r="HI91" s="62">
        <v>221.41773879346852</v>
      </c>
      <c r="HJ91" s="62">
        <v>12.379</v>
      </c>
      <c r="HK91" s="62">
        <v>0</v>
      </c>
      <c r="HL91" s="62">
        <v>0</v>
      </c>
      <c r="HM91" s="62">
        <v>12.395</v>
      </c>
      <c r="HN91" s="62">
        <v>0</v>
      </c>
      <c r="HO91" s="62">
        <v>0</v>
      </c>
      <c r="HP91" s="62">
        <v>12.41</v>
      </c>
      <c r="HQ91" s="62">
        <v>0</v>
      </c>
      <c r="HR91" s="62">
        <v>0</v>
      </c>
    </row>
    <row r="92" spans="2:226" s="43" customFormat="1">
      <c r="P92" s="150">
        <f t="shared" si="47"/>
        <v>10</v>
      </c>
      <c r="Q92" s="61" t="str">
        <f>_xll.BDH(A92,$R$7:$S$7,$C$1,$C$1,"Dir=V","Dts=S","Sort=A","Quote=C","QtTyp=Y","Days=T","Per=cd","DtFmt=D","UseDPDF=Y")</f>
        <v>#N/A Invalid Security</v>
      </c>
      <c r="T92" s="43">
        <f t="shared" si="50"/>
        <v>0</v>
      </c>
      <c r="V92" s="69" t="str">
        <f>_xll.BDH(B92,$R$7:$S$7,$C$1,$C$1,"Dir=V","Dts=S","Sort=A","Quote=C","QtTyp=Y","Days=T","Per=cd","DtFmt=D","UseDPDF=Y")</f>
        <v>#N/A Invalid Security</v>
      </c>
      <c r="Y92" s="43">
        <f t="shared" si="51"/>
        <v>0</v>
      </c>
      <c r="AA92" s="43">
        <f t="shared" si="52"/>
        <v>0</v>
      </c>
      <c r="AB92" s="43">
        <f t="shared" si="45"/>
        <v>0</v>
      </c>
      <c r="AF92" s="48">
        <v>42131</v>
      </c>
      <c r="AG92" s="43">
        <v>13.63</v>
      </c>
      <c r="AH92" s="43">
        <v>378845</v>
      </c>
      <c r="AI92" s="43">
        <f t="shared" si="48"/>
        <v>378845</v>
      </c>
      <c r="AK92" s="58">
        <f t="shared" si="49"/>
        <v>42718</v>
      </c>
      <c r="AL92" s="43">
        <f t="shared" si="56"/>
        <v>87</v>
      </c>
      <c r="AM92" s="43">
        <f>IF(AK92="","",NETWORKDAYS(AK92,$AM$2,FERIADOS!$A$1:$A$830)-1)</f>
        <v>13</v>
      </c>
      <c r="AN92" s="63">
        <v>3.3721000000000001</v>
      </c>
      <c r="AO92" s="43">
        <f t="shared" si="53"/>
        <v>13.629</v>
      </c>
      <c r="AP92" s="50">
        <f t="shared" si="54"/>
        <v>73415</v>
      </c>
      <c r="AQ92" s="59">
        <f t="shared" si="46"/>
        <v>9.8191851403379324</v>
      </c>
      <c r="AR92" s="59">
        <f t="shared" si="55"/>
        <v>0</v>
      </c>
      <c r="AS92" s="72">
        <v>42718</v>
      </c>
      <c r="AT92" s="73">
        <v>4416.6993616973323</v>
      </c>
      <c r="AU92" s="62">
        <v>0</v>
      </c>
      <c r="AV92" s="62">
        <v>0</v>
      </c>
      <c r="AW92" s="62">
        <v>0</v>
      </c>
      <c r="AX92" s="62">
        <v>0</v>
      </c>
      <c r="AY92" s="62">
        <v>0</v>
      </c>
      <c r="AZ92" s="62">
        <v>0</v>
      </c>
      <c r="BA92" s="62">
        <v>0</v>
      </c>
      <c r="BB92" s="62">
        <v>0</v>
      </c>
      <c r="BC92" s="62">
        <v>0</v>
      </c>
      <c r="BD92" s="62">
        <v>0</v>
      </c>
      <c r="BE92" s="62">
        <v>0</v>
      </c>
      <c r="BF92" s="62">
        <v>0</v>
      </c>
      <c r="BG92" s="62">
        <v>0</v>
      </c>
      <c r="BH92" s="62">
        <v>0</v>
      </c>
      <c r="BI92" s="62">
        <v>0</v>
      </c>
      <c r="BJ92" s="62">
        <v>0</v>
      </c>
      <c r="BK92" s="62">
        <v>0</v>
      </c>
      <c r="BL92" s="62">
        <v>0</v>
      </c>
      <c r="BM92" s="62">
        <v>0</v>
      </c>
      <c r="BN92" s="74">
        <v>0</v>
      </c>
      <c r="BO92" s="75">
        <v>0</v>
      </c>
      <c r="BP92" s="62">
        <v>0</v>
      </c>
      <c r="BQ92" s="62">
        <v>0</v>
      </c>
      <c r="BR92" s="62">
        <v>0</v>
      </c>
      <c r="BS92" s="62">
        <v>0</v>
      </c>
      <c r="BT92" s="62">
        <v>0</v>
      </c>
      <c r="BU92" s="62">
        <v>0</v>
      </c>
      <c r="BV92" s="62">
        <v>0</v>
      </c>
      <c r="BW92" s="62">
        <v>0</v>
      </c>
      <c r="BX92" s="62">
        <v>0</v>
      </c>
      <c r="BY92" s="62">
        <v>0</v>
      </c>
      <c r="BZ92" s="62">
        <v>0</v>
      </c>
      <c r="CA92" s="62">
        <v>0</v>
      </c>
      <c r="CB92" s="62">
        <v>0</v>
      </c>
      <c r="CC92" s="62">
        <v>0</v>
      </c>
      <c r="CD92" s="62">
        <v>0</v>
      </c>
      <c r="CE92" s="62">
        <v>0</v>
      </c>
      <c r="CF92" s="62">
        <v>0</v>
      </c>
      <c r="CG92" s="62">
        <v>0</v>
      </c>
      <c r="CH92" s="62">
        <v>0</v>
      </c>
      <c r="CI92" s="62">
        <v>0</v>
      </c>
      <c r="CJ92" s="62">
        <v>0</v>
      </c>
      <c r="CK92" s="62">
        <v>0</v>
      </c>
      <c r="CL92" s="62">
        <v>0</v>
      </c>
      <c r="CM92" s="62">
        <v>0</v>
      </c>
      <c r="CN92" s="62">
        <v>0</v>
      </c>
      <c r="CO92" s="62">
        <v>0</v>
      </c>
      <c r="CP92" s="62">
        <v>0</v>
      </c>
      <c r="CQ92" s="62">
        <v>0</v>
      </c>
      <c r="CR92" s="62">
        <v>0</v>
      </c>
      <c r="CS92" s="62">
        <v>0</v>
      </c>
      <c r="CT92" s="62">
        <v>0</v>
      </c>
      <c r="CU92" s="62">
        <v>0</v>
      </c>
      <c r="CV92" s="62">
        <v>0</v>
      </c>
      <c r="CW92" s="62">
        <v>13.629</v>
      </c>
      <c r="CX92" s="62">
        <v>73415</v>
      </c>
      <c r="CY92" s="62">
        <v>9.8191851403379324</v>
      </c>
      <c r="CZ92" s="62">
        <v>13.42</v>
      </c>
      <c r="DA92" s="62">
        <v>34495</v>
      </c>
      <c r="DB92" s="62">
        <v>12.309425446906108</v>
      </c>
      <c r="DC92" s="62">
        <v>13.297000000000001</v>
      </c>
      <c r="DD92" s="62">
        <v>16870</v>
      </c>
      <c r="DE92" s="62">
        <v>9.0462477802462793</v>
      </c>
      <c r="DF92" s="62">
        <v>13.06</v>
      </c>
      <c r="DG92" s="62">
        <v>121265</v>
      </c>
      <c r="DH92" s="62">
        <v>92.440393648617771</v>
      </c>
      <c r="DI92" s="62">
        <v>12.904999999999999</v>
      </c>
      <c r="DJ92" s="62">
        <v>6325</v>
      </c>
      <c r="DK92" s="62">
        <v>5.9225859660688043</v>
      </c>
      <c r="DL92" s="62">
        <v>12.75</v>
      </c>
      <c r="DM92" s="62">
        <v>17455</v>
      </c>
      <c r="DN92" s="62">
        <v>19.997244181719765</v>
      </c>
      <c r="DO92" s="62">
        <v>12.54</v>
      </c>
      <c r="DP92" s="62">
        <v>82675</v>
      </c>
      <c r="DQ92" s="62">
        <v>111.06924849649498</v>
      </c>
      <c r="DR92" s="62">
        <v>12.382999999999999</v>
      </c>
      <c r="DS92" s="62">
        <v>315</v>
      </c>
      <c r="DT92" s="62">
        <v>0.48437035085078273</v>
      </c>
      <c r="DU92" s="62">
        <v>12.221</v>
      </c>
      <c r="DV92" s="62">
        <v>100</v>
      </c>
      <c r="DW92" s="62">
        <v>0.17471794440158986</v>
      </c>
      <c r="DX92" s="62">
        <v>12.11</v>
      </c>
      <c r="DY92" s="62">
        <v>20470</v>
      </c>
      <c r="DZ92" s="62">
        <v>39.424961983119736</v>
      </c>
      <c r="EA92" s="62">
        <v>11.976000000000001</v>
      </c>
      <c r="EB92" s="62">
        <v>0</v>
      </c>
      <c r="EC92" s="62">
        <v>0</v>
      </c>
      <c r="ED92" s="62">
        <v>11.87</v>
      </c>
      <c r="EE92" s="62">
        <v>5</v>
      </c>
      <c r="EF92" s="62">
        <v>1.1428525256790589E-2</v>
      </c>
      <c r="EG92" s="62">
        <v>11.78</v>
      </c>
      <c r="EH92" s="62">
        <v>222655</v>
      </c>
      <c r="EI92" s="62">
        <v>546.99749826352581</v>
      </c>
      <c r="EJ92" s="62"/>
      <c r="EK92" s="62">
        <v>0</v>
      </c>
      <c r="EL92" s="62">
        <v>0</v>
      </c>
      <c r="EM92" s="62">
        <v>0</v>
      </c>
      <c r="EN92" s="62">
        <v>0</v>
      </c>
      <c r="EO92" s="62">
        <v>0</v>
      </c>
      <c r="EP92" s="62">
        <v>11.58</v>
      </c>
      <c r="EQ92" s="62">
        <v>13185</v>
      </c>
      <c r="ER92" s="62">
        <v>39.030282384540918</v>
      </c>
      <c r="ES92" s="62">
        <v>11.48</v>
      </c>
      <c r="ET92" s="62">
        <v>27850</v>
      </c>
      <c r="EU92" s="62">
        <v>96.077303817664117</v>
      </c>
      <c r="EV92" s="62">
        <v>11.45</v>
      </c>
      <c r="EW92" s="62">
        <v>36945</v>
      </c>
      <c r="EX92" s="62">
        <v>144.64904590677233</v>
      </c>
      <c r="EY92" s="62">
        <v>11.41</v>
      </c>
      <c r="EZ92" s="62">
        <v>271670</v>
      </c>
      <c r="FA92" s="62">
        <v>1179.6372712815753</v>
      </c>
      <c r="FB92" s="62">
        <v>11.46</v>
      </c>
      <c r="FC92" s="62">
        <v>1485</v>
      </c>
      <c r="FD92" s="62">
        <v>7.0197450629119045</v>
      </c>
      <c r="FE92" s="62">
        <v>11.51</v>
      </c>
      <c r="FF92" s="62">
        <v>7425</v>
      </c>
      <c r="FG92" s="62">
        <v>37.812212074660017</v>
      </c>
      <c r="FH92" s="62">
        <v>11.57</v>
      </c>
      <c r="FI92" s="62">
        <v>200</v>
      </c>
      <c r="FJ92" s="62">
        <v>1.0905227292524673</v>
      </c>
      <c r="FK92" s="62">
        <v>11.62</v>
      </c>
      <c r="FL92" s="76">
        <v>66355</v>
      </c>
      <c r="FM92" s="76">
        <v>383.31955005188075</v>
      </c>
      <c r="FN92" s="76">
        <v>11.685</v>
      </c>
      <c r="FO92" s="76">
        <v>50</v>
      </c>
      <c r="FP92" s="76">
        <v>0.30316062150750794</v>
      </c>
      <c r="FQ92" s="76">
        <v>11.75</v>
      </c>
      <c r="FR92" s="76">
        <v>21565</v>
      </c>
      <c r="FS92" s="76">
        <v>136.33231611529217</v>
      </c>
      <c r="FT92" s="76">
        <v>11.8</v>
      </c>
      <c r="FU92" s="76">
        <v>150</v>
      </c>
      <c r="FV92" s="76">
        <v>0.98684009819685425</v>
      </c>
      <c r="FW92" s="76">
        <v>11.84</v>
      </c>
      <c r="FX92" s="76">
        <v>139065</v>
      </c>
      <c r="FY92" s="76">
        <v>946.8518253007253</v>
      </c>
      <c r="FZ92" s="76">
        <v>11.882999999999999</v>
      </c>
      <c r="GA92" s="76">
        <v>540</v>
      </c>
      <c r="GB92" s="76">
        <v>3.7856103117453497</v>
      </c>
      <c r="GC92" s="62">
        <v>11.922000000000001</v>
      </c>
      <c r="GD92" s="62">
        <v>35</v>
      </c>
      <c r="GE92" s="62">
        <v>0.25193309161313676</v>
      </c>
      <c r="GF92" s="62">
        <v>11.958</v>
      </c>
      <c r="GG92" s="62">
        <v>35</v>
      </c>
      <c r="GH92" s="62">
        <v>0.25820456611995068</v>
      </c>
      <c r="GI92" s="62">
        <v>11.99</v>
      </c>
      <c r="GJ92" s="62">
        <v>3255</v>
      </c>
      <c r="GK92" s="62">
        <v>24.523648812997212</v>
      </c>
      <c r="GL92" s="62">
        <v>12.055</v>
      </c>
      <c r="GM92" s="62">
        <v>0</v>
      </c>
      <c r="GN92" s="62">
        <v>0</v>
      </c>
      <c r="GO92" s="62">
        <v>12.11</v>
      </c>
      <c r="GP92" s="62">
        <v>26995</v>
      </c>
      <c r="GQ92" s="62">
        <v>216.05368273807079</v>
      </c>
      <c r="GR92" s="62">
        <v>12.134</v>
      </c>
      <c r="GS92" s="62">
        <v>0</v>
      </c>
      <c r="GT92" s="62">
        <v>0</v>
      </c>
      <c r="GU92" s="62">
        <v>12.154999999999999</v>
      </c>
      <c r="GV92" s="62">
        <v>275</v>
      </c>
      <c r="GW92" s="62">
        <v>2.2810042908847499</v>
      </c>
      <c r="GX92" s="62">
        <v>12.178000000000001</v>
      </c>
      <c r="GY92" s="62">
        <v>0</v>
      </c>
      <c r="GZ92" s="62">
        <v>0</v>
      </c>
      <c r="HA92" s="62">
        <v>12.2</v>
      </c>
      <c r="HB92" s="62">
        <v>26810</v>
      </c>
      <c r="HC92" s="62">
        <v>225.75353496266797</v>
      </c>
      <c r="HD92" s="62">
        <v>12.21</v>
      </c>
      <c r="HE92" s="62">
        <v>370</v>
      </c>
      <c r="HF92" s="62">
        <v>3.1202142116737246</v>
      </c>
      <c r="HG92" s="62">
        <v>12.24</v>
      </c>
      <c r="HH92" s="62">
        <v>14400</v>
      </c>
      <c r="HI92" s="62">
        <v>119.87557406429039</v>
      </c>
      <c r="HJ92" s="62">
        <v>12.259</v>
      </c>
      <c r="HK92" s="62">
        <v>0</v>
      </c>
      <c r="HL92" s="62">
        <v>0</v>
      </c>
      <c r="HM92" s="62">
        <v>12.275</v>
      </c>
      <c r="HN92" s="62">
        <v>0</v>
      </c>
      <c r="HO92" s="62">
        <v>0</v>
      </c>
      <c r="HP92" s="62">
        <v>12.29</v>
      </c>
      <c r="HQ92" s="62">
        <v>0</v>
      </c>
      <c r="HR92" s="62">
        <v>0</v>
      </c>
    </row>
    <row r="93" spans="2:226" s="43" customFormat="1">
      <c r="P93" s="150">
        <f t="shared" si="47"/>
        <v>10</v>
      </c>
      <c r="Q93" s="61" t="str">
        <f>_xll.BDH(A93,$R$7:$S$7,$C$1,$C$1,"Dir=V","Dts=S","Sort=A","Quote=C","QtTyp=Y","Days=T","Per=cd","DtFmt=D","UseDPDF=Y")</f>
        <v>#N/A Invalid Security</v>
      </c>
      <c r="T93" s="43">
        <f t="shared" si="50"/>
        <v>0</v>
      </c>
      <c r="V93" s="69" t="str">
        <f>_xll.BDH(B93,$R$7:$S$7,$C$1,$C$1,"Dir=V","Dts=S","Sort=A","Quote=C","QtTyp=Y","Days=T","Per=cd","DtFmt=D","UseDPDF=Y")</f>
        <v>#N/A Invalid Security</v>
      </c>
      <c r="Y93" s="43">
        <f t="shared" si="51"/>
        <v>0</v>
      </c>
      <c r="AA93" s="43">
        <f t="shared" si="52"/>
        <v>0</v>
      </c>
      <c r="AB93" s="43">
        <f t="shared" si="45"/>
        <v>0</v>
      </c>
      <c r="AF93" s="48">
        <v>42132</v>
      </c>
      <c r="AG93" s="43">
        <v>13.52</v>
      </c>
      <c r="AH93" s="43">
        <v>446605</v>
      </c>
      <c r="AI93" s="43">
        <f t="shared" si="48"/>
        <v>446605</v>
      </c>
      <c r="AK93" s="58">
        <f t="shared" si="49"/>
        <v>42717</v>
      </c>
      <c r="AL93" s="43">
        <f t="shared" si="56"/>
        <v>88</v>
      </c>
      <c r="AM93" s="43">
        <f>IF(AK93="","",NETWORKDAYS(AK93,$AM$2,FERIADOS!$A$1:$A$830)-1)</f>
        <v>14</v>
      </c>
      <c r="AN93" s="63">
        <v>3.3344</v>
      </c>
      <c r="AO93" s="43">
        <f t="shared" si="53"/>
        <v>13.631</v>
      </c>
      <c r="AP93" s="50">
        <f t="shared" si="54"/>
        <v>329650</v>
      </c>
      <c r="AQ93" s="59">
        <f t="shared" si="46"/>
        <v>47.993551984093415</v>
      </c>
      <c r="AR93" s="59">
        <f t="shared" si="55"/>
        <v>0</v>
      </c>
      <c r="AS93" s="72">
        <v>42717</v>
      </c>
      <c r="AT93" s="73">
        <v>4560.8086147756485</v>
      </c>
      <c r="AU93" s="62">
        <v>0</v>
      </c>
      <c r="AV93" s="62">
        <v>0</v>
      </c>
      <c r="AW93" s="62">
        <v>0</v>
      </c>
      <c r="AX93" s="62">
        <v>0</v>
      </c>
      <c r="AY93" s="62">
        <v>0</v>
      </c>
      <c r="AZ93" s="62">
        <v>0</v>
      </c>
      <c r="BA93" s="62">
        <v>0</v>
      </c>
      <c r="BB93" s="62">
        <v>0</v>
      </c>
      <c r="BC93" s="62">
        <v>0</v>
      </c>
      <c r="BD93" s="62">
        <v>0</v>
      </c>
      <c r="BE93" s="62">
        <v>0</v>
      </c>
      <c r="BF93" s="62">
        <v>0</v>
      </c>
      <c r="BG93" s="62">
        <v>0</v>
      </c>
      <c r="BH93" s="62">
        <v>0</v>
      </c>
      <c r="BI93" s="62">
        <v>0</v>
      </c>
      <c r="BJ93" s="62">
        <v>0</v>
      </c>
      <c r="BK93" s="62">
        <v>0</v>
      </c>
      <c r="BL93" s="62">
        <v>0</v>
      </c>
      <c r="BM93" s="62">
        <v>0</v>
      </c>
      <c r="BN93" s="74">
        <v>0</v>
      </c>
      <c r="BO93" s="75">
        <v>0</v>
      </c>
      <c r="BP93" s="62">
        <v>0</v>
      </c>
      <c r="BQ93" s="62">
        <v>0</v>
      </c>
      <c r="BR93" s="62">
        <v>0</v>
      </c>
      <c r="BS93" s="62">
        <v>0</v>
      </c>
      <c r="BT93" s="62">
        <v>0</v>
      </c>
      <c r="BU93" s="62">
        <v>0</v>
      </c>
      <c r="BV93" s="62">
        <v>0</v>
      </c>
      <c r="BW93" s="62">
        <v>0</v>
      </c>
      <c r="BX93" s="62">
        <v>0</v>
      </c>
      <c r="BY93" s="62">
        <v>0</v>
      </c>
      <c r="BZ93" s="62">
        <v>0</v>
      </c>
      <c r="CA93" s="62">
        <v>0</v>
      </c>
      <c r="CB93" s="62">
        <v>0</v>
      </c>
      <c r="CC93" s="62">
        <v>0</v>
      </c>
      <c r="CD93" s="62">
        <v>0</v>
      </c>
      <c r="CE93" s="62">
        <v>0</v>
      </c>
      <c r="CF93" s="62">
        <v>0</v>
      </c>
      <c r="CG93" s="62">
        <v>0</v>
      </c>
      <c r="CH93" s="62">
        <v>0</v>
      </c>
      <c r="CI93" s="62">
        <v>0</v>
      </c>
      <c r="CJ93" s="62">
        <v>0</v>
      </c>
      <c r="CK93" s="62">
        <v>0</v>
      </c>
      <c r="CL93" s="62">
        <v>0</v>
      </c>
      <c r="CM93" s="62">
        <v>0</v>
      </c>
      <c r="CN93" s="62">
        <v>0</v>
      </c>
      <c r="CO93" s="62">
        <v>0</v>
      </c>
      <c r="CP93" s="62">
        <v>0</v>
      </c>
      <c r="CQ93" s="62">
        <v>0</v>
      </c>
      <c r="CR93" s="62">
        <v>0</v>
      </c>
      <c r="CS93" s="62">
        <v>0</v>
      </c>
      <c r="CT93" s="62">
        <v>0</v>
      </c>
      <c r="CU93" s="62">
        <v>0</v>
      </c>
      <c r="CV93" s="62">
        <v>0</v>
      </c>
      <c r="CW93" s="62">
        <v>13.631</v>
      </c>
      <c r="CX93" s="62">
        <v>329650</v>
      </c>
      <c r="CY93" s="62">
        <v>47.993551984093415</v>
      </c>
      <c r="CZ93" s="62">
        <v>13.43</v>
      </c>
      <c r="DA93" s="62">
        <v>99040</v>
      </c>
      <c r="DB93" s="62">
        <v>36.7408066995784</v>
      </c>
      <c r="DC93" s="62">
        <v>13.3</v>
      </c>
      <c r="DD93" s="62">
        <v>42510</v>
      </c>
      <c r="DE93" s="62">
        <v>23.47556337451952</v>
      </c>
      <c r="DF93" s="62">
        <v>13.08</v>
      </c>
      <c r="DG93" s="62">
        <v>238497</v>
      </c>
      <c r="DH93" s="62">
        <v>186.14753165931666</v>
      </c>
      <c r="DI93" s="62">
        <v>12.91</v>
      </c>
      <c r="DJ93" s="62">
        <v>200</v>
      </c>
      <c r="DK93" s="62">
        <v>0.19130383522605721</v>
      </c>
      <c r="DL93" s="62">
        <v>12.82</v>
      </c>
      <c r="DM93" s="62">
        <v>1115</v>
      </c>
      <c r="DN93" s="62">
        <v>1.301170720414959</v>
      </c>
      <c r="DO93" s="62">
        <v>12.57</v>
      </c>
      <c r="DP93" s="62">
        <v>106025</v>
      </c>
      <c r="DQ93" s="62">
        <v>144.9727690430727</v>
      </c>
      <c r="DR93" s="62">
        <v>12.4</v>
      </c>
      <c r="DS93" s="62">
        <v>0</v>
      </c>
      <c r="DT93" s="62">
        <v>0</v>
      </c>
      <c r="DU93" s="62">
        <v>12.246</v>
      </c>
      <c r="DV93" s="62">
        <v>0</v>
      </c>
      <c r="DW93" s="62">
        <v>0</v>
      </c>
      <c r="DX93" s="62">
        <v>12.145</v>
      </c>
      <c r="DY93" s="62">
        <v>14195</v>
      </c>
      <c r="DZ93" s="62">
        <v>27.757839988337313</v>
      </c>
      <c r="EA93" s="62">
        <v>12.016999999999999</v>
      </c>
      <c r="EB93" s="62">
        <v>0</v>
      </c>
      <c r="EC93" s="62">
        <v>0</v>
      </c>
      <c r="ED93" s="62">
        <v>11.916</v>
      </c>
      <c r="EE93" s="62">
        <v>0</v>
      </c>
      <c r="EF93" s="62">
        <v>0</v>
      </c>
      <c r="EG93" s="62">
        <v>11.83</v>
      </c>
      <c r="EH93" s="62">
        <v>384620</v>
      </c>
      <c r="EI93" s="62">
        <v>957.92855269405504</v>
      </c>
      <c r="EJ93" s="62"/>
      <c r="EK93" s="62">
        <v>0</v>
      </c>
      <c r="EL93" s="62">
        <v>0</v>
      </c>
      <c r="EM93" s="62">
        <v>0</v>
      </c>
      <c r="EN93" s="62">
        <v>0</v>
      </c>
      <c r="EO93" s="62">
        <v>0</v>
      </c>
      <c r="EP93" s="62">
        <v>11.64</v>
      </c>
      <c r="EQ93" s="62">
        <v>7735</v>
      </c>
      <c r="ER93" s="62">
        <v>23.189139381037474</v>
      </c>
      <c r="ES93" s="62">
        <v>11.54</v>
      </c>
      <c r="ET93" s="62">
        <v>32910</v>
      </c>
      <c r="EU93" s="62">
        <v>114.90794626841098</v>
      </c>
      <c r="EV93" s="62">
        <v>11.49</v>
      </c>
      <c r="EW93" s="62">
        <v>34215</v>
      </c>
      <c r="EX93" s="62">
        <v>135.58187815362456</v>
      </c>
      <c r="EY93" s="62">
        <v>11.46</v>
      </c>
      <c r="EZ93" s="62">
        <v>157260</v>
      </c>
      <c r="FA93" s="62">
        <v>690.68093227439965</v>
      </c>
      <c r="FB93" s="62">
        <v>11.49</v>
      </c>
      <c r="FC93" s="62">
        <v>3425</v>
      </c>
      <c r="FD93" s="62">
        <v>16.380434003771629</v>
      </c>
      <c r="FE93" s="62">
        <v>11.53</v>
      </c>
      <c r="FF93" s="62">
        <v>6575</v>
      </c>
      <c r="FG93" s="62">
        <v>33.879368954527195</v>
      </c>
      <c r="FH93" s="62">
        <v>11.59</v>
      </c>
      <c r="FI93" s="62">
        <v>930</v>
      </c>
      <c r="FJ93" s="62">
        <v>5.1298674012311594</v>
      </c>
      <c r="FK93" s="62">
        <v>11.64</v>
      </c>
      <c r="FL93" s="76">
        <v>56940</v>
      </c>
      <c r="FM93" s="76">
        <v>332.69868378066673</v>
      </c>
      <c r="FN93" s="76">
        <v>11.71</v>
      </c>
      <c r="FO93" s="76">
        <v>450</v>
      </c>
      <c r="FP93" s="76">
        <v>2.7587721439507269</v>
      </c>
      <c r="FQ93" s="76">
        <v>11.77</v>
      </c>
      <c r="FR93" s="76">
        <v>16755</v>
      </c>
      <c r="FS93" s="76">
        <v>107.1080153865767</v>
      </c>
      <c r="FT93" s="76">
        <v>11.815</v>
      </c>
      <c r="FU93" s="76">
        <v>525</v>
      </c>
      <c r="FV93" s="76">
        <v>3.492866502132959</v>
      </c>
      <c r="FW93" s="76">
        <v>11.85</v>
      </c>
      <c r="FX93" s="76">
        <v>127355</v>
      </c>
      <c r="FY93" s="76">
        <v>877.00443758717893</v>
      </c>
      <c r="FZ93" s="76">
        <v>11.894</v>
      </c>
      <c r="GA93" s="76">
        <v>600</v>
      </c>
      <c r="GB93" s="76">
        <v>4.253636278883798</v>
      </c>
      <c r="GC93" s="62">
        <v>11.933999999999999</v>
      </c>
      <c r="GD93" s="62">
        <v>500</v>
      </c>
      <c r="GE93" s="62">
        <v>3.6391482295738049</v>
      </c>
      <c r="GF93" s="62">
        <v>11.972</v>
      </c>
      <c r="GG93" s="62">
        <v>50</v>
      </c>
      <c r="GH93" s="62">
        <v>0.37290701405313498</v>
      </c>
      <c r="GI93" s="62">
        <v>12.005000000000001</v>
      </c>
      <c r="GJ93" s="62">
        <v>3435</v>
      </c>
      <c r="GK93" s="62">
        <v>26.160149806372786</v>
      </c>
      <c r="GL93" s="62">
        <v>12.061999999999999</v>
      </c>
      <c r="GM93" s="62">
        <v>50</v>
      </c>
      <c r="GN93" s="62">
        <v>0.39403431993592319</v>
      </c>
      <c r="GO93" s="62">
        <v>12.11</v>
      </c>
      <c r="GP93" s="62">
        <v>27060</v>
      </c>
      <c r="GQ93" s="62">
        <v>219.06746502718556</v>
      </c>
      <c r="GR93" s="62">
        <v>12.134</v>
      </c>
      <c r="GS93" s="62">
        <v>0</v>
      </c>
      <c r="GT93" s="62">
        <v>0</v>
      </c>
      <c r="GU93" s="62">
        <v>12.154999999999999</v>
      </c>
      <c r="GV93" s="62">
        <v>250</v>
      </c>
      <c r="GW93" s="62">
        <v>2.0973175124582961</v>
      </c>
      <c r="GX93" s="62">
        <v>12.183999999999999</v>
      </c>
      <c r="GY93" s="62">
        <v>0</v>
      </c>
      <c r="GZ93" s="62">
        <v>0</v>
      </c>
      <c r="HA93" s="62">
        <v>12.21</v>
      </c>
      <c r="HB93" s="62">
        <v>28385</v>
      </c>
      <c r="HC93" s="62">
        <v>241.53305513574674</v>
      </c>
      <c r="HD93" s="62">
        <v>12.21</v>
      </c>
      <c r="HE93" s="62">
        <v>595</v>
      </c>
      <c r="HF93" s="62">
        <v>5.0742843803320739</v>
      </c>
      <c r="HG93" s="62">
        <v>12.26</v>
      </c>
      <c r="HH93" s="62">
        <v>34385</v>
      </c>
      <c r="HI93" s="62">
        <v>288.89518523498344</v>
      </c>
      <c r="HJ93" s="62">
        <v>12.279</v>
      </c>
      <c r="HK93" s="62">
        <v>0</v>
      </c>
      <c r="HL93" s="62">
        <v>0</v>
      </c>
      <c r="HM93" s="62">
        <v>12.295</v>
      </c>
      <c r="HN93" s="62">
        <v>0</v>
      </c>
      <c r="HO93" s="62">
        <v>0</v>
      </c>
      <c r="HP93" s="62">
        <v>12.31</v>
      </c>
      <c r="HQ93" s="62">
        <v>0</v>
      </c>
      <c r="HR93" s="62">
        <v>0</v>
      </c>
    </row>
    <row r="94" spans="2:226" s="43" customFormat="1">
      <c r="P94" s="150">
        <f t="shared" si="47"/>
        <v>10</v>
      </c>
      <c r="Q94" s="61" t="str">
        <f>_xll.BDH(A94,$R$7:$S$7,$C$1,$C$1,"Dir=V","Dts=S","Sort=A","Quote=C","QtTyp=Y","Days=T","Per=cd","DtFmt=D","UseDPDF=Y")</f>
        <v>#N/A Invalid Security</v>
      </c>
      <c r="T94" s="43">
        <f t="shared" si="50"/>
        <v>0</v>
      </c>
      <c r="V94" s="69" t="str">
        <f>_xll.BDH(B94,$R$7:$S$7,$C$1,$C$1,"Dir=V","Dts=S","Sort=A","Quote=C","QtTyp=Y","Days=T","Per=cd","DtFmt=D","UseDPDF=Y")</f>
        <v>#N/A Invalid Security</v>
      </c>
      <c r="Y94" s="43">
        <f t="shared" si="51"/>
        <v>0</v>
      </c>
      <c r="AA94" s="43">
        <f t="shared" si="52"/>
        <v>0</v>
      </c>
      <c r="AB94" s="43">
        <f t="shared" si="45"/>
        <v>0</v>
      </c>
      <c r="AF94" s="48">
        <v>42135</v>
      </c>
      <c r="AG94" s="43">
        <v>13.55</v>
      </c>
      <c r="AH94" s="43">
        <v>124045</v>
      </c>
      <c r="AI94" s="43">
        <f t="shared" si="48"/>
        <v>124045</v>
      </c>
      <c r="AK94" s="58">
        <f t="shared" si="49"/>
        <v>42716</v>
      </c>
      <c r="AL94" s="43">
        <f t="shared" si="56"/>
        <v>89</v>
      </c>
      <c r="AM94" s="43">
        <f>IF(AK94="","",NETWORKDAYS(AK94,$AM$2,FERIADOS!$A$1:$A$830)-1)</f>
        <v>15</v>
      </c>
      <c r="AN94" s="63">
        <v>3.3380999999999998</v>
      </c>
      <c r="AO94" s="43">
        <f t="shared" si="53"/>
        <v>13.631</v>
      </c>
      <c r="AP94" s="50">
        <f t="shared" si="54"/>
        <v>276510</v>
      </c>
      <c r="AQ94" s="59">
        <f t="shared" si="46"/>
        <v>43.062774497245336</v>
      </c>
      <c r="AR94" s="59">
        <f t="shared" si="55"/>
        <v>0</v>
      </c>
      <c r="AS94" s="72">
        <v>42716</v>
      </c>
      <c r="AT94" s="73">
        <v>4910.0067211026108</v>
      </c>
      <c r="AU94" s="62">
        <v>0</v>
      </c>
      <c r="AV94" s="62">
        <v>0</v>
      </c>
      <c r="AW94" s="62">
        <v>0</v>
      </c>
      <c r="AX94" s="62">
        <v>0</v>
      </c>
      <c r="AY94" s="62">
        <v>0</v>
      </c>
      <c r="AZ94" s="62">
        <v>0</v>
      </c>
      <c r="BA94" s="62">
        <v>0</v>
      </c>
      <c r="BB94" s="62">
        <v>0</v>
      </c>
      <c r="BC94" s="62">
        <v>0</v>
      </c>
      <c r="BD94" s="62">
        <v>0</v>
      </c>
      <c r="BE94" s="62">
        <v>0</v>
      </c>
      <c r="BF94" s="62">
        <v>0</v>
      </c>
      <c r="BG94" s="62">
        <v>0</v>
      </c>
      <c r="BH94" s="62">
        <v>0</v>
      </c>
      <c r="BI94" s="62">
        <v>0</v>
      </c>
      <c r="BJ94" s="62">
        <v>0</v>
      </c>
      <c r="BK94" s="62">
        <v>0</v>
      </c>
      <c r="BL94" s="62">
        <v>0</v>
      </c>
      <c r="BM94" s="62">
        <v>0</v>
      </c>
      <c r="BN94" s="74">
        <v>0</v>
      </c>
      <c r="BO94" s="75">
        <v>0</v>
      </c>
      <c r="BP94" s="62">
        <v>0</v>
      </c>
      <c r="BQ94" s="62">
        <v>0</v>
      </c>
      <c r="BR94" s="62">
        <v>0</v>
      </c>
      <c r="BS94" s="62">
        <v>0</v>
      </c>
      <c r="BT94" s="62">
        <v>0</v>
      </c>
      <c r="BU94" s="62">
        <v>0</v>
      </c>
      <c r="BV94" s="62">
        <v>0</v>
      </c>
      <c r="BW94" s="62">
        <v>0</v>
      </c>
      <c r="BX94" s="62">
        <v>0</v>
      </c>
      <c r="BY94" s="62">
        <v>0</v>
      </c>
      <c r="BZ94" s="62">
        <v>0</v>
      </c>
      <c r="CA94" s="62">
        <v>0</v>
      </c>
      <c r="CB94" s="62">
        <v>0</v>
      </c>
      <c r="CC94" s="62">
        <v>0</v>
      </c>
      <c r="CD94" s="62">
        <v>0</v>
      </c>
      <c r="CE94" s="62">
        <v>0</v>
      </c>
      <c r="CF94" s="62">
        <v>0</v>
      </c>
      <c r="CG94" s="62">
        <v>0</v>
      </c>
      <c r="CH94" s="62">
        <v>0</v>
      </c>
      <c r="CI94" s="62">
        <v>0</v>
      </c>
      <c r="CJ94" s="62">
        <v>0</v>
      </c>
      <c r="CK94" s="62">
        <v>0</v>
      </c>
      <c r="CL94" s="62">
        <v>0</v>
      </c>
      <c r="CM94" s="62">
        <v>0</v>
      </c>
      <c r="CN94" s="62">
        <v>0</v>
      </c>
      <c r="CO94" s="62">
        <v>0</v>
      </c>
      <c r="CP94" s="62">
        <v>0</v>
      </c>
      <c r="CQ94" s="62">
        <v>0</v>
      </c>
      <c r="CR94" s="62">
        <v>0</v>
      </c>
      <c r="CS94" s="62">
        <v>0</v>
      </c>
      <c r="CT94" s="62">
        <v>0</v>
      </c>
      <c r="CU94" s="62">
        <v>0</v>
      </c>
      <c r="CV94" s="62">
        <v>0</v>
      </c>
      <c r="CW94" s="62">
        <v>13.631</v>
      </c>
      <c r="CX94" s="62">
        <v>276510</v>
      </c>
      <c r="CY94" s="62">
        <v>43.062774497245336</v>
      </c>
      <c r="CZ94" s="62">
        <v>13.43</v>
      </c>
      <c r="DA94" s="62">
        <v>140684</v>
      </c>
      <c r="DB94" s="62">
        <v>53.552921410487016</v>
      </c>
      <c r="DC94" s="62">
        <v>13.298</v>
      </c>
      <c r="DD94" s="62">
        <v>52189</v>
      </c>
      <c r="DE94" s="62">
        <v>29.307941736212204</v>
      </c>
      <c r="DF94" s="62">
        <v>13.074999999999999</v>
      </c>
      <c r="DG94" s="62">
        <v>413326</v>
      </c>
      <c r="DH94" s="62">
        <v>326.28913858217237</v>
      </c>
      <c r="DI94" s="62">
        <v>12.91</v>
      </c>
      <c r="DJ94" s="62">
        <v>891</v>
      </c>
      <c r="DK94" s="62">
        <v>0.85986072355430465</v>
      </c>
      <c r="DL94" s="62">
        <v>12.8</v>
      </c>
      <c r="DM94" s="62">
        <v>574</v>
      </c>
      <c r="DN94" s="62">
        <v>0.67466934119490274</v>
      </c>
      <c r="DO94" s="62">
        <v>12.565</v>
      </c>
      <c r="DP94" s="62">
        <v>89882</v>
      </c>
      <c r="DQ94" s="62">
        <v>123.60351506828121</v>
      </c>
      <c r="DR94" s="62">
        <v>12.388</v>
      </c>
      <c r="DS94" s="62">
        <v>2396</v>
      </c>
      <c r="DT94" s="62">
        <v>3.765163450418568</v>
      </c>
      <c r="DU94" s="62">
        <v>12.241</v>
      </c>
      <c r="DV94" s="62">
        <v>142</v>
      </c>
      <c r="DW94" s="62">
        <v>0.25308619960586359</v>
      </c>
      <c r="DX94" s="62">
        <v>12.14</v>
      </c>
      <c r="DY94" s="62">
        <v>10847</v>
      </c>
      <c r="DZ94" s="62">
        <v>21.284348279838373</v>
      </c>
      <c r="EA94" s="62">
        <v>12</v>
      </c>
      <c r="EB94" s="62">
        <v>527</v>
      </c>
      <c r="EC94" s="62">
        <v>1.1328994787881654</v>
      </c>
      <c r="ED94" s="62">
        <v>11.914999999999999</v>
      </c>
      <c r="EE94" s="62">
        <v>670</v>
      </c>
      <c r="EF94" s="62">
        <v>1.5571848159185528</v>
      </c>
      <c r="EG94" s="62">
        <v>11.82</v>
      </c>
      <c r="EH94" s="62">
        <v>187468</v>
      </c>
      <c r="EI94" s="62">
        <v>468.03870110556437</v>
      </c>
      <c r="EJ94" s="62"/>
      <c r="EK94" s="62">
        <v>0</v>
      </c>
      <c r="EL94" s="62">
        <v>0</v>
      </c>
      <c r="EM94" s="62">
        <v>0</v>
      </c>
      <c r="EN94" s="62">
        <v>0</v>
      </c>
      <c r="EO94" s="62">
        <v>0</v>
      </c>
      <c r="EP94" s="62">
        <v>11.62</v>
      </c>
      <c r="EQ94" s="62">
        <v>9148</v>
      </c>
      <c r="ER94" s="62">
        <v>27.478661380521451</v>
      </c>
      <c r="ES94" s="62">
        <v>11.51</v>
      </c>
      <c r="ET94" s="62">
        <v>32716</v>
      </c>
      <c r="EU94" s="62">
        <v>114.42738545547313</v>
      </c>
      <c r="EV94" s="62">
        <v>11.46</v>
      </c>
      <c r="EW94" s="62">
        <v>19208</v>
      </c>
      <c r="EX94" s="62">
        <v>76.223092449503085</v>
      </c>
      <c r="EY94" s="62">
        <v>11.43</v>
      </c>
      <c r="EZ94" s="62">
        <v>219135</v>
      </c>
      <c r="FA94" s="62">
        <v>963.61474151229572</v>
      </c>
      <c r="FB94" s="62">
        <v>11.46</v>
      </c>
      <c r="FC94" s="62">
        <v>2001</v>
      </c>
      <c r="FD94" s="62">
        <v>9.5803712682313886</v>
      </c>
      <c r="FE94" s="62">
        <v>11.505000000000001</v>
      </c>
      <c r="FF94" s="62">
        <v>7726</v>
      </c>
      <c r="FG94" s="62">
        <v>39.842844188143062</v>
      </c>
      <c r="FH94" s="62">
        <v>11.555</v>
      </c>
      <c r="FI94" s="62">
        <v>291</v>
      </c>
      <c r="FJ94" s="62">
        <v>1.6068674493263286</v>
      </c>
      <c r="FK94" s="62">
        <v>11.6</v>
      </c>
      <c r="FL94" s="76">
        <v>93226</v>
      </c>
      <c r="FM94" s="76">
        <v>545.37494788413505</v>
      </c>
      <c r="FN94" s="76">
        <v>11.654999999999999</v>
      </c>
      <c r="FO94" s="76">
        <v>1059</v>
      </c>
      <c r="FP94" s="76">
        <v>6.503818980284966</v>
      </c>
      <c r="FQ94" s="76">
        <v>11.73</v>
      </c>
      <c r="FR94" s="76">
        <v>33903</v>
      </c>
      <c r="FS94" s="76">
        <v>216.98762825594991</v>
      </c>
      <c r="FT94" s="76">
        <v>11.765000000000001</v>
      </c>
      <c r="FU94" s="76">
        <v>278</v>
      </c>
      <c r="FV94" s="76">
        <v>1.8525875693191358</v>
      </c>
      <c r="FW94" s="76">
        <v>11.79</v>
      </c>
      <c r="FX94" s="76">
        <v>137530</v>
      </c>
      <c r="FY94" s="76">
        <v>949.09529855790083</v>
      </c>
      <c r="FZ94" s="76">
        <v>11.833</v>
      </c>
      <c r="GA94" s="76">
        <v>187</v>
      </c>
      <c r="GB94" s="76">
        <v>1.3287060500379222</v>
      </c>
      <c r="GC94" s="62">
        <v>11.872</v>
      </c>
      <c r="GD94" s="62">
        <v>1047</v>
      </c>
      <c r="GE94" s="62">
        <v>7.6385579644866741</v>
      </c>
      <c r="GF94" s="62">
        <v>11.907999999999999</v>
      </c>
      <c r="GG94" s="62">
        <v>175</v>
      </c>
      <c r="GH94" s="62">
        <v>1.3085458173948648</v>
      </c>
      <c r="GI94" s="62">
        <v>11.94</v>
      </c>
      <c r="GJ94" s="62">
        <v>9056</v>
      </c>
      <c r="GK94" s="62">
        <v>69.157117980142019</v>
      </c>
      <c r="GL94" s="62">
        <v>12.01</v>
      </c>
      <c r="GM94" s="62">
        <v>223</v>
      </c>
      <c r="GN94" s="62">
        <v>1.7612406391968694</v>
      </c>
      <c r="GO94" s="62">
        <v>12.07</v>
      </c>
      <c r="GP94" s="62">
        <v>27834</v>
      </c>
      <c r="GQ94" s="62">
        <v>225.69537792529565</v>
      </c>
      <c r="GR94" s="62">
        <v>12.086</v>
      </c>
      <c r="GS94" s="62">
        <v>1590</v>
      </c>
      <c r="GT94" s="62">
        <v>13.169946635104415</v>
      </c>
      <c r="GU94" s="62">
        <v>12.1</v>
      </c>
      <c r="GV94" s="62">
        <v>2476</v>
      </c>
      <c r="GW94" s="62">
        <v>20.832888634322739</v>
      </c>
      <c r="GX94" s="62">
        <v>12.131</v>
      </c>
      <c r="GY94" s="62">
        <v>0</v>
      </c>
      <c r="GZ94" s="62">
        <v>0</v>
      </c>
      <c r="HA94" s="62">
        <v>12.16</v>
      </c>
      <c r="HB94" s="62">
        <v>37345</v>
      </c>
      <c r="HC94" s="62">
        <v>318.71471892025158</v>
      </c>
      <c r="HD94" s="62">
        <v>12.164999999999999</v>
      </c>
      <c r="HE94" s="62">
        <v>1155</v>
      </c>
      <c r="HF94" s="62">
        <v>9.8786600822331412</v>
      </c>
      <c r="HG94" s="62">
        <v>12.21</v>
      </c>
      <c r="HH94" s="62">
        <v>25760</v>
      </c>
      <c r="HI94" s="62">
        <v>217.24059510848505</v>
      </c>
      <c r="HJ94" s="62">
        <v>12.228999999999999</v>
      </c>
      <c r="HK94" s="62">
        <v>0</v>
      </c>
      <c r="HL94" s="62">
        <v>0</v>
      </c>
      <c r="HM94" s="62">
        <v>12.244999999999999</v>
      </c>
      <c r="HN94" s="62">
        <v>0</v>
      </c>
      <c r="HO94" s="62">
        <v>0</v>
      </c>
      <c r="HP94" s="62">
        <v>12.26</v>
      </c>
      <c r="HQ94" s="62">
        <v>0</v>
      </c>
      <c r="HR94" s="62">
        <v>0</v>
      </c>
    </row>
    <row r="95" spans="2:226" s="43" customFormat="1">
      <c r="P95" s="150">
        <f t="shared" si="47"/>
        <v>10</v>
      </c>
      <c r="Q95" s="61" t="str">
        <f>_xll.BDH(A95,$R$7:$S$7,$C$1,$C$1,"Dir=V","Dts=S","Sort=A","Quote=C","QtTyp=Y","Days=T","Per=cd","DtFmt=D","UseDPDF=Y")</f>
        <v>#N/A Invalid Security</v>
      </c>
      <c r="T95" s="43">
        <f t="shared" si="50"/>
        <v>0</v>
      </c>
      <c r="V95" s="69" t="str">
        <f>_xll.BDH(B95,$R$7:$S$7,$C$1,$C$1,"Dir=V","Dts=S","Sort=A","Quote=C","QtTyp=Y","Days=T","Per=cd","DtFmt=D","UseDPDF=Y")</f>
        <v>#N/A Invalid Security</v>
      </c>
      <c r="Y95" s="43">
        <f t="shared" si="51"/>
        <v>0</v>
      </c>
      <c r="AA95" s="43">
        <f t="shared" si="52"/>
        <v>0</v>
      </c>
      <c r="AB95" s="43">
        <f t="shared" si="45"/>
        <v>0</v>
      </c>
      <c r="AF95" s="48">
        <v>42136</v>
      </c>
      <c r="AG95" s="43">
        <v>13.56</v>
      </c>
      <c r="AH95" s="43">
        <v>166380</v>
      </c>
      <c r="AI95" s="43">
        <f t="shared" si="48"/>
        <v>166380</v>
      </c>
      <c r="AK95" s="58">
        <f t="shared" si="49"/>
        <v>42713</v>
      </c>
      <c r="AL95" s="43">
        <f t="shared" si="56"/>
        <v>90</v>
      </c>
      <c r="AM95" s="43">
        <f>IF(AK95="","",NETWORKDAYS(AK95,$AM$2,FERIADOS!$A$1:$A$830)-1)</f>
        <v>16</v>
      </c>
      <c r="AN95" s="63">
        <v>3.3803000000000001</v>
      </c>
      <c r="AO95" s="43">
        <f t="shared" si="53"/>
        <v>13.63</v>
      </c>
      <c r="AP95" s="50">
        <f t="shared" si="54"/>
        <v>212225</v>
      </c>
      <c r="AQ95" s="59">
        <f t="shared" si="46"/>
        <v>34.79720548443936</v>
      </c>
      <c r="AR95" s="59">
        <f t="shared" si="55"/>
        <v>0</v>
      </c>
      <c r="AS95" s="72">
        <v>42713</v>
      </c>
      <c r="AT95" s="73">
        <v>4714.6990983411406</v>
      </c>
      <c r="AU95" s="62">
        <v>0</v>
      </c>
      <c r="AV95" s="62">
        <v>0</v>
      </c>
      <c r="AW95" s="62">
        <v>0</v>
      </c>
      <c r="AX95" s="62">
        <v>0</v>
      </c>
      <c r="AY95" s="62">
        <v>0</v>
      </c>
      <c r="AZ95" s="62">
        <v>0</v>
      </c>
      <c r="BA95" s="62">
        <v>0</v>
      </c>
      <c r="BB95" s="62">
        <v>0</v>
      </c>
      <c r="BC95" s="62">
        <v>0</v>
      </c>
      <c r="BD95" s="62">
        <v>0</v>
      </c>
      <c r="BE95" s="62">
        <v>0</v>
      </c>
      <c r="BF95" s="62">
        <v>0</v>
      </c>
      <c r="BG95" s="62">
        <v>0</v>
      </c>
      <c r="BH95" s="62">
        <v>0</v>
      </c>
      <c r="BI95" s="62">
        <v>0</v>
      </c>
      <c r="BJ95" s="62">
        <v>0</v>
      </c>
      <c r="BK95" s="62">
        <v>0</v>
      </c>
      <c r="BL95" s="62">
        <v>0</v>
      </c>
      <c r="BM95" s="62">
        <v>0</v>
      </c>
      <c r="BN95" s="74">
        <v>0</v>
      </c>
      <c r="BO95" s="75">
        <v>0</v>
      </c>
      <c r="BP95" s="62">
        <v>0</v>
      </c>
      <c r="BQ95" s="62">
        <v>0</v>
      </c>
      <c r="BR95" s="62">
        <v>0</v>
      </c>
      <c r="BS95" s="62">
        <v>0</v>
      </c>
      <c r="BT95" s="62">
        <v>0</v>
      </c>
      <c r="BU95" s="62">
        <v>0</v>
      </c>
      <c r="BV95" s="62">
        <v>0</v>
      </c>
      <c r="BW95" s="62">
        <v>0</v>
      </c>
      <c r="BX95" s="62">
        <v>0</v>
      </c>
      <c r="BY95" s="62">
        <v>0</v>
      </c>
      <c r="BZ95" s="62">
        <v>0</v>
      </c>
      <c r="CA95" s="62">
        <v>0</v>
      </c>
      <c r="CB95" s="62">
        <v>0</v>
      </c>
      <c r="CC95" s="62">
        <v>0</v>
      </c>
      <c r="CD95" s="62">
        <v>0</v>
      </c>
      <c r="CE95" s="62">
        <v>0</v>
      </c>
      <c r="CF95" s="62">
        <v>0</v>
      </c>
      <c r="CG95" s="62">
        <v>0</v>
      </c>
      <c r="CH95" s="62">
        <v>0</v>
      </c>
      <c r="CI95" s="62">
        <v>0</v>
      </c>
      <c r="CJ95" s="62">
        <v>0</v>
      </c>
      <c r="CK95" s="62">
        <v>0</v>
      </c>
      <c r="CL95" s="62">
        <v>0</v>
      </c>
      <c r="CM95" s="62">
        <v>0</v>
      </c>
      <c r="CN95" s="62">
        <v>0</v>
      </c>
      <c r="CO95" s="62">
        <v>0</v>
      </c>
      <c r="CP95" s="62">
        <v>0</v>
      </c>
      <c r="CQ95" s="62">
        <v>0</v>
      </c>
      <c r="CR95" s="62">
        <v>0</v>
      </c>
      <c r="CS95" s="62">
        <v>0</v>
      </c>
      <c r="CT95" s="62">
        <v>0</v>
      </c>
      <c r="CU95" s="62">
        <v>0</v>
      </c>
      <c r="CV95" s="62">
        <v>0</v>
      </c>
      <c r="CW95" s="62">
        <v>13.63</v>
      </c>
      <c r="CX95" s="62">
        <v>212225</v>
      </c>
      <c r="CY95" s="62">
        <v>34.79720548443936</v>
      </c>
      <c r="CZ95" s="62">
        <v>13.45</v>
      </c>
      <c r="DA95" s="62">
        <v>328305</v>
      </c>
      <c r="DB95" s="62">
        <v>126.65917003989965</v>
      </c>
      <c r="DC95" s="62">
        <v>13.336</v>
      </c>
      <c r="DD95" s="62">
        <v>12640</v>
      </c>
      <c r="DE95" s="62">
        <v>7.1306592598160732</v>
      </c>
      <c r="DF95" s="62">
        <v>13.115</v>
      </c>
      <c r="DG95" s="62">
        <v>304760</v>
      </c>
      <c r="DH95" s="62">
        <v>240.39803529683098</v>
      </c>
      <c r="DI95" s="62">
        <v>12.904</v>
      </c>
      <c r="DJ95" s="62">
        <v>14200</v>
      </c>
      <c r="DK95" s="62">
        <v>13.668034224774145</v>
      </c>
      <c r="DL95" s="62">
        <v>12.733000000000001</v>
      </c>
      <c r="DM95" s="62">
        <v>0</v>
      </c>
      <c r="DN95" s="62">
        <v>0</v>
      </c>
      <c r="DO95" s="62">
        <v>12.62</v>
      </c>
      <c r="DP95" s="62">
        <v>60170</v>
      </c>
      <c r="DQ95" s="62">
        <v>82.198037672419488</v>
      </c>
      <c r="DR95" s="62">
        <v>12.443</v>
      </c>
      <c r="DS95" s="62">
        <v>0</v>
      </c>
      <c r="DT95" s="62">
        <v>0</v>
      </c>
      <c r="DU95" s="62">
        <v>12.295</v>
      </c>
      <c r="DV95" s="62">
        <v>2980</v>
      </c>
      <c r="DW95" s="62">
        <v>5.2667994820886754</v>
      </c>
      <c r="DX95" s="62">
        <v>12.19</v>
      </c>
      <c r="DY95" s="62">
        <v>20020</v>
      </c>
      <c r="DZ95" s="62">
        <v>38.935453461203743</v>
      </c>
      <c r="EA95" s="62">
        <v>12.06</v>
      </c>
      <c r="EB95" s="62">
        <v>0</v>
      </c>
      <c r="EC95" s="62">
        <v>0</v>
      </c>
      <c r="ED95" s="62">
        <v>11.957000000000001</v>
      </c>
      <c r="EE95" s="62">
        <v>0</v>
      </c>
      <c r="EF95" s="62">
        <v>0</v>
      </c>
      <c r="EG95" s="62">
        <v>11.87</v>
      </c>
      <c r="EH95" s="62">
        <v>183469</v>
      </c>
      <c r="EI95" s="62">
        <v>453.43235249535672</v>
      </c>
      <c r="EJ95" s="62"/>
      <c r="EK95" s="62">
        <v>0</v>
      </c>
      <c r="EL95" s="62">
        <v>0</v>
      </c>
      <c r="EM95" s="62">
        <v>0</v>
      </c>
      <c r="EN95" s="62">
        <v>0</v>
      </c>
      <c r="EO95" s="62">
        <v>0</v>
      </c>
      <c r="EP95" s="62">
        <v>11.67</v>
      </c>
      <c r="EQ95" s="62">
        <v>7585</v>
      </c>
      <c r="ER95" s="62">
        <v>22.535529929881033</v>
      </c>
      <c r="ES95" s="62">
        <v>11.56</v>
      </c>
      <c r="ET95" s="62">
        <v>21245</v>
      </c>
      <c r="EU95" s="62">
        <v>73.452318351574618</v>
      </c>
      <c r="EV95" s="62">
        <v>11.51</v>
      </c>
      <c r="EW95" s="62">
        <v>11155</v>
      </c>
      <c r="EX95" s="62">
        <v>43.736695218047558</v>
      </c>
      <c r="EY95" s="62">
        <v>11.47</v>
      </c>
      <c r="EZ95" s="62">
        <v>246110</v>
      </c>
      <c r="FA95" s="62">
        <v>1069.1735907426964</v>
      </c>
      <c r="FB95" s="62">
        <v>11.49</v>
      </c>
      <c r="FC95" s="62">
        <v>790</v>
      </c>
      <c r="FD95" s="62">
        <v>3.7367158527254265</v>
      </c>
      <c r="FE95" s="62">
        <v>11.52</v>
      </c>
      <c r="FF95" s="62">
        <v>8035</v>
      </c>
      <c r="FG95" s="62">
        <v>40.946129727737251</v>
      </c>
      <c r="FH95" s="62">
        <v>11.57</v>
      </c>
      <c r="FI95" s="62">
        <v>280</v>
      </c>
      <c r="FJ95" s="62">
        <v>1.527553950255486</v>
      </c>
      <c r="FK95" s="62">
        <v>11.62</v>
      </c>
      <c r="FL95" s="76">
        <v>71735</v>
      </c>
      <c r="FM95" s="76">
        <v>414.47185630685397</v>
      </c>
      <c r="FN95" s="76">
        <v>11.66</v>
      </c>
      <c r="FO95" s="76">
        <v>2250</v>
      </c>
      <c r="FP95" s="76">
        <v>13.653662650641573</v>
      </c>
      <c r="FQ95" s="76">
        <v>11.73</v>
      </c>
      <c r="FR95" s="76">
        <v>19875</v>
      </c>
      <c r="FS95" s="76">
        <v>125.70270556240617</v>
      </c>
      <c r="FT95" s="76">
        <v>11.75</v>
      </c>
      <c r="FU95" s="76">
        <v>1560</v>
      </c>
      <c r="FV95" s="76">
        <v>10.278858827973412</v>
      </c>
      <c r="FW95" s="76">
        <v>11.77</v>
      </c>
      <c r="FX95" s="76">
        <v>159845</v>
      </c>
      <c r="FY95" s="76">
        <v>1090.8920611065898</v>
      </c>
      <c r="FZ95" s="76">
        <v>11.807</v>
      </c>
      <c r="GA95" s="76">
        <v>0</v>
      </c>
      <c r="GB95" s="76">
        <v>0</v>
      </c>
      <c r="GC95" s="62">
        <v>11.840999999999999</v>
      </c>
      <c r="GD95" s="62">
        <v>70</v>
      </c>
      <c r="GE95" s="62">
        <v>0.50531217218435998</v>
      </c>
      <c r="GF95" s="62">
        <v>11.872</v>
      </c>
      <c r="GG95" s="62">
        <v>5</v>
      </c>
      <c r="GH95" s="62">
        <v>3.7003266102517238E-2</v>
      </c>
      <c r="GI95" s="62">
        <v>11.9</v>
      </c>
      <c r="GJ95" s="62">
        <v>3570</v>
      </c>
      <c r="GK95" s="62">
        <v>26.989693610485958</v>
      </c>
      <c r="GL95" s="62">
        <v>11.959</v>
      </c>
      <c r="GM95" s="62">
        <v>0</v>
      </c>
      <c r="GN95" s="62">
        <v>0</v>
      </c>
      <c r="GO95" s="62">
        <v>12.01</v>
      </c>
      <c r="GP95" s="62">
        <v>35765</v>
      </c>
      <c r="GQ95" s="62">
        <v>287.5245536312641</v>
      </c>
      <c r="GR95" s="62">
        <v>12.023</v>
      </c>
      <c r="GS95" s="62">
        <v>0</v>
      </c>
      <c r="GT95" s="62">
        <v>0</v>
      </c>
      <c r="GU95" s="62">
        <v>12.035</v>
      </c>
      <c r="GV95" s="62">
        <v>200</v>
      </c>
      <c r="GW95" s="62">
        <v>1.6697162779431198</v>
      </c>
      <c r="GX95" s="62">
        <v>12.069000000000001</v>
      </c>
      <c r="GY95" s="62">
        <v>0</v>
      </c>
      <c r="GZ95" s="62">
        <v>0</v>
      </c>
      <c r="HA95" s="62">
        <v>12.1</v>
      </c>
      <c r="HB95" s="62">
        <v>40425</v>
      </c>
      <c r="HC95" s="62">
        <v>342.35723328960279</v>
      </c>
      <c r="HD95" s="62">
        <v>12.11</v>
      </c>
      <c r="HE95" s="62">
        <v>390</v>
      </c>
      <c r="HF95" s="62">
        <v>3.3102087089323073</v>
      </c>
      <c r="HG95" s="62">
        <v>12.16</v>
      </c>
      <c r="HH95" s="62">
        <v>16695</v>
      </c>
      <c r="HI95" s="62">
        <v>139.71195174041378</v>
      </c>
      <c r="HJ95" s="62">
        <v>12.179</v>
      </c>
      <c r="HK95" s="62">
        <v>0</v>
      </c>
      <c r="HL95" s="62">
        <v>0</v>
      </c>
      <c r="HM95" s="62">
        <v>12.195</v>
      </c>
      <c r="HN95" s="62">
        <v>0</v>
      </c>
      <c r="HO95" s="62">
        <v>0</v>
      </c>
      <c r="HP95" s="62">
        <v>12.21</v>
      </c>
      <c r="HQ95" s="62">
        <v>0</v>
      </c>
      <c r="HR95" s="62">
        <v>0</v>
      </c>
    </row>
    <row r="96" spans="2:226" s="43" customFormat="1">
      <c r="P96" s="150">
        <f t="shared" si="47"/>
        <v>10</v>
      </c>
      <c r="Q96" s="61" t="str">
        <f>_xll.BDH(A96,$R$7:$S$7,$C$1,$C$1,"Dir=V","Dts=S","Sort=A","Quote=C","QtTyp=Y","Days=T","Per=cd","DtFmt=D","UseDPDF=Y")</f>
        <v>#N/A Invalid Security</v>
      </c>
      <c r="T96" s="43">
        <f t="shared" si="50"/>
        <v>0</v>
      </c>
      <c r="V96" s="69" t="str">
        <f>_xll.BDH(B96,$R$7:$S$7,$C$1,$C$1,"Dir=V","Dts=S","Sort=A","Quote=C","QtTyp=Y","Days=T","Per=cd","DtFmt=D","UseDPDF=Y")</f>
        <v>#N/A Invalid Security</v>
      </c>
      <c r="Y96" s="43">
        <f t="shared" si="51"/>
        <v>0</v>
      </c>
      <c r="AA96" s="43">
        <f t="shared" si="52"/>
        <v>0</v>
      </c>
      <c r="AB96" s="43">
        <f t="shared" si="45"/>
        <v>0</v>
      </c>
      <c r="AF96" s="48">
        <v>42137</v>
      </c>
      <c r="AG96" s="43">
        <v>13.53</v>
      </c>
      <c r="AH96" s="43">
        <v>191390</v>
      </c>
      <c r="AI96" s="43">
        <f t="shared" si="48"/>
        <v>191390</v>
      </c>
      <c r="AK96" s="58">
        <f t="shared" si="49"/>
        <v>42712</v>
      </c>
      <c r="AL96" s="43">
        <f t="shared" si="56"/>
        <v>91</v>
      </c>
      <c r="AM96" s="43">
        <f>IF(AK96="","",NETWORKDAYS(AK96,$AM$2,FERIADOS!$A$1:$A$830)-1)</f>
        <v>17</v>
      </c>
      <c r="AN96" s="63">
        <v>3.3803000000000001</v>
      </c>
      <c r="AO96" s="43">
        <f t="shared" si="53"/>
        <v>13.631</v>
      </c>
      <c r="AP96" s="50">
        <f t="shared" si="54"/>
        <v>256450</v>
      </c>
      <c r="AQ96" s="59">
        <f t="shared" si="46"/>
        <v>44.65346631079251</v>
      </c>
      <c r="AR96" s="59">
        <f t="shared" si="55"/>
        <v>0</v>
      </c>
      <c r="AS96" s="72">
        <v>42712</v>
      </c>
      <c r="AT96" s="73">
        <v>5303.4930747974959</v>
      </c>
      <c r="AU96" s="62">
        <v>0</v>
      </c>
      <c r="AV96" s="62">
        <v>0</v>
      </c>
      <c r="AW96" s="62">
        <v>0</v>
      </c>
      <c r="AX96" s="62">
        <v>0</v>
      </c>
      <c r="AY96" s="62">
        <v>0</v>
      </c>
      <c r="AZ96" s="62">
        <v>0</v>
      </c>
      <c r="BA96" s="62">
        <v>0</v>
      </c>
      <c r="BB96" s="62">
        <v>0</v>
      </c>
      <c r="BC96" s="62">
        <v>0</v>
      </c>
      <c r="BD96" s="62">
        <v>0</v>
      </c>
      <c r="BE96" s="62">
        <v>0</v>
      </c>
      <c r="BF96" s="62">
        <v>0</v>
      </c>
      <c r="BG96" s="62">
        <v>0</v>
      </c>
      <c r="BH96" s="62">
        <v>0</v>
      </c>
      <c r="BI96" s="62">
        <v>0</v>
      </c>
      <c r="BJ96" s="62">
        <v>0</v>
      </c>
      <c r="BK96" s="62">
        <v>0</v>
      </c>
      <c r="BL96" s="62">
        <v>0</v>
      </c>
      <c r="BM96" s="62">
        <v>0</v>
      </c>
      <c r="BN96" s="74">
        <v>0</v>
      </c>
      <c r="BO96" s="75">
        <v>0</v>
      </c>
      <c r="BP96" s="62">
        <v>0</v>
      </c>
      <c r="BQ96" s="62">
        <v>0</v>
      </c>
      <c r="BR96" s="62">
        <v>0</v>
      </c>
      <c r="BS96" s="62">
        <v>0</v>
      </c>
      <c r="BT96" s="62">
        <v>0</v>
      </c>
      <c r="BU96" s="62">
        <v>0</v>
      </c>
      <c r="BV96" s="62">
        <v>0</v>
      </c>
      <c r="BW96" s="62">
        <v>0</v>
      </c>
      <c r="BX96" s="62">
        <v>0</v>
      </c>
      <c r="BY96" s="62">
        <v>0</v>
      </c>
      <c r="BZ96" s="62">
        <v>0</v>
      </c>
      <c r="CA96" s="62">
        <v>0</v>
      </c>
      <c r="CB96" s="62">
        <v>0</v>
      </c>
      <c r="CC96" s="62">
        <v>0</v>
      </c>
      <c r="CD96" s="62">
        <v>0</v>
      </c>
      <c r="CE96" s="62">
        <v>0</v>
      </c>
      <c r="CF96" s="62">
        <v>0</v>
      </c>
      <c r="CG96" s="62">
        <v>0</v>
      </c>
      <c r="CH96" s="62">
        <v>0</v>
      </c>
      <c r="CI96" s="62">
        <v>0</v>
      </c>
      <c r="CJ96" s="62">
        <v>0</v>
      </c>
      <c r="CK96" s="62">
        <v>0</v>
      </c>
      <c r="CL96" s="62">
        <v>0</v>
      </c>
      <c r="CM96" s="62">
        <v>0</v>
      </c>
      <c r="CN96" s="62">
        <v>0</v>
      </c>
      <c r="CO96" s="62">
        <v>0</v>
      </c>
      <c r="CP96" s="62">
        <v>0</v>
      </c>
      <c r="CQ96" s="62">
        <v>0</v>
      </c>
      <c r="CR96" s="62">
        <v>0</v>
      </c>
      <c r="CS96" s="62">
        <v>0</v>
      </c>
      <c r="CT96" s="62">
        <v>0</v>
      </c>
      <c r="CU96" s="62">
        <v>0</v>
      </c>
      <c r="CV96" s="62">
        <v>0</v>
      </c>
      <c r="CW96" s="62">
        <v>13.631</v>
      </c>
      <c r="CX96" s="62">
        <v>256450</v>
      </c>
      <c r="CY96" s="62">
        <v>44.65346631079251</v>
      </c>
      <c r="CZ96" s="62">
        <v>13.45</v>
      </c>
      <c r="DA96" s="62">
        <v>44090</v>
      </c>
      <c r="DB96" s="62">
        <v>17.448687795062693</v>
      </c>
      <c r="DC96" s="62">
        <v>13.340999999999999</v>
      </c>
      <c r="DD96" s="62">
        <v>3895</v>
      </c>
      <c r="DE96" s="62">
        <v>2.2353094927677137</v>
      </c>
      <c r="DF96" s="62">
        <v>13.14</v>
      </c>
      <c r="DG96" s="62">
        <v>77385</v>
      </c>
      <c r="DH96" s="62">
        <v>61.766615850536496</v>
      </c>
      <c r="DI96" s="62">
        <v>12.99</v>
      </c>
      <c r="DJ96" s="62">
        <v>0</v>
      </c>
      <c r="DK96" s="62">
        <v>0</v>
      </c>
      <c r="DL96" s="62">
        <v>12.83</v>
      </c>
      <c r="DM96" s="62">
        <v>0</v>
      </c>
      <c r="DN96" s="62">
        <v>0</v>
      </c>
      <c r="DO96" s="62">
        <v>12.67</v>
      </c>
      <c r="DP96" s="62">
        <v>92940</v>
      </c>
      <c r="DQ96" s="62">
        <v>127.72318160844017</v>
      </c>
      <c r="DR96" s="62">
        <v>12.489000000000001</v>
      </c>
      <c r="DS96" s="62">
        <v>0</v>
      </c>
      <c r="DT96" s="62">
        <v>0</v>
      </c>
      <c r="DU96" s="62">
        <v>12.337999999999999</v>
      </c>
      <c r="DV96" s="62">
        <v>200</v>
      </c>
      <c r="DW96" s="62">
        <v>0.35499827934311429</v>
      </c>
      <c r="DX96" s="62">
        <v>12.234999999999999</v>
      </c>
      <c r="DY96" s="62">
        <v>27025</v>
      </c>
      <c r="DZ96" s="62">
        <v>52.754132577927614</v>
      </c>
      <c r="EA96" s="62">
        <v>12.099</v>
      </c>
      <c r="EB96" s="62">
        <v>250</v>
      </c>
      <c r="EC96" s="62">
        <v>0.53408063044111276</v>
      </c>
      <c r="ED96" s="62">
        <v>11.991</v>
      </c>
      <c r="EE96" s="62">
        <v>200</v>
      </c>
      <c r="EF96" s="62">
        <v>0.46175765244492556</v>
      </c>
      <c r="EG96" s="62">
        <v>11.9</v>
      </c>
      <c r="EH96" s="62">
        <v>194917</v>
      </c>
      <c r="EI96" s="62">
        <v>483.06171276926625</v>
      </c>
      <c r="EJ96" s="62"/>
      <c r="EK96" s="62">
        <v>0</v>
      </c>
      <c r="EL96" s="62">
        <v>0</v>
      </c>
      <c r="EM96" s="62">
        <v>0</v>
      </c>
      <c r="EN96" s="62">
        <v>0</v>
      </c>
      <c r="EO96" s="62">
        <v>0</v>
      </c>
      <c r="EP96" s="62">
        <v>11.69</v>
      </c>
      <c r="EQ96" s="62">
        <v>11440</v>
      </c>
      <c r="ER96" s="62">
        <v>34.064298196927361</v>
      </c>
      <c r="ES96" s="62">
        <v>11.57</v>
      </c>
      <c r="ET96" s="62">
        <v>15470</v>
      </c>
      <c r="EU96" s="62">
        <v>53.587857472473559</v>
      </c>
      <c r="EV96" s="62">
        <v>11.51</v>
      </c>
      <c r="EW96" s="62">
        <v>46700</v>
      </c>
      <c r="EX96" s="62">
        <v>183.4269597652559</v>
      </c>
      <c r="EY96" s="62">
        <v>11.48</v>
      </c>
      <c r="EZ96" s="62">
        <v>265540</v>
      </c>
      <c r="FA96" s="62">
        <v>1155.009401043367</v>
      </c>
      <c r="FB96" s="62">
        <v>11.5</v>
      </c>
      <c r="FC96" s="62">
        <v>800</v>
      </c>
      <c r="FD96" s="62">
        <v>3.7878320669509358</v>
      </c>
      <c r="FE96" s="62">
        <v>11.52</v>
      </c>
      <c r="FF96" s="62">
        <v>7390</v>
      </c>
      <c r="FG96" s="62">
        <v>37.701939052350149</v>
      </c>
      <c r="FH96" s="62">
        <v>11.55</v>
      </c>
      <c r="FI96" s="62">
        <v>7870</v>
      </c>
      <c r="FJ96" s="62">
        <v>43.006758776804787</v>
      </c>
      <c r="FK96" s="62">
        <v>11.6</v>
      </c>
      <c r="FL96" s="76">
        <v>95405</v>
      </c>
      <c r="FM96" s="76">
        <v>552.11056252583728</v>
      </c>
      <c r="FN96" s="76">
        <v>11.65</v>
      </c>
      <c r="FO96" s="76">
        <v>50</v>
      </c>
      <c r="FP96" s="76">
        <v>0.30376426133453505</v>
      </c>
      <c r="FQ96" s="76">
        <v>11.7</v>
      </c>
      <c r="FR96" s="76">
        <v>57580</v>
      </c>
      <c r="FS96" s="76">
        <v>364.86700545627906</v>
      </c>
      <c r="FT96" s="76">
        <v>11.73</v>
      </c>
      <c r="FU96" s="76">
        <v>60</v>
      </c>
      <c r="FV96" s="76">
        <v>0.39591966561900055</v>
      </c>
      <c r="FW96" s="76">
        <v>11.75</v>
      </c>
      <c r="FX96" s="76">
        <v>196129</v>
      </c>
      <c r="FY96" s="76">
        <v>1340.4513509306475</v>
      </c>
      <c r="FZ96" s="76">
        <v>11.781000000000001</v>
      </c>
      <c r="GA96" s="76">
        <v>25</v>
      </c>
      <c r="GB96" s="76">
        <v>0.17601862364139409</v>
      </c>
      <c r="GC96" s="62">
        <v>11.81</v>
      </c>
      <c r="GD96" s="62">
        <v>90</v>
      </c>
      <c r="GE96" s="62">
        <v>0.65096548416313149</v>
      </c>
      <c r="GF96" s="62">
        <v>11.837</v>
      </c>
      <c r="GG96" s="62">
        <v>635</v>
      </c>
      <c r="GH96" s="62">
        <v>4.7097453394028364</v>
      </c>
      <c r="GI96" s="62">
        <v>11.86</v>
      </c>
      <c r="GJ96" s="62">
        <v>4830</v>
      </c>
      <c r="GK96" s="62">
        <v>36.60693225032869</v>
      </c>
      <c r="GL96" s="62">
        <v>11.919</v>
      </c>
      <c r="GM96" s="62">
        <v>0</v>
      </c>
      <c r="GN96" s="62">
        <v>0</v>
      </c>
      <c r="GO96" s="62">
        <v>11.97</v>
      </c>
      <c r="GP96" s="62">
        <v>23180</v>
      </c>
      <c r="GQ96" s="62">
        <v>186.85817539048719</v>
      </c>
      <c r="GR96" s="62">
        <v>11.983000000000001</v>
      </c>
      <c r="GS96" s="62">
        <v>0</v>
      </c>
      <c r="GT96" s="62">
        <v>0</v>
      </c>
      <c r="GU96" s="62">
        <v>11.994999999999999</v>
      </c>
      <c r="GV96" s="62">
        <v>530</v>
      </c>
      <c r="GW96" s="62">
        <v>4.437955926932255</v>
      </c>
      <c r="GX96" s="62">
        <v>12.018000000000001</v>
      </c>
      <c r="GY96" s="62">
        <v>0</v>
      </c>
      <c r="GZ96" s="62">
        <v>0</v>
      </c>
      <c r="HA96" s="62">
        <v>12.04</v>
      </c>
      <c r="HB96" s="62">
        <v>36555</v>
      </c>
      <c r="HC96" s="62">
        <v>311.09630689239339</v>
      </c>
      <c r="HD96" s="62">
        <v>12.045</v>
      </c>
      <c r="HE96" s="62">
        <v>6075</v>
      </c>
      <c r="HF96" s="62">
        <v>51.863216913275828</v>
      </c>
      <c r="HG96" s="62">
        <v>12.07</v>
      </c>
      <c r="HH96" s="62">
        <v>17571</v>
      </c>
      <c r="HI96" s="62">
        <v>148.34183815909284</v>
      </c>
      <c r="HJ96" s="62">
        <v>12.089</v>
      </c>
      <c r="HK96" s="62">
        <v>0</v>
      </c>
      <c r="HL96" s="62">
        <v>0</v>
      </c>
      <c r="HM96" s="62">
        <v>12.105</v>
      </c>
      <c r="HN96" s="62">
        <v>5</v>
      </c>
      <c r="HO96" s="62">
        <v>4.0165919795312512E-2</v>
      </c>
      <c r="HP96" s="62">
        <v>12.12</v>
      </c>
      <c r="HQ96" s="62">
        <v>0</v>
      </c>
      <c r="HR96" s="62">
        <v>0</v>
      </c>
    </row>
    <row r="97" spans="16:226" s="43" customFormat="1">
      <c r="P97" s="150">
        <f t="shared" si="47"/>
        <v>10</v>
      </c>
      <c r="Q97" s="61" t="str">
        <f>_xll.BDH(A97,$R$7:$S$7,$C$1,$C$1,"Dir=V","Dts=S","Sort=A","Quote=C","QtTyp=Y","Days=T","Per=cd","DtFmt=D","UseDPDF=Y")</f>
        <v>#N/A Invalid Security</v>
      </c>
      <c r="T97" s="43">
        <f t="shared" si="50"/>
        <v>0</v>
      </c>
      <c r="V97" s="69" t="str">
        <f>_xll.BDH(B97,$R$7:$S$7,$C$1,$C$1,"Dir=V","Dts=S","Sort=A","Quote=C","QtTyp=Y","Days=T","Per=cd","DtFmt=D","UseDPDF=Y")</f>
        <v>#N/A Invalid Security</v>
      </c>
      <c r="Y97" s="43">
        <f t="shared" si="51"/>
        <v>0</v>
      </c>
      <c r="AA97" s="43">
        <f t="shared" si="52"/>
        <v>0</v>
      </c>
      <c r="AB97" s="43">
        <f t="shared" si="45"/>
        <v>0</v>
      </c>
      <c r="AF97" s="48">
        <v>42138</v>
      </c>
      <c r="AG97" s="43">
        <v>13.46</v>
      </c>
      <c r="AH97" s="43">
        <v>359135</v>
      </c>
      <c r="AI97" s="43">
        <f t="shared" si="48"/>
        <v>359135</v>
      </c>
      <c r="AK97" s="58">
        <f t="shared" si="49"/>
        <v>42711</v>
      </c>
      <c r="AL97" s="43">
        <f t="shared" si="56"/>
        <v>92</v>
      </c>
      <c r="AM97" s="43">
        <f>IF(AK97="","",NETWORKDAYS(AK97,$AM$2,FERIADOS!$A$1:$A$830)-1)</f>
        <v>18</v>
      </c>
      <c r="AN97" s="63">
        <v>3.3803000000000001</v>
      </c>
      <c r="AO97" s="43">
        <f t="shared" si="53"/>
        <v>13.632</v>
      </c>
      <c r="AP97" s="50">
        <f t="shared" si="54"/>
        <v>196350</v>
      </c>
      <c r="AQ97" s="59">
        <f t="shared" si="46"/>
        <v>36.18117302432028</v>
      </c>
      <c r="AR97" s="59">
        <f t="shared" si="55"/>
        <v>0</v>
      </c>
      <c r="AS97" s="72">
        <v>42711</v>
      </c>
      <c r="AT97" s="73">
        <v>6110.7151665005294</v>
      </c>
      <c r="AU97" s="62">
        <v>0</v>
      </c>
      <c r="AV97" s="62">
        <v>0</v>
      </c>
      <c r="AW97" s="62">
        <v>0</v>
      </c>
      <c r="AX97" s="62">
        <v>0</v>
      </c>
      <c r="AY97" s="62">
        <v>0</v>
      </c>
      <c r="AZ97" s="62">
        <v>0</v>
      </c>
      <c r="BA97" s="62">
        <v>0</v>
      </c>
      <c r="BB97" s="62">
        <v>0</v>
      </c>
      <c r="BC97" s="62">
        <v>0</v>
      </c>
      <c r="BD97" s="62">
        <v>0</v>
      </c>
      <c r="BE97" s="62">
        <v>0</v>
      </c>
      <c r="BF97" s="62">
        <v>0</v>
      </c>
      <c r="BG97" s="62">
        <v>0</v>
      </c>
      <c r="BH97" s="62">
        <v>0</v>
      </c>
      <c r="BI97" s="62">
        <v>0</v>
      </c>
      <c r="BJ97" s="62">
        <v>0</v>
      </c>
      <c r="BK97" s="62">
        <v>0</v>
      </c>
      <c r="BL97" s="62">
        <v>0</v>
      </c>
      <c r="BM97" s="62">
        <v>0</v>
      </c>
      <c r="BN97" s="74">
        <v>0</v>
      </c>
      <c r="BO97" s="75">
        <v>0</v>
      </c>
      <c r="BP97" s="62">
        <v>0</v>
      </c>
      <c r="BQ97" s="62">
        <v>0</v>
      </c>
      <c r="BR97" s="62">
        <v>0</v>
      </c>
      <c r="BS97" s="62">
        <v>0</v>
      </c>
      <c r="BT97" s="62">
        <v>0</v>
      </c>
      <c r="BU97" s="62">
        <v>0</v>
      </c>
      <c r="BV97" s="62">
        <v>0</v>
      </c>
      <c r="BW97" s="62">
        <v>0</v>
      </c>
      <c r="BX97" s="62">
        <v>0</v>
      </c>
      <c r="BY97" s="62">
        <v>0</v>
      </c>
      <c r="BZ97" s="62">
        <v>0</v>
      </c>
      <c r="CA97" s="62">
        <v>0</v>
      </c>
      <c r="CB97" s="62">
        <v>0</v>
      </c>
      <c r="CC97" s="62">
        <v>0</v>
      </c>
      <c r="CD97" s="62">
        <v>0</v>
      </c>
      <c r="CE97" s="62">
        <v>0</v>
      </c>
      <c r="CF97" s="62">
        <v>0</v>
      </c>
      <c r="CG97" s="62">
        <v>0</v>
      </c>
      <c r="CH97" s="62">
        <v>0</v>
      </c>
      <c r="CI97" s="62">
        <v>0</v>
      </c>
      <c r="CJ97" s="62">
        <v>0</v>
      </c>
      <c r="CK97" s="62">
        <v>0</v>
      </c>
      <c r="CL97" s="62">
        <v>0</v>
      </c>
      <c r="CM97" s="62">
        <v>0</v>
      </c>
      <c r="CN97" s="62">
        <v>0</v>
      </c>
      <c r="CO97" s="62">
        <v>0</v>
      </c>
      <c r="CP97" s="62">
        <v>0</v>
      </c>
      <c r="CQ97" s="62">
        <v>0</v>
      </c>
      <c r="CR97" s="62">
        <v>0</v>
      </c>
      <c r="CS97" s="62">
        <v>0</v>
      </c>
      <c r="CT97" s="62">
        <v>0</v>
      </c>
      <c r="CU97" s="62">
        <v>0</v>
      </c>
      <c r="CV97" s="62">
        <v>0</v>
      </c>
      <c r="CW97" s="62">
        <v>13.632</v>
      </c>
      <c r="CX97" s="62">
        <v>196350</v>
      </c>
      <c r="CY97" s="62">
        <v>36.18117302432028</v>
      </c>
      <c r="CZ97" s="62">
        <v>13.46</v>
      </c>
      <c r="DA97" s="62">
        <v>227160</v>
      </c>
      <c r="DB97" s="62">
        <v>92.148460562726797</v>
      </c>
      <c r="DC97" s="62">
        <v>13.35</v>
      </c>
      <c r="DD97" s="62">
        <v>7425</v>
      </c>
      <c r="DE97" s="62">
        <v>4.3333279042480628</v>
      </c>
      <c r="DF97" s="62">
        <v>13.145</v>
      </c>
      <c r="DG97" s="62">
        <v>260040</v>
      </c>
      <c r="DH97" s="62">
        <v>210.03616774992221</v>
      </c>
      <c r="DI97" s="62">
        <v>12.975</v>
      </c>
      <c r="DJ97" s="62">
        <v>50</v>
      </c>
      <c r="DK97" s="62">
        <v>4.9028947454195788E-2</v>
      </c>
      <c r="DL97" s="62">
        <v>12.791</v>
      </c>
      <c r="DM97" s="62">
        <v>15</v>
      </c>
      <c r="DN97" s="62">
        <v>1.7829795663215204E-2</v>
      </c>
      <c r="DO97" s="62">
        <v>12.685</v>
      </c>
      <c r="DP97" s="62">
        <v>173205</v>
      </c>
      <c r="DQ97" s="62">
        <v>239.55251541170512</v>
      </c>
      <c r="DR97" s="62">
        <v>12.525</v>
      </c>
      <c r="DS97" s="62">
        <v>60</v>
      </c>
      <c r="DT97" s="62">
        <v>9.4533313512306122E-2</v>
      </c>
      <c r="DU97" s="62">
        <v>12.355</v>
      </c>
      <c r="DV97" s="62">
        <v>75</v>
      </c>
      <c r="DW97" s="62">
        <v>0.13374698710880559</v>
      </c>
      <c r="DX97" s="62">
        <v>12.244999999999999</v>
      </c>
      <c r="DY97" s="62">
        <v>50030</v>
      </c>
      <c r="DZ97" s="62">
        <v>98.076599691094742</v>
      </c>
      <c r="EA97" s="62">
        <v>12.113</v>
      </c>
      <c r="EB97" s="62">
        <v>0</v>
      </c>
      <c r="EC97" s="62">
        <v>0</v>
      </c>
      <c r="ED97" s="62">
        <v>12.009</v>
      </c>
      <c r="EE97" s="62">
        <v>0</v>
      </c>
      <c r="EF97" s="62">
        <v>0</v>
      </c>
      <c r="EG97" s="62">
        <v>11.92</v>
      </c>
      <c r="EH97" s="62">
        <v>345853</v>
      </c>
      <c r="EI97" s="62">
        <v>859.64759068047977</v>
      </c>
      <c r="EJ97" s="62"/>
      <c r="EK97" s="62">
        <v>0</v>
      </c>
      <c r="EL97" s="62">
        <v>0</v>
      </c>
      <c r="EM97" s="62">
        <v>0</v>
      </c>
      <c r="EN97" s="62">
        <v>0</v>
      </c>
      <c r="EO97" s="62">
        <v>0</v>
      </c>
      <c r="EP97" s="62">
        <v>11.73</v>
      </c>
      <c r="EQ97" s="62">
        <v>25435</v>
      </c>
      <c r="ER97" s="62">
        <v>75.872222645646147</v>
      </c>
      <c r="ES97" s="62">
        <v>11.62</v>
      </c>
      <c r="ET97" s="62">
        <v>31050</v>
      </c>
      <c r="EU97" s="62">
        <v>107.6625479469345</v>
      </c>
      <c r="EV97" s="62">
        <v>11.58</v>
      </c>
      <c r="EW97" s="62">
        <v>15985</v>
      </c>
      <c r="EX97" s="62">
        <v>62.785894914188113</v>
      </c>
      <c r="EY97" s="62">
        <v>11.55</v>
      </c>
      <c r="EZ97" s="62">
        <v>303400</v>
      </c>
      <c r="FA97" s="62">
        <v>1319.1457707110817</v>
      </c>
      <c r="FB97" s="62">
        <v>11.59</v>
      </c>
      <c r="FC97" s="62">
        <v>2275</v>
      </c>
      <c r="FD97" s="62">
        <v>10.757031196671656</v>
      </c>
      <c r="FE97" s="62">
        <v>11.63</v>
      </c>
      <c r="FF97" s="62">
        <v>8990</v>
      </c>
      <c r="FG97" s="62">
        <v>45.756688250023664</v>
      </c>
      <c r="FH97" s="62">
        <v>11.69</v>
      </c>
      <c r="FI97" s="62">
        <v>390</v>
      </c>
      <c r="FJ97" s="62">
        <v>2.1231614186731314</v>
      </c>
      <c r="FK97" s="62">
        <v>11.74</v>
      </c>
      <c r="FL97" s="76">
        <v>119870</v>
      </c>
      <c r="FM97" s="76">
        <v>690.76850619930826</v>
      </c>
      <c r="FN97" s="76">
        <v>11.81</v>
      </c>
      <c r="FO97" s="76">
        <v>120</v>
      </c>
      <c r="FP97" s="76">
        <v>0.72511194891342434</v>
      </c>
      <c r="FQ97" s="76">
        <v>11.87</v>
      </c>
      <c r="FR97" s="76">
        <v>41040</v>
      </c>
      <c r="FS97" s="76">
        <v>258.44330073274449</v>
      </c>
      <c r="FT97" s="76">
        <v>11.925000000000001</v>
      </c>
      <c r="FU97" s="76">
        <v>60</v>
      </c>
      <c r="FV97" s="76">
        <v>0.39285585727012451</v>
      </c>
      <c r="FW97" s="76">
        <v>11.95</v>
      </c>
      <c r="FX97" s="76">
        <v>195055</v>
      </c>
      <c r="FY97" s="76">
        <v>1321.8359233444285</v>
      </c>
      <c r="FZ97" s="76">
        <v>11.99</v>
      </c>
      <c r="GA97" s="76">
        <v>5</v>
      </c>
      <c r="GB97" s="76">
        <v>3.4874159595090007E-2</v>
      </c>
      <c r="GC97" s="62">
        <v>12.026</v>
      </c>
      <c r="GD97" s="62">
        <v>25</v>
      </c>
      <c r="GE97" s="62">
        <v>0.17897798325878392</v>
      </c>
      <c r="GF97" s="62">
        <v>12.06</v>
      </c>
      <c r="GG97" s="62">
        <v>5</v>
      </c>
      <c r="GH97" s="62">
        <v>3.6672852872296581E-2</v>
      </c>
      <c r="GI97" s="62">
        <v>12.09</v>
      </c>
      <c r="GJ97" s="62">
        <v>4275</v>
      </c>
      <c r="GK97" s="62">
        <v>32.011492760451581</v>
      </c>
      <c r="GL97" s="62">
        <v>12.144</v>
      </c>
      <c r="GM97" s="62">
        <v>0</v>
      </c>
      <c r="GN97" s="62">
        <v>0</v>
      </c>
      <c r="GO97" s="62">
        <v>12.19</v>
      </c>
      <c r="GP97" s="62">
        <v>25070</v>
      </c>
      <c r="GQ97" s="62">
        <v>199.36040595046595</v>
      </c>
      <c r="GR97" s="62">
        <v>12.198</v>
      </c>
      <c r="GS97" s="62">
        <v>0</v>
      </c>
      <c r="GT97" s="62">
        <v>0</v>
      </c>
      <c r="GU97" s="62">
        <v>12.205</v>
      </c>
      <c r="GV97" s="62">
        <v>90</v>
      </c>
      <c r="GW97" s="62">
        <v>0.74244641182878601</v>
      </c>
      <c r="GX97" s="62">
        <v>12.234</v>
      </c>
      <c r="GY97" s="62">
        <v>0</v>
      </c>
      <c r="GZ97" s="62">
        <v>0</v>
      </c>
      <c r="HA97" s="62">
        <v>12.26</v>
      </c>
      <c r="HB97" s="62">
        <v>32630</v>
      </c>
      <c r="HC97" s="62">
        <v>272.82388108219482</v>
      </c>
      <c r="HD97" s="62">
        <v>12.26</v>
      </c>
      <c r="HE97" s="62">
        <v>395</v>
      </c>
      <c r="HF97" s="62">
        <v>3.3078282866519566</v>
      </c>
      <c r="HG97" s="62">
        <v>12.3</v>
      </c>
      <c r="HH97" s="62">
        <v>20070</v>
      </c>
      <c r="HI97" s="62">
        <v>165.6394943226538</v>
      </c>
      <c r="HJ97" s="62">
        <v>12.319000000000001</v>
      </c>
      <c r="HK97" s="62">
        <v>0</v>
      </c>
      <c r="HL97" s="62">
        <v>0</v>
      </c>
      <c r="HM97" s="62">
        <v>12.335000000000001</v>
      </c>
      <c r="HN97" s="62">
        <v>5</v>
      </c>
      <c r="HO97" s="62">
        <v>3.9103456437262554E-2</v>
      </c>
      <c r="HP97" s="62">
        <v>12.35</v>
      </c>
      <c r="HQ97" s="62">
        <v>0</v>
      </c>
      <c r="HR97" s="62">
        <v>0</v>
      </c>
    </row>
    <row r="98" spans="16:226" s="43" customFormat="1">
      <c r="P98" s="150">
        <f t="shared" si="47"/>
        <v>10</v>
      </c>
      <c r="Q98" s="61" t="str">
        <f>_xll.BDH(A98,$R$7:$S$7,$C$1,$C$1,"Dir=V","Dts=S","Sort=A","Quote=C","QtTyp=Y","Days=T","Per=cd","DtFmt=D","UseDPDF=Y")</f>
        <v>#N/A Invalid Security</v>
      </c>
      <c r="T98" s="43">
        <f t="shared" si="50"/>
        <v>0</v>
      </c>
      <c r="V98" s="69" t="str">
        <f>_xll.BDH(B98,$R$7:$S$7,$C$1,$C$1,"Dir=V","Dts=S","Sort=A","Quote=C","QtTyp=Y","Days=T","Per=cd","DtFmt=D","UseDPDF=Y")</f>
        <v>#N/A Invalid Security</v>
      </c>
      <c r="Y98" s="43">
        <f t="shared" si="51"/>
        <v>0</v>
      </c>
      <c r="AA98" s="43">
        <f t="shared" si="52"/>
        <v>0</v>
      </c>
      <c r="AB98" s="43">
        <f t="shared" si="45"/>
        <v>0</v>
      </c>
      <c r="AF98" s="48">
        <v>42139</v>
      </c>
      <c r="AG98" s="43">
        <v>13.39</v>
      </c>
      <c r="AH98" s="43">
        <v>257090</v>
      </c>
      <c r="AI98" s="43">
        <f t="shared" si="48"/>
        <v>257090</v>
      </c>
      <c r="AK98" s="58">
        <f t="shared" si="49"/>
        <v>42710</v>
      </c>
      <c r="AL98" s="43">
        <f t="shared" si="56"/>
        <v>93</v>
      </c>
      <c r="AM98" s="43">
        <f>IF(AK98="","",NETWORKDAYS(AK98,$AM$2,FERIADOS!$A$1:$A$830)-1)</f>
        <v>19</v>
      </c>
      <c r="AN98" s="63">
        <v>3.3803000000000001</v>
      </c>
      <c r="AO98" s="43">
        <f t="shared" si="53"/>
        <v>13.631</v>
      </c>
      <c r="AP98" s="50">
        <f t="shared" si="54"/>
        <v>114860</v>
      </c>
      <c r="AQ98" s="59">
        <f t="shared" si="46"/>
        <v>22.329835030979829</v>
      </c>
      <c r="AR98" s="59">
        <f t="shared" si="55"/>
        <v>0</v>
      </c>
      <c r="AS98" s="72">
        <v>42710</v>
      </c>
      <c r="AT98" s="73">
        <v>6952.6717222462539</v>
      </c>
      <c r="AU98" s="62">
        <v>0</v>
      </c>
      <c r="AV98" s="62">
        <v>0</v>
      </c>
      <c r="AW98" s="62">
        <v>0</v>
      </c>
      <c r="AX98" s="62">
        <v>0</v>
      </c>
      <c r="AY98" s="62">
        <v>0</v>
      </c>
      <c r="AZ98" s="62">
        <v>0</v>
      </c>
      <c r="BA98" s="62">
        <v>0</v>
      </c>
      <c r="BB98" s="62">
        <v>0</v>
      </c>
      <c r="BC98" s="62">
        <v>0</v>
      </c>
      <c r="BD98" s="62">
        <v>0</v>
      </c>
      <c r="BE98" s="62">
        <v>0</v>
      </c>
      <c r="BF98" s="62">
        <v>0</v>
      </c>
      <c r="BG98" s="62">
        <v>0</v>
      </c>
      <c r="BH98" s="62">
        <v>0</v>
      </c>
      <c r="BI98" s="62">
        <v>0</v>
      </c>
      <c r="BJ98" s="62">
        <v>0</v>
      </c>
      <c r="BK98" s="62">
        <v>0</v>
      </c>
      <c r="BL98" s="62">
        <v>0</v>
      </c>
      <c r="BM98" s="62">
        <v>0</v>
      </c>
      <c r="BN98" s="74">
        <v>0</v>
      </c>
      <c r="BO98" s="75">
        <v>0</v>
      </c>
      <c r="BP98" s="62">
        <v>0</v>
      </c>
      <c r="BQ98" s="62">
        <v>0</v>
      </c>
      <c r="BR98" s="62">
        <v>0</v>
      </c>
      <c r="BS98" s="62">
        <v>0</v>
      </c>
      <c r="BT98" s="62">
        <v>0</v>
      </c>
      <c r="BU98" s="62">
        <v>0</v>
      </c>
      <c r="BV98" s="62">
        <v>0</v>
      </c>
      <c r="BW98" s="62">
        <v>0</v>
      </c>
      <c r="BX98" s="62">
        <v>0</v>
      </c>
      <c r="BY98" s="62">
        <v>0</v>
      </c>
      <c r="BZ98" s="62">
        <v>0</v>
      </c>
      <c r="CA98" s="62">
        <v>0</v>
      </c>
      <c r="CB98" s="62">
        <v>0</v>
      </c>
      <c r="CC98" s="62">
        <v>0</v>
      </c>
      <c r="CD98" s="62">
        <v>0</v>
      </c>
      <c r="CE98" s="62">
        <v>0</v>
      </c>
      <c r="CF98" s="62">
        <v>0</v>
      </c>
      <c r="CG98" s="62">
        <v>0</v>
      </c>
      <c r="CH98" s="62">
        <v>0</v>
      </c>
      <c r="CI98" s="62">
        <v>0</v>
      </c>
      <c r="CJ98" s="62">
        <v>0</v>
      </c>
      <c r="CK98" s="62">
        <v>0</v>
      </c>
      <c r="CL98" s="62">
        <v>0</v>
      </c>
      <c r="CM98" s="62">
        <v>0</v>
      </c>
      <c r="CN98" s="62">
        <v>0</v>
      </c>
      <c r="CO98" s="62">
        <v>0</v>
      </c>
      <c r="CP98" s="62">
        <v>0</v>
      </c>
      <c r="CQ98" s="62">
        <v>0</v>
      </c>
      <c r="CR98" s="62">
        <v>0</v>
      </c>
      <c r="CS98" s="62">
        <v>0</v>
      </c>
      <c r="CT98" s="62">
        <v>0</v>
      </c>
      <c r="CU98" s="62">
        <v>0</v>
      </c>
      <c r="CV98" s="62">
        <v>0</v>
      </c>
      <c r="CW98" s="62">
        <v>13.631</v>
      </c>
      <c r="CX98" s="62">
        <v>114860</v>
      </c>
      <c r="CY98" s="62">
        <v>22.329835030979829</v>
      </c>
      <c r="CZ98" s="62">
        <v>13.475</v>
      </c>
      <c r="DA98" s="62">
        <v>27570</v>
      </c>
      <c r="DB98" s="62">
        <v>11.455985957819712</v>
      </c>
      <c r="DC98" s="62">
        <v>13.37</v>
      </c>
      <c r="DD98" s="62">
        <v>19510</v>
      </c>
      <c r="DE98" s="62">
        <v>11.574330066887599</v>
      </c>
      <c r="DF98" s="62">
        <v>13.17</v>
      </c>
      <c r="DG98" s="62">
        <v>143500</v>
      </c>
      <c r="DH98" s="62">
        <v>117.24508707114188</v>
      </c>
      <c r="DI98" s="62">
        <v>13.02</v>
      </c>
      <c r="DJ98" s="62">
        <v>830</v>
      </c>
      <c r="DK98" s="62">
        <v>0.82124668765154762</v>
      </c>
      <c r="DL98" s="62">
        <v>12.88</v>
      </c>
      <c r="DM98" s="62">
        <v>500</v>
      </c>
      <c r="DN98" s="62">
        <v>0.59825142296898681</v>
      </c>
      <c r="DO98" s="62">
        <v>12.71</v>
      </c>
      <c r="DP98" s="62">
        <v>166360</v>
      </c>
      <c r="DQ98" s="62">
        <v>231.51550789425215</v>
      </c>
      <c r="DR98" s="62">
        <v>12.56</v>
      </c>
      <c r="DS98" s="62">
        <v>1305</v>
      </c>
      <c r="DT98" s="62">
        <v>2.0666838975396304</v>
      </c>
      <c r="DU98" s="62">
        <v>12.379</v>
      </c>
      <c r="DV98" s="62">
        <v>1500</v>
      </c>
      <c r="DW98" s="62">
        <v>2.6870782255603447</v>
      </c>
      <c r="DX98" s="62">
        <v>12.275</v>
      </c>
      <c r="DY98" s="62">
        <v>3370</v>
      </c>
      <c r="DZ98" s="62">
        <v>6.6321975543705074</v>
      </c>
      <c r="EA98" s="62">
        <v>12.147</v>
      </c>
      <c r="EB98" s="62">
        <v>0</v>
      </c>
      <c r="EC98" s="62">
        <v>0</v>
      </c>
      <c r="ED98" s="62">
        <v>12.045999999999999</v>
      </c>
      <c r="EE98" s="62">
        <v>0</v>
      </c>
      <c r="EF98" s="62">
        <v>0</v>
      </c>
      <c r="EG98" s="62">
        <v>11.96</v>
      </c>
      <c r="EH98" s="62">
        <v>332255</v>
      </c>
      <c r="EI98" s="62">
        <v>827.96056647453611</v>
      </c>
      <c r="EJ98" s="62"/>
      <c r="EK98" s="62">
        <v>0</v>
      </c>
      <c r="EL98" s="62">
        <v>0</v>
      </c>
      <c r="EM98" s="62">
        <v>0</v>
      </c>
      <c r="EN98" s="62">
        <v>0</v>
      </c>
      <c r="EO98" s="62">
        <v>0</v>
      </c>
      <c r="EP98" s="62">
        <v>11.77</v>
      </c>
      <c r="EQ98" s="62">
        <v>19625</v>
      </c>
      <c r="ER98" s="62">
        <v>58.645302507449586</v>
      </c>
      <c r="ES98" s="62">
        <v>11.67</v>
      </c>
      <c r="ET98" s="62">
        <v>51680</v>
      </c>
      <c r="EU98" s="62">
        <v>179.36940229222591</v>
      </c>
      <c r="EV98" s="62">
        <v>11.62</v>
      </c>
      <c r="EW98" s="62">
        <v>19060</v>
      </c>
      <c r="EX98" s="62">
        <v>74.920319746043049</v>
      </c>
      <c r="EY98" s="62">
        <v>11.59</v>
      </c>
      <c r="EZ98" s="62">
        <v>379155</v>
      </c>
      <c r="FA98" s="62">
        <v>1649.1839013579515</v>
      </c>
      <c r="FB98" s="62">
        <v>11.63</v>
      </c>
      <c r="FC98" s="62">
        <v>2205</v>
      </c>
      <c r="FD98" s="62">
        <v>10.427209324729038</v>
      </c>
      <c r="FE98" s="62">
        <v>11.68</v>
      </c>
      <c r="FF98" s="62">
        <v>14610</v>
      </c>
      <c r="FG98" s="62">
        <v>74.326620321701995</v>
      </c>
      <c r="FH98" s="62">
        <v>11.76</v>
      </c>
      <c r="FI98" s="62">
        <v>120</v>
      </c>
      <c r="FJ98" s="62">
        <v>0.65236151510809526</v>
      </c>
      <c r="FK98" s="62">
        <v>11.83</v>
      </c>
      <c r="FL98" s="76">
        <v>136920</v>
      </c>
      <c r="FM98" s="76">
        <v>787.12157783184864</v>
      </c>
      <c r="FN98" s="76">
        <v>11.9</v>
      </c>
      <c r="FO98" s="76">
        <v>240</v>
      </c>
      <c r="FP98" s="76">
        <v>1.4463047742036246</v>
      </c>
      <c r="FQ98" s="76">
        <v>11.97</v>
      </c>
      <c r="FR98" s="76">
        <v>31150</v>
      </c>
      <c r="FS98" s="76">
        <v>195.49878878733236</v>
      </c>
      <c r="FT98" s="76">
        <v>12.01</v>
      </c>
      <c r="FU98" s="76">
        <v>285</v>
      </c>
      <c r="FV98" s="76">
        <v>1.8603789697959396</v>
      </c>
      <c r="FW98" s="76">
        <v>12.06</v>
      </c>
      <c r="FX98" s="76">
        <v>251960</v>
      </c>
      <c r="FY98" s="76">
        <v>1699.9117652887203</v>
      </c>
      <c r="FZ98" s="76">
        <v>12.101000000000001</v>
      </c>
      <c r="GA98" s="76">
        <v>70</v>
      </c>
      <c r="GB98" s="76">
        <v>0.48591305537492457</v>
      </c>
      <c r="GC98" s="62">
        <v>12.138999999999999</v>
      </c>
      <c r="GD98" s="62">
        <v>80</v>
      </c>
      <c r="GE98" s="62">
        <v>0.56977849737829489</v>
      </c>
      <c r="GF98" s="62">
        <v>12.173999999999999</v>
      </c>
      <c r="GG98" s="62">
        <v>5</v>
      </c>
      <c r="GH98" s="62">
        <v>3.6470827630845512E-2</v>
      </c>
      <c r="GI98" s="62">
        <v>12.205</v>
      </c>
      <c r="GJ98" s="62">
        <v>8445</v>
      </c>
      <c r="GK98" s="62">
        <v>62.866464993095498</v>
      </c>
      <c r="GL98" s="62">
        <v>12.256</v>
      </c>
      <c r="GM98" s="62">
        <v>0</v>
      </c>
      <c r="GN98" s="62">
        <v>0</v>
      </c>
      <c r="GO98" s="62">
        <v>12.3</v>
      </c>
      <c r="GP98" s="62">
        <v>52820</v>
      </c>
      <c r="GQ98" s="62">
        <v>417.22495874338352</v>
      </c>
      <c r="GR98" s="62">
        <v>12.316000000000001</v>
      </c>
      <c r="GS98" s="62">
        <v>0</v>
      </c>
      <c r="GT98" s="62">
        <v>0</v>
      </c>
      <c r="GU98" s="62">
        <v>12.33</v>
      </c>
      <c r="GV98" s="62">
        <v>265</v>
      </c>
      <c r="GW98" s="62">
        <v>2.1668526224006754</v>
      </c>
      <c r="GX98" s="62">
        <v>12.346</v>
      </c>
      <c r="GY98" s="62">
        <v>0</v>
      </c>
      <c r="GZ98" s="62">
        <v>0</v>
      </c>
      <c r="HA98" s="62">
        <v>12.36</v>
      </c>
      <c r="HB98" s="62">
        <v>39305</v>
      </c>
      <c r="HC98" s="62">
        <v>326.01005737611217</v>
      </c>
      <c r="HD98" s="62">
        <v>12.35</v>
      </c>
      <c r="HE98" s="62">
        <v>480</v>
      </c>
      <c r="HF98" s="62">
        <v>3.9873224001733809</v>
      </c>
      <c r="HG98" s="62">
        <v>12.41</v>
      </c>
      <c r="HH98" s="62">
        <v>20955</v>
      </c>
      <c r="HI98" s="62">
        <v>171.07320072988617</v>
      </c>
      <c r="HJ98" s="62">
        <v>12.429</v>
      </c>
      <c r="HK98" s="62">
        <v>0</v>
      </c>
      <c r="HL98" s="62">
        <v>0</v>
      </c>
      <c r="HM98" s="62">
        <v>12.445</v>
      </c>
      <c r="HN98" s="62">
        <v>0</v>
      </c>
      <c r="HO98" s="62">
        <v>0</v>
      </c>
      <c r="HP98" s="62">
        <v>12.46</v>
      </c>
      <c r="HQ98" s="62">
        <v>0</v>
      </c>
      <c r="HR98" s="62">
        <v>0</v>
      </c>
    </row>
    <row r="99" spans="16:226" s="43" customFormat="1">
      <c r="P99" s="150">
        <f t="shared" si="47"/>
        <v>10</v>
      </c>
      <c r="Q99" s="61" t="str">
        <f>_xll.BDH(A99,$R$7:$S$7,$C$1,$C$1,"Dir=V","Dts=S","Sort=A","Quote=C","QtTyp=Y","Days=T","Per=cd","DtFmt=D","UseDPDF=Y")</f>
        <v>#N/A Invalid Security</v>
      </c>
      <c r="T99" s="43">
        <f t="shared" si="50"/>
        <v>0</v>
      </c>
      <c r="V99" s="69" t="str">
        <f>_xll.BDH(B99,$R$7:$S$7,$C$1,$C$1,"Dir=V","Dts=S","Sort=A","Quote=C","QtTyp=Y","Days=T","Per=cd","DtFmt=D","UseDPDF=Y")</f>
        <v>#N/A Invalid Security</v>
      </c>
      <c r="Y99" s="43">
        <f t="shared" si="51"/>
        <v>0</v>
      </c>
      <c r="AA99" s="43">
        <f t="shared" si="52"/>
        <v>0</v>
      </c>
      <c r="AB99" s="43">
        <f t="shared" si="45"/>
        <v>0</v>
      </c>
      <c r="AF99" s="48">
        <v>42142</v>
      </c>
      <c r="AG99" s="43">
        <v>13.49</v>
      </c>
      <c r="AH99" s="43">
        <v>214235</v>
      </c>
      <c r="AI99" s="43">
        <f t="shared" si="48"/>
        <v>214235</v>
      </c>
      <c r="AK99" s="58">
        <f t="shared" si="49"/>
        <v>42709</v>
      </c>
      <c r="AL99" s="43">
        <f t="shared" si="56"/>
        <v>94</v>
      </c>
      <c r="AM99" s="43">
        <f>IF(AK99="","",NETWORKDAYS(AK99,$AM$2,FERIADOS!$A$1:$A$830)-1)</f>
        <v>20</v>
      </c>
      <c r="AN99" s="63">
        <v>3.3803000000000001</v>
      </c>
      <c r="AO99" s="43">
        <f t="shared" si="53"/>
        <v>13.631</v>
      </c>
      <c r="AP99" s="50">
        <f t="shared" si="54"/>
        <v>65875</v>
      </c>
      <c r="AQ99" s="59">
        <f t="shared" si="46"/>
        <v>13.473905592766808</v>
      </c>
      <c r="AR99" s="59">
        <f t="shared" si="55"/>
        <v>0</v>
      </c>
      <c r="AS99" s="72">
        <v>42709</v>
      </c>
      <c r="AT99" s="73">
        <v>5220.7330483716223</v>
      </c>
      <c r="AU99" s="62">
        <v>0</v>
      </c>
      <c r="AV99" s="62">
        <v>0</v>
      </c>
      <c r="AW99" s="62">
        <v>0</v>
      </c>
      <c r="AX99" s="62">
        <v>0</v>
      </c>
      <c r="AY99" s="62">
        <v>0</v>
      </c>
      <c r="AZ99" s="62">
        <v>0</v>
      </c>
      <c r="BA99" s="62">
        <v>0</v>
      </c>
      <c r="BB99" s="62">
        <v>0</v>
      </c>
      <c r="BC99" s="62">
        <v>0</v>
      </c>
      <c r="BD99" s="62">
        <v>0</v>
      </c>
      <c r="BE99" s="62">
        <v>0</v>
      </c>
      <c r="BF99" s="62">
        <v>0</v>
      </c>
      <c r="BG99" s="62">
        <v>0</v>
      </c>
      <c r="BH99" s="62">
        <v>0</v>
      </c>
      <c r="BI99" s="62">
        <v>0</v>
      </c>
      <c r="BJ99" s="62">
        <v>0</v>
      </c>
      <c r="BK99" s="62">
        <v>0</v>
      </c>
      <c r="BL99" s="62">
        <v>0</v>
      </c>
      <c r="BM99" s="62">
        <v>0</v>
      </c>
      <c r="BN99" s="74">
        <v>0</v>
      </c>
      <c r="BO99" s="75">
        <v>0</v>
      </c>
      <c r="BP99" s="62">
        <v>0</v>
      </c>
      <c r="BQ99" s="62">
        <v>0</v>
      </c>
      <c r="BR99" s="62">
        <v>0</v>
      </c>
      <c r="BS99" s="62">
        <v>0</v>
      </c>
      <c r="BT99" s="62">
        <v>0</v>
      </c>
      <c r="BU99" s="62">
        <v>0</v>
      </c>
      <c r="BV99" s="62">
        <v>0</v>
      </c>
      <c r="BW99" s="62">
        <v>0</v>
      </c>
      <c r="BX99" s="62">
        <v>0</v>
      </c>
      <c r="BY99" s="62">
        <v>0</v>
      </c>
      <c r="BZ99" s="62">
        <v>0</v>
      </c>
      <c r="CA99" s="62">
        <v>0</v>
      </c>
      <c r="CB99" s="62">
        <v>0</v>
      </c>
      <c r="CC99" s="62">
        <v>0</v>
      </c>
      <c r="CD99" s="62">
        <v>0</v>
      </c>
      <c r="CE99" s="62">
        <v>0</v>
      </c>
      <c r="CF99" s="62">
        <v>0</v>
      </c>
      <c r="CG99" s="62">
        <v>0</v>
      </c>
      <c r="CH99" s="62">
        <v>0</v>
      </c>
      <c r="CI99" s="62">
        <v>0</v>
      </c>
      <c r="CJ99" s="62">
        <v>0</v>
      </c>
      <c r="CK99" s="62">
        <v>0</v>
      </c>
      <c r="CL99" s="62">
        <v>0</v>
      </c>
      <c r="CM99" s="62">
        <v>0</v>
      </c>
      <c r="CN99" s="62">
        <v>0</v>
      </c>
      <c r="CO99" s="62">
        <v>0</v>
      </c>
      <c r="CP99" s="62">
        <v>0</v>
      </c>
      <c r="CQ99" s="62">
        <v>0</v>
      </c>
      <c r="CR99" s="62">
        <v>0</v>
      </c>
      <c r="CS99" s="62">
        <v>0</v>
      </c>
      <c r="CT99" s="62">
        <v>0</v>
      </c>
      <c r="CU99" s="62">
        <v>0</v>
      </c>
      <c r="CV99" s="62">
        <v>0</v>
      </c>
      <c r="CW99" s="62">
        <v>13.631</v>
      </c>
      <c r="CX99" s="62">
        <v>65875</v>
      </c>
      <c r="CY99" s="62">
        <v>13.473905592766808</v>
      </c>
      <c r="CZ99" s="62">
        <v>13.491</v>
      </c>
      <c r="DA99" s="62">
        <v>15160</v>
      </c>
      <c r="DB99" s="62">
        <v>6.4486832728098866</v>
      </c>
      <c r="DC99" s="62">
        <v>13.382</v>
      </c>
      <c r="DD99" s="62">
        <v>4360</v>
      </c>
      <c r="DE99" s="62">
        <v>2.6287612717029831</v>
      </c>
      <c r="DF99" s="62">
        <v>13.215</v>
      </c>
      <c r="DG99" s="62">
        <v>84390</v>
      </c>
      <c r="DH99" s="62">
        <v>69.719656425582656</v>
      </c>
      <c r="DI99" s="62">
        <v>13.06</v>
      </c>
      <c r="DJ99" s="62">
        <v>0</v>
      </c>
      <c r="DK99" s="62">
        <v>0</v>
      </c>
      <c r="DL99" s="62">
        <v>12.872999999999999</v>
      </c>
      <c r="DM99" s="62">
        <v>0</v>
      </c>
      <c r="DN99" s="62">
        <v>0</v>
      </c>
      <c r="DO99" s="62">
        <v>12.77</v>
      </c>
      <c r="DP99" s="62">
        <v>95390</v>
      </c>
      <c r="DQ99" s="62">
        <v>133.50301488763276</v>
      </c>
      <c r="DR99" s="62">
        <v>12.61</v>
      </c>
      <c r="DS99" s="62">
        <v>0</v>
      </c>
      <c r="DT99" s="62">
        <v>0</v>
      </c>
      <c r="DU99" s="62">
        <v>12.446999999999999</v>
      </c>
      <c r="DV99" s="62">
        <v>220</v>
      </c>
      <c r="DW99" s="62">
        <v>0.39561080305798529</v>
      </c>
      <c r="DX99" s="62">
        <v>12.345000000000001</v>
      </c>
      <c r="DY99" s="62">
        <v>9270</v>
      </c>
      <c r="DZ99" s="62">
        <v>18.302340623097798</v>
      </c>
      <c r="EA99" s="62">
        <v>12.218</v>
      </c>
      <c r="EB99" s="62">
        <v>0</v>
      </c>
      <c r="EC99" s="62">
        <v>0</v>
      </c>
      <c r="ED99" s="62">
        <v>12.116</v>
      </c>
      <c r="EE99" s="62">
        <v>0</v>
      </c>
      <c r="EF99" s="62">
        <v>0</v>
      </c>
      <c r="EG99" s="62">
        <v>12.03</v>
      </c>
      <c r="EH99" s="62">
        <v>270060</v>
      </c>
      <c r="EI99" s="62">
        <v>674.31058779513933</v>
      </c>
      <c r="EJ99" s="62"/>
      <c r="EK99" s="62">
        <v>0</v>
      </c>
      <c r="EL99" s="62">
        <v>0</v>
      </c>
      <c r="EM99" s="62">
        <v>0</v>
      </c>
      <c r="EN99" s="62">
        <v>0</v>
      </c>
      <c r="EO99" s="62">
        <v>0</v>
      </c>
      <c r="EP99" s="62">
        <v>11.83</v>
      </c>
      <c r="EQ99" s="62">
        <v>13125</v>
      </c>
      <c r="ER99" s="62">
        <v>39.274517896252412</v>
      </c>
      <c r="ES99" s="62">
        <v>11.71</v>
      </c>
      <c r="ET99" s="62">
        <v>23775</v>
      </c>
      <c r="EU99" s="62">
        <v>82.616072172973801</v>
      </c>
      <c r="EV99" s="62">
        <v>11.66</v>
      </c>
      <c r="EW99" s="62">
        <v>20885</v>
      </c>
      <c r="EX99" s="62">
        <v>82.155248965792325</v>
      </c>
      <c r="EY99" s="62">
        <v>11.61</v>
      </c>
      <c r="EZ99" s="62">
        <v>306035</v>
      </c>
      <c r="FA99" s="62">
        <v>1332.3977222568999</v>
      </c>
      <c r="FB99" s="62">
        <v>11.64</v>
      </c>
      <c r="FC99" s="62">
        <v>3910</v>
      </c>
      <c r="FD99" s="62">
        <v>18.508347150902377</v>
      </c>
      <c r="FE99" s="62">
        <v>11.68</v>
      </c>
      <c r="FF99" s="62">
        <v>16865</v>
      </c>
      <c r="FG99" s="62">
        <v>85.894851892817186</v>
      </c>
      <c r="FH99" s="62">
        <v>11.74</v>
      </c>
      <c r="FI99" s="62">
        <v>245</v>
      </c>
      <c r="FJ99" s="62">
        <v>1.334109576485367</v>
      </c>
      <c r="FK99" s="62">
        <v>11.8</v>
      </c>
      <c r="FL99" s="76">
        <v>106490</v>
      </c>
      <c r="FM99" s="76">
        <v>613.37697423000009</v>
      </c>
      <c r="FN99" s="76">
        <v>11.86</v>
      </c>
      <c r="FO99" s="76">
        <v>45</v>
      </c>
      <c r="FP99" s="76">
        <v>0.27180504741977451</v>
      </c>
      <c r="FQ99" s="76">
        <v>11.93</v>
      </c>
      <c r="FR99" s="76">
        <v>39415</v>
      </c>
      <c r="FS99" s="76">
        <v>247.9388084005129</v>
      </c>
      <c r="FT99" s="76">
        <v>11.99</v>
      </c>
      <c r="FU99" s="76">
        <v>255</v>
      </c>
      <c r="FV99" s="76">
        <v>1.6669665889614893</v>
      </c>
      <c r="FW99" s="76">
        <v>12.02</v>
      </c>
      <c r="FX99" s="76">
        <v>153290</v>
      </c>
      <c r="FY99" s="76">
        <v>1036.6247836142038</v>
      </c>
      <c r="FZ99" s="76">
        <v>12.054</v>
      </c>
      <c r="GA99" s="76">
        <v>15</v>
      </c>
      <c r="GB99" s="76">
        <v>0.10440499765996172</v>
      </c>
      <c r="GC99" s="62">
        <v>12.085000000000001</v>
      </c>
      <c r="GD99" s="62">
        <v>555</v>
      </c>
      <c r="GE99" s="62">
        <v>3.9650731337178104</v>
      </c>
      <c r="GF99" s="62">
        <v>12.115</v>
      </c>
      <c r="GG99" s="62">
        <v>10</v>
      </c>
      <c r="GH99" s="62">
        <v>7.3191877349690196E-2</v>
      </c>
      <c r="GI99" s="62">
        <v>12.14</v>
      </c>
      <c r="GJ99" s="62">
        <v>7900</v>
      </c>
      <c r="GK99" s="62">
        <v>59.035462777568192</v>
      </c>
      <c r="GL99" s="62">
        <v>12.199</v>
      </c>
      <c r="GM99" s="62">
        <v>0</v>
      </c>
      <c r="GN99" s="62">
        <v>0</v>
      </c>
      <c r="GO99" s="62">
        <v>12.25</v>
      </c>
      <c r="GP99" s="62">
        <v>41310</v>
      </c>
      <c r="GQ99" s="62">
        <v>327.39787705837858</v>
      </c>
      <c r="GR99" s="62">
        <v>12.263</v>
      </c>
      <c r="GS99" s="62">
        <v>0</v>
      </c>
      <c r="GT99" s="62">
        <v>0</v>
      </c>
      <c r="GU99" s="62">
        <v>12.275</v>
      </c>
      <c r="GV99" s="62">
        <v>140</v>
      </c>
      <c r="GW99" s="62">
        <v>1.1493863552118997</v>
      </c>
      <c r="GX99" s="62">
        <v>12.288</v>
      </c>
      <c r="GY99" s="62">
        <v>0</v>
      </c>
      <c r="GZ99" s="62">
        <v>0</v>
      </c>
      <c r="HA99" s="62">
        <v>12.3</v>
      </c>
      <c r="HB99" s="62">
        <v>28175</v>
      </c>
      <c r="HC99" s="62">
        <v>234.83309339700048</v>
      </c>
      <c r="HD99" s="62">
        <v>12.28</v>
      </c>
      <c r="HE99" s="62">
        <v>695</v>
      </c>
      <c r="HF99" s="62">
        <v>5.8094546057948859</v>
      </c>
      <c r="HG99" s="62">
        <v>12.33</v>
      </c>
      <c r="HH99" s="62">
        <v>15305</v>
      </c>
      <c r="HI99" s="62">
        <v>125.92508176382583</v>
      </c>
      <c r="HJ99" s="62">
        <v>12.349</v>
      </c>
      <c r="HK99" s="62">
        <v>0</v>
      </c>
      <c r="HL99" s="62">
        <v>0</v>
      </c>
      <c r="HM99" s="62">
        <v>12.365</v>
      </c>
      <c r="HN99" s="62">
        <v>205</v>
      </c>
      <c r="HO99" s="62">
        <v>1.5972539401048806</v>
      </c>
      <c r="HP99" s="62">
        <v>12.38</v>
      </c>
      <c r="HQ99" s="62">
        <v>0</v>
      </c>
      <c r="HR99" s="62">
        <v>0</v>
      </c>
    </row>
    <row r="100" spans="16:226" s="43" customFormat="1">
      <c r="P100" s="150">
        <f t="shared" si="47"/>
        <v>10</v>
      </c>
      <c r="Q100" s="61" t="str">
        <f>_xll.BDH(A100,$R$7:$S$7,$C$1,$C$1,"Dir=V","Dts=S","Sort=A","Quote=C","QtTyp=Y","Days=T","Per=cd","DtFmt=D","UseDPDF=Y")</f>
        <v>#N/A Invalid Security</v>
      </c>
      <c r="T100" s="43">
        <f t="shared" si="50"/>
        <v>0</v>
      </c>
      <c r="V100" s="69" t="str">
        <f>_xll.BDH(B100,$R$7:$S$7,$C$1,$C$1,"Dir=V","Dts=S","Sort=A","Quote=C","QtTyp=Y","Days=T","Per=cd","DtFmt=D","UseDPDF=Y")</f>
        <v>#N/A Invalid Security</v>
      </c>
      <c r="Y100" s="43">
        <f t="shared" si="51"/>
        <v>0</v>
      </c>
      <c r="AA100" s="43">
        <f t="shared" si="52"/>
        <v>0</v>
      </c>
      <c r="AB100" s="43">
        <f t="shared" si="45"/>
        <v>0</v>
      </c>
      <c r="AF100" s="48">
        <v>42143</v>
      </c>
      <c r="AG100" s="43">
        <v>13.47</v>
      </c>
      <c r="AH100" s="43">
        <v>166380</v>
      </c>
      <c r="AI100" s="43">
        <f t="shared" si="48"/>
        <v>166380</v>
      </c>
      <c r="AK100" s="58">
        <f t="shared" si="49"/>
        <v>42706</v>
      </c>
      <c r="AL100" s="43">
        <f t="shared" si="56"/>
        <v>95</v>
      </c>
      <c r="AM100" s="43">
        <f>IF(AK100="","",NETWORKDAYS(AK100,$AM$2,FERIADOS!$A$1:$A$830)-1)</f>
        <v>21</v>
      </c>
      <c r="AN100" s="63">
        <v>3.4769000000000001</v>
      </c>
      <c r="AO100" s="43">
        <f t="shared" si="53"/>
        <v>13.63</v>
      </c>
      <c r="AP100" s="50">
        <f t="shared" si="54"/>
        <v>87540</v>
      </c>
      <c r="AQ100" s="59">
        <f t="shared" si="46"/>
        <v>18.269037766070944</v>
      </c>
      <c r="AR100" s="59">
        <f t="shared" si="55"/>
        <v>0</v>
      </c>
      <c r="AS100" s="72">
        <v>42706</v>
      </c>
      <c r="AT100" s="73">
        <v>8532.3320751413721</v>
      </c>
      <c r="AU100" s="62">
        <v>0</v>
      </c>
      <c r="AV100" s="62">
        <v>0</v>
      </c>
      <c r="AW100" s="62">
        <v>0</v>
      </c>
      <c r="AX100" s="62">
        <v>0</v>
      </c>
      <c r="AY100" s="62">
        <v>0</v>
      </c>
      <c r="AZ100" s="62">
        <v>0</v>
      </c>
      <c r="BA100" s="62">
        <v>0</v>
      </c>
      <c r="BB100" s="62">
        <v>0</v>
      </c>
      <c r="BC100" s="62">
        <v>0</v>
      </c>
      <c r="BD100" s="62">
        <v>0</v>
      </c>
      <c r="BE100" s="62">
        <v>0</v>
      </c>
      <c r="BF100" s="62">
        <v>0</v>
      </c>
      <c r="BG100" s="62">
        <v>0</v>
      </c>
      <c r="BH100" s="62">
        <v>0</v>
      </c>
      <c r="BI100" s="62">
        <v>0</v>
      </c>
      <c r="BJ100" s="62">
        <v>0</v>
      </c>
      <c r="BK100" s="62">
        <v>0</v>
      </c>
      <c r="BL100" s="62">
        <v>0</v>
      </c>
      <c r="BM100" s="62">
        <v>0</v>
      </c>
      <c r="BN100" s="74">
        <v>0</v>
      </c>
      <c r="BO100" s="75">
        <v>0</v>
      </c>
      <c r="BP100" s="62">
        <v>0</v>
      </c>
      <c r="BQ100" s="62">
        <v>0</v>
      </c>
      <c r="BR100" s="62">
        <v>0</v>
      </c>
      <c r="BS100" s="62">
        <v>0</v>
      </c>
      <c r="BT100" s="62">
        <v>0</v>
      </c>
      <c r="BU100" s="62">
        <v>0</v>
      </c>
      <c r="BV100" s="62">
        <v>0</v>
      </c>
      <c r="BW100" s="62">
        <v>0</v>
      </c>
      <c r="BX100" s="62">
        <v>0</v>
      </c>
      <c r="BY100" s="62">
        <v>0</v>
      </c>
      <c r="BZ100" s="62">
        <v>0</v>
      </c>
      <c r="CA100" s="62">
        <v>0</v>
      </c>
      <c r="CB100" s="62">
        <v>0</v>
      </c>
      <c r="CC100" s="62">
        <v>0</v>
      </c>
      <c r="CD100" s="62">
        <v>0</v>
      </c>
      <c r="CE100" s="62">
        <v>0</v>
      </c>
      <c r="CF100" s="62">
        <v>0</v>
      </c>
      <c r="CG100" s="62">
        <v>0</v>
      </c>
      <c r="CH100" s="62">
        <v>0</v>
      </c>
      <c r="CI100" s="62">
        <v>0</v>
      </c>
      <c r="CJ100" s="62">
        <v>0</v>
      </c>
      <c r="CK100" s="62">
        <v>0</v>
      </c>
      <c r="CL100" s="62">
        <v>0</v>
      </c>
      <c r="CM100" s="62">
        <v>0</v>
      </c>
      <c r="CN100" s="62">
        <v>0</v>
      </c>
      <c r="CO100" s="62">
        <v>0</v>
      </c>
      <c r="CP100" s="62">
        <v>0</v>
      </c>
      <c r="CQ100" s="62">
        <v>0</v>
      </c>
      <c r="CR100" s="62">
        <v>0</v>
      </c>
      <c r="CS100" s="62">
        <v>0</v>
      </c>
      <c r="CT100" s="62">
        <v>0</v>
      </c>
      <c r="CU100" s="62">
        <v>0</v>
      </c>
      <c r="CV100" s="62">
        <v>0</v>
      </c>
      <c r="CW100" s="62">
        <v>13.63</v>
      </c>
      <c r="CX100" s="62">
        <v>87540</v>
      </c>
      <c r="CY100" s="62">
        <v>18.269037766070944</v>
      </c>
      <c r="CZ100" s="62">
        <v>13.515000000000001</v>
      </c>
      <c r="DA100" s="62">
        <v>24200</v>
      </c>
      <c r="DB100" s="62">
        <v>10.23867649710358</v>
      </c>
      <c r="DC100" s="62">
        <v>13.433999999999999</v>
      </c>
      <c r="DD100" s="62">
        <v>20890</v>
      </c>
      <c r="DE100" s="62">
        <v>12.436006704017887</v>
      </c>
      <c r="DF100" s="62">
        <v>13.26</v>
      </c>
      <c r="DG100" s="62">
        <v>205715</v>
      </c>
      <c r="DH100" s="62">
        <v>167.05151963536289</v>
      </c>
      <c r="DI100" s="62">
        <v>13.103</v>
      </c>
      <c r="DJ100" s="62">
        <v>10</v>
      </c>
      <c r="DK100" s="62">
        <v>9.7923971733798743E-3</v>
      </c>
      <c r="DL100" s="62">
        <v>12.972</v>
      </c>
      <c r="DM100" s="62">
        <v>385</v>
      </c>
      <c r="DN100" s="62">
        <v>0.45420703159683862</v>
      </c>
      <c r="DO100" s="62">
        <v>12.885</v>
      </c>
      <c r="DP100" s="62">
        <v>70785</v>
      </c>
      <c r="DQ100" s="62">
        <v>96.78176520993641</v>
      </c>
      <c r="DR100" s="62">
        <v>12.755000000000001</v>
      </c>
      <c r="DS100" s="62">
        <v>370</v>
      </c>
      <c r="DT100" s="62">
        <v>0.57443095422345314</v>
      </c>
      <c r="DU100" s="62">
        <v>12.6</v>
      </c>
      <c r="DV100" s="62">
        <v>465</v>
      </c>
      <c r="DW100" s="62">
        <v>0.81494788243526894</v>
      </c>
      <c r="DX100" s="62">
        <v>12.51</v>
      </c>
      <c r="DY100" s="62">
        <v>5470</v>
      </c>
      <c r="DZ100" s="62">
        <v>10.517042253159339</v>
      </c>
      <c r="EA100" s="62">
        <v>12.401</v>
      </c>
      <c r="EB100" s="62">
        <v>1110</v>
      </c>
      <c r="EC100" s="62">
        <v>2.3299684697368988</v>
      </c>
      <c r="ED100" s="62">
        <v>12.314</v>
      </c>
      <c r="EE100" s="62">
        <v>0</v>
      </c>
      <c r="EF100" s="62">
        <v>0</v>
      </c>
      <c r="EG100" s="62">
        <v>12.24</v>
      </c>
      <c r="EH100" s="62">
        <v>366285</v>
      </c>
      <c r="EI100" s="62">
        <v>888.61342324411521</v>
      </c>
      <c r="EJ100" s="62"/>
      <c r="EK100" s="62">
        <v>0</v>
      </c>
      <c r="EL100" s="62">
        <v>0</v>
      </c>
      <c r="EM100" s="62">
        <v>0</v>
      </c>
      <c r="EN100" s="62">
        <v>0</v>
      </c>
      <c r="EO100" s="62">
        <v>0</v>
      </c>
      <c r="EP100" s="62">
        <v>12.07</v>
      </c>
      <c r="EQ100" s="62">
        <v>13380</v>
      </c>
      <c r="ER100" s="62">
        <v>38.832745956839794</v>
      </c>
      <c r="ES100" s="62">
        <v>11.97</v>
      </c>
      <c r="ET100" s="62">
        <v>33795</v>
      </c>
      <c r="EU100" s="62">
        <v>113.73239237913666</v>
      </c>
      <c r="EV100" s="62">
        <v>11.93</v>
      </c>
      <c r="EW100" s="62">
        <v>29055</v>
      </c>
      <c r="EX100" s="62">
        <v>110.55764805522396</v>
      </c>
      <c r="EY100" s="62">
        <v>11.92</v>
      </c>
      <c r="EZ100" s="62">
        <v>526880</v>
      </c>
      <c r="FA100" s="62">
        <v>2214.5932306132763</v>
      </c>
      <c r="FB100" s="62">
        <v>11.95</v>
      </c>
      <c r="FC100" s="62">
        <v>340</v>
      </c>
      <c r="FD100" s="62">
        <v>1.5524243197913321</v>
      </c>
      <c r="FE100" s="62">
        <v>11.99</v>
      </c>
      <c r="FF100" s="62">
        <v>14955</v>
      </c>
      <c r="FG100" s="62">
        <v>73.407473674961011</v>
      </c>
      <c r="FH100" s="62">
        <v>12.06</v>
      </c>
      <c r="FI100" s="62">
        <v>325</v>
      </c>
      <c r="FJ100" s="62">
        <v>1.7035595763207245</v>
      </c>
      <c r="FK100" s="62">
        <v>12.13</v>
      </c>
      <c r="FL100" s="76">
        <v>180465</v>
      </c>
      <c r="FM100" s="76">
        <v>999.39739324494485</v>
      </c>
      <c r="FN100" s="76">
        <v>12.2</v>
      </c>
      <c r="FO100" s="76">
        <v>15</v>
      </c>
      <c r="FP100" s="76">
        <v>8.7004399797306217E-2</v>
      </c>
      <c r="FQ100" s="76">
        <v>12.26</v>
      </c>
      <c r="FR100" s="76">
        <v>55010</v>
      </c>
      <c r="FS100" s="76">
        <v>332.16508320377966</v>
      </c>
      <c r="FT100" s="76">
        <v>12.303000000000001</v>
      </c>
      <c r="FU100" s="76">
        <v>170</v>
      </c>
      <c r="FV100" s="76">
        <v>1.0666481462038628</v>
      </c>
      <c r="FW100" s="76">
        <v>12.34</v>
      </c>
      <c r="FX100" s="76">
        <v>303100</v>
      </c>
      <c r="FY100" s="76">
        <v>1965.2261643550451</v>
      </c>
      <c r="FZ100" s="76">
        <v>12.372999999999999</v>
      </c>
      <c r="GA100" s="76">
        <v>55</v>
      </c>
      <c r="GB100" s="76">
        <v>0.36678349255028769</v>
      </c>
      <c r="GC100" s="62">
        <v>12.403</v>
      </c>
      <c r="GD100" s="62">
        <v>430</v>
      </c>
      <c r="GE100" s="62">
        <v>2.9413126748405687</v>
      </c>
      <c r="GF100" s="62">
        <v>12.430999999999999</v>
      </c>
      <c r="GG100" s="62">
        <v>5</v>
      </c>
      <c r="GH100" s="62">
        <v>3.5015154807428769E-2</v>
      </c>
      <c r="GI100" s="62">
        <v>12.455</v>
      </c>
      <c r="GJ100" s="62">
        <v>1125</v>
      </c>
      <c r="GK100" s="62">
        <v>8.0382761292734823</v>
      </c>
      <c r="GL100" s="62">
        <v>12.500999999999999</v>
      </c>
      <c r="GM100" s="62">
        <v>0</v>
      </c>
      <c r="GN100" s="62">
        <v>0</v>
      </c>
      <c r="GO100" s="62">
        <v>12.54</v>
      </c>
      <c r="GP100" s="62">
        <v>111320</v>
      </c>
      <c r="GQ100" s="62">
        <v>842.4347312636387</v>
      </c>
      <c r="GR100" s="62">
        <v>12.551</v>
      </c>
      <c r="GS100" s="62">
        <v>0</v>
      </c>
      <c r="GT100" s="62">
        <v>0</v>
      </c>
      <c r="GU100" s="62">
        <v>12.56</v>
      </c>
      <c r="GV100" s="62">
        <v>2310</v>
      </c>
      <c r="GW100" s="62">
        <v>18.067664044789321</v>
      </c>
      <c r="GX100" s="62">
        <v>12.581</v>
      </c>
      <c r="GY100" s="62">
        <v>0</v>
      </c>
      <c r="GZ100" s="62">
        <v>0</v>
      </c>
      <c r="HA100" s="62">
        <v>12.6</v>
      </c>
      <c r="HB100" s="62">
        <v>54930</v>
      </c>
      <c r="HC100" s="62">
        <v>434.50493765135445</v>
      </c>
      <c r="HD100" s="62">
        <v>12.59</v>
      </c>
      <c r="HE100" s="62">
        <v>1055</v>
      </c>
      <c r="HF100" s="62">
        <v>8.3390414013782905</v>
      </c>
      <c r="HG100" s="62">
        <v>12.62</v>
      </c>
      <c r="HH100" s="62">
        <v>20520</v>
      </c>
      <c r="HI100" s="62">
        <v>159.52169582822586</v>
      </c>
      <c r="HJ100" s="62">
        <v>12.638999999999999</v>
      </c>
      <c r="HK100" s="62">
        <v>0</v>
      </c>
      <c r="HL100" s="62">
        <v>0</v>
      </c>
      <c r="HM100" s="62">
        <v>12.654999999999999</v>
      </c>
      <c r="HN100" s="62">
        <v>0</v>
      </c>
      <c r="HO100" s="62">
        <v>0</v>
      </c>
      <c r="HP100" s="62">
        <v>12.67</v>
      </c>
      <c r="HQ100" s="62">
        <v>0</v>
      </c>
      <c r="HR100" s="62">
        <v>0</v>
      </c>
    </row>
    <row r="101" spans="16:226" s="43" customFormat="1">
      <c r="P101" s="150">
        <f t="shared" si="47"/>
        <v>10</v>
      </c>
      <c r="Q101" s="61" t="str">
        <f>_xll.BDH(A101,$R$7:$S$7,$C$1,$C$1,"Dir=V","Dts=S","Sort=A","Quote=C","QtTyp=Y","Days=T","Per=cd","DtFmt=D","UseDPDF=Y")</f>
        <v>#N/A Invalid Security</v>
      </c>
      <c r="T101" s="43">
        <f t="shared" si="50"/>
        <v>0</v>
      </c>
      <c r="V101" s="69" t="str">
        <f>_xll.BDH(B101,$R$7:$S$7,$C$1,$C$1,"Dir=V","Dts=S","Sort=A","Quote=C","QtTyp=Y","Days=T","Per=cd","DtFmt=D","UseDPDF=Y")</f>
        <v>#N/A Invalid Security</v>
      </c>
      <c r="Y101" s="43">
        <f t="shared" si="51"/>
        <v>0</v>
      </c>
      <c r="AA101" s="43">
        <f t="shared" si="52"/>
        <v>0</v>
      </c>
      <c r="AB101" s="43">
        <f t="shared" si="45"/>
        <v>0</v>
      </c>
      <c r="AF101" s="48">
        <v>42144</v>
      </c>
      <c r="AG101" s="43">
        <v>13.34</v>
      </c>
      <c r="AH101" s="43">
        <v>317905</v>
      </c>
      <c r="AI101" s="43">
        <f t="shared" si="48"/>
        <v>317905</v>
      </c>
      <c r="AK101" s="58">
        <f t="shared" si="49"/>
        <v>42705</v>
      </c>
      <c r="AL101" s="43">
        <f t="shared" si="56"/>
        <v>96</v>
      </c>
      <c r="AM101" s="43">
        <f>IF(AK101="","",NETWORKDAYS(AK101,$AM$2,FERIADOS!$A$1:$A$830)-1)</f>
        <v>22</v>
      </c>
      <c r="AN101" s="63">
        <v>3.4645000000000001</v>
      </c>
      <c r="AO101" s="43">
        <f t="shared" si="53"/>
        <v>13.632</v>
      </c>
      <c r="AP101" s="50">
        <f t="shared" si="54"/>
        <v>875785</v>
      </c>
      <c r="AQ101" s="59">
        <f t="shared" si="46"/>
        <v>192.05832311633864</v>
      </c>
      <c r="AR101" s="59">
        <f t="shared" si="55"/>
        <v>0</v>
      </c>
      <c r="AS101" s="72">
        <v>42705</v>
      </c>
      <c r="AT101" s="73">
        <v>9414.9397589586151</v>
      </c>
      <c r="AU101" s="62">
        <v>0</v>
      </c>
      <c r="AV101" s="62">
        <v>0</v>
      </c>
      <c r="AW101" s="62">
        <v>0</v>
      </c>
      <c r="AX101" s="62">
        <v>0</v>
      </c>
      <c r="AY101" s="62">
        <v>0</v>
      </c>
      <c r="AZ101" s="62">
        <v>0</v>
      </c>
      <c r="BA101" s="62">
        <v>0</v>
      </c>
      <c r="BB101" s="62">
        <v>0</v>
      </c>
      <c r="BC101" s="62">
        <v>0</v>
      </c>
      <c r="BD101" s="62">
        <v>0</v>
      </c>
      <c r="BE101" s="62">
        <v>0</v>
      </c>
      <c r="BF101" s="62">
        <v>0</v>
      </c>
      <c r="BG101" s="62">
        <v>0</v>
      </c>
      <c r="BH101" s="62">
        <v>0</v>
      </c>
      <c r="BI101" s="62">
        <v>0</v>
      </c>
      <c r="BJ101" s="62">
        <v>0</v>
      </c>
      <c r="BK101" s="62">
        <v>0</v>
      </c>
      <c r="BL101" s="62">
        <v>0</v>
      </c>
      <c r="BM101" s="62">
        <v>0</v>
      </c>
      <c r="BN101" s="74">
        <v>0</v>
      </c>
      <c r="BO101" s="75">
        <v>0</v>
      </c>
      <c r="BP101" s="62">
        <v>0</v>
      </c>
      <c r="BQ101" s="62">
        <v>0</v>
      </c>
      <c r="BR101" s="62">
        <v>0</v>
      </c>
      <c r="BS101" s="62">
        <v>0</v>
      </c>
      <c r="BT101" s="62">
        <v>0</v>
      </c>
      <c r="BU101" s="62">
        <v>0</v>
      </c>
      <c r="BV101" s="62">
        <v>0</v>
      </c>
      <c r="BW101" s="62">
        <v>0</v>
      </c>
      <c r="BX101" s="62">
        <v>0</v>
      </c>
      <c r="BY101" s="62">
        <v>0</v>
      </c>
      <c r="BZ101" s="62">
        <v>0</v>
      </c>
      <c r="CA101" s="62">
        <v>0</v>
      </c>
      <c r="CB101" s="62">
        <v>0</v>
      </c>
      <c r="CC101" s="62">
        <v>0</v>
      </c>
      <c r="CD101" s="62">
        <v>0</v>
      </c>
      <c r="CE101" s="62">
        <v>0</v>
      </c>
      <c r="CF101" s="62">
        <v>0</v>
      </c>
      <c r="CG101" s="62">
        <v>0</v>
      </c>
      <c r="CH101" s="62">
        <v>0</v>
      </c>
      <c r="CI101" s="62">
        <v>0</v>
      </c>
      <c r="CJ101" s="62">
        <v>0</v>
      </c>
      <c r="CK101" s="62">
        <v>0</v>
      </c>
      <c r="CL101" s="62">
        <v>0</v>
      </c>
      <c r="CM101" s="62">
        <v>0</v>
      </c>
      <c r="CN101" s="62">
        <v>0</v>
      </c>
      <c r="CO101" s="62">
        <v>0</v>
      </c>
      <c r="CP101" s="62">
        <v>0</v>
      </c>
      <c r="CQ101" s="62">
        <v>0</v>
      </c>
      <c r="CR101" s="62">
        <v>0</v>
      </c>
      <c r="CS101" s="62">
        <v>0</v>
      </c>
      <c r="CT101" s="62">
        <v>13.88</v>
      </c>
      <c r="CU101" s="62">
        <v>45715</v>
      </c>
      <c r="CV101" s="62">
        <v>0</v>
      </c>
      <c r="CW101" s="62">
        <v>13.632</v>
      </c>
      <c r="CX101" s="62">
        <v>875785</v>
      </c>
      <c r="CY101" s="62">
        <v>192.05832311633864</v>
      </c>
      <c r="CZ101" s="62">
        <v>13.515000000000001</v>
      </c>
      <c r="DA101" s="62">
        <v>375805</v>
      </c>
      <c r="DB101" s="62">
        <v>163.19558264263475</v>
      </c>
      <c r="DC101" s="62">
        <v>13.45</v>
      </c>
      <c r="DD101" s="62">
        <v>74235</v>
      </c>
      <c r="DE101" s="62">
        <v>45.047547344000634</v>
      </c>
      <c r="DF101" s="62">
        <v>13.285</v>
      </c>
      <c r="DG101" s="62">
        <v>610375</v>
      </c>
      <c r="DH101" s="62">
        <v>502.95567152043265</v>
      </c>
      <c r="DI101" s="62">
        <v>13.124000000000001</v>
      </c>
      <c r="DJ101" s="62">
        <v>0</v>
      </c>
      <c r="DK101" s="62">
        <v>0</v>
      </c>
      <c r="DL101" s="62">
        <v>12.99</v>
      </c>
      <c r="DM101" s="62">
        <v>0</v>
      </c>
      <c r="DN101" s="62">
        <v>0</v>
      </c>
      <c r="DO101" s="62">
        <v>12.9</v>
      </c>
      <c r="DP101" s="62">
        <v>172444</v>
      </c>
      <c r="DQ101" s="62">
        <v>238.08764979517161</v>
      </c>
      <c r="DR101" s="62">
        <v>12.744999999999999</v>
      </c>
      <c r="DS101" s="62">
        <v>0</v>
      </c>
      <c r="DT101" s="62">
        <v>0</v>
      </c>
      <c r="DU101" s="62">
        <v>12.615</v>
      </c>
      <c r="DV101" s="62">
        <v>365</v>
      </c>
      <c r="DW101" s="62">
        <v>0.64492200082729134</v>
      </c>
      <c r="DX101" s="62">
        <v>12.525</v>
      </c>
      <c r="DY101" s="62">
        <v>22565</v>
      </c>
      <c r="DZ101" s="62">
        <v>43.717668186260866</v>
      </c>
      <c r="EA101" s="62">
        <v>12.417999999999999</v>
      </c>
      <c r="EB101" s="62">
        <v>0</v>
      </c>
      <c r="EC101" s="62">
        <v>0</v>
      </c>
      <c r="ED101" s="62">
        <v>0</v>
      </c>
      <c r="EE101" s="62">
        <v>0</v>
      </c>
      <c r="EF101" s="62">
        <v>0</v>
      </c>
      <c r="EG101" s="62">
        <v>12.26</v>
      </c>
      <c r="EH101" s="62">
        <v>500536</v>
      </c>
      <c r="EI101" s="62">
        <v>1222.1559390741741</v>
      </c>
      <c r="EJ101" s="62"/>
      <c r="EK101" s="62">
        <v>0</v>
      </c>
      <c r="EL101" s="62">
        <v>0</v>
      </c>
      <c r="EM101" s="62">
        <v>0</v>
      </c>
      <c r="EN101" s="62">
        <v>0</v>
      </c>
      <c r="EO101" s="62">
        <v>0</v>
      </c>
      <c r="EP101" s="62">
        <v>12.08</v>
      </c>
      <c r="EQ101" s="62">
        <v>11472</v>
      </c>
      <c r="ER101" s="62">
        <v>33.493201483726295</v>
      </c>
      <c r="ES101" s="62">
        <v>12.01</v>
      </c>
      <c r="ET101" s="62">
        <v>35966</v>
      </c>
      <c r="EU101" s="62">
        <v>121.61391293343368</v>
      </c>
      <c r="EV101" s="62">
        <v>11.95</v>
      </c>
      <c r="EW101" s="62">
        <v>14610</v>
      </c>
      <c r="EX101" s="62">
        <v>55.860370348434607</v>
      </c>
      <c r="EY101" s="62">
        <v>11.91</v>
      </c>
      <c r="EZ101" s="62">
        <v>461568</v>
      </c>
      <c r="FA101" s="62">
        <v>1950.4234850841551</v>
      </c>
      <c r="FB101" s="62">
        <v>11.94</v>
      </c>
      <c r="FC101" s="62">
        <v>560</v>
      </c>
      <c r="FD101" s="62">
        <v>2.5701110466155033</v>
      </c>
      <c r="FE101" s="62">
        <v>11.97</v>
      </c>
      <c r="FF101" s="62">
        <v>9276</v>
      </c>
      <c r="FG101" s="62">
        <v>45.774305678441003</v>
      </c>
      <c r="FH101" s="62">
        <v>12.03</v>
      </c>
      <c r="FI101" s="62">
        <v>240</v>
      </c>
      <c r="FJ101" s="62">
        <v>1.265017765726107</v>
      </c>
      <c r="FK101" s="62">
        <v>12.09</v>
      </c>
      <c r="FL101" s="76">
        <v>148527</v>
      </c>
      <c r="FM101" s="76">
        <v>827.3653103805899</v>
      </c>
      <c r="FN101" s="76">
        <v>12.135</v>
      </c>
      <c r="FO101" s="76">
        <v>195</v>
      </c>
      <c r="FP101" s="76">
        <v>1.1387914370152259</v>
      </c>
      <c r="FQ101" s="76">
        <v>12.18</v>
      </c>
      <c r="FR101" s="76">
        <v>43558</v>
      </c>
      <c r="FS101" s="76">
        <v>264.98949915972196</v>
      </c>
      <c r="FT101" s="76">
        <v>12.215</v>
      </c>
      <c r="FU101" s="76">
        <v>1005</v>
      </c>
      <c r="FV101" s="76">
        <v>6.3559687368528941</v>
      </c>
      <c r="FW101" s="76">
        <v>12.26</v>
      </c>
      <c r="FX101" s="76">
        <v>343728</v>
      </c>
      <c r="FY101" s="76">
        <v>2245.8683831632056</v>
      </c>
      <c r="FZ101" s="76">
        <v>12.295999999999999</v>
      </c>
      <c r="GA101" s="76">
        <v>20</v>
      </c>
      <c r="GB101" s="76">
        <v>0.1344028113899236</v>
      </c>
      <c r="GC101" s="62">
        <v>12.327999999999999</v>
      </c>
      <c r="GD101" s="62">
        <v>70</v>
      </c>
      <c r="GE101" s="62">
        <v>0.4825138761316326</v>
      </c>
      <c r="GF101" s="62">
        <v>12.359</v>
      </c>
      <c r="GG101" s="62">
        <v>30</v>
      </c>
      <c r="GH101" s="62">
        <v>0.21170569870273501</v>
      </c>
      <c r="GI101" s="62">
        <v>12.385999999999999</v>
      </c>
      <c r="GJ101" s="62">
        <v>5120</v>
      </c>
      <c r="GK101" s="62">
        <v>36.86264083977062</v>
      </c>
      <c r="GL101" s="62">
        <v>12.430999999999999</v>
      </c>
      <c r="GM101" s="62">
        <v>0</v>
      </c>
      <c r="GN101" s="62">
        <v>0</v>
      </c>
      <c r="GO101" s="62">
        <v>12.47</v>
      </c>
      <c r="GP101" s="62">
        <v>110378</v>
      </c>
      <c r="GQ101" s="62">
        <v>842.14275982978836</v>
      </c>
      <c r="GR101" s="62">
        <v>12.465</v>
      </c>
      <c r="GS101" s="62">
        <v>0</v>
      </c>
      <c r="GT101" s="62">
        <v>0</v>
      </c>
      <c r="GU101" s="62">
        <v>12.46</v>
      </c>
      <c r="GV101" s="62">
        <v>185</v>
      </c>
      <c r="GW101" s="62">
        <v>1.4627176831594502</v>
      </c>
      <c r="GX101" s="62">
        <v>12.491</v>
      </c>
      <c r="GY101" s="62">
        <v>0</v>
      </c>
      <c r="GZ101" s="62">
        <v>0</v>
      </c>
      <c r="HA101" s="62">
        <v>12.52</v>
      </c>
      <c r="HB101" s="62">
        <v>42748</v>
      </c>
      <c r="HC101" s="62">
        <v>341.55227078206542</v>
      </c>
      <c r="HD101" s="62">
        <v>12.537000000000001</v>
      </c>
      <c r="HE101" s="62">
        <v>525</v>
      </c>
      <c r="HF101" s="62">
        <v>4.1842492063432566</v>
      </c>
      <c r="HG101" s="62">
        <v>12.55</v>
      </c>
      <c r="HH101" s="62">
        <v>28431</v>
      </c>
      <c r="HI101" s="62">
        <v>223.32483733350446</v>
      </c>
      <c r="HJ101" s="62">
        <v>12.569000000000001</v>
      </c>
      <c r="HK101" s="62">
        <v>0</v>
      </c>
      <c r="HL101" s="62">
        <v>0</v>
      </c>
      <c r="HM101" s="62">
        <v>12.585000000000001</v>
      </c>
      <c r="HN101" s="62">
        <v>0</v>
      </c>
      <c r="HO101" s="62">
        <v>0</v>
      </c>
      <c r="HP101" s="62">
        <v>12.6</v>
      </c>
      <c r="HQ101" s="62">
        <v>0</v>
      </c>
      <c r="HR101" s="62">
        <v>0</v>
      </c>
    </row>
    <row r="102" spans="16:226" s="43" customFormat="1">
      <c r="P102" s="150">
        <f t="shared" si="47"/>
        <v>10</v>
      </c>
      <c r="Q102" s="61" t="str">
        <f>_xll.BDH(A102,$R$7:$S$7,$C$1,$C$1,"Dir=V","Dts=S","Sort=A","Quote=C","QtTyp=Y","Days=T","Per=cd","DtFmt=D","UseDPDF=Y")</f>
        <v>#N/A Invalid Security</v>
      </c>
      <c r="T102" s="43">
        <f t="shared" si="50"/>
        <v>0</v>
      </c>
      <c r="V102" s="69" t="str">
        <f>_xll.BDH(B102,$R$7:$S$7,$C$1,$C$1,"Dir=V","Dts=S","Sort=A","Quote=C","QtTyp=Y","Days=T","Per=cd","DtFmt=D","UseDPDF=Y")</f>
        <v>#N/A Invalid Security</v>
      </c>
      <c r="Y102" s="43">
        <f t="shared" si="51"/>
        <v>0</v>
      </c>
      <c r="AA102" s="43">
        <f t="shared" si="52"/>
        <v>0</v>
      </c>
      <c r="AB102" s="43">
        <f t="shared" si="45"/>
        <v>0</v>
      </c>
      <c r="AF102" s="48">
        <v>42145</v>
      </c>
      <c r="AG102" s="43">
        <v>13.36</v>
      </c>
      <c r="AH102" s="43">
        <v>304425</v>
      </c>
      <c r="AI102" s="43">
        <f t="shared" si="48"/>
        <v>304425</v>
      </c>
      <c r="AK102" s="58">
        <f t="shared" si="49"/>
        <v>42704</v>
      </c>
      <c r="AL102" s="43">
        <f t="shared" si="56"/>
        <v>97</v>
      </c>
      <c r="AM102" s="43">
        <f>IF(AK102="","",NETWORKDAYS(AK102,$AM$2,FERIADOS!$A$1:$A$830)-1)</f>
        <v>23</v>
      </c>
      <c r="AN102" s="63">
        <v>3.3858000000000001</v>
      </c>
      <c r="AO102" s="43">
        <f t="shared" si="53"/>
        <v>13.599</v>
      </c>
      <c r="AP102" s="50">
        <f t="shared" si="54"/>
        <v>708950</v>
      </c>
      <c r="AQ102" s="59">
        <f t="shared" si="46"/>
        <v>166.28499885558688</v>
      </c>
      <c r="AR102" s="59">
        <f t="shared" si="55"/>
        <v>0</v>
      </c>
      <c r="AS102" s="72">
        <v>42704</v>
      </c>
      <c r="AT102" s="73">
        <v>5079.5100962171964</v>
      </c>
      <c r="AU102" s="62">
        <v>0</v>
      </c>
      <c r="AV102" s="62">
        <v>0</v>
      </c>
      <c r="AW102" s="62">
        <v>0</v>
      </c>
      <c r="AX102" s="62">
        <v>0</v>
      </c>
      <c r="AY102" s="62">
        <v>0</v>
      </c>
      <c r="AZ102" s="62">
        <v>0</v>
      </c>
      <c r="BA102" s="62">
        <v>0</v>
      </c>
      <c r="BB102" s="62">
        <v>0</v>
      </c>
      <c r="BC102" s="62">
        <v>0</v>
      </c>
      <c r="BD102" s="62">
        <v>0</v>
      </c>
      <c r="BE102" s="62">
        <v>0</v>
      </c>
      <c r="BF102" s="62">
        <v>0</v>
      </c>
      <c r="BG102" s="62">
        <v>0</v>
      </c>
      <c r="BH102" s="62">
        <v>0</v>
      </c>
      <c r="BI102" s="62">
        <v>0</v>
      </c>
      <c r="BJ102" s="62">
        <v>0</v>
      </c>
      <c r="BK102" s="62">
        <v>0</v>
      </c>
      <c r="BL102" s="62">
        <v>0</v>
      </c>
      <c r="BM102" s="62">
        <v>0</v>
      </c>
      <c r="BN102" s="74">
        <v>0</v>
      </c>
      <c r="BO102" s="75">
        <v>0</v>
      </c>
      <c r="BP102" s="62">
        <v>0</v>
      </c>
      <c r="BQ102" s="62">
        <v>0</v>
      </c>
      <c r="BR102" s="62">
        <v>0</v>
      </c>
      <c r="BS102" s="62">
        <v>0</v>
      </c>
      <c r="BT102" s="62">
        <v>0</v>
      </c>
      <c r="BU102" s="62">
        <v>0</v>
      </c>
      <c r="BV102" s="62">
        <v>0</v>
      </c>
      <c r="BW102" s="62">
        <v>0</v>
      </c>
      <c r="BX102" s="62">
        <v>0</v>
      </c>
      <c r="BY102" s="62">
        <v>0</v>
      </c>
      <c r="BZ102" s="62">
        <v>0</v>
      </c>
      <c r="CA102" s="62">
        <v>0</v>
      </c>
      <c r="CB102" s="62">
        <v>0</v>
      </c>
      <c r="CC102" s="62">
        <v>0</v>
      </c>
      <c r="CD102" s="62">
        <v>0</v>
      </c>
      <c r="CE102" s="62">
        <v>0</v>
      </c>
      <c r="CF102" s="62">
        <v>0</v>
      </c>
      <c r="CG102" s="62">
        <v>0</v>
      </c>
      <c r="CH102" s="62">
        <v>0</v>
      </c>
      <c r="CI102" s="62">
        <v>0</v>
      </c>
      <c r="CJ102" s="62">
        <v>0</v>
      </c>
      <c r="CK102" s="62">
        <v>0</v>
      </c>
      <c r="CL102" s="62">
        <v>0</v>
      </c>
      <c r="CM102" s="62">
        <v>0</v>
      </c>
      <c r="CN102" s="62">
        <v>0</v>
      </c>
      <c r="CO102" s="62">
        <v>0</v>
      </c>
      <c r="CP102" s="62">
        <v>0</v>
      </c>
      <c r="CQ102" s="62">
        <v>0</v>
      </c>
      <c r="CR102" s="62">
        <v>0</v>
      </c>
      <c r="CS102" s="62">
        <v>0</v>
      </c>
      <c r="CT102" s="62">
        <v>13.88</v>
      </c>
      <c r="CU102" s="62">
        <v>45715</v>
      </c>
      <c r="CV102" s="62">
        <v>0.47024634375052954</v>
      </c>
      <c r="CW102" s="62">
        <v>13.599</v>
      </c>
      <c r="CX102" s="62">
        <v>708950</v>
      </c>
      <c r="CY102" s="62">
        <v>166.28499885558688</v>
      </c>
      <c r="CZ102" s="62">
        <v>13.477</v>
      </c>
      <c r="DA102" s="62">
        <v>41650</v>
      </c>
      <c r="DB102" s="62">
        <v>18.925739640941643</v>
      </c>
      <c r="DC102" s="62">
        <v>13.38</v>
      </c>
      <c r="DD102" s="62">
        <v>8210</v>
      </c>
      <c r="DE102" s="62">
        <v>5.181449871736711</v>
      </c>
      <c r="DF102" s="62">
        <v>13.215</v>
      </c>
      <c r="DG102" s="62">
        <v>267870</v>
      </c>
      <c r="DH102" s="62">
        <v>228.59194283428818</v>
      </c>
      <c r="DI102" s="62">
        <v>13.08</v>
      </c>
      <c r="DJ102" s="62">
        <v>1455</v>
      </c>
      <c r="DK102" s="62">
        <v>1.4907899572415595</v>
      </c>
      <c r="DL102" s="62">
        <v>12.9</v>
      </c>
      <c r="DM102" s="62">
        <v>200</v>
      </c>
      <c r="DN102" s="62">
        <v>0.24620552162953827</v>
      </c>
      <c r="DO102" s="62">
        <v>12.79</v>
      </c>
      <c r="DP102" s="62">
        <v>81240</v>
      </c>
      <c r="DQ102" s="62">
        <v>115.68142568581668</v>
      </c>
      <c r="DR102" s="62">
        <v>12.65</v>
      </c>
      <c r="DS102" s="62">
        <v>180</v>
      </c>
      <c r="DT102" s="62">
        <v>0.29060379926319263</v>
      </c>
      <c r="DU102" s="62">
        <v>12.5</v>
      </c>
      <c r="DV102" s="62">
        <v>2310</v>
      </c>
      <c r="DW102" s="62">
        <v>4.2039798116671117</v>
      </c>
      <c r="DX102" s="62">
        <v>12.385</v>
      </c>
      <c r="DY102" s="62">
        <v>21965</v>
      </c>
      <c r="DZ102" s="62">
        <v>43.831394970814102</v>
      </c>
      <c r="EA102" s="62">
        <v>12.254</v>
      </c>
      <c r="EB102" s="62">
        <v>0</v>
      </c>
      <c r="EC102" s="62">
        <v>0</v>
      </c>
      <c r="ED102" s="62"/>
      <c r="EE102" s="62"/>
      <c r="EF102" s="62"/>
      <c r="EG102" s="62">
        <v>12.06</v>
      </c>
      <c r="EH102" s="62">
        <v>244360</v>
      </c>
      <c r="EI102" s="62">
        <v>614.76805775818696</v>
      </c>
      <c r="EJ102" s="62"/>
      <c r="EK102" s="62">
        <v>0</v>
      </c>
      <c r="EL102" s="62">
        <v>0</v>
      </c>
      <c r="EM102" s="62">
        <v>0</v>
      </c>
      <c r="EN102" s="62">
        <v>0</v>
      </c>
      <c r="EO102" s="62">
        <v>0</v>
      </c>
      <c r="EP102" s="62">
        <v>11.86</v>
      </c>
      <c r="EQ102" s="62">
        <v>12940</v>
      </c>
      <c r="ER102" s="62">
        <v>38.933331412689085</v>
      </c>
      <c r="ES102" s="62">
        <v>11.72</v>
      </c>
      <c r="ET102" s="62">
        <v>25835</v>
      </c>
      <c r="EU102" s="62">
        <v>90.173011656778442</v>
      </c>
      <c r="EV102" s="62">
        <v>11.64</v>
      </c>
      <c r="EW102" s="62">
        <v>28715</v>
      </c>
      <c r="EX102" s="62">
        <v>113.42135398443709</v>
      </c>
      <c r="EY102" s="62">
        <v>11.57</v>
      </c>
      <c r="EZ102" s="62">
        <v>246020</v>
      </c>
      <c r="FA102" s="62">
        <v>1075.3269704376196</v>
      </c>
      <c r="FB102" s="62">
        <v>11.58</v>
      </c>
      <c r="FC102" s="62">
        <v>1665</v>
      </c>
      <c r="FD102" s="62">
        <v>7.9130506026766492</v>
      </c>
      <c r="FE102" s="62">
        <v>11.58</v>
      </c>
      <c r="FF102" s="62">
        <v>13315</v>
      </c>
      <c r="FG102" s="62">
        <v>68.148183226189147</v>
      </c>
      <c r="FH102" s="62">
        <v>11.61</v>
      </c>
      <c r="FI102" s="62">
        <v>305</v>
      </c>
      <c r="FJ102" s="62">
        <v>1.6703734906096401</v>
      </c>
      <c r="FK102" s="62">
        <v>11.65</v>
      </c>
      <c r="FL102" s="76">
        <v>93230</v>
      </c>
      <c r="FM102" s="76">
        <v>540.4459311952271</v>
      </c>
      <c r="FN102" s="76">
        <v>11.685</v>
      </c>
      <c r="FO102" s="76">
        <v>60</v>
      </c>
      <c r="FP102" s="76">
        <v>0.36509725736064963</v>
      </c>
      <c r="FQ102" s="76">
        <v>11.73</v>
      </c>
      <c r="FR102" s="76">
        <v>46190</v>
      </c>
      <c r="FS102" s="76">
        <v>293.04882057640566</v>
      </c>
      <c r="FT102" s="76">
        <v>11.755000000000001</v>
      </c>
      <c r="FU102" s="76">
        <v>1110</v>
      </c>
      <c r="FV102" s="76">
        <v>7.3311436068387783</v>
      </c>
      <c r="FW102" s="76">
        <v>11.76</v>
      </c>
      <c r="FX102" s="76">
        <v>156850</v>
      </c>
      <c r="FY102" s="76">
        <v>1073.2207641745074</v>
      </c>
      <c r="FZ102" s="76">
        <v>11.791</v>
      </c>
      <c r="GA102" s="76">
        <v>165</v>
      </c>
      <c r="GB102" s="76">
        <v>1.1626320759278244</v>
      </c>
      <c r="GC102" s="62">
        <v>11.82</v>
      </c>
      <c r="GD102" s="62">
        <v>135</v>
      </c>
      <c r="GE102" s="62">
        <v>0.97689239465236832</v>
      </c>
      <c r="GF102" s="62">
        <v>11.843999999999999</v>
      </c>
      <c r="GG102" s="62">
        <v>5</v>
      </c>
      <c r="GH102" s="62">
        <v>3.7095777051908259E-2</v>
      </c>
      <c r="GI102" s="62">
        <v>11.865</v>
      </c>
      <c r="GJ102" s="62">
        <v>3415</v>
      </c>
      <c r="GK102" s="62">
        <v>25.886271320878762</v>
      </c>
      <c r="GL102" s="62">
        <v>11.911</v>
      </c>
      <c r="GM102" s="62">
        <v>500</v>
      </c>
      <c r="GN102" s="62">
        <v>3.9243179417151519</v>
      </c>
      <c r="GO102" s="62">
        <v>11.95</v>
      </c>
      <c r="GP102" s="62">
        <v>42895</v>
      </c>
      <c r="GQ102" s="62">
        <v>346.08827904956701</v>
      </c>
      <c r="GR102" s="62">
        <v>11.971</v>
      </c>
      <c r="GS102" s="62">
        <v>0</v>
      </c>
      <c r="GT102" s="62">
        <v>0</v>
      </c>
      <c r="GU102" s="62">
        <v>11.99</v>
      </c>
      <c r="GV102" s="62">
        <v>60</v>
      </c>
      <c r="GW102" s="62">
        <v>0.50211812349705121</v>
      </c>
      <c r="GX102" s="62">
        <v>12</v>
      </c>
      <c r="GY102" s="62">
        <v>0</v>
      </c>
      <c r="GZ102" s="62">
        <v>0</v>
      </c>
      <c r="HA102" s="62">
        <v>12.01</v>
      </c>
      <c r="HB102" s="62">
        <v>19902</v>
      </c>
      <c r="HC102" s="62">
        <v>169.55153625570409</v>
      </c>
      <c r="HD102" s="62">
        <v>12.02</v>
      </c>
      <c r="HE102" s="62">
        <v>125</v>
      </c>
      <c r="HF102" s="62">
        <v>1.0677234343038642</v>
      </c>
      <c r="HG102" s="62">
        <v>12.07</v>
      </c>
      <c r="HH102" s="62">
        <v>2415</v>
      </c>
      <c r="HI102" s="62">
        <v>20.348363171636507</v>
      </c>
      <c r="HJ102" s="62">
        <v>12.089</v>
      </c>
      <c r="HK102" s="62">
        <v>0</v>
      </c>
      <c r="HL102" s="62">
        <v>0</v>
      </c>
      <c r="HM102" s="62">
        <v>12.105</v>
      </c>
      <c r="HN102" s="62">
        <v>0</v>
      </c>
      <c r="HO102" s="62">
        <v>0</v>
      </c>
      <c r="HP102" s="62">
        <v>12.12</v>
      </c>
      <c r="HQ102" s="62">
        <v>0</v>
      </c>
      <c r="HR102" s="62">
        <v>0</v>
      </c>
    </row>
    <row r="103" spans="16:226" s="43" customFormat="1">
      <c r="P103" s="150">
        <f t="shared" si="47"/>
        <v>10</v>
      </c>
      <c r="Q103" s="61" t="str">
        <f>_xll.BDH(A103,$R$7:$S$7,$C$1,$C$1,"Dir=V","Dts=S","Sort=A","Quote=C","QtTyp=Y","Days=T","Per=cd","DtFmt=D","UseDPDF=Y")</f>
        <v>#N/A Invalid Security</v>
      </c>
      <c r="T103" s="43">
        <f t="shared" si="50"/>
        <v>0</v>
      </c>
      <c r="V103" s="69" t="str">
        <f>_xll.BDH(B103,$R$7:$S$7,$C$1,$C$1,"Dir=V","Dts=S","Sort=A","Quote=C","QtTyp=Y","Days=T","Per=cd","DtFmt=D","UseDPDF=Y")</f>
        <v>#N/A Invalid Security</v>
      </c>
      <c r="Y103" s="43">
        <f t="shared" si="51"/>
        <v>0</v>
      </c>
      <c r="AA103" s="43">
        <f t="shared" si="52"/>
        <v>0</v>
      </c>
      <c r="AB103" s="43">
        <f t="shared" si="45"/>
        <v>0</v>
      </c>
      <c r="AF103" s="48">
        <v>42146</v>
      </c>
      <c r="AG103" s="43">
        <v>13.27</v>
      </c>
      <c r="AH103" s="43">
        <v>435080</v>
      </c>
      <c r="AI103" s="43">
        <f t="shared" si="48"/>
        <v>435080</v>
      </c>
      <c r="AK103" s="58">
        <f t="shared" si="49"/>
        <v>42703</v>
      </c>
      <c r="AL103" s="43">
        <f t="shared" si="56"/>
        <v>98</v>
      </c>
      <c r="AM103" s="43">
        <f>IF(AK103="","",NETWORKDAYS(AK103,$AM$2,FERIADOS!$A$1:$A$830)-1)</f>
        <v>24</v>
      </c>
      <c r="AN103" s="63">
        <v>3.3927999999999998</v>
      </c>
      <c r="AO103" s="43">
        <f t="shared" si="53"/>
        <v>13.613</v>
      </c>
      <c r="AP103" s="50">
        <f t="shared" si="54"/>
        <v>1134029</v>
      </c>
      <c r="AQ103" s="59">
        <f t="shared" si="46"/>
        <v>276.80231372733374</v>
      </c>
      <c r="AR103" s="59">
        <f t="shared" si="55"/>
        <v>0</v>
      </c>
      <c r="AS103" s="72">
        <v>42703</v>
      </c>
      <c r="AT103" s="73">
        <v>4370.9576775822125</v>
      </c>
      <c r="AU103" s="62">
        <v>0</v>
      </c>
      <c r="AV103" s="62">
        <v>0</v>
      </c>
      <c r="AW103" s="62">
        <v>0</v>
      </c>
      <c r="AX103" s="62">
        <v>0</v>
      </c>
      <c r="AY103" s="62">
        <v>0</v>
      </c>
      <c r="AZ103" s="62">
        <v>0</v>
      </c>
      <c r="BA103" s="62">
        <v>0</v>
      </c>
      <c r="BB103" s="62">
        <v>0</v>
      </c>
      <c r="BC103" s="62">
        <v>0</v>
      </c>
      <c r="BD103" s="62">
        <v>0</v>
      </c>
      <c r="BE103" s="62">
        <v>0</v>
      </c>
      <c r="BF103" s="62">
        <v>0</v>
      </c>
      <c r="BG103" s="62">
        <v>0</v>
      </c>
      <c r="BH103" s="62">
        <v>0</v>
      </c>
      <c r="BI103" s="62">
        <v>0</v>
      </c>
      <c r="BJ103" s="62">
        <v>0</v>
      </c>
      <c r="BK103" s="62">
        <v>0</v>
      </c>
      <c r="BL103" s="62">
        <v>0</v>
      </c>
      <c r="BM103" s="62">
        <v>0</v>
      </c>
      <c r="BN103" s="74">
        <v>0</v>
      </c>
      <c r="BO103" s="75">
        <v>0</v>
      </c>
      <c r="BP103" s="62">
        <v>0</v>
      </c>
      <c r="BQ103" s="62">
        <v>0</v>
      </c>
      <c r="BR103" s="62">
        <v>0</v>
      </c>
      <c r="BS103" s="62">
        <v>0</v>
      </c>
      <c r="BT103" s="62">
        <v>0</v>
      </c>
      <c r="BU103" s="62">
        <v>0</v>
      </c>
      <c r="BV103" s="62">
        <v>0</v>
      </c>
      <c r="BW103" s="62">
        <v>0</v>
      </c>
      <c r="BX103" s="62">
        <v>0</v>
      </c>
      <c r="BY103" s="62">
        <v>0</v>
      </c>
      <c r="BZ103" s="62">
        <v>0</v>
      </c>
      <c r="CA103" s="62">
        <v>0</v>
      </c>
      <c r="CB103" s="62">
        <v>0</v>
      </c>
      <c r="CC103" s="62">
        <v>0</v>
      </c>
      <c r="CD103" s="62">
        <v>0</v>
      </c>
      <c r="CE103" s="62">
        <v>0</v>
      </c>
      <c r="CF103" s="62">
        <v>0</v>
      </c>
      <c r="CG103" s="62">
        <v>0</v>
      </c>
      <c r="CH103" s="62">
        <v>0</v>
      </c>
      <c r="CI103" s="62">
        <v>0</v>
      </c>
      <c r="CJ103" s="62">
        <v>0</v>
      </c>
      <c r="CK103" s="62">
        <v>0</v>
      </c>
      <c r="CL103" s="62">
        <v>0</v>
      </c>
      <c r="CM103" s="62">
        <v>0</v>
      </c>
      <c r="CN103" s="62">
        <v>0</v>
      </c>
      <c r="CO103" s="62">
        <v>0</v>
      </c>
      <c r="CP103" s="62">
        <v>0</v>
      </c>
      <c r="CQ103" s="62">
        <v>0</v>
      </c>
      <c r="CR103" s="62">
        <v>0</v>
      </c>
      <c r="CS103" s="62">
        <v>0</v>
      </c>
      <c r="CT103" s="62">
        <v>13.875</v>
      </c>
      <c r="CU103" s="62">
        <v>101845</v>
      </c>
      <c r="CV103" s="62">
        <v>2.0899441221341792</v>
      </c>
      <c r="CW103" s="62">
        <v>13.613</v>
      </c>
      <c r="CX103" s="62">
        <v>1134029</v>
      </c>
      <c r="CY103" s="62">
        <v>276.80231372733374</v>
      </c>
      <c r="CZ103" s="62">
        <v>13.489000000000001</v>
      </c>
      <c r="DA103" s="62">
        <v>10980</v>
      </c>
      <c r="DB103" s="62">
        <v>5.0864685098593458</v>
      </c>
      <c r="DC103" s="62">
        <v>13.4</v>
      </c>
      <c r="DD103" s="62">
        <v>7015</v>
      </c>
      <c r="DE103" s="62">
        <v>4.4850347679444811</v>
      </c>
      <c r="DF103" s="62">
        <v>13.23</v>
      </c>
      <c r="DG103" s="62">
        <v>304340</v>
      </c>
      <c r="DH103" s="62">
        <v>262.01636369122252</v>
      </c>
      <c r="DI103" s="62">
        <v>13.1</v>
      </c>
      <c r="DJ103" s="62">
        <v>5300</v>
      </c>
      <c r="DK103" s="62">
        <v>5.4672342238317091</v>
      </c>
      <c r="DL103" s="62">
        <v>12.994999999999999</v>
      </c>
      <c r="DM103" s="62">
        <v>1450</v>
      </c>
      <c r="DN103" s="62">
        <v>1.7923116713227421</v>
      </c>
      <c r="DO103" s="62">
        <v>12.805</v>
      </c>
      <c r="DP103" s="62">
        <v>67115</v>
      </c>
      <c r="DQ103" s="62">
        <v>95.953680848834253</v>
      </c>
      <c r="DR103" s="62">
        <v>12.66</v>
      </c>
      <c r="DS103" s="62">
        <v>70</v>
      </c>
      <c r="DT103" s="62">
        <v>0.11338029951801476</v>
      </c>
      <c r="DU103" s="62">
        <v>12.49</v>
      </c>
      <c r="DV103" s="62">
        <v>550</v>
      </c>
      <c r="DW103" s="62">
        <v>1.0038001757356869</v>
      </c>
      <c r="DX103" s="62">
        <v>12.39</v>
      </c>
      <c r="DY103" s="62">
        <v>23110</v>
      </c>
      <c r="DZ103" s="62">
        <v>46.214012560587832</v>
      </c>
      <c r="EA103" s="62">
        <v>12.265000000000001</v>
      </c>
      <c r="EB103" s="62">
        <v>0</v>
      </c>
      <c r="EC103" s="62">
        <v>0</v>
      </c>
      <c r="ED103" s="62"/>
      <c r="EE103" s="62"/>
      <c r="EF103" s="62"/>
      <c r="EG103" s="62">
        <v>12.08</v>
      </c>
      <c r="EH103" s="62">
        <v>338665</v>
      </c>
      <c r="EI103" s="62">
        <v>852.68883883590922</v>
      </c>
      <c r="EJ103" s="62"/>
      <c r="EK103" s="62">
        <v>0</v>
      </c>
      <c r="EL103" s="62">
        <v>0</v>
      </c>
      <c r="EM103" s="62">
        <v>0</v>
      </c>
      <c r="EN103" s="62">
        <v>0</v>
      </c>
      <c r="EO103" s="62">
        <v>0</v>
      </c>
      <c r="EP103" s="62">
        <v>11.88</v>
      </c>
      <c r="EQ103" s="62">
        <v>6330</v>
      </c>
      <c r="ER103" s="62">
        <v>19.046824085028629</v>
      </c>
      <c r="ES103" s="62">
        <v>11.76</v>
      </c>
      <c r="ET103" s="62">
        <v>20335</v>
      </c>
      <c r="EU103" s="62">
        <v>70.911923374775867</v>
      </c>
      <c r="EV103" s="62">
        <v>11.68</v>
      </c>
      <c r="EW103" s="62">
        <v>17275</v>
      </c>
      <c r="EX103" s="62">
        <v>68.14284335085442</v>
      </c>
      <c r="EY103" s="62">
        <v>11.61</v>
      </c>
      <c r="EZ103" s="62">
        <v>239922</v>
      </c>
      <c r="FA103" s="62">
        <v>1046.9042953140447</v>
      </c>
      <c r="FB103" s="62">
        <v>11.61</v>
      </c>
      <c r="FC103" s="62">
        <v>780</v>
      </c>
      <c r="FD103" s="62">
        <v>3.7007989280974285</v>
      </c>
      <c r="FE103" s="62">
        <v>11.63</v>
      </c>
      <c r="FF103" s="62">
        <v>9745</v>
      </c>
      <c r="FG103" s="62">
        <v>49.749489033742471</v>
      </c>
      <c r="FH103" s="62">
        <v>11.68</v>
      </c>
      <c r="FI103" s="62">
        <v>470</v>
      </c>
      <c r="FJ103" s="62">
        <v>2.565039745923563</v>
      </c>
      <c r="FK103" s="62">
        <v>11.71</v>
      </c>
      <c r="FL103" s="76">
        <v>46215</v>
      </c>
      <c r="FM103" s="76">
        <v>266.99360152033518</v>
      </c>
      <c r="FN103" s="76">
        <v>11.76</v>
      </c>
      <c r="FO103" s="76">
        <v>45</v>
      </c>
      <c r="FP103" s="76">
        <v>0.27267161729004147</v>
      </c>
      <c r="FQ103" s="76">
        <v>11.81</v>
      </c>
      <c r="FR103" s="76">
        <v>30515</v>
      </c>
      <c r="FS103" s="76">
        <v>192.69961502159367</v>
      </c>
      <c r="FT103" s="76">
        <v>11.845000000000001</v>
      </c>
      <c r="FU103" s="76">
        <v>375</v>
      </c>
      <c r="FV103" s="76">
        <v>2.4635152584490867</v>
      </c>
      <c r="FW103" s="76">
        <v>11.86</v>
      </c>
      <c r="FX103" s="76">
        <v>117430</v>
      </c>
      <c r="FY103" s="76">
        <v>798.63202363294636</v>
      </c>
      <c r="FZ103" s="76">
        <v>11.881</v>
      </c>
      <c r="GA103" s="76">
        <v>5</v>
      </c>
      <c r="GB103" s="76">
        <v>3.502516731068276E-2</v>
      </c>
      <c r="GC103" s="62">
        <v>11.9</v>
      </c>
      <c r="GD103" s="62">
        <v>5</v>
      </c>
      <c r="GE103" s="62">
        <v>3.5978517706546066E-2</v>
      </c>
      <c r="GF103" s="62">
        <v>11.927</v>
      </c>
      <c r="GG103" s="62">
        <v>5</v>
      </c>
      <c r="GH103" s="62">
        <v>3.6873697861090973E-2</v>
      </c>
      <c r="GI103" s="62">
        <v>11.95</v>
      </c>
      <c r="GJ103" s="62">
        <v>980</v>
      </c>
      <c r="GK103" s="62">
        <v>7.38162273668254</v>
      </c>
      <c r="GL103" s="62">
        <v>12.004</v>
      </c>
      <c r="GM103" s="62">
        <v>0</v>
      </c>
      <c r="GN103" s="62">
        <v>0</v>
      </c>
      <c r="GO103" s="62">
        <v>12.05</v>
      </c>
      <c r="GP103" s="62">
        <v>15281</v>
      </c>
      <c r="GQ103" s="62">
        <v>122.28808042282871</v>
      </c>
      <c r="GR103" s="62">
        <v>12.061</v>
      </c>
      <c r="GS103" s="62">
        <v>0</v>
      </c>
      <c r="GT103" s="62">
        <v>0</v>
      </c>
      <c r="GU103" s="62">
        <v>12.07</v>
      </c>
      <c r="GV103" s="62">
        <v>30</v>
      </c>
      <c r="GW103" s="62">
        <v>0.24913220286917867</v>
      </c>
      <c r="GX103" s="62">
        <v>12.08</v>
      </c>
      <c r="GY103" s="62">
        <v>0</v>
      </c>
      <c r="GZ103" s="62">
        <v>0</v>
      </c>
      <c r="HA103" s="62">
        <v>12.09</v>
      </c>
      <c r="HB103" s="62">
        <v>9528</v>
      </c>
      <c r="HC103" s="62">
        <v>80.485524601580053</v>
      </c>
      <c r="HD103" s="62">
        <v>12.115</v>
      </c>
      <c r="HE103" s="62">
        <v>110</v>
      </c>
      <c r="HF103" s="62">
        <v>0.92967812114841708</v>
      </c>
      <c r="HG103" s="62">
        <v>12.16</v>
      </c>
      <c r="HH103" s="62">
        <v>10046</v>
      </c>
      <c r="HI103" s="62">
        <v>83.719737796909484</v>
      </c>
      <c r="HJ103" s="62">
        <v>12.179</v>
      </c>
      <c r="HK103" s="62">
        <v>0</v>
      </c>
      <c r="HL103" s="62">
        <v>0</v>
      </c>
      <c r="HM103" s="62">
        <v>12.195</v>
      </c>
      <c r="HN103" s="62">
        <v>0</v>
      </c>
      <c r="HO103" s="62">
        <v>0</v>
      </c>
      <c r="HP103" s="62">
        <v>12.21</v>
      </c>
      <c r="HQ103" s="62">
        <v>0</v>
      </c>
      <c r="HR103" s="62">
        <v>0</v>
      </c>
    </row>
    <row r="104" spans="16:226" s="43" customFormat="1">
      <c r="P104" s="150">
        <f t="shared" si="47"/>
        <v>10</v>
      </c>
      <c r="Q104" s="61" t="str">
        <f>_xll.BDH(A104,$R$7:$S$7,$C$1,$C$1,"Dir=V","Dts=S","Sort=A","Quote=C","QtTyp=Y","Days=T","Per=cd","DtFmt=D","UseDPDF=Y")</f>
        <v>#N/A Invalid Security</v>
      </c>
      <c r="T104" s="43">
        <f t="shared" si="50"/>
        <v>0</v>
      </c>
      <c r="V104" s="69" t="str">
        <f>_xll.BDH(B104,$R$7:$S$7,$C$1,$C$1,"Dir=V","Dts=S","Sort=A","Quote=C","QtTyp=Y","Days=T","Per=cd","DtFmt=D","UseDPDF=Y")</f>
        <v>#N/A Invalid Security</v>
      </c>
      <c r="Y104" s="43">
        <f t="shared" si="51"/>
        <v>0</v>
      </c>
      <c r="AA104" s="43">
        <f t="shared" si="52"/>
        <v>0</v>
      </c>
      <c r="AB104" s="43">
        <f t="shared" si="45"/>
        <v>0</v>
      </c>
      <c r="AF104" s="48">
        <v>42149</v>
      </c>
      <c r="AG104" s="43">
        <v>13.29</v>
      </c>
      <c r="AH104" s="43">
        <v>129580</v>
      </c>
      <c r="AI104" s="43">
        <f t="shared" si="48"/>
        <v>129580</v>
      </c>
      <c r="AK104" s="58">
        <f t="shared" si="49"/>
        <v>42702</v>
      </c>
      <c r="AL104" s="43">
        <f t="shared" si="56"/>
        <v>99</v>
      </c>
      <c r="AM104" s="43">
        <f>IF(AK104="","",NETWORKDAYS(AK104,$AM$2,FERIADOS!$A$1:$A$830)-1)</f>
        <v>25</v>
      </c>
      <c r="AN104" s="63">
        <v>3.4005999999999998</v>
      </c>
      <c r="AO104" s="43">
        <f t="shared" si="53"/>
        <v>13.62</v>
      </c>
      <c r="AP104" s="50">
        <f t="shared" si="54"/>
        <v>196870</v>
      </c>
      <c r="AQ104" s="59">
        <f t="shared" si="46"/>
        <v>49.912256938228296</v>
      </c>
      <c r="AR104" s="59">
        <f t="shared" si="55"/>
        <v>0</v>
      </c>
      <c r="AS104" s="72">
        <v>42702</v>
      </c>
      <c r="AT104" s="73">
        <v>3012.7766237042729</v>
      </c>
      <c r="AU104" s="62">
        <v>0</v>
      </c>
      <c r="AV104" s="62">
        <v>0</v>
      </c>
      <c r="AW104" s="62">
        <v>0</v>
      </c>
      <c r="AX104" s="62">
        <v>0</v>
      </c>
      <c r="AY104" s="62">
        <v>0</v>
      </c>
      <c r="AZ104" s="62">
        <v>0</v>
      </c>
      <c r="BA104" s="62">
        <v>0</v>
      </c>
      <c r="BB104" s="62">
        <v>0</v>
      </c>
      <c r="BC104" s="62">
        <v>0</v>
      </c>
      <c r="BD104" s="62">
        <v>0</v>
      </c>
      <c r="BE104" s="62">
        <v>0</v>
      </c>
      <c r="BF104" s="62">
        <v>0</v>
      </c>
      <c r="BG104" s="62">
        <v>0</v>
      </c>
      <c r="BH104" s="62">
        <v>0</v>
      </c>
      <c r="BI104" s="62">
        <v>0</v>
      </c>
      <c r="BJ104" s="62">
        <v>0</v>
      </c>
      <c r="BK104" s="62">
        <v>0</v>
      </c>
      <c r="BL104" s="62">
        <v>0</v>
      </c>
      <c r="BM104" s="62">
        <v>0</v>
      </c>
      <c r="BN104" s="74">
        <v>0</v>
      </c>
      <c r="BO104" s="75">
        <v>0</v>
      </c>
      <c r="BP104" s="62">
        <v>0</v>
      </c>
      <c r="BQ104" s="62">
        <v>0</v>
      </c>
      <c r="BR104" s="62">
        <v>0</v>
      </c>
      <c r="BS104" s="62">
        <v>0</v>
      </c>
      <c r="BT104" s="62">
        <v>0</v>
      </c>
      <c r="BU104" s="62">
        <v>0</v>
      </c>
      <c r="BV104" s="62">
        <v>0</v>
      </c>
      <c r="BW104" s="62">
        <v>0</v>
      </c>
      <c r="BX104" s="62">
        <v>0</v>
      </c>
      <c r="BY104" s="62">
        <v>0</v>
      </c>
      <c r="BZ104" s="62">
        <v>0</v>
      </c>
      <c r="CA104" s="62">
        <v>0</v>
      </c>
      <c r="CB104" s="62">
        <v>0</v>
      </c>
      <c r="CC104" s="62">
        <v>0</v>
      </c>
      <c r="CD104" s="62">
        <v>0</v>
      </c>
      <c r="CE104" s="62">
        <v>0</v>
      </c>
      <c r="CF104" s="62">
        <v>0</v>
      </c>
      <c r="CG104" s="62">
        <v>0</v>
      </c>
      <c r="CH104" s="62">
        <v>0</v>
      </c>
      <c r="CI104" s="62">
        <v>0</v>
      </c>
      <c r="CJ104" s="62">
        <v>0</v>
      </c>
      <c r="CK104" s="62">
        <v>0</v>
      </c>
      <c r="CL104" s="62">
        <v>0</v>
      </c>
      <c r="CM104" s="62">
        <v>0</v>
      </c>
      <c r="CN104" s="62">
        <v>0</v>
      </c>
      <c r="CO104" s="62">
        <v>0</v>
      </c>
      <c r="CP104" s="62">
        <v>0</v>
      </c>
      <c r="CQ104" s="62">
        <v>0</v>
      </c>
      <c r="CR104" s="62">
        <v>0</v>
      </c>
      <c r="CS104" s="62">
        <v>0</v>
      </c>
      <c r="CT104" s="62">
        <v>13.88</v>
      </c>
      <c r="CU104" s="62">
        <v>15245</v>
      </c>
      <c r="CV104" s="62">
        <v>0.46792165160074761</v>
      </c>
      <c r="CW104" s="62">
        <v>13.62</v>
      </c>
      <c r="CX104" s="62">
        <v>196870</v>
      </c>
      <c r="CY104" s="62">
        <v>49.912256938228296</v>
      </c>
      <c r="CZ104" s="62">
        <v>13.481</v>
      </c>
      <c r="DA104" s="62">
        <v>11255</v>
      </c>
      <c r="DB104" s="62">
        <v>5.3127638134320057</v>
      </c>
      <c r="DC104" s="62">
        <v>13.425000000000001</v>
      </c>
      <c r="DD104" s="62">
        <v>13445</v>
      </c>
      <c r="DE104" s="62">
        <v>8.7035793254609981</v>
      </c>
      <c r="DF104" s="62">
        <v>13.234999999999999</v>
      </c>
      <c r="DG104" s="62">
        <v>121440</v>
      </c>
      <c r="DH104" s="62">
        <v>105.45259199963081</v>
      </c>
      <c r="DI104" s="62">
        <v>13.16</v>
      </c>
      <c r="DJ104" s="62">
        <v>495</v>
      </c>
      <c r="DK104" s="62">
        <v>0.51366137626130559</v>
      </c>
      <c r="DL104" s="62">
        <v>12.965</v>
      </c>
      <c r="DM104" s="62">
        <v>100</v>
      </c>
      <c r="DN104" s="62">
        <v>0.12428474649193268</v>
      </c>
      <c r="DO104" s="62">
        <v>12.82</v>
      </c>
      <c r="DP104" s="62">
        <v>39350</v>
      </c>
      <c r="DQ104" s="62">
        <v>56.469572831217334</v>
      </c>
      <c r="DR104" s="62">
        <v>12.66</v>
      </c>
      <c r="DS104" s="62">
        <v>0</v>
      </c>
      <c r="DT104" s="62">
        <v>0</v>
      </c>
      <c r="DU104" s="62">
        <v>12.513</v>
      </c>
      <c r="DV104" s="62">
        <v>100</v>
      </c>
      <c r="DW104" s="62">
        <v>0.18288738321145057</v>
      </c>
      <c r="DX104" s="62">
        <v>12.414999999999999</v>
      </c>
      <c r="DY104" s="62">
        <v>19365</v>
      </c>
      <c r="DZ104" s="62">
        <v>38.784495526117134</v>
      </c>
      <c r="EA104" s="62">
        <v>12.295999999999999</v>
      </c>
      <c r="EB104" s="62">
        <v>2600</v>
      </c>
      <c r="EC104" s="62">
        <v>5.6767790702332919</v>
      </c>
      <c r="ED104" s="62"/>
      <c r="EE104" s="62"/>
      <c r="EF104" s="62"/>
      <c r="EG104" s="62">
        <v>12.12</v>
      </c>
      <c r="EH104" s="62">
        <v>142695</v>
      </c>
      <c r="EI104" s="62">
        <v>359.33509918305134</v>
      </c>
      <c r="EJ104" s="62"/>
      <c r="EK104" s="62">
        <v>0</v>
      </c>
      <c r="EL104" s="62">
        <v>0</v>
      </c>
      <c r="EM104" s="62">
        <v>0</v>
      </c>
      <c r="EN104" s="62">
        <v>0</v>
      </c>
      <c r="EO104" s="62">
        <v>0</v>
      </c>
      <c r="EP104" s="62">
        <v>11.92</v>
      </c>
      <c r="EQ104" s="62">
        <v>5080</v>
      </c>
      <c r="ER104" s="62">
        <v>15.276664488004839</v>
      </c>
      <c r="ES104" s="62">
        <v>11.81</v>
      </c>
      <c r="ET104" s="62">
        <v>17075</v>
      </c>
      <c r="EU104" s="62">
        <v>59.461848955747207</v>
      </c>
      <c r="EV104" s="62">
        <v>11.74</v>
      </c>
      <c r="EW104" s="62">
        <v>9095</v>
      </c>
      <c r="EX104" s="62">
        <v>35.801182440878712</v>
      </c>
      <c r="EY104" s="62">
        <v>11.68</v>
      </c>
      <c r="EZ104" s="62">
        <v>159265</v>
      </c>
      <c r="FA104" s="62">
        <v>693.04552123000326</v>
      </c>
      <c r="FB104" s="62">
        <v>11.69</v>
      </c>
      <c r="FC104" s="62">
        <v>620</v>
      </c>
      <c r="FD104" s="62">
        <v>2.9316723762478785</v>
      </c>
      <c r="FE104" s="62">
        <v>11.71</v>
      </c>
      <c r="FF104" s="62">
        <v>8000</v>
      </c>
      <c r="FG104" s="62">
        <v>40.688501848979008</v>
      </c>
      <c r="FH104" s="62">
        <v>11.74</v>
      </c>
      <c r="FI104" s="62">
        <v>3450</v>
      </c>
      <c r="FJ104" s="62">
        <v>18.764800795153139</v>
      </c>
      <c r="FK104" s="62">
        <v>11.79</v>
      </c>
      <c r="FL104" s="76">
        <v>42175</v>
      </c>
      <c r="FM104" s="76">
        <v>242.59096748981696</v>
      </c>
      <c r="FN104" s="76">
        <v>11.835000000000001</v>
      </c>
      <c r="FO104" s="76">
        <v>60</v>
      </c>
      <c r="FP104" s="76">
        <v>0.36194814324568292</v>
      </c>
      <c r="FQ104" s="76">
        <v>11.88</v>
      </c>
      <c r="FR104" s="76">
        <v>27020</v>
      </c>
      <c r="FS104" s="76">
        <v>169.86480290182175</v>
      </c>
      <c r="FT104" s="76">
        <v>11.91</v>
      </c>
      <c r="FU104" s="76">
        <v>50</v>
      </c>
      <c r="FV104" s="76">
        <v>0.3269907776579507</v>
      </c>
      <c r="FW104" s="76">
        <v>11.91</v>
      </c>
      <c r="FX104" s="76">
        <v>96770</v>
      </c>
      <c r="FY104" s="76">
        <v>655.47301917545758</v>
      </c>
      <c r="FZ104" s="76">
        <v>11.931000000000001</v>
      </c>
      <c r="GA104" s="76">
        <v>5</v>
      </c>
      <c r="GB104" s="76">
        <v>3.4878342762820369E-2</v>
      </c>
      <c r="GC104" s="62">
        <v>11.95</v>
      </c>
      <c r="GD104" s="62">
        <v>25</v>
      </c>
      <c r="GE104" s="62">
        <v>0.17910987979151016</v>
      </c>
      <c r="GF104" s="62">
        <v>11.978999999999999</v>
      </c>
      <c r="GG104" s="62">
        <v>2055</v>
      </c>
      <c r="GH104" s="62">
        <v>15.085135920324523</v>
      </c>
      <c r="GI104" s="62">
        <v>12.005000000000001</v>
      </c>
      <c r="GJ104" s="62">
        <v>3320</v>
      </c>
      <c r="GK104" s="62">
        <v>24.883745732725004</v>
      </c>
      <c r="GL104" s="62">
        <v>12.051</v>
      </c>
      <c r="GM104" s="62">
        <v>0</v>
      </c>
      <c r="GN104" s="62">
        <v>0</v>
      </c>
      <c r="GO104" s="62">
        <v>12.09</v>
      </c>
      <c r="GP104" s="62">
        <v>25755</v>
      </c>
      <c r="GQ104" s="62">
        <v>205.1579504864703</v>
      </c>
      <c r="GR104" s="62">
        <v>12.114000000000001</v>
      </c>
      <c r="GS104" s="62">
        <v>0</v>
      </c>
      <c r="GT104" s="62">
        <v>0</v>
      </c>
      <c r="GU104" s="62">
        <v>12.135</v>
      </c>
      <c r="GV104" s="62">
        <v>60</v>
      </c>
      <c r="GW104" s="62">
        <v>0.49485830717774182</v>
      </c>
      <c r="GX104" s="62">
        <v>12.138</v>
      </c>
      <c r="GY104" s="62">
        <v>0</v>
      </c>
      <c r="GZ104" s="62">
        <v>0</v>
      </c>
      <c r="HA104" s="62">
        <v>12.14</v>
      </c>
      <c r="HB104" s="62">
        <v>13040</v>
      </c>
      <c r="HC104" s="62">
        <v>109.46041814296267</v>
      </c>
      <c r="HD104" s="62">
        <v>12.18</v>
      </c>
      <c r="HE104" s="62">
        <v>205</v>
      </c>
      <c r="HF104" s="62">
        <v>1.7185189086509478</v>
      </c>
      <c r="HG104" s="62">
        <v>12.22</v>
      </c>
      <c r="HH104" s="62">
        <v>11605</v>
      </c>
      <c r="HI104" s="62">
        <v>95.914972585689981</v>
      </c>
      <c r="HJ104" s="62">
        <v>12.239000000000001</v>
      </c>
      <c r="HK104" s="62">
        <v>0</v>
      </c>
      <c r="HL104" s="62">
        <v>0</v>
      </c>
      <c r="HM104" s="62">
        <v>12.255000000000001</v>
      </c>
      <c r="HN104" s="62">
        <v>0</v>
      </c>
      <c r="HO104" s="62">
        <v>0</v>
      </c>
      <c r="HP104" s="62">
        <v>12.27</v>
      </c>
      <c r="HQ104" s="62">
        <v>0</v>
      </c>
      <c r="HR104" s="62">
        <v>0</v>
      </c>
    </row>
    <row r="105" spans="16:226" s="43" customFormat="1">
      <c r="P105" s="150">
        <f t="shared" si="47"/>
        <v>10</v>
      </c>
      <c r="Q105" s="61" t="str">
        <f>_xll.BDH(A105,$R$7:$S$7,$C$1,$C$1,"Dir=V","Dts=S","Sort=A","Quote=C","QtTyp=Y","Days=T","Per=cd","DtFmt=D","UseDPDF=Y")</f>
        <v>#N/A Invalid Security</v>
      </c>
      <c r="T105" s="43">
        <f t="shared" si="50"/>
        <v>0</v>
      </c>
      <c r="V105" s="69" t="str">
        <f>_xll.BDH(B105,$R$7:$S$7,$C$1,$C$1,"Dir=V","Dts=S","Sort=A","Quote=C","QtTyp=Y","Days=T","Per=cd","DtFmt=D","UseDPDF=Y")</f>
        <v>#N/A Invalid Security</v>
      </c>
      <c r="Y105" s="43">
        <f t="shared" si="51"/>
        <v>0</v>
      </c>
      <c r="AA105" s="43">
        <f t="shared" si="52"/>
        <v>0</v>
      </c>
      <c r="AB105" s="43">
        <f t="shared" si="45"/>
        <v>0</v>
      </c>
      <c r="AF105" s="48">
        <v>42150</v>
      </c>
      <c r="AG105" s="43">
        <v>13.28</v>
      </c>
      <c r="AH105" s="43">
        <v>369255</v>
      </c>
      <c r="AI105" s="43">
        <f t="shared" si="48"/>
        <v>369255</v>
      </c>
      <c r="AK105" s="58">
        <f t="shared" si="49"/>
        <v>42699</v>
      </c>
      <c r="AL105" s="43">
        <f t="shared" si="56"/>
        <v>100</v>
      </c>
      <c r="AM105" s="43">
        <f>IF(AK105="","",NETWORKDAYS(AK105,$AM$2,FERIADOS!$A$1:$A$830)-1)</f>
        <v>26</v>
      </c>
      <c r="AN105" s="63">
        <v>3.4140999999999999</v>
      </c>
      <c r="AO105" s="43">
        <f t="shared" si="53"/>
        <v>13.635999999999999</v>
      </c>
      <c r="AP105" s="50">
        <f t="shared" si="54"/>
        <v>279655</v>
      </c>
      <c r="AQ105" s="59">
        <f t="shared" si="46"/>
        <v>73.39650607114892</v>
      </c>
      <c r="AR105" s="59">
        <f t="shared" si="55"/>
        <v>0</v>
      </c>
      <c r="AS105" s="72">
        <v>42699</v>
      </c>
      <c r="AT105" s="73">
        <v>5128.6159347811717</v>
      </c>
      <c r="AU105" s="62">
        <v>0</v>
      </c>
      <c r="AV105" s="62">
        <v>0</v>
      </c>
      <c r="AW105" s="62">
        <v>0</v>
      </c>
      <c r="AX105" s="62">
        <v>0</v>
      </c>
      <c r="AY105" s="62">
        <v>0</v>
      </c>
      <c r="AZ105" s="62">
        <v>0</v>
      </c>
      <c r="BA105" s="62">
        <v>0</v>
      </c>
      <c r="BB105" s="62">
        <v>0</v>
      </c>
      <c r="BC105" s="62">
        <v>0</v>
      </c>
      <c r="BD105" s="62">
        <v>0</v>
      </c>
      <c r="BE105" s="62">
        <v>0</v>
      </c>
      <c r="BF105" s="62">
        <v>0</v>
      </c>
      <c r="BG105" s="62">
        <v>0</v>
      </c>
      <c r="BH105" s="62">
        <v>0</v>
      </c>
      <c r="BI105" s="62">
        <v>0</v>
      </c>
      <c r="BJ105" s="62">
        <v>0</v>
      </c>
      <c r="BK105" s="62">
        <v>0</v>
      </c>
      <c r="BL105" s="62">
        <v>0</v>
      </c>
      <c r="BM105" s="62">
        <v>0</v>
      </c>
      <c r="BN105" s="74">
        <v>0</v>
      </c>
      <c r="BO105" s="75">
        <v>0</v>
      </c>
      <c r="BP105" s="62">
        <v>0</v>
      </c>
      <c r="BQ105" s="62">
        <v>0</v>
      </c>
      <c r="BR105" s="62">
        <v>0</v>
      </c>
      <c r="BS105" s="62">
        <v>0</v>
      </c>
      <c r="BT105" s="62">
        <v>0</v>
      </c>
      <c r="BU105" s="62">
        <v>0</v>
      </c>
      <c r="BV105" s="62">
        <v>0</v>
      </c>
      <c r="BW105" s="62">
        <v>0</v>
      </c>
      <c r="BX105" s="62">
        <v>0</v>
      </c>
      <c r="BY105" s="62">
        <v>0</v>
      </c>
      <c r="BZ105" s="62">
        <v>0</v>
      </c>
      <c r="CA105" s="62">
        <v>0</v>
      </c>
      <c r="CB105" s="62">
        <v>0</v>
      </c>
      <c r="CC105" s="62">
        <v>0</v>
      </c>
      <c r="CD105" s="62">
        <v>0</v>
      </c>
      <c r="CE105" s="62">
        <v>0</v>
      </c>
      <c r="CF105" s="62">
        <v>0</v>
      </c>
      <c r="CG105" s="62">
        <v>0</v>
      </c>
      <c r="CH105" s="62">
        <v>0</v>
      </c>
      <c r="CI105" s="62">
        <v>0</v>
      </c>
      <c r="CJ105" s="62">
        <v>0</v>
      </c>
      <c r="CK105" s="62">
        <v>0</v>
      </c>
      <c r="CL105" s="62">
        <v>0</v>
      </c>
      <c r="CM105" s="62">
        <v>0</v>
      </c>
      <c r="CN105" s="62">
        <v>0</v>
      </c>
      <c r="CO105" s="62">
        <v>0</v>
      </c>
      <c r="CP105" s="62">
        <v>0</v>
      </c>
      <c r="CQ105" s="62">
        <v>0</v>
      </c>
      <c r="CR105" s="62">
        <v>0</v>
      </c>
      <c r="CS105" s="62">
        <v>0</v>
      </c>
      <c r="CT105" s="62">
        <v>13.885</v>
      </c>
      <c r="CU105" s="62">
        <v>7655</v>
      </c>
      <c r="CV105" s="62">
        <v>0.3118642470607042</v>
      </c>
      <c r="CW105" s="62">
        <v>13.635999999999999</v>
      </c>
      <c r="CX105" s="62">
        <v>279655</v>
      </c>
      <c r="CY105" s="62">
        <v>73.39650607114892</v>
      </c>
      <c r="CZ105" s="62">
        <v>13.505000000000001</v>
      </c>
      <c r="DA105" s="62">
        <v>5640</v>
      </c>
      <c r="DB105" s="62">
        <v>2.7061354165682481</v>
      </c>
      <c r="DC105" s="62">
        <v>13.43</v>
      </c>
      <c r="DD105" s="62">
        <v>12190</v>
      </c>
      <c r="DE105" s="62">
        <v>7.9764459432134549</v>
      </c>
      <c r="DF105" s="62">
        <v>13.24</v>
      </c>
      <c r="DG105" s="62">
        <v>68850</v>
      </c>
      <c r="DH105" s="62">
        <v>60.192992466679925</v>
      </c>
      <c r="DI105" s="62">
        <v>13.115</v>
      </c>
      <c r="DJ105" s="62">
        <v>615</v>
      </c>
      <c r="DK105" s="62">
        <v>0.64170743392884688</v>
      </c>
      <c r="DL105" s="62">
        <v>12.945</v>
      </c>
      <c r="DM105" s="62">
        <v>445</v>
      </c>
      <c r="DN105" s="62">
        <v>0.55506400030543368</v>
      </c>
      <c r="DO105" s="62">
        <v>12.83</v>
      </c>
      <c r="DP105" s="62">
        <v>89615</v>
      </c>
      <c r="DQ105" s="62">
        <v>128.87405449847341</v>
      </c>
      <c r="DR105" s="62">
        <v>12.666</v>
      </c>
      <c r="DS105" s="62">
        <v>0</v>
      </c>
      <c r="DT105" s="62">
        <v>0</v>
      </c>
      <c r="DU105" s="62">
        <v>12.526999999999999</v>
      </c>
      <c r="DV105" s="62">
        <v>200</v>
      </c>
      <c r="DW105" s="62">
        <v>0.36596424380792497</v>
      </c>
      <c r="DX105" s="62">
        <v>12.43</v>
      </c>
      <c r="DY105" s="62">
        <v>31880</v>
      </c>
      <c r="DZ105" s="62">
        <v>63.850397265466803</v>
      </c>
      <c r="EA105" s="62">
        <v>12.321</v>
      </c>
      <c r="EB105" s="62">
        <v>0</v>
      </c>
      <c r="EC105" s="62">
        <v>0</v>
      </c>
      <c r="ED105" s="62"/>
      <c r="EE105" s="62"/>
      <c r="EF105" s="62"/>
      <c r="EG105" s="62">
        <v>12.16</v>
      </c>
      <c r="EH105" s="62">
        <v>263525</v>
      </c>
      <c r="EI105" s="62">
        <v>662.60244415886302</v>
      </c>
      <c r="EJ105" s="62"/>
      <c r="EK105" s="62">
        <v>0</v>
      </c>
      <c r="EL105" s="62">
        <v>0</v>
      </c>
      <c r="EM105" s="62">
        <v>0</v>
      </c>
      <c r="EN105" s="62">
        <v>0</v>
      </c>
      <c r="EO105" s="62">
        <v>0</v>
      </c>
      <c r="EP105" s="62">
        <v>11.97</v>
      </c>
      <c r="EQ105" s="62">
        <v>9740</v>
      </c>
      <c r="ER105" s="62">
        <v>29.218026451131074</v>
      </c>
      <c r="ES105" s="62">
        <v>11.86</v>
      </c>
      <c r="ET105" s="62">
        <v>28965</v>
      </c>
      <c r="EU105" s="62">
        <v>100.56025905027769</v>
      </c>
      <c r="EV105" s="62">
        <v>11.81</v>
      </c>
      <c r="EW105" s="62">
        <v>10250</v>
      </c>
      <c r="EX105" s="62">
        <v>40.185915464604697</v>
      </c>
      <c r="EY105" s="62">
        <v>11.76</v>
      </c>
      <c r="EZ105" s="62">
        <v>256890</v>
      </c>
      <c r="FA105" s="62">
        <v>1112.6195473075788</v>
      </c>
      <c r="FB105" s="62">
        <v>11.78</v>
      </c>
      <c r="FC105" s="62">
        <v>3170</v>
      </c>
      <c r="FD105" s="62">
        <v>14.909060121009944</v>
      </c>
      <c r="FE105" s="62">
        <v>11.8</v>
      </c>
      <c r="FF105" s="62">
        <v>6755</v>
      </c>
      <c r="FG105" s="62">
        <v>34.159943922363766</v>
      </c>
      <c r="FH105" s="62">
        <v>11.86</v>
      </c>
      <c r="FI105" s="62">
        <v>315</v>
      </c>
      <c r="FJ105" s="62">
        <v>1.7011601750264724</v>
      </c>
      <c r="FK105" s="62">
        <v>11.9</v>
      </c>
      <c r="FL105" s="76">
        <v>85805</v>
      </c>
      <c r="FM105" s="76">
        <v>490.04068257730125</v>
      </c>
      <c r="FN105" s="76">
        <v>11.95</v>
      </c>
      <c r="FO105" s="76">
        <v>180</v>
      </c>
      <c r="FP105" s="76">
        <v>1.0775495962648756</v>
      </c>
      <c r="FQ105" s="76">
        <v>12</v>
      </c>
      <c r="FR105" s="76">
        <v>37805</v>
      </c>
      <c r="FS105" s="76">
        <v>235.72480495306138</v>
      </c>
      <c r="FT105" s="76">
        <v>12.03</v>
      </c>
      <c r="FU105" s="76">
        <v>190</v>
      </c>
      <c r="FV105" s="76">
        <v>1.2319828855321897</v>
      </c>
      <c r="FW105" s="76">
        <v>12.06</v>
      </c>
      <c r="FX105" s="76">
        <v>214055</v>
      </c>
      <c r="FY105" s="76">
        <v>1435.1259435045311</v>
      </c>
      <c r="FZ105" s="76">
        <v>12.079000000000001</v>
      </c>
      <c r="GA105" s="76">
        <v>275</v>
      </c>
      <c r="GB105" s="76">
        <v>1.8982183305659208</v>
      </c>
      <c r="GC105" s="62">
        <v>12.095000000000001</v>
      </c>
      <c r="GD105" s="62">
        <v>185</v>
      </c>
      <c r="GE105" s="62">
        <v>1.3112371604099595</v>
      </c>
      <c r="GF105" s="62">
        <v>12.111000000000001</v>
      </c>
      <c r="GG105" s="62">
        <v>40</v>
      </c>
      <c r="GH105" s="62">
        <v>0.29057361539255017</v>
      </c>
      <c r="GI105" s="62">
        <v>12.125</v>
      </c>
      <c r="GJ105" s="62">
        <v>1225</v>
      </c>
      <c r="GK105" s="62">
        <v>9.0888707831536042</v>
      </c>
      <c r="GL105" s="62">
        <v>12.192</v>
      </c>
      <c r="GM105" s="62">
        <v>0</v>
      </c>
      <c r="GN105" s="62">
        <v>0</v>
      </c>
      <c r="GO105" s="62">
        <v>12.25</v>
      </c>
      <c r="GP105" s="62">
        <v>42410</v>
      </c>
      <c r="GQ105" s="62">
        <v>333.17958157713923</v>
      </c>
      <c r="GR105" s="62">
        <v>12.262</v>
      </c>
      <c r="GS105" s="62">
        <v>0</v>
      </c>
      <c r="GT105" s="62">
        <v>0</v>
      </c>
      <c r="GU105" s="62">
        <v>12.273</v>
      </c>
      <c r="GV105" s="62">
        <v>5</v>
      </c>
      <c r="GW105" s="62">
        <v>4.0674157571469784E-2</v>
      </c>
      <c r="GX105" s="62">
        <v>12.282</v>
      </c>
      <c r="GY105" s="62">
        <v>0</v>
      </c>
      <c r="GZ105" s="62">
        <v>0</v>
      </c>
      <c r="HA105" s="62">
        <v>12.29</v>
      </c>
      <c r="HB105" s="62">
        <v>28605</v>
      </c>
      <c r="HC105" s="62">
        <v>236.29288602959485</v>
      </c>
      <c r="HD105" s="62">
        <v>12.305</v>
      </c>
      <c r="HE105" s="62">
        <v>595</v>
      </c>
      <c r="HF105" s="62">
        <v>4.9126470424582172</v>
      </c>
      <c r="HG105" s="62">
        <v>12.375</v>
      </c>
      <c r="HH105" s="62">
        <v>5370</v>
      </c>
      <c r="HI105" s="62">
        <v>43.534454259824251</v>
      </c>
      <c r="HJ105" s="62">
        <v>12.394</v>
      </c>
      <c r="HK105" s="62">
        <v>0</v>
      </c>
      <c r="HL105" s="62">
        <v>0</v>
      </c>
      <c r="HM105" s="62">
        <v>12.41</v>
      </c>
      <c r="HN105" s="62">
        <v>5</v>
      </c>
      <c r="HO105" s="62">
        <v>3.8340070860267923E-2</v>
      </c>
      <c r="HP105" s="62">
        <v>12.425000000000001</v>
      </c>
      <c r="HQ105" s="62">
        <v>0</v>
      </c>
      <c r="HR105" s="62">
        <v>0</v>
      </c>
    </row>
    <row r="106" spans="16:226" s="43" customFormat="1">
      <c r="P106" s="150">
        <f t="shared" si="47"/>
        <v>10</v>
      </c>
      <c r="Q106" s="61" t="str">
        <f>_xll.BDH(A106,$R$7:$S$7,$C$1,$C$1,"Dir=V","Dts=S","Sort=A","Quote=C","QtTyp=Y","Days=T","Per=cd","DtFmt=D","UseDPDF=Y")</f>
        <v>#N/A Invalid Security</v>
      </c>
      <c r="T106" s="43">
        <f t="shared" si="50"/>
        <v>0</v>
      </c>
      <c r="V106" s="69" t="str">
        <f>_xll.BDH(B106,$R$7:$S$7,$C$1,$C$1,"Dir=V","Dts=S","Sort=A","Quote=C","QtTyp=Y","Days=T","Per=cd","DtFmt=D","UseDPDF=Y")</f>
        <v>#N/A Invalid Security</v>
      </c>
      <c r="Y106" s="43">
        <f t="shared" si="51"/>
        <v>0</v>
      </c>
      <c r="AA106" s="43">
        <f t="shared" si="52"/>
        <v>0</v>
      </c>
      <c r="AB106" s="43">
        <f t="shared" si="45"/>
        <v>0</v>
      </c>
      <c r="AF106" s="48">
        <v>42151</v>
      </c>
      <c r="AG106" s="43">
        <v>13.33</v>
      </c>
      <c r="AH106" s="43">
        <v>268780</v>
      </c>
      <c r="AI106" s="43">
        <f t="shared" si="48"/>
        <v>268780</v>
      </c>
      <c r="AK106" s="58">
        <f t="shared" si="49"/>
        <v>42698</v>
      </c>
      <c r="AL106" s="43">
        <f t="shared" si="56"/>
        <v>101</v>
      </c>
      <c r="AM106" s="43">
        <f>IF(AK106="","",NETWORKDAYS(AK106,$AM$2,FERIADOS!$A$1:$A$830)-1)</f>
        <v>27</v>
      </c>
      <c r="AN106" s="63">
        <v>3.3967999999999998</v>
      </c>
      <c r="AO106" s="43">
        <f t="shared" si="53"/>
        <v>13.638</v>
      </c>
      <c r="AP106" s="50">
        <f t="shared" si="54"/>
        <v>161215</v>
      </c>
      <c r="AQ106" s="59">
        <f t="shared" si="46"/>
        <v>44.139372891778052</v>
      </c>
      <c r="AR106" s="59">
        <f t="shared" si="55"/>
        <v>0</v>
      </c>
      <c r="AS106" s="72">
        <v>42698</v>
      </c>
      <c r="AT106" s="73">
        <v>2523.3415492350678</v>
      </c>
      <c r="AU106" s="62">
        <v>0</v>
      </c>
      <c r="AV106" s="62">
        <v>0</v>
      </c>
      <c r="AW106" s="62">
        <v>0</v>
      </c>
      <c r="AX106" s="62">
        <v>0</v>
      </c>
      <c r="AY106" s="62">
        <v>0</v>
      </c>
      <c r="AZ106" s="62">
        <v>0</v>
      </c>
      <c r="BA106" s="62">
        <v>0</v>
      </c>
      <c r="BB106" s="62">
        <v>0</v>
      </c>
      <c r="BC106" s="62">
        <v>0</v>
      </c>
      <c r="BD106" s="62">
        <v>0</v>
      </c>
      <c r="BE106" s="62">
        <v>0</v>
      </c>
      <c r="BF106" s="62">
        <v>0</v>
      </c>
      <c r="BG106" s="62">
        <v>0</v>
      </c>
      <c r="BH106" s="62">
        <v>0</v>
      </c>
      <c r="BI106" s="62">
        <v>0</v>
      </c>
      <c r="BJ106" s="62">
        <v>0</v>
      </c>
      <c r="BK106" s="62">
        <v>0</v>
      </c>
      <c r="BL106" s="62">
        <v>0</v>
      </c>
      <c r="BM106" s="62">
        <v>0</v>
      </c>
      <c r="BN106" s="74">
        <v>0</v>
      </c>
      <c r="BO106" s="75">
        <v>0</v>
      </c>
      <c r="BP106" s="62">
        <v>0</v>
      </c>
      <c r="BQ106" s="62">
        <v>0</v>
      </c>
      <c r="BR106" s="62">
        <v>0</v>
      </c>
      <c r="BS106" s="62">
        <v>0</v>
      </c>
      <c r="BT106" s="62">
        <v>0</v>
      </c>
      <c r="BU106" s="62">
        <v>0</v>
      </c>
      <c r="BV106" s="62">
        <v>0</v>
      </c>
      <c r="BW106" s="62">
        <v>0</v>
      </c>
      <c r="BX106" s="62">
        <v>0</v>
      </c>
      <c r="BY106" s="62">
        <v>0</v>
      </c>
      <c r="BZ106" s="62">
        <v>0</v>
      </c>
      <c r="CA106" s="62">
        <v>0</v>
      </c>
      <c r="CB106" s="62">
        <v>0</v>
      </c>
      <c r="CC106" s="62">
        <v>0</v>
      </c>
      <c r="CD106" s="62">
        <v>0</v>
      </c>
      <c r="CE106" s="62">
        <v>0</v>
      </c>
      <c r="CF106" s="62">
        <v>0</v>
      </c>
      <c r="CG106" s="62">
        <v>0</v>
      </c>
      <c r="CH106" s="62">
        <v>0</v>
      </c>
      <c r="CI106" s="62">
        <v>0</v>
      </c>
      <c r="CJ106" s="62">
        <v>0</v>
      </c>
      <c r="CK106" s="62">
        <v>0</v>
      </c>
      <c r="CL106" s="62">
        <v>0</v>
      </c>
      <c r="CM106" s="62">
        <v>0</v>
      </c>
      <c r="CN106" s="62">
        <v>0</v>
      </c>
      <c r="CO106" s="62">
        <v>0</v>
      </c>
      <c r="CP106" s="62">
        <v>0</v>
      </c>
      <c r="CQ106" s="62">
        <v>0</v>
      </c>
      <c r="CR106" s="62">
        <v>0</v>
      </c>
      <c r="CS106" s="62">
        <v>0</v>
      </c>
      <c r="CT106" s="62">
        <v>13.885</v>
      </c>
      <c r="CU106" s="62">
        <v>82845</v>
      </c>
      <c r="CV106" s="62">
        <v>4.2381751082044046</v>
      </c>
      <c r="CW106" s="62">
        <v>13.638</v>
      </c>
      <c r="CX106" s="62">
        <v>161215</v>
      </c>
      <c r="CY106" s="62">
        <v>44.139372891778052</v>
      </c>
      <c r="CZ106" s="62">
        <v>13.525</v>
      </c>
      <c r="DA106" s="62">
        <v>17305</v>
      </c>
      <c r="DB106" s="62">
        <v>8.5132114169447082</v>
      </c>
      <c r="DC106" s="62">
        <v>13.425000000000001</v>
      </c>
      <c r="DD106" s="62">
        <v>9970</v>
      </c>
      <c r="DE106" s="62">
        <v>6.6534219502963374</v>
      </c>
      <c r="DF106" s="62">
        <v>13.25</v>
      </c>
      <c r="DG106" s="62">
        <v>98465</v>
      </c>
      <c r="DH106" s="62">
        <v>87.441239907441997</v>
      </c>
      <c r="DI106" s="62">
        <v>13.13</v>
      </c>
      <c r="DJ106" s="62">
        <v>910</v>
      </c>
      <c r="DK106" s="62">
        <v>0.96262012337521685</v>
      </c>
      <c r="DL106" s="62">
        <v>12.938000000000001</v>
      </c>
      <c r="DM106" s="62">
        <v>0</v>
      </c>
      <c r="DN106" s="62">
        <v>0</v>
      </c>
      <c r="DO106" s="62">
        <v>12.84</v>
      </c>
      <c r="DP106" s="62">
        <v>15585</v>
      </c>
      <c r="DQ106" s="62">
        <v>22.662820138359887</v>
      </c>
      <c r="DR106" s="62">
        <v>12.695</v>
      </c>
      <c r="DS106" s="62">
        <v>0</v>
      </c>
      <c r="DT106" s="62">
        <v>0</v>
      </c>
      <c r="DU106" s="62">
        <v>12.525</v>
      </c>
      <c r="DV106" s="62">
        <v>0</v>
      </c>
      <c r="DW106" s="62">
        <v>0</v>
      </c>
      <c r="DX106" s="62">
        <v>12.425000000000001</v>
      </c>
      <c r="DY106" s="62">
        <v>22520</v>
      </c>
      <c r="DZ106" s="62">
        <v>45.527992804608239</v>
      </c>
      <c r="EA106" s="62">
        <v>12.31</v>
      </c>
      <c r="EB106" s="62">
        <v>0</v>
      </c>
      <c r="EC106" s="62">
        <v>0</v>
      </c>
      <c r="ED106" s="62"/>
      <c r="EE106" s="62"/>
      <c r="EF106" s="62"/>
      <c r="EG106" s="62">
        <v>12.14</v>
      </c>
      <c r="EH106" s="62">
        <v>58205</v>
      </c>
      <c r="EI106" s="62">
        <v>147.61777602867136</v>
      </c>
      <c r="EJ106" s="62"/>
      <c r="EK106" s="62">
        <v>0</v>
      </c>
      <c r="EL106" s="62">
        <v>0</v>
      </c>
      <c r="EM106" s="62">
        <v>0</v>
      </c>
      <c r="EN106" s="62">
        <v>0</v>
      </c>
      <c r="EO106" s="62">
        <v>0</v>
      </c>
      <c r="EP106" s="62">
        <v>11.95</v>
      </c>
      <c r="EQ106" s="62">
        <v>16625</v>
      </c>
      <c r="ER106" s="62">
        <v>50.273247457013191</v>
      </c>
      <c r="ES106" s="62">
        <v>11.82</v>
      </c>
      <c r="ET106" s="62">
        <v>11765</v>
      </c>
      <c r="EU106" s="62">
        <v>41.176256678524176</v>
      </c>
      <c r="EV106" s="62">
        <v>11.76</v>
      </c>
      <c r="EW106" s="62">
        <v>21115</v>
      </c>
      <c r="EX106" s="62">
        <v>83.453370688774825</v>
      </c>
      <c r="EY106" s="62">
        <v>11.67</v>
      </c>
      <c r="EZ106" s="62">
        <v>114140</v>
      </c>
      <c r="FA106" s="62">
        <v>498.83695520988471</v>
      </c>
      <c r="FB106" s="62">
        <v>11.68</v>
      </c>
      <c r="FC106" s="62">
        <v>4830</v>
      </c>
      <c r="FD106" s="62">
        <v>22.929103979358278</v>
      </c>
      <c r="FE106" s="62">
        <v>11.71</v>
      </c>
      <c r="FF106" s="62">
        <v>6610</v>
      </c>
      <c r="FG106" s="62">
        <v>33.730865026483414</v>
      </c>
      <c r="FH106" s="62">
        <v>11.74</v>
      </c>
      <c r="FI106" s="62">
        <v>785</v>
      </c>
      <c r="FJ106" s="62">
        <v>4.2826639449302482</v>
      </c>
      <c r="FK106" s="62">
        <v>11.76</v>
      </c>
      <c r="FL106" s="76">
        <v>34315</v>
      </c>
      <c r="FM106" s="76">
        <v>198.15192305958948</v>
      </c>
      <c r="FN106" s="76">
        <v>11.81</v>
      </c>
      <c r="FO106" s="76">
        <v>385</v>
      </c>
      <c r="FP106" s="76">
        <v>2.3308323218898201</v>
      </c>
      <c r="FQ106" s="76">
        <v>11.83</v>
      </c>
      <c r="FR106" s="76">
        <v>58795</v>
      </c>
      <c r="FS106" s="76">
        <v>371.28733229650061</v>
      </c>
      <c r="FT106" s="76">
        <v>11.87</v>
      </c>
      <c r="FU106" s="76">
        <v>370</v>
      </c>
      <c r="FV106" s="76">
        <v>2.4294901245137721</v>
      </c>
      <c r="FW106" s="76">
        <v>11.88</v>
      </c>
      <c r="FX106" s="76">
        <v>84600</v>
      </c>
      <c r="FY106" s="76">
        <v>575.06724644778978</v>
      </c>
      <c r="FZ106" s="76">
        <v>11.9</v>
      </c>
      <c r="GA106" s="76">
        <v>85</v>
      </c>
      <c r="GB106" s="76">
        <v>0.59503131236430684</v>
      </c>
      <c r="GC106" s="62">
        <v>11.917999999999999</v>
      </c>
      <c r="GD106" s="62">
        <v>680</v>
      </c>
      <c r="GE106" s="62">
        <v>4.889125100646508</v>
      </c>
      <c r="GF106" s="62">
        <v>11.935</v>
      </c>
      <c r="GG106" s="62">
        <v>15</v>
      </c>
      <c r="GH106" s="62">
        <v>0.11056905940212498</v>
      </c>
      <c r="GI106" s="62">
        <v>11.95</v>
      </c>
      <c r="GJ106" s="62">
        <v>1355</v>
      </c>
      <c r="GK106" s="62">
        <v>10.204412433671227</v>
      </c>
      <c r="GL106" s="62">
        <v>11.993</v>
      </c>
      <c r="GM106" s="62">
        <v>0</v>
      </c>
      <c r="GN106" s="62">
        <v>0</v>
      </c>
      <c r="GO106" s="62">
        <v>12.03</v>
      </c>
      <c r="GP106" s="62">
        <v>21330</v>
      </c>
      <c r="GQ106" s="62">
        <v>170.81395989405394</v>
      </c>
      <c r="GR106" s="62">
        <v>12.045999999999999</v>
      </c>
      <c r="GS106" s="62">
        <v>0</v>
      </c>
      <c r="GT106" s="62">
        <v>0</v>
      </c>
      <c r="GU106" s="62">
        <v>12.06</v>
      </c>
      <c r="GV106" s="62">
        <v>5</v>
      </c>
      <c r="GW106" s="62">
        <v>4.1516673526419044E-2</v>
      </c>
      <c r="GX106" s="62">
        <v>12.076000000000001</v>
      </c>
      <c r="GY106" s="62">
        <v>0</v>
      </c>
      <c r="GZ106" s="62">
        <v>0</v>
      </c>
      <c r="HA106" s="62">
        <v>12.09</v>
      </c>
      <c r="HB106" s="62">
        <v>6066</v>
      </c>
      <c r="HC106" s="62">
        <v>51.186725458766183</v>
      </c>
      <c r="HD106" s="62">
        <v>12.12</v>
      </c>
      <c r="HE106" s="62">
        <v>50</v>
      </c>
      <c r="HF106" s="62">
        <v>0.42187285105580874</v>
      </c>
      <c r="HG106" s="62">
        <v>12.16</v>
      </c>
      <c r="HH106" s="62">
        <v>4010</v>
      </c>
      <c r="HI106" s="62">
        <v>33.372418846648671</v>
      </c>
      <c r="HJ106" s="62">
        <v>12.179</v>
      </c>
      <c r="HK106" s="62">
        <v>0</v>
      </c>
      <c r="HL106" s="62">
        <v>0</v>
      </c>
      <c r="HM106" s="62">
        <v>12.195</v>
      </c>
      <c r="HN106" s="62">
        <v>0</v>
      </c>
      <c r="HO106" s="62">
        <v>0</v>
      </c>
      <c r="HP106" s="62">
        <v>12.21</v>
      </c>
      <c r="HQ106" s="62">
        <v>0</v>
      </c>
      <c r="HR106" s="62">
        <v>0</v>
      </c>
    </row>
    <row r="107" spans="16:226" s="43" customFormat="1">
      <c r="P107" s="150">
        <f t="shared" si="47"/>
        <v>10</v>
      </c>
      <c r="Q107" s="61" t="str">
        <f>_xll.BDH(A107,$R$7:$S$7,$C$1,$C$1,"Dir=V","Dts=S","Sort=A","Quote=C","QtTyp=Y","Days=T","Per=cd","DtFmt=D","UseDPDF=Y")</f>
        <v>#N/A Invalid Security</v>
      </c>
      <c r="T107" s="43">
        <f t="shared" si="50"/>
        <v>0</v>
      </c>
      <c r="V107" s="69" t="str">
        <f>_xll.BDH(B107,$R$7:$S$7,$C$1,$C$1,"Dir=V","Dts=S","Sort=A","Quote=C","QtTyp=Y","Days=T","Per=cd","DtFmt=D","UseDPDF=Y")</f>
        <v>#N/A Invalid Security</v>
      </c>
      <c r="Y107" s="43">
        <f t="shared" si="51"/>
        <v>0</v>
      </c>
      <c r="AA107" s="43">
        <f t="shared" si="52"/>
        <v>0</v>
      </c>
      <c r="AB107" s="43">
        <f t="shared" si="45"/>
        <v>0</v>
      </c>
      <c r="AF107" s="48">
        <v>42152</v>
      </c>
      <c r="AG107" s="43">
        <v>13.28</v>
      </c>
      <c r="AH107" s="43">
        <v>257550</v>
      </c>
      <c r="AI107" s="43">
        <f t="shared" si="48"/>
        <v>257550</v>
      </c>
      <c r="AK107" s="58">
        <f t="shared" si="49"/>
        <v>42697</v>
      </c>
      <c r="AL107" s="43">
        <f t="shared" si="56"/>
        <v>102</v>
      </c>
      <c r="AM107" s="43">
        <f>IF(AK107="","",NETWORKDAYS(AK107,$AM$2,FERIADOS!$A$1:$A$830)-1)</f>
        <v>28</v>
      </c>
      <c r="AN107" s="63">
        <v>3.3904000000000001</v>
      </c>
      <c r="AO107" s="43">
        <f t="shared" si="53"/>
        <v>13.645</v>
      </c>
      <c r="AP107" s="50">
        <f t="shared" si="54"/>
        <v>298360</v>
      </c>
      <c r="AQ107" s="59">
        <f t="shared" si="46"/>
        <v>84.825134861923075</v>
      </c>
      <c r="AR107" s="59">
        <f t="shared" si="55"/>
        <v>0</v>
      </c>
      <c r="AS107" s="72">
        <v>42697</v>
      </c>
      <c r="AT107" s="73">
        <v>5988.4948569893531</v>
      </c>
      <c r="AU107" s="62">
        <v>0</v>
      </c>
      <c r="AV107" s="62">
        <v>0</v>
      </c>
      <c r="AW107" s="62">
        <v>0</v>
      </c>
      <c r="AX107" s="62">
        <v>0</v>
      </c>
      <c r="AY107" s="62">
        <v>0</v>
      </c>
      <c r="AZ107" s="62">
        <v>0</v>
      </c>
      <c r="BA107" s="62">
        <v>0</v>
      </c>
      <c r="BB107" s="62">
        <v>0</v>
      </c>
      <c r="BC107" s="62">
        <v>0</v>
      </c>
      <c r="BD107" s="62">
        <v>0</v>
      </c>
      <c r="BE107" s="62">
        <v>0</v>
      </c>
      <c r="BF107" s="62">
        <v>0</v>
      </c>
      <c r="BG107" s="62">
        <v>0</v>
      </c>
      <c r="BH107" s="62">
        <v>0</v>
      </c>
      <c r="BI107" s="62">
        <v>0</v>
      </c>
      <c r="BJ107" s="62">
        <v>0</v>
      </c>
      <c r="BK107" s="62">
        <v>0</v>
      </c>
      <c r="BL107" s="62">
        <v>0</v>
      </c>
      <c r="BM107" s="62">
        <v>0</v>
      </c>
      <c r="BN107" s="74">
        <v>0</v>
      </c>
      <c r="BO107" s="75">
        <v>0</v>
      </c>
      <c r="BP107" s="62">
        <v>0</v>
      </c>
      <c r="BQ107" s="62">
        <v>0</v>
      </c>
      <c r="BR107" s="62">
        <v>0</v>
      </c>
      <c r="BS107" s="62">
        <v>0</v>
      </c>
      <c r="BT107" s="62">
        <v>0</v>
      </c>
      <c r="BU107" s="62">
        <v>0</v>
      </c>
      <c r="BV107" s="62">
        <v>0</v>
      </c>
      <c r="BW107" s="62">
        <v>0</v>
      </c>
      <c r="BX107" s="62">
        <v>0</v>
      </c>
      <c r="BY107" s="62">
        <v>0</v>
      </c>
      <c r="BZ107" s="62">
        <v>0</v>
      </c>
      <c r="CA107" s="62">
        <v>0</v>
      </c>
      <c r="CB107" s="62">
        <v>0</v>
      </c>
      <c r="CC107" s="62">
        <v>0</v>
      </c>
      <c r="CD107" s="62">
        <v>0</v>
      </c>
      <c r="CE107" s="62">
        <v>0</v>
      </c>
      <c r="CF107" s="62">
        <v>0</v>
      </c>
      <c r="CG107" s="62">
        <v>0</v>
      </c>
      <c r="CH107" s="62">
        <v>0</v>
      </c>
      <c r="CI107" s="62">
        <v>0</v>
      </c>
      <c r="CJ107" s="62">
        <v>0</v>
      </c>
      <c r="CK107" s="62">
        <v>0</v>
      </c>
      <c r="CL107" s="62">
        <v>0</v>
      </c>
      <c r="CM107" s="62">
        <v>0</v>
      </c>
      <c r="CN107" s="62">
        <v>0</v>
      </c>
      <c r="CO107" s="62">
        <v>0</v>
      </c>
      <c r="CP107" s="62">
        <v>0</v>
      </c>
      <c r="CQ107" s="62">
        <v>0</v>
      </c>
      <c r="CR107" s="62">
        <v>0</v>
      </c>
      <c r="CS107" s="62">
        <v>0</v>
      </c>
      <c r="CT107" s="62">
        <v>13.88</v>
      </c>
      <c r="CU107" s="62">
        <v>9580</v>
      </c>
      <c r="CV107" s="62">
        <v>0.58894377383425833</v>
      </c>
      <c r="CW107" s="62">
        <v>13.645</v>
      </c>
      <c r="CX107" s="62">
        <v>298360</v>
      </c>
      <c r="CY107" s="62">
        <v>84.825134861923075</v>
      </c>
      <c r="CZ107" s="62">
        <v>13.528</v>
      </c>
      <c r="DA107" s="62">
        <v>4210</v>
      </c>
      <c r="DB107" s="62">
        <v>2.1162379689513644</v>
      </c>
      <c r="DC107" s="62">
        <v>13.42</v>
      </c>
      <c r="DD107" s="62">
        <v>17425</v>
      </c>
      <c r="DE107" s="62">
        <v>11.819063209345508</v>
      </c>
      <c r="DF107" s="62">
        <v>13.26</v>
      </c>
      <c r="DG107" s="62">
        <v>122740</v>
      </c>
      <c r="DH107" s="62">
        <v>110.34987103855447</v>
      </c>
      <c r="DI107" s="62">
        <v>13.125</v>
      </c>
      <c r="DJ107" s="62">
        <v>780</v>
      </c>
      <c r="DK107" s="62">
        <v>0.83395921864633971</v>
      </c>
      <c r="DL107" s="62">
        <v>12.97</v>
      </c>
      <c r="DM107" s="62">
        <v>215</v>
      </c>
      <c r="DN107" s="62">
        <v>0.27388151953608342</v>
      </c>
      <c r="DO107" s="62">
        <v>12.855</v>
      </c>
      <c r="DP107" s="62">
        <v>107080</v>
      </c>
      <c r="DQ107" s="62">
        <v>156.92800432816315</v>
      </c>
      <c r="DR107" s="62">
        <v>12.705</v>
      </c>
      <c r="DS107" s="62">
        <v>0</v>
      </c>
      <c r="DT107" s="62">
        <v>0</v>
      </c>
      <c r="DU107" s="62">
        <v>12.54</v>
      </c>
      <c r="DV107" s="62">
        <v>0</v>
      </c>
      <c r="DW107" s="62">
        <v>0</v>
      </c>
      <c r="DX107" s="62">
        <v>12.44</v>
      </c>
      <c r="DY107" s="62">
        <v>36200</v>
      </c>
      <c r="DZ107" s="62">
        <v>73.611145486533076</v>
      </c>
      <c r="EA107" s="62">
        <v>12.319000000000001</v>
      </c>
      <c r="EB107" s="62">
        <v>0</v>
      </c>
      <c r="EC107" s="62">
        <v>0</v>
      </c>
      <c r="ED107" s="62"/>
      <c r="EE107" s="62"/>
      <c r="EF107" s="62"/>
      <c r="EG107" s="62">
        <v>12.14</v>
      </c>
      <c r="EH107" s="62">
        <v>302925</v>
      </c>
      <c r="EI107" s="62">
        <v>772.15723134805091</v>
      </c>
      <c r="EJ107" s="62"/>
      <c r="EK107" s="62">
        <v>0</v>
      </c>
      <c r="EL107" s="62">
        <v>0</v>
      </c>
      <c r="EM107" s="62">
        <v>0</v>
      </c>
      <c r="EN107" s="62">
        <v>0</v>
      </c>
      <c r="EO107" s="62">
        <v>0</v>
      </c>
      <c r="EP107" s="62">
        <v>11.94</v>
      </c>
      <c r="EQ107" s="62">
        <v>38600</v>
      </c>
      <c r="ER107" s="62">
        <v>117.26400361730413</v>
      </c>
      <c r="ES107" s="62">
        <v>11.81</v>
      </c>
      <c r="ET107" s="62">
        <v>37860</v>
      </c>
      <c r="EU107" s="62">
        <v>133.05986172822205</v>
      </c>
      <c r="EV107" s="62">
        <v>11.75</v>
      </c>
      <c r="EW107" s="62">
        <v>6720</v>
      </c>
      <c r="EX107" s="62">
        <v>26.662141971945722</v>
      </c>
      <c r="EY107" s="62">
        <v>11.68</v>
      </c>
      <c r="EZ107" s="62">
        <v>301790</v>
      </c>
      <c r="FA107" s="62">
        <v>1322.9976233054115</v>
      </c>
      <c r="FB107" s="62">
        <v>11.68</v>
      </c>
      <c r="FC107" s="62">
        <v>6750</v>
      </c>
      <c r="FD107" s="62">
        <v>32.14486524915776</v>
      </c>
      <c r="FE107" s="62">
        <v>11.68</v>
      </c>
      <c r="FF107" s="62">
        <v>12585</v>
      </c>
      <c r="FG107" s="62">
        <v>64.475336224846814</v>
      </c>
      <c r="FH107" s="62">
        <v>11.72</v>
      </c>
      <c r="FI107" s="62">
        <v>1535</v>
      </c>
      <c r="FJ107" s="62">
        <v>8.4040002050151195</v>
      </c>
      <c r="FK107" s="62">
        <v>11.75</v>
      </c>
      <c r="FL107" s="76">
        <v>94185</v>
      </c>
      <c r="FM107" s="76">
        <v>545.55651506070149</v>
      </c>
      <c r="FN107" s="76">
        <v>11.78</v>
      </c>
      <c r="FO107" s="76">
        <v>250</v>
      </c>
      <c r="FP107" s="76">
        <v>1.5192841315928292</v>
      </c>
      <c r="FQ107" s="76">
        <v>11.81</v>
      </c>
      <c r="FR107" s="76">
        <v>25605</v>
      </c>
      <c r="FS107" s="76">
        <v>162.24005973859494</v>
      </c>
      <c r="FT107" s="76">
        <v>11.82</v>
      </c>
      <c r="FU107" s="76">
        <v>300</v>
      </c>
      <c r="FV107" s="76">
        <v>1.9790155864219798</v>
      </c>
      <c r="FW107" s="76">
        <v>11.83</v>
      </c>
      <c r="FX107" s="76">
        <v>226925</v>
      </c>
      <c r="FY107" s="76">
        <v>1549.7655837037109</v>
      </c>
      <c r="FZ107" s="76">
        <v>11.853999999999999</v>
      </c>
      <c r="GA107" s="76">
        <v>50</v>
      </c>
      <c r="GB107" s="76">
        <v>0.35161420466497623</v>
      </c>
      <c r="GC107" s="62">
        <v>11.875999999999999</v>
      </c>
      <c r="GD107" s="62">
        <v>55</v>
      </c>
      <c r="GE107" s="62">
        <v>0.39718781126540825</v>
      </c>
      <c r="GF107" s="62">
        <v>11.897</v>
      </c>
      <c r="GG107" s="62">
        <v>5</v>
      </c>
      <c r="GH107" s="62">
        <v>3.7012999175694963E-2</v>
      </c>
      <c r="GI107" s="62">
        <v>11.914999999999999</v>
      </c>
      <c r="GJ107" s="62">
        <v>2195</v>
      </c>
      <c r="GK107" s="62">
        <v>16.598669365674528</v>
      </c>
      <c r="GL107" s="62">
        <v>11.95</v>
      </c>
      <c r="GM107" s="62">
        <v>0</v>
      </c>
      <c r="GN107" s="62">
        <v>0</v>
      </c>
      <c r="GO107" s="62">
        <v>11.98</v>
      </c>
      <c r="GP107" s="62">
        <v>60335</v>
      </c>
      <c r="GQ107" s="62">
        <v>485.7152554655882</v>
      </c>
      <c r="GR107" s="62">
        <v>11.999000000000001</v>
      </c>
      <c r="GS107" s="62">
        <v>0</v>
      </c>
      <c r="GT107" s="62">
        <v>0</v>
      </c>
      <c r="GU107" s="62">
        <v>12.015000000000001</v>
      </c>
      <c r="GV107" s="62">
        <v>110</v>
      </c>
      <c r="GW107" s="62">
        <v>0.91816292856133042</v>
      </c>
      <c r="GX107" s="62">
        <v>12.028</v>
      </c>
      <c r="GY107" s="62">
        <v>0</v>
      </c>
      <c r="GZ107" s="62">
        <v>0</v>
      </c>
      <c r="HA107" s="62">
        <v>12.04</v>
      </c>
      <c r="HB107" s="62">
        <v>25060</v>
      </c>
      <c r="HC107" s="62">
        <v>212.73111263616377</v>
      </c>
      <c r="HD107" s="62">
        <v>12.073</v>
      </c>
      <c r="HE107" s="62">
        <v>435</v>
      </c>
      <c r="HF107" s="62">
        <v>3.6927386908237518</v>
      </c>
      <c r="HG107" s="62">
        <v>12.1</v>
      </c>
      <c r="HH107" s="62">
        <v>10545</v>
      </c>
      <c r="HI107" s="62">
        <v>88.44148733684834</v>
      </c>
      <c r="HJ107" s="62">
        <v>12.119</v>
      </c>
      <c r="HK107" s="62">
        <v>0</v>
      </c>
      <c r="HL107" s="62">
        <v>0</v>
      </c>
      <c r="HM107" s="62">
        <v>12.135</v>
      </c>
      <c r="HN107" s="62">
        <v>5</v>
      </c>
      <c r="HO107" s="62">
        <v>3.9852274122705353E-2</v>
      </c>
      <c r="HP107" s="62">
        <v>12.15</v>
      </c>
      <c r="HQ107" s="62">
        <v>0</v>
      </c>
      <c r="HR107" s="62">
        <v>0</v>
      </c>
    </row>
    <row r="108" spans="16:226" s="43" customFormat="1">
      <c r="P108" s="150">
        <f t="shared" si="47"/>
        <v>10</v>
      </c>
      <c r="Q108" s="61" t="str">
        <f>_xll.BDH(A108,$R$7:$S$7,$C$1,$C$1,"Dir=V","Dts=S","Sort=A","Quote=C","QtTyp=Y","Days=T","Per=cd","DtFmt=D","UseDPDF=Y")</f>
        <v>#N/A Invalid Security</v>
      </c>
      <c r="T108" s="43">
        <f t="shared" si="50"/>
        <v>0</v>
      </c>
      <c r="V108" s="69" t="str">
        <f>_xll.BDH(B108,$R$7:$S$7,$C$1,$C$1,"Dir=V","Dts=S","Sort=A","Quote=C","QtTyp=Y","Days=T","Per=cd","DtFmt=D","UseDPDF=Y")</f>
        <v>#N/A Invalid Security</v>
      </c>
      <c r="Y108" s="43">
        <f t="shared" si="51"/>
        <v>0</v>
      </c>
      <c r="AA108" s="43">
        <f t="shared" si="52"/>
        <v>0</v>
      </c>
      <c r="AB108" s="43">
        <f t="shared" si="45"/>
        <v>0</v>
      </c>
      <c r="AF108" s="48">
        <v>42153</v>
      </c>
      <c r="AG108" s="43">
        <v>13.32</v>
      </c>
      <c r="AH108" s="43">
        <v>178545</v>
      </c>
      <c r="AI108" s="43">
        <f t="shared" si="48"/>
        <v>178545</v>
      </c>
      <c r="AK108" s="58">
        <f t="shared" si="49"/>
        <v>42696</v>
      </c>
      <c r="AL108" s="43">
        <f t="shared" si="56"/>
        <v>103</v>
      </c>
      <c r="AM108" s="43">
        <f>IF(AK108="","",NETWORKDAYS(AK108,$AM$2,FERIADOS!$A$1:$A$830)-1)</f>
        <v>29</v>
      </c>
      <c r="AN108" s="63">
        <v>3.3563000000000001</v>
      </c>
      <c r="AO108" s="43">
        <f t="shared" si="53"/>
        <v>13.657999999999999</v>
      </c>
      <c r="AP108" s="50">
        <f t="shared" si="54"/>
        <v>331075</v>
      </c>
      <c r="AQ108" s="59">
        <f t="shared" si="46"/>
        <v>98.415759814181015</v>
      </c>
      <c r="AR108" s="59">
        <f t="shared" si="55"/>
        <v>0</v>
      </c>
      <c r="AS108" s="72">
        <v>42696</v>
      </c>
      <c r="AT108" s="73">
        <v>5896.7368276195093</v>
      </c>
      <c r="AU108" s="62">
        <v>0</v>
      </c>
      <c r="AV108" s="62">
        <v>0</v>
      </c>
      <c r="AW108" s="62">
        <v>0</v>
      </c>
      <c r="AX108" s="62">
        <v>0</v>
      </c>
      <c r="AY108" s="62">
        <v>0</v>
      </c>
      <c r="AZ108" s="62">
        <v>0</v>
      </c>
      <c r="BA108" s="62">
        <v>0</v>
      </c>
      <c r="BB108" s="62">
        <v>0</v>
      </c>
      <c r="BC108" s="62">
        <v>0</v>
      </c>
      <c r="BD108" s="62">
        <v>0</v>
      </c>
      <c r="BE108" s="62">
        <v>0</v>
      </c>
      <c r="BF108" s="62">
        <v>0</v>
      </c>
      <c r="BG108" s="62">
        <v>0</v>
      </c>
      <c r="BH108" s="62">
        <v>0</v>
      </c>
      <c r="BI108" s="62">
        <v>0</v>
      </c>
      <c r="BJ108" s="62">
        <v>0</v>
      </c>
      <c r="BK108" s="62">
        <v>0</v>
      </c>
      <c r="BL108" s="62">
        <v>0</v>
      </c>
      <c r="BM108" s="62">
        <v>0</v>
      </c>
      <c r="BN108" s="74">
        <v>0</v>
      </c>
      <c r="BO108" s="75">
        <v>0</v>
      </c>
      <c r="BP108" s="62">
        <v>0</v>
      </c>
      <c r="BQ108" s="62">
        <v>0</v>
      </c>
      <c r="BR108" s="62">
        <v>0</v>
      </c>
      <c r="BS108" s="62">
        <v>0</v>
      </c>
      <c r="BT108" s="62">
        <v>0</v>
      </c>
      <c r="BU108" s="62">
        <v>0</v>
      </c>
      <c r="BV108" s="62">
        <v>0</v>
      </c>
      <c r="BW108" s="62">
        <v>0</v>
      </c>
      <c r="BX108" s="62">
        <v>0</v>
      </c>
      <c r="BY108" s="62">
        <v>0</v>
      </c>
      <c r="BZ108" s="62">
        <v>0</v>
      </c>
      <c r="CA108" s="62">
        <v>0</v>
      </c>
      <c r="CB108" s="62">
        <v>0</v>
      </c>
      <c r="CC108" s="62">
        <v>0</v>
      </c>
      <c r="CD108" s="62">
        <v>0</v>
      </c>
      <c r="CE108" s="62">
        <v>0</v>
      </c>
      <c r="CF108" s="62">
        <v>0</v>
      </c>
      <c r="CG108" s="62">
        <v>0</v>
      </c>
      <c r="CH108" s="62">
        <v>0</v>
      </c>
      <c r="CI108" s="62">
        <v>0</v>
      </c>
      <c r="CJ108" s="62">
        <v>0</v>
      </c>
      <c r="CK108" s="62">
        <v>0</v>
      </c>
      <c r="CL108" s="62">
        <v>0</v>
      </c>
      <c r="CM108" s="62">
        <v>0</v>
      </c>
      <c r="CN108" s="62">
        <v>0</v>
      </c>
      <c r="CO108" s="62">
        <v>0</v>
      </c>
      <c r="CP108" s="62">
        <v>0</v>
      </c>
      <c r="CQ108" s="62">
        <v>0</v>
      </c>
      <c r="CR108" s="62">
        <v>0</v>
      </c>
      <c r="CS108" s="62">
        <v>0</v>
      </c>
      <c r="CT108" s="62">
        <v>13.881</v>
      </c>
      <c r="CU108" s="62">
        <v>25315</v>
      </c>
      <c r="CV108" s="62">
        <v>1.8331385741603656</v>
      </c>
      <c r="CW108" s="62">
        <v>13.657999999999999</v>
      </c>
      <c r="CX108" s="62">
        <v>331075</v>
      </c>
      <c r="CY108" s="62">
        <v>98.415759814181015</v>
      </c>
      <c r="CZ108" s="62">
        <v>13.53</v>
      </c>
      <c r="DA108" s="62">
        <v>9615</v>
      </c>
      <c r="DB108" s="62">
        <v>4.9773040476042976</v>
      </c>
      <c r="DC108" s="62">
        <v>13.435</v>
      </c>
      <c r="DD108" s="62">
        <v>5460</v>
      </c>
      <c r="DE108" s="62">
        <v>3.7935260905348467</v>
      </c>
      <c r="DF108" s="62">
        <v>13.28</v>
      </c>
      <c r="DG108" s="62">
        <v>148475</v>
      </c>
      <c r="DH108" s="62">
        <v>136.22486257463549</v>
      </c>
      <c r="DI108" s="62">
        <v>13.15</v>
      </c>
      <c r="DJ108" s="62">
        <v>780</v>
      </c>
      <c r="DK108" s="62">
        <v>0.84947534262468782</v>
      </c>
      <c r="DL108" s="62">
        <v>12.981</v>
      </c>
      <c r="DM108" s="62">
        <v>0</v>
      </c>
      <c r="DN108" s="62">
        <v>0</v>
      </c>
      <c r="DO108" s="62">
        <v>12.865</v>
      </c>
      <c r="DP108" s="62">
        <v>105490</v>
      </c>
      <c r="DQ108" s="62">
        <v>157.0981717376963</v>
      </c>
      <c r="DR108" s="62">
        <v>12.72</v>
      </c>
      <c r="DS108" s="62">
        <v>2100</v>
      </c>
      <c r="DT108" s="62">
        <v>3.5285868650303196</v>
      </c>
      <c r="DU108" s="62">
        <v>12.554</v>
      </c>
      <c r="DV108" s="62">
        <v>0</v>
      </c>
      <c r="DW108" s="62">
        <v>0</v>
      </c>
      <c r="DX108" s="62">
        <v>12.455</v>
      </c>
      <c r="DY108" s="62">
        <v>39595</v>
      </c>
      <c r="DZ108" s="62">
        <v>81.651020186852634</v>
      </c>
      <c r="EA108" s="62">
        <v>12.327999999999999</v>
      </c>
      <c r="EB108" s="62">
        <v>0</v>
      </c>
      <c r="EC108" s="62">
        <v>0</v>
      </c>
      <c r="ED108" s="62"/>
      <c r="EE108" s="62"/>
      <c r="EF108" s="62"/>
      <c r="EG108" s="62">
        <v>12.14</v>
      </c>
      <c r="EH108" s="62">
        <v>245675</v>
      </c>
      <c r="EI108" s="62">
        <v>634.58429823132747</v>
      </c>
      <c r="EJ108" s="62"/>
      <c r="EK108" s="62">
        <v>0</v>
      </c>
      <c r="EL108" s="62">
        <v>0</v>
      </c>
      <c r="EM108" s="62">
        <v>0</v>
      </c>
      <c r="EN108" s="62">
        <v>0</v>
      </c>
      <c r="EO108" s="62">
        <v>0</v>
      </c>
      <c r="EP108" s="62">
        <v>11.94</v>
      </c>
      <c r="EQ108" s="62">
        <v>16350</v>
      </c>
      <c r="ER108" s="62">
        <v>50.300690670427301</v>
      </c>
      <c r="ES108" s="62">
        <v>11.8</v>
      </c>
      <c r="ET108" s="62">
        <v>25490</v>
      </c>
      <c r="EU108" s="62">
        <v>90.70193793183968</v>
      </c>
      <c r="EV108" s="62">
        <v>11.72</v>
      </c>
      <c r="EW108" s="62">
        <v>21725</v>
      </c>
      <c r="EX108" s="62">
        <v>87.286976737060257</v>
      </c>
      <c r="EY108" s="62">
        <v>11.67</v>
      </c>
      <c r="EZ108" s="62">
        <v>265090</v>
      </c>
      <c r="FA108" s="62">
        <v>1175.9558865088131</v>
      </c>
      <c r="FB108" s="62">
        <v>11.66</v>
      </c>
      <c r="FC108" s="62">
        <v>1975</v>
      </c>
      <c r="FD108" s="62">
        <v>9.5185824136004893</v>
      </c>
      <c r="FE108" s="62">
        <v>11.67</v>
      </c>
      <c r="FF108" s="62">
        <v>8355</v>
      </c>
      <c r="FG108" s="62">
        <v>43.300570907234871</v>
      </c>
      <c r="FH108" s="62">
        <v>11.71</v>
      </c>
      <c r="FI108" s="62">
        <v>430</v>
      </c>
      <c r="FJ108" s="62">
        <v>2.3812276601197615</v>
      </c>
      <c r="FK108" s="62">
        <v>11.73</v>
      </c>
      <c r="FL108" s="76">
        <v>114384</v>
      </c>
      <c r="FM108" s="76">
        <v>670.34298210718794</v>
      </c>
      <c r="FN108" s="76">
        <v>11.762</v>
      </c>
      <c r="FO108" s="76">
        <v>50</v>
      </c>
      <c r="FP108" s="76">
        <v>0.30738780475655192</v>
      </c>
      <c r="FQ108" s="76">
        <v>11.79</v>
      </c>
      <c r="FR108" s="76">
        <v>45905</v>
      </c>
      <c r="FS108" s="76">
        <v>294.25792336454015</v>
      </c>
      <c r="FT108" s="76">
        <v>11.83</v>
      </c>
      <c r="FU108" s="76">
        <v>125</v>
      </c>
      <c r="FV108" s="76">
        <v>0.833097530460021</v>
      </c>
      <c r="FW108" s="76">
        <v>11.82</v>
      </c>
      <c r="FX108" s="76">
        <v>216295</v>
      </c>
      <c r="FY108" s="76">
        <v>1493.6420734743654</v>
      </c>
      <c r="FZ108" s="76">
        <v>11.843999999999999</v>
      </c>
      <c r="GA108" s="76">
        <v>25</v>
      </c>
      <c r="GB108" s="76">
        <v>0.1777617366798746</v>
      </c>
      <c r="GC108" s="62">
        <v>11.866</v>
      </c>
      <c r="GD108" s="62">
        <v>1365</v>
      </c>
      <c r="GE108" s="62">
        <v>9.9667959359857594</v>
      </c>
      <c r="GF108" s="62">
        <v>11.887</v>
      </c>
      <c r="GG108" s="62">
        <v>10</v>
      </c>
      <c r="GH108" s="62">
        <v>7.4845132604566808E-2</v>
      </c>
      <c r="GI108" s="62">
        <v>11.904999999999999</v>
      </c>
      <c r="GJ108" s="62">
        <v>3005</v>
      </c>
      <c r="GK108" s="62">
        <v>22.974941234623767</v>
      </c>
      <c r="GL108" s="62">
        <v>11.945</v>
      </c>
      <c r="GM108" s="62">
        <v>0</v>
      </c>
      <c r="GN108" s="62">
        <v>0</v>
      </c>
      <c r="GO108" s="62">
        <v>11.98</v>
      </c>
      <c r="GP108" s="62">
        <v>56639</v>
      </c>
      <c r="GQ108" s="62">
        <v>460.68744152955543</v>
      </c>
      <c r="GR108" s="62">
        <v>11.984999999999999</v>
      </c>
      <c r="GS108" s="62">
        <v>0</v>
      </c>
      <c r="GT108" s="62">
        <v>0</v>
      </c>
      <c r="GU108" s="62">
        <v>11.99</v>
      </c>
      <c r="GV108" s="62">
        <v>115</v>
      </c>
      <c r="GW108" s="62">
        <v>0.97150713836417646</v>
      </c>
      <c r="GX108" s="62">
        <v>12.010999999999999</v>
      </c>
      <c r="GY108" s="62">
        <v>0</v>
      </c>
      <c r="GZ108" s="62">
        <v>0</v>
      </c>
      <c r="HA108" s="62">
        <v>12.03</v>
      </c>
      <c r="HB108" s="62">
        <v>28610</v>
      </c>
      <c r="HC108" s="62">
        <v>245.54291509541471</v>
      </c>
      <c r="HD108" s="62">
        <v>12.045</v>
      </c>
      <c r="HE108" s="62">
        <v>1500</v>
      </c>
      <c r="HF108" s="62">
        <v>12.895216581997223</v>
      </c>
      <c r="HG108" s="62">
        <v>12.09</v>
      </c>
      <c r="HH108" s="62">
        <v>11988</v>
      </c>
      <c r="HI108" s="62">
        <v>101.65992265923079</v>
      </c>
      <c r="HJ108" s="62">
        <v>12.109</v>
      </c>
      <c r="HK108" s="62">
        <v>0</v>
      </c>
      <c r="HL108" s="62">
        <v>0</v>
      </c>
      <c r="HM108" s="62">
        <v>12.125</v>
      </c>
      <c r="HN108" s="62">
        <v>0</v>
      </c>
      <c r="HO108" s="62">
        <v>0</v>
      </c>
      <c r="HP108" s="62">
        <v>12.14</v>
      </c>
      <c r="HQ108" s="62">
        <v>0</v>
      </c>
      <c r="HR108" s="62">
        <v>0</v>
      </c>
    </row>
    <row r="109" spans="16:226" s="43" customFormat="1">
      <c r="P109" s="150">
        <f t="shared" si="47"/>
        <v>10</v>
      </c>
      <c r="Q109" s="61" t="str">
        <f>_xll.BDH(A109,$R$7:$S$7,$C$1,$C$1,"Dir=V","Dts=S","Sort=A","Quote=C","QtTyp=Y","Days=T","Per=cd","DtFmt=D","UseDPDF=Y")</f>
        <v>#N/A Invalid Security</v>
      </c>
      <c r="T109" s="43">
        <f t="shared" si="50"/>
        <v>0</v>
      </c>
      <c r="V109" s="69" t="str">
        <f>_xll.BDH(B109,$R$7:$S$7,$C$1,$C$1,"Dir=V","Dts=S","Sort=A","Quote=C","QtTyp=Y","Days=T","Per=cd","DtFmt=D","UseDPDF=Y")</f>
        <v>#N/A Invalid Security</v>
      </c>
      <c r="Y109" s="43">
        <f t="shared" si="51"/>
        <v>0</v>
      </c>
      <c r="AA109" s="43">
        <f t="shared" si="52"/>
        <v>0</v>
      </c>
      <c r="AB109" s="43">
        <f t="shared" si="45"/>
        <v>0</v>
      </c>
      <c r="AF109" s="48">
        <v>42156</v>
      </c>
      <c r="AG109" s="43">
        <v>13.42</v>
      </c>
      <c r="AH109" s="43">
        <v>158405</v>
      </c>
      <c r="AI109" s="43">
        <f t="shared" si="48"/>
        <v>158405</v>
      </c>
      <c r="AK109" s="58">
        <f t="shared" si="49"/>
        <v>42695</v>
      </c>
      <c r="AL109" s="43">
        <f t="shared" si="56"/>
        <v>104</v>
      </c>
      <c r="AM109" s="43">
        <f>IF(AK109="","",NETWORKDAYS(AK109,$AM$2,FERIADOS!$A$1:$A$830)-1)</f>
        <v>30</v>
      </c>
      <c r="AN109" s="63">
        <v>3.3517000000000001</v>
      </c>
      <c r="AO109" s="43">
        <f t="shared" si="53"/>
        <v>13.675000000000001</v>
      </c>
      <c r="AP109" s="50">
        <f t="shared" si="54"/>
        <v>454240</v>
      </c>
      <c r="AQ109" s="59">
        <f t="shared" si="46"/>
        <v>139.78134238692363</v>
      </c>
      <c r="AR109" s="59">
        <f t="shared" si="55"/>
        <v>0</v>
      </c>
      <c r="AS109" s="72">
        <v>42695</v>
      </c>
      <c r="AT109" s="73">
        <v>5253.1115583291339</v>
      </c>
      <c r="AU109" s="62">
        <v>0</v>
      </c>
      <c r="AV109" s="62">
        <v>0</v>
      </c>
      <c r="AW109" s="62">
        <v>0</v>
      </c>
      <c r="AX109" s="62">
        <v>0</v>
      </c>
      <c r="AY109" s="62">
        <v>0</v>
      </c>
      <c r="AZ109" s="62">
        <v>0</v>
      </c>
      <c r="BA109" s="62">
        <v>0</v>
      </c>
      <c r="BB109" s="62">
        <v>0</v>
      </c>
      <c r="BC109" s="62">
        <v>0</v>
      </c>
      <c r="BD109" s="62">
        <v>0</v>
      </c>
      <c r="BE109" s="62">
        <v>0</v>
      </c>
      <c r="BF109" s="62">
        <v>0</v>
      </c>
      <c r="BG109" s="62">
        <v>0</v>
      </c>
      <c r="BH109" s="62">
        <v>0</v>
      </c>
      <c r="BI109" s="62">
        <v>0</v>
      </c>
      <c r="BJ109" s="62">
        <v>0</v>
      </c>
      <c r="BK109" s="62">
        <v>0</v>
      </c>
      <c r="BL109" s="62">
        <v>0</v>
      </c>
      <c r="BM109" s="62">
        <v>0</v>
      </c>
      <c r="BN109" s="74">
        <v>0</v>
      </c>
      <c r="BO109" s="75">
        <v>0</v>
      </c>
      <c r="BP109" s="62">
        <v>0</v>
      </c>
      <c r="BQ109" s="62">
        <v>0</v>
      </c>
      <c r="BR109" s="62">
        <v>0</v>
      </c>
      <c r="BS109" s="62">
        <v>0</v>
      </c>
      <c r="BT109" s="62">
        <v>0</v>
      </c>
      <c r="BU109" s="62">
        <v>0</v>
      </c>
      <c r="BV109" s="62">
        <v>0</v>
      </c>
      <c r="BW109" s="62">
        <v>0</v>
      </c>
      <c r="BX109" s="62">
        <v>0</v>
      </c>
      <c r="BY109" s="62">
        <v>0</v>
      </c>
      <c r="BZ109" s="62">
        <v>0</v>
      </c>
      <c r="CA109" s="62">
        <v>0</v>
      </c>
      <c r="CB109" s="62">
        <v>0</v>
      </c>
      <c r="CC109" s="62">
        <v>0</v>
      </c>
      <c r="CD109" s="62">
        <v>0</v>
      </c>
      <c r="CE109" s="62">
        <v>0</v>
      </c>
      <c r="CF109" s="62">
        <v>0</v>
      </c>
      <c r="CG109" s="62">
        <v>0</v>
      </c>
      <c r="CH109" s="62">
        <v>0</v>
      </c>
      <c r="CI109" s="62">
        <v>0</v>
      </c>
      <c r="CJ109" s="62">
        <v>0</v>
      </c>
      <c r="CK109" s="62">
        <v>0</v>
      </c>
      <c r="CL109" s="62">
        <v>0</v>
      </c>
      <c r="CM109" s="62">
        <v>0</v>
      </c>
      <c r="CN109" s="62">
        <v>0</v>
      </c>
      <c r="CO109" s="62">
        <v>0</v>
      </c>
      <c r="CP109" s="62">
        <v>0</v>
      </c>
      <c r="CQ109" s="62">
        <v>0</v>
      </c>
      <c r="CR109" s="62">
        <v>0</v>
      </c>
      <c r="CS109" s="62">
        <v>0</v>
      </c>
      <c r="CT109" s="62">
        <v>13.881</v>
      </c>
      <c r="CU109" s="62">
        <v>10495</v>
      </c>
      <c r="CV109" s="62">
        <v>0.8692873804700133</v>
      </c>
      <c r="CW109" s="62">
        <v>13.675000000000001</v>
      </c>
      <c r="CX109" s="62">
        <v>454240</v>
      </c>
      <c r="CY109" s="62">
        <v>139.78134238692363</v>
      </c>
      <c r="CZ109" s="62">
        <v>13.542999999999999</v>
      </c>
      <c r="DA109" s="62">
        <v>1210</v>
      </c>
      <c r="DB109" s="62">
        <v>0.63911700492381418</v>
      </c>
      <c r="DC109" s="62">
        <v>13.455</v>
      </c>
      <c r="DD109" s="62">
        <v>17585</v>
      </c>
      <c r="DE109" s="62">
        <v>12.402873237838323</v>
      </c>
      <c r="DF109" s="62">
        <v>13.31</v>
      </c>
      <c r="DG109" s="62">
        <v>164290</v>
      </c>
      <c r="DH109" s="62">
        <v>152.45181377441489</v>
      </c>
      <c r="DI109" s="62">
        <v>13.185</v>
      </c>
      <c r="DJ109" s="62">
        <v>6235</v>
      </c>
      <c r="DK109" s="62">
        <v>6.8550742696523406</v>
      </c>
      <c r="DL109" s="62">
        <v>13.05</v>
      </c>
      <c r="DM109" s="62">
        <v>270</v>
      </c>
      <c r="DN109" s="62">
        <v>0.35250407280870732</v>
      </c>
      <c r="DO109" s="62">
        <v>12.904999999999999</v>
      </c>
      <c r="DP109" s="62">
        <v>129130</v>
      </c>
      <c r="DQ109" s="62">
        <v>193.62231662264065</v>
      </c>
      <c r="DR109" s="62">
        <v>12.77</v>
      </c>
      <c r="DS109" s="62">
        <v>0</v>
      </c>
      <c r="DT109" s="62">
        <v>0</v>
      </c>
      <c r="DU109" s="62">
        <v>12.606</v>
      </c>
      <c r="DV109" s="62">
        <v>0</v>
      </c>
      <c r="DW109" s="62">
        <v>0</v>
      </c>
      <c r="DX109" s="62">
        <v>12.51</v>
      </c>
      <c r="DY109" s="62">
        <v>12410</v>
      </c>
      <c r="DZ109" s="62">
        <v>25.709112676119222</v>
      </c>
      <c r="EA109" s="62">
        <v>12.385</v>
      </c>
      <c r="EB109" s="62">
        <v>0</v>
      </c>
      <c r="EC109" s="62">
        <v>0</v>
      </c>
      <c r="ED109" s="62"/>
      <c r="EE109" s="62"/>
      <c r="EF109" s="62"/>
      <c r="EG109" s="62">
        <v>12.2</v>
      </c>
      <c r="EH109" s="62">
        <v>231680</v>
      </c>
      <c r="EI109" s="62">
        <v>600.46124173423084</v>
      </c>
      <c r="EJ109" s="62"/>
      <c r="EK109" s="62">
        <v>0</v>
      </c>
      <c r="EL109" s="62">
        <v>0</v>
      </c>
      <c r="EM109" s="62">
        <v>0</v>
      </c>
      <c r="EN109" s="62">
        <v>0</v>
      </c>
      <c r="EO109" s="62">
        <v>0</v>
      </c>
      <c r="EP109" s="62">
        <v>12</v>
      </c>
      <c r="EQ109" s="62">
        <v>17110</v>
      </c>
      <c r="ER109" s="62">
        <v>52.77642393291039</v>
      </c>
      <c r="ES109" s="62">
        <v>11.87</v>
      </c>
      <c r="ET109" s="62">
        <v>21530</v>
      </c>
      <c r="EU109" s="62">
        <v>76.747918168301339</v>
      </c>
      <c r="EV109" s="62">
        <v>11.8</v>
      </c>
      <c r="EW109" s="62">
        <v>9005</v>
      </c>
      <c r="EX109" s="62">
        <v>36.217794507648328</v>
      </c>
      <c r="EY109" s="62">
        <v>11.7</v>
      </c>
      <c r="EZ109" s="62">
        <v>264485</v>
      </c>
      <c r="FA109" s="62">
        <v>1175.6129096898221</v>
      </c>
      <c r="FB109" s="62">
        <v>11.69</v>
      </c>
      <c r="FC109" s="62">
        <v>1185</v>
      </c>
      <c r="FD109" s="62">
        <v>5.721053222364068</v>
      </c>
      <c r="FE109" s="62">
        <v>11.72</v>
      </c>
      <c r="FF109" s="62">
        <v>4535</v>
      </c>
      <c r="FG109" s="62">
        <v>23.523344321413756</v>
      </c>
      <c r="FH109" s="62">
        <v>11.75</v>
      </c>
      <c r="FI109" s="62">
        <v>175</v>
      </c>
      <c r="FJ109" s="62">
        <v>0.970023192048871</v>
      </c>
      <c r="FK109" s="62">
        <v>11.76</v>
      </c>
      <c r="FL109" s="76">
        <v>52390</v>
      </c>
      <c r="FM109" s="76">
        <v>307.37035705021862</v>
      </c>
      <c r="FN109" s="76">
        <v>11.795</v>
      </c>
      <c r="FO109" s="76">
        <v>75</v>
      </c>
      <c r="FP109" s="76">
        <v>0.46146537420838535</v>
      </c>
      <c r="FQ109" s="76">
        <v>11.82</v>
      </c>
      <c r="FR109" s="76">
        <v>27775</v>
      </c>
      <c r="FS109" s="76">
        <v>178.18490912798904</v>
      </c>
      <c r="FT109" s="76">
        <v>11.855</v>
      </c>
      <c r="FU109" s="76">
        <v>455</v>
      </c>
      <c r="FV109" s="76">
        <v>3.0351305922636191</v>
      </c>
      <c r="FW109" s="76">
        <v>11.83</v>
      </c>
      <c r="FX109" s="76">
        <v>201800</v>
      </c>
      <c r="FY109" s="76">
        <v>1395.5548250496486</v>
      </c>
      <c r="FZ109" s="76">
        <v>11.853</v>
      </c>
      <c r="GA109" s="76">
        <v>5</v>
      </c>
      <c r="GB109" s="76">
        <v>3.5602583253016559E-2</v>
      </c>
      <c r="GC109" s="62">
        <v>11.874000000000001</v>
      </c>
      <c r="GD109" s="62">
        <v>5</v>
      </c>
      <c r="GE109" s="62">
        <v>3.6559279742861724E-2</v>
      </c>
      <c r="GF109" s="62">
        <v>11.893000000000001</v>
      </c>
      <c r="GG109" s="62">
        <v>5</v>
      </c>
      <c r="GH109" s="62">
        <v>3.7476181680966864E-2</v>
      </c>
      <c r="GI109" s="62">
        <v>11.91</v>
      </c>
      <c r="GJ109" s="62">
        <v>1705</v>
      </c>
      <c r="GK109" s="62">
        <v>13.054378391366518</v>
      </c>
      <c r="GL109" s="62">
        <v>11.952999999999999</v>
      </c>
      <c r="GM109" s="62">
        <v>0</v>
      </c>
      <c r="GN109" s="62">
        <v>0</v>
      </c>
      <c r="GO109" s="62">
        <v>11.99</v>
      </c>
      <c r="GP109" s="62">
        <v>37029</v>
      </c>
      <c r="GQ109" s="62">
        <v>301.46814045958365</v>
      </c>
      <c r="GR109" s="62">
        <v>12.010999999999999</v>
      </c>
      <c r="GS109" s="62">
        <v>0</v>
      </c>
      <c r="GT109" s="62">
        <v>0</v>
      </c>
      <c r="GU109" s="62">
        <v>12.03</v>
      </c>
      <c r="GV109" s="62">
        <v>315</v>
      </c>
      <c r="GW109" s="62">
        <v>2.6573554795538494</v>
      </c>
      <c r="GX109" s="62">
        <v>12.04</v>
      </c>
      <c r="GY109" s="62">
        <v>0</v>
      </c>
      <c r="GZ109" s="62">
        <v>0</v>
      </c>
      <c r="HA109" s="62">
        <v>12.05</v>
      </c>
      <c r="HB109" s="62">
        <v>46545</v>
      </c>
      <c r="HC109" s="62">
        <v>399.38440735246473</v>
      </c>
      <c r="HD109" s="62">
        <v>12.07</v>
      </c>
      <c r="HE109" s="62">
        <v>695</v>
      </c>
      <c r="HF109" s="62">
        <v>5.9694411035429757</v>
      </c>
      <c r="HG109" s="62">
        <v>12.14</v>
      </c>
      <c r="HH109" s="62">
        <v>16705</v>
      </c>
      <c r="HI109" s="62">
        <v>141.14736010908467</v>
      </c>
      <c r="HJ109" s="62">
        <v>12.159000000000001</v>
      </c>
      <c r="HK109" s="62">
        <v>0</v>
      </c>
      <c r="HL109" s="62">
        <v>0</v>
      </c>
      <c r="HM109" s="62">
        <v>12.175000000000001</v>
      </c>
      <c r="HN109" s="62">
        <v>0</v>
      </c>
      <c r="HO109" s="62">
        <v>0</v>
      </c>
      <c r="HP109" s="62">
        <v>12.19</v>
      </c>
      <c r="HQ109" s="62">
        <v>0</v>
      </c>
      <c r="HR109" s="62">
        <v>0</v>
      </c>
    </row>
    <row r="110" spans="16:226" s="43" customFormat="1">
      <c r="P110" s="150">
        <f t="shared" si="47"/>
        <v>10</v>
      </c>
      <c r="Q110" s="61" t="str">
        <f>_xll.BDH(A110,$R$7:$S$7,$C$1,$C$1,"Dir=V","Dts=S","Sort=A","Quote=C","QtTyp=Y","Days=T","Per=cd","DtFmt=D","UseDPDF=Y")</f>
        <v>#N/A Invalid Security</v>
      </c>
      <c r="T110" s="43">
        <f t="shared" si="50"/>
        <v>0</v>
      </c>
      <c r="V110" s="69" t="str">
        <f>_xll.BDH(B110,$R$7:$S$7,$C$1,$C$1,"Dir=V","Dts=S","Sort=A","Quote=C","QtTyp=Y","Days=T","Per=cd","DtFmt=D","UseDPDF=Y")</f>
        <v>#N/A Invalid Security</v>
      </c>
      <c r="Y110" s="43">
        <f t="shared" si="51"/>
        <v>0</v>
      </c>
      <c r="AA110" s="43">
        <f t="shared" si="52"/>
        <v>0</v>
      </c>
      <c r="AB110" s="43">
        <f t="shared" si="45"/>
        <v>0</v>
      </c>
      <c r="AF110" s="48">
        <v>42157</v>
      </c>
      <c r="AG110" s="43">
        <v>13.52</v>
      </c>
      <c r="AH110" s="43">
        <v>399805</v>
      </c>
      <c r="AI110" s="43">
        <f t="shared" si="48"/>
        <v>399805</v>
      </c>
      <c r="AK110" s="64">
        <f t="shared" si="49"/>
        <v>42692</v>
      </c>
      <c r="AL110" s="65">
        <f t="shared" si="56"/>
        <v>105</v>
      </c>
      <c r="AM110" s="65">
        <f>IF(AK110="","",NETWORKDAYS(AK110,$AM$2,FERIADOS!$A$1:$A$830)-1)</f>
        <v>31</v>
      </c>
      <c r="AN110" s="71">
        <v>3.3818000000000001</v>
      </c>
      <c r="AO110" s="65">
        <f t="shared" si="53"/>
        <v>13.705</v>
      </c>
      <c r="AP110" s="66">
        <f t="shared" si="54"/>
        <v>252705</v>
      </c>
      <c r="AQ110" s="67">
        <f t="shared" si="46"/>
        <v>79.576665213819226</v>
      </c>
      <c r="AR110" s="59">
        <f t="shared" si="55"/>
        <v>0</v>
      </c>
      <c r="AS110" s="72">
        <v>42692</v>
      </c>
      <c r="AT110" s="73">
        <v>4796.3304984448287</v>
      </c>
      <c r="AU110" s="62">
        <v>0</v>
      </c>
      <c r="AV110" s="62">
        <v>0</v>
      </c>
      <c r="AW110" s="62">
        <v>0</v>
      </c>
      <c r="AX110" s="62">
        <v>0</v>
      </c>
      <c r="AY110" s="62">
        <v>0</v>
      </c>
      <c r="AZ110" s="62">
        <v>0</v>
      </c>
      <c r="BA110" s="62">
        <v>0</v>
      </c>
      <c r="BB110" s="62">
        <v>0</v>
      </c>
      <c r="BC110" s="62">
        <v>0</v>
      </c>
      <c r="BD110" s="62">
        <v>0</v>
      </c>
      <c r="BE110" s="62">
        <v>0</v>
      </c>
      <c r="BF110" s="62">
        <v>0</v>
      </c>
      <c r="BG110" s="62">
        <v>0</v>
      </c>
      <c r="BH110" s="62">
        <v>0</v>
      </c>
      <c r="BI110" s="62">
        <v>0</v>
      </c>
      <c r="BJ110" s="62">
        <v>0</v>
      </c>
      <c r="BK110" s="62">
        <v>0</v>
      </c>
      <c r="BL110" s="62">
        <v>0</v>
      </c>
      <c r="BM110" s="62">
        <v>0</v>
      </c>
      <c r="BN110" s="74">
        <v>0</v>
      </c>
      <c r="BO110" s="75">
        <v>0</v>
      </c>
      <c r="BP110" s="62">
        <v>0</v>
      </c>
      <c r="BQ110" s="62">
        <v>0</v>
      </c>
      <c r="BR110" s="62">
        <v>0</v>
      </c>
      <c r="BS110" s="62">
        <v>0</v>
      </c>
      <c r="BT110" s="62">
        <v>0</v>
      </c>
      <c r="BU110" s="62">
        <v>0</v>
      </c>
      <c r="BV110" s="62">
        <v>0</v>
      </c>
      <c r="BW110" s="62">
        <v>0</v>
      </c>
      <c r="BX110" s="62">
        <v>0</v>
      </c>
      <c r="BY110" s="62">
        <v>0</v>
      </c>
      <c r="BZ110" s="62">
        <v>0</v>
      </c>
      <c r="CA110" s="62">
        <v>0</v>
      </c>
      <c r="CB110" s="62">
        <v>0</v>
      </c>
      <c r="CC110" s="62">
        <v>0</v>
      </c>
      <c r="CD110" s="62">
        <v>0</v>
      </c>
      <c r="CE110" s="62">
        <v>0</v>
      </c>
      <c r="CF110" s="62">
        <v>0</v>
      </c>
      <c r="CG110" s="62">
        <v>0</v>
      </c>
      <c r="CH110" s="62">
        <v>0</v>
      </c>
      <c r="CI110" s="62">
        <v>0</v>
      </c>
      <c r="CJ110" s="62">
        <v>0</v>
      </c>
      <c r="CK110" s="62">
        <v>0</v>
      </c>
      <c r="CL110" s="62">
        <v>0</v>
      </c>
      <c r="CM110" s="62">
        <v>0</v>
      </c>
      <c r="CN110" s="62">
        <v>0</v>
      </c>
      <c r="CO110" s="62">
        <v>0</v>
      </c>
      <c r="CP110" s="62">
        <v>0</v>
      </c>
      <c r="CQ110" s="62">
        <v>0</v>
      </c>
      <c r="CR110" s="62">
        <v>0</v>
      </c>
      <c r="CS110" s="62">
        <v>0</v>
      </c>
      <c r="CT110" s="62">
        <v>13.882999999999999</v>
      </c>
      <c r="CU110" s="62">
        <v>19450</v>
      </c>
      <c r="CV110" s="62">
        <v>1.7953055244211125</v>
      </c>
      <c r="CW110" s="62">
        <v>13.705</v>
      </c>
      <c r="CX110" s="62">
        <v>252705</v>
      </c>
      <c r="CY110" s="62">
        <v>79.576665213819226</v>
      </c>
      <c r="CZ110" s="62">
        <v>13.58</v>
      </c>
      <c r="DA110" s="62">
        <v>6110</v>
      </c>
      <c r="DB110" s="62">
        <v>3.2571353705504258</v>
      </c>
      <c r="DC110" s="62">
        <v>13.525</v>
      </c>
      <c r="DD110" s="62">
        <v>20130</v>
      </c>
      <c r="DE110" s="62">
        <v>14.254117668730176</v>
      </c>
      <c r="DF110" s="62">
        <v>13.395</v>
      </c>
      <c r="DG110" s="62">
        <v>56735</v>
      </c>
      <c r="DH110" s="62">
        <v>52.658945180614225</v>
      </c>
      <c r="DI110" s="62">
        <v>13.285</v>
      </c>
      <c r="DJ110" s="62">
        <v>815</v>
      </c>
      <c r="DK110" s="62">
        <v>0.89449545372214712</v>
      </c>
      <c r="DL110" s="62">
        <v>13.15</v>
      </c>
      <c r="DM110" s="62">
        <v>95</v>
      </c>
      <c r="DN110" s="62">
        <v>0.12362172190734763</v>
      </c>
      <c r="DO110" s="62">
        <v>13.025</v>
      </c>
      <c r="DP110" s="62">
        <v>52255</v>
      </c>
      <c r="DQ110" s="62">
        <v>77.98840331980918</v>
      </c>
      <c r="DR110" s="62">
        <v>12.904999999999999</v>
      </c>
      <c r="DS110" s="62">
        <v>200</v>
      </c>
      <c r="DT110" s="62">
        <v>0.33609765283643195</v>
      </c>
      <c r="DU110" s="62">
        <v>12.763999999999999</v>
      </c>
      <c r="DV110" s="62">
        <v>0</v>
      </c>
      <c r="DW110" s="62">
        <v>0</v>
      </c>
      <c r="DX110" s="62">
        <v>12.664999999999999</v>
      </c>
      <c r="DY110" s="62">
        <v>24605</v>
      </c>
      <c r="DZ110" s="62">
        <v>50.596780138305199</v>
      </c>
      <c r="EA110" s="62">
        <v>12.55</v>
      </c>
      <c r="EB110" s="62">
        <v>0</v>
      </c>
      <c r="EC110" s="62">
        <v>0</v>
      </c>
      <c r="ED110" s="62"/>
      <c r="EE110" s="62"/>
      <c r="EF110" s="62"/>
      <c r="EG110" s="62">
        <v>12.38</v>
      </c>
      <c r="EH110" s="62">
        <v>203150</v>
      </c>
      <c r="EI110" s="62">
        <v>521.6944679339083</v>
      </c>
      <c r="EJ110" s="62"/>
      <c r="EK110" s="62">
        <v>0</v>
      </c>
      <c r="EL110" s="62">
        <v>0</v>
      </c>
      <c r="EM110" s="62">
        <v>0</v>
      </c>
      <c r="EN110" s="62">
        <v>0</v>
      </c>
      <c r="EO110" s="62">
        <v>0</v>
      </c>
      <c r="EP110" s="62">
        <v>12.22</v>
      </c>
      <c r="EQ110" s="62">
        <v>7470</v>
      </c>
      <c r="ER110" s="62">
        <v>22.787802682089151</v>
      </c>
      <c r="ES110" s="62">
        <v>12.11</v>
      </c>
      <c r="ET110" s="62">
        <v>15355</v>
      </c>
      <c r="EU110" s="62">
        <v>54.056735239791792</v>
      </c>
      <c r="EV110" s="62">
        <v>12.05</v>
      </c>
      <c r="EW110" s="62">
        <v>23690</v>
      </c>
      <c r="EX110" s="62">
        <v>93.990879669185347</v>
      </c>
      <c r="EY110" s="62">
        <v>12</v>
      </c>
      <c r="EZ110" s="62">
        <v>215590</v>
      </c>
      <c r="FA110" s="62">
        <v>943.24369504934612</v>
      </c>
      <c r="FB110" s="62">
        <v>12</v>
      </c>
      <c r="FC110" s="62">
        <v>1155</v>
      </c>
      <c r="FD110" s="62">
        <v>5.4824541520777048</v>
      </c>
      <c r="FE110" s="62">
        <v>12.01</v>
      </c>
      <c r="FF110" s="62">
        <v>5215</v>
      </c>
      <c r="FG110" s="62">
        <v>26.590382985573818</v>
      </c>
      <c r="FH110" s="62">
        <v>12.05</v>
      </c>
      <c r="FI110" s="62">
        <v>100</v>
      </c>
      <c r="FJ110" s="62">
        <v>0.54423681100173738</v>
      </c>
      <c r="FK110" s="62">
        <v>12.08</v>
      </c>
      <c r="FL110" s="76">
        <v>81575</v>
      </c>
      <c r="FM110" s="76">
        <v>469.19278201661365</v>
      </c>
      <c r="FN110" s="76">
        <v>12.1</v>
      </c>
      <c r="FO110" s="76">
        <v>40</v>
      </c>
      <c r="FP110" s="76">
        <v>0.24122724683643126</v>
      </c>
      <c r="FQ110" s="76">
        <v>12.13</v>
      </c>
      <c r="FR110" s="76">
        <v>28535</v>
      </c>
      <c r="FS110" s="76">
        <v>179.25613055828586</v>
      </c>
      <c r="FT110" s="76">
        <v>12.15</v>
      </c>
      <c r="FU110" s="76">
        <v>245</v>
      </c>
      <c r="FV110" s="76">
        <v>1.6001189892338781</v>
      </c>
      <c r="FW110" s="76">
        <v>12.15</v>
      </c>
      <c r="FX110" s="76">
        <v>194210</v>
      </c>
      <c r="FY110" s="76">
        <v>1312.5301067626258</v>
      </c>
      <c r="FZ110" s="76">
        <v>12.173</v>
      </c>
      <c r="GA110" s="76">
        <v>65</v>
      </c>
      <c r="GB110" s="76">
        <v>0.45197457610832315</v>
      </c>
      <c r="GC110" s="62">
        <v>12.194000000000001</v>
      </c>
      <c r="GD110" s="62">
        <v>20</v>
      </c>
      <c r="GE110" s="62">
        <v>0.14269909501641198</v>
      </c>
      <c r="GF110" s="62">
        <v>12.212999999999999</v>
      </c>
      <c r="GG110" s="62">
        <v>0</v>
      </c>
      <c r="GH110" s="62">
        <v>0</v>
      </c>
      <c r="GI110" s="62">
        <v>12.23</v>
      </c>
      <c r="GJ110" s="62">
        <v>3045</v>
      </c>
      <c r="GK110" s="62">
        <v>22.715227154286744</v>
      </c>
      <c r="GL110" s="62">
        <v>12.257</v>
      </c>
      <c r="GM110" s="62">
        <v>0</v>
      </c>
      <c r="GN110" s="62">
        <v>0</v>
      </c>
      <c r="GO110" s="62">
        <v>12.28</v>
      </c>
      <c r="GP110" s="62">
        <v>46310</v>
      </c>
      <c r="GQ110" s="62">
        <v>366.9526566271964</v>
      </c>
      <c r="GR110" s="62">
        <v>12.282999999999999</v>
      </c>
      <c r="GS110" s="62">
        <v>0</v>
      </c>
      <c r="GT110" s="62">
        <v>0</v>
      </c>
      <c r="GU110" s="62">
        <v>12.285</v>
      </c>
      <c r="GV110" s="62">
        <v>160</v>
      </c>
      <c r="GW110" s="62">
        <v>1.3135371477060602</v>
      </c>
      <c r="GX110" s="62">
        <v>12.288</v>
      </c>
      <c r="GY110" s="62">
        <v>0</v>
      </c>
      <c r="GZ110" s="62">
        <v>0</v>
      </c>
      <c r="HA110" s="62">
        <v>12.29</v>
      </c>
      <c r="HB110" s="62">
        <v>32415</v>
      </c>
      <c r="HC110" s="62">
        <v>270.36500950356339</v>
      </c>
      <c r="HD110" s="62">
        <v>12.32</v>
      </c>
      <c r="HE110" s="62">
        <v>1130</v>
      </c>
      <c r="HF110" s="62">
        <v>9.4052051936345187</v>
      </c>
      <c r="HG110" s="62">
        <v>12.37</v>
      </c>
      <c r="HH110" s="62">
        <v>25930</v>
      </c>
      <c r="HI110" s="62">
        <v>212.25289920754534</v>
      </c>
      <c r="HJ110" s="62">
        <v>12.388999999999999</v>
      </c>
      <c r="HK110" s="62">
        <v>0</v>
      </c>
      <c r="HL110" s="62">
        <v>0</v>
      </c>
      <c r="HM110" s="62">
        <v>12.404999999999999</v>
      </c>
      <c r="HN110" s="62">
        <v>5</v>
      </c>
      <c r="HO110" s="62">
        <v>3.8702598486070348E-2</v>
      </c>
      <c r="HP110" s="62">
        <v>12.42</v>
      </c>
      <c r="HQ110" s="62">
        <v>0</v>
      </c>
      <c r="HR110" s="62">
        <v>0</v>
      </c>
    </row>
    <row r="111" spans="16:226" s="43" customFormat="1">
      <c r="P111" s="150">
        <f t="shared" si="47"/>
        <v>10</v>
      </c>
      <c r="Q111" s="61" t="str">
        <f>_xll.BDH(A111,$R$7:$S$7,$C$1,$C$1,"Dir=V","Dts=S","Sort=A","Quote=C","QtTyp=Y","Days=T","Per=cd","DtFmt=D","UseDPDF=Y")</f>
        <v>#N/A Invalid Security</v>
      </c>
      <c r="T111" s="43">
        <f t="shared" si="50"/>
        <v>0</v>
      </c>
      <c r="V111" s="69" t="str">
        <f>_xll.BDH(B111,$R$7:$S$7,$C$1,$C$1,"Dir=V","Dts=S","Sort=A","Quote=C","QtTyp=Y","Days=T","Per=cd","DtFmt=D","UseDPDF=Y")</f>
        <v>#N/A Invalid Security</v>
      </c>
      <c r="Y111" s="43">
        <f t="shared" si="51"/>
        <v>0</v>
      </c>
      <c r="AA111" s="43">
        <f t="shared" si="52"/>
        <v>0</v>
      </c>
      <c r="AB111" s="43">
        <f t="shared" si="45"/>
        <v>0</v>
      </c>
      <c r="AF111" s="48">
        <v>42158</v>
      </c>
      <c r="AG111" s="43">
        <v>13.58</v>
      </c>
      <c r="AH111" s="43">
        <v>257905</v>
      </c>
      <c r="AI111" s="43">
        <f t="shared" si="48"/>
        <v>257905</v>
      </c>
      <c r="AK111" s="58">
        <f t="shared" si="49"/>
        <v>42691</v>
      </c>
      <c r="AL111" s="43">
        <f t="shared" si="56"/>
        <v>106</v>
      </c>
      <c r="AM111" s="43">
        <f>IF(AK111="","",NETWORKDAYS(AK111,$AM$2,FERIADOS!$A$1:$A$830)-1)</f>
        <v>32</v>
      </c>
      <c r="AN111" s="63">
        <v>3.4211</v>
      </c>
      <c r="AO111" s="43">
        <f t="shared" si="53"/>
        <v>13.715999999999999</v>
      </c>
      <c r="AP111" s="50">
        <f t="shared" si="54"/>
        <v>200970</v>
      </c>
      <c r="AQ111" s="59">
        <f t="shared" si="46"/>
        <v>64.536420497087491</v>
      </c>
      <c r="AR111" s="59">
        <f t="shared" si="55"/>
        <v>0</v>
      </c>
      <c r="AS111" s="72">
        <v>42691</v>
      </c>
      <c r="AT111" s="73">
        <v>6514.2794364715355</v>
      </c>
      <c r="AU111" s="62">
        <v>0</v>
      </c>
      <c r="AV111" s="62">
        <v>0</v>
      </c>
      <c r="AW111" s="62">
        <v>0</v>
      </c>
      <c r="AX111" s="62">
        <v>0</v>
      </c>
      <c r="AY111" s="62">
        <v>0</v>
      </c>
      <c r="AZ111" s="62">
        <v>0</v>
      </c>
      <c r="BA111" s="62">
        <v>0</v>
      </c>
      <c r="BB111" s="62">
        <v>0</v>
      </c>
      <c r="BC111" s="62">
        <v>0</v>
      </c>
      <c r="BD111" s="62">
        <v>0</v>
      </c>
      <c r="BE111" s="62">
        <v>0</v>
      </c>
      <c r="BF111" s="62">
        <v>0</v>
      </c>
      <c r="BG111" s="62">
        <v>0</v>
      </c>
      <c r="BH111" s="62">
        <v>0</v>
      </c>
      <c r="BI111" s="62">
        <v>0</v>
      </c>
      <c r="BJ111" s="62">
        <v>0</v>
      </c>
      <c r="BK111" s="62">
        <v>0</v>
      </c>
      <c r="BL111" s="62">
        <v>0</v>
      </c>
      <c r="BM111" s="62">
        <v>0</v>
      </c>
      <c r="BN111" s="74">
        <v>0</v>
      </c>
      <c r="BO111" s="75">
        <v>0</v>
      </c>
      <c r="BP111" s="62">
        <v>0</v>
      </c>
      <c r="BQ111" s="62">
        <v>0</v>
      </c>
      <c r="BR111" s="62">
        <v>0</v>
      </c>
      <c r="BS111" s="62">
        <v>0</v>
      </c>
      <c r="BT111" s="62">
        <v>0</v>
      </c>
      <c r="BU111" s="62">
        <v>0</v>
      </c>
      <c r="BV111" s="62">
        <v>0</v>
      </c>
      <c r="BW111" s="62">
        <v>0</v>
      </c>
      <c r="BX111" s="62">
        <v>0</v>
      </c>
      <c r="BY111" s="62">
        <v>0</v>
      </c>
      <c r="BZ111" s="62">
        <v>0</v>
      </c>
      <c r="CA111" s="62">
        <v>0</v>
      </c>
      <c r="CB111" s="62">
        <v>0</v>
      </c>
      <c r="CC111" s="62">
        <v>0</v>
      </c>
      <c r="CD111" s="62">
        <v>0</v>
      </c>
      <c r="CE111" s="62">
        <v>0</v>
      </c>
      <c r="CF111" s="62">
        <v>0</v>
      </c>
      <c r="CG111" s="62">
        <v>0</v>
      </c>
      <c r="CH111" s="62">
        <v>0</v>
      </c>
      <c r="CI111" s="62">
        <v>0</v>
      </c>
      <c r="CJ111" s="62">
        <v>0</v>
      </c>
      <c r="CK111" s="62">
        <v>0</v>
      </c>
      <c r="CL111" s="62">
        <v>0</v>
      </c>
      <c r="CM111" s="62">
        <v>0</v>
      </c>
      <c r="CN111" s="62">
        <v>0</v>
      </c>
      <c r="CO111" s="62">
        <v>0</v>
      </c>
      <c r="CP111" s="62">
        <v>0</v>
      </c>
      <c r="CQ111" s="62">
        <v>0</v>
      </c>
      <c r="CR111" s="62">
        <v>0</v>
      </c>
      <c r="CS111" s="62">
        <v>0</v>
      </c>
      <c r="CT111" s="62">
        <v>13.882999999999999</v>
      </c>
      <c r="CU111" s="62">
        <v>3375</v>
      </c>
      <c r="CV111" s="62">
        <v>0.34198584989892739</v>
      </c>
      <c r="CW111" s="62">
        <v>13.715999999999999</v>
      </c>
      <c r="CX111" s="62">
        <v>200970</v>
      </c>
      <c r="CY111" s="62">
        <v>64.536420497087491</v>
      </c>
      <c r="CZ111" s="62">
        <v>13.585000000000001</v>
      </c>
      <c r="DA111" s="62">
        <v>15885</v>
      </c>
      <c r="DB111" s="62">
        <v>8.523916606756881</v>
      </c>
      <c r="DC111" s="62">
        <v>13.52</v>
      </c>
      <c r="DD111" s="62">
        <v>3520</v>
      </c>
      <c r="DE111" s="62">
        <v>2.4974770321323465</v>
      </c>
      <c r="DF111" s="62">
        <v>13.414999999999999</v>
      </c>
      <c r="DG111" s="62">
        <v>106480</v>
      </c>
      <c r="DH111" s="62">
        <v>98.660868256380795</v>
      </c>
      <c r="DI111" s="62">
        <v>13.285</v>
      </c>
      <c r="DJ111" s="62">
        <v>590</v>
      </c>
      <c r="DK111" s="62">
        <v>0.64550579026956567</v>
      </c>
      <c r="DL111" s="62">
        <v>13.17</v>
      </c>
      <c r="DM111" s="62">
        <v>150</v>
      </c>
      <c r="DN111" s="62">
        <v>0.19424183429639896</v>
      </c>
      <c r="DO111" s="62">
        <v>13.055</v>
      </c>
      <c r="DP111" s="62">
        <v>61100</v>
      </c>
      <c r="DQ111" s="62">
        <v>90.640192460925562</v>
      </c>
      <c r="DR111" s="62">
        <v>12.91</v>
      </c>
      <c r="DS111" s="62">
        <v>0</v>
      </c>
      <c r="DT111" s="62">
        <v>0</v>
      </c>
      <c r="DU111" s="62">
        <v>12.779</v>
      </c>
      <c r="DV111" s="62">
        <v>0</v>
      </c>
      <c r="DW111" s="62">
        <v>0</v>
      </c>
      <c r="DX111" s="62">
        <v>12.69</v>
      </c>
      <c r="DY111" s="62">
        <v>20295</v>
      </c>
      <c r="DZ111" s="62">
        <v>41.406001313464046</v>
      </c>
      <c r="EA111" s="62">
        <v>12.582000000000001</v>
      </c>
      <c r="EB111" s="62">
        <v>0</v>
      </c>
      <c r="EC111" s="62">
        <v>0</v>
      </c>
      <c r="ED111" s="62"/>
      <c r="EE111" s="62"/>
      <c r="EF111" s="62"/>
      <c r="EG111" s="62">
        <v>12.42</v>
      </c>
      <c r="EH111" s="62">
        <v>195855</v>
      </c>
      <c r="EI111" s="62">
        <v>498.35230139855753</v>
      </c>
      <c r="EJ111" s="62"/>
      <c r="EK111" s="62">
        <v>0</v>
      </c>
      <c r="EL111" s="62">
        <v>0</v>
      </c>
      <c r="EM111" s="62">
        <v>0</v>
      </c>
      <c r="EN111" s="62">
        <v>0</v>
      </c>
      <c r="EO111" s="62">
        <v>0</v>
      </c>
      <c r="EP111" s="62">
        <v>12.25</v>
      </c>
      <c r="EQ111" s="62">
        <v>2250</v>
      </c>
      <c r="ER111" s="62">
        <v>6.7974484595592077</v>
      </c>
      <c r="ES111" s="62">
        <v>12.15</v>
      </c>
      <c r="ET111" s="62">
        <v>40135</v>
      </c>
      <c r="EU111" s="62">
        <v>139.82285141815333</v>
      </c>
      <c r="EV111" s="62">
        <v>12.09</v>
      </c>
      <c r="EW111" s="62">
        <v>5395</v>
      </c>
      <c r="EX111" s="62">
        <v>21.172964446406233</v>
      </c>
      <c r="EY111" s="62">
        <v>12.04</v>
      </c>
      <c r="EZ111" s="62">
        <v>248010</v>
      </c>
      <c r="FA111" s="62">
        <v>1072.9713741976234</v>
      </c>
      <c r="FB111" s="62">
        <v>12.03</v>
      </c>
      <c r="FC111" s="62">
        <v>620</v>
      </c>
      <c r="FD111" s="62">
        <v>2.9101556882988713</v>
      </c>
      <c r="FE111" s="62">
        <v>12.05</v>
      </c>
      <c r="FF111" s="62">
        <v>9725</v>
      </c>
      <c r="FG111" s="62">
        <v>49.006496259050152</v>
      </c>
      <c r="FH111" s="62">
        <v>12.08</v>
      </c>
      <c r="FI111" s="62">
        <v>245</v>
      </c>
      <c r="FJ111" s="62">
        <v>1.3179387848808612</v>
      </c>
      <c r="FK111" s="62">
        <v>12.1</v>
      </c>
      <c r="FL111" s="76">
        <v>109305</v>
      </c>
      <c r="FM111" s="76">
        <v>621.52071566196832</v>
      </c>
      <c r="FN111" s="76">
        <v>12.13</v>
      </c>
      <c r="FO111" s="76">
        <v>65</v>
      </c>
      <c r="FP111" s="76">
        <v>0.38732215643687923</v>
      </c>
      <c r="FQ111" s="76">
        <v>12.15</v>
      </c>
      <c r="FR111" s="76">
        <v>97655</v>
      </c>
      <c r="FS111" s="76">
        <v>606.31501208957718</v>
      </c>
      <c r="FT111" s="76">
        <v>12.16</v>
      </c>
      <c r="FU111" s="76">
        <v>1445</v>
      </c>
      <c r="FV111" s="76">
        <v>9.3303412906110772</v>
      </c>
      <c r="FW111" s="76">
        <v>12.18</v>
      </c>
      <c r="FX111" s="76">
        <v>298040</v>
      </c>
      <c r="FY111" s="76">
        <v>1989.40567261099</v>
      </c>
      <c r="FZ111" s="76">
        <v>12.194000000000001</v>
      </c>
      <c r="GA111" s="76">
        <v>20</v>
      </c>
      <c r="GB111" s="76">
        <v>0.1373967268667334</v>
      </c>
      <c r="GC111" s="62">
        <v>12.207000000000001</v>
      </c>
      <c r="GD111" s="62">
        <v>15</v>
      </c>
      <c r="GE111" s="62">
        <v>0.10576938862628214</v>
      </c>
      <c r="GF111" s="62">
        <v>12.218999999999999</v>
      </c>
      <c r="GG111" s="62">
        <v>5</v>
      </c>
      <c r="GH111" s="62">
        <v>3.6122918142482183E-2</v>
      </c>
      <c r="GI111" s="62">
        <v>12.23</v>
      </c>
      <c r="GJ111" s="62">
        <v>2250</v>
      </c>
      <c r="GK111" s="62">
        <v>16.597147438386312</v>
      </c>
      <c r="GL111" s="62">
        <v>12.257</v>
      </c>
      <c r="GM111" s="62">
        <v>0</v>
      </c>
      <c r="GN111" s="62">
        <v>0</v>
      </c>
      <c r="GO111" s="62">
        <v>12.28</v>
      </c>
      <c r="GP111" s="62">
        <v>53940</v>
      </c>
      <c r="GQ111" s="62">
        <v>422.58238248605295</v>
      </c>
      <c r="GR111" s="62">
        <v>12.286</v>
      </c>
      <c r="GS111" s="62">
        <v>0</v>
      </c>
      <c r="GT111" s="62">
        <v>0</v>
      </c>
      <c r="GU111" s="62">
        <v>12.291</v>
      </c>
      <c r="GV111" s="62">
        <v>1970</v>
      </c>
      <c r="GW111" s="62">
        <v>15.981834304833914</v>
      </c>
      <c r="GX111" s="62">
        <v>12.295999999999999</v>
      </c>
      <c r="GY111" s="62">
        <v>0</v>
      </c>
      <c r="GZ111" s="62">
        <v>0</v>
      </c>
      <c r="HA111" s="62">
        <v>12.3</v>
      </c>
      <c r="HB111" s="62">
        <v>46590</v>
      </c>
      <c r="HC111" s="62">
        <v>383.83161421971096</v>
      </c>
      <c r="HD111" s="62">
        <v>12.305</v>
      </c>
      <c r="HE111" s="62">
        <v>850</v>
      </c>
      <c r="HF111" s="62">
        <v>7.0027061588094268</v>
      </c>
      <c r="HG111" s="62">
        <v>12.36</v>
      </c>
      <c r="HH111" s="62">
        <v>42125</v>
      </c>
      <c r="HI111" s="62">
        <v>341.17066403119225</v>
      </c>
      <c r="HJ111" s="62">
        <v>12.379</v>
      </c>
      <c r="HK111" s="62">
        <v>0</v>
      </c>
      <c r="HL111" s="62">
        <v>0</v>
      </c>
      <c r="HM111" s="62">
        <v>12.395</v>
      </c>
      <c r="HN111" s="62">
        <v>10</v>
      </c>
      <c r="HO111" s="62">
        <v>7.6594695592024475E-2</v>
      </c>
      <c r="HP111" s="62">
        <v>12.41</v>
      </c>
      <c r="HQ111" s="62">
        <v>0</v>
      </c>
      <c r="HR111" s="62">
        <v>0</v>
      </c>
    </row>
    <row r="112" spans="16:226" s="43" customFormat="1">
      <c r="P112" s="150">
        <f t="shared" si="47"/>
        <v>10</v>
      </c>
      <c r="Q112" s="61" t="str">
        <f>_xll.BDH(A112,$R$7:$S$7,$C$1,$C$1,"Dir=V","Dts=S","Sort=A","Quote=C","QtTyp=Y","Days=T","Per=cd","DtFmt=D","UseDPDF=Y")</f>
        <v>#N/A Invalid Security</v>
      </c>
      <c r="T112" s="43">
        <f t="shared" si="50"/>
        <v>0</v>
      </c>
      <c r="V112" s="69" t="str">
        <f>_xll.BDH(B112,$R$7:$S$7,$C$1,$C$1,"Dir=V","Dts=S","Sort=A","Quote=C","QtTyp=Y","Days=T","Per=cd","DtFmt=D","UseDPDF=Y")</f>
        <v>#N/A Invalid Security</v>
      </c>
      <c r="Y112" s="43">
        <f t="shared" si="51"/>
        <v>0</v>
      </c>
      <c r="AA112" s="43">
        <f t="shared" si="52"/>
        <v>0</v>
      </c>
      <c r="AB112" s="43">
        <f t="shared" si="45"/>
        <v>0</v>
      </c>
      <c r="AF112" s="48">
        <v>42160</v>
      </c>
      <c r="AG112" s="43">
        <v>13.67</v>
      </c>
      <c r="AH112" s="43">
        <v>292715</v>
      </c>
      <c r="AI112" s="43">
        <f t="shared" si="48"/>
        <v>292715</v>
      </c>
      <c r="AK112" s="58">
        <f t="shared" si="49"/>
        <v>42690</v>
      </c>
      <c r="AL112" s="43">
        <f t="shared" si="56"/>
        <v>107</v>
      </c>
      <c r="AM112" s="43">
        <f>IF(AK112="","",NETWORKDAYS(AK112,$AM$2,FERIADOS!$A$1:$A$830)-1)</f>
        <v>33</v>
      </c>
      <c r="AN112" s="63">
        <v>3.4262000000000001</v>
      </c>
      <c r="AO112" s="43">
        <f t="shared" si="53"/>
        <v>13.718</v>
      </c>
      <c r="AP112" s="50">
        <f t="shared" si="54"/>
        <v>116055</v>
      </c>
      <c r="AQ112" s="59">
        <f t="shared" si="46"/>
        <v>38.355209942145137</v>
      </c>
      <c r="AR112" s="59">
        <f t="shared" si="55"/>
        <v>0</v>
      </c>
      <c r="AS112" s="72">
        <v>42690</v>
      </c>
      <c r="AT112" s="73">
        <v>6376.831820519511</v>
      </c>
      <c r="AU112" s="62">
        <v>0</v>
      </c>
      <c r="AV112" s="62">
        <v>0</v>
      </c>
      <c r="AW112" s="62">
        <v>0</v>
      </c>
      <c r="AX112" s="62">
        <v>0</v>
      </c>
      <c r="AY112" s="62">
        <v>0</v>
      </c>
      <c r="AZ112" s="62">
        <v>0</v>
      </c>
      <c r="BA112" s="62">
        <v>0</v>
      </c>
      <c r="BB112" s="62">
        <v>0</v>
      </c>
      <c r="BC112" s="62">
        <v>0</v>
      </c>
      <c r="BD112" s="62">
        <v>0</v>
      </c>
      <c r="BE112" s="62">
        <v>0</v>
      </c>
      <c r="BF112" s="62">
        <v>0</v>
      </c>
      <c r="BG112" s="62">
        <v>0</v>
      </c>
      <c r="BH112" s="62">
        <v>0</v>
      </c>
      <c r="BI112" s="62">
        <v>0</v>
      </c>
      <c r="BJ112" s="62">
        <v>0</v>
      </c>
      <c r="BK112" s="62">
        <v>0</v>
      </c>
      <c r="BL112" s="62">
        <v>0</v>
      </c>
      <c r="BM112" s="62">
        <v>0</v>
      </c>
      <c r="BN112" s="74">
        <v>0</v>
      </c>
      <c r="BO112" s="75">
        <v>0</v>
      </c>
      <c r="BP112" s="62">
        <v>0</v>
      </c>
      <c r="BQ112" s="62">
        <v>0</v>
      </c>
      <c r="BR112" s="62">
        <v>0</v>
      </c>
      <c r="BS112" s="62">
        <v>0</v>
      </c>
      <c r="BT112" s="62">
        <v>0</v>
      </c>
      <c r="BU112" s="62">
        <v>0</v>
      </c>
      <c r="BV112" s="62">
        <v>0</v>
      </c>
      <c r="BW112" s="62">
        <v>0</v>
      </c>
      <c r="BX112" s="62">
        <v>0</v>
      </c>
      <c r="BY112" s="62">
        <v>0</v>
      </c>
      <c r="BZ112" s="62">
        <v>0</v>
      </c>
      <c r="CA112" s="62">
        <v>0</v>
      </c>
      <c r="CB112" s="62">
        <v>0</v>
      </c>
      <c r="CC112" s="62">
        <v>0</v>
      </c>
      <c r="CD112" s="62">
        <v>0</v>
      </c>
      <c r="CE112" s="62">
        <v>0</v>
      </c>
      <c r="CF112" s="62">
        <v>0</v>
      </c>
      <c r="CG112" s="62">
        <v>0</v>
      </c>
      <c r="CH112" s="62">
        <v>0</v>
      </c>
      <c r="CI112" s="62">
        <v>0</v>
      </c>
      <c r="CJ112" s="62">
        <v>0</v>
      </c>
      <c r="CK112" s="62">
        <v>0</v>
      </c>
      <c r="CL112" s="62">
        <v>0</v>
      </c>
      <c r="CM112" s="62">
        <v>0</v>
      </c>
      <c r="CN112" s="62">
        <v>0</v>
      </c>
      <c r="CO112" s="62">
        <v>0</v>
      </c>
      <c r="CP112" s="62">
        <v>0</v>
      </c>
      <c r="CQ112" s="62">
        <v>0</v>
      </c>
      <c r="CR112" s="62">
        <v>0</v>
      </c>
      <c r="CS112" s="62">
        <v>0</v>
      </c>
      <c r="CT112" s="62">
        <v>13.882999999999999</v>
      </c>
      <c r="CU112" s="62">
        <v>13375</v>
      </c>
      <c r="CV112" s="62">
        <v>1.4878181438251248</v>
      </c>
      <c r="CW112" s="62">
        <v>13.718</v>
      </c>
      <c r="CX112" s="62">
        <v>116055</v>
      </c>
      <c r="CY112" s="62">
        <v>38.355209942145137</v>
      </c>
      <c r="CZ112" s="62">
        <v>13.6</v>
      </c>
      <c r="DA112" s="62">
        <v>12505</v>
      </c>
      <c r="DB112" s="62">
        <v>6.8197470025525773</v>
      </c>
      <c r="DC112" s="62">
        <v>13.51</v>
      </c>
      <c r="DD112" s="62">
        <v>3040</v>
      </c>
      <c r="DE112" s="62">
        <v>2.1827633116906613</v>
      </c>
      <c r="DF112" s="62">
        <v>13.41</v>
      </c>
      <c r="DG112" s="62">
        <v>46985</v>
      </c>
      <c r="DH112" s="62">
        <v>43.908267567240713</v>
      </c>
      <c r="DI112" s="62">
        <v>13.268000000000001</v>
      </c>
      <c r="DJ112" s="62">
        <v>500</v>
      </c>
      <c r="DK112" s="62">
        <v>0.55090573417574262</v>
      </c>
      <c r="DL112" s="62">
        <v>13.145</v>
      </c>
      <c r="DM112" s="62">
        <v>95</v>
      </c>
      <c r="DN112" s="62">
        <v>0.12372795264433768</v>
      </c>
      <c r="DO112" s="62">
        <v>13.06</v>
      </c>
      <c r="DP112" s="62">
        <v>94515</v>
      </c>
      <c r="DQ112" s="62">
        <v>140.8204797091191</v>
      </c>
      <c r="DR112" s="62">
        <v>12.913</v>
      </c>
      <c r="DS112" s="62">
        <v>0</v>
      </c>
      <c r="DT112" s="62">
        <v>0</v>
      </c>
      <c r="DU112" s="62">
        <v>12.788</v>
      </c>
      <c r="DV112" s="62">
        <v>0</v>
      </c>
      <c r="DW112" s="62">
        <v>0</v>
      </c>
      <c r="DX112" s="62">
        <v>12.7</v>
      </c>
      <c r="DY112" s="62">
        <v>28595</v>
      </c>
      <c r="DZ112" s="62">
        <v>58.480187970266272</v>
      </c>
      <c r="EA112" s="62">
        <v>12.584</v>
      </c>
      <c r="EB112" s="62">
        <v>100</v>
      </c>
      <c r="EC112" s="62">
        <v>0.22217310962466968</v>
      </c>
      <c r="ED112" s="62"/>
      <c r="EE112" s="62"/>
      <c r="EF112" s="62"/>
      <c r="EG112" s="62">
        <v>12.41</v>
      </c>
      <c r="EH112" s="62">
        <v>221615</v>
      </c>
      <c r="EI112" s="62">
        <v>564.90693864479783</v>
      </c>
      <c r="EJ112" s="62"/>
      <c r="EK112" s="62">
        <v>0</v>
      </c>
      <c r="EL112" s="62">
        <v>0</v>
      </c>
      <c r="EM112" s="62">
        <v>0</v>
      </c>
      <c r="EN112" s="62">
        <v>0</v>
      </c>
      <c r="EO112" s="62">
        <v>0</v>
      </c>
      <c r="EP112" s="62">
        <v>12.25</v>
      </c>
      <c r="EQ112" s="62">
        <v>4370</v>
      </c>
      <c r="ER112" s="62">
        <v>13.214987668164612</v>
      </c>
      <c r="ES112" s="62">
        <v>12.12</v>
      </c>
      <c r="ET112" s="62">
        <v>20200</v>
      </c>
      <c r="EU112" s="62">
        <v>70.458937679746825</v>
      </c>
      <c r="EV112" s="62">
        <v>12.05</v>
      </c>
      <c r="EW112" s="62">
        <v>19920</v>
      </c>
      <c r="EX112" s="62">
        <v>78.271750003534393</v>
      </c>
      <c r="EY112" s="62">
        <v>11.99</v>
      </c>
      <c r="EZ112" s="62">
        <v>274991</v>
      </c>
      <c r="FA112" s="62">
        <v>1191.2825328977888</v>
      </c>
      <c r="FB112" s="62">
        <v>11.99</v>
      </c>
      <c r="FC112" s="62">
        <v>490</v>
      </c>
      <c r="FD112" s="62">
        <v>2.3021357873827899</v>
      </c>
      <c r="FE112" s="62">
        <v>12</v>
      </c>
      <c r="FF112" s="62">
        <v>7340</v>
      </c>
      <c r="FG112" s="62">
        <v>37.03209639406581</v>
      </c>
      <c r="FH112" s="62">
        <v>12.015000000000001</v>
      </c>
      <c r="FI112" s="62">
        <v>965</v>
      </c>
      <c r="FJ112" s="62">
        <v>5.1998224991440907</v>
      </c>
      <c r="FK112" s="62">
        <v>12.04</v>
      </c>
      <c r="FL112" s="76">
        <v>105475</v>
      </c>
      <c r="FM112" s="76">
        <v>600.66416862303856</v>
      </c>
      <c r="FN112" s="76">
        <v>12.06</v>
      </c>
      <c r="FO112" s="76">
        <v>125</v>
      </c>
      <c r="FP112" s="76">
        <v>0.7463122068563306</v>
      </c>
      <c r="FQ112" s="76">
        <v>12.1</v>
      </c>
      <c r="FR112" s="76">
        <v>84715</v>
      </c>
      <c r="FS112" s="76">
        <v>526.61064159014211</v>
      </c>
      <c r="FT112" s="76">
        <v>12.095000000000001</v>
      </c>
      <c r="FU112" s="76">
        <v>415</v>
      </c>
      <c r="FV112" s="76">
        <v>2.6847476645718098</v>
      </c>
      <c r="FW112" s="76">
        <v>12.09</v>
      </c>
      <c r="FX112" s="76">
        <v>300586</v>
      </c>
      <c r="FY112" s="76">
        <v>2012.6742731681115</v>
      </c>
      <c r="FZ112" s="76">
        <v>12.101000000000001</v>
      </c>
      <c r="GA112" s="76">
        <v>5</v>
      </c>
      <c r="GB112" s="76">
        <v>3.446633901213992E-2</v>
      </c>
      <c r="GC112" s="62">
        <v>12.112</v>
      </c>
      <c r="GD112" s="62">
        <v>15</v>
      </c>
      <c r="GE112" s="62">
        <v>0.10615711574133523</v>
      </c>
      <c r="GF112" s="62">
        <v>12.122</v>
      </c>
      <c r="GG112" s="62">
        <v>10</v>
      </c>
      <c r="GH112" s="62">
        <v>7.2530699248132699E-2</v>
      </c>
      <c r="GI112" s="62">
        <v>12.13</v>
      </c>
      <c r="GJ112" s="62">
        <v>2910</v>
      </c>
      <c r="GK112" s="62">
        <v>21.557581583756008</v>
      </c>
      <c r="GL112" s="62">
        <v>12.162000000000001</v>
      </c>
      <c r="GM112" s="62">
        <v>0</v>
      </c>
      <c r="GN112" s="62">
        <v>0</v>
      </c>
      <c r="GO112" s="62">
        <v>12.19</v>
      </c>
      <c r="GP112" s="62">
        <v>58940</v>
      </c>
      <c r="GQ112" s="62">
        <v>463.78875334401818</v>
      </c>
      <c r="GR112" s="62">
        <v>12.173999999999999</v>
      </c>
      <c r="GS112" s="62">
        <v>0</v>
      </c>
      <c r="GT112" s="62">
        <v>0</v>
      </c>
      <c r="GU112" s="62">
        <v>12.16</v>
      </c>
      <c r="GV112" s="62">
        <v>280</v>
      </c>
      <c r="GW112" s="62">
        <v>2.2899007706274879</v>
      </c>
      <c r="GX112" s="62">
        <v>12.164999999999999</v>
      </c>
      <c r="GY112" s="62">
        <v>0</v>
      </c>
      <c r="GZ112" s="62">
        <v>0</v>
      </c>
      <c r="HA112" s="62">
        <v>12.17</v>
      </c>
      <c r="HB112" s="62">
        <v>38315</v>
      </c>
      <c r="HC112" s="62">
        <v>318.53713514430694</v>
      </c>
      <c r="HD112" s="62">
        <v>12.18</v>
      </c>
      <c r="HE112" s="62">
        <v>60</v>
      </c>
      <c r="HF112" s="62">
        <v>0.49914544806464145</v>
      </c>
      <c r="HG112" s="62">
        <v>12.19</v>
      </c>
      <c r="HH112" s="62">
        <v>20810</v>
      </c>
      <c r="HI112" s="62">
        <v>171.12869822349273</v>
      </c>
      <c r="HJ112" s="62">
        <v>12.209</v>
      </c>
      <c r="HK112" s="62">
        <v>0</v>
      </c>
      <c r="HL112" s="62">
        <v>0</v>
      </c>
      <c r="HM112" s="62">
        <v>12.225</v>
      </c>
      <c r="HN112" s="62">
        <v>5</v>
      </c>
      <c r="HO112" s="62">
        <v>3.8999690238408546E-2</v>
      </c>
      <c r="HP112" s="62">
        <v>12.24</v>
      </c>
      <c r="HQ112" s="62">
        <v>0</v>
      </c>
      <c r="HR112" s="62">
        <v>0</v>
      </c>
    </row>
    <row r="113" spans="16:226" s="43" customFormat="1">
      <c r="P113" s="150">
        <f t="shared" si="47"/>
        <v>10</v>
      </c>
      <c r="Q113" s="61" t="str">
        <f>_xll.BDH(A113,$R$7:$S$7,$C$1,$C$1,"Dir=V","Dts=S","Sort=A","Quote=C","QtTyp=Y","Days=T","Per=cd","DtFmt=D","UseDPDF=Y")</f>
        <v>#N/A Invalid Security</v>
      </c>
      <c r="T113" s="43">
        <f t="shared" si="50"/>
        <v>0</v>
      </c>
      <c r="V113" s="69" t="str">
        <f>_xll.BDH(B113,$R$7:$S$7,$C$1,$C$1,"Dir=V","Dts=S","Sort=A","Quote=C","QtTyp=Y","Days=T","Per=cd","DtFmt=D","UseDPDF=Y")</f>
        <v>#N/A Invalid Security</v>
      </c>
      <c r="Y113" s="43">
        <f t="shared" si="51"/>
        <v>0</v>
      </c>
      <c r="AA113" s="43">
        <f t="shared" si="52"/>
        <v>0</v>
      </c>
      <c r="AB113" s="43">
        <f t="shared" si="45"/>
        <v>0</v>
      </c>
      <c r="AF113" s="48">
        <v>42163</v>
      </c>
      <c r="AG113" s="43">
        <v>13.57</v>
      </c>
      <c r="AH113" s="43">
        <v>211445</v>
      </c>
      <c r="AI113" s="43">
        <f t="shared" si="48"/>
        <v>211445</v>
      </c>
      <c r="AK113" s="58">
        <f t="shared" si="49"/>
        <v>42688</v>
      </c>
      <c r="AL113" s="43">
        <f t="shared" si="56"/>
        <v>108</v>
      </c>
      <c r="AM113" s="43">
        <f>IF(AK113="","",NETWORKDAYS(AK113,$AM$2,FERIADOS!$A$1:$A$830)-1)</f>
        <v>34</v>
      </c>
      <c r="AN113" s="63">
        <v>3.4344000000000001</v>
      </c>
      <c r="AO113" s="43">
        <f t="shared" si="53"/>
        <v>13.739000000000001</v>
      </c>
      <c r="AP113" s="50">
        <f t="shared" si="54"/>
        <v>273365</v>
      </c>
      <c r="AQ113" s="59">
        <f t="shared" si="46"/>
        <v>92.793525123845271</v>
      </c>
      <c r="AR113" s="59">
        <f t="shared" si="55"/>
        <v>0</v>
      </c>
      <c r="AS113" s="72">
        <v>42688</v>
      </c>
      <c r="AT113" s="73">
        <v>6841.4665663110172</v>
      </c>
      <c r="AU113" s="62">
        <v>0</v>
      </c>
      <c r="AV113" s="62">
        <v>0</v>
      </c>
      <c r="AW113" s="62">
        <v>0</v>
      </c>
      <c r="AX113" s="62">
        <v>0</v>
      </c>
      <c r="AY113" s="62">
        <v>0</v>
      </c>
      <c r="AZ113" s="62">
        <v>0</v>
      </c>
      <c r="BA113" s="62">
        <v>0</v>
      </c>
      <c r="BB113" s="62">
        <v>0</v>
      </c>
      <c r="BC113" s="62">
        <v>0</v>
      </c>
      <c r="BD113" s="62">
        <v>0</v>
      </c>
      <c r="BE113" s="62">
        <v>0</v>
      </c>
      <c r="BF113" s="62">
        <v>0</v>
      </c>
      <c r="BG113" s="62">
        <v>0</v>
      </c>
      <c r="BH113" s="62">
        <v>0</v>
      </c>
      <c r="BI113" s="62">
        <v>0</v>
      </c>
      <c r="BJ113" s="62">
        <v>0</v>
      </c>
      <c r="BK113" s="62">
        <v>0</v>
      </c>
      <c r="BL113" s="62">
        <v>0</v>
      </c>
      <c r="BM113" s="62">
        <v>0</v>
      </c>
      <c r="BN113" s="74">
        <v>0</v>
      </c>
      <c r="BO113" s="75">
        <v>0</v>
      </c>
      <c r="BP113" s="62">
        <v>0</v>
      </c>
      <c r="BQ113" s="62">
        <v>0</v>
      </c>
      <c r="BR113" s="62">
        <v>0</v>
      </c>
      <c r="BS113" s="62">
        <v>0</v>
      </c>
      <c r="BT113" s="62">
        <v>0</v>
      </c>
      <c r="BU113" s="62">
        <v>0</v>
      </c>
      <c r="BV113" s="62">
        <v>0</v>
      </c>
      <c r="BW113" s="62">
        <v>0</v>
      </c>
      <c r="BX113" s="62">
        <v>0</v>
      </c>
      <c r="BY113" s="62">
        <v>0</v>
      </c>
      <c r="BZ113" s="62">
        <v>0</v>
      </c>
      <c r="CA113" s="62">
        <v>0</v>
      </c>
      <c r="CB113" s="62">
        <v>0</v>
      </c>
      <c r="CC113" s="62">
        <v>0</v>
      </c>
      <c r="CD113" s="62">
        <v>0</v>
      </c>
      <c r="CE113" s="62">
        <v>0</v>
      </c>
      <c r="CF113" s="62">
        <v>0</v>
      </c>
      <c r="CG113" s="62">
        <v>0</v>
      </c>
      <c r="CH113" s="62">
        <v>0</v>
      </c>
      <c r="CI113" s="62">
        <v>0</v>
      </c>
      <c r="CJ113" s="62">
        <v>0</v>
      </c>
      <c r="CK113" s="62">
        <v>0</v>
      </c>
      <c r="CL113" s="62">
        <v>0</v>
      </c>
      <c r="CM113" s="62">
        <v>0</v>
      </c>
      <c r="CN113" s="62">
        <v>0</v>
      </c>
      <c r="CO113" s="62">
        <v>0</v>
      </c>
      <c r="CP113" s="62">
        <v>0</v>
      </c>
      <c r="CQ113" s="62">
        <v>0</v>
      </c>
      <c r="CR113" s="62">
        <v>0</v>
      </c>
      <c r="CS113" s="62">
        <v>0</v>
      </c>
      <c r="CT113" s="62">
        <v>13.882</v>
      </c>
      <c r="CU113" s="62">
        <v>12505</v>
      </c>
      <c r="CV113" s="62">
        <v>1.5131086151320909</v>
      </c>
      <c r="CW113" s="62">
        <v>13.739000000000001</v>
      </c>
      <c r="CX113" s="62">
        <v>273365</v>
      </c>
      <c r="CY113" s="62">
        <v>92.793525123845271</v>
      </c>
      <c r="CZ113" s="62">
        <v>13.63</v>
      </c>
      <c r="DA113" s="62">
        <v>1875</v>
      </c>
      <c r="DB113" s="62">
        <v>1.0377986427953836</v>
      </c>
      <c r="DC113" s="62">
        <v>13.555</v>
      </c>
      <c r="DD113" s="62">
        <v>5</v>
      </c>
      <c r="DE113" s="62">
        <v>3.6268758134368898E-3</v>
      </c>
      <c r="DF113" s="62">
        <v>13.455</v>
      </c>
      <c r="DG113" s="62">
        <v>56925</v>
      </c>
      <c r="DH113" s="62">
        <v>53.566956100532664</v>
      </c>
      <c r="DI113" s="62">
        <v>13.33</v>
      </c>
      <c r="DJ113" s="62">
        <v>500</v>
      </c>
      <c r="DK113" s="62">
        <v>0.55369588362972133</v>
      </c>
      <c r="DL113" s="62">
        <v>13.212</v>
      </c>
      <c r="DM113" s="62">
        <v>95</v>
      </c>
      <c r="DN113" s="62">
        <v>0.12416569266080925</v>
      </c>
      <c r="DO113" s="62">
        <v>13.13</v>
      </c>
      <c r="DP113" s="62">
        <v>46270</v>
      </c>
      <c r="DQ113" s="62">
        <v>69.109056425466974</v>
      </c>
      <c r="DR113" s="62">
        <v>12.984999999999999</v>
      </c>
      <c r="DS113" s="62">
        <v>0</v>
      </c>
      <c r="DT113" s="62">
        <v>0</v>
      </c>
      <c r="DU113" s="62">
        <v>12.862</v>
      </c>
      <c r="DV113" s="62">
        <v>0</v>
      </c>
      <c r="DW113" s="62">
        <v>0</v>
      </c>
      <c r="DX113" s="62">
        <v>12.775</v>
      </c>
      <c r="DY113" s="62">
        <v>14865</v>
      </c>
      <c r="DZ113" s="62">
        <v>30.412814783534792</v>
      </c>
      <c r="EA113" s="62">
        <v>12.680999999999999</v>
      </c>
      <c r="EB113" s="62">
        <v>100</v>
      </c>
      <c r="EC113" s="62">
        <v>0.2220778713731254</v>
      </c>
      <c r="ED113" s="62"/>
      <c r="EE113" s="62"/>
      <c r="EF113" s="62"/>
      <c r="EG113" s="62">
        <v>12.54</v>
      </c>
      <c r="EH113" s="62">
        <v>276385</v>
      </c>
      <c r="EI113" s="62">
        <v>703.27326220939642</v>
      </c>
      <c r="EJ113" s="62"/>
      <c r="EK113" s="62">
        <v>0</v>
      </c>
      <c r="EL113" s="62">
        <v>0</v>
      </c>
      <c r="EM113" s="62">
        <v>0</v>
      </c>
      <c r="EN113" s="62">
        <v>0</v>
      </c>
      <c r="EO113" s="62">
        <v>0</v>
      </c>
      <c r="EP113" s="62">
        <v>12.39</v>
      </c>
      <c r="EQ113" s="62">
        <v>10205</v>
      </c>
      <c r="ER113" s="62">
        <v>30.771245241538029</v>
      </c>
      <c r="ES113" s="62">
        <v>12.31</v>
      </c>
      <c r="ET113" s="62">
        <v>15460</v>
      </c>
      <c r="EU113" s="62">
        <v>53.666626871383713</v>
      </c>
      <c r="EV113" s="62">
        <v>12.27</v>
      </c>
      <c r="EW113" s="62">
        <v>12880</v>
      </c>
      <c r="EX113" s="62">
        <v>50.289387538561655</v>
      </c>
      <c r="EY113" s="62">
        <v>12.23</v>
      </c>
      <c r="EZ113" s="62">
        <v>320895</v>
      </c>
      <c r="FA113" s="62">
        <v>1379.5751216097065</v>
      </c>
      <c r="FB113" s="62">
        <v>12.24</v>
      </c>
      <c r="FC113" s="62">
        <v>305</v>
      </c>
      <c r="FD113" s="62">
        <v>1.4206334116356636</v>
      </c>
      <c r="FE113" s="62">
        <v>12.26</v>
      </c>
      <c r="FF113" s="62">
        <v>8295</v>
      </c>
      <c r="FG113" s="62">
        <v>41.447586068850512</v>
      </c>
      <c r="FH113" s="62">
        <v>12.3</v>
      </c>
      <c r="FI113" s="62">
        <v>195</v>
      </c>
      <c r="FJ113" s="62">
        <v>1.0389595684377519</v>
      </c>
      <c r="FK113" s="62">
        <v>12.35</v>
      </c>
      <c r="FL113" s="76">
        <v>148100</v>
      </c>
      <c r="FM113" s="76">
        <v>832.55568178063629</v>
      </c>
      <c r="FN113" s="76">
        <v>12.37</v>
      </c>
      <c r="FO113" s="76">
        <v>150</v>
      </c>
      <c r="FP113" s="76">
        <v>0.88337026438466792</v>
      </c>
      <c r="FQ113" s="76">
        <v>12.4</v>
      </c>
      <c r="FR113" s="76">
        <v>37715</v>
      </c>
      <c r="FS113" s="76">
        <v>231.17397763464336</v>
      </c>
      <c r="FT113" s="76">
        <v>12.411</v>
      </c>
      <c r="FU113" s="76">
        <v>75</v>
      </c>
      <c r="FV113" s="76">
        <v>0.47772714713020542</v>
      </c>
      <c r="FW113" s="76">
        <v>12.42</v>
      </c>
      <c r="FX113" s="76">
        <v>279570</v>
      </c>
      <c r="FY113" s="76">
        <v>1840.5557332370131</v>
      </c>
      <c r="FZ113" s="76">
        <v>12.436999999999999</v>
      </c>
      <c r="GA113" s="76">
        <v>115</v>
      </c>
      <c r="GB113" s="76">
        <v>0.77861122738611421</v>
      </c>
      <c r="GC113" s="62">
        <v>12.452999999999999</v>
      </c>
      <c r="GD113" s="62">
        <v>195</v>
      </c>
      <c r="GE113" s="62">
        <v>1.3540713067532264</v>
      </c>
      <c r="GF113" s="62">
        <v>12.467000000000001</v>
      </c>
      <c r="GG113" s="62">
        <v>135</v>
      </c>
      <c r="GH113" s="62">
        <v>0.95974226498237381</v>
      </c>
      <c r="GI113" s="62">
        <v>12.48</v>
      </c>
      <c r="GJ113" s="62">
        <v>6530</v>
      </c>
      <c r="GK113" s="62">
        <v>47.364261768325441</v>
      </c>
      <c r="GL113" s="62">
        <v>12.507</v>
      </c>
      <c r="GM113" s="62">
        <v>0</v>
      </c>
      <c r="GN113" s="62">
        <v>0</v>
      </c>
      <c r="GO113" s="62">
        <v>12.53</v>
      </c>
      <c r="GP113" s="62">
        <v>86675</v>
      </c>
      <c r="GQ113" s="62">
        <v>666.05458244178362</v>
      </c>
      <c r="GR113" s="62">
        <v>12.526999999999999</v>
      </c>
      <c r="GS113" s="62">
        <v>0</v>
      </c>
      <c r="GT113" s="62">
        <v>0</v>
      </c>
      <c r="GU113" s="62">
        <v>12.525</v>
      </c>
      <c r="GV113" s="62">
        <v>140</v>
      </c>
      <c r="GW113" s="62">
        <v>1.1126822086083574</v>
      </c>
      <c r="GX113" s="62">
        <v>12.512</v>
      </c>
      <c r="GY113" s="62">
        <v>0</v>
      </c>
      <c r="GZ113" s="62">
        <v>0</v>
      </c>
      <c r="HA113" s="62">
        <v>12.5</v>
      </c>
      <c r="HB113" s="62">
        <v>61155</v>
      </c>
      <c r="HC113" s="62">
        <v>493.83970141186637</v>
      </c>
      <c r="HD113" s="62">
        <v>12.52</v>
      </c>
      <c r="HE113" s="62">
        <v>660</v>
      </c>
      <c r="HF113" s="62">
        <v>5.3123800790676059</v>
      </c>
      <c r="HG113" s="62">
        <v>12.54</v>
      </c>
      <c r="HH113" s="62">
        <v>26290</v>
      </c>
      <c r="HI113" s="62">
        <v>208.33442722764721</v>
      </c>
      <c r="HJ113" s="62">
        <v>12.558999999999999</v>
      </c>
      <c r="HK113" s="62">
        <v>0</v>
      </c>
      <c r="HL113" s="62">
        <v>0</v>
      </c>
      <c r="HM113" s="62">
        <v>12.574999999999999</v>
      </c>
      <c r="HN113" s="62">
        <v>15</v>
      </c>
      <c r="HO113" s="62">
        <v>0.11204564786784266</v>
      </c>
      <c r="HP113" s="62">
        <v>12.59</v>
      </c>
      <c r="HQ113" s="62">
        <v>0</v>
      </c>
      <c r="HR113" s="62">
        <v>0</v>
      </c>
    </row>
    <row r="114" spans="16:226" s="43" customFormat="1">
      <c r="P114" s="150">
        <f t="shared" si="47"/>
        <v>10</v>
      </c>
      <c r="Q114" s="61" t="str">
        <f>_xll.BDH(A114,$R$7:$S$7,$C$1,$C$1,"Dir=V","Dts=S","Sort=A","Quote=C","QtTyp=Y","Days=T","Per=cd","DtFmt=D","UseDPDF=Y")</f>
        <v>#N/A Invalid Security</v>
      </c>
      <c r="T114" s="43">
        <f t="shared" si="50"/>
        <v>0</v>
      </c>
      <c r="V114" s="69" t="str">
        <f>_xll.BDH(B114,$R$7:$S$7,$C$1,$C$1,"Dir=V","Dts=S","Sort=A","Quote=C","QtTyp=Y","Days=T","Per=cd","DtFmt=D","UseDPDF=Y")</f>
        <v>#N/A Invalid Security</v>
      </c>
      <c r="Y114" s="43">
        <f t="shared" si="51"/>
        <v>0</v>
      </c>
      <c r="AA114" s="43">
        <f t="shared" si="52"/>
        <v>0</v>
      </c>
      <c r="AB114" s="43">
        <f t="shared" si="45"/>
        <v>0</v>
      </c>
      <c r="AF114" s="48">
        <v>42164</v>
      </c>
      <c r="AG114" s="43">
        <v>13.58</v>
      </c>
      <c r="AH114" s="43">
        <v>144925</v>
      </c>
      <c r="AI114" s="43">
        <f t="shared" si="48"/>
        <v>144925</v>
      </c>
      <c r="AK114" s="58">
        <f t="shared" si="49"/>
        <v>42685</v>
      </c>
      <c r="AL114" s="43">
        <f t="shared" si="56"/>
        <v>109</v>
      </c>
      <c r="AM114" s="43">
        <f>IF(AK114="","",NETWORKDAYS(AK114,$AM$2,FERIADOS!$A$1:$A$830)-1)</f>
        <v>35</v>
      </c>
      <c r="AN114" s="63">
        <v>3.4024000000000001</v>
      </c>
      <c r="AO114" s="43">
        <f t="shared" si="53"/>
        <v>13.72</v>
      </c>
      <c r="AP114" s="50">
        <f t="shared" si="54"/>
        <v>163730</v>
      </c>
      <c r="AQ114" s="59">
        <f t="shared" si="46"/>
        <v>57.732242587385279</v>
      </c>
      <c r="AR114" s="59">
        <f t="shared" si="55"/>
        <v>0</v>
      </c>
      <c r="AS114" s="72">
        <v>42685</v>
      </c>
      <c r="AT114" s="73">
        <v>10022.096597244525</v>
      </c>
      <c r="AU114" s="62">
        <v>0</v>
      </c>
      <c r="AV114" s="62">
        <v>0</v>
      </c>
      <c r="AW114" s="62">
        <v>0</v>
      </c>
      <c r="AX114" s="62">
        <v>0</v>
      </c>
      <c r="AY114" s="62">
        <v>0</v>
      </c>
      <c r="AZ114" s="62">
        <v>0</v>
      </c>
      <c r="BA114" s="62">
        <v>0</v>
      </c>
      <c r="BB114" s="62">
        <v>0</v>
      </c>
      <c r="BC114" s="62">
        <v>0</v>
      </c>
      <c r="BD114" s="62">
        <v>0</v>
      </c>
      <c r="BE114" s="62">
        <v>0</v>
      </c>
      <c r="BF114" s="62">
        <v>0</v>
      </c>
      <c r="BG114" s="62">
        <v>0</v>
      </c>
      <c r="BH114" s="62">
        <v>0</v>
      </c>
      <c r="BI114" s="62">
        <v>0</v>
      </c>
      <c r="BJ114" s="62">
        <v>0</v>
      </c>
      <c r="BK114" s="62">
        <v>0</v>
      </c>
      <c r="BL114" s="62">
        <v>0</v>
      </c>
      <c r="BM114" s="62">
        <v>0</v>
      </c>
      <c r="BN114" s="74">
        <v>0</v>
      </c>
      <c r="BO114" s="75">
        <v>0</v>
      </c>
      <c r="BP114" s="62">
        <v>0</v>
      </c>
      <c r="BQ114" s="62">
        <v>0</v>
      </c>
      <c r="BR114" s="62">
        <v>0</v>
      </c>
      <c r="BS114" s="62">
        <v>0</v>
      </c>
      <c r="BT114" s="62">
        <v>0</v>
      </c>
      <c r="BU114" s="62">
        <v>0</v>
      </c>
      <c r="BV114" s="62">
        <v>0</v>
      </c>
      <c r="BW114" s="62">
        <v>0</v>
      </c>
      <c r="BX114" s="62">
        <v>0</v>
      </c>
      <c r="BY114" s="62">
        <v>0</v>
      </c>
      <c r="BZ114" s="62">
        <v>0</v>
      </c>
      <c r="CA114" s="62">
        <v>0</v>
      </c>
      <c r="CB114" s="62">
        <v>0</v>
      </c>
      <c r="CC114" s="62">
        <v>0</v>
      </c>
      <c r="CD114" s="62">
        <v>0</v>
      </c>
      <c r="CE114" s="62">
        <v>0</v>
      </c>
      <c r="CF114" s="62">
        <v>0</v>
      </c>
      <c r="CG114" s="62">
        <v>0</v>
      </c>
      <c r="CH114" s="62">
        <v>0</v>
      </c>
      <c r="CI114" s="62">
        <v>0</v>
      </c>
      <c r="CJ114" s="62">
        <v>0</v>
      </c>
      <c r="CK114" s="62">
        <v>0</v>
      </c>
      <c r="CL114" s="62">
        <v>0</v>
      </c>
      <c r="CM114" s="62">
        <v>0</v>
      </c>
      <c r="CN114" s="62">
        <v>0</v>
      </c>
      <c r="CO114" s="62">
        <v>0</v>
      </c>
      <c r="CP114" s="62">
        <v>0</v>
      </c>
      <c r="CQ114" s="62">
        <v>0</v>
      </c>
      <c r="CR114" s="62">
        <v>0</v>
      </c>
      <c r="CS114" s="62">
        <v>0</v>
      </c>
      <c r="CT114" s="62">
        <v>13.878</v>
      </c>
      <c r="CU114" s="62">
        <v>22345</v>
      </c>
      <c r="CV114" s="62">
        <v>2.9551966940554553</v>
      </c>
      <c r="CW114" s="62">
        <v>13.72</v>
      </c>
      <c r="CX114" s="62">
        <v>163730</v>
      </c>
      <c r="CY114" s="62">
        <v>57.732242587385279</v>
      </c>
      <c r="CZ114" s="62">
        <v>13.61</v>
      </c>
      <c r="DA114" s="62">
        <v>3275</v>
      </c>
      <c r="DB114" s="62">
        <v>1.8618684517906705</v>
      </c>
      <c r="DC114" s="62">
        <v>13.51</v>
      </c>
      <c r="DD114" s="62">
        <v>1160</v>
      </c>
      <c r="DE114" s="62">
        <v>0.86083519889636773</v>
      </c>
      <c r="DF114" s="62">
        <v>13.404999999999999</v>
      </c>
      <c r="DG114" s="62">
        <v>279993</v>
      </c>
      <c r="DH114" s="62">
        <v>268.72574854580745</v>
      </c>
      <c r="DI114" s="62">
        <v>13.275</v>
      </c>
      <c r="DJ114" s="62">
        <v>1930</v>
      </c>
      <c r="DK114" s="62">
        <v>2.1765891548623668</v>
      </c>
      <c r="DL114" s="62">
        <v>13.125</v>
      </c>
      <c r="DM114" s="62">
        <v>440</v>
      </c>
      <c r="DN114" s="62">
        <v>0.58513699516511963</v>
      </c>
      <c r="DO114" s="62">
        <v>13.02</v>
      </c>
      <c r="DP114" s="62">
        <v>239205</v>
      </c>
      <c r="DQ114" s="62">
        <v>363.3186582236429</v>
      </c>
      <c r="DR114" s="62">
        <v>12.865</v>
      </c>
      <c r="DS114" s="62">
        <v>300</v>
      </c>
      <c r="DT114" s="62">
        <v>0.51180699708997524</v>
      </c>
      <c r="DU114" s="62">
        <v>12.722</v>
      </c>
      <c r="DV114" s="62">
        <v>150</v>
      </c>
      <c r="DW114" s="62">
        <v>0.28608613986291814</v>
      </c>
      <c r="DX114" s="62">
        <v>12.625</v>
      </c>
      <c r="DY114" s="62">
        <v>17750</v>
      </c>
      <c r="DZ114" s="62">
        <v>36.896893743427718</v>
      </c>
      <c r="EA114" s="62">
        <v>12.507</v>
      </c>
      <c r="EB114" s="62">
        <v>165</v>
      </c>
      <c r="EC114" s="62">
        <v>0.37235185527790426</v>
      </c>
      <c r="ED114" s="62"/>
      <c r="EE114" s="62"/>
      <c r="EF114" s="62"/>
      <c r="EG114" s="62">
        <v>12.33</v>
      </c>
      <c r="EH114" s="62">
        <v>487625</v>
      </c>
      <c r="EI114" s="62">
        <v>1261.2893220945944</v>
      </c>
      <c r="EJ114" s="62"/>
      <c r="EK114" s="62">
        <v>0</v>
      </c>
      <c r="EL114" s="62">
        <v>0</v>
      </c>
      <c r="EM114" s="62">
        <v>0</v>
      </c>
      <c r="EN114" s="62">
        <v>0</v>
      </c>
      <c r="EO114" s="62">
        <v>0</v>
      </c>
      <c r="EP114" s="62">
        <v>12.15</v>
      </c>
      <c r="EQ114" s="62">
        <v>13615</v>
      </c>
      <c r="ER114" s="62">
        <v>41.751681807419018</v>
      </c>
      <c r="ES114" s="62">
        <v>12.02</v>
      </c>
      <c r="ET114" s="62">
        <v>42887</v>
      </c>
      <c r="EU114" s="62">
        <v>151.59765556555422</v>
      </c>
      <c r="EV114" s="62">
        <v>11.95</v>
      </c>
      <c r="EW114" s="62">
        <v>10435</v>
      </c>
      <c r="EX114" s="62">
        <v>41.533787492367352</v>
      </c>
      <c r="EY114" s="62">
        <v>11.87</v>
      </c>
      <c r="EZ114" s="62">
        <v>567501</v>
      </c>
      <c r="FA114" s="62">
        <v>2491.046463965602</v>
      </c>
      <c r="FB114" s="62">
        <v>11.87</v>
      </c>
      <c r="FC114" s="62">
        <v>1230</v>
      </c>
      <c r="FD114" s="62">
        <v>5.8546943190820429</v>
      </c>
      <c r="FE114" s="62">
        <v>11.87</v>
      </c>
      <c r="FF114" s="62">
        <v>15080</v>
      </c>
      <c r="FG114" s="62">
        <v>77.101665334826365</v>
      </c>
      <c r="FH114" s="62">
        <v>11.9</v>
      </c>
      <c r="FI114" s="62">
        <v>275</v>
      </c>
      <c r="FJ114" s="62">
        <v>1.5009255877385068</v>
      </c>
      <c r="FK114" s="62">
        <v>11.92</v>
      </c>
      <c r="FL114" s="76">
        <v>165122</v>
      </c>
      <c r="FM114" s="76">
        <v>952.67889621128074</v>
      </c>
      <c r="FN114" s="76">
        <v>11.945</v>
      </c>
      <c r="FO114" s="76">
        <v>235</v>
      </c>
      <c r="FP114" s="76">
        <v>1.4213000940216405</v>
      </c>
      <c r="FQ114" s="76">
        <v>11.96</v>
      </c>
      <c r="FR114" s="76">
        <v>48475</v>
      </c>
      <c r="FS114" s="76">
        <v>305.58981690224851</v>
      </c>
      <c r="FT114" s="76">
        <v>11.994999999999999</v>
      </c>
      <c r="FU114" s="76">
        <v>320</v>
      </c>
      <c r="FV114" s="76">
        <v>2.096129971819662</v>
      </c>
      <c r="FW114" s="76">
        <v>11.99</v>
      </c>
      <c r="FX114" s="76">
        <v>329010</v>
      </c>
      <c r="FY114" s="76">
        <v>2230.846375110676</v>
      </c>
      <c r="FZ114" s="76">
        <v>11.999000000000001</v>
      </c>
      <c r="GA114" s="76">
        <v>95</v>
      </c>
      <c r="GB114" s="76">
        <v>0.66327389871637255</v>
      </c>
      <c r="GC114" s="62">
        <v>12.006</v>
      </c>
      <c r="GD114" s="62">
        <v>5</v>
      </c>
      <c r="GE114" s="62">
        <v>3.5852000983920371E-2</v>
      </c>
      <c r="GF114" s="62">
        <v>12.013999999999999</v>
      </c>
      <c r="GG114" s="62">
        <v>35</v>
      </c>
      <c r="GH114" s="62">
        <v>0.25726851610936058</v>
      </c>
      <c r="GI114" s="62">
        <v>12.02</v>
      </c>
      <c r="GJ114" s="62">
        <v>4585</v>
      </c>
      <c r="GK114" s="62">
        <v>34.431826341192547</v>
      </c>
      <c r="GL114" s="62">
        <v>12.063000000000001</v>
      </c>
      <c r="GM114" s="62">
        <v>0</v>
      </c>
      <c r="GN114" s="62">
        <v>0</v>
      </c>
      <c r="GO114" s="62">
        <v>12.1</v>
      </c>
      <c r="GP114" s="62">
        <v>83895</v>
      </c>
      <c r="GQ114" s="62">
        <v>668.83639758174047</v>
      </c>
      <c r="GR114" s="62">
        <v>12.111000000000001</v>
      </c>
      <c r="GS114" s="62">
        <v>0</v>
      </c>
      <c r="GT114" s="62">
        <v>0</v>
      </c>
      <c r="GU114" s="62">
        <v>12.12</v>
      </c>
      <c r="GV114" s="62">
        <v>955</v>
      </c>
      <c r="GW114" s="62">
        <v>7.8892233874116071</v>
      </c>
      <c r="GX114" s="62">
        <v>12.12</v>
      </c>
      <c r="GY114" s="62">
        <v>0</v>
      </c>
      <c r="GZ114" s="62">
        <v>0</v>
      </c>
      <c r="HA114" s="62">
        <v>12.12</v>
      </c>
      <c r="HB114" s="62">
        <v>98565</v>
      </c>
      <c r="HC114" s="62">
        <v>828.57961700065619</v>
      </c>
      <c r="HD114" s="62">
        <v>12.145</v>
      </c>
      <c r="HE114" s="62">
        <v>1375</v>
      </c>
      <c r="HF114" s="62">
        <v>11.554694877587455</v>
      </c>
      <c r="HG114" s="62">
        <v>12.19</v>
      </c>
      <c r="HH114" s="62">
        <v>20430</v>
      </c>
      <c r="HI114" s="62">
        <v>169.15751833463358</v>
      </c>
      <c r="HJ114" s="62">
        <v>12.209</v>
      </c>
      <c r="HK114" s="62">
        <v>0</v>
      </c>
      <c r="HL114" s="62">
        <v>0</v>
      </c>
      <c r="HM114" s="62">
        <v>12.225</v>
      </c>
      <c r="HN114" s="62">
        <v>60</v>
      </c>
      <c r="HO114" s="62">
        <v>0.47114811627538211</v>
      </c>
      <c r="HP114" s="62">
        <v>12.24</v>
      </c>
      <c r="HQ114" s="62">
        <v>0</v>
      </c>
      <c r="HR114" s="62">
        <v>0</v>
      </c>
    </row>
    <row r="115" spans="16:226" s="43" customFormat="1">
      <c r="P115" s="150">
        <f t="shared" si="47"/>
        <v>10</v>
      </c>
      <c r="Q115" s="61" t="str">
        <f>_xll.BDH(A115,$R$7:$S$7,$C$1,$C$1,"Dir=V","Dts=S","Sort=A","Quote=C","QtTyp=Y","Days=T","Per=cd","DtFmt=D","UseDPDF=Y")</f>
        <v>#N/A Invalid Security</v>
      </c>
      <c r="T115" s="43">
        <f t="shared" si="50"/>
        <v>0</v>
      </c>
      <c r="V115" s="69" t="str">
        <f>_xll.BDH(B115,$R$7:$S$7,$C$1,$C$1,"Dir=V","Dts=S","Sort=A","Quote=C","QtTyp=Y","Days=T","Per=cd","DtFmt=D","UseDPDF=Y")</f>
        <v>#N/A Invalid Security</v>
      </c>
      <c r="Y115" s="43">
        <f t="shared" si="51"/>
        <v>0</v>
      </c>
      <c r="AA115" s="43">
        <f t="shared" si="52"/>
        <v>0</v>
      </c>
      <c r="AB115" s="43">
        <f t="shared" si="45"/>
        <v>0</v>
      </c>
      <c r="AF115" s="48">
        <v>42165</v>
      </c>
      <c r="AG115" s="43">
        <v>13.76</v>
      </c>
      <c r="AH115" s="43">
        <v>351540</v>
      </c>
      <c r="AI115" s="43">
        <f t="shared" si="48"/>
        <v>351540</v>
      </c>
      <c r="AK115" s="58">
        <f t="shared" si="49"/>
        <v>42684</v>
      </c>
      <c r="AL115" s="43">
        <f t="shared" si="56"/>
        <v>110</v>
      </c>
      <c r="AM115" s="43">
        <f>IF(AK115="","",NETWORKDAYS(AK115,$AM$2,FERIADOS!$A$1:$A$830)-1)</f>
        <v>36</v>
      </c>
      <c r="AN115" s="63">
        <v>3.3933</v>
      </c>
      <c r="AO115" s="43">
        <f t="shared" si="53"/>
        <v>13.7</v>
      </c>
      <c r="AP115" s="50">
        <f t="shared" si="54"/>
        <v>238585</v>
      </c>
      <c r="AQ115" s="59">
        <f t="shared" si="46"/>
        <v>86.735441744715999</v>
      </c>
      <c r="AR115" s="59">
        <f t="shared" si="55"/>
        <v>0</v>
      </c>
      <c r="AS115" s="72">
        <v>42684</v>
      </c>
      <c r="AT115" s="73">
        <v>13893.852301494553</v>
      </c>
      <c r="AU115" s="62">
        <v>0</v>
      </c>
      <c r="AV115" s="62">
        <v>0</v>
      </c>
      <c r="AW115" s="62">
        <v>0</v>
      </c>
      <c r="AX115" s="62">
        <v>0</v>
      </c>
      <c r="AY115" s="62">
        <v>0</v>
      </c>
      <c r="AZ115" s="62">
        <v>0</v>
      </c>
      <c r="BA115" s="62">
        <v>0</v>
      </c>
      <c r="BB115" s="62">
        <v>0</v>
      </c>
      <c r="BC115" s="62">
        <v>0</v>
      </c>
      <c r="BD115" s="62">
        <v>0</v>
      </c>
      <c r="BE115" s="62">
        <v>0</v>
      </c>
      <c r="BF115" s="62">
        <v>0</v>
      </c>
      <c r="BG115" s="62">
        <v>0</v>
      </c>
      <c r="BH115" s="62">
        <v>0</v>
      </c>
      <c r="BI115" s="62">
        <v>0</v>
      </c>
      <c r="BJ115" s="62">
        <v>0</v>
      </c>
      <c r="BK115" s="62">
        <v>0</v>
      </c>
      <c r="BL115" s="62">
        <v>0</v>
      </c>
      <c r="BM115" s="62">
        <v>0</v>
      </c>
      <c r="BN115" s="74">
        <v>0</v>
      </c>
      <c r="BO115" s="75">
        <v>0</v>
      </c>
      <c r="BP115" s="62">
        <v>0</v>
      </c>
      <c r="BQ115" s="62">
        <v>0</v>
      </c>
      <c r="BR115" s="62">
        <v>0</v>
      </c>
      <c r="BS115" s="62">
        <v>0</v>
      </c>
      <c r="BT115" s="62">
        <v>0</v>
      </c>
      <c r="BU115" s="62">
        <v>0</v>
      </c>
      <c r="BV115" s="62">
        <v>0</v>
      </c>
      <c r="BW115" s="62">
        <v>0</v>
      </c>
      <c r="BX115" s="62">
        <v>0</v>
      </c>
      <c r="BY115" s="62">
        <v>0</v>
      </c>
      <c r="BZ115" s="62">
        <v>0</v>
      </c>
      <c r="CA115" s="62">
        <v>0</v>
      </c>
      <c r="CB115" s="62">
        <v>0</v>
      </c>
      <c r="CC115" s="62">
        <v>0</v>
      </c>
      <c r="CD115" s="62">
        <v>0</v>
      </c>
      <c r="CE115" s="62">
        <v>0</v>
      </c>
      <c r="CF115" s="62">
        <v>0</v>
      </c>
      <c r="CG115" s="62">
        <v>0</v>
      </c>
      <c r="CH115" s="62">
        <v>0</v>
      </c>
      <c r="CI115" s="62">
        <v>0</v>
      </c>
      <c r="CJ115" s="62">
        <v>0</v>
      </c>
      <c r="CK115" s="62">
        <v>0</v>
      </c>
      <c r="CL115" s="62">
        <v>0</v>
      </c>
      <c r="CM115" s="62">
        <v>0</v>
      </c>
      <c r="CN115" s="62">
        <v>0</v>
      </c>
      <c r="CO115" s="62">
        <v>0</v>
      </c>
      <c r="CP115" s="62">
        <v>0</v>
      </c>
      <c r="CQ115" s="62">
        <v>0</v>
      </c>
      <c r="CR115" s="62">
        <v>0</v>
      </c>
      <c r="CS115" s="62">
        <v>0</v>
      </c>
      <c r="CT115" s="62">
        <v>13.885</v>
      </c>
      <c r="CU115" s="62">
        <v>35115</v>
      </c>
      <c r="CV115" s="62">
        <v>5.0118072079553109</v>
      </c>
      <c r="CW115" s="62">
        <v>13.7</v>
      </c>
      <c r="CX115" s="62">
        <v>238585</v>
      </c>
      <c r="CY115" s="62">
        <v>86.735441744715999</v>
      </c>
      <c r="CZ115" s="62">
        <v>13.565</v>
      </c>
      <c r="DA115" s="62">
        <v>7875</v>
      </c>
      <c r="DB115" s="62">
        <v>4.5676860845864384</v>
      </c>
      <c r="DC115" s="62">
        <v>13.48</v>
      </c>
      <c r="DD115" s="62">
        <v>2065</v>
      </c>
      <c r="DE115" s="62">
        <v>1.5567846948002981</v>
      </c>
      <c r="DF115" s="62">
        <v>13.34</v>
      </c>
      <c r="DG115" s="62">
        <v>151925</v>
      </c>
      <c r="DH115" s="62">
        <v>147.73847216769985</v>
      </c>
      <c r="DI115" s="62">
        <v>13.2</v>
      </c>
      <c r="DJ115" s="62">
        <v>1100</v>
      </c>
      <c r="DK115" s="62">
        <v>1.2551892105413169</v>
      </c>
      <c r="DL115" s="62">
        <v>13.05</v>
      </c>
      <c r="DM115" s="62">
        <v>0</v>
      </c>
      <c r="DN115" s="62">
        <v>0</v>
      </c>
      <c r="DO115" s="62">
        <v>12.945</v>
      </c>
      <c r="DP115" s="62">
        <v>235070</v>
      </c>
      <c r="DQ115" s="62">
        <v>360.46327931646482</v>
      </c>
      <c r="DR115" s="62">
        <v>12.782</v>
      </c>
      <c r="DS115" s="62">
        <v>10</v>
      </c>
      <c r="DT115" s="62">
        <v>1.7214505432328445E-2</v>
      </c>
      <c r="DU115" s="62">
        <v>12.643000000000001</v>
      </c>
      <c r="DV115" s="62">
        <v>10</v>
      </c>
      <c r="DW115" s="62">
        <v>1.9233015261618674E-2</v>
      </c>
      <c r="DX115" s="62">
        <v>12.545</v>
      </c>
      <c r="DY115" s="62">
        <v>25055</v>
      </c>
      <c r="DZ115" s="62">
        <v>52.501308960673057</v>
      </c>
      <c r="EA115" s="62">
        <v>12.430999999999999</v>
      </c>
      <c r="EB115" s="62">
        <v>0</v>
      </c>
      <c r="EC115" s="62">
        <v>0</v>
      </c>
      <c r="ED115" s="62"/>
      <c r="EE115" s="62"/>
      <c r="EF115" s="62"/>
      <c r="EG115" s="62">
        <v>12.26</v>
      </c>
      <c r="EH115" s="62">
        <v>697065</v>
      </c>
      <c r="EI115" s="62">
        <v>1815.8006993145041</v>
      </c>
      <c r="EJ115" s="62"/>
      <c r="EK115" s="62">
        <v>0</v>
      </c>
      <c r="EL115" s="62">
        <v>0</v>
      </c>
      <c r="EM115" s="62">
        <v>0</v>
      </c>
      <c r="EN115" s="62">
        <v>0</v>
      </c>
      <c r="EO115" s="62">
        <v>0</v>
      </c>
      <c r="EP115" s="62">
        <v>12.07</v>
      </c>
      <c r="EQ115" s="62">
        <v>19860</v>
      </c>
      <c r="ER115" s="62">
        <v>61.318777034843698</v>
      </c>
      <c r="ES115" s="62">
        <v>11.95</v>
      </c>
      <c r="ET115" s="62">
        <v>61445</v>
      </c>
      <c r="EU115" s="62">
        <v>218.57278057234586</v>
      </c>
      <c r="EV115" s="62">
        <v>11.88</v>
      </c>
      <c r="EW115" s="62">
        <v>32560</v>
      </c>
      <c r="EX115" s="62">
        <v>130.39552839826547</v>
      </c>
      <c r="EY115" s="62">
        <v>11.82</v>
      </c>
      <c r="EZ115" s="62">
        <v>638360</v>
      </c>
      <c r="FA115" s="62">
        <v>2817.5363433505681</v>
      </c>
      <c r="FB115" s="62">
        <v>11.81</v>
      </c>
      <c r="FC115" s="62">
        <v>135</v>
      </c>
      <c r="FD115" s="62">
        <v>0.64627300013565114</v>
      </c>
      <c r="FE115" s="62">
        <v>11.81</v>
      </c>
      <c r="FF115" s="62">
        <v>12970</v>
      </c>
      <c r="FG115" s="62">
        <v>66.692051472585746</v>
      </c>
      <c r="FH115" s="62">
        <v>11.83</v>
      </c>
      <c r="FI115" s="62">
        <v>1905</v>
      </c>
      <c r="FJ115" s="62">
        <v>10.460286895650039</v>
      </c>
      <c r="FK115" s="62">
        <v>11.84</v>
      </c>
      <c r="FL115" s="76">
        <v>214705</v>
      </c>
      <c r="FM115" s="76">
        <v>1246.7686942164385</v>
      </c>
      <c r="FN115" s="76">
        <v>11.885</v>
      </c>
      <c r="FO115" s="76">
        <v>240</v>
      </c>
      <c r="FP115" s="76">
        <v>1.4599138814716963</v>
      </c>
      <c r="FQ115" s="76">
        <v>11.88</v>
      </c>
      <c r="FR115" s="76">
        <v>57150</v>
      </c>
      <c r="FS115" s="76">
        <v>362.67311901059236</v>
      </c>
      <c r="FT115" s="76">
        <v>11.904999999999999</v>
      </c>
      <c r="FU115" s="76">
        <v>480</v>
      </c>
      <c r="FV115" s="76">
        <v>3.1668239875102371</v>
      </c>
      <c r="FW115" s="76">
        <v>11.88</v>
      </c>
      <c r="FX115" s="76">
        <v>574375</v>
      </c>
      <c r="FY115" s="76">
        <v>3926.7086751145002</v>
      </c>
      <c r="FZ115" s="76">
        <v>11.897</v>
      </c>
      <c r="GA115" s="76">
        <v>140</v>
      </c>
      <c r="GB115" s="76">
        <v>0.98533321090175385</v>
      </c>
      <c r="GC115" s="62">
        <v>11.913</v>
      </c>
      <c r="GD115" s="62">
        <v>60</v>
      </c>
      <c r="GE115" s="62">
        <v>0.43357124654767309</v>
      </c>
      <c r="GF115" s="62">
        <v>11.927</v>
      </c>
      <c r="GG115" s="62">
        <v>5</v>
      </c>
      <c r="GH115" s="62">
        <v>3.7033158054416336E-2</v>
      </c>
      <c r="GI115" s="62">
        <v>11.94</v>
      </c>
      <c r="GJ115" s="62">
        <v>4610</v>
      </c>
      <c r="GK115" s="62">
        <v>34.875822920743119</v>
      </c>
      <c r="GL115" s="62">
        <v>11.983000000000001</v>
      </c>
      <c r="GM115" s="62">
        <v>0</v>
      </c>
      <c r="GN115" s="62">
        <v>0</v>
      </c>
      <c r="GO115" s="62">
        <v>12.02</v>
      </c>
      <c r="GP115" s="62">
        <v>128270</v>
      </c>
      <c r="GQ115" s="62">
        <v>1030.7731274392374</v>
      </c>
      <c r="GR115" s="62">
        <v>12.036</v>
      </c>
      <c r="GS115" s="62">
        <v>0</v>
      </c>
      <c r="GT115" s="62">
        <v>0</v>
      </c>
      <c r="GU115" s="62">
        <v>12.05</v>
      </c>
      <c r="GV115" s="62">
        <v>585</v>
      </c>
      <c r="GW115" s="62">
        <v>4.8707204633853314</v>
      </c>
      <c r="GX115" s="62">
        <v>12.05</v>
      </c>
      <c r="GY115" s="62">
        <v>0</v>
      </c>
      <c r="GZ115" s="62">
        <v>0</v>
      </c>
      <c r="HA115" s="62">
        <v>12.05</v>
      </c>
      <c r="HB115" s="62">
        <v>138850</v>
      </c>
      <c r="HC115" s="62">
        <v>1177.0829694023732</v>
      </c>
      <c r="HD115" s="62">
        <v>12.09</v>
      </c>
      <c r="HE115" s="62">
        <v>1260</v>
      </c>
      <c r="HF115" s="62">
        <v>10.669301594370399</v>
      </c>
      <c r="HG115" s="62">
        <v>12.14</v>
      </c>
      <c r="HH115" s="62">
        <v>37400</v>
      </c>
      <c r="HI115" s="62">
        <v>312.01844605336527</v>
      </c>
      <c r="HJ115" s="62">
        <v>12.159000000000001</v>
      </c>
      <c r="HK115" s="62">
        <v>0</v>
      </c>
      <c r="HL115" s="62">
        <v>0</v>
      </c>
      <c r="HM115" s="62">
        <v>12.175000000000001</v>
      </c>
      <c r="HN115" s="62">
        <v>5</v>
      </c>
      <c r="HO115" s="62">
        <v>3.9592848032332907E-2</v>
      </c>
      <c r="HP115" s="62">
        <v>12.19</v>
      </c>
      <c r="HQ115" s="62">
        <v>0</v>
      </c>
      <c r="HR115" s="62">
        <v>0</v>
      </c>
    </row>
    <row r="116" spans="16:226" s="43" customFormat="1">
      <c r="P116" s="150">
        <f t="shared" si="47"/>
        <v>10</v>
      </c>
      <c r="Q116" s="61" t="str">
        <f>_xll.BDH(A116,$R$7:$S$7,$C$1,$C$1,"Dir=V","Dts=S","Sort=A","Quote=C","QtTyp=Y","Days=T","Per=cd","DtFmt=D","UseDPDF=Y")</f>
        <v>#N/A Invalid Security</v>
      </c>
      <c r="T116" s="43">
        <f t="shared" si="50"/>
        <v>0</v>
      </c>
      <c r="V116" s="69" t="str">
        <f>_xll.BDH(B116,$R$7:$S$7,$C$1,$C$1,"Dir=V","Dts=S","Sort=A","Quote=C","QtTyp=Y","Days=T","Per=cd","DtFmt=D","UseDPDF=Y")</f>
        <v>#N/A Invalid Security</v>
      </c>
      <c r="Y116" s="43">
        <f t="shared" si="51"/>
        <v>0</v>
      </c>
      <c r="AA116" s="43">
        <f t="shared" si="52"/>
        <v>0</v>
      </c>
      <c r="AB116" s="43">
        <f t="shared" si="45"/>
        <v>0</v>
      </c>
      <c r="AF116" s="48">
        <v>42166</v>
      </c>
      <c r="AG116" s="43">
        <v>13.89</v>
      </c>
      <c r="AH116" s="43">
        <v>377470</v>
      </c>
      <c r="AI116" s="43">
        <f t="shared" si="48"/>
        <v>377470</v>
      </c>
      <c r="AK116" s="58">
        <f t="shared" si="49"/>
        <v>42683</v>
      </c>
      <c r="AL116" s="43">
        <f t="shared" si="56"/>
        <v>111</v>
      </c>
      <c r="AM116" s="43">
        <f>IF(AK116="","",NETWORKDAYS(AK116,$AM$2,FERIADOS!$A$1:$A$830)-1)</f>
        <v>37</v>
      </c>
      <c r="AN116" s="63">
        <v>3.2254</v>
      </c>
      <c r="AO116" s="43">
        <f t="shared" si="53"/>
        <v>13.689</v>
      </c>
      <c r="AP116" s="50">
        <f t="shared" si="54"/>
        <v>169305</v>
      </c>
      <c r="AQ116" s="59">
        <f t="shared" si="46"/>
        <v>66.525486260184152</v>
      </c>
      <c r="AR116" s="59">
        <f t="shared" si="55"/>
        <v>0</v>
      </c>
      <c r="AS116" s="72">
        <v>42683</v>
      </c>
      <c r="AT116" s="73">
        <v>7119.2517544653483</v>
      </c>
      <c r="AU116" s="62">
        <v>0</v>
      </c>
      <c r="AV116" s="62">
        <v>0</v>
      </c>
      <c r="AW116" s="62">
        <v>0</v>
      </c>
      <c r="AX116" s="62">
        <v>0</v>
      </c>
      <c r="AY116" s="62">
        <v>0</v>
      </c>
      <c r="AZ116" s="62">
        <v>0</v>
      </c>
      <c r="BA116" s="62">
        <v>0</v>
      </c>
      <c r="BB116" s="62">
        <v>0</v>
      </c>
      <c r="BC116" s="62">
        <v>0</v>
      </c>
      <c r="BD116" s="62">
        <v>0</v>
      </c>
      <c r="BE116" s="62">
        <v>0</v>
      </c>
      <c r="BF116" s="62">
        <v>0</v>
      </c>
      <c r="BG116" s="62">
        <v>0</v>
      </c>
      <c r="BH116" s="62">
        <v>0</v>
      </c>
      <c r="BI116" s="62">
        <v>0</v>
      </c>
      <c r="BJ116" s="62">
        <v>0</v>
      </c>
      <c r="BK116" s="62">
        <v>0</v>
      </c>
      <c r="BL116" s="62">
        <v>0</v>
      </c>
      <c r="BM116" s="62">
        <v>0</v>
      </c>
      <c r="BN116" s="74">
        <v>0</v>
      </c>
      <c r="BO116" s="75">
        <v>0</v>
      </c>
      <c r="BP116" s="62">
        <v>0</v>
      </c>
      <c r="BQ116" s="62">
        <v>0</v>
      </c>
      <c r="BR116" s="62">
        <v>0</v>
      </c>
      <c r="BS116" s="62">
        <v>0</v>
      </c>
      <c r="BT116" s="62">
        <v>0</v>
      </c>
      <c r="BU116" s="62">
        <v>0</v>
      </c>
      <c r="BV116" s="62">
        <v>0</v>
      </c>
      <c r="BW116" s="62">
        <v>0</v>
      </c>
      <c r="BX116" s="62">
        <v>0</v>
      </c>
      <c r="BY116" s="62">
        <v>0</v>
      </c>
      <c r="BZ116" s="62">
        <v>0</v>
      </c>
      <c r="CA116" s="62">
        <v>0</v>
      </c>
      <c r="CB116" s="62">
        <v>0</v>
      </c>
      <c r="CC116" s="62">
        <v>0</v>
      </c>
      <c r="CD116" s="62">
        <v>0</v>
      </c>
      <c r="CE116" s="62">
        <v>0</v>
      </c>
      <c r="CF116" s="62">
        <v>0</v>
      </c>
      <c r="CG116" s="62">
        <v>0</v>
      </c>
      <c r="CH116" s="62">
        <v>0</v>
      </c>
      <c r="CI116" s="62">
        <v>0</v>
      </c>
      <c r="CJ116" s="62">
        <v>0</v>
      </c>
      <c r="CK116" s="62">
        <v>0</v>
      </c>
      <c r="CL116" s="62">
        <v>0</v>
      </c>
      <c r="CM116" s="62">
        <v>0</v>
      </c>
      <c r="CN116" s="62">
        <v>0</v>
      </c>
      <c r="CO116" s="62">
        <v>0</v>
      </c>
      <c r="CP116" s="62">
        <v>0</v>
      </c>
      <c r="CQ116" s="62">
        <v>0</v>
      </c>
      <c r="CR116" s="62">
        <v>0</v>
      </c>
      <c r="CS116" s="62">
        <v>0</v>
      </c>
      <c r="CT116" s="62">
        <v>13.882999999999999</v>
      </c>
      <c r="CU116" s="62">
        <v>21005</v>
      </c>
      <c r="CV116" s="62">
        <v>3.3776160199736247</v>
      </c>
      <c r="CW116" s="62">
        <v>13.689</v>
      </c>
      <c r="CX116" s="62">
        <v>169305</v>
      </c>
      <c r="CY116" s="62">
        <v>66.525486260184152</v>
      </c>
      <c r="CZ116" s="62">
        <v>13.545</v>
      </c>
      <c r="DA116" s="62">
        <v>2160</v>
      </c>
      <c r="DB116" s="62">
        <v>1.3404089112000994</v>
      </c>
      <c r="DC116" s="62">
        <v>13.46</v>
      </c>
      <c r="DD116" s="62">
        <v>510</v>
      </c>
      <c r="DE116" s="62">
        <v>0.40970992578956777</v>
      </c>
      <c r="DF116" s="62">
        <v>13.295</v>
      </c>
      <c r="DG116" s="62">
        <v>63236</v>
      </c>
      <c r="DH116" s="62">
        <v>65.351765791442844</v>
      </c>
      <c r="DI116" s="62">
        <v>13.154999999999999</v>
      </c>
      <c r="DJ116" s="62">
        <v>500</v>
      </c>
      <c r="DK116" s="62">
        <v>0.60542617928641407</v>
      </c>
      <c r="DL116" s="62">
        <v>12.984</v>
      </c>
      <c r="DM116" s="62">
        <v>0</v>
      </c>
      <c r="DN116" s="62">
        <v>0</v>
      </c>
      <c r="DO116" s="62">
        <v>12.865</v>
      </c>
      <c r="DP116" s="62">
        <v>96125</v>
      </c>
      <c r="DQ116" s="62">
        <v>156.1490258573771</v>
      </c>
      <c r="DR116" s="62">
        <v>12.71</v>
      </c>
      <c r="DS116" s="62">
        <v>0</v>
      </c>
      <c r="DT116" s="62">
        <v>0</v>
      </c>
      <c r="DU116" s="62">
        <v>12.563000000000001</v>
      </c>
      <c r="DV116" s="62">
        <v>0</v>
      </c>
      <c r="DW116" s="62">
        <v>0</v>
      </c>
      <c r="DX116" s="62">
        <v>12.465</v>
      </c>
      <c r="DY116" s="62">
        <v>6710</v>
      </c>
      <c r="DZ116" s="62">
        <v>14.871414977748067</v>
      </c>
      <c r="EA116" s="62">
        <v>12.339</v>
      </c>
      <c r="EB116" s="62">
        <v>0</v>
      </c>
      <c r="EC116" s="62">
        <v>0</v>
      </c>
      <c r="ED116" s="62"/>
      <c r="EE116" s="62"/>
      <c r="EF116" s="62"/>
      <c r="EG116" s="62">
        <v>12.15</v>
      </c>
      <c r="EH116" s="62">
        <v>242490</v>
      </c>
      <c r="EI116" s="62">
        <v>667.97197529405253</v>
      </c>
      <c r="EJ116" s="62"/>
      <c r="EK116" s="62">
        <v>0</v>
      </c>
      <c r="EL116" s="62">
        <v>0</v>
      </c>
      <c r="EM116" s="62">
        <v>0</v>
      </c>
      <c r="EN116" s="62">
        <v>0</v>
      </c>
      <c r="EO116" s="62">
        <v>0</v>
      </c>
      <c r="EP116" s="62">
        <v>11.94</v>
      </c>
      <c r="EQ116" s="62">
        <v>8885</v>
      </c>
      <c r="ER116" s="62">
        <v>29.011187272146749</v>
      </c>
      <c r="ES116" s="62">
        <v>11.77</v>
      </c>
      <c r="ET116" s="62">
        <v>19190</v>
      </c>
      <c r="EU116" s="62">
        <v>72.264507541440778</v>
      </c>
      <c r="EV116" s="62">
        <v>11.65</v>
      </c>
      <c r="EW116" s="62">
        <v>16090</v>
      </c>
      <c r="EX116" s="62">
        <v>68.307997711162884</v>
      </c>
      <c r="EY116" s="62">
        <v>11.54</v>
      </c>
      <c r="EZ116" s="62">
        <v>324235</v>
      </c>
      <c r="FA116" s="62">
        <v>1519.587489668563</v>
      </c>
      <c r="FB116" s="62">
        <v>11.47</v>
      </c>
      <c r="FC116" s="62">
        <v>230</v>
      </c>
      <c r="FD116" s="62">
        <v>1.1717649465437017</v>
      </c>
      <c r="FE116" s="62">
        <v>11.45</v>
      </c>
      <c r="FF116" s="62">
        <v>4800</v>
      </c>
      <c r="FG116" s="62">
        <v>26.299309106792126</v>
      </c>
      <c r="FH116" s="62">
        <v>11.44</v>
      </c>
      <c r="FI116" s="62">
        <v>1280</v>
      </c>
      <c r="FJ116" s="62">
        <v>7.5021588148113425</v>
      </c>
      <c r="FK116" s="62">
        <v>11.45</v>
      </c>
      <c r="FL116" s="76">
        <v>104565</v>
      </c>
      <c r="FM116" s="76">
        <v>648.62501845923839</v>
      </c>
      <c r="FN116" s="76">
        <v>11.461</v>
      </c>
      <c r="FO116" s="76">
        <v>90</v>
      </c>
      <c r="FP116" s="76">
        <v>0.58604588631884158</v>
      </c>
      <c r="FQ116" s="76">
        <v>11.47</v>
      </c>
      <c r="FR116" s="76">
        <v>23580</v>
      </c>
      <c r="FS116" s="76">
        <v>160.22470438458001</v>
      </c>
      <c r="FT116" s="76">
        <v>11.459</v>
      </c>
      <c r="FU116" s="76">
        <v>70</v>
      </c>
      <c r="FV116" s="76">
        <v>0.49571116071705346</v>
      </c>
      <c r="FW116" s="76">
        <v>11.45</v>
      </c>
      <c r="FX116" s="76">
        <v>316935</v>
      </c>
      <c r="FY116" s="76">
        <v>2326.1657198882026</v>
      </c>
      <c r="FZ116" s="76">
        <v>11.459</v>
      </c>
      <c r="GA116" s="76">
        <v>10</v>
      </c>
      <c r="GB116" s="76">
        <v>7.5655372510576274E-2</v>
      </c>
      <c r="GC116" s="62">
        <v>11.465999999999999</v>
      </c>
      <c r="GD116" s="62">
        <v>5</v>
      </c>
      <c r="GE116" s="62">
        <v>3.8891725133680034E-2</v>
      </c>
      <c r="GF116" s="62">
        <v>11.474</v>
      </c>
      <c r="GG116" s="62">
        <v>10</v>
      </c>
      <c r="GH116" s="62">
        <v>7.9829434677183925E-2</v>
      </c>
      <c r="GI116" s="62">
        <v>11.48</v>
      </c>
      <c r="GJ116" s="62">
        <v>2480</v>
      </c>
      <c r="GK116" s="62">
        <v>20.249117039879177</v>
      </c>
      <c r="GL116" s="62">
        <v>11.518000000000001</v>
      </c>
      <c r="GM116" s="62">
        <v>0</v>
      </c>
      <c r="GN116" s="62">
        <v>0</v>
      </c>
      <c r="GO116" s="62">
        <v>11.55</v>
      </c>
      <c r="GP116" s="62">
        <v>60545</v>
      </c>
      <c r="GQ116" s="62">
        <v>527.52179344676313</v>
      </c>
      <c r="GR116" s="62">
        <v>11.566000000000001</v>
      </c>
      <c r="GS116" s="62">
        <v>0</v>
      </c>
      <c r="GT116" s="62">
        <v>0</v>
      </c>
      <c r="GU116" s="62">
        <v>11.58</v>
      </c>
      <c r="GV116" s="62">
        <v>25</v>
      </c>
      <c r="GW116" s="62">
        <v>0.22660115554253452</v>
      </c>
      <c r="GX116" s="62">
        <v>11.59</v>
      </c>
      <c r="GY116" s="62">
        <v>0</v>
      </c>
      <c r="GZ116" s="62">
        <v>0</v>
      </c>
      <c r="HA116" s="62">
        <v>11.6</v>
      </c>
      <c r="HB116" s="62">
        <v>66477</v>
      </c>
      <c r="HC116" s="62">
        <v>615.06036138172317</v>
      </c>
      <c r="HD116" s="62">
        <v>11.63</v>
      </c>
      <c r="HE116" s="62">
        <v>725</v>
      </c>
      <c r="HF116" s="62">
        <v>6.7329675466541481</v>
      </c>
      <c r="HG116" s="62">
        <v>11.69</v>
      </c>
      <c r="HH116" s="62">
        <v>12245</v>
      </c>
      <c r="HI116" s="62">
        <v>112.37819371335183</v>
      </c>
      <c r="HJ116" s="62">
        <v>11.709</v>
      </c>
      <c r="HK116" s="62">
        <v>0</v>
      </c>
      <c r="HL116" s="62">
        <v>0</v>
      </c>
      <c r="HM116" s="62">
        <v>11.725</v>
      </c>
      <c r="HN116" s="62">
        <v>5</v>
      </c>
      <c r="HO116" s="62">
        <v>4.3899591542714764E-2</v>
      </c>
      <c r="HP116" s="62">
        <v>11.74</v>
      </c>
      <c r="HQ116" s="62">
        <v>0</v>
      </c>
      <c r="HR116" s="62">
        <v>0</v>
      </c>
    </row>
    <row r="117" spans="16:226" s="43" customFormat="1">
      <c r="P117" s="150">
        <f t="shared" si="47"/>
        <v>10</v>
      </c>
      <c r="Q117" s="61" t="str">
        <f>_xll.BDH(A117,$R$7:$S$7,$C$1,$C$1,"Dir=V","Dts=S","Sort=A","Quote=C","QtTyp=Y","Days=T","Per=cd","DtFmt=D","UseDPDF=Y")</f>
        <v>#N/A Invalid Security</v>
      </c>
      <c r="T117" s="43">
        <f t="shared" si="50"/>
        <v>0</v>
      </c>
      <c r="V117" s="69" t="str">
        <f>_xll.BDH(B117,$R$7:$S$7,$C$1,$C$1,"Dir=V","Dts=S","Sort=A","Quote=C","QtTyp=Y","Days=T","Per=cd","DtFmt=D","UseDPDF=Y")</f>
        <v>#N/A Invalid Security</v>
      </c>
      <c r="Y117" s="43">
        <f t="shared" si="51"/>
        <v>0</v>
      </c>
      <c r="AA117" s="43">
        <f t="shared" si="52"/>
        <v>0</v>
      </c>
      <c r="AB117" s="43">
        <f t="shared" si="45"/>
        <v>0</v>
      </c>
      <c r="AF117" s="48">
        <v>42167</v>
      </c>
      <c r="AG117" s="43">
        <v>13.88</v>
      </c>
      <c r="AH117" s="43">
        <v>275660</v>
      </c>
      <c r="AI117" s="43">
        <f t="shared" si="48"/>
        <v>275660</v>
      </c>
      <c r="AK117" s="58">
        <f t="shared" si="49"/>
        <v>42682</v>
      </c>
      <c r="AL117" s="43">
        <f t="shared" si="56"/>
        <v>112</v>
      </c>
      <c r="AM117" s="43">
        <f>IF(AK117="","",NETWORKDAYS(AK117,$AM$2,FERIADOS!$A$1:$A$830)-1)</f>
        <v>38</v>
      </c>
      <c r="AN117" s="63">
        <v>3.1686000000000001</v>
      </c>
      <c r="AO117" s="43">
        <f t="shared" si="53"/>
        <v>13.693</v>
      </c>
      <c r="AP117" s="50">
        <f t="shared" si="54"/>
        <v>52355</v>
      </c>
      <c r="AQ117" s="59">
        <f t="shared" si="46"/>
        <v>21.494917615521111</v>
      </c>
      <c r="AR117" s="59">
        <f t="shared" si="55"/>
        <v>0</v>
      </c>
      <c r="AS117" s="72">
        <v>42682</v>
      </c>
      <c r="AT117" s="73">
        <v>3120.2080555429143</v>
      </c>
      <c r="AU117" s="62">
        <v>0</v>
      </c>
      <c r="AV117" s="62">
        <v>0</v>
      </c>
      <c r="AW117" s="62">
        <v>0</v>
      </c>
      <c r="AX117" s="62">
        <v>0</v>
      </c>
      <c r="AY117" s="62">
        <v>0</v>
      </c>
      <c r="AZ117" s="62">
        <v>0</v>
      </c>
      <c r="BA117" s="62">
        <v>0</v>
      </c>
      <c r="BB117" s="62">
        <v>0</v>
      </c>
      <c r="BC117" s="62">
        <v>0</v>
      </c>
      <c r="BD117" s="62">
        <v>0</v>
      </c>
      <c r="BE117" s="62">
        <v>0</v>
      </c>
      <c r="BF117" s="62">
        <v>0</v>
      </c>
      <c r="BG117" s="62">
        <v>0</v>
      </c>
      <c r="BH117" s="62">
        <v>0</v>
      </c>
      <c r="BI117" s="62">
        <v>0</v>
      </c>
      <c r="BJ117" s="62">
        <v>0</v>
      </c>
      <c r="BK117" s="62">
        <v>0</v>
      </c>
      <c r="BL117" s="62">
        <v>0</v>
      </c>
      <c r="BM117" s="62">
        <v>0</v>
      </c>
      <c r="BN117" s="74">
        <v>0</v>
      </c>
      <c r="BO117" s="75">
        <v>0</v>
      </c>
      <c r="BP117" s="62">
        <v>0</v>
      </c>
      <c r="BQ117" s="62">
        <v>0</v>
      </c>
      <c r="BR117" s="62">
        <v>0</v>
      </c>
      <c r="BS117" s="62">
        <v>0</v>
      </c>
      <c r="BT117" s="62">
        <v>0</v>
      </c>
      <c r="BU117" s="62">
        <v>0</v>
      </c>
      <c r="BV117" s="62">
        <v>0</v>
      </c>
      <c r="BW117" s="62">
        <v>0</v>
      </c>
      <c r="BX117" s="62">
        <v>0</v>
      </c>
      <c r="BY117" s="62">
        <v>0</v>
      </c>
      <c r="BZ117" s="62">
        <v>0</v>
      </c>
      <c r="CA117" s="62">
        <v>0</v>
      </c>
      <c r="CB117" s="62">
        <v>0</v>
      </c>
      <c r="CC117" s="62">
        <v>0</v>
      </c>
      <c r="CD117" s="62">
        <v>0</v>
      </c>
      <c r="CE117" s="62">
        <v>0</v>
      </c>
      <c r="CF117" s="62">
        <v>0</v>
      </c>
      <c r="CG117" s="62">
        <v>0</v>
      </c>
      <c r="CH117" s="62">
        <v>0</v>
      </c>
      <c r="CI117" s="62">
        <v>0</v>
      </c>
      <c r="CJ117" s="62">
        <v>0</v>
      </c>
      <c r="CK117" s="62">
        <v>0</v>
      </c>
      <c r="CL117" s="62">
        <v>0</v>
      </c>
      <c r="CM117" s="62">
        <v>0</v>
      </c>
      <c r="CN117" s="62">
        <v>0</v>
      </c>
      <c r="CO117" s="62">
        <v>0</v>
      </c>
      <c r="CP117" s="62">
        <v>0</v>
      </c>
      <c r="CQ117" s="62">
        <v>0</v>
      </c>
      <c r="CR117" s="62">
        <v>0</v>
      </c>
      <c r="CS117" s="62">
        <v>0</v>
      </c>
      <c r="CT117" s="62">
        <v>13.88</v>
      </c>
      <c r="CU117" s="62">
        <v>2245</v>
      </c>
      <c r="CV117" s="62">
        <v>0.39177520494826268</v>
      </c>
      <c r="CW117" s="62">
        <v>13.693</v>
      </c>
      <c r="CX117" s="62">
        <v>52355</v>
      </c>
      <c r="CY117" s="62">
        <v>21.494917615521111</v>
      </c>
      <c r="CZ117" s="62">
        <v>13.553000000000001</v>
      </c>
      <c r="DA117" s="62">
        <v>20315</v>
      </c>
      <c r="DB117" s="62">
        <v>13.042443999541005</v>
      </c>
      <c r="DC117" s="62">
        <v>13.455</v>
      </c>
      <c r="DD117" s="62">
        <v>6065</v>
      </c>
      <c r="DE117" s="62">
        <v>5.0218598567364374</v>
      </c>
      <c r="DF117" s="62">
        <v>13.28</v>
      </c>
      <c r="DG117" s="62">
        <v>67725</v>
      </c>
      <c r="DH117" s="62">
        <v>71.935773119611724</v>
      </c>
      <c r="DI117" s="62">
        <v>13.15</v>
      </c>
      <c r="DJ117" s="62">
        <v>3060</v>
      </c>
      <c r="DK117" s="62">
        <v>3.8019727362614657</v>
      </c>
      <c r="DL117" s="62">
        <v>12.965</v>
      </c>
      <c r="DM117" s="62">
        <v>2600</v>
      </c>
      <c r="DN117" s="62">
        <v>3.7962711214731395</v>
      </c>
      <c r="DO117" s="62">
        <v>12.835000000000001</v>
      </c>
      <c r="DP117" s="62">
        <v>97690</v>
      </c>
      <c r="DQ117" s="62">
        <v>162.53221048369841</v>
      </c>
      <c r="DR117" s="62">
        <v>12.72</v>
      </c>
      <c r="DS117" s="62">
        <v>0</v>
      </c>
      <c r="DT117" s="62">
        <v>0</v>
      </c>
      <c r="DU117" s="62">
        <v>12.547000000000001</v>
      </c>
      <c r="DV117" s="62">
        <v>0</v>
      </c>
      <c r="DW117" s="62">
        <v>0</v>
      </c>
      <c r="DX117" s="62">
        <v>12.425000000000001</v>
      </c>
      <c r="DY117" s="62">
        <v>13075</v>
      </c>
      <c r="DZ117" s="62">
        <v>29.634946519916543</v>
      </c>
      <c r="EA117" s="62">
        <v>12.295</v>
      </c>
      <c r="EB117" s="62">
        <v>0</v>
      </c>
      <c r="EC117" s="62">
        <v>0</v>
      </c>
      <c r="ED117" s="62"/>
      <c r="EE117" s="62"/>
      <c r="EF117" s="62"/>
      <c r="EG117" s="62">
        <v>12.1</v>
      </c>
      <c r="EH117" s="62">
        <v>125990</v>
      </c>
      <c r="EI117" s="62">
        <v>354.69014698250135</v>
      </c>
      <c r="EJ117" s="62"/>
      <c r="EK117" s="62">
        <v>0</v>
      </c>
      <c r="EL117" s="62">
        <v>0</v>
      </c>
      <c r="EM117" s="62">
        <v>0</v>
      </c>
      <c r="EN117" s="62">
        <v>0</v>
      </c>
      <c r="EO117" s="62">
        <v>0</v>
      </c>
      <c r="EP117" s="62">
        <v>11.88</v>
      </c>
      <c r="EQ117" s="62">
        <v>32160</v>
      </c>
      <c r="ER117" s="62">
        <v>107.28772832673711</v>
      </c>
      <c r="ES117" s="62">
        <v>11.69</v>
      </c>
      <c r="ET117" s="62">
        <v>11985</v>
      </c>
      <c r="EU117" s="62">
        <v>46.11992518009059</v>
      </c>
      <c r="EV117" s="62">
        <v>11.55</v>
      </c>
      <c r="EW117" s="62">
        <v>12215</v>
      </c>
      <c r="EX117" s="62">
        <v>53.011876000981388</v>
      </c>
      <c r="EY117" s="62">
        <v>11.41</v>
      </c>
      <c r="EZ117" s="62">
        <v>119390</v>
      </c>
      <c r="FA117" s="62">
        <v>572.4755351559071</v>
      </c>
      <c r="FB117" s="62">
        <v>11.34</v>
      </c>
      <c r="FC117" s="62">
        <v>1515</v>
      </c>
      <c r="FD117" s="62">
        <v>7.8975170366863336</v>
      </c>
      <c r="FE117" s="62">
        <v>11.3</v>
      </c>
      <c r="FF117" s="62">
        <v>17185</v>
      </c>
      <c r="FG117" s="62">
        <v>96.417820323102404</v>
      </c>
      <c r="FH117" s="62">
        <v>11.29</v>
      </c>
      <c r="FI117" s="62">
        <v>875</v>
      </c>
      <c r="FJ117" s="62">
        <v>5.2527006312603612</v>
      </c>
      <c r="FK117" s="62">
        <v>11.25</v>
      </c>
      <c r="FL117" s="76">
        <v>37515</v>
      </c>
      <c r="FM117" s="76">
        <v>238.8455692215114</v>
      </c>
      <c r="FN117" s="76">
        <v>11.255000000000001</v>
      </c>
      <c r="FO117" s="76">
        <v>285</v>
      </c>
      <c r="FP117" s="76">
        <v>1.9058680049257573</v>
      </c>
      <c r="FQ117" s="76">
        <v>11.26</v>
      </c>
      <c r="FR117" s="76">
        <v>19040</v>
      </c>
      <c r="FS117" s="76">
        <v>132.93630048584168</v>
      </c>
      <c r="FT117" s="76">
        <v>11.233000000000001</v>
      </c>
      <c r="FU117" s="76">
        <v>45</v>
      </c>
      <c r="FV117" s="76">
        <v>0.3278077223739107</v>
      </c>
      <c r="FW117" s="76">
        <v>11.21</v>
      </c>
      <c r="FX117" s="76">
        <v>93100</v>
      </c>
      <c r="FY117" s="76">
        <v>703.67256781648302</v>
      </c>
      <c r="FZ117" s="76">
        <v>11.215999999999999</v>
      </c>
      <c r="GA117" s="76">
        <v>5</v>
      </c>
      <c r="GB117" s="76">
        <v>3.897859488468973E-2</v>
      </c>
      <c r="GC117" s="62">
        <v>11.221</v>
      </c>
      <c r="GD117" s="62">
        <v>205</v>
      </c>
      <c r="GE117" s="62">
        <v>1.6440427296741438</v>
      </c>
      <c r="GF117" s="62">
        <v>11.226000000000001</v>
      </c>
      <c r="GG117" s="62">
        <v>5</v>
      </c>
      <c r="GH117" s="62">
        <v>4.1181309141085358E-2</v>
      </c>
      <c r="GI117" s="62">
        <v>11.23</v>
      </c>
      <c r="GJ117" s="62">
        <v>1100</v>
      </c>
      <c r="GK117" s="62">
        <v>9.2722725756540214</v>
      </c>
      <c r="GL117" s="62">
        <v>11.257</v>
      </c>
      <c r="GM117" s="62">
        <v>5</v>
      </c>
      <c r="GN117" s="62">
        <v>4.3764545705341509E-2</v>
      </c>
      <c r="GO117" s="62">
        <v>11.28</v>
      </c>
      <c r="GP117" s="62">
        <v>24510</v>
      </c>
      <c r="GQ117" s="62">
        <v>221.21341049849619</v>
      </c>
      <c r="GR117" s="62">
        <v>11.298999999999999</v>
      </c>
      <c r="GS117" s="62">
        <v>5</v>
      </c>
      <c r="GT117" s="62">
        <v>4.6195857354626321E-2</v>
      </c>
      <c r="GU117" s="62">
        <v>11.315</v>
      </c>
      <c r="GV117" s="62">
        <v>160</v>
      </c>
      <c r="GW117" s="62">
        <v>1.5051781840096141</v>
      </c>
      <c r="GX117" s="62">
        <v>11.327999999999999</v>
      </c>
      <c r="GY117" s="62">
        <v>5</v>
      </c>
      <c r="GZ117" s="62">
        <v>4.7659748625846238E-2</v>
      </c>
      <c r="HA117" s="62">
        <v>11.34</v>
      </c>
      <c r="HB117" s="62">
        <v>18120</v>
      </c>
      <c r="HC117" s="62">
        <v>174.33366038851898</v>
      </c>
      <c r="HD117" s="62">
        <v>11.355</v>
      </c>
      <c r="HE117" s="62">
        <v>110</v>
      </c>
      <c r="HF117" s="62">
        <v>1.0661553822161367</v>
      </c>
      <c r="HG117" s="62">
        <v>11.4</v>
      </c>
      <c r="HH117" s="62">
        <v>8160</v>
      </c>
      <c r="HI117" s="62">
        <v>78.462022182522858</v>
      </c>
      <c r="HJ117" s="62">
        <v>11.419</v>
      </c>
      <c r="HK117" s="62">
        <v>0</v>
      </c>
      <c r="HL117" s="62">
        <v>0</v>
      </c>
      <c r="HM117" s="62">
        <v>11.435</v>
      </c>
      <c r="HN117" s="62">
        <v>0</v>
      </c>
      <c r="HO117" s="62">
        <v>0</v>
      </c>
      <c r="HP117" s="62">
        <v>11.45</v>
      </c>
      <c r="HQ117" s="62">
        <v>0</v>
      </c>
      <c r="HR117" s="62">
        <v>0</v>
      </c>
    </row>
    <row r="118" spans="16:226" s="43" customFormat="1">
      <c r="P118" s="150">
        <f t="shared" si="47"/>
        <v>10</v>
      </c>
      <c r="Q118" s="61" t="str">
        <f>_xll.BDH(A118,$R$7:$S$7,$C$1,$C$1,"Dir=V","Dts=S","Sort=A","Quote=C","QtTyp=Y","Days=T","Per=cd","DtFmt=D","UseDPDF=Y")</f>
        <v>#N/A Invalid Security</v>
      </c>
      <c r="T118" s="43">
        <f t="shared" si="50"/>
        <v>0</v>
      </c>
      <c r="V118" s="69" t="str">
        <f>_xll.BDH(B118,$R$7:$S$7,$C$1,$C$1,"Dir=V","Dts=S","Sort=A","Quote=C","QtTyp=Y","Days=T","Per=cd","DtFmt=D","UseDPDF=Y")</f>
        <v>#N/A Invalid Security</v>
      </c>
      <c r="Y118" s="43">
        <f t="shared" si="51"/>
        <v>0</v>
      </c>
      <c r="AA118" s="43">
        <f t="shared" si="52"/>
        <v>0</v>
      </c>
      <c r="AB118" s="43">
        <f t="shared" si="45"/>
        <v>0</v>
      </c>
      <c r="AF118" s="48">
        <v>42170</v>
      </c>
      <c r="AG118" s="43">
        <v>14.06</v>
      </c>
      <c r="AH118" s="43">
        <v>196785</v>
      </c>
      <c r="AI118" s="43">
        <f t="shared" si="48"/>
        <v>196785</v>
      </c>
      <c r="AK118" s="58">
        <f t="shared" si="49"/>
        <v>42681</v>
      </c>
      <c r="AL118" s="43">
        <f t="shared" si="56"/>
        <v>113</v>
      </c>
      <c r="AM118" s="43">
        <f>IF(AK118="","",NETWORKDAYS(AK118,$AM$2,FERIADOS!$A$1:$A$830)-1)</f>
        <v>39</v>
      </c>
      <c r="AN118" s="63">
        <v>3.2061000000000002</v>
      </c>
      <c r="AO118" s="43">
        <f t="shared" si="53"/>
        <v>13.7</v>
      </c>
      <c r="AP118" s="50">
        <f t="shared" si="54"/>
        <v>387660</v>
      </c>
      <c r="AQ118" s="59">
        <f t="shared" si="46"/>
        <v>161.34218514801631</v>
      </c>
      <c r="AR118" s="59">
        <f t="shared" si="55"/>
        <v>0</v>
      </c>
      <c r="AS118" s="72">
        <v>42681</v>
      </c>
      <c r="AT118" s="73">
        <v>3460.4862050816664</v>
      </c>
      <c r="AU118" s="62">
        <v>0</v>
      </c>
      <c r="AV118" s="62">
        <v>0</v>
      </c>
      <c r="AW118" s="62">
        <v>0</v>
      </c>
      <c r="AX118" s="62">
        <v>0</v>
      </c>
      <c r="AY118" s="62">
        <v>0</v>
      </c>
      <c r="AZ118" s="62">
        <v>0</v>
      </c>
      <c r="BA118" s="62">
        <v>0</v>
      </c>
      <c r="BB118" s="62">
        <v>0</v>
      </c>
      <c r="BC118" s="62">
        <v>0</v>
      </c>
      <c r="BD118" s="62">
        <v>0</v>
      </c>
      <c r="BE118" s="62">
        <v>0</v>
      </c>
      <c r="BF118" s="62">
        <v>0</v>
      </c>
      <c r="BG118" s="62">
        <v>0</v>
      </c>
      <c r="BH118" s="62">
        <v>0</v>
      </c>
      <c r="BI118" s="62">
        <v>0</v>
      </c>
      <c r="BJ118" s="62">
        <v>0</v>
      </c>
      <c r="BK118" s="62">
        <v>0</v>
      </c>
      <c r="BL118" s="62">
        <v>0</v>
      </c>
      <c r="BM118" s="62">
        <v>0</v>
      </c>
      <c r="BN118" s="74">
        <v>0</v>
      </c>
      <c r="BO118" s="75">
        <v>0</v>
      </c>
      <c r="BP118" s="62">
        <v>0</v>
      </c>
      <c r="BQ118" s="62">
        <v>0</v>
      </c>
      <c r="BR118" s="62">
        <v>0</v>
      </c>
      <c r="BS118" s="62">
        <v>0</v>
      </c>
      <c r="BT118" s="62">
        <v>0</v>
      </c>
      <c r="BU118" s="62">
        <v>0</v>
      </c>
      <c r="BV118" s="62">
        <v>0</v>
      </c>
      <c r="BW118" s="62">
        <v>0</v>
      </c>
      <c r="BX118" s="62">
        <v>0</v>
      </c>
      <c r="BY118" s="62">
        <v>0</v>
      </c>
      <c r="BZ118" s="62">
        <v>0</v>
      </c>
      <c r="CA118" s="62">
        <v>0</v>
      </c>
      <c r="CB118" s="62">
        <v>0</v>
      </c>
      <c r="CC118" s="62">
        <v>0</v>
      </c>
      <c r="CD118" s="62">
        <v>0</v>
      </c>
      <c r="CE118" s="62">
        <v>0</v>
      </c>
      <c r="CF118" s="62">
        <v>0</v>
      </c>
      <c r="CG118" s="62">
        <v>0</v>
      </c>
      <c r="CH118" s="62">
        <v>0</v>
      </c>
      <c r="CI118" s="62">
        <v>0</v>
      </c>
      <c r="CJ118" s="62">
        <v>0</v>
      </c>
      <c r="CK118" s="62">
        <v>0</v>
      </c>
      <c r="CL118" s="62">
        <v>0</v>
      </c>
      <c r="CM118" s="62">
        <v>0</v>
      </c>
      <c r="CN118" s="62">
        <v>0</v>
      </c>
      <c r="CO118" s="62">
        <v>0</v>
      </c>
      <c r="CP118" s="62">
        <v>0</v>
      </c>
      <c r="CQ118" s="62">
        <v>0</v>
      </c>
      <c r="CR118" s="62">
        <v>0</v>
      </c>
      <c r="CS118" s="62">
        <v>0</v>
      </c>
      <c r="CT118" s="62">
        <v>13.882999999999999</v>
      </c>
      <c r="CU118" s="62">
        <v>40105</v>
      </c>
      <c r="CV118" s="62">
        <v>7.3451759568409134</v>
      </c>
      <c r="CW118" s="62">
        <v>13.7</v>
      </c>
      <c r="CX118" s="62">
        <v>387660</v>
      </c>
      <c r="CY118" s="62">
        <v>161.34218514801631</v>
      </c>
      <c r="CZ118" s="62">
        <v>13.57</v>
      </c>
      <c r="DA118" s="62">
        <v>4220</v>
      </c>
      <c r="DB118" s="62">
        <v>2.7203435275610781</v>
      </c>
      <c r="DC118" s="62">
        <v>13.475</v>
      </c>
      <c r="DD118" s="62">
        <v>1640</v>
      </c>
      <c r="DE118" s="62">
        <v>1.3582583089453482</v>
      </c>
      <c r="DF118" s="62">
        <v>13.31</v>
      </c>
      <c r="DG118" s="62">
        <v>89630</v>
      </c>
      <c r="DH118" s="62">
        <v>94.938422161345272</v>
      </c>
      <c r="DI118" s="62">
        <v>13.19</v>
      </c>
      <c r="DJ118" s="62">
        <v>8595</v>
      </c>
      <c r="DK118" s="62">
        <v>10.632088394526805</v>
      </c>
      <c r="DL118" s="62">
        <v>13.005000000000001</v>
      </c>
      <c r="DM118" s="62">
        <v>680</v>
      </c>
      <c r="DN118" s="62">
        <v>0.98719258595782522</v>
      </c>
      <c r="DO118" s="62">
        <v>12.875</v>
      </c>
      <c r="DP118" s="62">
        <v>53145</v>
      </c>
      <c r="DQ118" s="62">
        <v>87.832062461940112</v>
      </c>
      <c r="DR118" s="62">
        <v>12.734999999999999</v>
      </c>
      <c r="DS118" s="62">
        <v>0</v>
      </c>
      <c r="DT118" s="62">
        <v>0</v>
      </c>
      <c r="DU118" s="62">
        <v>12.577</v>
      </c>
      <c r="DV118" s="62">
        <v>0</v>
      </c>
      <c r="DW118" s="62">
        <v>0</v>
      </c>
      <c r="DX118" s="62">
        <v>12.465</v>
      </c>
      <c r="DY118" s="62">
        <v>7780</v>
      </c>
      <c r="DZ118" s="62">
        <v>17.484544633108897</v>
      </c>
      <c r="EA118" s="62">
        <v>12.343</v>
      </c>
      <c r="EB118" s="62">
        <v>0</v>
      </c>
      <c r="EC118" s="62">
        <v>0</v>
      </c>
      <c r="ED118" s="62"/>
      <c r="EE118" s="62"/>
      <c r="EF118" s="62"/>
      <c r="EG118" s="62">
        <v>12.16</v>
      </c>
      <c r="EH118" s="62">
        <v>96195</v>
      </c>
      <c r="EI118" s="62">
        <v>268.14621438752772</v>
      </c>
      <c r="EJ118" s="62"/>
      <c r="EK118" s="62">
        <v>0</v>
      </c>
      <c r="EL118" s="62">
        <v>0</v>
      </c>
      <c r="EM118" s="62">
        <v>0</v>
      </c>
      <c r="EN118" s="62">
        <v>0</v>
      </c>
      <c r="EO118" s="62">
        <v>0</v>
      </c>
      <c r="EP118" s="62">
        <v>11.93</v>
      </c>
      <c r="EQ118" s="62">
        <v>4245</v>
      </c>
      <c r="ER118" s="62">
        <v>14.014964256647657</v>
      </c>
      <c r="ES118" s="62">
        <v>11.74</v>
      </c>
      <c r="ET118" s="62">
        <v>14075</v>
      </c>
      <c r="EU118" s="62">
        <v>53.572511740614559</v>
      </c>
      <c r="EV118" s="62">
        <v>11.58</v>
      </c>
      <c r="EW118" s="62">
        <v>21935</v>
      </c>
      <c r="EX118" s="62">
        <v>94.166254143923553</v>
      </c>
      <c r="EY118" s="62">
        <v>11.44</v>
      </c>
      <c r="EZ118" s="62">
        <v>91580</v>
      </c>
      <c r="FA118" s="62">
        <v>434.24536511369189</v>
      </c>
      <c r="FB118" s="62">
        <v>11.37</v>
      </c>
      <c r="FC118" s="62">
        <v>270</v>
      </c>
      <c r="FD118" s="62">
        <v>1.3914815581730897</v>
      </c>
      <c r="FE118" s="62">
        <v>11.34</v>
      </c>
      <c r="FF118" s="62">
        <v>6680</v>
      </c>
      <c r="FG118" s="62">
        <v>37.03243142212014</v>
      </c>
      <c r="FH118" s="62">
        <v>11.32</v>
      </c>
      <c r="FI118" s="62">
        <v>105</v>
      </c>
      <c r="FJ118" s="62">
        <v>0.62289226729307157</v>
      </c>
      <c r="FK118" s="62">
        <v>11.3</v>
      </c>
      <c r="FL118" s="76">
        <v>48115</v>
      </c>
      <c r="FM118" s="76">
        <v>302.44127629890107</v>
      </c>
      <c r="FN118" s="76">
        <v>11.295</v>
      </c>
      <c r="FO118" s="76">
        <v>30</v>
      </c>
      <c r="FP118" s="76">
        <v>0.19810737405469467</v>
      </c>
      <c r="FQ118" s="76">
        <v>11.31</v>
      </c>
      <c r="FR118" s="76">
        <v>25095</v>
      </c>
      <c r="FS118" s="76">
        <v>172.91906601480656</v>
      </c>
      <c r="FT118" s="76">
        <v>11.29</v>
      </c>
      <c r="FU118" s="76">
        <v>80</v>
      </c>
      <c r="FV118" s="76">
        <v>0.57485792378932221</v>
      </c>
      <c r="FW118" s="76">
        <v>11.27</v>
      </c>
      <c r="FX118" s="76">
        <v>122112</v>
      </c>
      <c r="FY118" s="76">
        <v>910.12422766031989</v>
      </c>
      <c r="FZ118" s="76">
        <v>11.275</v>
      </c>
      <c r="GA118" s="76">
        <v>5</v>
      </c>
      <c r="GB118" s="76">
        <v>3.8431625817273524E-2</v>
      </c>
      <c r="GC118" s="62">
        <v>11.28</v>
      </c>
      <c r="GD118" s="62">
        <v>65</v>
      </c>
      <c r="GE118" s="62">
        <v>0.51387502782091921</v>
      </c>
      <c r="GF118" s="62">
        <v>11.285</v>
      </c>
      <c r="GG118" s="62">
        <v>5</v>
      </c>
      <c r="GH118" s="62">
        <v>4.0588773111301879E-2</v>
      </c>
      <c r="GI118" s="62">
        <v>11.29</v>
      </c>
      <c r="GJ118" s="62">
        <v>1460</v>
      </c>
      <c r="GK118" s="62">
        <v>12.127000748882866</v>
      </c>
      <c r="GL118" s="62">
        <v>11.327999999999999</v>
      </c>
      <c r="GM118" s="62">
        <v>0</v>
      </c>
      <c r="GN118" s="62">
        <v>0</v>
      </c>
      <c r="GO118" s="62">
        <v>11.36</v>
      </c>
      <c r="GP118" s="62">
        <v>38735</v>
      </c>
      <c r="GQ118" s="62">
        <v>343.82294811025366</v>
      </c>
      <c r="GR118" s="62">
        <v>11.371</v>
      </c>
      <c r="GS118" s="62">
        <v>0</v>
      </c>
      <c r="GT118" s="62">
        <v>0</v>
      </c>
      <c r="GU118" s="62">
        <v>11.38</v>
      </c>
      <c r="GV118" s="62">
        <v>1315</v>
      </c>
      <c r="GW118" s="62">
        <v>12.169822046863919</v>
      </c>
      <c r="GX118" s="62">
        <v>11.406000000000001</v>
      </c>
      <c r="GY118" s="62">
        <v>0</v>
      </c>
      <c r="GZ118" s="62">
        <v>0</v>
      </c>
      <c r="HA118" s="62">
        <v>11.43</v>
      </c>
      <c r="HB118" s="62">
        <v>28680</v>
      </c>
      <c r="HC118" s="62">
        <v>270.71869996853536</v>
      </c>
      <c r="HD118" s="62">
        <v>11.445</v>
      </c>
      <c r="HE118" s="62">
        <v>125</v>
      </c>
      <c r="HF118" s="62">
        <v>1.187622663061795</v>
      </c>
      <c r="HG118" s="62">
        <v>11.51</v>
      </c>
      <c r="HH118" s="62">
        <v>15510</v>
      </c>
      <c r="HI118" s="62">
        <v>145.77729277721372</v>
      </c>
      <c r="HJ118" s="62">
        <v>11.529</v>
      </c>
      <c r="HK118" s="62">
        <v>0</v>
      </c>
      <c r="HL118" s="62">
        <v>0</v>
      </c>
      <c r="HM118" s="62">
        <v>11.545</v>
      </c>
      <c r="HN118" s="62">
        <v>0</v>
      </c>
      <c r="HO118" s="62">
        <v>0</v>
      </c>
      <c r="HP118" s="62">
        <v>11.56</v>
      </c>
      <c r="HQ118" s="62">
        <v>0</v>
      </c>
      <c r="HR118" s="62">
        <v>0</v>
      </c>
    </row>
    <row r="119" spans="16:226" s="43" customFormat="1">
      <c r="P119" s="150">
        <f t="shared" si="47"/>
        <v>10</v>
      </c>
      <c r="Q119" s="61" t="str">
        <f>_xll.BDH(A119,$R$7:$S$7,$C$1,$C$1,"Dir=V","Dts=S","Sort=A","Quote=C","QtTyp=Y","Days=T","Per=cd","DtFmt=D","UseDPDF=Y")</f>
        <v>#N/A Invalid Security</v>
      </c>
      <c r="T119" s="43">
        <f t="shared" si="50"/>
        <v>0</v>
      </c>
      <c r="V119" s="69" t="str">
        <f>_xll.BDH(B119,$R$7:$S$7,$C$1,$C$1,"Dir=V","Dts=S","Sort=A","Quote=C","QtTyp=Y","Days=T","Per=cd","DtFmt=D","UseDPDF=Y")</f>
        <v>#N/A Invalid Security</v>
      </c>
      <c r="Y119" s="43">
        <f t="shared" si="51"/>
        <v>0</v>
      </c>
      <c r="AA119" s="43">
        <f t="shared" si="52"/>
        <v>0</v>
      </c>
      <c r="AB119" s="43">
        <f t="shared" si="45"/>
        <v>0</v>
      </c>
      <c r="AF119" s="48">
        <v>42171</v>
      </c>
      <c r="AG119" s="43">
        <v>13.96</v>
      </c>
      <c r="AH119" s="43">
        <v>267180</v>
      </c>
      <c r="AI119" s="43">
        <f t="shared" si="48"/>
        <v>267180</v>
      </c>
      <c r="AK119" s="58">
        <f t="shared" si="49"/>
        <v>42678</v>
      </c>
      <c r="AL119" s="43">
        <f t="shared" si="56"/>
        <v>114</v>
      </c>
      <c r="AM119" s="43">
        <f>IF(AK119="","",NETWORKDAYS(AK119,$AM$2,FERIADOS!$A$1:$A$830)-1)</f>
        <v>40</v>
      </c>
      <c r="AN119" s="63">
        <v>3.2362000000000002</v>
      </c>
      <c r="AO119" s="43">
        <f t="shared" si="53"/>
        <v>13.706</v>
      </c>
      <c r="AP119" s="50">
        <f t="shared" si="54"/>
        <v>461695</v>
      </c>
      <c r="AQ119" s="59">
        <f t="shared" si="46"/>
        <v>195.13779021711778</v>
      </c>
      <c r="AR119" s="59">
        <f t="shared" si="55"/>
        <v>0</v>
      </c>
      <c r="AS119" s="72">
        <v>42678</v>
      </c>
      <c r="AT119" s="73">
        <v>4177.9525736677488</v>
      </c>
      <c r="AU119" s="62">
        <v>0</v>
      </c>
      <c r="AV119" s="62">
        <v>0</v>
      </c>
      <c r="AW119" s="62">
        <v>0</v>
      </c>
      <c r="AX119" s="62">
        <v>0</v>
      </c>
      <c r="AY119" s="62">
        <v>0</v>
      </c>
      <c r="AZ119" s="62">
        <v>0</v>
      </c>
      <c r="BA119" s="62">
        <v>0</v>
      </c>
      <c r="BB119" s="62">
        <v>0</v>
      </c>
      <c r="BC119" s="62">
        <v>0</v>
      </c>
      <c r="BD119" s="62">
        <v>0</v>
      </c>
      <c r="BE119" s="62">
        <v>0</v>
      </c>
      <c r="BF119" s="62">
        <v>0</v>
      </c>
      <c r="BG119" s="62">
        <v>0</v>
      </c>
      <c r="BH119" s="62">
        <v>0</v>
      </c>
      <c r="BI119" s="62">
        <v>0</v>
      </c>
      <c r="BJ119" s="62">
        <v>0</v>
      </c>
      <c r="BK119" s="62">
        <v>0</v>
      </c>
      <c r="BL119" s="62">
        <v>0</v>
      </c>
      <c r="BM119" s="62">
        <v>0</v>
      </c>
      <c r="BN119" s="74">
        <v>0</v>
      </c>
      <c r="BO119" s="75">
        <v>0</v>
      </c>
      <c r="BP119" s="62">
        <v>0</v>
      </c>
      <c r="BQ119" s="62">
        <v>0</v>
      </c>
      <c r="BR119" s="62">
        <v>0</v>
      </c>
      <c r="BS119" s="62">
        <v>0</v>
      </c>
      <c r="BT119" s="62">
        <v>0</v>
      </c>
      <c r="BU119" s="62">
        <v>0</v>
      </c>
      <c r="BV119" s="62">
        <v>0</v>
      </c>
      <c r="BW119" s="62">
        <v>0</v>
      </c>
      <c r="BX119" s="62">
        <v>0</v>
      </c>
      <c r="BY119" s="62">
        <v>0</v>
      </c>
      <c r="BZ119" s="62">
        <v>0</v>
      </c>
      <c r="CA119" s="62">
        <v>0</v>
      </c>
      <c r="CB119" s="62">
        <v>0</v>
      </c>
      <c r="CC119" s="62">
        <v>0</v>
      </c>
      <c r="CD119" s="62">
        <v>0</v>
      </c>
      <c r="CE119" s="62">
        <v>0</v>
      </c>
      <c r="CF119" s="62">
        <v>0</v>
      </c>
      <c r="CG119" s="62">
        <v>0</v>
      </c>
      <c r="CH119" s="62">
        <v>0</v>
      </c>
      <c r="CI119" s="62">
        <v>0</v>
      </c>
      <c r="CJ119" s="62">
        <v>0</v>
      </c>
      <c r="CK119" s="62">
        <v>0</v>
      </c>
      <c r="CL119" s="62">
        <v>0</v>
      </c>
      <c r="CM119" s="62">
        <v>0</v>
      </c>
      <c r="CN119" s="62">
        <v>0</v>
      </c>
      <c r="CO119" s="62">
        <v>0</v>
      </c>
      <c r="CP119" s="62">
        <v>0</v>
      </c>
      <c r="CQ119" s="62">
        <v>0</v>
      </c>
      <c r="CR119" s="62">
        <v>0</v>
      </c>
      <c r="CS119" s="62">
        <v>0</v>
      </c>
      <c r="CT119" s="62">
        <v>13.878</v>
      </c>
      <c r="CU119" s="62">
        <v>26185</v>
      </c>
      <c r="CV119" s="62">
        <v>5.0282625075457217</v>
      </c>
      <c r="CW119" s="62">
        <v>13.706</v>
      </c>
      <c r="CX119" s="62">
        <v>461695</v>
      </c>
      <c r="CY119" s="62">
        <v>195.13779021711778</v>
      </c>
      <c r="CZ119" s="62">
        <v>13.581</v>
      </c>
      <c r="DA119" s="62">
        <v>9505</v>
      </c>
      <c r="DB119" s="62">
        <v>6.1658829342210657</v>
      </c>
      <c r="DC119" s="62">
        <v>13.49</v>
      </c>
      <c r="DD119" s="62">
        <v>1680</v>
      </c>
      <c r="DE119" s="62">
        <v>1.3949509089730745</v>
      </c>
      <c r="DF119" s="62">
        <v>13.324999999999999</v>
      </c>
      <c r="DG119" s="62">
        <v>201665</v>
      </c>
      <c r="DH119" s="62">
        <v>213.5509815583878</v>
      </c>
      <c r="DI119" s="62">
        <v>13.21</v>
      </c>
      <c r="DJ119" s="62">
        <v>4860</v>
      </c>
      <c r="DK119" s="62">
        <v>6.0010563441761926</v>
      </c>
      <c r="DL119" s="62">
        <v>13.034000000000001</v>
      </c>
      <c r="DM119" s="62">
        <v>0</v>
      </c>
      <c r="DN119" s="62">
        <v>0</v>
      </c>
      <c r="DO119" s="62">
        <v>12.91</v>
      </c>
      <c r="DP119" s="62">
        <v>38500</v>
      </c>
      <c r="DQ119" s="62">
        <v>63.360465950390193</v>
      </c>
      <c r="DR119" s="62">
        <v>12.78</v>
      </c>
      <c r="DS119" s="62">
        <v>0</v>
      </c>
      <c r="DT119" s="62">
        <v>0</v>
      </c>
      <c r="DU119" s="62">
        <v>12.605</v>
      </c>
      <c r="DV119" s="62">
        <v>400</v>
      </c>
      <c r="DW119" s="62">
        <v>0.82143692034143301</v>
      </c>
      <c r="DX119" s="62">
        <v>12.505000000000001</v>
      </c>
      <c r="DY119" s="62">
        <v>11155</v>
      </c>
      <c r="DZ119" s="62">
        <v>24.917151312308867</v>
      </c>
      <c r="EA119" s="62">
        <v>12.382999999999999</v>
      </c>
      <c r="EB119" s="62">
        <v>3420</v>
      </c>
      <c r="EC119" s="62">
        <v>8.2792671954470851</v>
      </c>
      <c r="ED119" s="62"/>
      <c r="EE119" s="62"/>
      <c r="EF119" s="62"/>
      <c r="EG119" s="62">
        <v>12.2</v>
      </c>
      <c r="EH119" s="62">
        <v>131595</v>
      </c>
      <c r="EI119" s="62">
        <v>364.22974168721078</v>
      </c>
      <c r="EJ119" s="62"/>
      <c r="EK119" s="62">
        <v>0</v>
      </c>
      <c r="EL119" s="62">
        <v>0</v>
      </c>
      <c r="EM119" s="62">
        <v>0</v>
      </c>
      <c r="EN119" s="62">
        <v>0</v>
      </c>
      <c r="EO119" s="62">
        <v>0</v>
      </c>
      <c r="EP119" s="62">
        <v>11.98</v>
      </c>
      <c r="EQ119" s="62">
        <v>8375</v>
      </c>
      <c r="ER119" s="62">
        <v>27.430003559776253</v>
      </c>
      <c r="ES119" s="62">
        <v>11.8</v>
      </c>
      <c r="ET119" s="62">
        <v>13460</v>
      </c>
      <c r="EU119" s="62">
        <v>50.783974339017938</v>
      </c>
      <c r="EV119" s="62">
        <v>11.66</v>
      </c>
      <c r="EW119" s="62">
        <v>19885</v>
      </c>
      <c r="EX119" s="62">
        <v>84.537053039836735</v>
      </c>
      <c r="EY119" s="62">
        <v>11.54</v>
      </c>
      <c r="EZ119" s="62">
        <v>128450</v>
      </c>
      <c r="FA119" s="62">
        <v>602.56996097423848</v>
      </c>
      <c r="FB119" s="62">
        <v>11.46</v>
      </c>
      <c r="FC119" s="62">
        <v>50</v>
      </c>
      <c r="FD119" s="62">
        <v>0.25490487589989913</v>
      </c>
      <c r="FE119" s="62">
        <v>11.43</v>
      </c>
      <c r="FF119" s="62">
        <v>4245</v>
      </c>
      <c r="FG119" s="62">
        <v>23.271470037894584</v>
      </c>
      <c r="FH119" s="62">
        <v>11.404999999999999</v>
      </c>
      <c r="FI119" s="62">
        <v>50</v>
      </c>
      <c r="FJ119" s="62">
        <v>0.29326376101557838</v>
      </c>
      <c r="FK119" s="62">
        <v>11.41</v>
      </c>
      <c r="FL119" s="76">
        <v>79620</v>
      </c>
      <c r="FM119" s="76">
        <v>494.20976528874542</v>
      </c>
      <c r="FN119" s="76">
        <v>11.41</v>
      </c>
      <c r="FO119" s="76">
        <v>95</v>
      </c>
      <c r="FP119" s="76">
        <v>0.61915674516566632</v>
      </c>
      <c r="FQ119" s="76">
        <v>11.42</v>
      </c>
      <c r="FR119" s="76">
        <v>26180</v>
      </c>
      <c r="FS119" s="76">
        <v>178.0207911405916</v>
      </c>
      <c r="FT119" s="76">
        <v>11.4</v>
      </c>
      <c r="FU119" s="76">
        <v>180</v>
      </c>
      <c r="FV119" s="76">
        <v>1.2759868971215964</v>
      </c>
      <c r="FW119" s="76">
        <v>11.38</v>
      </c>
      <c r="FX119" s="76">
        <v>132771</v>
      </c>
      <c r="FY119" s="76">
        <v>975.92083329222135</v>
      </c>
      <c r="FZ119" s="76">
        <v>11.388999999999999</v>
      </c>
      <c r="GA119" s="76">
        <v>5</v>
      </c>
      <c r="GB119" s="76">
        <v>3.7883229104828532E-2</v>
      </c>
      <c r="GC119" s="62">
        <v>11.396000000000001</v>
      </c>
      <c r="GD119" s="62">
        <v>10</v>
      </c>
      <c r="GE119" s="62">
        <v>7.7898339867688057E-2</v>
      </c>
      <c r="GF119" s="62">
        <v>11.404</v>
      </c>
      <c r="GG119" s="62">
        <v>140</v>
      </c>
      <c r="GH119" s="62">
        <v>1.1192905129977828</v>
      </c>
      <c r="GI119" s="62">
        <v>11.41</v>
      </c>
      <c r="GJ119" s="62">
        <v>1735</v>
      </c>
      <c r="GK119" s="62">
        <v>14.188020323250287</v>
      </c>
      <c r="GL119" s="62">
        <v>11.452999999999999</v>
      </c>
      <c r="GM119" s="62">
        <v>0</v>
      </c>
      <c r="GN119" s="62">
        <v>0</v>
      </c>
      <c r="GO119" s="62">
        <v>11.49</v>
      </c>
      <c r="GP119" s="62">
        <v>58460</v>
      </c>
      <c r="GQ119" s="62">
        <v>509.93447055372116</v>
      </c>
      <c r="GR119" s="62">
        <v>11.500999999999999</v>
      </c>
      <c r="GS119" s="62">
        <v>0</v>
      </c>
      <c r="GT119" s="62">
        <v>0</v>
      </c>
      <c r="GU119" s="62">
        <v>11.51</v>
      </c>
      <c r="GV119" s="62">
        <v>275</v>
      </c>
      <c r="GW119" s="62">
        <v>2.4979063823531775</v>
      </c>
      <c r="GX119" s="62">
        <v>11.526</v>
      </c>
      <c r="GY119" s="62">
        <v>0</v>
      </c>
      <c r="GZ119" s="62">
        <v>0</v>
      </c>
      <c r="HA119" s="62">
        <v>11.54</v>
      </c>
      <c r="HB119" s="62">
        <v>27611</v>
      </c>
      <c r="HC119" s="62">
        <v>255.90427902942423</v>
      </c>
      <c r="HD119" s="62">
        <v>11.57</v>
      </c>
      <c r="HE119" s="62">
        <v>120</v>
      </c>
      <c r="HF119" s="62">
        <v>1.1167636143133417</v>
      </c>
      <c r="HG119" s="62">
        <v>11.63</v>
      </c>
      <c r="HH119" s="62">
        <v>7965</v>
      </c>
      <c r="HI119" s="62">
        <v>73.28117739051784</v>
      </c>
      <c r="HJ119" s="62">
        <v>11.648999999999999</v>
      </c>
      <c r="HK119" s="62">
        <v>0</v>
      </c>
      <c r="HL119" s="62">
        <v>0</v>
      </c>
      <c r="HM119" s="62">
        <v>11.664999999999999</v>
      </c>
      <c r="HN119" s="62">
        <v>0</v>
      </c>
      <c r="HO119" s="62">
        <v>0</v>
      </c>
      <c r="HP119" s="62">
        <v>11.68</v>
      </c>
      <c r="HQ119" s="62">
        <v>0</v>
      </c>
      <c r="HR119" s="62">
        <v>0</v>
      </c>
    </row>
    <row r="120" spans="16:226" s="43" customFormat="1">
      <c r="P120" s="150">
        <f t="shared" si="47"/>
        <v>10</v>
      </c>
      <c r="Q120" s="61" t="str">
        <f>_xll.BDH(A120,$R$7:$S$7,$C$1,$C$1,"Dir=V","Dts=S","Sort=A","Quote=C","QtTyp=Y","Days=T","Per=cd","DtFmt=D","UseDPDF=Y")</f>
        <v>#N/A Invalid Security</v>
      </c>
      <c r="T120" s="43">
        <f t="shared" si="50"/>
        <v>0</v>
      </c>
      <c r="V120" s="69" t="str">
        <f>_xll.BDH(B120,$R$7:$S$7,$C$1,$C$1,"Dir=V","Dts=S","Sort=A","Quote=C","QtTyp=Y","Days=T","Per=cd","DtFmt=D","UseDPDF=Y")</f>
        <v>#N/A Invalid Security</v>
      </c>
      <c r="Y120" s="43">
        <f t="shared" si="51"/>
        <v>0</v>
      </c>
      <c r="AA120" s="43">
        <f t="shared" si="52"/>
        <v>0</v>
      </c>
      <c r="AB120" s="43">
        <f t="shared" si="45"/>
        <v>0</v>
      </c>
      <c r="AF120" s="48">
        <v>42172</v>
      </c>
      <c r="AG120" s="43">
        <v>13.93</v>
      </c>
      <c r="AH120" s="43">
        <v>328540</v>
      </c>
      <c r="AI120" s="43">
        <f t="shared" si="48"/>
        <v>328540</v>
      </c>
      <c r="AK120" s="58">
        <f t="shared" si="49"/>
        <v>42677</v>
      </c>
      <c r="AL120" s="43">
        <f t="shared" si="56"/>
        <v>115</v>
      </c>
      <c r="AM120" s="43">
        <f>IF(AK120="","",NETWORKDAYS(AK120,$AM$2,FERIADOS!$A$1:$A$830)-1)</f>
        <v>41</v>
      </c>
      <c r="AN120" s="63">
        <v>3.2421000000000002</v>
      </c>
      <c r="AO120" s="43">
        <f t="shared" si="53"/>
        <v>13.712999999999999</v>
      </c>
      <c r="AP120" s="50">
        <f t="shared" si="54"/>
        <v>88490</v>
      </c>
      <c r="AQ120" s="59">
        <f t="shared" si="46"/>
        <v>38.243776496138317</v>
      </c>
      <c r="AR120" s="59">
        <f t="shared" si="55"/>
        <v>0</v>
      </c>
      <c r="AS120" s="72">
        <v>42677</v>
      </c>
      <c r="AT120" s="73">
        <v>5101.3366597383856</v>
      </c>
      <c r="AU120" s="62">
        <v>0</v>
      </c>
      <c r="AV120" s="62">
        <v>0</v>
      </c>
      <c r="AW120" s="62">
        <v>0</v>
      </c>
      <c r="AX120" s="62">
        <v>0</v>
      </c>
      <c r="AY120" s="62">
        <v>0</v>
      </c>
      <c r="AZ120" s="62">
        <v>0</v>
      </c>
      <c r="BA120" s="62">
        <v>0</v>
      </c>
      <c r="BB120" s="62">
        <v>0</v>
      </c>
      <c r="BC120" s="62">
        <v>0</v>
      </c>
      <c r="BD120" s="62">
        <v>0</v>
      </c>
      <c r="BE120" s="62">
        <v>0</v>
      </c>
      <c r="BF120" s="62">
        <v>0</v>
      </c>
      <c r="BG120" s="62">
        <v>0</v>
      </c>
      <c r="BH120" s="62">
        <v>0</v>
      </c>
      <c r="BI120" s="62">
        <v>0</v>
      </c>
      <c r="BJ120" s="62">
        <v>0</v>
      </c>
      <c r="BK120" s="62">
        <v>0</v>
      </c>
      <c r="BL120" s="62">
        <v>0</v>
      </c>
      <c r="BM120" s="62">
        <v>0</v>
      </c>
      <c r="BN120" s="74">
        <v>0</v>
      </c>
      <c r="BO120" s="75">
        <v>0</v>
      </c>
      <c r="BP120" s="62">
        <v>0</v>
      </c>
      <c r="BQ120" s="62">
        <v>0</v>
      </c>
      <c r="BR120" s="62">
        <v>0</v>
      </c>
      <c r="BS120" s="62">
        <v>0</v>
      </c>
      <c r="BT120" s="62">
        <v>0</v>
      </c>
      <c r="BU120" s="62">
        <v>0</v>
      </c>
      <c r="BV120" s="62">
        <v>0</v>
      </c>
      <c r="BW120" s="62">
        <v>0</v>
      </c>
      <c r="BX120" s="62">
        <v>0</v>
      </c>
      <c r="BY120" s="62">
        <v>0</v>
      </c>
      <c r="BZ120" s="62">
        <v>0</v>
      </c>
      <c r="CA120" s="62">
        <v>0</v>
      </c>
      <c r="CB120" s="62">
        <v>0</v>
      </c>
      <c r="CC120" s="62">
        <v>0</v>
      </c>
      <c r="CD120" s="62">
        <v>0</v>
      </c>
      <c r="CE120" s="62">
        <v>0</v>
      </c>
      <c r="CF120" s="62">
        <v>0</v>
      </c>
      <c r="CG120" s="62">
        <v>0</v>
      </c>
      <c r="CH120" s="62">
        <v>0</v>
      </c>
      <c r="CI120" s="62">
        <v>0</v>
      </c>
      <c r="CJ120" s="62">
        <v>0</v>
      </c>
      <c r="CK120" s="62">
        <v>0</v>
      </c>
      <c r="CL120" s="62">
        <v>0</v>
      </c>
      <c r="CM120" s="62">
        <v>0</v>
      </c>
      <c r="CN120" s="62">
        <v>0</v>
      </c>
      <c r="CO120" s="62">
        <v>0</v>
      </c>
      <c r="CP120" s="62">
        <v>0</v>
      </c>
      <c r="CQ120" s="62">
        <v>13.88</v>
      </c>
      <c r="CR120" s="62">
        <v>1100</v>
      </c>
      <c r="CS120" s="62">
        <v>0</v>
      </c>
      <c r="CT120" s="62">
        <v>13.88</v>
      </c>
      <c r="CU120" s="62">
        <v>15290</v>
      </c>
      <c r="CV120" s="62">
        <v>3.0919376169190183</v>
      </c>
      <c r="CW120" s="62">
        <v>13.712999999999999</v>
      </c>
      <c r="CX120" s="62">
        <v>88490</v>
      </c>
      <c r="CY120" s="62">
        <v>38.243776496138317</v>
      </c>
      <c r="CZ120" s="62">
        <v>13.58</v>
      </c>
      <c r="DA120" s="62">
        <v>11725</v>
      </c>
      <c r="DB120" s="62">
        <v>7.7107944307007514</v>
      </c>
      <c r="DC120" s="62">
        <v>13.484999999999999</v>
      </c>
      <c r="DD120" s="62">
        <v>890</v>
      </c>
      <c r="DE120" s="62">
        <v>0.74653612291584659</v>
      </c>
      <c r="DF120" s="62">
        <v>13.33</v>
      </c>
      <c r="DG120" s="62">
        <v>74625</v>
      </c>
      <c r="DH120" s="62">
        <v>79.600867413730256</v>
      </c>
      <c r="DI120" s="62">
        <v>13.23</v>
      </c>
      <c r="DJ120" s="62">
        <v>2050</v>
      </c>
      <c r="DK120" s="62">
        <v>2.5456636294744968</v>
      </c>
      <c r="DL120" s="62">
        <v>13.068</v>
      </c>
      <c r="DM120" s="62">
        <v>2285</v>
      </c>
      <c r="DN120" s="62">
        <v>3.3204902333080737</v>
      </c>
      <c r="DO120" s="62">
        <v>12.914999999999999</v>
      </c>
      <c r="DP120" s="62">
        <v>60155</v>
      </c>
      <c r="DQ120" s="62">
        <v>99.365890384660517</v>
      </c>
      <c r="DR120" s="62">
        <v>12.753</v>
      </c>
      <c r="DS120" s="62">
        <v>900</v>
      </c>
      <c r="DT120" s="62">
        <v>1.663125018614287</v>
      </c>
      <c r="DU120" s="62">
        <v>12.614000000000001</v>
      </c>
      <c r="DV120" s="62">
        <v>5</v>
      </c>
      <c r="DW120" s="62">
        <v>1.0292195795707965E-2</v>
      </c>
      <c r="DX120" s="62">
        <v>12.515000000000001</v>
      </c>
      <c r="DY120" s="62">
        <v>11285</v>
      </c>
      <c r="DZ120" s="62">
        <v>25.255921570936735</v>
      </c>
      <c r="EA120" s="62">
        <v>12.4</v>
      </c>
      <c r="EB120" s="62">
        <v>10</v>
      </c>
      <c r="EC120" s="62">
        <v>2.4242831888207701E-2</v>
      </c>
      <c r="ED120" s="62"/>
      <c r="EE120" s="62"/>
      <c r="EF120" s="62"/>
      <c r="EG120" s="62">
        <v>12.22</v>
      </c>
      <c r="EH120" s="62">
        <v>144935</v>
      </c>
      <c r="EI120" s="62">
        <v>401.47039285746763</v>
      </c>
      <c r="EJ120" s="62"/>
      <c r="EK120" s="62">
        <v>0</v>
      </c>
      <c r="EL120" s="62">
        <v>0</v>
      </c>
      <c r="EM120" s="62">
        <v>0</v>
      </c>
      <c r="EN120" s="62">
        <v>0</v>
      </c>
      <c r="EO120" s="62">
        <v>0</v>
      </c>
      <c r="EP120" s="62">
        <v>12.01</v>
      </c>
      <c r="EQ120" s="62">
        <v>23900</v>
      </c>
      <c r="ER120" s="62">
        <v>78.273291346897906</v>
      </c>
      <c r="ES120" s="62">
        <v>11.83</v>
      </c>
      <c r="ET120" s="62">
        <v>22775</v>
      </c>
      <c r="EU120" s="62">
        <v>85.881390917518814</v>
      </c>
      <c r="EV120" s="62">
        <v>11.71</v>
      </c>
      <c r="EW120" s="62">
        <v>57765</v>
      </c>
      <c r="EX120" s="62">
        <v>245.21749792285709</v>
      </c>
      <c r="EY120" s="62">
        <v>11.58</v>
      </c>
      <c r="EZ120" s="62">
        <v>179538</v>
      </c>
      <c r="FA120" s="62">
        <v>840.94207306054091</v>
      </c>
      <c r="FB120" s="62">
        <v>11.52</v>
      </c>
      <c r="FC120" s="62">
        <v>305</v>
      </c>
      <c r="FD120" s="62">
        <v>1.5511794265689878</v>
      </c>
      <c r="FE120" s="62">
        <v>11.5</v>
      </c>
      <c r="FF120" s="62">
        <v>11630</v>
      </c>
      <c r="FG120" s="62">
        <v>63.564335854183312</v>
      </c>
      <c r="FH120" s="62">
        <v>11.49</v>
      </c>
      <c r="FI120" s="62">
        <v>330</v>
      </c>
      <c r="FJ120" s="62">
        <v>1.9281102412917805</v>
      </c>
      <c r="FK120" s="62">
        <v>11.48</v>
      </c>
      <c r="FL120" s="76">
        <v>96795</v>
      </c>
      <c r="FM120" s="76">
        <v>598.6619064851966</v>
      </c>
      <c r="FN120" s="76">
        <v>11.47</v>
      </c>
      <c r="FO120" s="76">
        <v>85</v>
      </c>
      <c r="FP120" s="76">
        <v>0.55207711534502757</v>
      </c>
      <c r="FQ120" s="76">
        <v>11.5</v>
      </c>
      <c r="FR120" s="76">
        <v>36370</v>
      </c>
      <c r="FS120" s="76">
        <v>246.20483908245134</v>
      </c>
      <c r="FT120" s="76">
        <v>11.475</v>
      </c>
      <c r="FU120" s="76">
        <v>315</v>
      </c>
      <c r="FV120" s="76">
        <v>2.2229001543232996</v>
      </c>
      <c r="FW120" s="76">
        <v>11.47</v>
      </c>
      <c r="FX120" s="76">
        <v>143271</v>
      </c>
      <c r="FY120" s="76">
        <v>1047.3817428246075</v>
      </c>
      <c r="FZ120" s="76">
        <v>11.465</v>
      </c>
      <c r="GA120" s="76">
        <v>605</v>
      </c>
      <c r="GB120" s="76">
        <v>4.56093134311448</v>
      </c>
      <c r="GC120" s="62">
        <v>11.46</v>
      </c>
      <c r="GD120" s="62">
        <v>10</v>
      </c>
      <c r="GE120" s="62">
        <v>7.7538762869620706E-2</v>
      </c>
      <c r="GF120" s="62">
        <v>11.492000000000001</v>
      </c>
      <c r="GG120" s="62">
        <v>205</v>
      </c>
      <c r="GH120" s="62">
        <v>1.6290135977292188</v>
      </c>
      <c r="GI120" s="62">
        <v>11.52</v>
      </c>
      <c r="GJ120" s="62">
        <v>1760</v>
      </c>
      <c r="GK120" s="62">
        <v>14.284405751417573</v>
      </c>
      <c r="GL120" s="62">
        <v>11.558</v>
      </c>
      <c r="GM120" s="62">
        <v>0</v>
      </c>
      <c r="GN120" s="62">
        <v>0</v>
      </c>
      <c r="GO120" s="62">
        <v>11.59</v>
      </c>
      <c r="GP120" s="62">
        <v>63575</v>
      </c>
      <c r="GQ120" s="62">
        <v>550.13131821450781</v>
      </c>
      <c r="GR120" s="62">
        <v>11.606</v>
      </c>
      <c r="GS120" s="62">
        <v>0</v>
      </c>
      <c r="GT120" s="62">
        <v>0</v>
      </c>
      <c r="GU120" s="62">
        <v>11.62</v>
      </c>
      <c r="GV120" s="62">
        <v>785</v>
      </c>
      <c r="GW120" s="62">
        <v>7.06151741095809</v>
      </c>
      <c r="GX120" s="62">
        <v>11.635999999999999</v>
      </c>
      <c r="GY120" s="62">
        <v>0</v>
      </c>
      <c r="GZ120" s="62">
        <v>0</v>
      </c>
      <c r="HA120" s="62">
        <v>11.65</v>
      </c>
      <c r="HB120" s="62">
        <v>52080</v>
      </c>
      <c r="HC120" s="62">
        <v>477.51858584261157</v>
      </c>
      <c r="HD120" s="62">
        <v>11.67</v>
      </c>
      <c r="HE120" s="62">
        <v>210</v>
      </c>
      <c r="HF120" s="62">
        <v>1.9331472945162447</v>
      </c>
      <c r="HG120" s="62">
        <v>11.75</v>
      </c>
      <c r="HH120" s="62">
        <v>18595</v>
      </c>
      <c r="HI120" s="62">
        <v>168.73316911821513</v>
      </c>
      <c r="HJ120" s="62">
        <v>11.769</v>
      </c>
      <c r="HK120" s="62">
        <v>0</v>
      </c>
      <c r="HL120" s="62">
        <v>0</v>
      </c>
      <c r="HM120" s="62">
        <v>11.785</v>
      </c>
      <c r="HN120" s="62">
        <v>0</v>
      </c>
      <c r="HO120" s="62">
        <v>0</v>
      </c>
      <c r="HP120" s="62">
        <v>11.8</v>
      </c>
      <c r="HQ120" s="62">
        <v>0</v>
      </c>
      <c r="HR120" s="62">
        <v>0</v>
      </c>
    </row>
    <row r="121" spans="16:226" s="43" customFormat="1">
      <c r="P121" s="150">
        <f t="shared" si="47"/>
        <v>10</v>
      </c>
      <c r="Q121" s="61" t="str">
        <f>_xll.BDH(A121,$R$7:$S$7,$C$1,$C$1,"Dir=V","Dts=S","Sort=A","Quote=C","QtTyp=Y","Days=T","Per=cd","DtFmt=D","UseDPDF=Y")</f>
        <v>#N/A Invalid Security</v>
      </c>
      <c r="T121" s="43">
        <f t="shared" si="50"/>
        <v>0</v>
      </c>
      <c r="V121" s="69" t="str">
        <f>_xll.BDH(B121,$R$7:$S$7,$C$1,$C$1,"Dir=V","Dts=S","Sort=A","Quote=C","QtTyp=Y","Days=T","Per=cd","DtFmt=D","UseDPDF=Y")</f>
        <v>#N/A Invalid Security</v>
      </c>
      <c r="Y121" s="43">
        <f t="shared" si="51"/>
        <v>0</v>
      </c>
      <c r="AA121" s="43">
        <f t="shared" si="52"/>
        <v>0</v>
      </c>
      <c r="AB121" s="43">
        <f t="shared" si="45"/>
        <v>0</v>
      </c>
      <c r="AF121" s="48">
        <v>42173</v>
      </c>
      <c r="AG121" s="43">
        <v>13.98</v>
      </c>
      <c r="AH121" s="43">
        <v>227455</v>
      </c>
      <c r="AI121" s="43">
        <f t="shared" si="48"/>
        <v>227455</v>
      </c>
      <c r="AK121" s="58">
        <f t="shared" si="49"/>
        <v>42675</v>
      </c>
      <c r="AL121" s="43">
        <f t="shared" si="56"/>
        <v>116</v>
      </c>
      <c r="AM121" s="43">
        <f>IF(AK121="","",NETWORKDAYS(AK121,$AM$2,FERIADOS!$A$1:$A$830)-1)</f>
        <v>42</v>
      </c>
      <c r="AN121" s="63">
        <v>3.2317</v>
      </c>
      <c r="AO121" s="43">
        <f t="shared" si="53"/>
        <v>13.714</v>
      </c>
      <c r="AP121" s="50">
        <f t="shared" si="54"/>
        <v>290690</v>
      </c>
      <c r="AQ121" s="59">
        <f t="shared" si="46"/>
        <v>129.04213665544438</v>
      </c>
      <c r="AR121" s="59">
        <f t="shared" si="55"/>
        <v>0</v>
      </c>
      <c r="AS121" s="72">
        <v>42675</v>
      </c>
      <c r="AT121" s="73">
        <v>5381.3370486856011</v>
      </c>
      <c r="AU121" s="62">
        <v>0</v>
      </c>
      <c r="AV121" s="62">
        <v>0</v>
      </c>
      <c r="AW121" s="62">
        <v>0</v>
      </c>
      <c r="AX121" s="62">
        <v>0</v>
      </c>
      <c r="AY121" s="62">
        <v>0</v>
      </c>
      <c r="AZ121" s="62">
        <v>0</v>
      </c>
      <c r="BA121" s="62">
        <v>0</v>
      </c>
      <c r="BB121" s="62">
        <v>0</v>
      </c>
      <c r="BC121" s="62">
        <v>0</v>
      </c>
      <c r="BD121" s="62">
        <v>0</v>
      </c>
      <c r="BE121" s="62">
        <v>0</v>
      </c>
      <c r="BF121" s="62">
        <v>0</v>
      </c>
      <c r="BG121" s="62">
        <v>0</v>
      </c>
      <c r="BH121" s="62">
        <v>0</v>
      </c>
      <c r="BI121" s="62">
        <v>0</v>
      </c>
      <c r="BJ121" s="62">
        <v>0</v>
      </c>
      <c r="BK121" s="62">
        <v>0</v>
      </c>
      <c r="BL121" s="62">
        <v>0</v>
      </c>
      <c r="BM121" s="62">
        <v>0</v>
      </c>
      <c r="BN121" s="74">
        <v>0</v>
      </c>
      <c r="BO121" s="75">
        <v>0</v>
      </c>
      <c r="BP121" s="62">
        <v>0</v>
      </c>
      <c r="BQ121" s="62">
        <v>0</v>
      </c>
      <c r="BR121" s="62">
        <v>0</v>
      </c>
      <c r="BS121" s="62">
        <v>0</v>
      </c>
      <c r="BT121" s="62">
        <v>0</v>
      </c>
      <c r="BU121" s="62">
        <v>0</v>
      </c>
      <c r="BV121" s="62">
        <v>0</v>
      </c>
      <c r="BW121" s="62">
        <v>0</v>
      </c>
      <c r="BX121" s="62">
        <v>0</v>
      </c>
      <c r="BY121" s="62">
        <v>0</v>
      </c>
      <c r="BZ121" s="62">
        <v>0</v>
      </c>
      <c r="CA121" s="62">
        <v>0</v>
      </c>
      <c r="CB121" s="62">
        <v>0</v>
      </c>
      <c r="CC121" s="62">
        <v>0</v>
      </c>
      <c r="CD121" s="62">
        <v>0</v>
      </c>
      <c r="CE121" s="62">
        <v>0</v>
      </c>
      <c r="CF121" s="62">
        <v>0</v>
      </c>
      <c r="CG121" s="62">
        <v>0</v>
      </c>
      <c r="CH121" s="62">
        <v>0</v>
      </c>
      <c r="CI121" s="62">
        <v>0</v>
      </c>
      <c r="CJ121" s="62">
        <v>0</v>
      </c>
      <c r="CK121" s="62">
        <v>0</v>
      </c>
      <c r="CL121" s="62">
        <v>0</v>
      </c>
      <c r="CM121" s="62">
        <v>0</v>
      </c>
      <c r="CN121" s="62">
        <v>0</v>
      </c>
      <c r="CO121" s="62">
        <v>0</v>
      </c>
      <c r="CP121" s="62">
        <v>0</v>
      </c>
      <c r="CQ121" s="62">
        <v>13.88</v>
      </c>
      <c r="CR121" s="62">
        <v>1100</v>
      </c>
      <c r="CS121" s="62">
        <v>0</v>
      </c>
      <c r="CT121" s="62">
        <v>13.887</v>
      </c>
      <c r="CU121" s="62">
        <v>57120</v>
      </c>
      <c r="CV121" s="62">
        <v>12.190748959767982</v>
      </c>
      <c r="CW121" s="62">
        <v>13.714</v>
      </c>
      <c r="CX121" s="62">
        <v>290690</v>
      </c>
      <c r="CY121" s="62">
        <v>129.04213665544438</v>
      </c>
      <c r="CZ121" s="62">
        <v>13.586</v>
      </c>
      <c r="DA121" s="62">
        <v>16385</v>
      </c>
      <c r="DB121" s="62">
        <v>10.975373083498679</v>
      </c>
      <c r="DC121" s="62">
        <v>13.463000000000001</v>
      </c>
      <c r="DD121" s="62">
        <v>0</v>
      </c>
      <c r="DE121" s="62">
        <v>0</v>
      </c>
      <c r="DF121" s="62">
        <v>13.34</v>
      </c>
      <c r="DG121" s="62">
        <v>361295</v>
      </c>
      <c r="DH121" s="62">
        <v>390.10075864486714</v>
      </c>
      <c r="DI121" s="62">
        <v>13.22</v>
      </c>
      <c r="DJ121" s="62">
        <v>805</v>
      </c>
      <c r="DK121" s="62">
        <v>1.0107101598130279</v>
      </c>
      <c r="DL121" s="62">
        <v>13.036</v>
      </c>
      <c r="DM121" s="62">
        <v>5</v>
      </c>
      <c r="DN121" s="62">
        <v>7.3395406876734246E-3</v>
      </c>
      <c r="DO121" s="62">
        <v>12.935</v>
      </c>
      <c r="DP121" s="62">
        <v>224905</v>
      </c>
      <c r="DQ121" s="62">
        <v>374.66860447871323</v>
      </c>
      <c r="DR121" s="62">
        <v>12.81</v>
      </c>
      <c r="DS121" s="62">
        <v>0</v>
      </c>
      <c r="DT121" s="62">
        <v>0</v>
      </c>
      <c r="DU121" s="62">
        <v>12.651999999999999</v>
      </c>
      <c r="DV121" s="62">
        <v>5</v>
      </c>
      <c r="DW121" s="62">
        <v>1.036341908973443E-2</v>
      </c>
      <c r="DX121" s="62">
        <v>12.54</v>
      </c>
      <c r="DY121" s="62">
        <v>5815</v>
      </c>
      <c r="DZ121" s="62">
        <v>13.101207717356262</v>
      </c>
      <c r="EA121" s="62"/>
      <c r="EB121" s="62"/>
      <c r="EC121" s="62"/>
      <c r="ED121" s="62"/>
      <c r="EE121" s="62"/>
      <c r="EF121" s="62"/>
      <c r="EG121" s="62">
        <v>12.25</v>
      </c>
      <c r="EH121" s="62">
        <v>172255</v>
      </c>
      <c r="EI121" s="62">
        <v>479.83687094952984</v>
      </c>
      <c r="EJ121" s="62"/>
      <c r="EK121" s="62">
        <v>0</v>
      </c>
      <c r="EL121" s="62">
        <v>0</v>
      </c>
      <c r="EM121" s="62">
        <v>0</v>
      </c>
      <c r="EN121" s="62">
        <v>0</v>
      </c>
      <c r="EO121" s="62">
        <v>0</v>
      </c>
      <c r="EP121" s="62">
        <v>12.02</v>
      </c>
      <c r="EQ121" s="62">
        <v>31860</v>
      </c>
      <c r="ER121" s="62">
        <v>104.90688470252765</v>
      </c>
      <c r="ES121" s="62">
        <v>11.85</v>
      </c>
      <c r="ET121" s="62">
        <v>31290</v>
      </c>
      <c r="EU121" s="62">
        <v>118.54714986290195</v>
      </c>
      <c r="EV121" s="62">
        <v>11.72</v>
      </c>
      <c r="EW121" s="62">
        <v>14735</v>
      </c>
      <c r="EX121" s="62">
        <v>62.84000249410186</v>
      </c>
      <c r="EY121" s="62">
        <v>11.6</v>
      </c>
      <c r="EZ121" s="62">
        <v>173300</v>
      </c>
      <c r="FA121" s="62">
        <v>815.02955624493086</v>
      </c>
      <c r="FB121" s="62">
        <v>11.53</v>
      </c>
      <c r="FC121" s="62">
        <v>6030</v>
      </c>
      <c r="FD121" s="62">
        <v>30.794773916615295</v>
      </c>
      <c r="FE121" s="62">
        <v>11.49</v>
      </c>
      <c r="FF121" s="62">
        <v>6110</v>
      </c>
      <c r="FG121" s="62">
        <v>33.548948780875101</v>
      </c>
      <c r="FH121" s="62">
        <v>11.48</v>
      </c>
      <c r="FI121" s="62">
        <v>135</v>
      </c>
      <c r="FJ121" s="62">
        <v>0.79233118263171254</v>
      </c>
      <c r="FK121" s="62">
        <v>11.46</v>
      </c>
      <c r="FL121" s="76">
        <v>80180</v>
      </c>
      <c r="FM121" s="76">
        <v>498.2801436977611</v>
      </c>
      <c r="FN121" s="76">
        <v>11.45</v>
      </c>
      <c r="FO121" s="76">
        <v>85</v>
      </c>
      <c r="FP121" s="76">
        <v>0.55470012705010074</v>
      </c>
      <c r="FQ121" s="76">
        <v>11.46</v>
      </c>
      <c r="FR121" s="76">
        <v>18280</v>
      </c>
      <c r="FS121" s="76">
        <v>124.43254337677834</v>
      </c>
      <c r="FT121" s="76">
        <v>11.46</v>
      </c>
      <c r="FU121" s="76">
        <v>40</v>
      </c>
      <c r="FV121" s="76">
        <v>0.28353469636138728</v>
      </c>
      <c r="FW121" s="76">
        <v>11.42</v>
      </c>
      <c r="FX121" s="76">
        <v>177230</v>
      </c>
      <c r="FY121" s="76">
        <v>1303.4993321458862</v>
      </c>
      <c r="FZ121" s="76">
        <v>11.426</v>
      </c>
      <c r="GA121" s="76">
        <v>5</v>
      </c>
      <c r="GB121" s="76">
        <v>3.7904286583578264E-2</v>
      </c>
      <c r="GC121" s="62">
        <v>11.430999999999999</v>
      </c>
      <c r="GD121" s="62">
        <v>655</v>
      </c>
      <c r="GE121" s="62">
        <v>5.1047837436076016</v>
      </c>
      <c r="GF121" s="62">
        <v>11.436</v>
      </c>
      <c r="GG121" s="62">
        <v>10</v>
      </c>
      <c r="GH121" s="62">
        <v>7.9986534546565416E-2</v>
      </c>
      <c r="GI121" s="62">
        <v>11.44</v>
      </c>
      <c r="GJ121" s="62">
        <v>4445</v>
      </c>
      <c r="GK121" s="62">
        <v>36.364568218628278</v>
      </c>
      <c r="GL121" s="62">
        <v>11.483000000000001</v>
      </c>
      <c r="GM121" s="62">
        <v>0</v>
      </c>
      <c r="GN121" s="62">
        <v>0</v>
      </c>
      <c r="GO121" s="62">
        <v>11.52</v>
      </c>
      <c r="GP121" s="62">
        <v>46295</v>
      </c>
      <c r="GQ121" s="62">
        <v>403.78181821754725</v>
      </c>
      <c r="GR121" s="62">
        <v>11.532999999999999</v>
      </c>
      <c r="GS121" s="62">
        <v>0</v>
      </c>
      <c r="GT121" s="62">
        <v>0</v>
      </c>
      <c r="GU121" s="62">
        <v>11.545</v>
      </c>
      <c r="GV121" s="62">
        <v>400</v>
      </c>
      <c r="GW121" s="62">
        <v>3.630015794365359</v>
      </c>
      <c r="GX121" s="62">
        <v>11.568</v>
      </c>
      <c r="GY121" s="62">
        <v>0</v>
      </c>
      <c r="GZ121" s="62">
        <v>0</v>
      </c>
      <c r="HA121" s="62">
        <v>11.59</v>
      </c>
      <c r="HB121" s="62">
        <v>37260</v>
      </c>
      <c r="HC121" s="62">
        <v>344.43879045868943</v>
      </c>
      <c r="HD121" s="62">
        <v>11.62</v>
      </c>
      <c r="HE121" s="62">
        <v>265</v>
      </c>
      <c r="HF121" s="62">
        <v>2.4584267953721439</v>
      </c>
      <c r="HG121" s="62">
        <v>11.68</v>
      </c>
      <c r="HH121" s="62">
        <v>8835</v>
      </c>
      <c r="HI121" s="62">
        <v>80.986739799072325</v>
      </c>
      <c r="HJ121" s="62">
        <v>11.699</v>
      </c>
      <c r="HK121" s="62">
        <v>0</v>
      </c>
      <c r="HL121" s="62">
        <v>0</v>
      </c>
      <c r="HM121" s="62">
        <v>11.715</v>
      </c>
      <c r="HN121" s="62">
        <v>0</v>
      </c>
      <c r="HO121" s="62">
        <v>0</v>
      </c>
      <c r="HP121" s="62">
        <v>11.73</v>
      </c>
      <c r="HQ121" s="62">
        <v>0</v>
      </c>
      <c r="HR121" s="62">
        <v>0</v>
      </c>
    </row>
    <row r="122" spans="16:226" s="43" customFormat="1">
      <c r="P122" s="150">
        <f t="shared" si="47"/>
        <v>10</v>
      </c>
      <c r="Q122" s="61" t="str">
        <f>_xll.BDH(A122,$R$7:$S$7,$C$1,$C$1,"Dir=V","Dts=S","Sort=A","Quote=C","QtTyp=Y","Days=T","Per=cd","DtFmt=D","UseDPDF=Y")</f>
        <v>#N/A Invalid Security</v>
      </c>
      <c r="T122" s="43">
        <f t="shared" si="50"/>
        <v>0</v>
      </c>
      <c r="V122" s="69" t="str">
        <f>_xll.BDH(B122,$R$7:$S$7,$C$1,$C$1,"Dir=V","Dts=S","Sort=A","Quote=C","QtTyp=Y","Days=T","Per=cd","DtFmt=D","UseDPDF=Y")</f>
        <v>#N/A Invalid Security</v>
      </c>
      <c r="Y122" s="43">
        <f t="shared" si="51"/>
        <v>0</v>
      </c>
      <c r="AA122" s="43">
        <f t="shared" si="52"/>
        <v>0</v>
      </c>
      <c r="AB122" s="43">
        <f t="shared" si="45"/>
        <v>0</v>
      </c>
      <c r="AF122" s="48">
        <v>42174</v>
      </c>
      <c r="AG122" s="43">
        <v>14.04</v>
      </c>
      <c r="AH122" s="43">
        <v>470895</v>
      </c>
      <c r="AI122" s="43">
        <f t="shared" si="48"/>
        <v>470895</v>
      </c>
      <c r="AK122" s="58">
        <f t="shared" si="49"/>
        <v>42674</v>
      </c>
      <c r="AL122" s="43">
        <f t="shared" si="56"/>
        <v>117</v>
      </c>
      <c r="AM122" s="43">
        <f>IF(AK122="","",NETWORKDAYS(AK122,$AM$2,FERIADOS!$A$1:$A$830)-1)</f>
        <v>43</v>
      </c>
      <c r="AN122" s="63">
        <v>3.1936</v>
      </c>
      <c r="AO122" s="43">
        <f t="shared" si="53"/>
        <v>13.717000000000001</v>
      </c>
      <c r="AP122" s="50">
        <f t="shared" si="54"/>
        <v>63265</v>
      </c>
      <c r="AQ122" s="59">
        <f t="shared" si="46"/>
        <v>29.080358315061098</v>
      </c>
      <c r="AR122" s="59">
        <f t="shared" si="55"/>
        <v>0</v>
      </c>
      <c r="AS122" s="72">
        <v>42674</v>
      </c>
      <c r="AT122" s="73">
        <v>3034.2533347411663</v>
      </c>
      <c r="AU122" s="62">
        <v>0</v>
      </c>
      <c r="AV122" s="62">
        <v>0</v>
      </c>
      <c r="AW122" s="62">
        <v>0</v>
      </c>
      <c r="AX122" s="62">
        <v>0</v>
      </c>
      <c r="AY122" s="62">
        <v>0</v>
      </c>
      <c r="AZ122" s="62">
        <v>0</v>
      </c>
      <c r="BA122" s="62">
        <v>0</v>
      </c>
      <c r="BB122" s="62">
        <v>0</v>
      </c>
      <c r="BC122" s="62">
        <v>0</v>
      </c>
      <c r="BD122" s="62">
        <v>0</v>
      </c>
      <c r="BE122" s="62">
        <v>0</v>
      </c>
      <c r="BF122" s="62">
        <v>0</v>
      </c>
      <c r="BG122" s="62">
        <v>0</v>
      </c>
      <c r="BH122" s="62">
        <v>0</v>
      </c>
      <c r="BI122" s="62">
        <v>0</v>
      </c>
      <c r="BJ122" s="62">
        <v>0</v>
      </c>
      <c r="BK122" s="62">
        <v>0</v>
      </c>
      <c r="BL122" s="62">
        <v>0</v>
      </c>
      <c r="BM122" s="62">
        <v>0</v>
      </c>
      <c r="BN122" s="74">
        <v>0</v>
      </c>
      <c r="BO122" s="75">
        <v>0</v>
      </c>
      <c r="BP122" s="62">
        <v>0</v>
      </c>
      <c r="BQ122" s="62">
        <v>0</v>
      </c>
      <c r="BR122" s="62">
        <v>0</v>
      </c>
      <c r="BS122" s="62">
        <v>0</v>
      </c>
      <c r="BT122" s="62">
        <v>0</v>
      </c>
      <c r="BU122" s="62">
        <v>0</v>
      </c>
      <c r="BV122" s="62">
        <v>0</v>
      </c>
      <c r="BW122" s="62">
        <v>0</v>
      </c>
      <c r="BX122" s="62">
        <v>0</v>
      </c>
      <c r="BY122" s="62">
        <v>0</v>
      </c>
      <c r="BZ122" s="62">
        <v>0</v>
      </c>
      <c r="CA122" s="62">
        <v>0</v>
      </c>
      <c r="CB122" s="62">
        <v>0</v>
      </c>
      <c r="CC122" s="62">
        <v>0</v>
      </c>
      <c r="CD122" s="62">
        <v>0</v>
      </c>
      <c r="CE122" s="62">
        <v>0</v>
      </c>
      <c r="CF122" s="62">
        <v>0</v>
      </c>
      <c r="CG122" s="62">
        <v>0</v>
      </c>
      <c r="CH122" s="62">
        <v>0</v>
      </c>
      <c r="CI122" s="62">
        <v>0</v>
      </c>
      <c r="CJ122" s="62">
        <v>0</v>
      </c>
      <c r="CK122" s="62">
        <v>0</v>
      </c>
      <c r="CL122" s="62">
        <v>0</v>
      </c>
      <c r="CM122" s="62">
        <v>0</v>
      </c>
      <c r="CN122" s="62">
        <v>0</v>
      </c>
      <c r="CO122" s="62">
        <v>0</v>
      </c>
      <c r="CP122" s="62">
        <v>0</v>
      </c>
      <c r="CQ122" s="62">
        <v>13.88</v>
      </c>
      <c r="CR122" s="62">
        <v>1100</v>
      </c>
      <c r="CS122" s="62">
        <v>1.199610254727982E-2</v>
      </c>
      <c r="CT122" s="62">
        <v>13.88</v>
      </c>
      <c r="CU122" s="62">
        <v>50220</v>
      </c>
      <c r="CV122" s="62">
        <v>11.383178094941711</v>
      </c>
      <c r="CW122" s="62">
        <v>13.717000000000001</v>
      </c>
      <c r="CX122" s="62">
        <v>63265</v>
      </c>
      <c r="CY122" s="62">
        <v>29.080358315061098</v>
      </c>
      <c r="CZ122" s="62">
        <v>13.58</v>
      </c>
      <c r="DA122" s="62">
        <v>1525</v>
      </c>
      <c r="DB122" s="62">
        <v>1.0493875500358654</v>
      </c>
      <c r="DC122" s="62">
        <v>13.455</v>
      </c>
      <c r="DD122" s="62">
        <v>0</v>
      </c>
      <c r="DE122" s="62">
        <v>0</v>
      </c>
      <c r="DF122" s="62">
        <v>13.33</v>
      </c>
      <c r="DG122" s="62">
        <v>18945</v>
      </c>
      <c r="DH122" s="62">
        <v>20.888880705358837</v>
      </c>
      <c r="DI122" s="62">
        <v>13.2</v>
      </c>
      <c r="DJ122" s="62">
        <v>0</v>
      </c>
      <c r="DK122" s="62">
        <v>0</v>
      </c>
      <c r="DL122" s="62">
        <v>13.038</v>
      </c>
      <c r="DM122" s="62">
        <v>0</v>
      </c>
      <c r="DN122" s="62">
        <v>0</v>
      </c>
      <c r="DO122" s="62">
        <v>12.925000000000001</v>
      </c>
      <c r="DP122" s="62">
        <v>24937</v>
      </c>
      <c r="DQ122" s="62">
        <v>42.277140413666295</v>
      </c>
      <c r="DR122" s="62">
        <v>12.805</v>
      </c>
      <c r="DS122" s="62">
        <v>5</v>
      </c>
      <c r="DT122" s="62">
        <v>9.4641112305467717E-3</v>
      </c>
      <c r="DU122" s="62">
        <v>12.643000000000001</v>
      </c>
      <c r="DV122" s="62">
        <v>0</v>
      </c>
      <c r="DW122" s="62">
        <v>0</v>
      </c>
      <c r="DX122" s="62">
        <v>12.53</v>
      </c>
      <c r="DY122" s="62">
        <v>10240</v>
      </c>
      <c r="DZ122" s="62">
        <v>23.440485443049234</v>
      </c>
      <c r="EA122" s="62"/>
      <c r="EB122" s="62"/>
      <c r="EC122" s="62"/>
      <c r="ED122" s="62"/>
      <c r="EE122" s="62"/>
      <c r="EF122" s="62"/>
      <c r="EG122" s="62">
        <v>12.21</v>
      </c>
      <c r="EH122" s="62">
        <v>83540</v>
      </c>
      <c r="EI122" s="62">
        <v>236.36960167482289</v>
      </c>
      <c r="EJ122" s="62"/>
      <c r="EK122" s="62">
        <v>0</v>
      </c>
      <c r="EL122" s="62">
        <v>0</v>
      </c>
      <c r="EM122" s="62">
        <v>0</v>
      </c>
      <c r="EN122" s="62">
        <v>0</v>
      </c>
      <c r="EO122" s="62">
        <v>0</v>
      </c>
      <c r="EP122" s="62">
        <v>11.98</v>
      </c>
      <c r="EQ122" s="62">
        <v>5795</v>
      </c>
      <c r="ER122" s="62">
        <v>19.371844669711265</v>
      </c>
      <c r="ES122" s="62">
        <v>11.81</v>
      </c>
      <c r="ET122" s="62">
        <v>26210</v>
      </c>
      <c r="EU122" s="62">
        <v>100.77831767876823</v>
      </c>
      <c r="EV122" s="62">
        <v>11.66</v>
      </c>
      <c r="EW122" s="62">
        <v>20725</v>
      </c>
      <c r="EX122" s="62">
        <v>89.727079173886125</v>
      </c>
      <c r="EY122" s="62">
        <v>11.51</v>
      </c>
      <c r="EZ122" s="62">
        <v>102610</v>
      </c>
      <c r="FA122" s="62">
        <v>490.26608464902728</v>
      </c>
      <c r="FB122" s="62">
        <v>11.44</v>
      </c>
      <c r="FC122" s="62">
        <v>755</v>
      </c>
      <c r="FD122" s="62">
        <v>3.9172335759337171</v>
      </c>
      <c r="FE122" s="62">
        <v>11.4</v>
      </c>
      <c r="FF122" s="62">
        <v>2860</v>
      </c>
      <c r="FG122" s="62">
        <v>15.954993363933013</v>
      </c>
      <c r="FH122" s="62">
        <v>11.38</v>
      </c>
      <c r="FI122" s="62">
        <v>230</v>
      </c>
      <c r="FJ122" s="62">
        <v>1.3720782572287664</v>
      </c>
      <c r="FK122" s="62">
        <v>11.36</v>
      </c>
      <c r="FL122" s="76">
        <v>41575</v>
      </c>
      <c r="FM122" s="76">
        <v>262.64524712959604</v>
      </c>
      <c r="FN122" s="76">
        <v>11.36</v>
      </c>
      <c r="FO122" s="76">
        <v>325</v>
      </c>
      <c r="FP122" s="76">
        <v>2.1554476115392949</v>
      </c>
      <c r="FQ122" s="76">
        <v>11.36</v>
      </c>
      <c r="FR122" s="76">
        <v>25795</v>
      </c>
      <c r="FS122" s="76">
        <v>178.54186415700704</v>
      </c>
      <c r="FT122" s="76">
        <v>11.345000000000001</v>
      </c>
      <c r="FU122" s="76">
        <v>50</v>
      </c>
      <c r="FV122" s="76">
        <v>0.36067738504650054</v>
      </c>
      <c r="FW122" s="76">
        <v>11.3</v>
      </c>
      <c r="FX122" s="76">
        <v>112670</v>
      </c>
      <c r="FY122" s="76">
        <v>843.66870502490895</v>
      </c>
      <c r="FZ122" s="76">
        <v>11.308999999999999</v>
      </c>
      <c r="GA122" s="76">
        <v>10</v>
      </c>
      <c r="GB122" s="76">
        <v>7.7185446717667056E-2</v>
      </c>
      <c r="GC122" s="62">
        <v>11.316000000000001</v>
      </c>
      <c r="GD122" s="62">
        <v>1715</v>
      </c>
      <c r="GE122" s="62">
        <v>13.610200030828578</v>
      </c>
      <c r="GF122" s="62">
        <v>11.324</v>
      </c>
      <c r="GG122" s="62">
        <v>5</v>
      </c>
      <c r="GH122" s="62">
        <v>4.0726594147024557E-2</v>
      </c>
      <c r="GI122" s="62">
        <v>11.33</v>
      </c>
      <c r="GJ122" s="62">
        <v>1740</v>
      </c>
      <c r="GK122" s="62">
        <v>14.497431958468729</v>
      </c>
      <c r="GL122" s="62">
        <v>11.362</v>
      </c>
      <c r="GM122" s="62">
        <v>0</v>
      </c>
      <c r="GN122" s="62">
        <v>0</v>
      </c>
      <c r="GO122" s="62">
        <v>11.39</v>
      </c>
      <c r="GP122" s="62">
        <v>36915</v>
      </c>
      <c r="GQ122" s="62">
        <v>328.60718887394597</v>
      </c>
      <c r="GR122" s="62">
        <v>11.407999999999999</v>
      </c>
      <c r="GS122" s="62">
        <v>0</v>
      </c>
      <c r="GT122" s="62">
        <v>0</v>
      </c>
      <c r="GU122" s="62">
        <v>11.423999999999999</v>
      </c>
      <c r="GV122" s="62">
        <v>4480</v>
      </c>
      <c r="GW122" s="62">
        <v>41.510994170345</v>
      </c>
      <c r="GX122" s="62">
        <v>11.436999999999999</v>
      </c>
      <c r="GY122" s="62">
        <v>0</v>
      </c>
      <c r="GZ122" s="62">
        <v>0</v>
      </c>
      <c r="HA122" s="62">
        <v>11.45</v>
      </c>
      <c r="HB122" s="62">
        <v>22858</v>
      </c>
      <c r="HC122" s="62">
        <v>216.303391027412</v>
      </c>
      <c r="HD122" s="62">
        <v>11.475</v>
      </c>
      <c r="HE122" s="62">
        <v>95</v>
      </c>
      <c r="HF122" s="62">
        <v>0.90367160280533854</v>
      </c>
      <c r="HG122" s="62">
        <v>11.55</v>
      </c>
      <c r="HH122" s="62">
        <v>4835</v>
      </c>
      <c r="HI122" s="62">
        <v>45.432479949195731</v>
      </c>
      <c r="HJ122" s="62">
        <v>11.569000000000001</v>
      </c>
      <c r="HK122" s="62">
        <v>0</v>
      </c>
      <c r="HL122" s="62">
        <v>0</v>
      </c>
      <c r="HM122" s="62">
        <v>11.585000000000001</v>
      </c>
      <c r="HN122" s="62">
        <v>0</v>
      </c>
      <c r="HO122" s="62">
        <v>0</v>
      </c>
      <c r="HP122" s="62">
        <v>11.6</v>
      </c>
      <c r="HQ122" s="62">
        <v>0</v>
      </c>
      <c r="HR122" s="62">
        <v>0</v>
      </c>
    </row>
    <row r="123" spans="16:226" s="43" customFormat="1">
      <c r="P123" s="150">
        <f t="shared" si="47"/>
        <v>10</v>
      </c>
      <c r="Q123" s="61" t="str">
        <f>_xll.BDH(A123,$R$7:$S$7,$C$1,$C$1,"Dir=V","Dts=S","Sort=A","Quote=C","QtTyp=Y","Days=T","Per=cd","DtFmt=D","UseDPDF=Y")</f>
        <v>#N/A Invalid Security</v>
      </c>
      <c r="T123" s="43">
        <f t="shared" si="50"/>
        <v>0</v>
      </c>
      <c r="V123" s="69" t="str">
        <f>_xll.BDH(B123,$R$7:$S$7,$C$1,$C$1,"Dir=V","Dts=S","Sort=A","Quote=C","QtTyp=Y","Days=T","Per=cd","DtFmt=D","UseDPDF=Y")</f>
        <v>#N/A Invalid Security</v>
      </c>
      <c r="Y123" s="43">
        <f t="shared" si="51"/>
        <v>0</v>
      </c>
      <c r="AA123" s="43">
        <f t="shared" si="52"/>
        <v>0</v>
      </c>
      <c r="AB123" s="43">
        <f t="shared" si="45"/>
        <v>0</v>
      </c>
      <c r="AF123" s="48">
        <v>42177</v>
      </c>
      <c r="AG123" s="43">
        <v>13.92</v>
      </c>
      <c r="AH123" s="43">
        <v>249600</v>
      </c>
      <c r="AI123" s="43">
        <f t="shared" si="48"/>
        <v>249600</v>
      </c>
      <c r="AK123" s="58">
        <f t="shared" si="49"/>
        <v>42671</v>
      </c>
      <c r="AL123" s="43">
        <f t="shared" si="56"/>
        <v>118</v>
      </c>
      <c r="AM123" s="43">
        <f>IF(AK123="","",NETWORKDAYS(AK123,$AM$2,FERIADOS!$A$1:$A$830)-1)</f>
        <v>44</v>
      </c>
      <c r="AN123" s="63">
        <v>3.2006000000000001</v>
      </c>
      <c r="AO123" s="43">
        <f t="shared" si="53"/>
        <v>13.718999999999999</v>
      </c>
      <c r="AP123" s="50">
        <f t="shared" si="54"/>
        <v>266780</v>
      </c>
      <c r="AQ123" s="59">
        <f t="shared" si="46"/>
        <v>125.13890422979608</v>
      </c>
      <c r="AR123" s="59">
        <f t="shared" si="55"/>
        <v>0</v>
      </c>
      <c r="AS123" s="72">
        <v>42671</v>
      </c>
      <c r="AT123" s="73">
        <v>4833.0679888779023</v>
      </c>
      <c r="AU123" s="62">
        <v>0</v>
      </c>
      <c r="AV123" s="62">
        <v>0</v>
      </c>
      <c r="AW123" s="62">
        <v>0</v>
      </c>
      <c r="AX123" s="62">
        <v>0</v>
      </c>
      <c r="AY123" s="62">
        <v>0</v>
      </c>
      <c r="AZ123" s="62">
        <v>0</v>
      </c>
      <c r="BA123" s="62">
        <v>0</v>
      </c>
      <c r="BB123" s="62">
        <v>0</v>
      </c>
      <c r="BC123" s="62">
        <v>0</v>
      </c>
      <c r="BD123" s="62">
        <v>0</v>
      </c>
      <c r="BE123" s="62">
        <v>0</v>
      </c>
      <c r="BF123" s="62">
        <v>0</v>
      </c>
      <c r="BG123" s="62">
        <v>0</v>
      </c>
      <c r="BH123" s="62">
        <v>0</v>
      </c>
      <c r="BI123" s="62">
        <v>0</v>
      </c>
      <c r="BJ123" s="62">
        <v>0</v>
      </c>
      <c r="BK123" s="62">
        <v>0</v>
      </c>
      <c r="BL123" s="62">
        <v>0</v>
      </c>
      <c r="BM123" s="62">
        <v>0</v>
      </c>
      <c r="BN123" s="74">
        <v>0</v>
      </c>
      <c r="BO123" s="75">
        <v>0</v>
      </c>
      <c r="BP123" s="62">
        <v>0</v>
      </c>
      <c r="BQ123" s="62">
        <v>0</v>
      </c>
      <c r="BR123" s="62">
        <v>0</v>
      </c>
      <c r="BS123" s="62">
        <v>0</v>
      </c>
      <c r="BT123" s="62">
        <v>0</v>
      </c>
      <c r="BU123" s="62">
        <v>0</v>
      </c>
      <c r="BV123" s="62">
        <v>0</v>
      </c>
      <c r="BW123" s="62">
        <v>0</v>
      </c>
      <c r="BX123" s="62">
        <v>0</v>
      </c>
      <c r="BY123" s="62">
        <v>0</v>
      </c>
      <c r="BZ123" s="62">
        <v>0</v>
      </c>
      <c r="CA123" s="62">
        <v>0</v>
      </c>
      <c r="CB123" s="62">
        <v>0</v>
      </c>
      <c r="CC123" s="62">
        <v>0</v>
      </c>
      <c r="CD123" s="62">
        <v>0</v>
      </c>
      <c r="CE123" s="62">
        <v>0</v>
      </c>
      <c r="CF123" s="62">
        <v>0</v>
      </c>
      <c r="CG123" s="62">
        <v>0</v>
      </c>
      <c r="CH123" s="62">
        <v>0</v>
      </c>
      <c r="CI123" s="62">
        <v>0</v>
      </c>
      <c r="CJ123" s="62">
        <v>0</v>
      </c>
      <c r="CK123" s="62">
        <v>0</v>
      </c>
      <c r="CL123" s="62">
        <v>0</v>
      </c>
      <c r="CM123" s="62">
        <v>0</v>
      </c>
      <c r="CN123" s="62">
        <v>0</v>
      </c>
      <c r="CO123" s="62">
        <v>0</v>
      </c>
      <c r="CP123" s="62">
        <v>0</v>
      </c>
      <c r="CQ123" s="62">
        <v>13.88</v>
      </c>
      <c r="CR123" s="62">
        <v>16550</v>
      </c>
      <c r="CS123" s="62">
        <v>0.35999842361944434</v>
      </c>
      <c r="CT123" s="62">
        <v>13.878</v>
      </c>
      <c r="CU123" s="62">
        <v>58960</v>
      </c>
      <c r="CV123" s="62">
        <v>13.963075851081399</v>
      </c>
      <c r="CW123" s="62">
        <v>13.718999999999999</v>
      </c>
      <c r="CX123" s="62">
        <v>266780</v>
      </c>
      <c r="CY123" s="62">
        <v>125.13890422979608</v>
      </c>
      <c r="CZ123" s="62">
        <v>13.595000000000001</v>
      </c>
      <c r="DA123" s="62">
        <v>8790</v>
      </c>
      <c r="DB123" s="62">
        <v>6.1241075970432517</v>
      </c>
      <c r="DC123" s="62">
        <v>13.467500000000001</v>
      </c>
      <c r="DD123" s="62">
        <v>0</v>
      </c>
      <c r="DE123" s="62">
        <v>0</v>
      </c>
      <c r="DF123" s="62">
        <v>13.34</v>
      </c>
      <c r="DG123" s="62">
        <v>111135</v>
      </c>
      <c r="DH123" s="62">
        <v>123.34688905827697</v>
      </c>
      <c r="DI123" s="62">
        <v>13.23</v>
      </c>
      <c r="DJ123" s="62">
        <v>1890</v>
      </c>
      <c r="DK123" s="62">
        <v>2.4322698119089723</v>
      </c>
      <c r="DL123" s="62">
        <v>13.06</v>
      </c>
      <c r="DM123" s="62">
        <v>1065</v>
      </c>
      <c r="DN123" s="62">
        <v>1.5981926033992415</v>
      </c>
      <c r="DO123" s="62">
        <v>12.93</v>
      </c>
      <c r="DP123" s="62">
        <v>130585</v>
      </c>
      <c r="DQ123" s="62">
        <v>222.1033397532396</v>
      </c>
      <c r="DR123" s="62">
        <v>12.803000000000001</v>
      </c>
      <c r="DS123" s="62">
        <v>125</v>
      </c>
      <c r="DT123" s="62">
        <v>0.23723498838906223</v>
      </c>
      <c r="DU123" s="62">
        <v>12.646000000000001</v>
      </c>
      <c r="DV123" s="62">
        <v>75</v>
      </c>
      <c r="DW123" s="62">
        <v>0.15832244539882584</v>
      </c>
      <c r="DX123" s="62">
        <v>12.535</v>
      </c>
      <c r="DY123" s="62">
        <v>32925</v>
      </c>
      <c r="DZ123" s="62">
        <v>75.487848075379759</v>
      </c>
      <c r="EA123" s="62"/>
      <c r="EB123" s="62"/>
      <c r="EC123" s="62"/>
      <c r="ED123" s="62"/>
      <c r="EE123" s="62"/>
      <c r="EF123" s="62"/>
      <c r="EG123" s="62">
        <v>12.22</v>
      </c>
      <c r="EH123" s="62">
        <v>236645</v>
      </c>
      <c r="EI123" s="62">
        <v>669.95577357865261</v>
      </c>
      <c r="EJ123" s="62"/>
      <c r="EK123" s="62">
        <v>0</v>
      </c>
      <c r="EL123" s="62">
        <v>0</v>
      </c>
      <c r="EM123" s="62">
        <v>0</v>
      </c>
      <c r="EN123" s="62">
        <v>0</v>
      </c>
      <c r="EO123" s="62">
        <v>0</v>
      </c>
      <c r="EP123" s="62">
        <v>11.99</v>
      </c>
      <c r="EQ123" s="62">
        <v>13560</v>
      </c>
      <c r="ER123" s="62">
        <v>45.328008703849768</v>
      </c>
      <c r="ES123" s="62">
        <v>11.81</v>
      </c>
      <c r="ET123" s="62">
        <v>17135</v>
      </c>
      <c r="EU123" s="62">
        <v>65.869391528167242</v>
      </c>
      <c r="EV123" s="62">
        <v>11.67</v>
      </c>
      <c r="EW123" s="62">
        <v>19055</v>
      </c>
      <c r="EX123" s="62">
        <v>82.430456353581917</v>
      </c>
      <c r="EY123" s="62">
        <v>11.54</v>
      </c>
      <c r="EZ123" s="62">
        <v>171750</v>
      </c>
      <c r="FA123" s="62">
        <v>819.27983295313629</v>
      </c>
      <c r="FB123" s="62">
        <v>11.47</v>
      </c>
      <c r="FC123" s="62">
        <v>255</v>
      </c>
      <c r="FD123" s="62">
        <v>1.3205586374539779</v>
      </c>
      <c r="FE123" s="62">
        <v>11.43</v>
      </c>
      <c r="FF123" s="62">
        <v>8110</v>
      </c>
      <c r="FG123" s="62">
        <v>45.148269072546235</v>
      </c>
      <c r="FH123" s="62">
        <v>11.41</v>
      </c>
      <c r="FI123" s="62">
        <v>120</v>
      </c>
      <c r="FJ123" s="62">
        <v>0.71422108746709123</v>
      </c>
      <c r="FK123" s="62">
        <v>11.39</v>
      </c>
      <c r="FL123" s="76">
        <v>63620</v>
      </c>
      <c r="FM123" s="76">
        <v>400.91664018547016</v>
      </c>
      <c r="FN123" s="76">
        <v>11.38</v>
      </c>
      <c r="FO123" s="76">
        <v>65</v>
      </c>
      <c r="FP123" s="76">
        <v>0.43012440570099808</v>
      </c>
      <c r="FQ123" s="76">
        <v>11.4</v>
      </c>
      <c r="FR123" s="76">
        <v>19815</v>
      </c>
      <c r="FS123" s="76">
        <v>136.7131739826936</v>
      </c>
      <c r="FT123" s="76">
        <v>11.365</v>
      </c>
      <c r="FU123" s="76">
        <v>35</v>
      </c>
      <c r="FV123" s="76">
        <v>0.25184879088777351</v>
      </c>
      <c r="FW123" s="76">
        <v>11.33</v>
      </c>
      <c r="FX123" s="76">
        <v>151310</v>
      </c>
      <c r="FY123" s="76">
        <v>1129.555436599185</v>
      </c>
      <c r="FZ123" s="76">
        <v>11.348000000000001</v>
      </c>
      <c r="GA123" s="76">
        <v>5</v>
      </c>
      <c r="GB123" s="76">
        <v>3.8453951055967085E-2</v>
      </c>
      <c r="GC123" s="62">
        <v>11.365</v>
      </c>
      <c r="GD123" s="62">
        <v>5</v>
      </c>
      <c r="GE123" s="62">
        <v>3.9511870503545113E-2</v>
      </c>
      <c r="GF123" s="62">
        <v>11.36</v>
      </c>
      <c r="GG123" s="62">
        <v>5</v>
      </c>
      <c r="GH123" s="62">
        <v>4.0575655628327698E-2</v>
      </c>
      <c r="GI123" s="62">
        <v>11.355</v>
      </c>
      <c r="GJ123" s="62">
        <v>3645</v>
      </c>
      <c r="GK123" s="62">
        <v>30.271813982193571</v>
      </c>
      <c r="GL123" s="62">
        <v>11.379</v>
      </c>
      <c r="GM123" s="62">
        <v>0</v>
      </c>
      <c r="GN123" s="62">
        <v>0</v>
      </c>
      <c r="GO123" s="62">
        <v>11.4</v>
      </c>
      <c r="GP123" s="62">
        <v>47130</v>
      </c>
      <c r="GQ123" s="62">
        <v>418.44335659171782</v>
      </c>
      <c r="GR123" s="62">
        <v>11.419</v>
      </c>
      <c r="GS123" s="62">
        <v>5</v>
      </c>
      <c r="GT123" s="62">
        <v>4.5406444989224332E-2</v>
      </c>
      <c r="GU123" s="62">
        <v>11.435</v>
      </c>
      <c r="GV123" s="62">
        <v>255</v>
      </c>
      <c r="GW123" s="62">
        <v>2.3560301497713398</v>
      </c>
      <c r="GX123" s="62">
        <v>11.448</v>
      </c>
      <c r="GY123" s="62">
        <v>0</v>
      </c>
      <c r="GZ123" s="62">
        <v>0</v>
      </c>
      <c r="HA123" s="62">
        <v>11.46</v>
      </c>
      <c r="HB123" s="62">
        <v>39995</v>
      </c>
      <c r="HC123" s="62">
        <v>377.35362833731415</v>
      </c>
      <c r="HD123" s="62">
        <v>11.49</v>
      </c>
      <c r="HE123" s="62">
        <v>100</v>
      </c>
      <c r="HF123" s="62">
        <v>0.9478605914448841</v>
      </c>
      <c r="HG123" s="62">
        <v>11.57</v>
      </c>
      <c r="HH123" s="62">
        <v>3705</v>
      </c>
      <c r="HI123" s="62">
        <v>34.667432586958036</v>
      </c>
      <c r="HJ123" s="62">
        <v>11.589</v>
      </c>
      <c r="HK123" s="62">
        <v>0</v>
      </c>
      <c r="HL123" s="62">
        <v>0</v>
      </c>
      <c r="HM123" s="62">
        <v>11.605</v>
      </c>
      <c r="HN123" s="62">
        <v>0</v>
      </c>
      <c r="HO123" s="62">
        <v>0</v>
      </c>
      <c r="HP123" s="62">
        <v>11.62</v>
      </c>
      <c r="HQ123" s="62">
        <v>0</v>
      </c>
      <c r="HR123" s="62">
        <v>0</v>
      </c>
    </row>
    <row r="124" spans="16:226" s="43" customFormat="1">
      <c r="P124" s="150">
        <f t="shared" si="47"/>
        <v>10</v>
      </c>
      <c r="Q124" s="61" t="str">
        <f>_xll.BDH(A124,$R$7:$S$7,$C$1,$C$1,"Dir=V","Dts=S","Sort=A","Quote=C","QtTyp=Y","Days=T","Per=cd","DtFmt=D","UseDPDF=Y")</f>
        <v>#N/A Invalid Security</v>
      </c>
      <c r="T124" s="43">
        <f t="shared" si="50"/>
        <v>0</v>
      </c>
      <c r="V124" s="69" t="str">
        <f>_xll.BDH(B124,$R$7:$S$7,$C$1,$C$1,"Dir=V","Dts=S","Sort=A","Quote=C","QtTyp=Y","Days=T","Per=cd","DtFmt=D","UseDPDF=Y")</f>
        <v>#N/A Invalid Security</v>
      </c>
      <c r="Y124" s="43">
        <f t="shared" si="51"/>
        <v>0</v>
      </c>
      <c r="AA124" s="43">
        <f t="shared" si="52"/>
        <v>0</v>
      </c>
      <c r="AB124" s="43">
        <f t="shared" si="45"/>
        <v>0</v>
      </c>
      <c r="AF124" s="48">
        <v>42178</v>
      </c>
      <c r="AG124" s="43">
        <v>13.84</v>
      </c>
      <c r="AH124" s="43">
        <v>316585</v>
      </c>
      <c r="AI124" s="43">
        <f t="shared" si="48"/>
        <v>316585</v>
      </c>
      <c r="AK124" s="58">
        <f t="shared" si="49"/>
        <v>42670</v>
      </c>
      <c r="AL124" s="43">
        <f t="shared" si="56"/>
        <v>119</v>
      </c>
      <c r="AM124" s="43">
        <f>IF(AK124="","",NETWORKDAYS(AK124,$AM$2,FERIADOS!$A$1:$A$830)-1)</f>
        <v>45</v>
      </c>
      <c r="AN124" s="63">
        <v>3.1665000000000001</v>
      </c>
      <c r="AO124" s="43">
        <f t="shared" si="53"/>
        <v>13.728</v>
      </c>
      <c r="AP124" s="50">
        <f t="shared" si="54"/>
        <v>181090</v>
      </c>
      <c r="AQ124" s="59">
        <f t="shared" si="46"/>
        <v>87.757294803457057</v>
      </c>
      <c r="AR124" s="59">
        <f t="shared" si="55"/>
        <v>0</v>
      </c>
      <c r="AS124" s="72">
        <v>42670</v>
      </c>
      <c r="AT124" s="73">
        <v>5369.0717286300023</v>
      </c>
      <c r="AU124" s="62">
        <v>0</v>
      </c>
      <c r="AV124" s="62">
        <v>0</v>
      </c>
      <c r="AW124" s="62">
        <v>0</v>
      </c>
      <c r="AX124" s="62">
        <v>0</v>
      </c>
      <c r="AY124" s="62">
        <v>0</v>
      </c>
      <c r="AZ124" s="62">
        <v>0</v>
      </c>
      <c r="BA124" s="62">
        <v>0</v>
      </c>
      <c r="BB124" s="62">
        <v>0</v>
      </c>
      <c r="BC124" s="62">
        <v>0</v>
      </c>
      <c r="BD124" s="62">
        <v>0</v>
      </c>
      <c r="BE124" s="62">
        <v>0</v>
      </c>
      <c r="BF124" s="62">
        <v>0</v>
      </c>
      <c r="BG124" s="62">
        <v>0</v>
      </c>
      <c r="BH124" s="62">
        <v>0</v>
      </c>
      <c r="BI124" s="62">
        <v>0</v>
      </c>
      <c r="BJ124" s="62">
        <v>0</v>
      </c>
      <c r="BK124" s="62">
        <v>0</v>
      </c>
      <c r="BL124" s="62">
        <v>0</v>
      </c>
      <c r="BM124" s="62">
        <v>0</v>
      </c>
      <c r="BN124" s="74">
        <v>0</v>
      </c>
      <c r="BO124" s="75">
        <v>0</v>
      </c>
      <c r="BP124" s="62">
        <v>0</v>
      </c>
      <c r="BQ124" s="62">
        <v>0</v>
      </c>
      <c r="BR124" s="62">
        <v>0</v>
      </c>
      <c r="BS124" s="62">
        <v>0</v>
      </c>
      <c r="BT124" s="62">
        <v>0</v>
      </c>
      <c r="BU124" s="62">
        <v>0</v>
      </c>
      <c r="BV124" s="62">
        <v>0</v>
      </c>
      <c r="BW124" s="62">
        <v>0</v>
      </c>
      <c r="BX124" s="62">
        <v>0</v>
      </c>
      <c r="BY124" s="62">
        <v>0</v>
      </c>
      <c r="BZ124" s="62">
        <v>0</v>
      </c>
      <c r="CA124" s="62">
        <v>0</v>
      </c>
      <c r="CB124" s="62">
        <v>0</v>
      </c>
      <c r="CC124" s="62">
        <v>0</v>
      </c>
      <c r="CD124" s="62">
        <v>0</v>
      </c>
      <c r="CE124" s="62">
        <v>0</v>
      </c>
      <c r="CF124" s="62">
        <v>0</v>
      </c>
      <c r="CG124" s="62">
        <v>0</v>
      </c>
      <c r="CH124" s="62">
        <v>0</v>
      </c>
      <c r="CI124" s="62">
        <v>0</v>
      </c>
      <c r="CJ124" s="62">
        <v>0</v>
      </c>
      <c r="CK124" s="62">
        <v>0</v>
      </c>
      <c r="CL124" s="62">
        <v>0</v>
      </c>
      <c r="CM124" s="62">
        <v>0</v>
      </c>
      <c r="CN124" s="62">
        <v>0</v>
      </c>
      <c r="CO124" s="62">
        <v>0</v>
      </c>
      <c r="CP124" s="62">
        <v>0</v>
      </c>
      <c r="CQ124" s="62">
        <v>13.875</v>
      </c>
      <c r="CR124" s="62">
        <v>2330</v>
      </c>
      <c r="CS124" s="62">
        <v>7.6806325274728623E-2</v>
      </c>
      <c r="CT124" s="62">
        <v>13.879</v>
      </c>
      <c r="CU124" s="62">
        <v>187155</v>
      </c>
      <c r="CV124" s="62">
        <v>46.811654493400781</v>
      </c>
      <c r="CW124" s="62">
        <v>13.728</v>
      </c>
      <c r="CX124" s="62">
        <v>181090</v>
      </c>
      <c r="CY124" s="62">
        <v>87.757294803457057</v>
      </c>
      <c r="CZ124" s="62">
        <v>13.61</v>
      </c>
      <c r="DA124" s="62">
        <v>25875</v>
      </c>
      <c r="DB124" s="62">
        <v>18.485227586735675</v>
      </c>
      <c r="DC124" s="62">
        <v>13.487500000000001</v>
      </c>
      <c r="DD124" s="62">
        <v>0</v>
      </c>
      <c r="DE124" s="62">
        <v>0</v>
      </c>
      <c r="DF124" s="62">
        <v>13.365</v>
      </c>
      <c r="DG124" s="62">
        <v>120785</v>
      </c>
      <c r="DH124" s="62">
        <v>136.6562805126641</v>
      </c>
      <c r="DI124" s="62">
        <v>13.244999999999999</v>
      </c>
      <c r="DJ124" s="62">
        <v>510</v>
      </c>
      <c r="DK124" s="62">
        <v>0.66823948857476279</v>
      </c>
      <c r="DL124" s="62">
        <v>13.077999999999999</v>
      </c>
      <c r="DM124" s="62">
        <v>230</v>
      </c>
      <c r="DN124" s="62">
        <v>0.35097998273679043</v>
      </c>
      <c r="DO124" s="62">
        <v>12.96</v>
      </c>
      <c r="DP124" s="62">
        <v>132567</v>
      </c>
      <c r="DQ124" s="62">
        <v>229.04682577066262</v>
      </c>
      <c r="DR124" s="62">
        <v>12.858000000000001</v>
      </c>
      <c r="DS124" s="62">
        <v>0</v>
      </c>
      <c r="DT124" s="62">
        <v>0</v>
      </c>
      <c r="DU124" s="62">
        <v>12.689</v>
      </c>
      <c r="DV124" s="62">
        <v>120</v>
      </c>
      <c r="DW124" s="62">
        <v>0.25694907168581577</v>
      </c>
      <c r="DX124" s="62">
        <v>12.57</v>
      </c>
      <c r="DY124" s="62">
        <v>38480</v>
      </c>
      <c r="DZ124" s="62">
        <v>89.462849746858083</v>
      </c>
      <c r="EA124" s="62"/>
      <c r="EB124" s="62"/>
      <c r="EC124" s="62"/>
      <c r="ED124" s="62"/>
      <c r="EE124" s="62"/>
      <c r="EF124" s="62"/>
      <c r="EG124" s="62">
        <v>12.25</v>
      </c>
      <c r="EH124" s="62">
        <v>225370</v>
      </c>
      <c r="EI124" s="62">
        <v>646.43716198215418</v>
      </c>
      <c r="EJ124" s="62"/>
      <c r="EK124" s="62">
        <v>0</v>
      </c>
      <c r="EL124" s="62">
        <v>0</v>
      </c>
      <c r="EM124" s="62">
        <v>0</v>
      </c>
      <c r="EN124" s="62">
        <v>0</v>
      </c>
      <c r="EO124" s="62">
        <v>0</v>
      </c>
      <c r="EP124" s="62">
        <v>12.02</v>
      </c>
      <c r="EQ124" s="62">
        <v>7170</v>
      </c>
      <c r="ER124" s="62">
        <v>24.267651982079034</v>
      </c>
      <c r="ES124" s="62">
        <v>11.85</v>
      </c>
      <c r="ET124" s="62">
        <v>23752</v>
      </c>
      <c r="EU124" s="62">
        <v>92.381810563256536</v>
      </c>
      <c r="EV124" s="62">
        <v>11.71</v>
      </c>
      <c r="EW124" s="62">
        <v>25335</v>
      </c>
      <c r="EX124" s="62">
        <v>110.84351192478682</v>
      </c>
      <c r="EY124" s="62">
        <v>11.56</v>
      </c>
      <c r="EZ124" s="62">
        <v>163766</v>
      </c>
      <c r="FA124" s="62">
        <v>790.27103822329809</v>
      </c>
      <c r="FB124" s="62">
        <v>11.48</v>
      </c>
      <c r="FC124" s="62">
        <v>125</v>
      </c>
      <c r="FD124" s="62">
        <v>0.65490490204170981</v>
      </c>
      <c r="FE124" s="62">
        <v>11.43</v>
      </c>
      <c r="FF124" s="62">
        <v>6235</v>
      </c>
      <c r="FG124" s="62">
        <v>35.12155251095399</v>
      </c>
      <c r="FH124" s="62">
        <v>11.42</v>
      </c>
      <c r="FI124" s="62">
        <v>245</v>
      </c>
      <c r="FJ124" s="62">
        <v>1.4747681175084075</v>
      </c>
      <c r="FK124" s="62">
        <v>11.41</v>
      </c>
      <c r="FL124" s="76">
        <v>71570</v>
      </c>
      <c r="FM124" s="76">
        <v>455.90896516239167</v>
      </c>
      <c r="FN124" s="76">
        <v>11.4</v>
      </c>
      <c r="FO124" s="76">
        <v>40</v>
      </c>
      <c r="FP124" s="76">
        <v>0.26752783875346547</v>
      </c>
      <c r="FQ124" s="76">
        <v>11.4</v>
      </c>
      <c r="FR124" s="76">
        <v>33795</v>
      </c>
      <c r="FS124" s="76">
        <v>235.83426895200404</v>
      </c>
      <c r="FT124" s="76">
        <v>11.38</v>
      </c>
      <c r="FU124" s="76">
        <v>55</v>
      </c>
      <c r="FV124" s="76">
        <v>0.39999533188104908</v>
      </c>
      <c r="FW124" s="76">
        <v>11.34</v>
      </c>
      <c r="FX124" s="76">
        <v>192845</v>
      </c>
      <c r="FY124" s="76">
        <v>1455.2198539040157</v>
      </c>
      <c r="FZ124" s="76">
        <v>11.345000000000001</v>
      </c>
      <c r="GA124" s="76">
        <v>5</v>
      </c>
      <c r="GB124" s="76">
        <v>3.8892209042523121E-2</v>
      </c>
      <c r="GC124" s="62">
        <v>11.35</v>
      </c>
      <c r="GD124" s="62">
        <v>70</v>
      </c>
      <c r="GE124" s="62">
        <v>0.55978775721441143</v>
      </c>
      <c r="GF124" s="62">
        <v>11.345000000000001</v>
      </c>
      <c r="GG124" s="62">
        <v>5</v>
      </c>
      <c r="GH124" s="62">
        <v>4.1060948619781719E-2</v>
      </c>
      <c r="GI124" s="62">
        <v>11.34</v>
      </c>
      <c r="GJ124" s="62">
        <v>1730</v>
      </c>
      <c r="GK124" s="62">
        <v>14.539454534766465</v>
      </c>
      <c r="GL124" s="62">
        <v>11.367000000000001</v>
      </c>
      <c r="GM124" s="62">
        <v>0</v>
      </c>
      <c r="GN124" s="62">
        <v>0</v>
      </c>
      <c r="GO124" s="62">
        <v>11.39</v>
      </c>
      <c r="GP124" s="62">
        <v>53220</v>
      </c>
      <c r="GQ124" s="62">
        <v>478.01225561462246</v>
      </c>
      <c r="GR124" s="62">
        <v>11.409000000000001</v>
      </c>
      <c r="GS124" s="62">
        <v>0</v>
      </c>
      <c r="GT124" s="62">
        <v>0</v>
      </c>
      <c r="GU124" s="62">
        <v>11.425000000000001</v>
      </c>
      <c r="GV124" s="62">
        <v>65</v>
      </c>
      <c r="GW124" s="62">
        <v>0.60754439853454689</v>
      </c>
      <c r="GX124" s="62">
        <v>11.438000000000001</v>
      </c>
      <c r="GY124" s="62">
        <v>0</v>
      </c>
      <c r="GZ124" s="62">
        <v>0</v>
      </c>
      <c r="HA124" s="62">
        <v>11.45</v>
      </c>
      <c r="HB124" s="62">
        <v>25540</v>
      </c>
      <c r="HC124" s="62">
        <v>243.77920561947133</v>
      </c>
      <c r="HD124" s="62">
        <v>11.46</v>
      </c>
      <c r="HE124" s="62">
        <v>70</v>
      </c>
      <c r="HF124" s="62">
        <v>0.67248366059314901</v>
      </c>
      <c r="HG124" s="62">
        <v>11.54</v>
      </c>
      <c r="HH124" s="62">
        <v>18150</v>
      </c>
      <c r="HI124" s="62">
        <v>172.16492470996187</v>
      </c>
      <c r="HJ124" s="62">
        <v>11.555999999999999</v>
      </c>
      <c r="HK124" s="62">
        <v>0</v>
      </c>
      <c r="HL124" s="62">
        <v>0</v>
      </c>
      <c r="HM124" s="62">
        <v>11.57</v>
      </c>
      <c r="HN124" s="62">
        <v>0</v>
      </c>
      <c r="HO124" s="62">
        <v>0</v>
      </c>
      <c r="HP124" s="62">
        <v>11.585000000000001</v>
      </c>
      <c r="HQ124" s="62">
        <v>0</v>
      </c>
      <c r="HR124" s="62">
        <v>0</v>
      </c>
    </row>
    <row r="125" spans="16:226" s="43" customFormat="1">
      <c r="P125" s="150">
        <f t="shared" si="47"/>
        <v>10</v>
      </c>
      <c r="Q125" s="61" t="str">
        <f>_xll.BDH(A125,$R$7:$S$7,$C$1,$C$1,"Dir=V","Dts=S","Sort=A","Quote=C","QtTyp=Y","Days=T","Per=cd","DtFmt=D","UseDPDF=Y")</f>
        <v>#N/A Invalid Security</v>
      </c>
      <c r="T125" s="43">
        <f t="shared" si="50"/>
        <v>0</v>
      </c>
      <c r="V125" s="69" t="str">
        <f>_xll.BDH(B125,$R$7:$S$7,$C$1,$C$1,"Dir=V","Dts=S","Sort=A","Quote=C","QtTyp=Y","Days=T","Per=cd","DtFmt=D","UseDPDF=Y")</f>
        <v>#N/A Invalid Security</v>
      </c>
      <c r="Y125" s="43">
        <f t="shared" si="51"/>
        <v>0</v>
      </c>
      <c r="AA125" s="43">
        <f t="shared" si="52"/>
        <v>0</v>
      </c>
      <c r="AB125" s="43">
        <f t="shared" si="45"/>
        <v>0</v>
      </c>
      <c r="AF125" s="48">
        <v>42179</v>
      </c>
      <c r="AG125" s="43">
        <v>13.94</v>
      </c>
      <c r="AH125" s="43">
        <v>329740</v>
      </c>
      <c r="AI125" s="43">
        <f t="shared" si="48"/>
        <v>329740</v>
      </c>
      <c r="AK125" s="58">
        <f t="shared" si="49"/>
        <v>42669</v>
      </c>
      <c r="AL125" s="43">
        <f t="shared" si="56"/>
        <v>120</v>
      </c>
      <c r="AM125" s="43">
        <f>IF(AK125="","",NETWORKDAYS(AK125,$AM$2,FERIADOS!$A$1:$A$830)-1)</f>
        <v>46</v>
      </c>
      <c r="AN125" s="63">
        <v>3.1404999999999998</v>
      </c>
      <c r="AO125" s="43">
        <f t="shared" si="53"/>
        <v>13.725</v>
      </c>
      <c r="AP125" s="50">
        <f t="shared" si="54"/>
        <v>156130</v>
      </c>
      <c r="AQ125" s="59">
        <f t="shared" si="46"/>
        <v>77.945847282412217</v>
      </c>
      <c r="AR125" s="59">
        <f t="shared" si="55"/>
        <v>0</v>
      </c>
      <c r="AS125" s="72">
        <v>42669</v>
      </c>
      <c r="AT125" s="73">
        <v>4255.26932654139</v>
      </c>
      <c r="AU125" s="62">
        <v>0</v>
      </c>
      <c r="AV125" s="62">
        <v>0</v>
      </c>
      <c r="AW125" s="62">
        <v>0</v>
      </c>
      <c r="AX125" s="62">
        <v>0</v>
      </c>
      <c r="AY125" s="62">
        <v>0</v>
      </c>
      <c r="AZ125" s="62">
        <v>0</v>
      </c>
      <c r="BA125" s="62">
        <v>0</v>
      </c>
      <c r="BB125" s="62">
        <v>0</v>
      </c>
      <c r="BC125" s="62">
        <v>0</v>
      </c>
      <c r="BD125" s="62">
        <v>0</v>
      </c>
      <c r="BE125" s="62">
        <v>0</v>
      </c>
      <c r="BF125" s="62">
        <v>0</v>
      </c>
      <c r="BG125" s="62">
        <v>0</v>
      </c>
      <c r="BH125" s="62">
        <v>0</v>
      </c>
      <c r="BI125" s="62">
        <v>0</v>
      </c>
      <c r="BJ125" s="62">
        <v>0</v>
      </c>
      <c r="BK125" s="62">
        <v>0</v>
      </c>
      <c r="BL125" s="62">
        <v>0</v>
      </c>
      <c r="BM125" s="62">
        <v>0</v>
      </c>
      <c r="BN125" s="74">
        <v>0</v>
      </c>
      <c r="BO125" s="75">
        <v>0</v>
      </c>
      <c r="BP125" s="62">
        <v>0</v>
      </c>
      <c r="BQ125" s="62">
        <v>0</v>
      </c>
      <c r="BR125" s="62">
        <v>0</v>
      </c>
      <c r="BS125" s="62">
        <v>0</v>
      </c>
      <c r="BT125" s="62">
        <v>0</v>
      </c>
      <c r="BU125" s="62">
        <v>0</v>
      </c>
      <c r="BV125" s="62">
        <v>0</v>
      </c>
      <c r="BW125" s="62">
        <v>0</v>
      </c>
      <c r="BX125" s="62">
        <v>0</v>
      </c>
      <c r="BY125" s="62">
        <v>0</v>
      </c>
      <c r="BZ125" s="62">
        <v>0</v>
      </c>
      <c r="CA125" s="62">
        <v>0</v>
      </c>
      <c r="CB125" s="62">
        <v>0</v>
      </c>
      <c r="CC125" s="62">
        <v>0</v>
      </c>
      <c r="CD125" s="62">
        <v>0</v>
      </c>
      <c r="CE125" s="62">
        <v>0</v>
      </c>
      <c r="CF125" s="62">
        <v>0</v>
      </c>
      <c r="CG125" s="62">
        <v>0</v>
      </c>
      <c r="CH125" s="62">
        <v>0</v>
      </c>
      <c r="CI125" s="62">
        <v>0</v>
      </c>
      <c r="CJ125" s="62">
        <v>0</v>
      </c>
      <c r="CK125" s="62">
        <v>0</v>
      </c>
      <c r="CL125" s="62">
        <v>0</v>
      </c>
      <c r="CM125" s="62">
        <v>0</v>
      </c>
      <c r="CN125" s="62">
        <v>0</v>
      </c>
      <c r="CO125" s="62">
        <v>0</v>
      </c>
      <c r="CP125" s="62">
        <v>0</v>
      </c>
      <c r="CQ125" s="62">
        <v>13.87</v>
      </c>
      <c r="CR125" s="62">
        <v>17750</v>
      </c>
      <c r="CS125" s="62">
        <v>0.78623849717068184</v>
      </c>
      <c r="CT125" s="62">
        <v>13.879</v>
      </c>
      <c r="CU125" s="62">
        <v>155605</v>
      </c>
      <c r="CV125" s="62">
        <v>40.927594723243047</v>
      </c>
      <c r="CW125" s="62">
        <v>13.725</v>
      </c>
      <c r="CX125" s="62">
        <v>156130</v>
      </c>
      <c r="CY125" s="62">
        <v>77.945847282412217</v>
      </c>
      <c r="CZ125" s="62">
        <v>13.6</v>
      </c>
      <c r="DA125" s="62">
        <v>445</v>
      </c>
      <c r="DB125" s="62">
        <v>0.32519802259282909</v>
      </c>
      <c r="DC125" s="62">
        <v>13.487500000000001</v>
      </c>
      <c r="DD125" s="62">
        <v>0</v>
      </c>
      <c r="DE125" s="62">
        <v>0</v>
      </c>
      <c r="DF125" s="62">
        <v>13.375</v>
      </c>
      <c r="DG125" s="62">
        <v>160665</v>
      </c>
      <c r="DH125" s="62">
        <v>184.86310531941695</v>
      </c>
      <c r="DI125" s="62">
        <v>13.255000000000001</v>
      </c>
      <c r="DJ125" s="62">
        <v>500</v>
      </c>
      <c r="DK125" s="62">
        <v>0.66538621442981094</v>
      </c>
      <c r="DL125" s="62">
        <v>13.11</v>
      </c>
      <c r="DM125" s="62">
        <v>0</v>
      </c>
      <c r="DN125" s="62">
        <v>0</v>
      </c>
      <c r="DO125" s="62">
        <v>12.98</v>
      </c>
      <c r="DP125" s="62">
        <v>95035</v>
      </c>
      <c r="DQ125" s="62">
        <v>166.40890635045599</v>
      </c>
      <c r="DR125" s="62">
        <v>12.823</v>
      </c>
      <c r="DS125" s="62">
        <v>0</v>
      </c>
      <c r="DT125" s="62">
        <v>0</v>
      </c>
      <c r="DU125" s="62">
        <v>12.686999999999999</v>
      </c>
      <c r="DV125" s="62">
        <v>0</v>
      </c>
      <c r="DW125" s="62">
        <v>0</v>
      </c>
      <c r="DX125" s="62">
        <v>12.59</v>
      </c>
      <c r="DY125" s="62">
        <v>9410</v>
      </c>
      <c r="DZ125" s="62">
        <v>22.135282335930825</v>
      </c>
      <c r="EA125" s="62"/>
      <c r="EB125" s="62"/>
      <c r="EC125" s="62"/>
      <c r="ED125" s="62"/>
      <c r="EE125" s="62"/>
      <c r="EF125" s="62"/>
      <c r="EG125" s="62">
        <v>12.27</v>
      </c>
      <c r="EH125" s="62">
        <v>153115</v>
      </c>
      <c r="EI125" s="62">
        <v>443.95221637157749</v>
      </c>
      <c r="EJ125" s="62"/>
      <c r="EK125" s="62">
        <v>0</v>
      </c>
      <c r="EL125" s="62">
        <v>0</v>
      </c>
      <c r="EM125" s="62">
        <v>0</v>
      </c>
      <c r="EN125" s="62">
        <v>0</v>
      </c>
      <c r="EO125" s="62">
        <v>0</v>
      </c>
      <c r="EP125" s="62">
        <v>12.04</v>
      </c>
      <c r="EQ125" s="62">
        <v>2515</v>
      </c>
      <c r="ER125" s="62">
        <v>8.5993624310118779</v>
      </c>
      <c r="ES125" s="62">
        <v>11.85</v>
      </c>
      <c r="ET125" s="62">
        <v>9520</v>
      </c>
      <c r="EU125" s="62">
        <v>37.406637349431655</v>
      </c>
      <c r="EV125" s="62">
        <v>11.68</v>
      </c>
      <c r="EW125" s="62">
        <v>5030</v>
      </c>
      <c r="EX125" s="62">
        <v>22.242700727697748</v>
      </c>
      <c r="EY125" s="62">
        <v>11.55</v>
      </c>
      <c r="EZ125" s="62">
        <v>174475</v>
      </c>
      <c r="FA125" s="62">
        <v>850.35139813823446</v>
      </c>
      <c r="FB125" s="62">
        <v>11.46</v>
      </c>
      <c r="FC125" s="62">
        <v>125</v>
      </c>
      <c r="FD125" s="62">
        <v>0.66153709127163074</v>
      </c>
      <c r="FE125" s="62">
        <v>11.41</v>
      </c>
      <c r="FF125" s="62">
        <v>4025</v>
      </c>
      <c r="FG125" s="62">
        <v>22.899844917185533</v>
      </c>
      <c r="FH125" s="62">
        <v>11.38</v>
      </c>
      <c r="FI125" s="62">
        <v>810</v>
      </c>
      <c r="FJ125" s="62">
        <v>4.9276430564073133</v>
      </c>
      <c r="FK125" s="62">
        <v>11.36</v>
      </c>
      <c r="FL125" s="76">
        <v>43815</v>
      </c>
      <c r="FM125" s="76">
        <v>282.17678997160357</v>
      </c>
      <c r="FN125" s="76">
        <v>11.34</v>
      </c>
      <c r="FO125" s="76">
        <v>50</v>
      </c>
      <c r="FP125" s="76">
        <v>0.33822941926270239</v>
      </c>
      <c r="FQ125" s="76">
        <v>11.34</v>
      </c>
      <c r="FR125" s="76">
        <v>13975</v>
      </c>
      <c r="FS125" s="76">
        <v>98.641987937162966</v>
      </c>
      <c r="FT125" s="76">
        <v>11.31</v>
      </c>
      <c r="FU125" s="76">
        <v>355</v>
      </c>
      <c r="FV125" s="76">
        <v>2.6127481006993816</v>
      </c>
      <c r="FW125" s="76">
        <v>11.27</v>
      </c>
      <c r="FX125" s="76">
        <v>141875</v>
      </c>
      <c r="FY125" s="76">
        <v>1083.542527073176</v>
      </c>
      <c r="FZ125" s="76">
        <v>11.27</v>
      </c>
      <c r="GA125" s="76">
        <v>130</v>
      </c>
      <c r="GB125" s="76">
        <v>1.0237749273694883</v>
      </c>
      <c r="GC125" s="62">
        <v>11.27</v>
      </c>
      <c r="GD125" s="62">
        <v>185</v>
      </c>
      <c r="GE125" s="62">
        <v>1.4983974250834531</v>
      </c>
      <c r="GF125" s="62">
        <v>11.27</v>
      </c>
      <c r="GG125" s="62">
        <v>835</v>
      </c>
      <c r="GH125" s="62">
        <v>6.9441845289729205</v>
      </c>
      <c r="GI125" s="62">
        <v>11.27</v>
      </c>
      <c r="GJ125" s="62">
        <v>2550</v>
      </c>
      <c r="GK125" s="62">
        <v>21.699718022100463</v>
      </c>
      <c r="GL125" s="62">
        <v>11.292</v>
      </c>
      <c r="GM125" s="62">
        <v>5</v>
      </c>
      <c r="GN125" s="62">
        <v>4.4162999310258327E-2</v>
      </c>
      <c r="GO125" s="62">
        <v>11.31</v>
      </c>
      <c r="GP125" s="62">
        <v>40235</v>
      </c>
      <c r="GQ125" s="62">
        <v>366.33254323248298</v>
      </c>
      <c r="GR125" s="62">
        <v>11.329000000000001</v>
      </c>
      <c r="GS125" s="62">
        <v>0</v>
      </c>
      <c r="GT125" s="62">
        <v>0</v>
      </c>
      <c r="GU125" s="62">
        <v>11.345000000000001</v>
      </c>
      <c r="GV125" s="62">
        <v>180</v>
      </c>
      <c r="GW125" s="62">
        <v>1.7065252267307154</v>
      </c>
      <c r="GX125" s="62">
        <v>11.342000000000001</v>
      </c>
      <c r="GY125" s="62">
        <v>0</v>
      </c>
      <c r="GZ125" s="62">
        <v>0</v>
      </c>
      <c r="HA125" s="62">
        <v>11.34</v>
      </c>
      <c r="HB125" s="62">
        <v>35365</v>
      </c>
      <c r="HC125" s="62">
        <v>343.4623660209744</v>
      </c>
      <c r="HD125" s="62">
        <v>11.36</v>
      </c>
      <c r="HE125" s="62">
        <v>175</v>
      </c>
      <c r="HF125" s="62">
        <v>1.7106542657267121</v>
      </c>
      <c r="HG125" s="62">
        <v>11.43</v>
      </c>
      <c r="HH125" s="62">
        <v>16385</v>
      </c>
      <c r="HI125" s="62">
        <v>158.43581856226373</v>
      </c>
      <c r="HJ125" s="62">
        <v>11.449</v>
      </c>
      <c r="HK125" s="62">
        <v>0</v>
      </c>
      <c r="HL125" s="62">
        <v>0</v>
      </c>
      <c r="HM125" s="62">
        <v>11.465</v>
      </c>
      <c r="HN125" s="62">
        <v>0</v>
      </c>
      <c r="HO125" s="62">
        <v>0</v>
      </c>
      <c r="HP125" s="62">
        <v>11.484999999999999</v>
      </c>
      <c r="HQ125" s="62">
        <v>0</v>
      </c>
      <c r="HR125" s="62">
        <v>0</v>
      </c>
    </row>
    <row r="126" spans="16:226" s="43" customFormat="1">
      <c r="P126" s="150">
        <f t="shared" si="47"/>
        <v>10</v>
      </c>
      <c r="Q126" s="61" t="str">
        <f>_xll.BDH(A126,$R$7:$S$7,$C$1,$C$1,"Dir=V","Dts=S","Sort=A","Quote=C","QtTyp=Y","Days=T","Per=cd","DtFmt=D","UseDPDF=Y")</f>
        <v>#N/A Invalid Security</v>
      </c>
      <c r="T126" s="43">
        <f t="shared" si="50"/>
        <v>0</v>
      </c>
      <c r="V126" s="69" t="str">
        <f>_xll.BDH(B126,$R$7:$S$7,$C$1,$C$1,"Dir=V","Dts=S","Sort=A","Quote=C","QtTyp=Y","Days=T","Per=cd","DtFmt=D","UseDPDF=Y")</f>
        <v>#N/A Invalid Security</v>
      </c>
      <c r="Y126" s="43">
        <f t="shared" si="51"/>
        <v>0</v>
      </c>
      <c r="AA126" s="43">
        <f t="shared" si="52"/>
        <v>0</v>
      </c>
      <c r="AB126" s="43">
        <f t="shared" si="45"/>
        <v>0</v>
      </c>
      <c r="AF126" s="48">
        <v>42180</v>
      </c>
      <c r="AG126" s="43">
        <v>14.06</v>
      </c>
      <c r="AH126" s="43">
        <v>326185</v>
      </c>
      <c r="AI126" s="43">
        <f t="shared" si="48"/>
        <v>326185</v>
      </c>
      <c r="AK126" s="58">
        <f t="shared" si="49"/>
        <v>42668</v>
      </c>
      <c r="AL126" s="43">
        <f t="shared" si="56"/>
        <v>121</v>
      </c>
      <c r="AM126" s="43">
        <f>IF(AK126="","",NETWORKDAYS(AK126,$AM$2,FERIADOS!$A$1:$A$830)-1)</f>
        <v>47</v>
      </c>
      <c r="AN126" s="63">
        <v>3.1126999999999998</v>
      </c>
      <c r="AO126" s="43">
        <f t="shared" si="53"/>
        <v>13.728999999999999</v>
      </c>
      <c r="AP126" s="50">
        <f t="shared" si="54"/>
        <v>342585</v>
      </c>
      <c r="AQ126" s="59">
        <f t="shared" si="46"/>
        <v>176.21251509980758</v>
      </c>
      <c r="AR126" s="59">
        <f t="shared" si="55"/>
        <v>0</v>
      </c>
      <c r="AS126" s="72">
        <v>42668</v>
      </c>
      <c r="AT126" s="73">
        <v>5847.6738203205923</v>
      </c>
      <c r="AU126" s="62">
        <v>0</v>
      </c>
      <c r="AV126" s="62">
        <v>0</v>
      </c>
      <c r="AW126" s="62">
        <v>0</v>
      </c>
      <c r="AX126" s="62">
        <v>0</v>
      </c>
      <c r="AY126" s="62">
        <v>0</v>
      </c>
      <c r="AZ126" s="62">
        <v>0</v>
      </c>
      <c r="BA126" s="62">
        <v>0</v>
      </c>
      <c r="BB126" s="62">
        <v>0</v>
      </c>
      <c r="BC126" s="62">
        <v>0</v>
      </c>
      <c r="BD126" s="62">
        <v>0</v>
      </c>
      <c r="BE126" s="62">
        <v>0</v>
      </c>
      <c r="BF126" s="62">
        <v>0</v>
      </c>
      <c r="BG126" s="62">
        <v>0</v>
      </c>
      <c r="BH126" s="62">
        <v>0</v>
      </c>
      <c r="BI126" s="62">
        <v>0</v>
      </c>
      <c r="BJ126" s="62">
        <v>0</v>
      </c>
      <c r="BK126" s="62">
        <v>0</v>
      </c>
      <c r="BL126" s="62">
        <v>0</v>
      </c>
      <c r="BM126" s="62">
        <v>0</v>
      </c>
      <c r="BN126" s="74">
        <v>0</v>
      </c>
      <c r="BO126" s="75">
        <v>0</v>
      </c>
      <c r="BP126" s="62">
        <v>0</v>
      </c>
      <c r="BQ126" s="62">
        <v>0</v>
      </c>
      <c r="BR126" s="62">
        <v>0</v>
      </c>
      <c r="BS126" s="62">
        <v>0</v>
      </c>
      <c r="BT126" s="62">
        <v>0</v>
      </c>
      <c r="BU126" s="62">
        <v>0</v>
      </c>
      <c r="BV126" s="62">
        <v>0</v>
      </c>
      <c r="BW126" s="62">
        <v>0</v>
      </c>
      <c r="BX126" s="62">
        <v>0</v>
      </c>
      <c r="BY126" s="62">
        <v>0</v>
      </c>
      <c r="BZ126" s="62">
        <v>0</v>
      </c>
      <c r="CA126" s="62">
        <v>0</v>
      </c>
      <c r="CB126" s="62">
        <v>0</v>
      </c>
      <c r="CC126" s="62">
        <v>0</v>
      </c>
      <c r="CD126" s="62">
        <v>0</v>
      </c>
      <c r="CE126" s="62">
        <v>0</v>
      </c>
      <c r="CF126" s="62">
        <v>0</v>
      </c>
      <c r="CG126" s="62">
        <v>0</v>
      </c>
      <c r="CH126" s="62">
        <v>0</v>
      </c>
      <c r="CI126" s="62">
        <v>0</v>
      </c>
      <c r="CJ126" s="62">
        <v>0</v>
      </c>
      <c r="CK126" s="62">
        <v>0</v>
      </c>
      <c r="CL126" s="62">
        <v>0</v>
      </c>
      <c r="CM126" s="62">
        <v>0</v>
      </c>
      <c r="CN126" s="62">
        <v>0</v>
      </c>
      <c r="CO126" s="62">
        <v>0</v>
      </c>
      <c r="CP126" s="62">
        <v>0</v>
      </c>
      <c r="CQ126" s="62">
        <v>13.87</v>
      </c>
      <c r="CR126" s="62">
        <v>10075</v>
      </c>
      <c r="CS126" s="62">
        <v>0.56253390153345451</v>
      </c>
      <c r="CT126" s="62">
        <v>13.88</v>
      </c>
      <c r="CU126" s="62">
        <v>59725</v>
      </c>
      <c r="CV126" s="62">
        <v>16.501026325637739</v>
      </c>
      <c r="CW126" s="62">
        <v>13.728999999999999</v>
      </c>
      <c r="CX126" s="62">
        <v>342585</v>
      </c>
      <c r="CY126" s="62">
        <v>176.21251509980758</v>
      </c>
      <c r="CZ126" s="62">
        <v>13.565</v>
      </c>
      <c r="DA126" s="62">
        <v>910</v>
      </c>
      <c r="DB126" s="62">
        <v>0.68074067556096607</v>
      </c>
      <c r="DC126" s="62">
        <v>0</v>
      </c>
      <c r="DD126" s="62">
        <v>0</v>
      </c>
      <c r="DE126" s="62">
        <v>0</v>
      </c>
      <c r="DF126" s="62">
        <v>13.37</v>
      </c>
      <c r="DG126" s="62">
        <v>196630</v>
      </c>
      <c r="DH126" s="62">
        <v>230.25954370962893</v>
      </c>
      <c r="DI126" s="62">
        <v>13.244999999999999</v>
      </c>
      <c r="DJ126" s="62">
        <v>5200</v>
      </c>
      <c r="DK126" s="62">
        <v>7.0342570137357754</v>
      </c>
      <c r="DL126" s="62">
        <v>13.09</v>
      </c>
      <c r="DM126" s="62">
        <v>0</v>
      </c>
      <c r="DN126" s="62">
        <v>0</v>
      </c>
      <c r="DO126" s="62">
        <v>12.97</v>
      </c>
      <c r="DP126" s="62">
        <v>134520</v>
      </c>
      <c r="DQ126" s="62">
        <v>238.96966261644374</v>
      </c>
      <c r="DR126" s="62">
        <v>12.808999999999999</v>
      </c>
      <c r="DS126" s="62">
        <v>0</v>
      </c>
      <c r="DT126" s="62">
        <v>0</v>
      </c>
      <c r="DU126" s="62">
        <v>12.669</v>
      </c>
      <c r="DV126" s="62">
        <v>0</v>
      </c>
      <c r="DW126" s="62">
        <v>0</v>
      </c>
      <c r="DX126" s="62">
        <v>12.57</v>
      </c>
      <c r="DY126" s="62">
        <v>18875</v>
      </c>
      <c r="DZ126" s="62">
        <v>44.982198379498321</v>
      </c>
      <c r="EA126" s="62"/>
      <c r="EB126" s="62"/>
      <c r="EC126" s="62"/>
      <c r="ED126" s="62"/>
      <c r="EE126" s="62"/>
      <c r="EF126" s="62"/>
      <c r="EG126" s="62">
        <v>12.24</v>
      </c>
      <c r="EH126" s="62">
        <v>209535</v>
      </c>
      <c r="EI126" s="62">
        <v>615.11912290862904</v>
      </c>
      <c r="EJ126" s="62"/>
      <c r="EK126" s="62">
        <v>0</v>
      </c>
      <c r="EL126" s="62">
        <v>0</v>
      </c>
      <c r="EM126" s="62">
        <v>0</v>
      </c>
      <c r="EN126" s="62">
        <v>0</v>
      </c>
      <c r="EO126" s="62">
        <v>0</v>
      </c>
      <c r="EP126" s="62">
        <v>12.01</v>
      </c>
      <c r="EQ126" s="62">
        <v>8635</v>
      </c>
      <c r="ER126" s="62">
        <v>29.878273358623385</v>
      </c>
      <c r="ES126" s="62">
        <v>11.8</v>
      </c>
      <c r="ET126" s="62">
        <v>8880</v>
      </c>
      <c r="EU126" s="62">
        <v>35.313951203569289</v>
      </c>
      <c r="EV126" s="62">
        <v>11.63</v>
      </c>
      <c r="EW126" s="62">
        <v>12265</v>
      </c>
      <c r="EX126" s="62">
        <v>54.881310977929317</v>
      </c>
      <c r="EY126" s="62">
        <v>11.48</v>
      </c>
      <c r="EZ126" s="62">
        <v>181238</v>
      </c>
      <c r="FA126" s="62">
        <v>894.22553010176694</v>
      </c>
      <c r="FB126" s="62">
        <v>11.39</v>
      </c>
      <c r="FC126" s="62">
        <v>460</v>
      </c>
      <c r="FD126" s="62">
        <v>2.464465011957369</v>
      </c>
      <c r="FE126" s="62">
        <v>11.33</v>
      </c>
      <c r="FF126" s="62">
        <v>53270</v>
      </c>
      <c r="FG126" s="62">
        <v>306.91244006720973</v>
      </c>
      <c r="FH126" s="62">
        <v>11.3</v>
      </c>
      <c r="FI126" s="62">
        <v>460</v>
      </c>
      <c r="FJ126" s="62">
        <v>2.8340095881924703</v>
      </c>
      <c r="FK126" s="62">
        <v>11.26</v>
      </c>
      <c r="FL126" s="76">
        <v>124326</v>
      </c>
      <c r="FM126" s="76">
        <v>811.53576276469801</v>
      </c>
      <c r="FN126" s="76">
        <v>11.234999999999999</v>
      </c>
      <c r="FO126" s="76">
        <v>430</v>
      </c>
      <c r="FP126" s="76">
        <v>2.9491760836973571</v>
      </c>
      <c r="FQ126" s="76">
        <v>11.23</v>
      </c>
      <c r="FR126" s="76">
        <v>31475</v>
      </c>
      <c r="FS126" s="76">
        <v>225.3322409736459</v>
      </c>
      <c r="FT126" s="76">
        <v>11.234999999999999</v>
      </c>
      <c r="FU126" s="76">
        <v>1415</v>
      </c>
      <c r="FV126" s="76">
        <v>10.548287598206164</v>
      </c>
      <c r="FW126" s="76">
        <v>11.18</v>
      </c>
      <c r="FX126" s="76">
        <v>159828</v>
      </c>
      <c r="FY126" s="76">
        <v>1237.3709508990401</v>
      </c>
      <c r="FZ126" s="76">
        <v>11.170999999999999</v>
      </c>
      <c r="GA126" s="76">
        <v>5</v>
      </c>
      <c r="GB126" s="76">
        <v>3.9938394077558947E-2</v>
      </c>
      <c r="GC126" s="62">
        <v>11.164</v>
      </c>
      <c r="GD126" s="62">
        <v>10</v>
      </c>
      <c r="GE126" s="62">
        <v>8.2194700129074566E-2</v>
      </c>
      <c r="GF126" s="62">
        <v>11.156000000000001</v>
      </c>
      <c r="GG126" s="62">
        <v>5</v>
      </c>
      <c r="GH126" s="62">
        <v>4.2224588113601254E-2</v>
      </c>
      <c r="GI126" s="62">
        <v>11.15</v>
      </c>
      <c r="GJ126" s="62">
        <v>1560</v>
      </c>
      <c r="GK126" s="62">
        <v>13.487700530863879</v>
      </c>
      <c r="GL126" s="62">
        <v>11.177</v>
      </c>
      <c r="GM126" s="62">
        <v>5</v>
      </c>
      <c r="GN126" s="62">
        <v>4.4877489091292841E-2</v>
      </c>
      <c r="GO126" s="62">
        <v>11.2</v>
      </c>
      <c r="GP126" s="62">
        <v>39330</v>
      </c>
      <c r="GQ126" s="62">
        <v>363.93695755393946</v>
      </c>
      <c r="GR126" s="62">
        <v>11.208</v>
      </c>
      <c r="GS126" s="62">
        <v>5</v>
      </c>
      <c r="GT126" s="62">
        <v>4.7394615356620193E-2</v>
      </c>
      <c r="GU126" s="62">
        <v>11.215</v>
      </c>
      <c r="GV126" s="62">
        <v>60</v>
      </c>
      <c r="GW126" s="62">
        <v>0.57948515692834213</v>
      </c>
      <c r="GX126" s="62">
        <v>11.223000000000001</v>
      </c>
      <c r="GY126" s="62">
        <v>0</v>
      </c>
      <c r="GZ126" s="62">
        <v>0</v>
      </c>
      <c r="HA126" s="62">
        <v>11.23</v>
      </c>
      <c r="HB126" s="62">
        <v>35965</v>
      </c>
      <c r="HC126" s="62">
        <v>355.63402800745064</v>
      </c>
      <c r="HD126" s="62">
        <v>11.24</v>
      </c>
      <c r="HE126" s="62">
        <v>110</v>
      </c>
      <c r="HF126" s="62">
        <v>1.0968265002760713</v>
      </c>
      <c r="HG126" s="62">
        <v>11.3</v>
      </c>
      <c r="HH126" s="62">
        <v>17005</v>
      </c>
      <c r="HI126" s="62">
        <v>168.06661993463013</v>
      </c>
      <c r="HJ126" s="62">
        <v>11.319000000000001</v>
      </c>
      <c r="HK126" s="62">
        <v>0</v>
      </c>
      <c r="HL126" s="62">
        <v>0</v>
      </c>
      <c r="HM126" s="62">
        <v>11.335000000000001</v>
      </c>
      <c r="HN126" s="62">
        <v>5</v>
      </c>
      <c r="HO126" s="62">
        <v>4.7573590725919913E-2</v>
      </c>
      <c r="HP126" s="62">
        <v>11.355</v>
      </c>
      <c r="HQ126" s="62">
        <v>0</v>
      </c>
      <c r="HR126" s="62">
        <v>0</v>
      </c>
    </row>
    <row r="127" spans="16:226" s="43" customFormat="1">
      <c r="P127" s="150">
        <f t="shared" si="47"/>
        <v>10</v>
      </c>
      <c r="Q127" s="61" t="str">
        <f>_xll.BDH(A127,$R$7:$S$7,$C$1,$C$1,"Dir=V","Dts=S","Sort=A","Quote=C","QtTyp=Y","Days=T","Per=cd","DtFmt=D","UseDPDF=Y")</f>
        <v>#N/A Invalid Security</v>
      </c>
      <c r="T127" s="43">
        <f t="shared" si="50"/>
        <v>0</v>
      </c>
      <c r="V127" s="69" t="str">
        <f>_xll.BDH(B127,$R$7:$S$7,$C$1,$C$1,"Dir=V","Dts=S","Sort=A","Quote=C","QtTyp=Y","Days=T","Per=cd","DtFmt=D","UseDPDF=Y")</f>
        <v>#N/A Invalid Security</v>
      </c>
      <c r="Y127" s="43">
        <f t="shared" si="51"/>
        <v>0</v>
      </c>
      <c r="AA127" s="43">
        <f t="shared" si="52"/>
        <v>0</v>
      </c>
      <c r="AB127" s="43">
        <f t="shared" si="45"/>
        <v>0</v>
      </c>
      <c r="AF127" s="48">
        <v>42181</v>
      </c>
      <c r="AG127" s="43">
        <v>14.05</v>
      </c>
      <c r="AH127" s="43">
        <v>150970</v>
      </c>
      <c r="AI127" s="43">
        <f t="shared" si="48"/>
        <v>150970</v>
      </c>
      <c r="AK127" s="58">
        <f t="shared" si="49"/>
        <v>42667</v>
      </c>
      <c r="AL127" s="43">
        <f t="shared" si="56"/>
        <v>122</v>
      </c>
      <c r="AM127" s="43">
        <f>IF(AK127="","",NETWORKDAYS(AK127,$AM$2,FERIADOS!$A$1:$A$830)-1)</f>
        <v>48</v>
      </c>
      <c r="AN127" s="63">
        <v>3.1223000000000001</v>
      </c>
      <c r="AO127" s="43">
        <f t="shared" si="53"/>
        <v>13.72</v>
      </c>
      <c r="AP127" s="50">
        <f t="shared" si="54"/>
        <v>180635</v>
      </c>
      <c r="AQ127" s="59">
        <f t="shared" si="46"/>
        <v>94.557401876233854</v>
      </c>
      <c r="AR127" s="59">
        <f t="shared" si="55"/>
        <v>0</v>
      </c>
      <c r="AS127" s="72">
        <v>42667</v>
      </c>
      <c r="AT127" s="73">
        <v>4983.2899816829386</v>
      </c>
      <c r="AU127" s="62">
        <v>0</v>
      </c>
      <c r="AV127" s="62">
        <v>0</v>
      </c>
      <c r="AW127" s="62">
        <v>0</v>
      </c>
      <c r="AX127" s="62">
        <v>0</v>
      </c>
      <c r="AY127" s="62">
        <v>0</v>
      </c>
      <c r="AZ127" s="62">
        <v>0</v>
      </c>
      <c r="BA127" s="62">
        <v>0</v>
      </c>
      <c r="BB127" s="62">
        <v>0</v>
      </c>
      <c r="BC127" s="62">
        <v>0</v>
      </c>
      <c r="BD127" s="62">
        <v>0</v>
      </c>
      <c r="BE127" s="62">
        <v>0</v>
      </c>
      <c r="BF127" s="62">
        <v>0</v>
      </c>
      <c r="BG127" s="62">
        <v>0</v>
      </c>
      <c r="BH127" s="62">
        <v>0</v>
      </c>
      <c r="BI127" s="62">
        <v>0</v>
      </c>
      <c r="BJ127" s="62">
        <v>0</v>
      </c>
      <c r="BK127" s="62">
        <v>0</v>
      </c>
      <c r="BL127" s="62">
        <v>0</v>
      </c>
      <c r="BM127" s="62">
        <v>0</v>
      </c>
      <c r="BN127" s="74">
        <v>0</v>
      </c>
      <c r="BO127" s="75">
        <v>0</v>
      </c>
      <c r="BP127" s="62">
        <v>0</v>
      </c>
      <c r="BQ127" s="62">
        <v>0</v>
      </c>
      <c r="BR127" s="62">
        <v>0</v>
      </c>
      <c r="BS127" s="62">
        <v>0</v>
      </c>
      <c r="BT127" s="62">
        <v>0</v>
      </c>
      <c r="BU127" s="62">
        <v>0</v>
      </c>
      <c r="BV127" s="62">
        <v>0</v>
      </c>
      <c r="BW127" s="62">
        <v>0</v>
      </c>
      <c r="BX127" s="62">
        <v>0</v>
      </c>
      <c r="BY127" s="62">
        <v>0</v>
      </c>
      <c r="BZ127" s="62">
        <v>0</v>
      </c>
      <c r="CA127" s="62">
        <v>0</v>
      </c>
      <c r="CB127" s="62">
        <v>0</v>
      </c>
      <c r="CC127" s="62">
        <v>0</v>
      </c>
      <c r="CD127" s="62">
        <v>0</v>
      </c>
      <c r="CE127" s="62">
        <v>0</v>
      </c>
      <c r="CF127" s="62">
        <v>0</v>
      </c>
      <c r="CG127" s="62">
        <v>0</v>
      </c>
      <c r="CH127" s="62">
        <v>0</v>
      </c>
      <c r="CI127" s="62">
        <v>0</v>
      </c>
      <c r="CJ127" s="62">
        <v>0</v>
      </c>
      <c r="CK127" s="62">
        <v>0</v>
      </c>
      <c r="CL127" s="62">
        <v>0</v>
      </c>
      <c r="CM127" s="62">
        <v>0</v>
      </c>
      <c r="CN127" s="62">
        <v>0</v>
      </c>
      <c r="CO127" s="62">
        <v>0</v>
      </c>
      <c r="CP127" s="62">
        <v>0</v>
      </c>
      <c r="CQ127" s="62">
        <v>13.87</v>
      </c>
      <c r="CR127" s="62">
        <v>4565</v>
      </c>
      <c r="CS127" s="62">
        <v>0.30476456060063473</v>
      </c>
      <c r="CT127" s="62">
        <v>13.875999999999999</v>
      </c>
      <c r="CU127" s="62">
        <v>57905</v>
      </c>
      <c r="CV127" s="62">
        <v>16.57905114861499</v>
      </c>
      <c r="CW127" s="62">
        <v>13.72</v>
      </c>
      <c r="CX127" s="62">
        <v>180635</v>
      </c>
      <c r="CY127" s="62">
        <v>94.557401876233854</v>
      </c>
      <c r="CZ127" s="62">
        <v>13.574999999999999</v>
      </c>
      <c r="DA127" s="62">
        <v>1585</v>
      </c>
      <c r="DB127" s="62">
        <v>1.1984311109992929</v>
      </c>
      <c r="DC127" s="62">
        <v>0</v>
      </c>
      <c r="DD127" s="62">
        <v>0</v>
      </c>
      <c r="DE127" s="62">
        <v>0</v>
      </c>
      <c r="DF127" s="62">
        <v>13.31</v>
      </c>
      <c r="DG127" s="62">
        <v>179465</v>
      </c>
      <c r="DH127" s="62">
        <v>211.47326339445638</v>
      </c>
      <c r="DI127" s="62">
        <v>13.19</v>
      </c>
      <c r="DJ127" s="62">
        <v>2750</v>
      </c>
      <c r="DK127" s="62">
        <v>3.7384758061145118</v>
      </c>
      <c r="DL127" s="62">
        <v>13.018000000000001</v>
      </c>
      <c r="DM127" s="62">
        <v>1800</v>
      </c>
      <c r="DN127" s="62">
        <v>2.8404050581564659</v>
      </c>
      <c r="DO127" s="62">
        <v>12.895</v>
      </c>
      <c r="DP127" s="62">
        <v>189100</v>
      </c>
      <c r="DQ127" s="62">
        <v>337.06799845154143</v>
      </c>
      <c r="DR127" s="62">
        <v>12.73</v>
      </c>
      <c r="DS127" s="62">
        <v>0</v>
      </c>
      <c r="DT127" s="62">
        <v>0</v>
      </c>
      <c r="DU127" s="62">
        <v>12.587</v>
      </c>
      <c r="DV127" s="62">
        <v>135</v>
      </c>
      <c r="DW127" s="62">
        <v>0.29736600794283552</v>
      </c>
      <c r="DX127" s="62">
        <v>12.484999999999999</v>
      </c>
      <c r="DY127" s="62">
        <v>35785</v>
      </c>
      <c r="DZ127" s="62">
        <v>85.465873370844946</v>
      </c>
      <c r="EA127" s="62"/>
      <c r="EB127" s="62"/>
      <c r="EC127" s="62"/>
      <c r="ED127" s="62"/>
      <c r="EE127" s="62"/>
      <c r="EF127" s="62"/>
      <c r="EG127" s="62">
        <v>12.16</v>
      </c>
      <c r="EH127" s="62">
        <v>144775</v>
      </c>
      <c r="EI127" s="62">
        <v>425.59764175267719</v>
      </c>
      <c r="EJ127" s="62"/>
      <c r="EK127" s="62">
        <v>0</v>
      </c>
      <c r="EL127" s="62">
        <v>0</v>
      </c>
      <c r="EM127" s="62">
        <v>0</v>
      </c>
      <c r="EN127" s="62">
        <v>0</v>
      </c>
      <c r="EO127" s="62">
        <v>0</v>
      </c>
      <c r="EP127" s="62">
        <v>11.94</v>
      </c>
      <c r="EQ127" s="62">
        <v>2935</v>
      </c>
      <c r="ER127" s="62">
        <v>10.163433108649311</v>
      </c>
      <c r="ES127" s="62">
        <v>11.74</v>
      </c>
      <c r="ET127" s="62">
        <v>15185</v>
      </c>
      <c r="EU127" s="62">
        <v>60.405151555873275</v>
      </c>
      <c r="EV127" s="62">
        <v>11.57</v>
      </c>
      <c r="EW127" s="62">
        <v>5755</v>
      </c>
      <c r="EX127" s="62">
        <v>25.754583426723137</v>
      </c>
      <c r="EY127" s="62">
        <v>11.39</v>
      </c>
      <c r="EZ127" s="62">
        <v>201619</v>
      </c>
      <c r="FA127" s="62">
        <v>995.66080350885954</v>
      </c>
      <c r="FB127" s="62">
        <v>11.31</v>
      </c>
      <c r="FC127" s="62">
        <v>135</v>
      </c>
      <c r="FD127" s="62">
        <v>0.72369413851688202</v>
      </c>
      <c r="FE127" s="62">
        <v>11.25</v>
      </c>
      <c r="FF127" s="62">
        <v>3410</v>
      </c>
      <c r="FG127" s="62">
        <v>19.658697662508757</v>
      </c>
      <c r="FH127" s="62">
        <v>11.23</v>
      </c>
      <c r="FI127" s="62">
        <v>180</v>
      </c>
      <c r="FJ127" s="62">
        <v>1.1093173862827133</v>
      </c>
      <c r="FK127" s="62">
        <v>11.19</v>
      </c>
      <c r="FL127" s="76">
        <v>120460</v>
      </c>
      <c r="FM127" s="76">
        <v>786.59565835645924</v>
      </c>
      <c r="FN127" s="76">
        <v>11.18</v>
      </c>
      <c r="FO127" s="76">
        <v>335</v>
      </c>
      <c r="FP127" s="76">
        <v>2.2972582173822569</v>
      </c>
      <c r="FQ127" s="76">
        <v>11.17</v>
      </c>
      <c r="FR127" s="76">
        <v>18210</v>
      </c>
      <c r="FS127" s="76">
        <v>130.37975377465938</v>
      </c>
      <c r="FT127" s="76">
        <v>11.135</v>
      </c>
      <c r="FU127" s="76">
        <v>575</v>
      </c>
      <c r="FV127" s="76">
        <v>4.2947147518888062</v>
      </c>
      <c r="FW127" s="76">
        <v>11.1</v>
      </c>
      <c r="FX127" s="76">
        <v>130335</v>
      </c>
      <c r="FY127" s="76">
        <v>1010.2245344916062</v>
      </c>
      <c r="FZ127" s="76">
        <v>11.095000000000001</v>
      </c>
      <c r="GA127" s="76">
        <v>5</v>
      </c>
      <c r="GB127" s="76">
        <v>3.9982414989512861E-2</v>
      </c>
      <c r="GC127" s="62">
        <v>11.09</v>
      </c>
      <c r="GD127" s="62">
        <v>10</v>
      </c>
      <c r="GE127" s="62">
        <v>8.2286887834583919E-2</v>
      </c>
      <c r="GF127" s="62">
        <v>11.098000000000001</v>
      </c>
      <c r="GG127" s="62">
        <v>5</v>
      </c>
      <c r="GH127" s="62">
        <v>4.2241328999813879E-2</v>
      </c>
      <c r="GI127" s="62">
        <v>11.105</v>
      </c>
      <c r="GJ127" s="62">
        <v>2195</v>
      </c>
      <c r="GK127" s="62">
        <v>18.973457348619412</v>
      </c>
      <c r="GL127" s="62">
        <v>11.124000000000001</v>
      </c>
      <c r="GM127" s="62">
        <v>5</v>
      </c>
      <c r="GN127" s="62">
        <v>4.489440007083751E-2</v>
      </c>
      <c r="GO127" s="62">
        <v>11.14</v>
      </c>
      <c r="GP127" s="62">
        <v>40240</v>
      </c>
      <c r="GQ127" s="62">
        <v>372.73356661561485</v>
      </c>
      <c r="GR127" s="62">
        <v>11.148</v>
      </c>
      <c r="GS127" s="62">
        <v>5</v>
      </c>
      <c r="GT127" s="62">
        <v>4.7452786043853577E-2</v>
      </c>
      <c r="GU127" s="62">
        <v>11.154999999999999</v>
      </c>
      <c r="GV127" s="62">
        <v>740</v>
      </c>
      <c r="GW127" s="62">
        <v>7.1573714087907776</v>
      </c>
      <c r="GX127" s="62">
        <v>11.163</v>
      </c>
      <c r="GY127" s="62">
        <v>0</v>
      </c>
      <c r="GZ127" s="62">
        <v>0</v>
      </c>
      <c r="HA127" s="62">
        <v>11.17</v>
      </c>
      <c r="HB127" s="62">
        <v>25506</v>
      </c>
      <c r="HC127" s="62">
        <v>252.69827624462116</v>
      </c>
      <c r="HD127" s="62">
        <v>11.19</v>
      </c>
      <c r="HE127" s="62">
        <v>215</v>
      </c>
      <c r="HF127" s="62">
        <v>2.1470154315707775</v>
      </c>
      <c r="HG127" s="62">
        <v>11.24</v>
      </c>
      <c r="HH127" s="62">
        <v>10380</v>
      </c>
      <c r="HI127" s="62">
        <v>102.88743239875687</v>
      </c>
      <c r="HJ127" s="62">
        <v>11.25</v>
      </c>
      <c r="HK127" s="62">
        <v>0</v>
      </c>
      <c r="HL127" s="62">
        <v>0</v>
      </c>
      <c r="HM127" s="62">
        <v>11.28</v>
      </c>
      <c r="HN127" s="62">
        <v>5</v>
      </c>
      <c r="HO127" s="62">
        <v>4.7731499433754425E-2</v>
      </c>
      <c r="HP127" s="62">
        <v>11.3</v>
      </c>
      <c r="HQ127" s="62">
        <v>0</v>
      </c>
      <c r="HR127" s="62">
        <v>0</v>
      </c>
    </row>
    <row r="128" spans="16:226" s="43" customFormat="1">
      <c r="P128" s="150">
        <f t="shared" si="47"/>
        <v>10</v>
      </c>
      <c r="Q128" s="61" t="str">
        <f>_xll.BDH(A128,$R$7:$S$7,$C$1,$C$1,"Dir=V","Dts=S","Sort=A","Quote=C","QtTyp=Y","Days=T","Per=cd","DtFmt=D","UseDPDF=Y")</f>
        <v>#N/A Invalid Security</v>
      </c>
      <c r="T128" s="43">
        <f t="shared" si="50"/>
        <v>0</v>
      </c>
      <c r="V128" s="69" t="str">
        <f>_xll.BDH(B128,$R$7:$S$7,$C$1,$C$1,"Dir=V","Dts=S","Sort=A","Quote=C","QtTyp=Y","Days=T","Per=cd","DtFmt=D","UseDPDF=Y")</f>
        <v>#N/A Invalid Security</v>
      </c>
      <c r="Y128" s="43">
        <f t="shared" si="51"/>
        <v>0</v>
      </c>
      <c r="AA128" s="43">
        <f t="shared" si="52"/>
        <v>0</v>
      </c>
      <c r="AB128" s="43">
        <f t="shared" si="45"/>
        <v>0</v>
      </c>
      <c r="AF128" s="48">
        <v>42184</v>
      </c>
      <c r="AG128" s="43">
        <v>14.02</v>
      </c>
      <c r="AH128" s="43">
        <v>173985</v>
      </c>
      <c r="AI128" s="43">
        <f t="shared" si="48"/>
        <v>173985</v>
      </c>
      <c r="AK128" s="58">
        <f t="shared" si="49"/>
        <v>42664</v>
      </c>
      <c r="AL128" s="43">
        <f t="shared" si="56"/>
        <v>123</v>
      </c>
      <c r="AM128" s="43">
        <f>IF(AK128="","",NETWORKDAYS(AK128,$AM$2,FERIADOS!$A$1:$A$830)-1)</f>
        <v>49</v>
      </c>
      <c r="AN128" s="63">
        <v>3.1562999999999999</v>
      </c>
      <c r="AO128" s="43">
        <f t="shared" si="53"/>
        <v>13.718</v>
      </c>
      <c r="AP128" s="50">
        <f t="shared" si="54"/>
        <v>543110</v>
      </c>
      <c r="AQ128" s="59">
        <f t="shared" si="46"/>
        <v>286.95921221228548</v>
      </c>
      <c r="AR128" s="59">
        <f t="shared" si="55"/>
        <v>0</v>
      </c>
      <c r="AS128" s="72">
        <v>42664</v>
      </c>
      <c r="AT128" s="73">
        <v>6415.2893546147725</v>
      </c>
      <c r="AU128" s="62">
        <v>0</v>
      </c>
      <c r="AV128" s="62">
        <v>0</v>
      </c>
      <c r="AW128" s="62">
        <v>0</v>
      </c>
      <c r="AX128" s="62">
        <v>0</v>
      </c>
      <c r="AY128" s="62">
        <v>0</v>
      </c>
      <c r="AZ128" s="62">
        <v>0</v>
      </c>
      <c r="BA128" s="62">
        <v>0</v>
      </c>
      <c r="BB128" s="62">
        <v>0</v>
      </c>
      <c r="BC128" s="62">
        <v>0</v>
      </c>
      <c r="BD128" s="62">
        <v>0</v>
      </c>
      <c r="BE128" s="62">
        <v>0</v>
      </c>
      <c r="BF128" s="62">
        <v>0</v>
      </c>
      <c r="BG128" s="62">
        <v>0</v>
      </c>
      <c r="BH128" s="62">
        <v>0</v>
      </c>
      <c r="BI128" s="62">
        <v>0</v>
      </c>
      <c r="BJ128" s="62">
        <v>0</v>
      </c>
      <c r="BK128" s="62">
        <v>0</v>
      </c>
      <c r="BL128" s="62">
        <v>0</v>
      </c>
      <c r="BM128" s="62">
        <v>0</v>
      </c>
      <c r="BN128" s="74">
        <v>0</v>
      </c>
      <c r="BO128" s="75">
        <v>0</v>
      </c>
      <c r="BP128" s="62">
        <v>0</v>
      </c>
      <c r="BQ128" s="62">
        <v>0</v>
      </c>
      <c r="BR128" s="62">
        <v>0</v>
      </c>
      <c r="BS128" s="62">
        <v>0</v>
      </c>
      <c r="BT128" s="62">
        <v>0</v>
      </c>
      <c r="BU128" s="62">
        <v>0</v>
      </c>
      <c r="BV128" s="62">
        <v>0</v>
      </c>
      <c r="BW128" s="62">
        <v>0</v>
      </c>
      <c r="BX128" s="62">
        <v>0</v>
      </c>
      <c r="BY128" s="62">
        <v>0</v>
      </c>
      <c r="BZ128" s="62">
        <v>0</v>
      </c>
      <c r="CA128" s="62">
        <v>0</v>
      </c>
      <c r="CB128" s="62">
        <v>0</v>
      </c>
      <c r="CC128" s="62">
        <v>0</v>
      </c>
      <c r="CD128" s="62">
        <v>0</v>
      </c>
      <c r="CE128" s="62">
        <v>0</v>
      </c>
      <c r="CF128" s="62">
        <v>0</v>
      </c>
      <c r="CG128" s="62">
        <v>0</v>
      </c>
      <c r="CH128" s="62">
        <v>0</v>
      </c>
      <c r="CI128" s="62">
        <v>0</v>
      </c>
      <c r="CJ128" s="62">
        <v>0</v>
      </c>
      <c r="CK128" s="62">
        <v>0</v>
      </c>
      <c r="CL128" s="62">
        <v>0</v>
      </c>
      <c r="CM128" s="62">
        <v>0</v>
      </c>
      <c r="CN128" s="62">
        <v>0</v>
      </c>
      <c r="CO128" s="62">
        <v>0</v>
      </c>
      <c r="CP128" s="62">
        <v>0</v>
      </c>
      <c r="CQ128" s="62">
        <v>13.871</v>
      </c>
      <c r="CR128" s="62">
        <v>10610</v>
      </c>
      <c r="CS128" s="62">
        <v>0.81706092785414008</v>
      </c>
      <c r="CT128" s="62">
        <v>13.87</v>
      </c>
      <c r="CU128" s="62">
        <v>55725</v>
      </c>
      <c r="CV128" s="62">
        <v>16.382563126200463</v>
      </c>
      <c r="CW128" s="62">
        <v>13.718</v>
      </c>
      <c r="CX128" s="62">
        <v>543110</v>
      </c>
      <c r="CY128" s="62">
        <v>286.95921221228548</v>
      </c>
      <c r="CZ128" s="62">
        <v>13.57</v>
      </c>
      <c r="DA128" s="62">
        <v>3440</v>
      </c>
      <c r="DB128" s="62">
        <v>2.6085793006282367</v>
      </c>
      <c r="DC128" s="62">
        <v>0</v>
      </c>
      <c r="DD128" s="62">
        <v>0</v>
      </c>
      <c r="DE128" s="62">
        <v>0</v>
      </c>
      <c r="DF128" s="62">
        <v>13.31</v>
      </c>
      <c r="DG128" s="62">
        <v>238240</v>
      </c>
      <c r="DH128" s="62">
        <v>280.06989710805595</v>
      </c>
      <c r="DI128" s="62">
        <v>13.151</v>
      </c>
      <c r="DJ128" s="62">
        <v>0</v>
      </c>
      <c r="DK128" s="62">
        <v>0</v>
      </c>
      <c r="DL128" s="62">
        <v>13.007999999999999</v>
      </c>
      <c r="DM128" s="62">
        <v>0</v>
      </c>
      <c r="DN128" s="62">
        <v>0</v>
      </c>
      <c r="DO128" s="62">
        <v>12.904999999999999</v>
      </c>
      <c r="DP128" s="62">
        <v>152655</v>
      </c>
      <c r="DQ128" s="62">
        <v>270.5684383531833</v>
      </c>
      <c r="DR128" s="62">
        <v>12.746</v>
      </c>
      <c r="DS128" s="62">
        <v>0</v>
      </c>
      <c r="DT128" s="62">
        <v>0</v>
      </c>
      <c r="DU128" s="62">
        <v>12.608000000000001</v>
      </c>
      <c r="DV128" s="62">
        <v>0</v>
      </c>
      <c r="DW128" s="62">
        <v>0</v>
      </c>
      <c r="DX128" s="62">
        <v>12.51</v>
      </c>
      <c r="DY128" s="62">
        <v>22195</v>
      </c>
      <c r="DZ128" s="62">
        <v>52.612570889080324</v>
      </c>
      <c r="EA128" s="62"/>
      <c r="EB128" s="62"/>
      <c r="EC128" s="62"/>
      <c r="ED128" s="62"/>
      <c r="EE128" s="62"/>
      <c r="EF128" s="62"/>
      <c r="EG128" s="62">
        <v>12.19</v>
      </c>
      <c r="EH128" s="62">
        <v>342200</v>
      </c>
      <c r="EI128" s="62">
        <v>997.44864985841252</v>
      </c>
      <c r="EJ128" s="62"/>
      <c r="EK128" s="62">
        <v>0</v>
      </c>
      <c r="EL128" s="62">
        <v>0</v>
      </c>
      <c r="EM128" s="62">
        <v>0</v>
      </c>
      <c r="EN128" s="62">
        <v>0</v>
      </c>
      <c r="EO128" s="62">
        <v>0</v>
      </c>
      <c r="EP128" s="62">
        <v>11.96</v>
      </c>
      <c r="EQ128" s="62">
        <v>2805</v>
      </c>
      <c r="ER128" s="62">
        <v>9.6269887546378747</v>
      </c>
      <c r="ES128" s="62">
        <v>11.76</v>
      </c>
      <c r="ET128" s="62">
        <v>24125</v>
      </c>
      <c r="EU128" s="62">
        <v>95.072304759110594</v>
      </c>
      <c r="EV128" s="62">
        <v>11.6</v>
      </c>
      <c r="EW128" s="62">
        <v>17320</v>
      </c>
      <c r="EX128" s="62">
        <v>76.73921442760242</v>
      </c>
      <c r="EY128" s="62">
        <v>11.45</v>
      </c>
      <c r="EZ128" s="62">
        <v>231370</v>
      </c>
      <c r="FA128" s="62">
        <v>1129.9214366290084</v>
      </c>
      <c r="FB128" s="62">
        <v>11.35</v>
      </c>
      <c r="FC128" s="62">
        <v>1685</v>
      </c>
      <c r="FD128" s="62">
        <v>8.9353890694310412</v>
      </c>
      <c r="FE128" s="62">
        <v>11.31</v>
      </c>
      <c r="FF128" s="62">
        <v>7440</v>
      </c>
      <c r="FG128" s="62">
        <v>42.391225538947843</v>
      </c>
      <c r="FH128" s="62">
        <v>11.28</v>
      </c>
      <c r="FI128" s="62">
        <v>3430</v>
      </c>
      <c r="FJ128" s="62">
        <v>20.89363667750969</v>
      </c>
      <c r="FK128" s="62">
        <v>11.25</v>
      </c>
      <c r="FL128" s="76">
        <v>75935</v>
      </c>
      <c r="FM128" s="76">
        <v>489.81013893193506</v>
      </c>
      <c r="FN128" s="76">
        <v>11.24</v>
      </c>
      <c r="FO128" s="76">
        <v>515</v>
      </c>
      <c r="FP128" s="76">
        <v>3.4878093924980003</v>
      </c>
      <c r="FQ128" s="76">
        <v>11.24</v>
      </c>
      <c r="FR128" s="76">
        <v>28100</v>
      </c>
      <c r="FS128" s="76">
        <v>198.57058545530501</v>
      </c>
      <c r="FT128" s="76">
        <v>11.22</v>
      </c>
      <c r="FU128" s="76">
        <v>285</v>
      </c>
      <c r="FV128" s="76">
        <v>2.0990845989974032</v>
      </c>
      <c r="FW128" s="76">
        <v>11.2</v>
      </c>
      <c r="FX128" s="76">
        <v>178790</v>
      </c>
      <c r="FY128" s="76">
        <v>1365.2311483846074</v>
      </c>
      <c r="FZ128" s="76">
        <v>11.208</v>
      </c>
      <c r="GA128" s="76">
        <v>5</v>
      </c>
      <c r="GB128" s="76">
        <v>3.9353455765075346E-2</v>
      </c>
      <c r="GC128" s="62">
        <v>11.215</v>
      </c>
      <c r="GD128" s="62">
        <v>5</v>
      </c>
      <c r="GE128" s="62">
        <v>4.0459438985360925E-2</v>
      </c>
      <c r="GF128" s="62">
        <v>11.218</v>
      </c>
      <c r="GG128" s="62">
        <v>5</v>
      </c>
      <c r="GH128" s="62">
        <v>4.153623235062634E-2</v>
      </c>
      <c r="GI128" s="62">
        <v>11.22</v>
      </c>
      <c r="GJ128" s="62">
        <v>2690</v>
      </c>
      <c r="GK128" s="62">
        <v>22.863364868811892</v>
      </c>
      <c r="GL128" s="62">
        <v>11.247</v>
      </c>
      <c r="GM128" s="62">
        <v>0</v>
      </c>
      <c r="GN128" s="62">
        <v>0</v>
      </c>
      <c r="GO128" s="62">
        <v>11.27</v>
      </c>
      <c r="GP128" s="62">
        <v>56515</v>
      </c>
      <c r="GQ128" s="62">
        <v>513.64098109216616</v>
      </c>
      <c r="GR128" s="62">
        <v>11.275</v>
      </c>
      <c r="GS128" s="62">
        <v>0</v>
      </c>
      <c r="GT128" s="62">
        <v>0</v>
      </c>
      <c r="GU128" s="62">
        <v>11.28</v>
      </c>
      <c r="GV128" s="62">
        <v>645</v>
      </c>
      <c r="GW128" s="62">
        <v>6.1158402326510206</v>
      </c>
      <c r="GX128" s="62">
        <v>11.28</v>
      </c>
      <c r="GY128" s="62">
        <v>0</v>
      </c>
      <c r="GZ128" s="62">
        <v>0</v>
      </c>
      <c r="HA128" s="62">
        <v>11.28</v>
      </c>
      <c r="HB128" s="62">
        <v>36675</v>
      </c>
      <c r="HC128" s="62">
        <v>356.22107377358782</v>
      </c>
      <c r="HD128" s="62">
        <v>11.32</v>
      </c>
      <c r="HE128" s="62">
        <v>185</v>
      </c>
      <c r="HF128" s="62">
        <v>1.805971041888663</v>
      </c>
      <c r="HG128" s="62">
        <v>11.35</v>
      </c>
      <c r="HH128" s="62">
        <v>16940</v>
      </c>
      <c r="HI128" s="62">
        <v>164.27484008327474</v>
      </c>
      <c r="HJ128" s="62">
        <v>11.372</v>
      </c>
      <c r="HK128" s="62">
        <v>0</v>
      </c>
      <c r="HL128" s="62">
        <v>0</v>
      </c>
      <c r="HM128" s="62">
        <v>11.39</v>
      </c>
      <c r="HN128" s="62">
        <v>0</v>
      </c>
      <c r="HO128" s="62">
        <v>0</v>
      </c>
      <c r="HP128" s="62">
        <v>11.41</v>
      </c>
      <c r="HQ128" s="62">
        <v>0</v>
      </c>
      <c r="HR128" s="62">
        <v>0</v>
      </c>
    </row>
    <row r="129" spans="16:226" s="43" customFormat="1">
      <c r="P129" s="150">
        <f t="shared" si="47"/>
        <v>10</v>
      </c>
      <c r="Q129" s="61" t="str">
        <f>_xll.BDH(A129,$R$7:$S$7,$C$1,$C$1,"Dir=V","Dts=S","Sort=A","Quote=C","QtTyp=Y","Days=T","Per=cd","DtFmt=D","UseDPDF=Y")</f>
        <v>#N/A Invalid Security</v>
      </c>
      <c r="T129" s="43">
        <f t="shared" si="50"/>
        <v>0</v>
      </c>
      <c r="V129" s="69" t="str">
        <f>_xll.BDH(B129,$R$7:$S$7,$C$1,$C$1,"Dir=V","Dts=S","Sort=A","Quote=C","QtTyp=Y","Days=T","Per=cd","DtFmt=D","UseDPDF=Y")</f>
        <v>#N/A Invalid Security</v>
      </c>
      <c r="Y129" s="43">
        <f t="shared" si="51"/>
        <v>0</v>
      </c>
      <c r="AA129" s="43">
        <f t="shared" si="52"/>
        <v>0</v>
      </c>
      <c r="AB129" s="43">
        <f t="shared" si="45"/>
        <v>0</v>
      </c>
      <c r="AF129" s="48">
        <v>42185</v>
      </c>
      <c r="AG129" s="43">
        <v>13.94</v>
      </c>
      <c r="AH129" s="43">
        <v>200105</v>
      </c>
      <c r="AI129" s="43">
        <f t="shared" si="48"/>
        <v>200105</v>
      </c>
      <c r="AK129" s="58">
        <f t="shared" si="49"/>
        <v>42663</v>
      </c>
      <c r="AL129" s="43">
        <f t="shared" si="56"/>
        <v>124</v>
      </c>
      <c r="AM129" s="43">
        <f>IF(AK129="","",NETWORKDAYS(AK129,$AM$2,FERIADOS!$A$1:$A$830)-1)</f>
        <v>50</v>
      </c>
      <c r="AN129" s="63">
        <v>3.1419999999999999</v>
      </c>
      <c r="AO129" s="43">
        <f t="shared" si="53"/>
        <v>13.717000000000001</v>
      </c>
      <c r="AP129" s="50">
        <f t="shared" si="54"/>
        <v>872525</v>
      </c>
      <c r="AQ129" s="59">
        <f t="shared" si="46"/>
        <v>472.32322675326469</v>
      </c>
      <c r="AR129" s="59">
        <f t="shared" si="55"/>
        <v>0</v>
      </c>
      <c r="AS129" s="72">
        <v>42663</v>
      </c>
      <c r="AT129" s="73">
        <v>10173.658504156248</v>
      </c>
      <c r="AU129" s="62">
        <v>0</v>
      </c>
      <c r="AV129" s="62">
        <v>0</v>
      </c>
      <c r="AW129" s="62">
        <v>0</v>
      </c>
      <c r="AX129" s="62">
        <v>0</v>
      </c>
      <c r="AY129" s="62">
        <v>0</v>
      </c>
      <c r="AZ129" s="62">
        <v>0</v>
      </c>
      <c r="BA129" s="62">
        <v>0</v>
      </c>
      <c r="BB129" s="62">
        <v>0</v>
      </c>
      <c r="BC129" s="62">
        <v>0</v>
      </c>
      <c r="BD129" s="62">
        <v>0</v>
      </c>
      <c r="BE129" s="62">
        <v>0</v>
      </c>
      <c r="BF129" s="62">
        <v>0</v>
      </c>
      <c r="BG129" s="62">
        <v>0</v>
      </c>
      <c r="BH129" s="62">
        <v>0</v>
      </c>
      <c r="BI129" s="62">
        <v>0</v>
      </c>
      <c r="BJ129" s="62">
        <v>0</v>
      </c>
      <c r="BK129" s="62">
        <v>0</v>
      </c>
      <c r="BL129" s="62">
        <v>0</v>
      </c>
      <c r="BM129" s="62">
        <v>0</v>
      </c>
      <c r="BN129" s="74">
        <v>0</v>
      </c>
      <c r="BO129" s="75">
        <v>0</v>
      </c>
      <c r="BP129" s="62">
        <v>0</v>
      </c>
      <c r="BQ129" s="62">
        <v>0</v>
      </c>
      <c r="BR129" s="62">
        <v>0</v>
      </c>
      <c r="BS129" s="62">
        <v>0</v>
      </c>
      <c r="BT129" s="62">
        <v>0</v>
      </c>
      <c r="BU129" s="62">
        <v>0</v>
      </c>
      <c r="BV129" s="62">
        <v>0</v>
      </c>
      <c r="BW129" s="62">
        <v>0</v>
      </c>
      <c r="BX129" s="62">
        <v>0</v>
      </c>
      <c r="BY129" s="62">
        <v>0</v>
      </c>
      <c r="BZ129" s="62">
        <v>0</v>
      </c>
      <c r="CA129" s="62">
        <v>0</v>
      </c>
      <c r="CB129" s="62">
        <v>0</v>
      </c>
      <c r="CC129" s="62">
        <v>0</v>
      </c>
      <c r="CD129" s="62">
        <v>0</v>
      </c>
      <c r="CE129" s="62">
        <v>0</v>
      </c>
      <c r="CF129" s="62">
        <v>0</v>
      </c>
      <c r="CG129" s="62">
        <v>0</v>
      </c>
      <c r="CH129" s="62">
        <v>0</v>
      </c>
      <c r="CI129" s="62">
        <v>0</v>
      </c>
      <c r="CJ129" s="62">
        <v>0</v>
      </c>
      <c r="CK129" s="62">
        <v>0</v>
      </c>
      <c r="CL129" s="62">
        <v>0</v>
      </c>
      <c r="CM129" s="62">
        <v>0</v>
      </c>
      <c r="CN129" s="62">
        <v>0</v>
      </c>
      <c r="CO129" s="62">
        <v>0</v>
      </c>
      <c r="CP129" s="62">
        <v>0</v>
      </c>
      <c r="CQ129" s="62">
        <v>13.875</v>
      </c>
      <c r="CR129" s="62">
        <v>316405</v>
      </c>
      <c r="CS129" s="62">
        <v>27.958047413402387</v>
      </c>
      <c r="CT129" s="62">
        <v>13.878</v>
      </c>
      <c r="CU129" s="62">
        <v>100420</v>
      </c>
      <c r="CV129" s="62">
        <v>30.73693825300867</v>
      </c>
      <c r="CW129" s="62">
        <v>13.717000000000001</v>
      </c>
      <c r="CX129" s="62">
        <v>872525</v>
      </c>
      <c r="CY129" s="62">
        <v>472.32322675326469</v>
      </c>
      <c r="CZ129" s="62">
        <v>13.565</v>
      </c>
      <c r="DA129" s="62">
        <v>2390</v>
      </c>
      <c r="DB129" s="62">
        <v>1.8454191710554311</v>
      </c>
      <c r="DC129" s="62">
        <v>0</v>
      </c>
      <c r="DD129" s="62">
        <v>0</v>
      </c>
      <c r="DE129" s="62">
        <v>0</v>
      </c>
      <c r="DF129" s="62">
        <v>13.285</v>
      </c>
      <c r="DG129" s="62">
        <v>65770</v>
      </c>
      <c r="DH129" s="62">
        <v>78.349379393686931</v>
      </c>
      <c r="DI129" s="62">
        <v>13.116</v>
      </c>
      <c r="DJ129" s="62">
        <v>5</v>
      </c>
      <c r="DK129" s="62">
        <v>6.8594064411217895E-3</v>
      </c>
      <c r="DL129" s="62">
        <v>12.964</v>
      </c>
      <c r="DM129" s="62">
        <v>65</v>
      </c>
      <c r="DN129" s="62">
        <v>0.10325612567485187</v>
      </c>
      <c r="DO129" s="62">
        <v>12.855</v>
      </c>
      <c r="DP129" s="62">
        <v>216825</v>
      </c>
      <c r="DQ129" s="62">
        <v>388.38881456569408</v>
      </c>
      <c r="DR129" s="62">
        <v>12.683</v>
      </c>
      <c r="DS129" s="62">
        <v>6405</v>
      </c>
      <c r="DT129" s="62">
        <v>12.763215480192184</v>
      </c>
      <c r="DU129" s="62">
        <v>12.532</v>
      </c>
      <c r="DV129" s="62">
        <v>95</v>
      </c>
      <c r="DW129" s="62">
        <v>0.2098647512747564</v>
      </c>
      <c r="DX129" s="62">
        <v>12.425000000000001</v>
      </c>
      <c r="DY129" s="62">
        <v>8195</v>
      </c>
      <c r="DZ129" s="62">
        <v>19.616391511166839</v>
      </c>
      <c r="EA129" s="62"/>
      <c r="EB129" s="62"/>
      <c r="EC129" s="62"/>
      <c r="ED129" s="62"/>
      <c r="EE129" s="62"/>
      <c r="EF129" s="62"/>
      <c r="EG129" s="62">
        <v>12.1</v>
      </c>
      <c r="EH129" s="62">
        <v>408490</v>
      </c>
      <c r="EI129" s="62">
        <v>1201.6634021714608</v>
      </c>
      <c r="EJ129" s="62"/>
      <c r="EK129" s="62">
        <v>0</v>
      </c>
      <c r="EL129" s="62">
        <v>0</v>
      </c>
      <c r="EM129" s="62">
        <v>0</v>
      </c>
      <c r="EN129" s="62">
        <v>0</v>
      </c>
      <c r="EO129" s="62">
        <v>0</v>
      </c>
      <c r="EP129" s="62">
        <v>11.87</v>
      </c>
      <c r="EQ129" s="62">
        <v>2005</v>
      </c>
      <c r="ER129" s="62">
        <v>6.942335717035907</v>
      </c>
      <c r="ES129" s="62">
        <v>11.67</v>
      </c>
      <c r="ET129" s="62">
        <v>29575</v>
      </c>
      <c r="EU129" s="62">
        <v>117.55930838303757</v>
      </c>
      <c r="EV129" s="62">
        <v>11.5</v>
      </c>
      <c r="EW129" s="62">
        <v>42945</v>
      </c>
      <c r="EX129" s="62">
        <v>191.95499996710097</v>
      </c>
      <c r="EY129" s="62">
        <v>11.33</v>
      </c>
      <c r="EZ129" s="62">
        <v>508955</v>
      </c>
      <c r="FA129" s="62">
        <v>2508.908252406562</v>
      </c>
      <c r="FB129" s="62">
        <v>11.25</v>
      </c>
      <c r="FC129" s="62">
        <v>1450</v>
      </c>
      <c r="FD129" s="62">
        <v>7.7573906173177534</v>
      </c>
      <c r="FE129" s="62">
        <v>11.19</v>
      </c>
      <c r="FF129" s="62">
        <v>7705</v>
      </c>
      <c r="FG129" s="62">
        <v>44.322834586892888</v>
      </c>
      <c r="FH129" s="62">
        <v>11.16</v>
      </c>
      <c r="FI129" s="62">
        <v>435</v>
      </c>
      <c r="FJ129" s="62">
        <v>2.6756345460792001</v>
      </c>
      <c r="FK129" s="62">
        <v>11.13</v>
      </c>
      <c r="FL129" s="76">
        <v>161180</v>
      </c>
      <c r="FM129" s="76">
        <v>1049.9956986695315</v>
      </c>
      <c r="FN129" s="76">
        <v>11.14</v>
      </c>
      <c r="FO129" s="76">
        <v>155</v>
      </c>
      <c r="FP129" s="76">
        <v>1.0594938102589226</v>
      </c>
      <c r="FQ129" s="76">
        <v>11.14</v>
      </c>
      <c r="FR129" s="76">
        <v>60715</v>
      </c>
      <c r="FS129" s="76">
        <v>433.09898839065721</v>
      </c>
      <c r="FT129" s="76">
        <v>11.11</v>
      </c>
      <c r="FU129" s="76">
        <v>530</v>
      </c>
      <c r="FV129" s="76">
        <v>3.9428177575022847</v>
      </c>
      <c r="FW129" s="76">
        <v>11.07</v>
      </c>
      <c r="FX129" s="76">
        <v>232120</v>
      </c>
      <c r="FY129" s="76">
        <v>1792.289210384032</v>
      </c>
      <c r="FZ129" s="76">
        <v>11.07</v>
      </c>
      <c r="GA129" s="76">
        <v>10</v>
      </c>
      <c r="GB129" s="76">
        <v>7.9637026503242392E-2</v>
      </c>
      <c r="GC129" s="62">
        <v>11.07</v>
      </c>
      <c r="GD129" s="62">
        <v>10</v>
      </c>
      <c r="GE129" s="62">
        <v>8.1925465019027074E-2</v>
      </c>
      <c r="GF129" s="62">
        <v>11.07</v>
      </c>
      <c r="GG129" s="62">
        <v>5</v>
      </c>
      <c r="GH129" s="62">
        <v>4.2071917778589207E-2</v>
      </c>
      <c r="GI129" s="62">
        <v>11.07</v>
      </c>
      <c r="GJ129" s="62">
        <v>3655</v>
      </c>
      <c r="GK129" s="62">
        <v>31.478664933487529</v>
      </c>
      <c r="GL129" s="62">
        <v>11.108000000000001</v>
      </c>
      <c r="GM129" s="62">
        <v>0</v>
      </c>
      <c r="GN129" s="62">
        <v>0</v>
      </c>
      <c r="GO129" s="62">
        <v>11.14</v>
      </c>
      <c r="GP129" s="62">
        <v>82350</v>
      </c>
      <c r="GQ129" s="62">
        <v>758.34612473229413</v>
      </c>
      <c r="GR129" s="62">
        <v>11.137</v>
      </c>
      <c r="GS129" s="62">
        <v>0</v>
      </c>
      <c r="GT129" s="62">
        <v>0</v>
      </c>
      <c r="GU129" s="62">
        <v>11.135</v>
      </c>
      <c r="GV129" s="62">
        <v>1540</v>
      </c>
      <c r="GW129" s="62">
        <v>14.827428290239355</v>
      </c>
      <c r="GX129" s="62">
        <v>11.138</v>
      </c>
      <c r="GY129" s="62">
        <v>0</v>
      </c>
      <c r="GZ129" s="62">
        <v>0</v>
      </c>
      <c r="HA129" s="62">
        <v>11.14</v>
      </c>
      <c r="HB129" s="62">
        <v>74840</v>
      </c>
      <c r="HC129" s="62">
        <v>738.7438610562491</v>
      </c>
      <c r="HD129" s="62">
        <v>11.164999999999999</v>
      </c>
      <c r="HE129" s="62">
        <v>470</v>
      </c>
      <c r="HF129" s="62">
        <v>4.6748390901948023</v>
      </c>
      <c r="HG129" s="62">
        <v>11.23</v>
      </c>
      <c r="HH129" s="62">
        <v>23421</v>
      </c>
      <c r="HI129" s="62">
        <v>230.91217141215381</v>
      </c>
      <c r="HJ129" s="62">
        <v>11.252000000000001</v>
      </c>
      <c r="HK129" s="62">
        <v>0</v>
      </c>
      <c r="HL129" s="62">
        <v>0</v>
      </c>
      <c r="HM129" s="62">
        <v>11.27</v>
      </c>
      <c r="HN129" s="62">
        <v>0</v>
      </c>
      <c r="HO129" s="62">
        <v>0</v>
      </c>
      <c r="HP129" s="62">
        <v>11.29</v>
      </c>
      <c r="HQ129" s="62">
        <v>0</v>
      </c>
      <c r="HR129" s="62">
        <v>0</v>
      </c>
    </row>
    <row r="130" spans="16:226" s="43" customFormat="1">
      <c r="P130" s="150">
        <f t="shared" si="47"/>
        <v>10</v>
      </c>
      <c r="Q130" s="61" t="str">
        <f>_xll.BDH(A130,$R$7:$S$7,$C$1,$C$1,"Dir=V","Dts=S","Sort=A","Quote=C","QtTyp=Y","Days=T","Per=cd","DtFmt=D","UseDPDF=Y")</f>
        <v>#N/A Invalid Security</v>
      </c>
      <c r="T130" s="43">
        <f t="shared" si="50"/>
        <v>0</v>
      </c>
      <c r="V130" s="69" t="str">
        <f>_xll.BDH(B130,$R$7:$S$7,$C$1,$C$1,"Dir=V","Dts=S","Sort=A","Quote=C","QtTyp=Y","Days=T","Per=cd","DtFmt=D","UseDPDF=Y")</f>
        <v>#N/A Invalid Security</v>
      </c>
      <c r="Y130" s="43">
        <f t="shared" si="51"/>
        <v>0</v>
      </c>
      <c r="AA130" s="43">
        <f t="shared" si="52"/>
        <v>0</v>
      </c>
      <c r="AB130" s="43">
        <f t="shared" si="45"/>
        <v>0</v>
      </c>
      <c r="AF130" s="48">
        <v>42186</v>
      </c>
      <c r="AG130" s="43">
        <v>14.02</v>
      </c>
      <c r="AH130" s="43">
        <v>235805</v>
      </c>
      <c r="AI130" s="43">
        <f t="shared" si="48"/>
        <v>235805</v>
      </c>
      <c r="AK130" s="58">
        <f t="shared" si="49"/>
        <v>42662</v>
      </c>
      <c r="AL130" s="43">
        <f t="shared" si="56"/>
        <v>125</v>
      </c>
      <c r="AM130" s="43">
        <f>IF(AK130="","",NETWORKDAYS(AK130,$AM$2,FERIADOS!$A$1:$A$830)-1)</f>
        <v>51</v>
      </c>
      <c r="AN130" s="63">
        <v>3.169</v>
      </c>
      <c r="AO130" s="43">
        <f t="shared" si="53"/>
        <v>13.602</v>
      </c>
      <c r="AP130" s="50">
        <f t="shared" si="54"/>
        <v>779120</v>
      </c>
      <c r="AQ130" s="59">
        <f t="shared" si="46"/>
        <v>426.83173937056569</v>
      </c>
      <c r="AR130" s="59">
        <f t="shared" si="55"/>
        <v>0</v>
      </c>
      <c r="AS130" s="72">
        <v>42662</v>
      </c>
      <c r="AT130" s="73">
        <v>6710.546313622388</v>
      </c>
      <c r="AU130" s="62">
        <v>0</v>
      </c>
      <c r="AV130" s="62">
        <v>0</v>
      </c>
      <c r="AW130" s="62">
        <v>0</v>
      </c>
      <c r="AX130" s="62">
        <v>0</v>
      </c>
      <c r="AY130" s="62">
        <v>0</v>
      </c>
      <c r="AZ130" s="62">
        <v>0</v>
      </c>
      <c r="BA130" s="62">
        <v>0</v>
      </c>
      <c r="BB130" s="62">
        <v>0</v>
      </c>
      <c r="BC130" s="62">
        <v>0</v>
      </c>
      <c r="BD130" s="62">
        <v>0</v>
      </c>
      <c r="BE130" s="62">
        <v>0</v>
      </c>
      <c r="BF130" s="62">
        <v>0</v>
      </c>
      <c r="BG130" s="62">
        <v>0</v>
      </c>
      <c r="BH130" s="62">
        <v>0</v>
      </c>
      <c r="BI130" s="62">
        <v>0</v>
      </c>
      <c r="BJ130" s="62">
        <v>0</v>
      </c>
      <c r="BK130" s="62">
        <v>0</v>
      </c>
      <c r="BL130" s="62">
        <v>0</v>
      </c>
      <c r="BM130" s="62">
        <v>0</v>
      </c>
      <c r="BN130" s="74">
        <v>0</v>
      </c>
      <c r="BO130" s="75">
        <v>0</v>
      </c>
      <c r="BP130" s="62">
        <v>0</v>
      </c>
      <c r="BQ130" s="62">
        <v>0</v>
      </c>
      <c r="BR130" s="62">
        <v>0</v>
      </c>
      <c r="BS130" s="62">
        <v>0</v>
      </c>
      <c r="BT130" s="62">
        <v>0</v>
      </c>
      <c r="BU130" s="62">
        <v>0</v>
      </c>
      <c r="BV130" s="62">
        <v>0</v>
      </c>
      <c r="BW130" s="62">
        <v>0</v>
      </c>
      <c r="BX130" s="62">
        <v>0</v>
      </c>
      <c r="BY130" s="62">
        <v>0</v>
      </c>
      <c r="BZ130" s="62">
        <v>0</v>
      </c>
      <c r="CA130" s="62">
        <v>0</v>
      </c>
      <c r="CB130" s="62">
        <v>0</v>
      </c>
      <c r="CC130" s="62">
        <v>0</v>
      </c>
      <c r="CD130" s="62">
        <v>0</v>
      </c>
      <c r="CE130" s="62">
        <v>0</v>
      </c>
      <c r="CF130" s="62">
        <v>0</v>
      </c>
      <c r="CG130" s="62">
        <v>0</v>
      </c>
      <c r="CH130" s="62">
        <v>0</v>
      </c>
      <c r="CI130" s="62">
        <v>0</v>
      </c>
      <c r="CJ130" s="62">
        <v>0</v>
      </c>
      <c r="CK130" s="62">
        <v>0</v>
      </c>
      <c r="CL130" s="62">
        <v>0</v>
      </c>
      <c r="CM130" s="62">
        <v>0</v>
      </c>
      <c r="CN130" s="62">
        <v>0</v>
      </c>
      <c r="CO130" s="62">
        <v>0</v>
      </c>
      <c r="CP130" s="62">
        <v>0</v>
      </c>
      <c r="CQ130" s="62">
        <v>13.84</v>
      </c>
      <c r="CR130" s="62">
        <v>60760</v>
      </c>
      <c r="CS130" s="62">
        <v>5.9873145803568804</v>
      </c>
      <c r="CT130" s="62">
        <v>13.805</v>
      </c>
      <c r="CU130" s="62">
        <v>198920</v>
      </c>
      <c r="CV130" s="62">
        <v>62.535887112385012</v>
      </c>
      <c r="CW130" s="62">
        <v>13.602</v>
      </c>
      <c r="CX130" s="62">
        <v>779120</v>
      </c>
      <c r="CY130" s="62">
        <v>426.83173937056569</v>
      </c>
      <c r="CZ130" s="62">
        <v>13.41</v>
      </c>
      <c r="DA130" s="62">
        <v>6025</v>
      </c>
      <c r="DB130" s="62">
        <v>4.6824617739142402</v>
      </c>
      <c r="DC130" s="62">
        <v>0</v>
      </c>
      <c r="DD130" s="62">
        <v>0</v>
      </c>
      <c r="DE130" s="62">
        <v>0</v>
      </c>
      <c r="DF130" s="62">
        <v>13.1</v>
      </c>
      <c r="DG130" s="62">
        <v>43286</v>
      </c>
      <c r="DH130" s="62">
        <v>51.675115908092302</v>
      </c>
      <c r="DI130" s="62">
        <v>12.935</v>
      </c>
      <c r="DJ130" s="62">
        <v>790</v>
      </c>
      <c r="DK130" s="62">
        <v>1.0848697198807715</v>
      </c>
      <c r="DL130" s="62">
        <v>12.760999999999999</v>
      </c>
      <c r="DM130" s="62">
        <v>60</v>
      </c>
      <c r="DN130" s="62">
        <v>9.5348832616255569E-2</v>
      </c>
      <c r="DO130" s="62">
        <v>12.645</v>
      </c>
      <c r="DP130" s="62">
        <v>81915</v>
      </c>
      <c r="DQ130" s="62">
        <v>146.70865394300625</v>
      </c>
      <c r="DR130" s="62">
        <v>12.483000000000001</v>
      </c>
      <c r="DS130" s="62">
        <v>0</v>
      </c>
      <c r="DT130" s="62">
        <v>0</v>
      </c>
      <c r="DU130" s="62">
        <v>12.340999999999999</v>
      </c>
      <c r="DV130" s="62">
        <v>0</v>
      </c>
      <c r="DW130" s="62">
        <v>0</v>
      </c>
      <c r="DX130" s="62">
        <v>12.24</v>
      </c>
      <c r="DY130" s="62">
        <v>8515</v>
      </c>
      <c r="DZ130" s="62">
        <v>20.349392234622485</v>
      </c>
      <c r="EA130" s="62"/>
      <c r="EB130" s="62"/>
      <c r="EC130" s="62"/>
      <c r="ED130" s="62"/>
      <c r="EE130" s="62"/>
      <c r="EF130" s="62"/>
      <c r="EG130" s="62">
        <v>11.92</v>
      </c>
      <c r="EH130" s="62">
        <v>269370</v>
      </c>
      <c r="EI130" s="62">
        <v>790.70875855431643</v>
      </c>
      <c r="EJ130" s="62"/>
      <c r="EK130" s="62">
        <v>0</v>
      </c>
      <c r="EL130" s="62">
        <v>0</v>
      </c>
      <c r="EM130" s="62">
        <v>0</v>
      </c>
      <c r="EN130" s="62">
        <v>0</v>
      </c>
      <c r="EO130" s="62">
        <v>0</v>
      </c>
      <c r="EP130" s="62">
        <v>11.72</v>
      </c>
      <c r="EQ130" s="62">
        <v>5600</v>
      </c>
      <c r="ER130" s="62">
        <v>19.332680061872669</v>
      </c>
      <c r="ES130" s="62">
        <v>11.54</v>
      </c>
      <c r="ET130" s="62">
        <v>14845</v>
      </c>
      <c r="EU130" s="62">
        <v>58.801541300869701</v>
      </c>
      <c r="EV130" s="62">
        <v>11.38</v>
      </c>
      <c r="EW130" s="62">
        <v>15075</v>
      </c>
      <c r="EX130" s="62">
        <v>67.128140257903752</v>
      </c>
      <c r="EY130" s="62">
        <v>11.25</v>
      </c>
      <c r="EZ130" s="62">
        <v>263130</v>
      </c>
      <c r="FA130" s="62">
        <v>1290.7990383688627</v>
      </c>
      <c r="FB130" s="62">
        <v>11.18</v>
      </c>
      <c r="FC130" s="62">
        <v>1070</v>
      </c>
      <c r="FD130" s="62">
        <v>5.6948086712558297</v>
      </c>
      <c r="FE130" s="62">
        <v>11.14</v>
      </c>
      <c r="FF130" s="62">
        <v>4665</v>
      </c>
      <c r="FG130" s="62">
        <v>26.679057191874005</v>
      </c>
      <c r="FH130" s="62">
        <v>11.12</v>
      </c>
      <c r="FI130" s="62">
        <v>130</v>
      </c>
      <c r="FJ130" s="62">
        <v>0.79466713031853686</v>
      </c>
      <c r="FK130" s="62">
        <v>11.11</v>
      </c>
      <c r="FL130" s="76">
        <v>96185</v>
      </c>
      <c r="FM130" s="76">
        <v>622.23467879874875</v>
      </c>
      <c r="FN130" s="76">
        <v>11.115</v>
      </c>
      <c r="FO130" s="76">
        <v>75</v>
      </c>
      <c r="FP130" s="76">
        <v>0.50917296640582332</v>
      </c>
      <c r="FQ130" s="76">
        <v>11.13</v>
      </c>
      <c r="FR130" s="76">
        <v>30380</v>
      </c>
      <c r="FS130" s="76">
        <v>215.09622290750661</v>
      </c>
      <c r="FT130" s="76">
        <v>11.115</v>
      </c>
      <c r="FU130" s="76">
        <v>105</v>
      </c>
      <c r="FV130" s="76">
        <v>0.77475533941910679</v>
      </c>
      <c r="FW130" s="76">
        <v>11.09</v>
      </c>
      <c r="FX130" s="76">
        <v>159670</v>
      </c>
      <c r="FY130" s="76">
        <v>1221.8808186459712</v>
      </c>
      <c r="FZ130" s="76">
        <v>11.098000000000001</v>
      </c>
      <c r="GA130" s="76">
        <v>5</v>
      </c>
      <c r="GB130" s="76">
        <v>3.944426730974477E-2</v>
      </c>
      <c r="GC130" s="62">
        <v>11.105</v>
      </c>
      <c r="GD130" s="62">
        <v>845</v>
      </c>
      <c r="GE130" s="62">
        <v>6.854437862452583</v>
      </c>
      <c r="GF130" s="62">
        <v>11.113</v>
      </c>
      <c r="GG130" s="62">
        <v>5</v>
      </c>
      <c r="GH130" s="62">
        <v>4.163403690109943E-2</v>
      </c>
      <c r="GI130" s="62">
        <v>11.12</v>
      </c>
      <c r="GJ130" s="62">
        <v>3600</v>
      </c>
      <c r="GK130" s="62">
        <v>30.666179800160226</v>
      </c>
      <c r="GL130" s="62">
        <v>11.157999999999999</v>
      </c>
      <c r="GM130" s="62">
        <v>0</v>
      </c>
      <c r="GN130" s="62">
        <v>0</v>
      </c>
      <c r="GO130" s="62">
        <v>11.19</v>
      </c>
      <c r="GP130" s="62">
        <v>74914</v>
      </c>
      <c r="GQ130" s="62">
        <v>681.94052456211489</v>
      </c>
      <c r="GR130" s="62">
        <v>11.198</v>
      </c>
      <c r="GS130" s="62">
        <v>0</v>
      </c>
      <c r="GT130" s="62">
        <v>0</v>
      </c>
      <c r="GU130" s="62">
        <v>11.205</v>
      </c>
      <c r="GV130" s="62">
        <v>2780</v>
      </c>
      <c r="GW130" s="62">
        <v>26.405864945544057</v>
      </c>
      <c r="GX130" s="62">
        <v>11.212999999999999</v>
      </c>
      <c r="GY130" s="62">
        <v>0</v>
      </c>
      <c r="GZ130" s="62">
        <v>0</v>
      </c>
      <c r="HA130" s="62">
        <v>11.22</v>
      </c>
      <c r="HB130" s="62">
        <v>68804</v>
      </c>
      <c r="HC130" s="62">
        <v>668.99192831008588</v>
      </c>
      <c r="HD130" s="62">
        <v>11.265000000000001</v>
      </c>
      <c r="HE130" s="62">
        <v>1205</v>
      </c>
      <c r="HF130" s="62">
        <v>11.775302877787928</v>
      </c>
      <c r="HG130" s="62">
        <v>11.33</v>
      </c>
      <c r="HH130" s="62">
        <v>23450</v>
      </c>
      <c r="HI130" s="62">
        <v>226.93227688254416</v>
      </c>
      <c r="HJ130" s="62">
        <v>11.352</v>
      </c>
      <c r="HK130" s="62">
        <v>0</v>
      </c>
      <c r="HL130" s="62">
        <v>0</v>
      </c>
      <c r="HM130" s="62">
        <v>11.37</v>
      </c>
      <c r="HN130" s="62">
        <v>1775</v>
      </c>
      <c r="HO130" s="62">
        <v>16.513596406723025</v>
      </c>
      <c r="HP130" s="62">
        <v>11.39</v>
      </c>
      <c r="HQ130" s="62">
        <v>0</v>
      </c>
      <c r="HR130" s="62">
        <v>0</v>
      </c>
    </row>
    <row r="131" spans="16:226" s="43" customFormat="1">
      <c r="P131" s="150">
        <f t="shared" si="47"/>
        <v>10</v>
      </c>
      <c r="Q131" s="61" t="str">
        <f>_xll.BDH(A131,$R$7:$S$7,$C$1,$C$1,"Dir=V","Dts=S","Sort=A","Quote=C","QtTyp=Y","Days=T","Per=cd","DtFmt=D","UseDPDF=Y")</f>
        <v>#N/A Invalid Security</v>
      </c>
      <c r="T131" s="43">
        <f t="shared" si="50"/>
        <v>0</v>
      </c>
      <c r="V131" s="69" t="str">
        <f>_xll.BDH(B131,$R$7:$S$7,$C$1,$C$1,"Dir=V","Dts=S","Sort=A","Quote=C","QtTyp=Y","Days=T","Per=cd","DtFmt=D","UseDPDF=Y")</f>
        <v>#N/A Invalid Security</v>
      </c>
      <c r="Y131" s="43">
        <f t="shared" si="51"/>
        <v>0</v>
      </c>
      <c r="AA131" s="43">
        <f t="shared" si="52"/>
        <v>0</v>
      </c>
      <c r="AB131" s="43">
        <f t="shared" si="45"/>
        <v>0</v>
      </c>
      <c r="AF131" s="54">
        <v>42187</v>
      </c>
      <c r="AG131" s="43">
        <v>13.82</v>
      </c>
      <c r="AH131" s="43">
        <v>431125</v>
      </c>
      <c r="AI131" s="43">
        <f t="shared" si="48"/>
        <v>431125</v>
      </c>
      <c r="AK131" s="58">
        <f t="shared" si="49"/>
        <v>42661</v>
      </c>
      <c r="AL131" s="43">
        <f t="shared" si="56"/>
        <v>126</v>
      </c>
      <c r="AM131" s="43">
        <f>IF(AK131="","",NETWORKDAYS(AK131,$AM$2,FERIADOS!$A$1:$A$830)-1)</f>
        <v>52</v>
      </c>
      <c r="AN131" s="63">
        <v>3.1877</v>
      </c>
      <c r="AO131" s="43">
        <f t="shared" si="53"/>
        <v>13.635</v>
      </c>
      <c r="AP131" s="50">
        <f t="shared" si="54"/>
        <v>302615</v>
      </c>
      <c r="AQ131" s="59">
        <f t="shared" si="46"/>
        <v>167.89927304957638</v>
      </c>
      <c r="AR131" s="59">
        <f t="shared" si="55"/>
        <v>0</v>
      </c>
      <c r="AS131" s="72">
        <v>42661</v>
      </c>
      <c r="AT131" s="73">
        <v>3225.1747895013959</v>
      </c>
      <c r="AU131" s="62">
        <v>0</v>
      </c>
      <c r="AV131" s="62">
        <v>0</v>
      </c>
      <c r="AW131" s="62">
        <v>0</v>
      </c>
      <c r="AX131" s="62">
        <v>0</v>
      </c>
      <c r="AY131" s="62">
        <v>0</v>
      </c>
      <c r="AZ131" s="62">
        <v>0</v>
      </c>
      <c r="BA131" s="62">
        <v>0</v>
      </c>
      <c r="BB131" s="62">
        <v>0</v>
      </c>
      <c r="BC131" s="62">
        <v>0</v>
      </c>
      <c r="BD131" s="62">
        <v>0</v>
      </c>
      <c r="BE131" s="62">
        <v>0</v>
      </c>
      <c r="BF131" s="62">
        <v>0</v>
      </c>
      <c r="BG131" s="62">
        <v>0</v>
      </c>
      <c r="BH131" s="62">
        <v>0</v>
      </c>
      <c r="BI131" s="62">
        <v>0</v>
      </c>
      <c r="BJ131" s="62">
        <v>0</v>
      </c>
      <c r="BK131" s="62">
        <v>0</v>
      </c>
      <c r="BL131" s="62">
        <v>0</v>
      </c>
      <c r="BM131" s="62">
        <v>0</v>
      </c>
      <c r="BN131" s="74">
        <v>0</v>
      </c>
      <c r="BO131" s="75">
        <v>0</v>
      </c>
      <c r="BP131" s="62">
        <v>0</v>
      </c>
      <c r="BQ131" s="62">
        <v>0</v>
      </c>
      <c r="BR131" s="62">
        <v>0</v>
      </c>
      <c r="BS131" s="62">
        <v>0</v>
      </c>
      <c r="BT131" s="62">
        <v>0</v>
      </c>
      <c r="BU131" s="62">
        <v>0</v>
      </c>
      <c r="BV131" s="62">
        <v>0</v>
      </c>
      <c r="BW131" s="62">
        <v>0</v>
      </c>
      <c r="BX131" s="62">
        <v>0</v>
      </c>
      <c r="BY131" s="62">
        <v>0</v>
      </c>
      <c r="BZ131" s="62">
        <v>0</v>
      </c>
      <c r="CA131" s="62">
        <v>0</v>
      </c>
      <c r="CB131" s="62">
        <v>0</v>
      </c>
      <c r="CC131" s="62">
        <v>0</v>
      </c>
      <c r="CD131" s="62">
        <v>0</v>
      </c>
      <c r="CE131" s="62">
        <v>0</v>
      </c>
      <c r="CF131" s="62">
        <v>0</v>
      </c>
      <c r="CG131" s="62">
        <v>0</v>
      </c>
      <c r="CH131" s="62">
        <v>0</v>
      </c>
      <c r="CI131" s="62">
        <v>0</v>
      </c>
      <c r="CJ131" s="62">
        <v>0</v>
      </c>
      <c r="CK131" s="62">
        <v>0</v>
      </c>
      <c r="CL131" s="62">
        <v>0</v>
      </c>
      <c r="CM131" s="62">
        <v>0</v>
      </c>
      <c r="CN131" s="62">
        <v>0</v>
      </c>
      <c r="CO131" s="62">
        <v>0</v>
      </c>
      <c r="CP131" s="62">
        <v>0</v>
      </c>
      <c r="CQ131" s="62">
        <v>13.871</v>
      </c>
      <c r="CR131" s="62">
        <v>11020</v>
      </c>
      <c r="CS131" s="62">
        <v>1.1985381474180306</v>
      </c>
      <c r="CT131" s="62">
        <v>13.834</v>
      </c>
      <c r="CU131" s="62">
        <v>43275</v>
      </c>
      <c r="CV131" s="62">
        <v>13.980068693657568</v>
      </c>
      <c r="CW131" s="62">
        <v>13.635</v>
      </c>
      <c r="CX131" s="62">
        <v>302615</v>
      </c>
      <c r="CY131" s="62">
        <v>167.89927304957638</v>
      </c>
      <c r="CZ131" s="62">
        <v>13.44</v>
      </c>
      <c r="DA131" s="62">
        <v>3010</v>
      </c>
      <c r="DB131" s="62">
        <v>2.3554390598054735</v>
      </c>
      <c r="DC131" s="62">
        <v>0</v>
      </c>
      <c r="DD131" s="62">
        <v>0</v>
      </c>
      <c r="DE131" s="62">
        <v>0</v>
      </c>
      <c r="DF131" s="62">
        <v>13.154999999999999</v>
      </c>
      <c r="DG131" s="62">
        <v>54280</v>
      </c>
      <c r="DH131" s="62">
        <v>64.907065748974432</v>
      </c>
      <c r="DI131" s="62">
        <v>13.03</v>
      </c>
      <c r="DJ131" s="62">
        <v>6200</v>
      </c>
      <c r="DK131" s="62">
        <v>8.5132846459324778</v>
      </c>
      <c r="DL131" s="62">
        <v>12.865</v>
      </c>
      <c r="DM131" s="62">
        <v>3850</v>
      </c>
      <c r="DN131" s="62">
        <v>6.1098004865290987</v>
      </c>
      <c r="DO131" s="62">
        <v>12.695</v>
      </c>
      <c r="DP131" s="62">
        <v>52720</v>
      </c>
      <c r="DQ131" s="62">
        <v>94.287598777931521</v>
      </c>
      <c r="DR131" s="62">
        <v>12.545</v>
      </c>
      <c r="DS131" s="62">
        <v>0</v>
      </c>
      <c r="DT131" s="62">
        <v>0</v>
      </c>
      <c r="DU131" s="62">
        <v>12.396000000000001</v>
      </c>
      <c r="DV131" s="62">
        <v>450</v>
      </c>
      <c r="DW131" s="62">
        <v>0.99014786709500102</v>
      </c>
      <c r="DX131" s="62">
        <v>12.29</v>
      </c>
      <c r="DY131" s="62">
        <v>5265</v>
      </c>
      <c r="DZ131" s="62">
        <v>12.544306825510962</v>
      </c>
      <c r="EA131" s="62"/>
      <c r="EB131" s="62"/>
      <c r="EC131" s="62"/>
      <c r="ED131" s="62"/>
      <c r="EE131" s="62"/>
      <c r="EF131" s="62"/>
      <c r="EG131" s="62">
        <v>11.99</v>
      </c>
      <c r="EH131" s="62">
        <v>125570</v>
      </c>
      <c r="EI131" s="62">
        <v>366.98920569676426</v>
      </c>
      <c r="EJ131" s="62"/>
      <c r="EK131" s="62">
        <v>0</v>
      </c>
      <c r="EL131" s="62">
        <v>0</v>
      </c>
      <c r="EM131" s="62">
        <v>0</v>
      </c>
      <c r="EN131" s="62">
        <v>0</v>
      </c>
      <c r="EO131" s="62">
        <v>0</v>
      </c>
      <c r="EP131" s="62">
        <v>11.79</v>
      </c>
      <c r="EQ131" s="62">
        <v>2500</v>
      </c>
      <c r="ER131" s="62">
        <v>8.5869001726429079</v>
      </c>
      <c r="ES131" s="62">
        <v>11.61</v>
      </c>
      <c r="ET131" s="62">
        <v>26815</v>
      </c>
      <c r="EU131" s="62">
        <v>105.61703596437027</v>
      </c>
      <c r="EV131" s="62">
        <v>11.47</v>
      </c>
      <c r="EW131" s="62">
        <v>15365</v>
      </c>
      <c r="EX131" s="62">
        <v>67.966744396702808</v>
      </c>
      <c r="EY131" s="62">
        <v>11.33</v>
      </c>
      <c r="EZ131" s="62">
        <v>123130</v>
      </c>
      <c r="FA131" s="62">
        <v>599.93932310393666</v>
      </c>
      <c r="FB131" s="62">
        <v>11.26</v>
      </c>
      <c r="FC131" s="62">
        <v>435</v>
      </c>
      <c r="FD131" s="62">
        <v>2.2987193027434678</v>
      </c>
      <c r="FE131" s="62">
        <v>11.23</v>
      </c>
      <c r="FF131" s="62">
        <v>2670</v>
      </c>
      <c r="FG131" s="62">
        <v>15.151160802518085</v>
      </c>
      <c r="FH131" s="62">
        <v>11.22</v>
      </c>
      <c r="FI131" s="62">
        <v>110</v>
      </c>
      <c r="FJ131" s="62">
        <v>0.66672557885949801</v>
      </c>
      <c r="FK131" s="62">
        <v>11.19</v>
      </c>
      <c r="FL131" s="76">
        <v>58915</v>
      </c>
      <c r="FM131" s="76">
        <v>378.06512262909115</v>
      </c>
      <c r="FN131" s="76">
        <v>11.205</v>
      </c>
      <c r="FO131" s="76">
        <v>55</v>
      </c>
      <c r="FP131" s="76">
        <v>0.37014486204280522</v>
      </c>
      <c r="FQ131" s="76">
        <v>11.22</v>
      </c>
      <c r="FR131" s="76">
        <v>13610</v>
      </c>
      <c r="FS131" s="76">
        <v>95.497046167072057</v>
      </c>
      <c r="FT131" s="76">
        <v>11.225</v>
      </c>
      <c r="FU131" s="76">
        <v>50</v>
      </c>
      <c r="FV131" s="76">
        <v>0.36519525404013864</v>
      </c>
      <c r="FW131" s="76">
        <v>11.19</v>
      </c>
      <c r="FX131" s="76">
        <v>65395</v>
      </c>
      <c r="FY131" s="76">
        <v>495.44878061074814</v>
      </c>
      <c r="FZ131" s="76">
        <v>11.195</v>
      </c>
      <c r="GA131" s="76">
        <v>5</v>
      </c>
      <c r="GB131" s="76">
        <v>3.9046230607470124E-2</v>
      </c>
      <c r="GC131" s="62">
        <v>11.2</v>
      </c>
      <c r="GD131" s="62">
        <v>275</v>
      </c>
      <c r="GE131" s="62">
        <v>2.2078707764650596</v>
      </c>
      <c r="GF131" s="62">
        <v>11.211</v>
      </c>
      <c r="GG131" s="62">
        <v>2070</v>
      </c>
      <c r="GH131" s="62">
        <v>17.052583355398777</v>
      </c>
      <c r="GI131" s="62">
        <v>11.22</v>
      </c>
      <c r="GJ131" s="62">
        <v>3340</v>
      </c>
      <c r="GK131" s="62">
        <v>28.137410840641493</v>
      </c>
      <c r="GL131" s="62">
        <v>11.263</v>
      </c>
      <c r="GM131" s="62">
        <v>0</v>
      </c>
      <c r="GN131" s="62">
        <v>0</v>
      </c>
      <c r="GO131" s="62">
        <v>11.3</v>
      </c>
      <c r="GP131" s="62">
        <v>44575</v>
      </c>
      <c r="GQ131" s="62">
        <v>400.6204894815005</v>
      </c>
      <c r="GR131" s="62">
        <v>11.319000000000001</v>
      </c>
      <c r="GS131" s="62">
        <v>0</v>
      </c>
      <c r="GT131" s="62">
        <v>0</v>
      </c>
      <c r="GU131" s="62">
        <v>11.335000000000001</v>
      </c>
      <c r="GV131" s="62">
        <v>560</v>
      </c>
      <c r="GW131" s="62">
        <v>5.2384424077916893</v>
      </c>
      <c r="GX131" s="62">
        <v>11.348000000000001</v>
      </c>
      <c r="GY131" s="62">
        <v>0</v>
      </c>
      <c r="GZ131" s="62">
        <v>0</v>
      </c>
      <c r="HA131" s="62">
        <v>11.36</v>
      </c>
      <c r="HB131" s="62">
        <v>17370</v>
      </c>
      <c r="HC131" s="62">
        <v>165.98431065254331</v>
      </c>
      <c r="HD131" s="62">
        <v>11.404999999999999</v>
      </c>
      <c r="HE131" s="62">
        <v>55</v>
      </c>
      <c r="HF131" s="62">
        <v>0.52751855412949322</v>
      </c>
      <c r="HG131" s="62">
        <v>11.47</v>
      </c>
      <c r="HH131" s="62">
        <v>10080</v>
      </c>
      <c r="HI131" s="62">
        <v>95.619489358355978</v>
      </c>
      <c r="HJ131" s="62">
        <v>11.497</v>
      </c>
      <c r="HK131" s="62">
        <v>0</v>
      </c>
      <c r="HL131" s="62">
        <v>0</v>
      </c>
      <c r="HM131" s="62">
        <v>11.52</v>
      </c>
      <c r="HN131" s="62">
        <v>0</v>
      </c>
      <c r="HO131" s="62">
        <v>0</v>
      </c>
      <c r="HP131" s="62">
        <v>11.54</v>
      </c>
      <c r="HQ131" s="62">
        <v>0</v>
      </c>
      <c r="HR131" s="62">
        <v>0</v>
      </c>
    </row>
    <row r="132" spans="16:226" s="43" customFormat="1">
      <c r="P132" s="150">
        <f t="shared" si="47"/>
        <v>10</v>
      </c>
      <c r="Q132" s="61" t="str">
        <f>_xll.BDH(A132,$R$7:$S$7,$C$1,$C$1,"Dir=V","Dts=S","Sort=A","Quote=C","QtTyp=Y","Days=T","Per=cd","DtFmt=D","UseDPDF=Y")</f>
        <v>#N/A Invalid Security</v>
      </c>
      <c r="T132" s="43">
        <f t="shared" si="50"/>
        <v>0</v>
      </c>
      <c r="V132" s="69" t="str">
        <f>_xll.BDH(B132,$R$7:$S$7,$C$1,$C$1,"Dir=V","Dts=S","Sort=A","Quote=C","QtTyp=Y","Days=T","Per=cd","DtFmt=D","UseDPDF=Y")</f>
        <v>#N/A Invalid Security</v>
      </c>
      <c r="Y132" s="43">
        <f t="shared" si="51"/>
        <v>0</v>
      </c>
      <c r="AA132" s="43">
        <f t="shared" si="52"/>
        <v>0</v>
      </c>
      <c r="AB132" s="43">
        <f t="shared" si="45"/>
        <v>0</v>
      </c>
      <c r="AF132" s="54">
        <v>42188</v>
      </c>
      <c r="AG132" s="43">
        <v>13.72</v>
      </c>
      <c r="AH132" s="43">
        <v>142220</v>
      </c>
      <c r="AI132" s="43">
        <f t="shared" si="48"/>
        <v>142220</v>
      </c>
      <c r="AK132" s="58">
        <f t="shared" si="49"/>
        <v>42660</v>
      </c>
      <c r="AL132" s="43">
        <f t="shared" si="56"/>
        <v>127</v>
      </c>
      <c r="AM132" s="43">
        <f>IF(AK132="","",NETWORKDAYS(AK132,$AM$2,FERIADOS!$A$1:$A$830)-1)</f>
        <v>53</v>
      </c>
      <c r="AN132" s="63">
        <v>3.2046000000000001</v>
      </c>
      <c r="AO132" s="43">
        <f t="shared" si="53"/>
        <v>13.637</v>
      </c>
      <c r="AP132" s="50">
        <f t="shared" si="54"/>
        <v>179752</v>
      </c>
      <c r="AQ132" s="59">
        <f t="shared" si="46"/>
        <v>101.05986142945935</v>
      </c>
      <c r="AR132" s="59">
        <f t="shared" si="55"/>
        <v>0</v>
      </c>
      <c r="AS132" s="72">
        <v>42660</v>
      </c>
      <c r="AT132" s="73">
        <v>3553.9467008749039</v>
      </c>
      <c r="AU132" s="62">
        <v>0</v>
      </c>
      <c r="AV132" s="62">
        <v>0</v>
      </c>
      <c r="AW132" s="62">
        <v>0</v>
      </c>
      <c r="AX132" s="62">
        <v>0</v>
      </c>
      <c r="AY132" s="62">
        <v>0</v>
      </c>
      <c r="AZ132" s="62">
        <v>0</v>
      </c>
      <c r="BA132" s="62">
        <v>0</v>
      </c>
      <c r="BB132" s="62">
        <v>0</v>
      </c>
      <c r="BC132" s="62">
        <v>0</v>
      </c>
      <c r="BD132" s="62">
        <v>0</v>
      </c>
      <c r="BE132" s="62">
        <v>0</v>
      </c>
      <c r="BF132" s="62">
        <v>0</v>
      </c>
      <c r="BG132" s="62">
        <v>0</v>
      </c>
      <c r="BH132" s="62">
        <v>0</v>
      </c>
      <c r="BI132" s="62">
        <v>0</v>
      </c>
      <c r="BJ132" s="62">
        <v>0</v>
      </c>
      <c r="BK132" s="62">
        <v>0</v>
      </c>
      <c r="BL132" s="62">
        <v>0</v>
      </c>
      <c r="BM132" s="62">
        <v>0</v>
      </c>
      <c r="BN132" s="74">
        <v>0</v>
      </c>
      <c r="BO132" s="75">
        <v>0</v>
      </c>
      <c r="BP132" s="62">
        <v>0</v>
      </c>
      <c r="BQ132" s="62">
        <v>0</v>
      </c>
      <c r="BR132" s="62">
        <v>0</v>
      </c>
      <c r="BS132" s="62">
        <v>0</v>
      </c>
      <c r="BT132" s="62">
        <v>0</v>
      </c>
      <c r="BU132" s="62">
        <v>0</v>
      </c>
      <c r="BV132" s="62">
        <v>0</v>
      </c>
      <c r="BW132" s="62">
        <v>0</v>
      </c>
      <c r="BX132" s="62">
        <v>0</v>
      </c>
      <c r="BY132" s="62">
        <v>0</v>
      </c>
      <c r="BZ132" s="62">
        <v>0</v>
      </c>
      <c r="CA132" s="62">
        <v>0</v>
      </c>
      <c r="CB132" s="62">
        <v>0</v>
      </c>
      <c r="CC132" s="62">
        <v>0</v>
      </c>
      <c r="CD132" s="62">
        <v>0</v>
      </c>
      <c r="CE132" s="62">
        <v>0</v>
      </c>
      <c r="CF132" s="62">
        <v>0</v>
      </c>
      <c r="CG132" s="62">
        <v>0</v>
      </c>
      <c r="CH132" s="62">
        <v>0</v>
      </c>
      <c r="CI132" s="62">
        <v>0</v>
      </c>
      <c r="CJ132" s="62">
        <v>0</v>
      </c>
      <c r="CK132" s="62">
        <v>0</v>
      </c>
      <c r="CL132" s="62">
        <v>0</v>
      </c>
      <c r="CM132" s="62">
        <v>0</v>
      </c>
      <c r="CN132" s="62">
        <v>0</v>
      </c>
      <c r="CO132" s="62">
        <v>0</v>
      </c>
      <c r="CP132" s="62">
        <v>0</v>
      </c>
      <c r="CQ132" s="62">
        <v>13.895</v>
      </c>
      <c r="CR132" s="62">
        <v>11825</v>
      </c>
      <c r="CS132" s="62">
        <v>1.406204017814668</v>
      </c>
      <c r="CT132" s="62">
        <v>13.834</v>
      </c>
      <c r="CU132" s="62">
        <v>13890</v>
      </c>
      <c r="CV132" s="62">
        <v>4.6099395041850535</v>
      </c>
      <c r="CW132" s="62">
        <v>13.637</v>
      </c>
      <c r="CX132" s="62">
        <v>179752</v>
      </c>
      <c r="CY132" s="62">
        <v>101.05986142945935</v>
      </c>
      <c r="CZ132" s="62">
        <v>13.45</v>
      </c>
      <c r="DA132" s="62">
        <v>1910</v>
      </c>
      <c r="DB132" s="62">
        <v>1.5059303978417964</v>
      </c>
      <c r="DC132" s="62">
        <v>0</v>
      </c>
      <c r="DD132" s="62">
        <v>0</v>
      </c>
      <c r="DE132" s="62">
        <v>0</v>
      </c>
      <c r="DF132" s="62">
        <v>13.154999999999999</v>
      </c>
      <c r="DG132" s="62">
        <v>52900</v>
      </c>
      <c r="DH132" s="62">
        <v>63.439329088216908</v>
      </c>
      <c r="DI132" s="62">
        <v>13.02</v>
      </c>
      <c r="DJ132" s="62">
        <v>455</v>
      </c>
      <c r="DK132" s="62">
        <v>0.6259237110952115</v>
      </c>
      <c r="DL132" s="62">
        <v>12.83</v>
      </c>
      <c r="DM132" s="62">
        <v>0</v>
      </c>
      <c r="DN132" s="62">
        <v>0</v>
      </c>
      <c r="DO132" s="62">
        <v>12.685</v>
      </c>
      <c r="DP132" s="62">
        <v>30890</v>
      </c>
      <c r="DQ132" s="62">
        <v>55.248556059514264</v>
      </c>
      <c r="DR132" s="62">
        <v>12.525</v>
      </c>
      <c r="DS132" s="62">
        <v>0</v>
      </c>
      <c r="DT132" s="62">
        <v>0</v>
      </c>
      <c r="DU132" s="62">
        <v>12.385</v>
      </c>
      <c r="DV132" s="62">
        <v>0</v>
      </c>
      <c r="DW132" s="62">
        <v>0</v>
      </c>
      <c r="DX132" s="62">
        <v>12.285</v>
      </c>
      <c r="DY132" s="62">
        <v>12880</v>
      </c>
      <c r="DZ132" s="62">
        <v>30.641613986035249</v>
      </c>
      <c r="EA132" s="62"/>
      <c r="EB132" s="62"/>
      <c r="EC132" s="62"/>
      <c r="ED132" s="62"/>
      <c r="EE132" s="62"/>
      <c r="EF132" s="62"/>
      <c r="EG132" s="62">
        <v>11.97</v>
      </c>
      <c r="EH132" s="62">
        <v>110615</v>
      </c>
      <c r="EI132" s="62">
        <v>322.62710316264804</v>
      </c>
      <c r="EJ132" s="62"/>
      <c r="EK132" s="62">
        <v>0</v>
      </c>
      <c r="EL132" s="62">
        <v>0</v>
      </c>
      <c r="EM132" s="62">
        <v>0</v>
      </c>
      <c r="EN132" s="62">
        <v>0</v>
      </c>
      <c r="EO132" s="62">
        <v>0</v>
      </c>
      <c r="EP132" s="62">
        <v>11.78</v>
      </c>
      <c r="EQ132" s="62">
        <v>1690</v>
      </c>
      <c r="ER132" s="62">
        <v>5.7887863081282465</v>
      </c>
      <c r="ES132" s="62">
        <v>11.6</v>
      </c>
      <c r="ET132" s="62">
        <v>7525</v>
      </c>
      <c r="EU132" s="62">
        <v>29.546249393434447</v>
      </c>
      <c r="EV132" s="62">
        <v>11.48</v>
      </c>
      <c r="EW132" s="62">
        <v>10345</v>
      </c>
      <c r="EX132" s="62">
        <v>45.580951401160078</v>
      </c>
      <c r="EY132" s="62">
        <v>11.34</v>
      </c>
      <c r="EZ132" s="62">
        <v>119084</v>
      </c>
      <c r="FA132" s="62">
        <v>577.80132504257597</v>
      </c>
      <c r="FB132" s="62">
        <v>11.28</v>
      </c>
      <c r="FC132" s="62">
        <v>155</v>
      </c>
      <c r="FD132" s="62">
        <v>0.81524701335775829</v>
      </c>
      <c r="FE132" s="62">
        <v>11.26</v>
      </c>
      <c r="FF132" s="62">
        <v>2385</v>
      </c>
      <c r="FG132" s="62">
        <v>13.463447189588459</v>
      </c>
      <c r="FH132" s="62">
        <v>11.25</v>
      </c>
      <c r="FI132" s="62">
        <v>125</v>
      </c>
      <c r="FJ132" s="62">
        <v>0.75354594679322751</v>
      </c>
      <c r="FK132" s="62">
        <v>11.23</v>
      </c>
      <c r="FL132" s="76">
        <v>108375</v>
      </c>
      <c r="FM132" s="76">
        <v>691.31389602130685</v>
      </c>
      <c r="FN132" s="76">
        <v>11.25</v>
      </c>
      <c r="FO132" s="76">
        <v>235</v>
      </c>
      <c r="FP132" s="76">
        <v>1.5715147798872475</v>
      </c>
      <c r="FQ132" s="76">
        <v>11.27</v>
      </c>
      <c r="FR132" s="76">
        <v>29665</v>
      </c>
      <c r="FS132" s="76">
        <v>206.75248476122545</v>
      </c>
      <c r="FT132" s="76">
        <v>11.255000000000001</v>
      </c>
      <c r="FU132" s="76">
        <v>35</v>
      </c>
      <c r="FV132" s="76">
        <v>0.25409865479951182</v>
      </c>
      <c r="FW132" s="76">
        <v>11.25</v>
      </c>
      <c r="FX132" s="76">
        <v>122772</v>
      </c>
      <c r="FY132" s="76">
        <v>923.14463261533865</v>
      </c>
      <c r="FZ132" s="76">
        <v>11.265000000000001</v>
      </c>
      <c r="GA132" s="76">
        <v>5</v>
      </c>
      <c r="GB132" s="76">
        <v>3.8726125210061753E-2</v>
      </c>
      <c r="GC132" s="62">
        <v>11.26</v>
      </c>
      <c r="GD132" s="62">
        <v>5</v>
      </c>
      <c r="GE132" s="62">
        <v>3.9826287569871562E-2</v>
      </c>
      <c r="GF132" s="62">
        <v>11.25</v>
      </c>
      <c r="GG132" s="62">
        <v>285</v>
      </c>
      <c r="GH132" s="62">
        <v>2.3314733799717162</v>
      </c>
      <c r="GI132" s="62">
        <v>11.27</v>
      </c>
      <c r="GJ132" s="62">
        <v>455</v>
      </c>
      <c r="GK132" s="62">
        <v>3.803594680136932</v>
      </c>
      <c r="GL132" s="62">
        <v>11.318</v>
      </c>
      <c r="GM132" s="62">
        <v>0</v>
      </c>
      <c r="GN132" s="62">
        <v>0</v>
      </c>
      <c r="GO132" s="62">
        <v>11.36</v>
      </c>
      <c r="GP132" s="62">
        <v>24295</v>
      </c>
      <c r="GQ132" s="62">
        <v>216.40910485618795</v>
      </c>
      <c r="GR132" s="62">
        <v>11.384</v>
      </c>
      <c r="GS132" s="62">
        <v>0</v>
      </c>
      <c r="GT132" s="62">
        <v>0</v>
      </c>
      <c r="GU132" s="62">
        <v>11.404999999999999</v>
      </c>
      <c r="GV132" s="62">
        <v>685</v>
      </c>
      <c r="GW132" s="62">
        <v>6.3421039785726006</v>
      </c>
      <c r="GX132" s="62">
        <v>11.423</v>
      </c>
      <c r="GY132" s="62">
        <v>0</v>
      </c>
      <c r="GZ132" s="62">
        <v>0</v>
      </c>
      <c r="HA132" s="62">
        <v>11.44</v>
      </c>
      <c r="HB132" s="62">
        <v>16032</v>
      </c>
      <c r="HC132" s="62">
        <v>151.39838884462065</v>
      </c>
      <c r="HD132" s="62">
        <v>11.465</v>
      </c>
      <c r="HE132" s="62">
        <v>135</v>
      </c>
      <c r="HF132" s="62">
        <v>1.2809523245887775</v>
      </c>
      <c r="HG132" s="62">
        <v>11.55</v>
      </c>
      <c r="HH132" s="62">
        <v>10080</v>
      </c>
      <c r="HI132" s="62">
        <v>94.351889913639098</v>
      </c>
      <c r="HJ132" s="62">
        <v>11.57</v>
      </c>
      <c r="HK132" s="62">
        <v>0</v>
      </c>
      <c r="HL132" s="62">
        <v>0</v>
      </c>
      <c r="HM132" s="62">
        <v>11.58</v>
      </c>
      <c r="HN132" s="62">
        <v>0</v>
      </c>
      <c r="HO132" s="62">
        <v>0</v>
      </c>
      <c r="HP132" s="62">
        <v>11.58</v>
      </c>
      <c r="HQ132" s="62">
        <v>0</v>
      </c>
      <c r="HR132" s="62">
        <v>0</v>
      </c>
    </row>
    <row r="133" spans="16:226" s="43" customFormat="1">
      <c r="P133" s="150">
        <f t="shared" si="47"/>
        <v>10</v>
      </c>
      <c r="Q133" s="61" t="str">
        <f>_xll.BDH(A133,$R$7:$S$7,$C$1,$C$1,"Dir=V","Dts=S","Sort=A","Quote=C","QtTyp=Y","Days=T","Per=cd","DtFmt=D","UseDPDF=Y")</f>
        <v>#N/A Invalid Security</v>
      </c>
      <c r="T133" s="43">
        <f t="shared" si="50"/>
        <v>0</v>
      </c>
      <c r="V133" s="69" t="str">
        <f>_xll.BDH(B133,$R$7:$S$7,$C$1,$C$1,"Dir=V","Dts=S","Sort=A","Quote=C","QtTyp=Y","Days=T","Per=cd","DtFmt=D","UseDPDF=Y")</f>
        <v>#N/A Invalid Security</v>
      </c>
      <c r="Y133" s="43">
        <f t="shared" si="51"/>
        <v>0</v>
      </c>
      <c r="AA133" s="43">
        <f t="shared" si="52"/>
        <v>0</v>
      </c>
      <c r="AB133" s="43">
        <f t="shared" si="45"/>
        <v>0</v>
      </c>
      <c r="AF133" s="54">
        <v>42191</v>
      </c>
      <c r="AG133" s="43">
        <v>13.75</v>
      </c>
      <c r="AH133" s="43">
        <v>120030</v>
      </c>
      <c r="AI133" s="43">
        <f t="shared" si="48"/>
        <v>120030</v>
      </c>
      <c r="AK133" s="58">
        <f t="shared" si="49"/>
        <v>42657</v>
      </c>
      <c r="AL133" s="43">
        <f t="shared" si="56"/>
        <v>128</v>
      </c>
      <c r="AM133" s="43">
        <f>IF(AK133="","",NETWORKDAYS(AK133,$AM$2,FERIADOS!$A$1:$A$830)-1)</f>
        <v>54</v>
      </c>
      <c r="AN133" s="63">
        <v>3.2061999999999999</v>
      </c>
      <c r="AO133" s="43">
        <f t="shared" si="53"/>
        <v>13.635</v>
      </c>
      <c r="AP133" s="50">
        <f t="shared" si="54"/>
        <v>625450</v>
      </c>
      <c r="AQ133" s="59">
        <f t="shared" si="46"/>
        <v>357.92137722302135</v>
      </c>
      <c r="AR133" s="59">
        <f t="shared" si="55"/>
        <v>0</v>
      </c>
      <c r="AS133" s="72">
        <v>42657</v>
      </c>
      <c r="AT133" s="73">
        <v>5159.5915041022499</v>
      </c>
      <c r="AU133" s="62">
        <v>0</v>
      </c>
      <c r="AV133" s="62">
        <v>0</v>
      </c>
      <c r="AW133" s="62">
        <v>0</v>
      </c>
      <c r="AX133" s="62">
        <v>0</v>
      </c>
      <c r="AY133" s="62">
        <v>0</v>
      </c>
      <c r="AZ133" s="62">
        <v>0</v>
      </c>
      <c r="BA133" s="62">
        <v>0</v>
      </c>
      <c r="BB133" s="62">
        <v>0</v>
      </c>
      <c r="BC133" s="62">
        <v>0</v>
      </c>
      <c r="BD133" s="62">
        <v>0</v>
      </c>
      <c r="BE133" s="62">
        <v>0</v>
      </c>
      <c r="BF133" s="62">
        <v>0</v>
      </c>
      <c r="BG133" s="62">
        <v>0</v>
      </c>
      <c r="BH133" s="62">
        <v>0</v>
      </c>
      <c r="BI133" s="62">
        <v>0</v>
      </c>
      <c r="BJ133" s="62">
        <v>0</v>
      </c>
      <c r="BK133" s="62">
        <v>0</v>
      </c>
      <c r="BL133" s="62">
        <v>0</v>
      </c>
      <c r="BM133" s="62">
        <v>0</v>
      </c>
      <c r="BN133" s="74">
        <v>0</v>
      </c>
      <c r="BO133" s="75">
        <v>0</v>
      </c>
      <c r="BP133" s="62">
        <v>0</v>
      </c>
      <c r="BQ133" s="62">
        <v>0</v>
      </c>
      <c r="BR133" s="62">
        <v>0</v>
      </c>
      <c r="BS133" s="62">
        <v>0</v>
      </c>
      <c r="BT133" s="62">
        <v>0</v>
      </c>
      <c r="BU133" s="62">
        <v>0</v>
      </c>
      <c r="BV133" s="62">
        <v>0</v>
      </c>
      <c r="BW133" s="62">
        <v>0</v>
      </c>
      <c r="BX133" s="62">
        <v>0</v>
      </c>
      <c r="BY133" s="62">
        <v>0</v>
      </c>
      <c r="BZ133" s="62">
        <v>0</v>
      </c>
      <c r="CA133" s="62">
        <v>0</v>
      </c>
      <c r="CB133" s="62">
        <v>0</v>
      </c>
      <c r="CC133" s="62">
        <v>0</v>
      </c>
      <c r="CD133" s="62">
        <v>0</v>
      </c>
      <c r="CE133" s="62">
        <v>0</v>
      </c>
      <c r="CF133" s="62">
        <v>0</v>
      </c>
      <c r="CG133" s="62">
        <v>0</v>
      </c>
      <c r="CH133" s="62">
        <v>0</v>
      </c>
      <c r="CI133" s="62">
        <v>0</v>
      </c>
      <c r="CJ133" s="62">
        <v>0</v>
      </c>
      <c r="CK133" s="62">
        <v>0</v>
      </c>
      <c r="CL133" s="62">
        <v>0</v>
      </c>
      <c r="CM133" s="62">
        <v>0</v>
      </c>
      <c r="CN133" s="62">
        <v>0</v>
      </c>
      <c r="CO133" s="62">
        <v>0</v>
      </c>
      <c r="CP133" s="62">
        <v>0</v>
      </c>
      <c r="CQ133" s="62">
        <v>13.9</v>
      </c>
      <c r="CR133" s="62">
        <v>34640</v>
      </c>
      <c r="CS133" s="62">
        <v>4.4890314704206862</v>
      </c>
      <c r="CT133" s="62">
        <v>13.826000000000001</v>
      </c>
      <c r="CU133" s="62">
        <v>450360</v>
      </c>
      <c r="CV133" s="62">
        <v>154.14711133551879</v>
      </c>
      <c r="CW133" s="62">
        <v>13.635</v>
      </c>
      <c r="CX133" s="62">
        <v>625450</v>
      </c>
      <c r="CY133" s="62">
        <v>357.92137722302135</v>
      </c>
      <c r="CZ133" s="62">
        <v>13.445</v>
      </c>
      <c r="DA133" s="62">
        <v>10505</v>
      </c>
      <c r="DB133" s="62">
        <v>8.3851449021628834</v>
      </c>
      <c r="DC133" s="62">
        <v>0</v>
      </c>
      <c r="DD133" s="62">
        <v>0</v>
      </c>
      <c r="DE133" s="62">
        <v>0</v>
      </c>
      <c r="DF133" s="62">
        <v>13.14</v>
      </c>
      <c r="DG133" s="62">
        <v>54660</v>
      </c>
      <c r="DH133" s="62">
        <v>66.062490522607462</v>
      </c>
      <c r="DI133" s="62">
        <v>12.957000000000001</v>
      </c>
      <c r="DJ133" s="62">
        <v>0</v>
      </c>
      <c r="DK133" s="62">
        <v>0</v>
      </c>
      <c r="DL133" s="62">
        <v>12.79</v>
      </c>
      <c r="DM133" s="62">
        <v>0</v>
      </c>
      <c r="DN133" s="62">
        <v>0</v>
      </c>
      <c r="DO133" s="62">
        <v>12.67</v>
      </c>
      <c r="DP133" s="62">
        <v>105640</v>
      </c>
      <c r="DQ133" s="62">
        <v>189.8690620644222</v>
      </c>
      <c r="DR133" s="62">
        <v>12.51</v>
      </c>
      <c r="DS133" s="62">
        <v>0</v>
      </c>
      <c r="DT133" s="62">
        <v>0</v>
      </c>
      <c r="DU133" s="62">
        <v>12.37</v>
      </c>
      <c r="DV133" s="62">
        <v>1775</v>
      </c>
      <c r="DW133" s="62">
        <v>3.9164197311772506</v>
      </c>
      <c r="DX133" s="62">
        <v>12.27</v>
      </c>
      <c r="DY133" s="62">
        <v>9245</v>
      </c>
      <c r="DZ133" s="62">
        <v>22.06979408428629</v>
      </c>
      <c r="EA133" s="62"/>
      <c r="EB133" s="62"/>
      <c r="EC133" s="62"/>
      <c r="ED133" s="62"/>
      <c r="EE133" s="62"/>
      <c r="EF133" s="62"/>
      <c r="EG133" s="62">
        <v>11.97</v>
      </c>
      <c r="EH133" s="62">
        <v>204475</v>
      </c>
      <c r="EI133" s="62">
        <v>597.79337550276489</v>
      </c>
      <c r="EJ133" s="62"/>
      <c r="EK133" s="62">
        <v>0</v>
      </c>
      <c r="EL133" s="62">
        <v>0</v>
      </c>
      <c r="EM133" s="62">
        <v>0</v>
      </c>
      <c r="EN133" s="62">
        <v>0</v>
      </c>
      <c r="EO133" s="62">
        <v>0</v>
      </c>
      <c r="EP133" s="62">
        <v>11.77</v>
      </c>
      <c r="EQ133" s="62">
        <v>2150</v>
      </c>
      <c r="ER133" s="62">
        <v>7.379387338202223</v>
      </c>
      <c r="ES133" s="62">
        <v>11.63</v>
      </c>
      <c r="ET133" s="62">
        <v>38835</v>
      </c>
      <c r="EU133" s="62">
        <v>152.58680958476077</v>
      </c>
      <c r="EV133" s="62">
        <v>11.5</v>
      </c>
      <c r="EW133" s="62">
        <v>23450</v>
      </c>
      <c r="EX133" s="62">
        <v>103.38258236270676</v>
      </c>
      <c r="EY133" s="62">
        <v>11.36</v>
      </c>
      <c r="EZ133" s="62">
        <v>183430</v>
      </c>
      <c r="FA133" s="62">
        <v>890.28785754619832</v>
      </c>
      <c r="FB133" s="62">
        <v>11.29</v>
      </c>
      <c r="FC133" s="62">
        <v>115</v>
      </c>
      <c r="FD133" s="62">
        <v>0.60510141393180827</v>
      </c>
      <c r="FE133" s="62">
        <v>11.27</v>
      </c>
      <c r="FF133" s="62">
        <v>7700</v>
      </c>
      <c r="FG133" s="62">
        <v>43.476755907342003</v>
      </c>
      <c r="FH133" s="62">
        <v>11.27</v>
      </c>
      <c r="FI133" s="62">
        <v>140</v>
      </c>
      <c r="FJ133" s="62">
        <v>0.84373295051936759</v>
      </c>
      <c r="FK133" s="62">
        <v>11.25</v>
      </c>
      <c r="FL133" s="76">
        <v>62480</v>
      </c>
      <c r="FM133" s="76">
        <v>398.38074040872732</v>
      </c>
      <c r="FN133" s="76">
        <v>11.285</v>
      </c>
      <c r="FO133" s="76">
        <v>115</v>
      </c>
      <c r="FP133" s="76">
        <v>0.76814181328213493</v>
      </c>
      <c r="FQ133" s="76">
        <v>11.29</v>
      </c>
      <c r="FR133" s="76">
        <v>31325</v>
      </c>
      <c r="FS133" s="76">
        <v>218.17178182287782</v>
      </c>
      <c r="FT133" s="76">
        <v>11.29</v>
      </c>
      <c r="FU133" s="76">
        <v>25</v>
      </c>
      <c r="FV133" s="76">
        <v>0.18123223421365436</v>
      </c>
      <c r="FW133" s="76">
        <v>11.27</v>
      </c>
      <c r="FX133" s="76">
        <v>140780</v>
      </c>
      <c r="FY133" s="76">
        <v>1057.5877569761437</v>
      </c>
      <c r="FZ133" s="76">
        <v>11.275</v>
      </c>
      <c r="GA133" s="76">
        <v>5</v>
      </c>
      <c r="GB133" s="76">
        <v>3.8706129123354617E-2</v>
      </c>
      <c r="GC133" s="62">
        <v>11.28</v>
      </c>
      <c r="GD133" s="62">
        <v>5</v>
      </c>
      <c r="GE133" s="62">
        <v>3.9782655964392205E-2</v>
      </c>
      <c r="GF133" s="62">
        <v>11.285</v>
      </c>
      <c r="GG133" s="62">
        <v>5</v>
      </c>
      <c r="GH133" s="62">
        <v>4.0821835999457469E-2</v>
      </c>
      <c r="GI133" s="62">
        <v>11.29</v>
      </c>
      <c r="GJ133" s="62">
        <v>6240</v>
      </c>
      <c r="GK133" s="62">
        <v>52.097341928401562</v>
      </c>
      <c r="GL133" s="62">
        <v>11.36</v>
      </c>
      <c r="GM133" s="62">
        <v>0</v>
      </c>
      <c r="GN133" s="62">
        <v>0</v>
      </c>
      <c r="GO133" s="62">
        <v>11.42</v>
      </c>
      <c r="GP133" s="62">
        <v>44275</v>
      </c>
      <c r="GQ133" s="62">
        <v>392.74664965833017</v>
      </c>
      <c r="GR133" s="62">
        <v>11.436</v>
      </c>
      <c r="GS133" s="62">
        <v>0</v>
      </c>
      <c r="GT133" s="62">
        <v>0</v>
      </c>
      <c r="GU133" s="62">
        <v>11.45</v>
      </c>
      <c r="GV133" s="62">
        <v>1270</v>
      </c>
      <c r="GW133" s="62">
        <v>11.715211338590992</v>
      </c>
      <c r="GX133" s="62">
        <v>11.471</v>
      </c>
      <c r="GY133" s="62">
        <v>0</v>
      </c>
      <c r="GZ133" s="62">
        <v>0</v>
      </c>
      <c r="HA133" s="62">
        <v>11.49</v>
      </c>
      <c r="HB133" s="62">
        <v>26645</v>
      </c>
      <c r="HC133" s="62">
        <v>250.47686632825042</v>
      </c>
      <c r="HD133" s="62">
        <v>11.52</v>
      </c>
      <c r="HE133" s="62">
        <v>705</v>
      </c>
      <c r="HF133" s="62">
        <v>6.6525746240308399</v>
      </c>
      <c r="HG133" s="62">
        <v>11.61</v>
      </c>
      <c r="HH133" s="62">
        <v>18010</v>
      </c>
      <c r="HI133" s="62">
        <v>167.47786240827037</v>
      </c>
      <c r="HJ133" s="62">
        <v>11.63</v>
      </c>
      <c r="HK133" s="62">
        <v>0</v>
      </c>
      <c r="HL133" s="62">
        <v>0</v>
      </c>
      <c r="HM133" s="62">
        <v>11.64</v>
      </c>
      <c r="HN133" s="62">
        <v>0</v>
      </c>
      <c r="HO133" s="62">
        <v>0</v>
      </c>
      <c r="HP133" s="62">
        <v>11.64</v>
      </c>
      <c r="HQ133" s="62">
        <v>0</v>
      </c>
      <c r="HR133" s="62">
        <v>0</v>
      </c>
    </row>
    <row r="134" spans="16:226" s="43" customFormat="1">
      <c r="P134" s="150">
        <f t="shared" si="47"/>
        <v>10</v>
      </c>
      <c r="Q134" s="61" t="str">
        <f>_xll.BDH(A134,$R$7:$S$7,$C$1,$C$1,"Dir=V","Dts=S","Sort=A","Quote=C","QtTyp=Y","Days=T","Per=cd","DtFmt=D","UseDPDF=Y")</f>
        <v>#N/A Invalid Security</v>
      </c>
      <c r="T134" s="43">
        <f t="shared" si="50"/>
        <v>0</v>
      </c>
      <c r="V134" s="69" t="str">
        <f>_xll.BDH(B134,$R$7:$S$7,$C$1,$C$1,"Dir=V","Dts=S","Sort=A","Quote=C","QtTyp=Y","Days=T","Per=cd","DtFmt=D","UseDPDF=Y")</f>
        <v>#N/A Invalid Security</v>
      </c>
      <c r="Y134" s="43">
        <f t="shared" si="51"/>
        <v>0</v>
      </c>
      <c r="AA134" s="43">
        <f t="shared" si="52"/>
        <v>0</v>
      </c>
      <c r="AB134" s="43">
        <f t="shared" si="45"/>
        <v>0</v>
      </c>
      <c r="AF134" s="54">
        <v>42192</v>
      </c>
      <c r="AG134" s="43">
        <v>13.72</v>
      </c>
      <c r="AH134" s="43">
        <v>376000</v>
      </c>
      <c r="AI134" s="43">
        <f t="shared" si="48"/>
        <v>376000</v>
      </c>
      <c r="AK134" s="58">
        <f t="shared" si="49"/>
        <v>42656</v>
      </c>
      <c r="AL134" s="43">
        <f t="shared" si="56"/>
        <v>129</v>
      </c>
      <c r="AM134" s="43">
        <f>IF(AK134="","",NETWORKDAYS(AK134,$AM$2,FERIADOS!$A$1:$A$830)-1)</f>
        <v>55</v>
      </c>
      <c r="AN134" s="63">
        <v>3.1787000000000001</v>
      </c>
      <c r="AO134" s="43">
        <f t="shared" si="53"/>
        <v>13.641</v>
      </c>
      <c r="AP134" s="50">
        <f t="shared" si="54"/>
        <v>230698</v>
      </c>
      <c r="AQ134" s="59">
        <f t="shared" si="46"/>
        <v>135.55035108722373</v>
      </c>
      <c r="AR134" s="59">
        <f t="shared" si="55"/>
        <v>0</v>
      </c>
      <c r="AS134" s="72">
        <v>42656</v>
      </c>
      <c r="AT134" s="73">
        <v>3692.4081100330282</v>
      </c>
      <c r="AU134" s="62">
        <v>0</v>
      </c>
      <c r="AV134" s="62">
        <v>0</v>
      </c>
      <c r="AW134" s="62">
        <v>0</v>
      </c>
      <c r="AX134" s="62">
        <v>0</v>
      </c>
      <c r="AY134" s="62">
        <v>0</v>
      </c>
      <c r="AZ134" s="62">
        <v>0</v>
      </c>
      <c r="BA134" s="62">
        <v>0</v>
      </c>
      <c r="BB134" s="62">
        <v>0</v>
      </c>
      <c r="BC134" s="62">
        <v>0</v>
      </c>
      <c r="BD134" s="62">
        <v>0</v>
      </c>
      <c r="BE134" s="62">
        <v>0</v>
      </c>
      <c r="BF134" s="62">
        <v>0</v>
      </c>
      <c r="BG134" s="62">
        <v>0</v>
      </c>
      <c r="BH134" s="62">
        <v>0</v>
      </c>
      <c r="BI134" s="62">
        <v>0</v>
      </c>
      <c r="BJ134" s="62">
        <v>0</v>
      </c>
      <c r="BK134" s="62">
        <v>0</v>
      </c>
      <c r="BL134" s="62">
        <v>0</v>
      </c>
      <c r="BM134" s="62">
        <v>0</v>
      </c>
      <c r="BN134" s="74">
        <v>0</v>
      </c>
      <c r="BO134" s="75">
        <v>0</v>
      </c>
      <c r="BP134" s="62">
        <v>0</v>
      </c>
      <c r="BQ134" s="62">
        <v>0</v>
      </c>
      <c r="BR134" s="62">
        <v>0</v>
      </c>
      <c r="BS134" s="62">
        <v>0</v>
      </c>
      <c r="BT134" s="62">
        <v>0</v>
      </c>
      <c r="BU134" s="62">
        <v>0</v>
      </c>
      <c r="BV134" s="62">
        <v>0</v>
      </c>
      <c r="BW134" s="62">
        <v>0</v>
      </c>
      <c r="BX134" s="62">
        <v>0</v>
      </c>
      <c r="BY134" s="62">
        <v>0</v>
      </c>
      <c r="BZ134" s="62">
        <v>0</v>
      </c>
      <c r="CA134" s="62">
        <v>0</v>
      </c>
      <c r="CB134" s="62">
        <v>0</v>
      </c>
      <c r="CC134" s="62">
        <v>0</v>
      </c>
      <c r="CD134" s="62">
        <v>0</v>
      </c>
      <c r="CE134" s="62">
        <v>0</v>
      </c>
      <c r="CF134" s="62">
        <v>0</v>
      </c>
      <c r="CG134" s="62">
        <v>0</v>
      </c>
      <c r="CH134" s="62">
        <v>0</v>
      </c>
      <c r="CI134" s="62">
        <v>0</v>
      </c>
      <c r="CJ134" s="62">
        <v>0</v>
      </c>
      <c r="CK134" s="62">
        <v>0</v>
      </c>
      <c r="CL134" s="62">
        <v>0</v>
      </c>
      <c r="CM134" s="62">
        <v>0</v>
      </c>
      <c r="CN134" s="62">
        <v>0</v>
      </c>
      <c r="CO134" s="62">
        <v>0</v>
      </c>
      <c r="CP134" s="62">
        <v>0</v>
      </c>
      <c r="CQ134" s="62">
        <v>13.935</v>
      </c>
      <c r="CR134" s="62">
        <v>61030</v>
      </c>
      <c r="CS134" s="62">
        <v>8.6348877098778054</v>
      </c>
      <c r="CT134" s="62">
        <v>13.840999999999999</v>
      </c>
      <c r="CU134" s="62">
        <v>157070</v>
      </c>
      <c r="CV134" s="62">
        <v>55.883802762666484</v>
      </c>
      <c r="CW134" s="62">
        <v>13.641</v>
      </c>
      <c r="CX134" s="62">
        <v>230698</v>
      </c>
      <c r="CY134" s="62">
        <v>135.55035108722373</v>
      </c>
      <c r="CZ134" s="62">
        <v>13.47</v>
      </c>
      <c r="DA134" s="62">
        <v>3520</v>
      </c>
      <c r="DB134" s="62">
        <v>2.8690164712735458</v>
      </c>
      <c r="DC134" s="62">
        <v>0</v>
      </c>
      <c r="DD134" s="62">
        <v>0</v>
      </c>
      <c r="DE134" s="62">
        <v>0</v>
      </c>
      <c r="DF134" s="62">
        <v>13.16</v>
      </c>
      <c r="DG134" s="62">
        <v>68695</v>
      </c>
      <c r="DH134" s="62">
        <v>84.396062306887146</v>
      </c>
      <c r="DI134" s="62">
        <v>13.015000000000001</v>
      </c>
      <c r="DJ134" s="62">
        <v>1445</v>
      </c>
      <c r="DK134" s="62">
        <v>2.032094806739063</v>
      </c>
      <c r="DL134" s="62">
        <v>12.807</v>
      </c>
      <c r="DM134" s="62">
        <v>460</v>
      </c>
      <c r="DN134" s="62">
        <v>0.74578718447957282</v>
      </c>
      <c r="DO134" s="62">
        <v>12.685</v>
      </c>
      <c r="DP134" s="62">
        <v>63490</v>
      </c>
      <c r="DQ134" s="62">
        <v>115.66468145767251</v>
      </c>
      <c r="DR134" s="62">
        <v>12.521000000000001</v>
      </c>
      <c r="DS134" s="62">
        <v>500</v>
      </c>
      <c r="DT134" s="62">
        <v>1.0103102591279753</v>
      </c>
      <c r="DU134" s="62">
        <v>12.378</v>
      </c>
      <c r="DV134" s="62">
        <v>0</v>
      </c>
      <c r="DW134" s="62">
        <v>0</v>
      </c>
      <c r="DX134" s="62">
        <v>12.275</v>
      </c>
      <c r="DY134" s="62">
        <v>14205</v>
      </c>
      <c r="DZ134" s="62">
        <v>34.326310653655568</v>
      </c>
      <c r="EA134" s="62"/>
      <c r="EB134" s="62"/>
      <c r="EC134" s="62"/>
      <c r="ED134" s="62"/>
      <c r="EE134" s="62"/>
      <c r="EF134" s="62"/>
      <c r="EG134" s="62">
        <v>11.97</v>
      </c>
      <c r="EH134" s="62">
        <v>159655</v>
      </c>
      <c r="EI134" s="62">
        <v>472.13976591118512</v>
      </c>
      <c r="EJ134" s="62"/>
      <c r="EK134" s="62">
        <v>0</v>
      </c>
      <c r="EL134" s="62">
        <v>0</v>
      </c>
      <c r="EM134" s="62">
        <v>0</v>
      </c>
      <c r="EN134" s="62">
        <v>0</v>
      </c>
      <c r="EO134" s="62">
        <v>0</v>
      </c>
      <c r="EP134" s="62">
        <v>11.77</v>
      </c>
      <c r="EQ134" s="62">
        <v>2590</v>
      </c>
      <c r="ER134" s="62">
        <v>8.9871583262524091</v>
      </c>
      <c r="ES134" s="62">
        <v>11.61</v>
      </c>
      <c r="ET134" s="62">
        <v>19910</v>
      </c>
      <c r="EU134" s="62">
        <v>79.093770499642275</v>
      </c>
      <c r="EV134" s="62">
        <v>11.48</v>
      </c>
      <c r="EW134" s="62">
        <v>10865</v>
      </c>
      <c r="EX134" s="62">
        <v>48.417387451255109</v>
      </c>
      <c r="EY134" s="62">
        <v>11.35</v>
      </c>
      <c r="EZ134" s="62">
        <v>101480</v>
      </c>
      <c r="FA134" s="62">
        <v>497.62885102232758</v>
      </c>
      <c r="FB134" s="62">
        <v>11.28</v>
      </c>
      <c r="FC134" s="62">
        <v>300</v>
      </c>
      <c r="FD134" s="62">
        <v>1.5945910086025687</v>
      </c>
      <c r="FE134" s="62">
        <v>11.27</v>
      </c>
      <c r="FF134" s="62">
        <v>3275</v>
      </c>
      <c r="FG134" s="62">
        <v>18.67139259444529</v>
      </c>
      <c r="FH134" s="62">
        <v>11.24</v>
      </c>
      <c r="FI134" s="62">
        <v>650</v>
      </c>
      <c r="FJ134" s="62">
        <v>3.9590834641106394</v>
      </c>
      <c r="FK134" s="62">
        <v>11.25</v>
      </c>
      <c r="FL134" s="76">
        <v>63360</v>
      </c>
      <c r="FM134" s="76">
        <v>407.81980505743064</v>
      </c>
      <c r="FN134" s="76">
        <v>11.28</v>
      </c>
      <c r="FO134" s="76">
        <v>45</v>
      </c>
      <c r="FP134" s="76">
        <v>0.30345879508552692</v>
      </c>
      <c r="FQ134" s="76">
        <v>11.29</v>
      </c>
      <c r="FR134" s="76">
        <v>37295</v>
      </c>
      <c r="FS134" s="76">
        <v>262.16943797848211</v>
      </c>
      <c r="FT134" s="76">
        <v>11.279</v>
      </c>
      <c r="FU134" s="76">
        <v>35</v>
      </c>
      <c r="FV134" s="76">
        <v>0.25619421613439092</v>
      </c>
      <c r="FW134" s="76">
        <v>11.27</v>
      </c>
      <c r="FX134" s="76">
        <v>116405</v>
      </c>
      <c r="FY134" s="76">
        <v>882.50016889518577</v>
      </c>
      <c r="FZ134" s="76">
        <v>11.279</v>
      </c>
      <c r="GA134" s="76">
        <v>20</v>
      </c>
      <c r="GB134" s="76">
        <v>0.15620683498251794</v>
      </c>
      <c r="GC134" s="62">
        <v>11.286</v>
      </c>
      <c r="GD134" s="62">
        <v>15</v>
      </c>
      <c r="GE134" s="62">
        <v>0.12039449756107909</v>
      </c>
      <c r="GF134" s="62">
        <v>11.294</v>
      </c>
      <c r="GG134" s="62">
        <v>5</v>
      </c>
      <c r="GH134" s="62">
        <v>4.1170793979072015E-2</v>
      </c>
      <c r="GI134" s="62">
        <v>11.3</v>
      </c>
      <c r="GJ134" s="62">
        <v>2530</v>
      </c>
      <c r="GK134" s="62">
        <v>21.300921832902876</v>
      </c>
      <c r="GL134" s="62">
        <v>11.359</v>
      </c>
      <c r="GM134" s="62">
        <v>10</v>
      </c>
      <c r="GN134" s="62">
        <v>8.7129836499529406E-2</v>
      </c>
      <c r="GO134" s="62">
        <v>11.41</v>
      </c>
      <c r="GP134" s="62">
        <v>30665</v>
      </c>
      <c r="GQ134" s="62">
        <v>274.60621457283452</v>
      </c>
      <c r="GR134" s="62">
        <v>11.420999999999999</v>
      </c>
      <c r="GS134" s="62">
        <v>5</v>
      </c>
      <c r="GT134" s="62">
        <v>4.5796871107734942E-2</v>
      </c>
      <c r="GU134" s="62">
        <v>11.43</v>
      </c>
      <c r="GV134" s="62">
        <v>700</v>
      </c>
      <c r="GW134" s="62">
        <v>6.5234342008577162</v>
      </c>
      <c r="GX134" s="62">
        <v>11.461</v>
      </c>
      <c r="GY134" s="62">
        <v>0</v>
      </c>
      <c r="GZ134" s="62">
        <v>0</v>
      </c>
      <c r="HA134" s="62">
        <v>11.49</v>
      </c>
      <c r="HB134" s="62">
        <v>16725</v>
      </c>
      <c r="HC134" s="62">
        <v>158.59234250437157</v>
      </c>
      <c r="HD134" s="62">
        <v>11.515000000000001</v>
      </c>
      <c r="HE134" s="62">
        <v>70</v>
      </c>
      <c r="HF134" s="62">
        <v>0.66655781865418917</v>
      </c>
      <c r="HG134" s="62">
        <v>11.6</v>
      </c>
      <c r="HH134" s="62">
        <v>11230</v>
      </c>
      <c r="HI134" s="62">
        <v>105.43375090046608</v>
      </c>
      <c r="HJ134" s="62">
        <v>11.62</v>
      </c>
      <c r="HK134" s="62">
        <v>0</v>
      </c>
      <c r="HL134" s="62">
        <v>0</v>
      </c>
      <c r="HM134" s="62">
        <v>11.63</v>
      </c>
      <c r="HN134" s="62">
        <v>20</v>
      </c>
      <c r="HO134" s="62">
        <v>0.17981944906904659</v>
      </c>
      <c r="HP134" s="62">
        <v>11.63</v>
      </c>
      <c r="HQ134" s="62">
        <v>0</v>
      </c>
      <c r="HR134" s="62">
        <v>0</v>
      </c>
    </row>
    <row r="135" spans="16:226" s="43" customFormat="1">
      <c r="P135" s="150">
        <f t="shared" si="47"/>
        <v>10</v>
      </c>
      <c r="Q135" s="61" t="str">
        <f>_xll.BDH(A135,$R$7:$S$7,$C$1,$C$1,"Dir=V","Dts=S","Sort=A","Quote=C","QtTyp=Y","Days=T","Per=cd","DtFmt=D","UseDPDF=Y")</f>
        <v>#N/A Invalid Security</v>
      </c>
      <c r="T135" s="43">
        <f t="shared" si="50"/>
        <v>0</v>
      </c>
      <c r="V135" s="69" t="str">
        <f>_xll.BDH(B135,$R$7:$S$7,$C$1,$C$1,"Dir=V","Dts=S","Sort=A","Quote=C","QtTyp=Y","Days=T","Per=cd","DtFmt=D","UseDPDF=Y")</f>
        <v>#N/A Invalid Security</v>
      </c>
      <c r="Y135" s="43">
        <f t="shared" si="51"/>
        <v>0</v>
      </c>
      <c r="AA135" s="43">
        <f t="shared" si="52"/>
        <v>0</v>
      </c>
      <c r="AB135" s="43">
        <f t="shared" si="45"/>
        <v>0</v>
      </c>
      <c r="AF135" s="54">
        <v>42193</v>
      </c>
      <c r="AG135" s="43">
        <v>13.66</v>
      </c>
      <c r="AH135" s="43">
        <v>378915</v>
      </c>
      <c r="AI135" s="43">
        <f t="shared" si="48"/>
        <v>378915</v>
      </c>
      <c r="AK135" s="58">
        <f t="shared" si="49"/>
        <v>42654</v>
      </c>
      <c r="AL135" s="43">
        <f t="shared" si="56"/>
        <v>130</v>
      </c>
      <c r="AM135" s="43">
        <f>IF(AK135="","",NETWORKDAYS(AK135,$AM$2,FERIADOS!$A$1:$A$830)-1)</f>
        <v>56</v>
      </c>
      <c r="AN135" s="63">
        <v>3.1953999999999998</v>
      </c>
      <c r="AO135" s="43">
        <f t="shared" si="53"/>
        <v>13.659000000000001</v>
      </c>
      <c r="AP135" s="50">
        <f t="shared" si="54"/>
        <v>479050</v>
      </c>
      <c r="AQ135" s="59">
        <f t="shared" si="46"/>
        <v>284.89371200883886</v>
      </c>
      <c r="AR135" s="59">
        <f t="shared" si="55"/>
        <v>0</v>
      </c>
      <c r="AS135" s="72">
        <v>42654</v>
      </c>
      <c r="AT135" s="73">
        <v>4287.5384912821437</v>
      </c>
      <c r="AU135" s="62">
        <v>0</v>
      </c>
      <c r="AV135" s="62">
        <v>0</v>
      </c>
      <c r="AW135" s="62">
        <v>0</v>
      </c>
      <c r="AX135" s="62">
        <v>0</v>
      </c>
      <c r="AY135" s="62">
        <v>0</v>
      </c>
      <c r="AZ135" s="62">
        <v>0</v>
      </c>
      <c r="BA135" s="62">
        <v>0</v>
      </c>
      <c r="BB135" s="62">
        <v>0</v>
      </c>
      <c r="BC135" s="62">
        <v>0</v>
      </c>
      <c r="BD135" s="62">
        <v>0</v>
      </c>
      <c r="BE135" s="62">
        <v>0</v>
      </c>
      <c r="BF135" s="62">
        <v>0</v>
      </c>
      <c r="BG135" s="62">
        <v>0</v>
      </c>
      <c r="BH135" s="62">
        <v>0</v>
      </c>
      <c r="BI135" s="62">
        <v>0</v>
      </c>
      <c r="BJ135" s="62">
        <v>0</v>
      </c>
      <c r="BK135" s="62">
        <v>0</v>
      </c>
      <c r="BL135" s="62">
        <v>0</v>
      </c>
      <c r="BM135" s="62">
        <v>0</v>
      </c>
      <c r="BN135" s="74">
        <v>0</v>
      </c>
      <c r="BO135" s="75">
        <v>0</v>
      </c>
      <c r="BP135" s="62">
        <v>0</v>
      </c>
      <c r="BQ135" s="62">
        <v>0</v>
      </c>
      <c r="BR135" s="62">
        <v>0</v>
      </c>
      <c r="BS135" s="62">
        <v>0</v>
      </c>
      <c r="BT135" s="62">
        <v>0</v>
      </c>
      <c r="BU135" s="62">
        <v>0</v>
      </c>
      <c r="BV135" s="62">
        <v>0</v>
      </c>
      <c r="BW135" s="62">
        <v>0</v>
      </c>
      <c r="BX135" s="62">
        <v>0</v>
      </c>
      <c r="BY135" s="62">
        <v>0</v>
      </c>
      <c r="BZ135" s="62">
        <v>0</v>
      </c>
      <c r="CA135" s="62">
        <v>0</v>
      </c>
      <c r="CB135" s="62">
        <v>0</v>
      </c>
      <c r="CC135" s="62">
        <v>0</v>
      </c>
      <c r="CD135" s="62">
        <v>0</v>
      </c>
      <c r="CE135" s="62">
        <v>0</v>
      </c>
      <c r="CF135" s="62">
        <v>0</v>
      </c>
      <c r="CG135" s="62">
        <v>0</v>
      </c>
      <c r="CH135" s="62">
        <v>0</v>
      </c>
      <c r="CI135" s="62">
        <v>0</v>
      </c>
      <c r="CJ135" s="62">
        <v>0</v>
      </c>
      <c r="CK135" s="62">
        <v>0</v>
      </c>
      <c r="CL135" s="62">
        <v>0</v>
      </c>
      <c r="CM135" s="62">
        <v>0</v>
      </c>
      <c r="CN135" s="62">
        <v>0</v>
      </c>
      <c r="CO135" s="62">
        <v>0</v>
      </c>
      <c r="CP135" s="62">
        <v>0</v>
      </c>
      <c r="CQ135" s="62">
        <v>13.945</v>
      </c>
      <c r="CR135" s="62">
        <v>56900</v>
      </c>
      <c r="CS135" s="62">
        <v>8.6192508732355204</v>
      </c>
      <c r="CT135" s="62">
        <v>13.85</v>
      </c>
      <c r="CU135" s="62">
        <v>144130</v>
      </c>
      <c r="CV135" s="62">
        <v>52.525961328408016</v>
      </c>
      <c r="CW135" s="62">
        <v>13.659000000000001</v>
      </c>
      <c r="CX135" s="62">
        <v>479050</v>
      </c>
      <c r="CY135" s="62">
        <v>284.89371200883886</v>
      </c>
      <c r="CZ135" s="62">
        <v>13.484999999999999</v>
      </c>
      <c r="DA135" s="62">
        <v>8180</v>
      </c>
      <c r="DB135" s="62">
        <v>6.7139625180730436</v>
      </c>
      <c r="DC135" s="62">
        <v>0</v>
      </c>
      <c r="DD135" s="62">
        <v>0</v>
      </c>
      <c r="DE135" s="62">
        <v>0</v>
      </c>
      <c r="DF135" s="62">
        <v>13.195</v>
      </c>
      <c r="DG135" s="62">
        <v>61210</v>
      </c>
      <c r="DH135" s="62">
        <v>75.369894404205127</v>
      </c>
      <c r="DI135" s="62">
        <v>13.06</v>
      </c>
      <c r="DJ135" s="62">
        <v>1445</v>
      </c>
      <c r="DK135" s="62">
        <v>2.0340995035569867</v>
      </c>
      <c r="DL135" s="62">
        <v>12.866</v>
      </c>
      <c r="DM135" s="62">
        <v>460</v>
      </c>
      <c r="DN135" s="62">
        <v>0.74559196404255468</v>
      </c>
      <c r="DO135" s="62">
        <v>12.725</v>
      </c>
      <c r="DP135" s="62">
        <v>57266</v>
      </c>
      <c r="DQ135" s="62">
        <v>104.24759005170277</v>
      </c>
      <c r="DR135" s="62">
        <v>12.561999999999999</v>
      </c>
      <c r="DS135" s="62">
        <v>500</v>
      </c>
      <c r="DT135" s="62">
        <v>1.0089215828527813</v>
      </c>
      <c r="DU135" s="62">
        <v>12.417999999999999</v>
      </c>
      <c r="DV135" s="62">
        <v>0</v>
      </c>
      <c r="DW135" s="62">
        <v>0</v>
      </c>
      <c r="DX135" s="62">
        <v>12.315</v>
      </c>
      <c r="DY135" s="62">
        <v>10030</v>
      </c>
      <c r="DZ135" s="62">
        <v>24.181913701355477</v>
      </c>
      <c r="EA135" s="62"/>
      <c r="EB135" s="62"/>
      <c r="EC135" s="62"/>
      <c r="ED135" s="62"/>
      <c r="EE135" s="62"/>
      <c r="EF135" s="62"/>
      <c r="EG135" s="62">
        <v>12</v>
      </c>
      <c r="EH135" s="62">
        <v>158055</v>
      </c>
      <c r="EI135" s="62">
        <v>466.00959206148303</v>
      </c>
      <c r="EJ135" s="62"/>
      <c r="EK135" s="62">
        <v>0</v>
      </c>
      <c r="EL135" s="62">
        <v>0</v>
      </c>
      <c r="EM135" s="62">
        <v>0</v>
      </c>
      <c r="EN135" s="62">
        <v>0</v>
      </c>
      <c r="EO135" s="62">
        <v>0</v>
      </c>
      <c r="EP135" s="62">
        <v>11.81</v>
      </c>
      <c r="EQ135" s="62">
        <v>2130</v>
      </c>
      <c r="ER135" s="62">
        <v>7.3627813855989359</v>
      </c>
      <c r="ES135" s="62">
        <v>11.64</v>
      </c>
      <c r="ET135" s="62">
        <v>12250</v>
      </c>
      <c r="EU135" s="62">
        <v>48.466339841829281</v>
      </c>
      <c r="EV135" s="62">
        <v>11.5</v>
      </c>
      <c r="EW135" s="62">
        <v>16455</v>
      </c>
      <c r="EX135" s="62">
        <v>73.022723126665099</v>
      </c>
      <c r="EY135" s="62">
        <v>11.38</v>
      </c>
      <c r="EZ135" s="62">
        <v>133380</v>
      </c>
      <c r="FA135" s="62">
        <v>650.97364051769853</v>
      </c>
      <c r="FB135" s="62">
        <v>11.31</v>
      </c>
      <c r="FC135" s="62">
        <v>105</v>
      </c>
      <c r="FD135" s="62">
        <v>0.55534113210939839</v>
      </c>
      <c r="FE135" s="62">
        <v>11.29</v>
      </c>
      <c r="FF135" s="62">
        <v>3785</v>
      </c>
      <c r="FG135" s="62">
        <v>21.474572585611931</v>
      </c>
      <c r="FH135" s="62">
        <v>11.27</v>
      </c>
      <c r="FI135" s="62">
        <v>3575</v>
      </c>
      <c r="FJ135" s="62">
        <v>21.658049884407248</v>
      </c>
      <c r="FK135" s="62">
        <v>11.26</v>
      </c>
      <c r="FL135" s="76">
        <v>48525</v>
      </c>
      <c r="FM135" s="76">
        <v>310.83713417019214</v>
      </c>
      <c r="FN135" s="76">
        <v>11.282</v>
      </c>
      <c r="FO135" s="76">
        <v>50</v>
      </c>
      <c r="FP135" s="76">
        <v>0.33563099429591253</v>
      </c>
      <c r="FQ135" s="76">
        <v>11.3</v>
      </c>
      <c r="FR135" s="76">
        <v>28870</v>
      </c>
      <c r="FS135" s="76">
        <v>201.93041737829449</v>
      </c>
      <c r="FT135" s="76">
        <v>11.284000000000001</v>
      </c>
      <c r="FU135" s="76">
        <v>40</v>
      </c>
      <c r="FV135" s="76">
        <v>0.29136744102329948</v>
      </c>
      <c r="FW135" s="76">
        <v>11.27</v>
      </c>
      <c r="FX135" s="76">
        <v>141425</v>
      </c>
      <c r="FY135" s="76">
        <v>1067.1363482552542</v>
      </c>
      <c r="FZ135" s="76">
        <v>11.282999999999999</v>
      </c>
      <c r="GA135" s="76">
        <v>10</v>
      </c>
      <c r="GB135" s="76">
        <v>7.7716478455114257E-2</v>
      </c>
      <c r="GC135" s="62">
        <v>11.295</v>
      </c>
      <c r="GD135" s="62">
        <v>455</v>
      </c>
      <c r="GE135" s="62">
        <v>3.6327417265771151</v>
      </c>
      <c r="GF135" s="62">
        <v>11.303000000000001</v>
      </c>
      <c r="GG135" s="62">
        <v>905</v>
      </c>
      <c r="GH135" s="62">
        <v>7.4122016827319586</v>
      </c>
      <c r="GI135" s="62">
        <v>11.31</v>
      </c>
      <c r="GJ135" s="62">
        <v>870</v>
      </c>
      <c r="GK135" s="62">
        <v>7.2849526516178225</v>
      </c>
      <c r="GL135" s="62">
        <v>11.358000000000001</v>
      </c>
      <c r="GM135" s="62">
        <v>0</v>
      </c>
      <c r="GN135" s="62">
        <v>0</v>
      </c>
      <c r="GO135" s="62">
        <v>11.4</v>
      </c>
      <c r="GP135" s="62">
        <v>38255</v>
      </c>
      <c r="GQ135" s="62">
        <v>341.07702901292799</v>
      </c>
      <c r="GR135" s="62">
        <v>11.411</v>
      </c>
      <c r="GS135" s="62">
        <v>5</v>
      </c>
      <c r="GT135" s="62">
        <v>4.559646521607208E-2</v>
      </c>
      <c r="GU135" s="62">
        <v>11.42</v>
      </c>
      <c r="GV135" s="62">
        <v>855</v>
      </c>
      <c r="GW135" s="62">
        <v>7.933066403210753</v>
      </c>
      <c r="GX135" s="62">
        <v>11.451000000000001</v>
      </c>
      <c r="GY135" s="62">
        <v>0</v>
      </c>
      <c r="GZ135" s="62">
        <v>0</v>
      </c>
      <c r="HA135" s="62">
        <v>11.48</v>
      </c>
      <c r="HB135" s="62">
        <v>20305</v>
      </c>
      <c r="HC135" s="62">
        <v>191.70102374994462</v>
      </c>
      <c r="HD135" s="62">
        <v>11.49</v>
      </c>
      <c r="HE135" s="62">
        <v>65</v>
      </c>
      <c r="HF135" s="62">
        <v>0.61712021000646289</v>
      </c>
      <c r="HG135" s="62">
        <v>11.57</v>
      </c>
      <c r="HH135" s="62">
        <v>31745</v>
      </c>
      <c r="HI135" s="62">
        <v>297.3622061907198</v>
      </c>
      <c r="HJ135" s="62">
        <v>11.59</v>
      </c>
      <c r="HK135" s="62">
        <v>0</v>
      </c>
      <c r="HL135" s="62">
        <v>0</v>
      </c>
      <c r="HM135" s="62">
        <v>11.6</v>
      </c>
      <c r="HN135" s="62">
        <v>0</v>
      </c>
      <c r="HO135" s="62">
        <v>0</v>
      </c>
      <c r="HP135" s="62">
        <v>11.6</v>
      </c>
      <c r="HQ135" s="62">
        <v>0</v>
      </c>
      <c r="HR135" s="62">
        <v>0</v>
      </c>
    </row>
    <row r="136" spans="16:226" s="43" customFormat="1">
      <c r="P136" s="150">
        <f t="shared" si="47"/>
        <v>10</v>
      </c>
      <c r="Q136" s="61" t="str">
        <f>_xll.BDH(A136,$R$7:$S$7,$C$1,$C$1,"Dir=V","Dts=S","Sort=A","Quote=C","QtTyp=Y","Days=T","Per=cd","DtFmt=D","UseDPDF=Y")</f>
        <v>#N/A Invalid Security</v>
      </c>
      <c r="T136" s="43">
        <f t="shared" si="50"/>
        <v>0</v>
      </c>
      <c r="V136" s="69" t="str">
        <f>_xll.BDH(B136,$R$7:$S$7,$C$1,$C$1,"Dir=V","Dts=S","Sort=A","Quote=C","QtTyp=Y","Days=T","Per=cd","DtFmt=D","UseDPDF=Y")</f>
        <v>#N/A Invalid Security</v>
      </c>
      <c r="Y136" s="43">
        <f t="shared" si="51"/>
        <v>0</v>
      </c>
      <c r="AA136" s="43">
        <f t="shared" si="52"/>
        <v>0</v>
      </c>
      <c r="AB136" s="43">
        <f t="shared" ref="AB136:AB199" si="57">IF(AND(O136&lt;$K$1,ISERROR(T136+1-1)),Y136,T136)</f>
        <v>0</v>
      </c>
      <c r="AF136" s="54">
        <v>42195</v>
      </c>
      <c r="AG136" s="43">
        <v>13.56</v>
      </c>
      <c r="AH136" s="43">
        <v>317090</v>
      </c>
      <c r="AI136" s="43">
        <f t="shared" si="48"/>
        <v>317090</v>
      </c>
      <c r="AK136" s="58">
        <f t="shared" si="49"/>
        <v>42653</v>
      </c>
      <c r="AL136" s="43">
        <f t="shared" si="56"/>
        <v>131</v>
      </c>
      <c r="AM136" s="43">
        <f>IF(AK136="","",NETWORKDAYS(AK136,$AM$2,FERIADOS!$A$1:$A$830)-1)</f>
        <v>57</v>
      </c>
      <c r="AN136" s="63">
        <v>3.2065000000000001</v>
      </c>
      <c r="AO136" s="43">
        <f t="shared" si="53"/>
        <v>13.676</v>
      </c>
      <c r="AP136" s="50">
        <f t="shared" si="54"/>
        <v>61016</v>
      </c>
      <c r="AQ136" s="59">
        <f t="shared" ref="AQ136:AQ199" si="58">((100000/((AO136/100+1-0.01%)^(AM136/252))-100000/((AO136/100+1+0.01%)^(AM136/252)))/2)*AP136/1000/AN136</f>
        <v>36.781232134695479</v>
      </c>
      <c r="AR136" s="59">
        <f t="shared" si="55"/>
        <v>0</v>
      </c>
      <c r="AS136" s="72">
        <v>42653</v>
      </c>
      <c r="AT136" s="73">
        <v>2980.0223389547268</v>
      </c>
      <c r="AU136" s="62">
        <v>0</v>
      </c>
      <c r="AV136" s="62">
        <v>0</v>
      </c>
      <c r="AW136" s="62">
        <v>0</v>
      </c>
      <c r="AX136" s="62">
        <v>0</v>
      </c>
      <c r="AY136" s="62">
        <v>0</v>
      </c>
      <c r="AZ136" s="62">
        <v>0</v>
      </c>
      <c r="BA136" s="62">
        <v>0</v>
      </c>
      <c r="BB136" s="62">
        <v>0</v>
      </c>
      <c r="BC136" s="62">
        <v>0</v>
      </c>
      <c r="BD136" s="62">
        <v>0</v>
      </c>
      <c r="BE136" s="62">
        <v>0</v>
      </c>
      <c r="BF136" s="62">
        <v>0</v>
      </c>
      <c r="BG136" s="62">
        <v>0</v>
      </c>
      <c r="BH136" s="62">
        <v>0</v>
      </c>
      <c r="BI136" s="62">
        <v>0</v>
      </c>
      <c r="BJ136" s="62">
        <v>0</v>
      </c>
      <c r="BK136" s="62">
        <v>0</v>
      </c>
      <c r="BL136" s="62">
        <v>0</v>
      </c>
      <c r="BM136" s="62">
        <v>0</v>
      </c>
      <c r="BN136" s="74">
        <v>0</v>
      </c>
      <c r="BO136" s="75">
        <v>0</v>
      </c>
      <c r="BP136" s="62">
        <v>0</v>
      </c>
      <c r="BQ136" s="62">
        <v>0</v>
      </c>
      <c r="BR136" s="62">
        <v>0</v>
      </c>
      <c r="BS136" s="62">
        <v>0</v>
      </c>
      <c r="BT136" s="62">
        <v>0</v>
      </c>
      <c r="BU136" s="62">
        <v>0</v>
      </c>
      <c r="BV136" s="62">
        <v>0</v>
      </c>
      <c r="BW136" s="62">
        <v>0</v>
      </c>
      <c r="BX136" s="62">
        <v>0</v>
      </c>
      <c r="BY136" s="62">
        <v>0</v>
      </c>
      <c r="BZ136" s="62">
        <v>0</v>
      </c>
      <c r="CA136" s="62">
        <v>0</v>
      </c>
      <c r="CB136" s="62">
        <v>0</v>
      </c>
      <c r="CC136" s="62">
        <v>0</v>
      </c>
      <c r="CD136" s="62">
        <v>0</v>
      </c>
      <c r="CE136" s="62">
        <v>0</v>
      </c>
      <c r="CF136" s="62">
        <v>0</v>
      </c>
      <c r="CG136" s="62">
        <v>0</v>
      </c>
      <c r="CH136" s="62">
        <v>0</v>
      </c>
      <c r="CI136" s="62">
        <v>0</v>
      </c>
      <c r="CJ136" s="62">
        <v>0</v>
      </c>
      <c r="CK136" s="62">
        <v>0</v>
      </c>
      <c r="CL136" s="62">
        <v>0</v>
      </c>
      <c r="CM136" s="62">
        <v>0</v>
      </c>
      <c r="CN136" s="62">
        <v>0</v>
      </c>
      <c r="CO136" s="62">
        <v>0</v>
      </c>
      <c r="CP136" s="62">
        <v>0</v>
      </c>
      <c r="CQ136" s="62">
        <v>13.968</v>
      </c>
      <c r="CR136" s="62">
        <v>262535</v>
      </c>
      <c r="CS136" s="62">
        <v>42.431054196694916</v>
      </c>
      <c r="CT136" s="62">
        <v>13.87</v>
      </c>
      <c r="CU136" s="62">
        <v>21620</v>
      </c>
      <c r="CV136" s="62">
        <v>8.0769612956981636</v>
      </c>
      <c r="CW136" s="62">
        <v>13.676</v>
      </c>
      <c r="CX136" s="62">
        <v>61016</v>
      </c>
      <c r="CY136" s="62">
        <v>36.781232134695479</v>
      </c>
      <c r="CZ136" s="62">
        <v>13.5</v>
      </c>
      <c r="DA136" s="62">
        <v>4665</v>
      </c>
      <c r="DB136" s="62">
        <v>3.8619827391662929</v>
      </c>
      <c r="DC136" s="62">
        <v>0</v>
      </c>
      <c r="DD136" s="62">
        <v>0</v>
      </c>
      <c r="DE136" s="62">
        <v>0</v>
      </c>
      <c r="DF136" s="62">
        <v>13.21</v>
      </c>
      <c r="DG136" s="62">
        <v>22205</v>
      </c>
      <c r="DH136" s="62">
        <v>27.457186030252114</v>
      </c>
      <c r="DI136" s="62">
        <v>13.032</v>
      </c>
      <c r="DJ136" s="62">
        <v>450</v>
      </c>
      <c r="DK136" s="62">
        <v>0.63580552661702594</v>
      </c>
      <c r="DL136" s="62">
        <v>12.869</v>
      </c>
      <c r="DM136" s="62">
        <v>205</v>
      </c>
      <c r="DN136" s="62">
        <v>0.33303251442964699</v>
      </c>
      <c r="DO136" s="62">
        <v>12.75</v>
      </c>
      <c r="DP136" s="62">
        <v>79900</v>
      </c>
      <c r="DQ136" s="62">
        <v>145.62773740938275</v>
      </c>
      <c r="DR136" s="62">
        <v>12.579000000000001</v>
      </c>
      <c r="DS136" s="62">
        <v>0</v>
      </c>
      <c r="DT136" s="62">
        <v>0</v>
      </c>
      <c r="DU136" s="62">
        <v>12.428000000000001</v>
      </c>
      <c r="DV136" s="62">
        <v>0</v>
      </c>
      <c r="DW136" s="62">
        <v>0</v>
      </c>
      <c r="DX136" s="62">
        <v>12.32</v>
      </c>
      <c r="DY136" s="62">
        <v>5085</v>
      </c>
      <c r="DZ136" s="62">
        <v>12.260626324601665</v>
      </c>
      <c r="EA136" s="62"/>
      <c r="EB136" s="62"/>
      <c r="EC136" s="62"/>
      <c r="ED136" s="62"/>
      <c r="EE136" s="62"/>
      <c r="EF136" s="62"/>
      <c r="EG136" s="62">
        <v>12</v>
      </c>
      <c r="EH136" s="62">
        <v>123720</v>
      </c>
      <c r="EI136" s="62">
        <v>364.5413456692325</v>
      </c>
      <c r="EJ136" s="62"/>
      <c r="EK136" s="62">
        <v>0</v>
      </c>
      <c r="EL136" s="62">
        <v>0</v>
      </c>
      <c r="EM136" s="62">
        <v>0</v>
      </c>
      <c r="EN136" s="62">
        <v>0</v>
      </c>
      <c r="EO136" s="62">
        <v>0</v>
      </c>
      <c r="EP136" s="62">
        <v>11.8</v>
      </c>
      <c r="EQ136" s="62">
        <v>2395</v>
      </c>
      <c r="ER136" s="62">
        <v>8.2708437466039317</v>
      </c>
      <c r="ES136" s="62">
        <v>11.61</v>
      </c>
      <c r="ET136" s="62">
        <v>10180</v>
      </c>
      <c r="EU136" s="62">
        <v>40.242336249217068</v>
      </c>
      <c r="EV136" s="62">
        <v>11.47</v>
      </c>
      <c r="EW136" s="62">
        <v>7960</v>
      </c>
      <c r="EX136" s="62">
        <v>35.286256303930621</v>
      </c>
      <c r="EY136" s="62">
        <v>11.33</v>
      </c>
      <c r="EZ136" s="62">
        <v>110210</v>
      </c>
      <c r="FA136" s="62">
        <v>537.53778481970505</v>
      </c>
      <c r="FB136" s="62">
        <v>11.29</v>
      </c>
      <c r="FC136" s="62">
        <v>405</v>
      </c>
      <c r="FD136" s="62">
        <v>2.1384960862007478</v>
      </c>
      <c r="FE136" s="62">
        <v>11.24</v>
      </c>
      <c r="FF136" s="62">
        <v>2310</v>
      </c>
      <c r="FG136" s="62">
        <v>13.096081164922012</v>
      </c>
      <c r="FH136" s="62">
        <v>11.23</v>
      </c>
      <c r="FI136" s="62">
        <v>2885</v>
      </c>
      <c r="FJ136" s="62">
        <v>17.458229248818217</v>
      </c>
      <c r="FK136" s="62">
        <v>11.21</v>
      </c>
      <c r="FL136" s="76">
        <v>41920</v>
      </c>
      <c r="FM136" s="76">
        <v>268.32294072278518</v>
      </c>
      <c r="FN136" s="76">
        <v>11.231999999999999</v>
      </c>
      <c r="FO136" s="76">
        <v>35</v>
      </c>
      <c r="FP136" s="76">
        <v>0.23476780324452987</v>
      </c>
      <c r="FQ136" s="76">
        <v>11.25</v>
      </c>
      <c r="FR136" s="76">
        <v>14065</v>
      </c>
      <c r="FS136" s="76">
        <v>98.307641984895753</v>
      </c>
      <c r="FT136" s="76">
        <v>11.234</v>
      </c>
      <c r="FU136" s="76">
        <v>50</v>
      </c>
      <c r="FV136" s="76">
        <v>0.36396860714397361</v>
      </c>
      <c r="FW136" s="76">
        <v>11.22</v>
      </c>
      <c r="FX136" s="76">
        <v>103442</v>
      </c>
      <c r="FY136" s="76">
        <v>780.05774175439967</v>
      </c>
      <c r="FZ136" s="76">
        <v>11.244</v>
      </c>
      <c r="GA136" s="76">
        <v>5</v>
      </c>
      <c r="GB136" s="76">
        <v>3.8815917577144136E-2</v>
      </c>
      <c r="GC136" s="62">
        <v>11.265000000000001</v>
      </c>
      <c r="GD136" s="62">
        <v>5</v>
      </c>
      <c r="GE136" s="62">
        <v>3.9859942872408412E-2</v>
      </c>
      <c r="GF136" s="62">
        <v>11.276</v>
      </c>
      <c r="GG136" s="62">
        <v>5</v>
      </c>
      <c r="GH136" s="62">
        <v>4.0884000918351183E-2</v>
      </c>
      <c r="GI136" s="62">
        <v>11.285</v>
      </c>
      <c r="GJ136" s="62">
        <v>3175</v>
      </c>
      <c r="GK136" s="62">
        <v>26.53976005711397</v>
      </c>
      <c r="GL136" s="62">
        <v>11.324999999999999</v>
      </c>
      <c r="GM136" s="62">
        <v>0</v>
      </c>
      <c r="GN136" s="62">
        <v>0</v>
      </c>
      <c r="GO136" s="62">
        <v>11.36</v>
      </c>
      <c r="GP136" s="62">
        <v>19807</v>
      </c>
      <c r="GQ136" s="62">
        <v>176.47847960450562</v>
      </c>
      <c r="GR136" s="62">
        <v>11.381</v>
      </c>
      <c r="GS136" s="62">
        <v>0</v>
      </c>
      <c r="GT136" s="62">
        <v>0</v>
      </c>
      <c r="GU136" s="62">
        <v>11.4</v>
      </c>
      <c r="GV136" s="62">
        <v>1620</v>
      </c>
      <c r="GW136" s="62">
        <v>15.002918041323625</v>
      </c>
      <c r="GX136" s="62">
        <v>11.420999999999999</v>
      </c>
      <c r="GY136" s="62">
        <v>0</v>
      </c>
      <c r="GZ136" s="62">
        <v>0</v>
      </c>
      <c r="HA136" s="62">
        <v>11.44</v>
      </c>
      <c r="HB136" s="62">
        <v>27630</v>
      </c>
      <c r="HC136" s="62">
        <v>260.82691131950486</v>
      </c>
      <c r="HD136" s="62">
        <v>11.465</v>
      </c>
      <c r="HE136" s="62">
        <v>90</v>
      </c>
      <c r="HF136" s="62">
        <v>0.85346582974882224</v>
      </c>
      <c r="HG136" s="62">
        <v>11.54</v>
      </c>
      <c r="HH136" s="62">
        <v>6075</v>
      </c>
      <c r="HI136" s="62">
        <v>56.877191908525589</v>
      </c>
      <c r="HJ136" s="62">
        <v>11.54</v>
      </c>
      <c r="HK136" s="62">
        <v>0</v>
      </c>
      <c r="HL136" s="62">
        <v>0</v>
      </c>
      <c r="HM136" s="62">
        <v>11.547000000000001</v>
      </c>
      <c r="HN136" s="62">
        <v>0</v>
      </c>
      <c r="HO136" s="62">
        <v>0</v>
      </c>
      <c r="HP136" s="62">
        <v>11.547000000000001</v>
      </c>
      <c r="HQ136" s="62">
        <v>0</v>
      </c>
      <c r="HR136" s="62">
        <v>0</v>
      </c>
    </row>
    <row r="137" spans="16:226" s="43" customFormat="1">
      <c r="P137" s="150">
        <f t="shared" ref="P137:P198" si="59">IF((I137*(1+$P$6))&gt;10,(I137*(1+$P$6)),10)</f>
        <v>10</v>
      </c>
      <c r="Q137" s="61" t="str">
        <f>_xll.BDH(A137,$R$7:$S$7,$C$1,$C$1,"Dir=V","Dts=S","Sort=A","Quote=C","QtTyp=Y","Days=T","Per=cd","DtFmt=D","UseDPDF=Y")</f>
        <v>#N/A Invalid Security</v>
      </c>
      <c r="T137" s="43">
        <f t="shared" si="50"/>
        <v>0</v>
      </c>
      <c r="V137" s="69" t="str">
        <f>_xll.BDH(B137,$R$7:$S$7,$C$1,$C$1,"Dir=V","Dts=S","Sort=A","Quote=C","QtTyp=Y","Days=T","Per=cd","DtFmt=D","UseDPDF=Y")</f>
        <v>#N/A Invalid Security</v>
      </c>
      <c r="Y137" s="43">
        <f t="shared" si="51"/>
        <v>0</v>
      </c>
      <c r="AA137" s="43">
        <f t="shared" si="52"/>
        <v>0</v>
      </c>
      <c r="AB137" s="43">
        <f t="shared" si="57"/>
        <v>0</v>
      </c>
      <c r="AF137" s="54">
        <v>42198</v>
      </c>
      <c r="AG137" s="43">
        <v>13.56</v>
      </c>
      <c r="AH137" s="43">
        <v>86530</v>
      </c>
      <c r="AI137" s="43">
        <f t="shared" ref="AI137:AI200" si="60">IF(ISERROR(AH137+1-1),0,AH137)</f>
        <v>86530</v>
      </c>
      <c r="AK137" s="58">
        <f t="shared" ref="AK137:AK200" si="61">AS137</f>
        <v>42650</v>
      </c>
      <c r="AL137" s="43">
        <f t="shared" si="56"/>
        <v>132</v>
      </c>
      <c r="AM137" s="43">
        <f>IF(AK137="","",NETWORKDAYS(AK137,$AM$2,FERIADOS!$A$1:$A$830)-1)</f>
        <v>58</v>
      </c>
      <c r="AN137" s="63">
        <v>3.2212000000000001</v>
      </c>
      <c r="AO137" s="43">
        <f t="shared" si="53"/>
        <v>13.66</v>
      </c>
      <c r="AP137" s="50">
        <f t="shared" si="54"/>
        <v>508020</v>
      </c>
      <c r="AQ137" s="59">
        <f t="shared" si="58"/>
        <v>310.08755439565425</v>
      </c>
      <c r="AR137" s="59">
        <f t="shared" si="55"/>
        <v>0</v>
      </c>
      <c r="AS137" s="72">
        <v>42650</v>
      </c>
      <c r="AT137" s="73">
        <v>5112.6841123772183</v>
      </c>
      <c r="AU137" s="62">
        <v>0</v>
      </c>
      <c r="AV137" s="62">
        <v>0</v>
      </c>
      <c r="AW137" s="62">
        <v>0</v>
      </c>
      <c r="AX137" s="62">
        <v>0</v>
      </c>
      <c r="AY137" s="62">
        <v>0</v>
      </c>
      <c r="AZ137" s="62">
        <v>0</v>
      </c>
      <c r="BA137" s="62">
        <v>0</v>
      </c>
      <c r="BB137" s="62">
        <v>0</v>
      </c>
      <c r="BC137" s="62">
        <v>0</v>
      </c>
      <c r="BD137" s="62">
        <v>0</v>
      </c>
      <c r="BE137" s="62">
        <v>0</v>
      </c>
      <c r="BF137" s="62">
        <v>0</v>
      </c>
      <c r="BG137" s="62">
        <v>0</v>
      </c>
      <c r="BH137" s="62">
        <v>0</v>
      </c>
      <c r="BI137" s="62">
        <v>0</v>
      </c>
      <c r="BJ137" s="62">
        <v>0</v>
      </c>
      <c r="BK137" s="62">
        <v>0</v>
      </c>
      <c r="BL137" s="62">
        <v>0</v>
      </c>
      <c r="BM137" s="62">
        <v>0</v>
      </c>
      <c r="BN137" s="74">
        <v>0</v>
      </c>
      <c r="BO137" s="75">
        <v>0</v>
      </c>
      <c r="BP137" s="62">
        <v>0</v>
      </c>
      <c r="BQ137" s="62">
        <v>0</v>
      </c>
      <c r="BR137" s="62">
        <v>0</v>
      </c>
      <c r="BS137" s="62">
        <v>0</v>
      </c>
      <c r="BT137" s="62">
        <v>0</v>
      </c>
      <c r="BU137" s="62">
        <v>0</v>
      </c>
      <c r="BV137" s="62">
        <v>0</v>
      </c>
      <c r="BW137" s="62">
        <v>0</v>
      </c>
      <c r="BX137" s="62">
        <v>0</v>
      </c>
      <c r="BY137" s="62">
        <v>0</v>
      </c>
      <c r="BZ137" s="62">
        <v>0</v>
      </c>
      <c r="CA137" s="62">
        <v>0</v>
      </c>
      <c r="CB137" s="62">
        <v>0</v>
      </c>
      <c r="CC137" s="62">
        <v>0</v>
      </c>
      <c r="CD137" s="62">
        <v>0</v>
      </c>
      <c r="CE137" s="62">
        <v>0</v>
      </c>
      <c r="CF137" s="62">
        <v>0</v>
      </c>
      <c r="CG137" s="62">
        <v>0</v>
      </c>
      <c r="CH137" s="62">
        <v>0</v>
      </c>
      <c r="CI137" s="62">
        <v>0</v>
      </c>
      <c r="CJ137" s="62">
        <v>0</v>
      </c>
      <c r="CK137" s="62">
        <v>0</v>
      </c>
      <c r="CL137" s="62">
        <v>0</v>
      </c>
      <c r="CM137" s="62">
        <v>0</v>
      </c>
      <c r="CN137" s="62">
        <v>0</v>
      </c>
      <c r="CO137" s="62">
        <v>0</v>
      </c>
      <c r="CP137" s="62">
        <v>0</v>
      </c>
      <c r="CQ137" s="62">
        <v>13.965</v>
      </c>
      <c r="CR137" s="62">
        <v>242020</v>
      </c>
      <c r="CS137" s="62">
        <v>41.512317094680284</v>
      </c>
      <c r="CT137" s="62">
        <v>13.866</v>
      </c>
      <c r="CU137" s="62">
        <v>1710</v>
      </c>
      <c r="CV137" s="62">
        <v>0.65377757784749579</v>
      </c>
      <c r="CW137" s="62">
        <v>13.66</v>
      </c>
      <c r="CX137" s="62">
        <v>508020</v>
      </c>
      <c r="CY137" s="62">
        <v>310.08755439565425</v>
      </c>
      <c r="CZ137" s="62">
        <v>13.475</v>
      </c>
      <c r="DA137" s="62">
        <v>1460</v>
      </c>
      <c r="DB137" s="62">
        <v>1.218136032086762</v>
      </c>
      <c r="DC137" s="62">
        <v>0</v>
      </c>
      <c r="DD137" s="62">
        <v>0</v>
      </c>
      <c r="DE137" s="62">
        <v>0</v>
      </c>
      <c r="DF137" s="62">
        <v>13.185</v>
      </c>
      <c r="DG137" s="62">
        <v>33110</v>
      </c>
      <c r="DH137" s="62">
        <v>41.087550299261792</v>
      </c>
      <c r="DI137" s="62">
        <v>13.05</v>
      </c>
      <c r="DJ137" s="62">
        <v>310</v>
      </c>
      <c r="DK137" s="62">
        <v>0.43883810430042519</v>
      </c>
      <c r="DL137" s="62">
        <v>12.92</v>
      </c>
      <c r="DM137" s="62">
        <v>855</v>
      </c>
      <c r="DN137" s="62">
        <v>1.3895947683387122</v>
      </c>
      <c r="DO137" s="62">
        <v>12.715</v>
      </c>
      <c r="DP137" s="62">
        <v>45940</v>
      </c>
      <c r="DQ137" s="62">
        <v>83.814678787130163</v>
      </c>
      <c r="DR137" s="62">
        <v>12.542</v>
      </c>
      <c r="DS137" s="62">
        <v>0</v>
      </c>
      <c r="DT137" s="62">
        <v>0</v>
      </c>
      <c r="DU137" s="62">
        <v>12.388999999999999</v>
      </c>
      <c r="DV137" s="62">
        <v>0</v>
      </c>
      <c r="DW137" s="62">
        <v>0</v>
      </c>
      <c r="DX137" s="62">
        <v>12.28</v>
      </c>
      <c r="DY137" s="62">
        <v>1685</v>
      </c>
      <c r="DZ137" s="62">
        <v>4.0617169268271374</v>
      </c>
      <c r="EA137" s="62"/>
      <c r="EB137" s="62"/>
      <c r="EC137" s="62"/>
      <c r="ED137" s="62"/>
      <c r="EE137" s="62"/>
      <c r="EF137" s="62"/>
      <c r="EG137" s="62">
        <v>11.96</v>
      </c>
      <c r="EH137" s="62">
        <v>257755</v>
      </c>
      <c r="EI137" s="62">
        <v>758.74055344268186</v>
      </c>
      <c r="EJ137" s="62"/>
      <c r="EK137" s="62">
        <v>0</v>
      </c>
      <c r="EL137" s="62">
        <v>0</v>
      </c>
      <c r="EM137" s="62">
        <v>0</v>
      </c>
      <c r="EN137" s="62">
        <v>0</v>
      </c>
      <c r="EO137" s="62">
        <v>0</v>
      </c>
      <c r="EP137" s="62">
        <v>11.76</v>
      </c>
      <c r="EQ137" s="62">
        <v>1345</v>
      </c>
      <c r="ER137" s="62">
        <v>4.6382272243903717</v>
      </c>
      <c r="ES137" s="62">
        <v>11.58</v>
      </c>
      <c r="ET137" s="62">
        <v>23510</v>
      </c>
      <c r="EU137" s="62">
        <v>92.755044791469857</v>
      </c>
      <c r="EV137" s="62">
        <v>11.45</v>
      </c>
      <c r="EW137" s="62">
        <v>12565</v>
      </c>
      <c r="EX137" s="62">
        <v>55.56363889965013</v>
      </c>
      <c r="EY137" s="62">
        <v>11.32</v>
      </c>
      <c r="EZ137" s="62">
        <v>205399</v>
      </c>
      <c r="FA137" s="62">
        <v>998.89662806602075</v>
      </c>
      <c r="FB137" s="62">
        <v>11.27</v>
      </c>
      <c r="FC137" s="62">
        <v>150</v>
      </c>
      <c r="FD137" s="62">
        <v>0.78985374954358134</v>
      </c>
      <c r="FE137" s="62">
        <v>11.24</v>
      </c>
      <c r="FF137" s="62">
        <v>8460</v>
      </c>
      <c r="FG137" s="62">
        <v>47.793502455039871</v>
      </c>
      <c r="FH137" s="62">
        <v>11.24</v>
      </c>
      <c r="FI137" s="62">
        <v>295</v>
      </c>
      <c r="FJ137" s="62">
        <v>1.7780110518565022</v>
      </c>
      <c r="FK137" s="62">
        <v>11.23</v>
      </c>
      <c r="FL137" s="76">
        <v>59258</v>
      </c>
      <c r="FM137" s="76">
        <v>377.59074460359318</v>
      </c>
      <c r="FN137" s="76">
        <v>11.25</v>
      </c>
      <c r="FO137" s="76">
        <v>75</v>
      </c>
      <c r="FP137" s="76">
        <v>0.5007797341756286</v>
      </c>
      <c r="FQ137" s="76">
        <v>11.28</v>
      </c>
      <c r="FR137" s="76">
        <v>43450</v>
      </c>
      <c r="FS137" s="76">
        <v>302.12192433805501</v>
      </c>
      <c r="FT137" s="76">
        <v>11.263999999999999</v>
      </c>
      <c r="FU137" s="76">
        <v>105</v>
      </c>
      <c r="FV137" s="76">
        <v>0.7602698226800727</v>
      </c>
      <c r="FW137" s="76">
        <v>11.25</v>
      </c>
      <c r="FX137" s="76">
        <v>160245</v>
      </c>
      <c r="FY137" s="76">
        <v>1201.8322626140357</v>
      </c>
      <c r="FZ137" s="76">
        <v>11.268000000000001</v>
      </c>
      <c r="GA137" s="76">
        <v>30</v>
      </c>
      <c r="GB137" s="76">
        <v>0.23166875222184505</v>
      </c>
      <c r="GC137" s="62">
        <v>11.285</v>
      </c>
      <c r="GD137" s="62">
        <v>60</v>
      </c>
      <c r="GE137" s="62">
        <v>0.47584954790763628</v>
      </c>
      <c r="GF137" s="62">
        <v>11.292999999999999</v>
      </c>
      <c r="GG137" s="62">
        <v>30</v>
      </c>
      <c r="GH137" s="62">
        <v>0.24405445990874414</v>
      </c>
      <c r="GI137" s="62">
        <v>11.3</v>
      </c>
      <c r="GJ137" s="62">
        <v>455</v>
      </c>
      <c r="GK137" s="62">
        <v>3.784092991579914</v>
      </c>
      <c r="GL137" s="62">
        <v>11.365</v>
      </c>
      <c r="GM137" s="62">
        <v>0</v>
      </c>
      <c r="GN137" s="62">
        <v>0</v>
      </c>
      <c r="GO137" s="62">
        <v>11.42</v>
      </c>
      <c r="GP137" s="62">
        <v>50848</v>
      </c>
      <c r="GQ137" s="62">
        <v>449.33280835012141</v>
      </c>
      <c r="GR137" s="62">
        <v>11.430999999999999</v>
      </c>
      <c r="GS137" s="62">
        <v>0</v>
      </c>
      <c r="GT137" s="62">
        <v>0</v>
      </c>
      <c r="GU137" s="62">
        <v>11.44</v>
      </c>
      <c r="GV137" s="62">
        <v>655</v>
      </c>
      <c r="GW137" s="62">
        <v>6.0213277686377653</v>
      </c>
      <c r="GX137" s="62">
        <v>11.475999999999999</v>
      </c>
      <c r="GY137" s="62">
        <v>0</v>
      </c>
      <c r="GZ137" s="62">
        <v>0</v>
      </c>
      <c r="HA137" s="62">
        <v>11.51</v>
      </c>
      <c r="HB137" s="62">
        <v>24965</v>
      </c>
      <c r="HC137" s="62">
        <v>233.25540003509491</v>
      </c>
      <c r="HD137" s="62">
        <v>11.577</v>
      </c>
      <c r="HE137" s="62">
        <v>180</v>
      </c>
      <c r="HF137" s="62">
        <v>1.6818221869039591</v>
      </c>
      <c r="HG137" s="62">
        <v>11.63</v>
      </c>
      <c r="HH137" s="62">
        <v>9705</v>
      </c>
      <c r="HI137" s="62">
        <v>89.631483505522482</v>
      </c>
      <c r="HJ137" s="62">
        <v>11.63</v>
      </c>
      <c r="HK137" s="62">
        <v>0</v>
      </c>
      <c r="HL137" s="62">
        <v>0</v>
      </c>
      <c r="HM137" s="62">
        <v>11.637</v>
      </c>
      <c r="HN137" s="62">
        <v>0</v>
      </c>
      <c r="HO137" s="62">
        <v>0</v>
      </c>
      <c r="HP137" s="62">
        <v>11.637</v>
      </c>
      <c r="HQ137" s="62">
        <v>0</v>
      </c>
      <c r="HR137" s="62">
        <v>0</v>
      </c>
    </row>
    <row r="138" spans="16:226" s="43" customFormat="1">
      <c r="P138" s="150">
        <f t="shared" si="59"/>
        <v>10</v>
      </c>
      <c r="Q138" s="61" t="str">
        <f>_xll.BDH(A138,$R$7:$S$7,$C$1,$C$1,"Dir=V","Dts=S","Sort=A","Quote=C","QtTyp=Y","Days=T","Per=cd","DtFmt=D","UseDPDF=Y")</f>
        <v>#N/A Invalid Security</v>
      </c>
      <c r="T138" s="43">
        <f t="shared" ref="T138:T198" si="62">IF(ISERROR(S138+1-1),0,(S138+1-1))</f>
        <v>0</v>
      </c>
      <c r="V138" s="69" t="str">
        <f>_xll.BDH(B138,$R$7:$S$7,$C$1,$C$1,"Dir=V","Dts=S","Sort=A","Quote=C","QtTyp=Y","Days=T","Per=cd","DtFmt=D","UseDPDF=Y")</f>
        <v>#N/A Invalid Security</v>
      </c>
      <c r="Y138" s="43">
        <f t="shared" ref="Y138:Y198" si="63">IF(ISERROR(X138+1-1),0,(X138+1-1))</f>
        <v>0</v>
      </c>
      <c r="AA138" s="43">
        <f t="shared" ref="AA138:AA198" si="64">IF(ISERROR(S138+1-1),R138,R138)</f>
        <v>0</v>
      </c>
      <c r="AB138" s="43">
        <f t="shared" si="57"/>
        <v>0</v>
      </c>
      <c r="AF138" s="54">
        <v>42199</v>
      </c>
      <c r="AG138" s="43">
        <v>13.53</v>
      </c>
      <c r="AH138" s="43">
        <v>170375</v>
      </c>
      <c r="AI138" s="43">
        <f t="shared" si="60"/>
        <v>170375</v>
      </c>
      <c r="AK138" s="58">
        <f t="shared" si="61"/>
        <v>42649</v>
      </c>
      <c r="AL138" s="43">
        <f t="shared" si="56"/>
        <v>133</v>
      </c>
      <c r="AM138" s="43">
        <f>IF(AK138="","",NETWORKDAYS(AK138,$AM$2,FERIADOS!$A$1:$A$830)-1)</f>
        <v>59</v>
      </c>
      <c r="AN138" s="63">
        <v>3.2280000000000002</v>
      </c>
      <c r="AO138" s="43">
        <f t="shared" ref="AO138:AO201" si="65">IF(ISERROR(VLOOKUP(AK138,$AF$8:$AI$2288,2,FALSE)),0,VLOOKUP(AK138,$AF$8:$AI$2288,2,FALSE))</f>
        <v>13.701000000000001</v>
      </c>
      <c r="AP138" s="50">
        <f t="shared" ref="AP138:AP201" si="66">IF(ISERROR(VLOOKUP(AK138,$AF$8:$AI$2288,4,FALSE)),0,VLOOKUP(AK138,$AF$8:$AI$2288,4,FALSE))</f>
        <v>378725</v>
      </c>
      <c r="AQ138" s="59">
        <f t="shared" si="58"/>
        <v>234.4346018121951</v>
      </c>
      <c r="AR138" s="59">
        <f t="shared" ref="AR138:AR201" si="67">AQ138-CY138</f>
        <v>0</v>
      </c>
      <c r="AS138" s="72">
        <v>42649</v>
      </c>
      <c r="AT138" s="73">
        <v>4811.347457543724</v>
      </c>
      <c r="AU138" s="62">
        <v>0</v>
      </c>
      <c r="AV138" s="62">
        <v>0</v>
      </c>
      <c r="AW138" s="62">
        <v>0</v>
      </c>
      <c r="AX138" s="62">
        <v>0</v>
      </c>
      <c r="AY138" s="62">
        <v>0</v>
      </c>
      <c r="AZ138" s="62">
        <v>0</v>
      </c>
      <c r="BA138" s="62">
        <v>0</v>
      </c>
      <c r="BB138" s="62">
        <v>0</v>
      </c>
      <c r="BC138" s="62">
        <v>0</v>
      </c>
      <c r="BD138" s="62">
        <v>0</v>
      </c>
      <c r="BE138" s="62">
        <v>0</v>
      </c>
      <c r="BF138" s="62">
        <v>0</v>
      </c>
      <c r="BG138" s="62">
        <v>0</v>
      </c>
      <c r="BH138" s="62">
        <v>0</v>
      </c>
      <c r="BI138" s="62">
        <v>0</v>
      </c>
      <c r="BJ138" s="62">
        <v>0</v>
      </c>
      <c r="BK138" s="62">
        <v>0</v>
      </c>
      <c r="BL138" s="62">
        <v>0</v>
      </c>
      <c r="BM138" s="62">
        <v>0</v>
      </c>
      <c r="BN138" s="74">
        <v>0</v>
      </c>
      <c r="BO138" s="75">
        <v>0</v>
      </c>
      <c r="BP138" s="62">
        <v>0</v>
      </c>
      <c r="BQ138" s="62">
        <v>0</v>
      </c>
      <c r="BR138" s="62">
        <v>0</v>
      </c>
      <c r="BS138" s="62">
        <v>0</v>
      </c>
      <c r="BT138" s="62">
        <v>0</v>
      </c>
      <c r="BU138" s="62">
        <v>0</v>
      </c>
      <c r="BV138" s="62">
        <v>0</v>
      </c>
      <c r="BW138" s="62">
        <v>0</v>
      </c>
      <c r="BX138" s="62">
        <v>0</v>
      </c>
      <c r="BY138" s="62">
        <v>0</v>
      </c>
      <c r="BZ138" s="62">
        <v>0</v>
      </c>
      <c r="CA138" s="62">
        <v>0</v>
      </c>
      <c r="CB138" s="62">
        <v>0</v>
      </c>
      <c r="CC138" s="62">
        <v>0</v>
      </c>
      <c r="CD138" s="62">
        <v>0</v>
      </c>
      <c r="CE138" s="62">
        <v>0</v>
      </c>
      <c r="CF138" s="62">
        <v>0</v>
      </c>
      <c r="CG138" s="62">
        <v>0</v>
      </c>
      <c r="CH138" s="62">
        <v>0</v>
      </c>
      <c r="CI138" s="62">
        <v>0</v>
      </c>
      <c r="CJ138" s="62">
        <v>0</v>
      </c>
      <c r="CK138" s="62">
        <v>0</v>
      </c>
      <c r="CL138" s="62">
        <v>0</v>
      </c>
      <c r="CM138" s="62">
        <v>0</v>
      </c>
      <c r="CN138" s="62">
        <v>0</v>
      </c>
      <c r="CO138" s="62">
        <v>0</v>
      </c>
      <c r="CP138" s="62">
        <v>0</v>
      </c>
      <c r="CQ138" s="62">
        <v>13.99</v>
      </c>
      <c r="CR138" s="62">
        <v>28615</v>
      </c>
      <c r="CS138" s="62">
        <v>5.2000270537333035</v>
      </c>
      <c r="CT138" s="62">
        <v>13.88</v>
      </c>
      <c r="CU138" s="62">
        <v>3020</v>
      </c>
      <c r="CV138" s="62">
        <v>1.1834208663793582</v>
      </c>
      <c r="CW138" s="62">
        <v>13.701000000000001</v>
      </c>
      <c r="CX138" s="62">
        <v>378725</v>
      </c>
      <c r="CY138" s="62">
        <v>234.4346018121951</v>
      </c>
      <c r="CZ138" s="62">
        <v>13.53</v>
      </c>
      <c r="DA138" s="62">
        <v>230</v>
      </c>
      <c r="DB138" s="62">
        <v>0.19366628346034567</v>
      </c>
      <c r="DC138" s="62">
        <v>0</v>
      </c>
      <c r="DD138" s="62">
        <v>0</v>
      </c>
      <c r="DE138" s="62">
        <v>0</v>
      </c>
      <c r="DF138" s="62">
        <v>13.24</v>
      </c>
      <c r="DG138" s="62">
        <v>31505</v>
      </c>
      <c r="DH138" s="62">
        <v>39.288242295647109</v>
      </c>
      <c r="DI138" s="62">
        <v>13.11</v>
      </c>
      <c r="DJ138" s="62">
        <v>4105</v>
      </c>
      <c r="DK138" s="62">
        <v>5.8328841540078491</v>
      </c>
      <c r="DL138" s="62">
        <v>12.935</v>
      </c>
      <c r="DM138" s="62">
        <v>1310</v>
      </c>
      <c r="DN138" s="62">
        <v>2.1363011532494247</v>
      </c>
      <c r="DO138" s="62">
        <v>12.775</v>
      </c>
      <c r="DP138" s="62">
        <v>100934</v>
      </c>
      <c r="DQ138" s="62">
        <v>184.51225235829321</v>
      </c>
      <c r="DR138" s="62">
        <v>12.61</v>
      </c>
      <c r="DS138" s="62">
        <v>1625</v>
      </c>
      <c r="DT138" s="62">
        <v>3.2871516051518603</v>
      </c>
      <c r="DU138" s="62">
        <v>12.45</v>
      </c>
      <c r="DV138" s="62">
        <v>25</v>
      </c>
      <c r="DW138" s="62">
        <v>5.5817243408730385E-2</v>
      </c>
      <c r="DX138" s="62">
        <v>12.335000000000001</v>
      </c>
      <c r="DY138" s="62">
        <v>9505</v>
      </c>
      <c r="DZ138" s="62">
        <v>22.923826628462869</v>
      </c>
      <c r="EA138" s="62"/>
      <c r="EB138" s="62"/>
      <c r="EC138" s="62"/>
      <c r="ED138" s="62"/>
      <c r="EE138" s="62"/>
      <c r="EF138" s="62"/>
      <c r="EG138" s="62">
        <v>12.01</v>
      </c>
      <c r="EH138" s="62">
        <v>207303</v>
      </c>
      <c r="EI138" s="62">
        <v>610.04615115227352</v>
      </c>
      <c r="EJ138" s="62"/>
      <c r="EK138" s="62">
        <v>0</v>
      </c>
      <c r="EL138" s="62">
        <v>0</v>
      </c>
      <c r="EM138" s="62">
        <v>0</v>
      </c>
      <c r="EN138" s="62">
        <v>0</v>
      </c>
      <c r="EO138" s="62">
        <v>0</v>
      </c>
      <c r="EP138" s="62">
        <v>11.83</v>
      </c>
      <c r="EQ138" s="62">
        <v>765</v>
      </c>
      <c r="ER138" s="62">
        <v>2.6344633009324627</v>
      </c>
      <c r="ES138" s="62">
        <v>11.65</v>
      </c>
      <c r="ET138" s="62">
        <v>18815</v>
      </c>
      <c r="EU138" s="62">
        <v>74.088644369051622</v>
      </c>
      <c r="EV138" s="62">
        <v>11.53</v>
      </c>
      <c r="EW138" s="62">
        <v>22285</v>
      </c>
      <c r="EX138" s="62">
        <v>98.285544234421891</v>
      </c>
      <c r="EY138" s="62">
        <v>11.4</v>
      </c>
      <c r="EZ138" s="62">
        <v>149084</v>
      </c>
      <c r="FA138" s="62">
        <v>722.8176977710765</v>
      </c>
      <c r="FB138" s="62">
        <v>11.35</v>
      </c>
      <c r="FC138" s="62">
        <v>170</v>
      </c>
      <c r="FD138" s="62">
        <v>0.89212929988331147</v>
      </c>
      <c r="FE138" s="62">
        <v>11.33</v>
      </c>
      <c r="FF138" s="62">
        <v>2880</v>
      </c>
      <c r="FG138" s="62">
        <v>16.204266906800317</v>
      </c>
      <c r="FH138" s="62">
        <v>11.32</v>
      </c>
      <c r="FI138" s="62">
        <v>425</v>
      </c>
      <c r="FJ138" s="62">
        <v>2.5512088593308859</v>
      </c>
      <c r="FK138" s="62">
        <v>11.31</v>
      </c>
      <c r="FL138" s="76">
        <v>58193</v>
      </c>
      <c r="FM138" s="76">
        <v>369.20242590562697</v>
      </c>
      <c r="FN138" s="76">
        <v>11.34</v>
      </c>
      <c r="FO138" s="76">
        <v>90</v>
      </c>
      <c r="FP138" s="76">
        <v>0.597941007788796</v>
      </c>
      <c r="FQ138" s="76">
        <v>11.35</v>
      </c>
      <c r="FR138" s="76">
        <v>37005</v>
      </c>
      <c r="FS138" s="76">
        <v>256.17264199956253</v>
      </c>
      <c r="FT138" s="76">
        <v>11.35</v>
      </c>
      <c r="FU138" s="76">
        <v>95</v>
      </c>
      <c r="FV138" s="76">
        <v>0.6841816861617771</v>
      </c>
      <c r="FW138" s="76">
        <v>11.33</v>
      </c>
      <c r="FX138" s="76">
        <v>157473</v>
      </c>
      <c r="FY138" s="76">
        <v>1174.7547081199898</v>
      </c>
      <c r="FZ138" s="76">
        <v>11.340999999999999</v>
      </c>
      <c r="GA138" s="76">
        <v>35</v>
      </c>
      <c r="GB138" s="76">
        <v>0.26887296762400226</v>
      </c>
      <c r="GC138" s="62">
        <v>11.352</v>
      </c>
      <c r="GD138" s="62">
        <v>595</v>
      </c>
      <c r="GE138" s="62">
        <v>4.6947380088991268</v>
      </c>
      <c r="GF138" s="62">
        <v>11.361000000000001</v>
      </c>
      <c r="GG138" s="62">
        <v>35</v>
      </c>
      <c r="GH138" s="62">
        <v>0.28320425279182293</v>
      </c>
      <c r="GI138" s="62">
        <v>11.37</v>
      </c>
      <c r="GJ138" s="62">
        <v>5835</v>
      </c>
      <c r="GK138" s="62">
        <v>48.253192772304772</v>
      </c>
      <c r="GL138" s="62">
        <v>11.429</v>
      </c>
      <c r="GM138" s="62">
        <v>0</v>
      </c>
      <c r="GN138" s="62">
        <v>0</v>
      </c>
      <c r="GO138" s="62">
        <v>11.48</v>
      </c>
      <c r="GP138" s="62">
        <v>51500</v>
      </c>
      <c r="GQ138" s="62">
        <v>452.4724798810372</v>
      </c>
      <c r="GR138" s="62">
        <v>11.491</v>
      </c>
      <c r="GS138" s="62">
        <v>0</v>
      </c>
      <c r="GT138" s="62">
        <v>0</v>
      </c>
      <c r="GU138" s="62">
        <v>11.5</v>
      </c>
      <c r="GV138" s="62">
        <v>1915</v>
      </c>
      <c r="GW138" s="62">
        <v>17.492073157500382</v>
      </c>
      <c r="GX138" s="62">
        <v>11.531000000000001</v>
      </c>
      <c r="GY138" s="62">
        <v>0</v>
      </c>
      <c r="GZ138" s="62">
        <v>0</v>
      </c>
      <c r="HA138" s="62">
        <v>11.56</v>
      </c>
      <c r="HB138" s="62">
        <v>30965</v>
      </c>
      <c r="HC138" s="62">
        <v>287.53199774248748</v>
      </c>
      <c r="HD138" s="62">
        <v>11.585000000000001</v>
      </c>
      <c r="HE138" s="62">
        <v>410</v>
      </c>
      <c r="HF138" s="62">
        <v>3.8199373563218355</v>
      </c>
      <c r="HG138" s="62">
        <v>11.66</v>
      </c>
      <c r="HH138" s="62">
        <v>18330</v>
      </c>
      <c r="HI138" s="62">
        <v>168.41634786608623</v>
      </c>
      <c r="HJ138" s="62">
        <v>11.66</v>
      </c>
      <c r="HK138" s="62">
        <v>10</v>
      </c>
      <c r="HL138" s="62">
        <v>9.0361660662478221E-2</v>
      </c>
      <c r="HM138" s="62">
        <v>11.667</v>
      </c>
      <c r="HN138" s="62">
        <v>5</v>
      </c>
      <c r="HO138" s="62">
        <v>4.4055811118949219E-2</v>
      </c>
      <c r="HP138" s="62">
        <v>11.667</v>
      </c>
      <c r="HQ138" s="62">
        <v>0</v>
      </c>
      <c r="HR138" s="62">
        <v>0</v>
      </c>
    </row>
    <row r="139" spans="16:226" s="43" customFormat="1">
      <c r="P139" s="150">
        <f t="shared" si="59"/>
        <v>10</v>
      </c>
      <c r="Q139" s="61" t="str">
        <f>_xll.BDH(A139,$R$7:$S$7,$C$1,$C$1,"Dir=V","Dts=S","Sort=A","Quote=C","QtTyp=Y","Days=T","Per=cd","DtFmt=D","UseDPDF=Y")</f>
        <v>#N/A Invalid Security</v>
      </c>
      <c r="T139" s="43">
        <f t="shared" si="62"/>
        <v>0</v>
      </c>
      <c r="V139" s="69" t="str">
        <f>_xll.BDH(B139,$R$7:$S$7,$C$1,$C$1,"Dir=V","Dts=S","Sort=A","Quote=C","QtTyp=Y","Days=T","Per=cd","DtFmt=D","UseDPDF=Y")</f>
        <v>#N/A Invalid Security</v>
      </c>
      <c r="Y139" s="43">
        <f t="shared" si="63"/>
        <v>0</v>
      </c>
      <c r="AA139" s="43">
        <f t="shared" si="64"/>
        <v>0</v>
      </c>
      <c r="AB139" s="43">
        <f t="shared" si="57"/>
        <v>0</v>
      </c>
      <c r="AF139" s="54">
        <v>42200</v>
      </c>
      <c r="AG139" s="43">
        <v>13.54</v>
      </c>
      <c r="AH139" s="43">
        <v>201190</v>
      </c>
      <c r="AI139" s="43">
        <f t="shared" si="60"/>
        <v>201190</v>
      </c>
      <c r="AK139" s="58">
        <f t="shared" si="61"/>
        <v>42648</v>
      </c>
      <c r="AL139" s="43">
        <f t="shared" si="56"/>
        <v>134</v>
      </c>
      <c r="AM139" s="43">
        <f>IF(AK139="","",NETWORKDAYS(AK139,$AM$2,FERIADOS!$A$1:$A$830)-1)</f>
        <v>60</v>
      </c>
      <c r="AN139" s="63">
        <v>3.2212999999999998</v>
      </c>
      <c r="AO139" s="43">
        <f t="shared" si="65"/>
        <v>13.723000000000001</v>
      </c>
      <c r="AP139" s="50">
        <f t="shared" si="66"/>
        <v>226400</v>
      </c>
      <c r="AQ139" s="59">
        <f t="shared" si="58"/>
        <v>142.70869577860904</v>
      </c>
      <c r="AR139" s="59">
        <f t="shared" si="67"/>
        <v>0</v>
      </c>
      <c r="AS139" s="72">
        <v>42648</v>
      </c>
      <c r="AT139" s="73">
        <v>5388.4689438542773</v>
      </c>
      <c r="AU139" s="62">
        <v>0</v>
      </c>
      <c r="AV139" s="62">
        <v>0</v>
      </c>
      <c r="AW139" s="62">
        <v>0</v>
      </c>
      <c r="AX139" s="62">
        <v>0</v>
      </c>
      <c r="AY139" s="62">
        <v>0</v>
      </c>
      <c r="AZ139" s="62">
        <v>0</v>
      </c>
      <c r="BA139" s="62">
        <v>0</v>
      </c>
      <c r="BB139" s="62">
        <v>0</v>
      </c>
      <c r="BC139" s="62">
        <v>0</v>
      </c>
      <c r="BD139" s="62">
        <v>0</v>
      </c>
      <c r="BE139" s="62">
        <v>0</v>
      </c>
      <c r="BF139" s="62">
        <v>0</v>
      </c>
      <c r="BG139" s="62">
        <v>0</v>
      </c>
      <c r="BH139" s="62">
        <v>0</v>
      </c>
      <c r="BI139" s="62">
        <v>0</v>
      </c>
      <c r="BJ139" s="62">
        <v>0</v>
      </c>
      <c r="BK139" s="62">
        <v>0</v>
      </c>
      <c r="BL139" s="62">
        <v>0</v>
      </c>
      <c r="BM139" s="62">
        <v>0</v>
      </c>
      <c r="BN139" s="74">
        <v>0</v>
      </c>
      <c r="BO139" s="75">
        <v>0</v>
      </c>
      <c r="BP139" s="62">
        <v>0</v>
      </c>
      <c r="BQ139" s="62">
        <v>0</v>
      </c>
      <c r="BR139" s="62">
        <v>0</v>
      </c>
      <c r="BS139" s="62">
        <v>0</v>
      </c>
      <c r="BT139" s="62">
        <v>0</v>
      </c>
      <c r="BU139" s="62">
        <v>0</v>
      </c>
      <c r="BV139" s="62">
        <v>0</v>
      </c>
      <c r="BW139" s="62">
        <v>0</v>
      </c>
      <c r="BX139" s="62">
        <v>0</v>
      </c>
      <c r="BY139" s="62">
        <v>0</v>
      </c>
      <c r="BZ139" s="62">
        <v>0</v>
      </c>
      <c r="CA139" s="62">
        <v>0</v>
      </c>
      <c r="CB139" s="62">
        <v>0</v>
      </c>
      <c r="CC139" s="62">
        <v>0</v>
      </c>
      <c r="CD139" s="62">
        <v>0</v>
      </c>
      <c r="CE139" s="62">
        <v>0</v>
      </c>
      <c r="CF139" s="62">
        <v>0</v>
      </c>
      <c r="CG139" s="62">
        <v>0</v>
      </c>
      <c r="CH139" s="62">
        <v>0</v>
      </c>
      <c r="CI139" s="62">
        <v>0</v>
      </c>
      <c r="CJ139" s="62">
        <v>0</v>
      </c>
      <c r="CK139" s="62">
        <v>0</v>
      </c>
      <c r="CL139" s="62">
        <v>0</v>
      </c>
      <c r="CM139" s="62">
        <v>0</v>
      </c>
      <c r="CN139" s="62">
        <v>0</v>
      </c>
      <c r="CO139" s="62">
        <v>0</v>
      </c>
      <c r="CP139" s="62">
        <v>0</v>
      </c>
      <c r="CQ139" s="62">
        <v>13.994999999999999</v>
      </c>
      <c r="CR139" s="62">
        <v>37815</v>
      </c>
      <c r="CS139" s="62">
        <v>7.2871183532955781</v>
      </c>
      <c r="CT139" s="62">
        <v>13.907999999999999</v>
      </c>
      <c r="CU139" s="62">
        <v>7340</v>
      </c>
      <c r="CV139" s="62">
        <v>2.9577788536997733</v>
      </c>
      <c r="CW139" s="62">
        <v>13.723000000000001</v>
      </c>
      <c r="CX139" s="62">
        <v>226400</v>
      </c>
      <c r="CY139" s="62">
        <v>142.70869577860904</v>
      </c>
      <c r="CZ139" s="62">
        <v>13.55</v>
      </c>
      <c r="DA139" s="62">
        <v>3065</v>
      </c>
      <c r="DB139" s="62">
        <v>2.6161808438212928</v>
      </c>
      <c r="DC139" s="62">
        <v>0</v>
      </c>
      <c r="DD139" s="62">
        <v>0</v>
      </c>
      <c r="DE139" s="62">
        <v>0</v>
      </c>
      <c r="DF139" s="62">
        <v>13.27</v>
      </c>
      <c r="DG139" s="62">
        <v>34600</v>
      </c>
      <c r="DH139" s="62">
        <v>43.553330731249936</v>
      </c>
      <c r="DI139" s="62">
        <v>13.11</v>
      </c>
      <c r="DJ139" s="62">
        <v>1775</v>
      </c>
      <c r="DK139" s="62">
        <v>2.5441907650526314</v>
      </c>
      <c r="DL139" s="62">
        <v>12.933</v>
      </c>
      <c r="DM139" s="62">
        <v>2000</v>
      </c>
      <c r="DN139" s="62">
        <v>3.2869957842604776</v>
      </c>
      <c r="DO139" s="62">
        <v>12.815</v>
      </c>
      <c r="DP139" s="62">
        <v>77269</v>
      </c>
      <c r="DQ139" s="62">
        <v>142.16361071206421</v>
      </c>
      <c r="DR139" s="62">
        <v>12.646000000000001</v>
      </c>
      <c r="DS139" s="62">
        <v>0</v>
      </c>
      <c r="DT139" s="62">
        <v>0</v>
      </c>
      <c r="DU139" s="62">
        <v>12.497</v>
      </c>
      <c r="DV139" s="62">
        <v>165</v>
      </c>
      <c r="DW139" s="62">
        <v>0.37031880353343022</v>
      </c>
      <c r="DX139" s="62">
        <v>12.39</v>
      </c>
      <c r="DY139" s="62">
        <v>19320</v>
      </c>
      <c r="DZ139" s="62">
        <v>46.814129441062697</v>
      </c>
      <c r="EA139" s="62"/>
      <c r="EB139" s="62"/>
      <c r="EC139" s="62"/>
      <c r="ED139" s="62"/>
      <c r="EE139" s="62"/>
      <c r="EF139" s="62"/>
      <c r="EG139" s="62">
        <v>12.08</v>
      </c>
      <c r="EH139" s="62">
        <v>150205</v>
      </c>
      <c r="EI139" s="62">
        <v>443.5597455879365</v>
      </c>
      <c r="EJ139" s="62"/>
      <c r="EK139" s="62">
        <v>0</v>
      </c>
      <c r="EL139" s="62">
        <v>0</v>
      </c>
      <c r="EM139" s="62">
        <v>0</v>
      </c>
      <c r="EN139" s="62">
        <v>0</v>
      </c>
      <c r="EO139" s="62">
        <v>0</v>
      </c>
      <c r="EP139" s="62">
        <v>11.89</v>
      </c>
      <c r="EQ139" s="62">
        <v>2785</v>
      </c>
      <c r="ER139" s="62">
        <v>9.61979815944248</v>
      </c>
      <c r="ES139" s="62">
        <v>11.72</v>
      </c>
      <c r="ET139" s="62">
        <v>11320</v>
      </c>
      <c r="EU139" s="62">
        <v>44.675614241626477</v>
      </c>
      <c r="EV139" s="62">
        <v>11.59</v>
      </c>
      <c r="EW139" s="62">
        <v>34040</v>
      </c>
      <c r="EX139" s="62">
        <v>150.43930737844141</v>
      </c>
      <c r="EY139" s="62">
        <v>11.45</v>
      </c>
      <c r="EZ139" s="62">
        <v>174275</v>
      </c>
      <c r="FA139" s="62">
        <v>846.64151969635759</v>
      </c>
      <c r="FB139" s="62">
        <v>11.39</v>
      </c>
      <c r="FC139" s="62">
        <v>395</v>
      </c>
      <c r="FD139" s="62">
        <v>2.0770853533120652</v>
      </c>
      <c r="FE139" s="62">
        <v>11.36</v>
      </c>
      <c r="FF139" s="62">
        <v>3060</v>
      </c>
      <c r="FG139" s="62">
        <v>17.253582391060633</v>
      </c>
      <c r="FH139" s="62">
        <v>11.36</v>
      </c>
      <c r="FI139" s="62">
        <v>555</v>
      </c>
      <c r="FJ139" s="62">
        <v>3.336794472583839</v>
      </c>
      <c r="FK139" s="62">
        <v>11.35</v>
      </c>
      <c r="FL139" s="76">
        <v>49885</v>
      </c>
      <c r="FM139" s="76">
        <v>316.92596039464189</v>
      </c>
      <c r="FN139" s="76">
        <v>11.366</v>
      </c>
      <c r="FO139" s="76">
        <v>3230</v>
      </c>
      <c r="FP139" s="76">
        <v>21.497089817165623</v>
      </c>
      <c r="FQ139" s="76">
        <v>11.38</v>
      </c>
      <c r="FR139" s="76">
        <v>11925</v>
      </c>
      <c r="FS139" s="76">
        <v>82.672575159644197</v>
      </c>
      <c r="FT139" s="76">
        <v>11.353</v>
      </c>
      <c r="FU139" s="76">
        <v>105</v>
      </c>
      <c r="FV139" s="76">
        <v>0.75810715176756927</v>
      </c>
      <c r="FW139" s="76">
        <v>11.33</v>
      </c>
      <c r="FX139" s="76">
        <v>232205</v>
      </c>
      <c r="FY139" s="76">
        <v>1736.7559371333452</v>
      </c>
      <c r="FZ139" s="76">
        <v>11.339</v>
      </c>
      <c r="GA139" s="76">
        <v>0</v>
      </c>
      <c r="GB139" s="76">
        <v>0</v>
      </c>
      <c r="GC139" s="62">
        <v>11.346</v>
      </c>
      <c r="GD139" s="62">
        <v>5</v>
      </c>
      <c r="GE139" s="62">
        <v>3.9562280823712583E-2</v>
      </c>
      <c r="GF139" s="62">
        <v>11.353999999999999</v>
      </c>
      <c r="GG139" s="62">
        <v>0</v>
      </c>
      <c r="GH139" s="62">
        <v>0</v>
      </c>
      <c r="GI139" s="62">
        <v>11.36</v>
      </c>
      <c r="GJ139" s="62">
        <v>1115</v>
      </c>
      <c r="GK139" s="62">
        <v>9.2480422896114689</v>
      </c>
      <c r="GL139" s="62">
        <v>11.425000000000001</v>
      </c>
      <c r="GM139" s="62">
        <v>0</v>
      </c>
      <c r="GN139" s="62">
        <v>0</v>
      </c>
      <c r="GO139" s="62">
        <v>11.48</v>
      </c>
      <c r="GP139" s="62">
        <v>62250</v>
      </c>
      <c r="GQ139" s="62">
        <v>548.17213277427186</v>
      </c>
      <c r="GR139" s="62">
        <v>11.492000000000001</v>
      </c>
      <c r="GS139" s="62">
        <v>0</v>
      </c>
      <c r="GT139" s="62">
        <v>0</v>
      </c>
      <c r="GU139" s="62">
        <v>11.503</v>
      </c>
      <c r="GV139" s="62">
        <v>315</v>
      </c>
      <c r="GW139" s="62">
        <v>2.8829791156569757</v>
      </c>
      <c r="GX139" s="62">
        <v>11.512</v>
      </c>
      <c r="GY139" s="62">
        <v>0</v>
      </c>
      <c r="GZ139" s="62">
        <v>0</v>
      </c>
      <c r="HA139" s="62">
        <v>11.52</v>
      </c>
      <c r="HB139" s="62">
        <v>61630</v>
      </c>
      <c r="HC139" s="62">
        <v>575.39355373261594</v>
      </c>
      <c r="HD139" s="62">
        <v>11.595000000000001</v>
      </c>
      <c r="HE139" s="62">
        <v>165</v>
      </c>
      <c r="HF139" s="62">
        <v>1.539074180656991</v>
      </c>
      <c r="HG139" s="62">
        <v>11.65</v>
      </c>
      <c r="HH139" s="62">
        <v>19605</v>
      </c>
      <c r="HI139" s="62">
        <v>180.67813247666658</v>
      </c>
      <c r="HJ139" s="62">
        <v>11.65</v>
      </c>
      <c r="HK139" s="62">
        <v>0</v>
      </c>
      <c r="HL139" s="62">
        <v>0</v>
      </c>
      <c r="HM139" s="62">
        <v>11.657</v>
      </c>
      <c r="HN139" s="62">
        <v>0</v>
      </c>
      <c r="HO139" s="62">
        <v>0</v>
      </c>
      <c r="HP139" s="62">
        <v>11.657</v>
      </c>
      <c r="HQ139" s="62">
        <v>0</v>
      </c>
      <c r="HR139" s="62">
        <v>0</v>
      </c>
    </row>
    <row r="140" spans="16:226" s="43" customFormat="1">
      <c r="P140" s="150">
        <f t="shared" si="59"/>
        <v>10</v>
      </c>
      <c r="Q140" s="61" t="str">
        <f>_xll.BDH(A140,$R$7:$S$7,$C$1,$C$1,"Dir=V","Dts=S","Sort=A","Quote=C","QtTyp=Y","Days=T","Per=cd","DtFmt=D","UseDPDF=Y")</f>
        <v>#N/A Invalid Security</v>
      </c>
      <c r="T140" s="43">
        <f t="shared" si="62"/>
        <v>0</v>
      </c>
      <c r="V140" s="69" t="str">
        <f>_xll.BDH(B140,$R$7:$S$7,$C$1,$C$1,"Dir=V","Dts=S","Sort=A","Quote=C","QtTyp=Y","Days=T","Per=cd","DtFmt=D","UseDPDF=Y")</f>
        <v>#N/A Invalid Security</v>
      </c>
      <c r="Y140" s="43">
        <f t="shared" si="63"/>
        <v>0</v>
      </c>
      <c r="AA140" s="43">
        <f t="shared" si="64"/>
        <v>0</v>
      </c>
      <c r="AB140" s="43">
        <f t="shared" si="57"/>
        <v>0</v>
      </c>
      <c r="AF140" s="54">
        <v>42201</v>
      </c>
      <c r="AG140" s="43">
        <v>13.54</v>
      </c>
      <c r="AH140" s="43">
        <v>266445</v>
      </c>
      <c r="AI140" s="43">
        <f t="shared" si="60"/>
        <v>266445</v>
      </c>
      <c r="AK140" s="58">
        <f t="shared" si="61"/>
        <v>42647</v>
      </c>
      <c r="AL140" s="43">
        <f t="shared" si="56"/>
        <v>135</v>
      </c>
      <c r="AM140" s="43">
        <f>IF(AK140="","",NETWORKDAYS(AK140,$AM$2,FERIADOS!$A$1:$A$830)-1)</f>
        <v>61</v>
      </c>
      <c r="AN140" s="63">
        <v>3.258</v>
      </c>
      <c r="AO140" s="43">
        <f t="shared" si="65"/>
        <v>13.739000000000001</v>
      </c>
      <c r="AP140" s="50">
        <f t="shared" si="66"/>
        <v>249533</v>
      </c>
      <c r="AQ140" s="59">
        <f t="shared" si="58"/>
        <v>158.00221387343547</v>
      </c>
      <c r="AR140" s="59">
        <f t="shared" si="67"/>
        <v>0</v>
      </c>
      <c r="AS140" s="72">
        <v>42647</v>
      </c>
      <c r="AT140" s="73">
        <v>5060.5947666614302</v>
      </c>
      <c r="AU140" s="62">
        <v>0</v>
      </c>
      <c r="AV140" s="62">
        <v>0</v>
      </c>
      <c r="AW140" s="62">
        <v>0</v>
      </c>
      <c r="AX140" s="62">
        <v>0</v>
      </c>
      <c r="AY140" s="62">
        <v>0</v>
      </c>
      <c r="AZ140" s="62">
        <v>0</v>
      </c>
      <c r="BA140" s="62">
        <v>0</v>
      </c>
      <c r="BB140" s="62">
        <v>0</v>
      </c>
      <c r="BC140" s="62">
        <v>0</v>
      </c>
      <c r="BD140" s="62">
        <v>0</v>
      </c>
      <c r="BE140" s="62">
        <v>0</v>
      </c>
      <c r="BF140" s="62">
        <v>0</v>
      </c>
      <c r="BG140" s="62">
        <v>0</v>
      </c>
      <c r="BH140" s="62">
        <v>0</v>
      </c>
      <c r="BI140" s="62">
        <v>0</v>
      </c>
      <c r="BJ140" s="62">
        <v>0</v>
      </c>
      <c r="BK140" s="62">
        <v>0</v>
      </c>
      <c r="BL140" s="62">
        <v>0</v>
      </c>
      <c r="BM140" s="62">
        <v>0</v>
      </c>
      <c r="BN140" s="74">
        <v>0</v>
      </c>
      <c r="BO140" s="75">
        <v>0</v>
      </c>
      <c r="BP140" s="62">
        <v>0</v>
      </c>
      <c r="BQ140" s="62">
        <v>0</v>
      </c>
      <c r="BR140" s="62">
        <v>0</v>
      </c>
      <c r="BS140" s="62">
        <v>0</v>
      </c>
      <c r="BT140" s="62">
        <v>0</v>
      </c>
      <c r="BU140" s="62">
        <v>0</v>
      </c>
      <c r="BV140" s="62">
        <v>0</v>
      </c>
      <c r="BW140" s="62">
        <v>0</v>
      </c>
      <c r="BX140" s="62">
        <v>0</v>
      </c>
      <c r="BY140" s="62">
        <v>0</v>
      </c>
      <c r="BZ140" s="62">
        <v>0</v>
      </c>
      <c r="CA140" s="62">
        <v>0</v>
      </c>
      <c r="CB140" s="62">
        <v>0</v>
      </c>
      <c r="CC140" s="62">
        <v>0</v>
      </c>
      <c r="CD140" s="62">
        <v>0</v>
      </c>
      <c r="CE140" s="62">
        <v>0</v>
      </c>
      <c r="CF140" s="62">
        <v>0</v>
      </c>
      <c r="CG140" s="62">
        <v>0</v>
      </c>
      <c r="CH140" s="62">
        <v>0</v>
      </c>
      <c r="CI140" s="62">
        <v>0</v>
      </c>
      <c r="CJ140" s="62">
        <v>0</v>
      </c>
      <c r="CK140" s="62">
        <v>0</v>
      </c>
      <c r="CL140" s="62">
        <v>0</v>
      </c>
      <c r="CM140" s="62">
        <v>0</v>
      </c>
      <c r="CN140" s="62">
        <v>0</v>
      </c>
      <c r="CO140" s="62">
        <v>0</v>
      </c>
      <c r="CP140" s="62">
        <v>0</v>
      </c>
      <c r="CQ140" s="62">
        <v>14.013</v>
      </c>
      <c r="CR140" s="62">
        <v>77490</v>
      </c>
      <c r="CS140" s="62">
        <v>15.573961260379292</v>
      </c>
      <c r="CT140" s="62">
        <v>13.928000000000001</v>
      </c>
      <c r="CU140" s="62">
        <v>6540</v>
      </c>
      <c r="CV140" s="62">
        <v>2.6723665226982822</v>
      </c>
      <c r="CW140" s="62">
        <v>13.739000000000001</v>
      </c>
      <c r="CX140" s="62">
        <v>249533</v>
      </c>
      <c r="CY140" s="62">
        <v>158.00221387343547</v>
      </c>
      <c r="CZ140" s="62">
        <v>13.56</v>
      </c>
      <c r="DA140" s="62">
        <v>680</v>
      </c>
      <c r="DB140" s="62">
        <v>0.58052468204878971</v>
      </c>
      <c r="DC140" s="62">
        <v>0</v>
      </c>
      <c r="DD140" s="62">
        <v>0</v>
      </c>
      <c r="DE140" s="62">
        <v>0</v>
      </c>
      <c r="DF140" s="62">
        <v>13.295</v>
      </c>
      <c r="DG140" s="62">
        <v>54395</v>
      </c>
      <c r="DH140" s="62">
        <v>68.193530616577348</v>
      </c>
      <c r="DI140" s="62">
        <v>13.164999999999999</v>
      </c>
      <c r="DJ140" s="62">
        <v>1220</v>
      </c>
      <c r="DK140" s="62">
        <v>1.7390740355490852</v>
      </c>
      <c r="DL140" s="62">
        <v>12.986000000000001</v>
      </c>
      <c r="DM140" s="62">
        <v>0</v>
      </c>
      <c r="DN140" s="62">
        <v>0</v>
      </c>
      <c r="DO140" s="62">
        <v>12.855</v>
      </c>
      <c r="DP140" s="62">
        <v>79463</v>
      </c>
      <c r="DQ140" s="62">
        <v>145.18017719163655</v>
      </c>
      <c r="DR140" s="62">
        <v>12.698</v>
      </c>
      <c r="DS140" s="62">
        <v>265</v>
      </c>
      <c r="DT140" s="62">
        <v>0.53506411714575042</v>
      </c>
      <c r="DU140" s="62">
        <v>12.56</v>
      </c>
      <c r="DV140" s="62">
        <v>215</v>
      </c>
      <c r="DW140" s="62">
        <v>0.4784581680087453</v>
      </c>
      <c r="DX140" s="62">
        <v>12.46</v>
      </c>
      <c r="DY140" s="62">
        <v>12050</v>
      </c>
      <c r="DZ140" s="62">
        <v>28.936482557249875</v>
      </c>
      <c r="EA140" s="62"/>
      <c r="EB140" s="62"/>
      <c r="EC140" s="62"/>
      <c r="ED140" s="62"/>
      <c r="EE140" s="62"/>
      <c r="EF140" s="62"/>
      <c r="EG140" s="62">
        <v>12.17</v>
      </c>
      <c r="EH140" s="62">
        <v>192253</v>
      </c>
      <c r="EI140" s="62">
        <v>561.8885734879334</v>
      </c>
      <c r="EJ140" s="62"/>
      <c r="EK140" s="62">
        <v>0</v>
      </c>
      <c r="EL140" s="62">
        <v>0</v>
      </c>
      <c r="EM140" s="62">
        <v>0</v>
      </c>
      <c r="EN140" s="62">
        <v>0</v>
      </c>
      <c r="EO140" s="62">
        <v>0</v>
      </c>
      <c r="EP140" s="62">
        <v>11.99</v>
      </c>
      <c r="EQ140" s="62">
        <v>4665</v>
      </c>
      <c r="ER140" s="62">
        <v>15.932793242932943</v>
      </c>
      <c r="ES140" s="62">
        <v>11.83</v>
      </c>
      <c r="ET140" s="62">
        <v>26985</v>
      </c>
      <c r="EU140" s="62">
        <v>105.2141100111901</v>
      </c>
      <c r="EV140" s="62">
        <v>11.7</v>
      </c>
      <c r="EW140" s="62">
        <v>17160</v>
      </c>
      <c r="EX140" s="62">
        <v>74.882376033892186</v>
      </c>
      <c r="EY140" s="62">
        <v>11.57</v>
      </c>
      <c r="EZ140" s="62">
        <v>195870</v>
      </c>
      <c r="FA140" s="62">
        <v>938.84941935139864</v>
      </c>
      <c r="FB140" s="62">
        <v>11.52</v>
      </c>
      <c r="FC140" s="62">
        <v>915</v>
      </c>
      <c r="FD140" s="62">
        <v>4.7437040873745957</v>
      </c>
      <c r="FE140" s="62">
        <v>11.48</v>
      </c>
      <c r="FF140" s="62">
        <v>3885</v>
      </c>
      <c r="FG140" s="62">
        <v>21.59456257678637</v>
      </c>
      <c r="FH140" s="62">
        <v>11.48</v>
      </c>
      <c r="FI140" s="62">
        <v>760</v>
      </c>
      <c r="FJ140" s="62">
        <v>4.5026375331992634</v>
      </c>
      <c r="FK140" s="62">
        <v>11.47</v>
      </c>
      <c r="FL140" s="76">
        <v>87426</v>
      </c>
      <c r="FM140" s="76">
        <v>547.11780836344406</v>
      </c>
      <c r="FN140" s="76">
        <v>11.49</v>
      </c>
      <c r="FO140" s="76">
        <v>545</v>
      </c>
      <c r="FP140" s="76">
        <v>3.5711117278391691</v>
      </c>
      <c r="FQ140" s="76">
        <v>11.51</v>
      </c>
      <c r="FR140" s="76">
        <v>23810</v>
      </c>
      <c r="FS140" s="76">
        <v>162.41748942576518</v>
      </c>
      <c r="FT140" s="76">
        <v>11.488</v>
      </c>
      <c r="FU140" s="76">
        <v>175</v>
      </c>
      <c r="FV140" s="76">
        <v>1.242486823545446</v>
      </c>
      <c r="FW140" s="76">
        <v>11.47</v>
      </c>
      <c r="FX140" s="76">
        <v>160661</v>
      </c>
      <c r="FY140" s="76">
        <v>1180.9484228344638</v>
      </c>
      <c r="FZ140" s="76">
        <v>11.488</v>
      </c>
      <c r="GA140" s="76">
        <v>10</v>
      </c>
      <c r="GB140" s="76">
        <v>7.5636766687540782E-2</v>
      </c>
      <c r="GC140" s="62">
        <v>11.505000000000001</v>
      </c>
      <c r="GD140" s="62">
        <v>5</v>
      </c>
      <c r="GE140" s="62">
        <v>3.8815342060447962E-2</v>
      </c>
      <c r="GF140" s="62">
        <v>11.516</v>
      </c>
      <c r="GG140" s="62">
        <v>505</v>
      </c>
      <c r="GH140" s="62">
        <v>4.0181281075394324</v>
      </c>
      <c r="GI140" s="62">
        <v>11.525</v>
      </c>
      <c r="GJ140" s="62">
        <v>1685</v>
      </c>
      <c r="GK140" s="62">
        <v>13.696244312681577</v>
      </c>
      <c r="GL140" s="62">
        <v>11.576000000000001</v>
      </c>
      <c r="GM140" s="62">
        <v>290</v>
      </c>
      <c r="GN140" s="62">
        <v>2.4372052925523255</v>
      </c>
      <c r="GO140" s="62">
        <v>11.62</v>
      </c>
      <c r="GP140" s="62">
        <v>53904</v>
      </c>
      <c r="GQ140" s="62">
        <v>465.19667859878842</v>
      </c>
      <c r="GR140" s="62">
        <v>11.628</v>
      </c>
      <c r="GS140" s="62">
        <v>850</v>
      </c>
      <c r="GT140" s="62">
        <v>7.4954467034695753</v>
      </c>
      <c r="GU140" s="62">
        <v>11.635</v>
      </c>
      <c r="GV140" s="62">
        <v>1285</v>
      </c>
      <c r="GW140" s="62">
        <v>11.517315945111198</v>
      </c>
      <c r="GX140" s="62">
        <v>11.673999999999999</v>
      </c>
      <c r="GY140" s="62">
        <v>0</v>
      </c>
      <c r="GZ140" s="62">
        <v>0</v>
      </c>
      <c r="HA140" s="62">
        <v>11.71</v>
      </c>
      <c r="HB140" s="62">
        <v>35175</v>
      </c>
      <c r="HC140" s="62">
        <v>319.66859044060737</v>
      </c>
      <c r="HD140" s="62">
        <v>11.73</v>
      </c>
      <c r="HE140" s="62">
        <v>1200</v>
      </c>
      <c r="HF140" s="62">
        <v>10.931300161513649</v>
      </c>
      <c r="HG140" s="62">
        <v>11.81</v>
      </c>
      <c r="HH140" s="62">
        <v>20155</v>
      </c>
      <c r="HI140" s="62">
        <v>180.72205646592386</v>
      </c>
      <c r="HJ140" s="62">
        <v>11.81</v>
      </c>
      <c r="HK140" s="62">
        <v>0</v>
      </c>
      <c r="HL140" s="62">
        <v>0</v>
      </c>
      <c r="HM140" s="62">
        <v>11.817</v>
      </c>
      <c r="HN140" s="62">
        <v>0</v>
      </c>
      <c r="HO140" s="62">
        <v>0</v>
      </c>
      <c r="HP140" s="62">
        <v>11.817</v>
      </c>
      <c r="HQ140" s="62">
        <v>0</v>
      </c>
      <c r="HR140" s="62">
        <v>0</v>
      </c>
    </row>
    <row r="141" spans="16:226" s="43" customFormat="1">
      <c r="P141" s="150">
        <f t="shared" si="59"/>
        <v>10</v>
      </c>
      <c r="Q141" s="61" t="str">
        <f>_xll.BDH(A141,$R$7:$S$7,$C$1,$C$1,"Dir=V","Dts=S","Sort=A","Quote=C","QtTyp=Y","Days=T","Per=cd","DtFmt=D","UseDPDF=Y")</f>
        <v>#N/A Invalid Security</v>
      </c>
      <c r="T141" s="43">
        <f t="shared" si="62"/>
        <v>0</v>
      </c>
      <c r="V141" s="69" t="str">
        <f>_xll.BDH(B141,$R$7:$S$7,$C$1,$C$1,"Dir=V","Dts=S","Sort=A","Quote=C","QtTyp=Y","Days=T","Per=cd","DtFmt=D","UseDPDF=Y")</f>
        <v>#N/A Invalid Security</v>
      </c>
      <c r="Y141" s="43">
        <f t="shared" si="63"/>
        <v>0</v>
      </c>
      <c r="AA141" s="43">
        <f t="shared" si="64"/>
        <v>0</v>
      </c>
      <c r="AB141" s="43">
        <f t="shared" si="57"/>
        <v>0</v>
      </c>
      <c r="AF141" s="54">
        <v>42202</v>
      </c>
      <c r="AG141" s="43">
        <v>13.45</v>
      </c>
      <c r="AH141" s="43">
        <v>304245</v>
      </c>
      <c r="AI141" s="43">
        <f t="shared" si="60"/>
        <v>304245</v>
      </c>
      <c r="AK141" s="58">
        <f t="shared" si="61"/>
        <v>42646</v>
      </c>
      <c r="AL141" s="43">
        <f t="shared" si="56"/>
        <v>136</v>
      </c>
      <c r="AM141" s="43">
        <f>IF(AK141="","",NETWORKDAYS(AK141,$AM$2,FERIADOS!$A$1:$A$830)-1)</f>
        <v>62</v>
      </c>
      <c r="AN141" s="63">
        <v>3.2099000000000002</v>
      </c>
      <c r="AO141" s="43">
        <f t="shared" si="65"/>
        <v>13.72</v>
      </c>
      <c r="AP141" s="50">
        <f t="shared" si="66"/>
        <v>205145</v>
      </c>
      <c r="AQ141" s="59">
        <f t="shared" si="58"/>
        <v>133.96337948261007</v>
      </c>
      <c r="AR141" s="59">
        <f t="shared" si="67"/>
        <v>0</v>
      </c>
      <c r="AS141" s="72">
        <v>42646</v>
      </c>
      <c r="AT141" s="73">
        <v>5332.1278029517644</v>
      </c>
      <c r="AU141" s="62">
        <v>0</v>
      </c>
      <c r="AV141" s="62">
        <v>0</v>
      </c>
      <c r="AW141" s="62">
        <v>0</v>
      </c>
      <c r="AX141" s="62">
        <v>0</v>
      </c>
      <c r="AY141" s="62">
        <v>0</v>
      </c>
      <c r="AZ141" s="62">
        <v>0</v>
      </c>
      <c r="BA141" s="62">
        <v>0</v>
      </c>
      <c r="BB141" s="62">
        <v>0</v>
      </c>
      <c r="BC141" s="62">
        <v>0</v>
      </c>
      <c r="BD141" s="62">
        <v>0</v>
      </c>
      <c r="BE141" s="62">
        <v>0</v>
      </c>
      <c r="BF141" s="62">
        <v>0</v>
      </c>
      <c r="BG141" s="62">
        <v>0</v>
      </c>
      <c r="BH141" s="62">
        <v>0</v>
      </c>
      <c r="BI141" s="62">
        <v>0</v>
      </c>
      <c r="BJ141" s="62">
        <v>0</v>
      </c>
      <c r="BK141" s="62">
        <v>0</v>
      </c>
      <c r="BL141" s="62">
        <v>0</v>
      </c>
      <c r="BM141" s="62">
        <v>0</v>
      </c>
      <c r="BN141" s="74">
        <v>0</v>
      </c>
      <c r="BO141" s="75">
        <v>0</v>
      </c>
      <c r="BP141" s="62">
        <v>0</v>
      </c>
      <c r="BQ141" s="62">
        <v>0</v>
      </c>
      <c r="BR141" s="62">
        <v>0</v>
      </c>
      <c r="BS141" s="62">
        <v>0</v>
      </c>
      <c r="BT141" s="62">
        <v>0</v>
      </c>
      <c r="BU141" s="62">
        <v>0</v>
      </c>
      <c r="BV141" s="62">
        <v>0</v>
      </c>
      <c r="BW141" s="62">
        <v>0</v>
      </c>
      <c r="BX141" s="62">
        <v>0</v>
      </c>
      <c r="BY141" s="62">
        <v>0</v>
      </c>
      <c r="BZ141" s="62">
        <v>0</v>
      </c>
      <c r="CA141" s="62">
        <v>0</v>
      </c>
      <c r="CB141" s="62">
        <v>0</v>
      </c>
      <c r="CC141" s="62">
        <v>0</v>
      </c>
      <c r="CD141" s="62">
        <v>0</v>
      </c>
      <c r="CE141" s="62">
        <v>0</v>
      </c>
      <c r="CF141" s="62">
        <v>0</v>
      </c>
      <c r="CG141" s="62">
        <v>0</v>
      </c>
      <c r="CH141" s="62">
        <v>0</v>
      </c>
      <c r="CI141" s="62">
        <v>0</v>
      </c>
      <c r="CJ141" s="62">
        <v>0</v>
      </c>
      <c r="CK141" s="62">
        <v>0</v>
      </c>
      <c r="CL141" s="62">
        <v>0</v>
      </c>
      <c r="CM141" s="62">
        <v>0</v>
      </c>
      <c r="CN141" s="62">
        <v>0</v>
      </c>
      <c r="CO141" s="62">
        <v>0</v>
      </c>
      <c r="CP141" s="62">
        <v>0</v>
      </c>
      <c r="CQ141" s="62">
        <v>13.997</v>
      </c>
      <c r="CR141" s="62">
        <v>107205</v>
      </c>
      <c r="CS141" s="62">
        <v>23.011462494670042</v>
      </c>
      <c r="CT141" s="62">
        <v>13.895</v>
      </c>
      <c r="CU141" s="62">
        <v>7330</v>
      </c>
      <c r="CV141" s="62">
        <v>3.11744120480444</v>
      </c>
      <c r="CW141" s="62">
        <v>13.72</v>
      </c>
      <c r="CX141" s="62">
        <v>205145</v>
      </c>
      <c r="CY141" s="62">
        <v>133.96337948261007</v>
      </c>
      <c r="CZ141" s="62">
        <v>13.53</v>
      </c>
      <c r="DA141" s="62">
        <v>1000</v>
      </c>
      <c r="DB141" s="62">
        <v>0.87681181601961344</v>
      </c>
      <c r="DC141" s="62">
        <v>0</v>
      </c>
      <c r="DD141" s="62">
        <v>0</v>
      </c>
      <c r="DE141" s="62">
        <v>0</v>
      </c>
      <c r="DF141" s="62">
        <v>13.24</v>
      </c>
      <c r="DG141" s="62">
        <v>29930</v>
      </c>
      <c r="DH141" s="62">
        <v>38.400703660981499</v>
      </c>
      <c r="DI141" s="62">
        <v>13.1</v>
      </c>
      <c r="DJ141" s="62">
        <v>315</v>
      </c>
      <c r="DK141" s="62">
        <v>0.45914941813953847</v>
      </c>
      <c r="DL141" s="62">
        <v>12.907</v>
      </c>
      <c r="DM141" s="62">
        <v>0</v>
      </c>
      <c r="DN141" s="62">
        <v>0</v>
      </c>
      <c r="DO141" s="62">
        <v>12.79</v>
      </c>
      <c r="DP141" s="62">
        <v>84770</v>
      </c>
      <c r="DQ141" s="62">
        <v>158.12910446265778</v>
      </c>
      <c r="DR141" s="62">
        <v>12.615</v>
      </c>
      <c r="DS141" s="62">
        <v>0</v>
      </c>
      <c r="DT141" s="62">
        <v>0</v>
      </c>
      <c r="DU141" s="62">
        <v>12.461</v>
      </c>
      <c r="DV141" s="62">
        <v>360</v>
      </c>
      <c r="DW141" s="62">
        <v>0.81768675861720697</v>
      </c>
      <c r="DX141" s="62">
        <v>12.35</v>
      </c>
      <c r="DY141" s="62">
        <v>53085</v>
      </c>
      <c r="DZ141" s="62">
        <v>130.09931512847524</v>
      </c>
      <c r="EA141" s="62"/>
      <c r="EB141" s="62"/>
      <c r="EC141" s="62"/>
      <c r="ED141" s="62"/>
      <c r="EE141" s="62"/>
      <c r="EF141" s="62"/>
      <c r="EG141" s="62">
        <v>12.09</v>
      </c>
      <c r="EH141" s="62">
        <v>134940</v>
      </c>
      <c r="EI141" s="62">
        <v>402.04102869285362</v>
      </c>
      <c r="EJ141" s="62"/>
      <c r="EK141" s="62">
        <v>0</v>
      </c>
      <c r="EL141" s="62">
        <v>0</v>
      </c>
      <c r="EM141" s="62">
        <v>0</v>
      </c>
      <c r="EN141" s="62">
        <v>0</v>
      </c>
      <c r="EO141" s="62">
        <v>0</v>
      </c>
      <c r="EP141" s="62">
        <v>11.89</v>
      </c>
      <c r="EQ141" s="62">
        <v>15700</v>
      </c>
      <c r="ER141" s="62">
        <v>54.668110815702136</v>
      </c>
      <c r="ES141" s="62">
        <v>11.74</v>
      </c>
      <c r="ET141" s="62">
        <v>26595</v>
      </c>
      <c r="EU141" s="62">
        <v>105.67474415199749</v>
      </c>
      <c r="EV141" s="62">
        <v>11.62</v>
      </c>
      <c r="EW141" s="62">
        <v>12995</v>
      </c>
      <c r="EX141" s="62">
        <v>57.770483262388808</v>
      </c>
      <c r="EY141" s="62">
        <v>11.51</v>
      </c>
      <c r="EZ141" s="62">
        <v>164420</v>
      </c>
      <c r="FA141" s="62">
        <v>802.38368132873688</v>
      </c>
      <c r="FB141" s="62">
        <v>11.46</v>
      </c>
      <c r="FC141" s="62">
        <v>490</v>
      </c>
      <c r="FD141" s="62">
        <v>2.5862686602518163</v>
      </c>
      <c r="FE141" s="62">
        <v>11.44</v>
      </c>
      <c r="FF141" s="62">
        <v>6835</v>
      </c>
      <c r="FG141" s="62">
        <v>38.652580103908605</v>
      </c>
      <c r="FH141" s="62">
        <v>11.43</v>
      </c>
      <c r="FI141" s="62">
        <v>4120</v>
      </c>
      <c r="FJ141" s="62">
        <v>24.841454666633506</v>
      </c>
      <c r="FK141" s="62">
        <v>11.39</v>
      </c>
      <c r="FL141" s="76">
        <v>90825</v>
      </c>
      <c r="FM141" s="76">
        <v>579.12311841681458</v>
      </c>
      <c r="FN141" s="76">
        <v>11.43</v>
      </c>
      <c r="FO141" s="76">
        <v>195</v>
      </c>
      <c r="FP141" s="76">
        <v>1.3009368011845337</v>
      </c>
      <c r="FQ141" s="76">
        <v>11.43</v>
      </c>
      <c r="FR141" s="76">
        <v>38045</v>
      </c>
      <c r="FS141" s="76">
        <v>264.4704551651231</v>
      </c>
      <c r="FT141" s="76">
        <v>11.403</v>
      </c>
      <c r="FU141" s="76">
        <v>145</v>
      </c>
      <c r="FV141" s="76">
        <v>1.0494840896012825</v>
      </c>
      <c r="FW141" s="76">
        <v>11.38</v>
      </c>
      <c r="FX141" s="76">
        <v>178640</v>
      </c>
      <c r="FY141" s="76">
        <v>1339.0995977348391</v>
      </c>
      <c r="FZ141" s="76">
        <v>11.388999999999999</v>
      </c>
      <c r="GA141" s="76">
        <v>0</v>
      </c>
      <c r="GB141" s="76">
        <v>0</v>
      </c>
      <c r="GC141" s="62">
        <v>11.396000000000001</v>
      </c>
      <c r="GD141" s="62">
        <v>2970</v>
      </c>
      <c r="GE141" s="62">
        <v>23.542609717294923</v>
      </c>
      <c r="GF141" s="62">
        <v>11.404</v>
      </c>
      <c r="GG141" s="62">
        <v>505</v>
      </c>
      <c r="GH141" s="62">
        <v>4.1043890635595135</v>
      </c>
      <c r="GI141" s="62">
        <v>11.41</v>
      </c>
      <c r="GJ141" s="62">
        <v>5570</v>
      </c>
      <c r="GK141" s="62">
        <v>46.264346016947719</v>
      </c>
      <c r="GL141" s="62">
        <v>11.458</v>
      </c>
      <c r="GM141" s="62">
        <v>0</v>
      </c>
      <c r="GN141" s="62">
        <v>0</v>
      </c>
      <c r="GO141" s="62">
        <v>11.5</v>
      </c>
      <c r="GP141" s="62">
        <v>54035</v>
      </c>
      <c r="GQ141" s="62">
        <v>477.10079932006249</v>
      </c>
      <c r="GR141" s="62">
        <v>11.518000000000001</v>
      </c>
      <c r="GS141" s="62">
        <v>5</v>
      </c>
      <c r="GT141" s="62">
        <v>4.510003125474249E-2</v>
      </c>
      <c r="GU141" s="62">
        <v>11.534000000000001</v>
      </c>
      <c r="GV141" s="62">
        <v>70</v>
      </c>
      <c r="GW141" s="62">
        <v>0.64162489773018561</v>
      </c>
      <c r="GX141" s="62">
        <v>11.547000000000001</v>
      </c>
      <c r="GY141" s="62">
        <v>0</v>
      </c>
      <c r="GZ141" s="62">
        <v>0</v>
      </c>
      <c r="HA141" s="62">
        <v>11.56</v>
      </c>
      <c r="HB141" s="62">
        <v>39605</v>
      </c>
      <c r="HC141" s="62">
        <v>369.88901166021947</v>
      </c>
      <c r="HD141" s="62">
        <v>11.585000000000001</v>
      </c>
      <c r="HE141" s="62">
        <v>1055</v>
      </c>
      <c r="HF141" s="62">
        <v>9.8846513657627639</v>
      </c>
      <c r="HG141" s="62">
        <v>11.65</v>
      </c>
      <c r="HH141" s="62">
        <v>24785</v>
      </c>
      <c r="HI141" s="62">
        <v>229.2055966723531</v>
      </c>
      <c r="HJ141" s="62">
        <v>11.65</v>
      </c>
      <c r="HK141" s="62">
        <v>0</v>
      </c>
      <c r="HL141" s="62">
        <v>0</v>
      </c>
      <c r="HM141" s="62">
        <v>11.657</v>
      </c>
      <c r="HN141" s="62">
        <v>1005</v>
      </c>
      <c r="HO141" s="62">
        <v>8.9126758895692255</v>
      </c>
      <c r="HP141" s="62">
        <v>11.657</v>
      </c>
      <c r="HQ141" s="62">
        <v>0</v>
      </c>
      <c r="HR141" s="62">
        <v>0</v>
      </c>
    </row>
    <row r="142" spans="16:226" s="43" customFormat="1">
      <c r="P142" s="150">
        <f t="shared" si="59"/>
        <v>10</v>
      </c>
      <c r="Q142" s="61" t="str">
        <f>_xll.BDH(A142,$R$7:$S$7,$C$1,$C$1,"Dir=V","Dts=S","Sort=A","Quote=C","QtTyp=Y","Days=T","Per=cd","DtFmt=D","UseDPDF=Y")</f>
        <v>#N/A Invalid Security</v>
      </c>
      <c r="T142" s="43">
        <f t="shared" si="62"/>
        <v>0</v>
      </c>
      <c r="V142" s="69" t="str">
        <f>_xll.BDH(B142,$R$7:$S$7,$C$1,$C$1,"Dir=V","Dts=S","Sort=A","Quote=C","QtTyp=Y","Days=T","Per=cd","DtFmt=D","UseDPDF=Y")</f>
        <v>#N/A Invalid Security</v>
      </c>
      <c r="Y142" s="43">
        <f t="shared" si="63"/>
        <v>0</v>
      </c>
      <c r="AA142" s="43">
        <f t="shared" si="64"/>
        <v>0</v>
      </c>
      <c r="AB142" s="43">
        <f t="shared" si="57"/>
        <v>0</v>
      </c>
      <c r="AF142" s="54">
        <v>42205</v>
      </c>
      <c r="AG142" s="43">
        <v>13.33</v>
      </c>
      <c r="AH142" s="43">
        <v>365685</v>
      </c>
      <c r="AI142" s="43">
        <f t="shared" si="60"/>
        <v>365685</v>
      </c>
      <c r="AK142" s="58">
        <f t="shared" si="61"/>
        <v>42643</v>
      </c>
      <c r="AL142" s="43">
        <f t="shared" si="56"/>
        <v>137</v>
      </c>
      <c r="AM142" s="43">
        <f>IF(AK142="","",NETWORKDAYS(AK142,$AM$2,FERIADOS!$A$1:$A$830)-1)</f>
        <v>63</v>
      </c>
      <c r="AN142" s="63">
        <v>3.2624</v>
      </c>
      <c r="AO142" s="43">
        <f t="shared" si="65"/>
        <v>13.77</v>
      </c>
      <c r="AP142" s="50">
        <f t="shared" si="66"/>
        <v>191935</v>
      </c>
      <c r="AQ142" s="59">
        <f t="shared" si="58"/>
        <v>125.17634924040206</v>
      </c>
      <c r="AR142" s="59">
        <f t="shared" si="67"/>
        <v>0</v>
      </c>
      <c r="AS142" s="72">
        <v>42643</v>
      </c>
      <c r="AT142" s="73">
        <v>4032.8503777068559</v>
      </c>
      <c r="AU142" s="62">
        <v>0</v>
      </c>
      <c r="AV142" s="62">
        <v>0</v>
      </c>
      <c r="AW142" s="62">
        <v>0</v>
      </c>
      <c r="AX142" s="62">
        <v>0</v>
      </c>
      <c r="AY142" s="62">
        <v>0</v>
      </c>
      <c r="AZ142" s="62">
        <v>0</v>
      </c>
      <c r="BA142" s="62">
        <v>0</v>
      </c>
      <c r="BB142" s="62">
        <v>0</v>
      </c>
      <c r="BC142" s="62">
        <v>0</v>
      </c>
      <c r="BD142" s="62">
        <v>0</v>
      </c>
      <c r="BE142" s="62">
        <v>0</v>
      </c>
      <c r="BF142" s="62">
        <v>0</v>
      </c>
      <c r="BG142" s="62">
        <v>0</v>
      </c>
      <c r="BH142" s="62">
        <v>0</v>
      </c>
      <c r="BI142" s="62">
        <v>0</v>
      </c>
      <c r="BJ142" s="62">
        <v>0</v>
      </c>
      <c r="BK142" s="62">
        <v>0</v>
      </c>
      <c r="BL142" s="62">
        <v>0</v>
      </c>
      <c r="BM142" s="62">
        <v>0</v>
      </c>
      <c r="BN142" s="74">
        <v>0</v>
      </c>
      <c r="BO142" s="75">
        <v>0</v>
      </c>
      <c r="BP142" s="62">
        <v>0</v>
      </c>
      <c r="BQ142" s="62">
        <v>0</v>
      </c>
      <c r="BR142" s="62">
        <v>0</v>
      </c>
      <c r="BS142" s="62">
        <v>0</v>
      </c>
      <c r="BT142" s="62">
        <v>0</v>
      </c>
      <c r="BU142" s="62">
        <v>0</v>
      </c>
      <c r="BV142" s="62">
        <v>0</v>
      </c>
      <c r="BW142" s="62">
        <v>0</v>
      </c>
      <c r="BX142" s="62">
        <v>0</v>
      </c>
      <c r="BY142" s="62">
        <v>0</v>
      </c>
      <c r="BZ142" s="62">
        <v>0</v>
      </c>
      <c r="CA142" s="62">
        <v>0</v>
      </c>
      <c r="CB142" s="62">
        <v>0</v>
      </c>
      <c r="CC142" s="62">
        <v>0</v>
      </c>
      <c r="CD142" s="62">
        <v>0</v>
      </c>
      <c r="CE142" s="62">
        <v>0</v>
      </c>
      <c r="CF142" s="62">
        <v>0</v>
      </c>
      <c r="CG142" s="62">
        <v>0</v>
      </c>
      <c r="CH142" s="62">
        <v>0</v>
      </c>
      <c r="CI142" s="62">
        <v>0</v>
      </c>
      <c r="CJ142" s="62">
        <v>0</v>
      </c>
      <c r="CK142" s="62">
        <v>0</v>
      </c>
      <c r="CL142" s="62">
        <v>0</v>
      </c>
      <c r="CM142" s="62">
        <v>0</v>
      </c>
      <c r="CN142" s="62">
        <v>14.13</v>
      </c>
      <c r="CO142" s="62">
        <v>17045</v>
      </c>
      <c r="CP142" s="62">
        <v>0.18156480314507376</v>
      </c>
      <c r="CQ142" s="62">
        <v>14.025</v>
      </c>
      <c r="CR142" s="62">
        <v>377985</v>
      </c>
      <c r="CS142" s="62">
        <v>83.754090075485678</v>
      </c>
      <c r="CT142" s="62">
        <v>13.932</v>
      </c>
      <c r="CU142" s="62">
        <v>2535</v>
      </c>
      <c r="CV142" s="62">
        <v>1.0863310238341417</v>
      </c>
      <c r="CW142" s="62">
        <v>13.77</v>
      </c>
      <c r="CX142" s="62">
        <v>191935</v>
      </c>
      <c r="CY142" s="62">
        <v>125.17634924040206</v>
      </c>
      <c r="CZ142" s="62">
        <v>13.6</v>
      </c>
      <c r="DA142" s="62">
        <v>1985</v>
      </c>
      <c r="DB142" s="62">
        <v>1.730550028751964</v>
      </c>
      <c r="DC142" s="62">
        <v>0</v>
      </c>
      <c r="DD142" s="62">
        <v>0</v>
      </c>
      <c r="DE142" s="62">
        <v>0</v>
      </c>
      <c r="DF142" s="62">
        <v>13.32</v>
      </c>
      <c r="DG142" s="62">
        <v>11705</v>
      </c>
      <c r="DH142" s="62">
        <v>14.871143598626622</v>
      </c>
      <c r="DI142" s="62">
        <v>13.16</v>
      </c>
      <c r="DJ142" s="62">
        <v>1300</v>
      </c>
      <c r="DK142" s="62">
        <v>1.8749663565841412</v>
      </c>
      <c r="DL142" s="62">
        <v>12.994999999999999</v>
      </c>
      <c r="DM142" s="62">
        <v>3520</v>
      </c>
      <c r="DN142" s="62">
        <v>5.8036613858383364</v>
      </c>
      <c r="DO142" s="62">
        <v>12.88</v>
      </c>
      <c r="DP142" s="62">
        <v>37919</v>
      </c>
      <c r="DQ142" s="62">
        <v>69.839091234335584</v>
      </c>
      <c r="DR142" s="62">
        <v>12.721</v>
      </c>
      <c r="DS142" s="62">
        <v>2750</v>
      </c>
      <c r="DT142" s="62">
        <v>5.5915063900497017</v>
      </c>
      <c r="DU142" s="62">
        <v>12.581</v>
      </c>
      <c r="DV142" s="62">
        <v>925</v>
      </c>
      <c r="DW142" s="62">
        <v>2.070973402015944</v>
      </c>
      <c r="DX142" s="62">
        <v>12.48</v>
      </c>
      <c r="DY142" s="62">
        <v>14650</v>
      </c>
      <c r="DZ142" s="62">
        <v>35.369234856808163</v>
      </c>
      <c r="EA142" s="62"/>
      <c r="EB142" s="62"/>
      <c r="EC142" s="62"/>
      <c r="ED142" s="62"/>
      <c r="EE142" s="62"/>
      <c r="EF142" s="62"/>
      <c r="EG142" s="62">
        <v>12.19</v>
      </c>
      <c r="EH142" s="62">
        <v>119179</v>
      </c>
      <c r="EI142" s="62">
        <v>349.63463312166147</v>
      </c>
      <c r="EJ142" s="62"/>
      <c r="EK142" s="62">
        <v>0</v>
      </c>
      <c r="EL142" s="62">
        <v>0</v>
      </c>
      <c r="EM142" s="62">
        <v>0</v>
      </c>
      <c r="EN142" s="62">
        <v>0</v>
      </c>
      <c r="EO142" s="62">
        <v>0</v>
      </c>
      <c r="EP142" s="62">
        <v>12.01</v>
      </c>
      <c r="EQ142" s="62">
        <v>6040</v>
      </c>
      <c r="ER142" s="62">
        <v>20.684420139067587</v>
      </c>
      <c r="ES142" s="62">
        <v>11.85</v>
      </c>
      <c r="ET142" s="62">
        <v>18121</v>
      </c>
      <c r="EU142" s="62">
        <v>70.785929283877721</v>
      </c>
      <c r="EV142" s="62">
        <v>11.73</v>
      </c>
      <c r="EW142" s="62">
        <v>18785</v>
      </c>
      <c r="EX142" s="62">
        <v>82.053793688559836</v>
      </c>
      <c r="EY142" s="62">
        <v>11.63</v>
      </c>
      <c r="EZ142" s="62">
        <v>145805</v>
      </c>
      <c r="FA142" s="62">
        <v>698.60392339756709</v>
      </c>
      <c r="FB142" s="62">
        <v>11.59</v>
      </c>
      <c r="FC142" s="62">
        <v>1155</v>
      </c>
      <c r="FD142" s="62">
        <v>5.9809027876785228</v>
      </c>
      <c r="FE142" s="62">
        <v>11.57</v>
      </c>
      <c r="FF142" s="62">
        <v>5660</v>
      </c>
      <c r="FG142" s="62">
        <v>31.388880882594883</v>
      </c>
      <c r="FH142" s="62">
        <v>11.58</v>
      </c>
      <c r="FI142" s="62">
        <v>9005</v>
      </c>
      <c r="FJ142" s="62">
        <v>53.184448716731865</v>
      </c>
      <c r="FK142" s="62">
        <v>11.58</v>
      </c>
      <c r="FL142" s="76">
        <v>44555</v>
      </c>
      <c r="FM142" s="76">
        <v>277.73437911206344</v>
      </c>
      <c r="FN142" s="76">
        <v>11.596</v>
      </c>
      <c r="FO142" s="76">
        <v>50</v>
      </c>
      <c r="FP142" s="76">
        <v>0.32625595326873974</v>
      </c>
      <c r="FQ142" s="76">
        <v>11.61</v>
      </c>
      <c r="FR142" s="76">
        <v>42485</v>
      </c>
      <c r="FS142" s="76">
        <v>288.55994740515877</v>
      </c>
      <c r="FT142" s="76">
        <v>11.593999999999999</v>
      </c>
      <c r="FU142" s="76">
        <v>120</v>
      </c>
      <c r="FV142" s="76">
        <v>0.84778451143525368</v>
      </c>
      <c r="FW142" s="76">
        <v>11.58</v>
      </c>
      <c r="FX142" s="76">
        <v>156860</v>
      </c>
      <c r="FY142" s="76">
        <v>1146.6938524231941</v>
      </c>
      <c r="FZ142" s="76">
        <v>11.586</v>
      </c>
      <c r="GA142" s="76">
        <v>145</v>
      </c>
      <c r="GB142" s="76">
        <v>1.0909962999524792</v>
      </c>
      <c r="GC142" s="62">
        <v>11.590999999999999</v>
      </c>
      <c r="GD142" s="62">
        <v>5</v>
      </c>
      <c r="GE142" s="62">
        <v>3.8624106410326764E-2</v>
      </c>
      <c r="GF142" s="62">
        <v>11.596</v>
      </c>
      <c r="GG142" s="62">
        <v>10</v>
      </c>
      <c r="GH142" s="62">
        <v>7.9177636450236871E-2</v>
      </c>
      <c r="GI142" s="62">
        <v>11.6</v>
      </c>
      <c r="GJ142" s="62">
        <v>1420</v>
      </c>
      <c r="GK142" s="62">
        <v>11.486032526453634</v>
      </c>
      <c r="GL142" s="62">
        <v>11.643000000000001</v>
      </c>
      <c r="GM142" s="62">
        <v>0</v>
      </c>
      <c r="GN142" s="62">
        <v>0</v>
      </c>
      <c r="GO142" s="62">
        <v>11.68</v>
      </c>
      <c r="GP142" s="62">
        <v>33285</v>
      </c>
      <c r="GQ142" s="62">
        <v>285.86952941688293</v>
      </c>
      <c r="GR142" s="62">
        <v>11.692</v>
      </c>
      <c r="GS142" s="62">
        <v>0</v>
      </c>
      <c r="GT142" s="62">
        <v>0</v>
      </c>
      <c r="GU142" s="62">
        <v>11.702999999999999</v>
      </c>
      <c r="GV142" s="62">
        <v>55</v>
      </c>
      <c r="GW142" s="62">
        <v>0.48995065236716695</v>
      </c>
      <c r="GX142" s="62">
        <v>11.712</v>
      </c>
      <c r="GY142" s="62">
        <v>0</v>
      </c>
      <c r="GZ142" s="62">
        <v>0</v>
      </c>
      <c r="HA142" s="62">
        <v>11.72</v>
      </c>
      <c r="HB142" s="62">
        <v>26400</v>
      </c>
      <c r="HC142" s="62">
        <v>239.42154119153673</v>
      </c>
      <c r="HD142" s="62">
        <v>11.74</v>
      </c>
      <c r="HE142" s="62">
        <v>115</v>
      </c>
      <c r="HF142" s="62">
        <v>1.0451931962584378</v>
      </c>
      <c r="HG142" s="62">
        <v>11.79</v>
      </c>
      <c r="HH142" s="62">
        <v>13320</v>
      </c>
      <c r="HI142" s="62">
        <v>119.50071886180736</v>
      </c>
      <c r="HJ142" s="62">
        <v>11.79</v>
      </c>
      <c r="HK142" s="62">
        <v>0</v>
      </c>
      <c r="HL142" s="62">
        <v>0</v>
      </c>
      <c r="HM142" s="62">
        <v>11.797000000000001</v>
      </c>
      <c r="HN142" s="62">
        <v>0</v>
      </c>
      <c r="HO142" s="62">
        <v>0</v>
      </c>
      <c r="HP142" s="62">
        <v>11.797000000000001</v>
      </c>
      <c r="HQ142" s="62">
        <v>0</v>
      </c>
      <c r="HR142" s="62">
        <v>0</v>
      </c>
    </row>
    <row r="143" spans="16:226" s="43" customFormat="1">
      <c r="P143" s="150">
        <f t="shared" si="59"/>
        <v>10</v>
      </c>
      <c r="Q143" s="61" t="str">
        <f>_xll.BDH(A143,$R$7:$S$7,$C$1,$C$1,"Dir=V","Dts=S","Sort=A","Quote=C","QtTyp=Y","Days=T","Per=cd","DtFmt=D","UseDPDF=Y")</f>
        <v>#N/A Invalid Security</v>
      </c>
      <c r="T143" s="43">
        <f t="shared" si="62"/>
        <v>0</v>
      </c>
      <c r="V143" s="69" t="str">
        <f>_xll.BDH(B143,$R$7:$S$7,$C$1,$C$1,"Dir=V","Dts=S","Sort=A","Quote=C","QtTyp=Y","Days=T","Per=cd","DtFmt=D","UseDPDF=Y")</f>
        <v>#N/A Invalid Security</v>
      </c>
      <c r="Y143" s="43">
        <f t="shared" si="63"/>
        <v>0</v>
      </c>
      <c r="AA143" s="43">
        <f t="shared" si="64"/>
        <v>0</v>
      </c>
      <c r="AB143" s="43">
        <f t="shared" si="57"/>
        <v>0</v>
      </c>
      <c r="AF143" s="54">
        <v>42206</v>
      </c>
      <c r="AG143" s="43">
        <v>13.33</v>
      </c>
      <c r="AH143" s="43">
        <v>244025</v>
      </c>
      <c r="AI143" s="43">
        <f t="shared" si="60"/>
        <v>244025</v>
      </c>
      <c r="AK143" s="58">
        <f t="shared" si="61"/>
        <v>42642</v>
      </c>
      <c r="AL143" s="43">
        <f t="shared" si="56"/>
        <v>138</v>
      </c>
      <c r="AM143" s="43">
        <f>IF(AK143="","",NETWORKDAYS(AK143,$AM$2,FERIADOS!$A$1:$A$830)-1)</f>
        <v>64</v>
      </c>
      <c r="AN143" s="63">
        <v>3.2597</v>
      </c>
      <c r="AO143" s="43">
        <f t="shared" si="65"/>
        <v>13.77</v>
      </c>
      <c r="AP143" s="50">
        <f t="shared" si="66"/>
        <v>169810</v>
      </c>
      <c r="AQ143" s="59">
        <f t="shared" si="58"/>
        <v>112.54029113224317</v>
      </c>
      <c r="AR143" s="59">
        <f t="shared" si="67"/>
        <v>0</v>
      </c>
      <c r="AS143" s="72">
        <v>42642</v>
      </c>
      <c r="AT143" s="73">
        <v>8159.4300314750135</v>
      </c>
      <c r="AU143" s="62">
        <v>0</v>
      </c>
      <c r="AV143" s="62">
        <v>0</v>
      </c>
      <c r="AW143" s="62">
        <v>0</v>
      </c>
      <c r="AX143" s="62">
        <v>0</v>
      </c>
      <c r="AY143" s="62">
        <v>0</v>
      </c>
      <c r="AZ143" s="62">
        <v>0</v>
      </c>
      <c r="BA143" s="62">
        <v>0</v>
      </c>
      <c r="BB143" s="62">
        <v>0</v>
      </c>
      <c r="BC143" s="62">
        <v>0</v>
      </c>
      <c r="BD143" s="62">
        <v>0</v>
      </c>
      <c r="BE143" s="62">
        <v>0</v>
      </c>
      <c r="BF143" s="62">
        <v>0</v>
      </c>
      <c r="BG143" s="62">
        <v>0</v>
      </c>
      <c r="BH143" s="62">
        <v>0</v>
      </c>
      <c r="BI143" s="62">
        <v>0</v>
      </c>
      <c r="BJ143" s="62">
        <v>0</v>
      </c>
      <c r="BK143" s="62">
        <v>0</v>
      </c>
      <c r="BL143" s="62">
        <v>0</v>
      </c>
      <c r="BM143" s="62">
        <v>0</v>
      </c>
      <c r="BN143" s="74">
        <v>0</v>
      </c>
      <c r="BO143" s="75">
        <v>0</v>
      </c>
      <c r="BP143" s="62">
        <v>0</v>
      </c>
      <c r="BQ143" s="62">
        <v>0</v>
      </c>
      <c r="BR143" s="62">
        <v>0</v>
      </c>
      <c r="BS143" s="62">
        <v>0</v>
      </c>
      <c r="BT143" s="62">
        <v>0</v>
      </c>
      <c r="BU143" s="62">
        <v>0</v>
      </c>
      <c r="BV143" s="62">
        <v>0</v>
      </c>
      <c r="BW143" s="62">
        <v>0</v>
      </c>
      <c r="BX143" s="62">
        <v>0</v>
      </c>
      <c r="BY143" s="62">
        <v>0</v>
      </c>
      <c r="BZ143" s="62">
        <v>0</v>
      </c>
      <c r="CA143" s="62">
        <v>0</v>
      </c>
      <c r="CB143" s="62">
        <v>0</v>
      </c>
      <c r="CC143" s="62">
        <v>0</v>
      </c>
      <c r="CD143" s="62">
        <v>0</v>
      </c>
      <c r="CE143" s="62">
        <v>0</v>
      </c>
      <c r="CF143" s="62">
        <v>0</v>
      </c>
      <c r="CG143" s="62">
        <v>0</v>
      </c>
      <c r="CH143" s="62">
        <v>0</v>
      </c>
      <c r="CI143" s="62">
        <v>0</v>
      </c>
      <c r="CJ143" s="62">
        <v>0</v>
      </c>
      <c r="CK143" s="62">
        <v>0</v>
      </c>
      <c r="CL143" s="62">
        <v>0</v>
      </c>
      <c r="CM143" s="62">
        <v>0</v>
      </c>
      <c r="CN143" s="62">
        <v>14.138999999999999</v>
      </c>
      <c r="CO143" s="62">
        <v>28016</v>
      </c>
      <c r="CP143" s="62">
        <v>0.59699138376254568</v>
      </c>
      <c r="CQ143" s="62">
        <v>14.02</v>
      </c>
      <c r="CR143" s="62">
        <v>258299</v>
      </c>
      <c r="CS143" s="62">
        <v>59.980718254166</v>
      </c>
      <c r="CT143" s="62">
        <v>13.931000000000001</v>
      </c>
      <c r="CU143" s="62">
        <v>4390</v>
      </c>
      <c r="CV143" s="62">
        <v>1.9277619824656824</v>
      </c>
      <c r="CW143" s="62">
        <v>13.77</v>
      </c>
      <c r="CX143" s="62">
        <v>169810</v>
      </c>
      <c r="CY143" s="62">
        <v>112.54029113224317</v>
      </c>
      <c r="CZ143" s="62">
        <v>13.61</v>
      </c>
      <c r="DA143" s="62">
        <v>9890</v>
      </c>
      <c r="DB143" s="62">
        <v>8.7254535505869519</v>
      </c>
      <c r="DC143" s="62">
        <v>0</v>
      </c>
      <c r="DD143" s="62">
        <v>0</v>
      </c>
      <c r="DE143" s="62">
        <v>0</v>
      </c>
      <c r="DF143" s="62">
        <v>13.32</v>
      </c>
      <c r="DG143" s="62">
        <v>37125</v>
      </c>
      <c r="DH143" s="62">
        <v>47.557242066293441</v>
      </c>
      <c r="DI143" s="62">
        <v>13.17</v>
      </c>
      <c r="DJ143" s="62">
        <v>0</v>
      </c>
      <c r="DK143" s="62">
        <v>0</v>
      </c>
      <c r="DL143" s="62">
        <v>13.03</v>
      </c>
      <c r="DM143" s="62">
        <v>1005</v>
      </c>
      <c r="DN143" s="62">
        <v>1.6667069089991882</v>
      </c>
      <c r="DO143" s="62">
        <v>12.875</v>
      </c>
      <c r="DP143" s="62">
        <v>97940</v>
      </c>
      <c r="DQ143" s="62">
        <v>181.42720660295203</v>
      </c>
      <c r="DR143" s="62">
        <v>12.71</v>
      </c>
      <c r="DS143" s="62">
        <v>640</v>
      </c>
      <c r="DT143" s="62">
        <v>1.3082471542302312</v>
      </c>
      <c r="DU143" s="62">
        <v>12.582000000000001</v>
      </c>
      <c r="DV143" s="62">
        <v>0</v>
      </c>
      <c r="DW143" s="62">
        <v>0</v>
      </c>
      <c r="DX143" s="62">
        <v>12.49</v>
      </c>
      <c r="DY143" s="62">
        <v>25210</v>
      </c>
      <c r="DZ143" s="62">
        <v>61.11775357574016</v>
      </c>
      <c r="EA143" s="62"/>
      <c r="EB143" s="62"/>
      <c r="EC143" s="62"/>
      <c r="ED143" s="62"/>
      <c r="EE143" s="62"/>
      <c r="EF143" s="62"/>
      <c r="EG143" s="62">
        <v>12.2</v>
      </c>
      <c r="EH143" s="62">
        <v>257739</v>
      </c>
      <c r="EI143" s="62">
        <v>758.68089572139593</v>
      </c>
      <c r="EJ143" s="62"/>
      <c r="EK143" s="62">
        <v>0</v>
      </c>
      <c r="EL143" s="62">
        <v>0</v>
      </c>
      <c r="EM143" s="62">
        <v>0</v>
      </c>
      <c r="EN143" s="62">
        <v>0</v>
      </c>
      <c r="EO143" s="62">
        <v>0</v>
      </c>
      <c r="EP143" s="62">
        <v>12.01</v>
      </c>
      <c r="EQ143" s="62">
        <v>8685</v>
      </c>
      <c r="ER143" s="62">
        <v>29.833425174587799</v>
      </c>
      <c r="ES143" s="62">
        <v>11.85</v>
      </c>
      <c r="ET143" s="62">
        <v>22820</v>
      </c>
      <c r="EU143" s="62">
        <v>89.380327436710957</v>
      </c>
      <c r="EV143" s="62">
        <v>11.75</v>
      </c>
      <c r="EW143" s="62">
        <v>30205</v>
      </c>
      <c r="EX143" s="62">
        <v>132.18134891482109</v>
      </c>
      <c r="EY143" s="62">
        <v>11.63</v>
      </c>
      <c r="EZ143" s="62">
        <v>334480</v>
      </c>
      <c r="FA143" s="62">
        <v>1606.0934318824911</v>
      </c>
      <c r="FB143" s="62">
        <v>11.57</v>
      </c>
      <c r="FC143" s="62">
        <v>970</v>
      </c>
      <c r="FD143" s="62">
        <v>5.0360986148769253</v>
      </c>
      <c r="FE143" s="62">
        <v>11.57</v>
      </c>
      <c r="FF143" s="62">
        <v>10980</v>
      </c>
      <c r="FG143" s="62">
        <v>61.005105254471623</v>
      </c>
      <c r="FH143" s="62">
        <v>11.58</v>
      </c>
      <c r="FI143" s="62">
        <v>480</v>
      </c>
      <c r="FJ143" s="62">
        <v>2.8398200881913542</v>
      </c>
      <c r="FK143" s="62">
        <v>11.59</v>
      </c>
      <c r="FL143" s="76">
        <v>112508</v>
      </c>
      <c r="FM143" s="76">
        <v>702.1904858013761</v>
      </c>
      <c r="FN143" s="76">
        <v>11.617000000000001</v>
      </c>
      <c r="FO143" s="76">
        <v>80</v>
      </c>
      <c r="FP143" s="76">
        <v>0.52236902134208973</v>
      </c>
      <c r="FQ143" s="76">
        <v>11.64</v>
      </c>
      <c r="FR143" s="76">
        <v>58630</v>
      </c>
      <c r="FS143" s="76">
        <v>398.29211990911335</v>
      </c>
      <c r="FT143" s="76">
        <v>11.629</v>
      </c>
      <c r="FU143" s="76">
        <v>345</v>
      </c>
      <c r="FV143" s="76">
        <v>2.4369568889765985</v>
      </c>
      <c r="FW143" s="76">
        <v>11.62</v>
      </c>
      <c r="FX143" s="76">
        <v>301597</v>
      </c>
      <c r="FY143" s="76">
        <v>2203.5631279976446</v>
      </c>
      <c r="FZ143" s="76">
        <v>11.635999999999999</v>
      </c>
      <c r="GA143" s="76">
        <v>5</v>
      </c>
      <c r="GB143" s="76">
        <v>3.7576444072444919E-2</v>
      </c>
      <c r="GC143" s="62">
        <v>11.65</v>
      </c>
      <c r="GD143" s="62">
        <v>5</v>
      </c>
      <c r="GE143" s="62">
        <v>3.8554985249321432E-2</v>
      </c>
      <c r="GF143" s="62">
        <v>11.663</v>
      </c>
      <c r="GG143" s="62">
        <v>0</v>
      </c>
      <c r="GH143" s="62">
        <v>0</v>
      </c>
      <c r="GI143" s="62">
        <v>11.675000000000001</v>
      </c>
      <c r="GJ143" s="62">
        <v>2145</v>
      </c>
      <c r="GK143" s="62">
        <v>17.297817455808104</v>
      </c>
      <c r="GL143" s="62">
        <v>11.715</v>
      </c>
      <c r="GM143" s="62">
        <v>0</v>
      </c>
      <c r="GN143" s="62">
        <v>0</v>
      </c>
      <c r="GO143" s="62">
        <v>11.75</v>
      </c>
      <c r="GP143" s="62">
        <v>115445</v>
      </c>
      <c r="GQ143" s="62">
        <v>988.03897857670665</v>
      </c>
      <c r="GR143" s="62">
        <v>11.769</v>
      </c>
      <c r="GS143" s="62">
        <v>0</v>
      </c>
      <c r="GT143" s="62">
        <v>0</v>
      </c>
      <c r="GU143" s="62">
        <v>11.785</v>
      </c>
      <c r="GV143" s="62">
        <v>235</v>
      </c>
      <c r="GW143" s="62">
        <v>2.0827994916323993</v>
      </c>
      <c r="GX143" s="62">
        <v>11.788</v>
      </c>
      <c r="GY143" s="62">
        <v>0</v>
      </c>
      <c r="GZ143" s="62">
        <v>0</v>
      </c>
      <c r="HA143" s="62">
        <v>11.79</v>
      </c>
      <c r="HB143" s="62">
        <v>57230</v>
      </c>
      <c r="HC143" s="62">
        <v>516.47887232169285</v>
      </c>
      <c r="HD143" s="62">
        <v>11.83</v>
      </c>
      <c r="HE143" s="62">
        <v>370</v>
      </c>
      <c r="HF143" s="62">
        <v>3.3379505216892102</v>
      </c>
      <c r="HG143" s="62">
        <v>11.9</v>
      </c>
      <c r="HH143" s="62">
        <v>18380</v>
      </c>
      <c r="HI143" s="62">
        <v>163.21359636072268</v>
      </c>
      <c r="HJ143" s="62">
        <v>11.9</v>
      </c>
      <c r="HK143" s="62">
        <v>0</v>
      </c>
      <c r="HL143" s="62">
        <v>0</v>
      </c>
      <c r="HM143" s="62">
        <v>11.907</v>
      </c>
      <c r="HN143" s="62">
        <v>0</v>
      </c>
      <c r="HO143" s="62">
        <v>0</v>
      </c>
      <c r="HP143" s="62">
        <v>11.907</v>
      </c>
      <c r="HQ143" s="62">
        <v>0</v>
      </c>
      <c r="HR143" s="62">
        <v>0</v>
      </c>
    </row>
    <row r="144" spans="16:226" s="43" customFormat="1">
      <c r="P144" s="150">
        <f t="shared" si="59"/>
        <v>10</v>
      </c>
      <c r="Q144" s="61" t="str">
        <f>_xll.BDH(A144,$R$7:$S$7,$C$1,$C$1,"Dir=V","Dts=S","Sort=A","Quote=C","QtTyp=Y","Days=T","Per=cd","DtFmt=D","UseDPDF=Y")</f>
        <v>#N/A Invalid Security</v>
      </c>
      <c r="T144" s="43">
        <f t="shared" si="62"/>
        <v>0</v>
      </c>
      <c r="V144" s="69" t="str">
        <f>_xll.BDH(B144,$R$7:$S$7,$C$1,$C$1,"Dir=V","Dts=S","Sort=A","Quote=C","QtTyp=Y","Days=T","Per=cd","DtFmt=D","UseDPDF=Y")</f>
        <v>#N/A Invalid Security</v>
      </c>
      <c r="Y144" s="43">
        <f t="shared" si="63"/>
        <v>0</v>
      </c>
      <c r="AA144" s="43">
        <f t="shared" si="64"/>
        <v>0</v>
      </c>
      <c r="AB144" s="43">
        <f t="shared" si="57"/>
        <v>0</v>
      </c>
      <c r="AF144" s="54">
        <v>42207</v>
      </c>
      <c r="AG144" s="43">
        <v>13.33</v>
      </c>
      <c r="AH144" s="43">
        <v>423780</v>
      </c>
      <c r="AI144" s="43">
        <f t="shared" si="60"/>
        <v>423780</v>
      </c>
      <c r="AK144" s="58">
        <f t="shared" si="61"/>
        <v>42641</v>
      </c>
      <c r="AL144" s="43">
        <f t="shared" si="56"/>
        <v>139</v>
      </c>
      <c r="AM144" s="43">
        <f>IF(AK144="","",NETWORKDAYS(AK144,$AM$2,FERIADOS!$A$1:$A$830)-1)</f>
        <v>65</v>
      </c>
      <c r="AN144" s="63">
        <v>3.2166999999999999</v>
      </c>
      <c r="AO144" s="43">
        <f t="shared" si="65"/>
        <v>13.75</v>
      </c>
      <c r="AP144" s="50">
        <f t="shared" si="66"/>
        <v>201140</v>
      </c>
      <c r="AQ144" s="59">
        <f t="shared" si="58"/>
        <v>137.15681411473034</v>
      </c>
      <c r="AR144" s="59">
        <f t="shared" si="67"/>
        <v>0</v>
      </c>
      <c r="AS144" s="72">
        <v>42641</v>
      </c>
      <c r="AT144" s="73">
        <v>6020.924460821203</v>
      </c>
      <c r="AU144" s="62">
        <v>0</v>
      </c>
      <c r="AV144" s="62">
        <v>0</v>
      </c>
      <c r="AW144" s="62">
        <v>0</v>
      </c>
      <c r="AX144" s="62">
        <v>0</v>
      </c>
      <c r="AY144" s="62">
        <v>0</v>
      </c>
      <c r="AZ144" s="62">
        <v>0</v>
      </c>
      <c r="BA144" s="62">
        <v>0</v>
      </c>
      <c r="BB144" s="62">
        <v>0</v>
      </c>
      <c r="BC144" s="62">
        <v>0</v>
      </c>
      <c r="BD144" s="62">
        <v>0</v>
      </c>
      <c r="BE144" s="62">
        <v>0</v>
      </c>
      <c r="BF144" s="62">
        <v>0</v>
      </c>
      <c r="BG144" s="62">
        <v>0</v>
      </c>
      <c r="BH144" s="62">
        <v>0</v>
      </c>
      <c r="BI144" s="62">
        <v>0</v>
      </c>
      <c r="BJ144" s="62">
        <v>0</v>
      </c>
      <c r="BK144" s="62">
        <v>0</v>
      </c>
      <c r="BL144" s="62">
        <v>0</v>
      </c>
      <c r="BM144" s="62">
        <v>0</v>
      </c>
      <c r="BN144" s="74">
        <v>0</v>
      </c>
      <c r="BO144" s="75">
        <v>0</v>
      </c>
      <c r="BP144" s="62">
        <v>0</v>
      </c>
      <c r="BQ144" s="62">
        <v>0</v>
      </c>
      <c r="BR144" s="62">
        <v>0</v>
      </c>
      <c r="BS144" s="62">
        <v>0</v>
      </c>
      <c r="BT144" s="62">
        <v>0</v>
      </c>
      <c r="BU144" s="62">
        <v>0</v>
      </c>
      <c r="BV144" s="62">
        <v>0</v>
      </c>
      <c r="BW144" s="62">
        <v>0</v>
      </c>
      <c r="BX144" s="62">
        <v>0</v>
      </c>
      <c r="BY144" s="62">
        <v>0</v>
      </c>
      <c r="BZ144" s="62">
        <v>0</v>
      </c>
      <c r="CA144" s="62">
        <v>0</v>
      </c>
      <c r="CB144" s="62">
        <v>0</v>
      </c>
      <c r="CC144" s="62">
        <v>0</v>
      </c>
      <c r="CD144" s="62">
        <v>0</v>
      </c>
      <c r="CE144" s="62">
        <v>0</v>
      </c>
      <c r="CF144" s="62">
        <v>0</v>
      </c>
      <c r="CG144" s="62">
        <v>0</v>
      </c>
      <c r="CH144" s="62">
        <v>0</v>
      </c>
      <c r="CI144" s="62">
        <v>0</v>
      </c>
      <c r="CJ144" s="62">
        <v>0</v>
      </c>
      <c r="CK144" s="62">
        <v>0</v>
      </c>
      <c r="CL144" s="62">
        <v>0</v>
      </c>
      <c r="CM144" s="62">
        <v>0</v>
      </c>
      <c r="CN144" s="62">
        <v>14.131</v>
      </c>
      <c r="CO144" s="62">
        <v>33735</v>
      </c>
      <c r="CP144" s="62">
        <v>1.0922042735631092</v>
      </c>
      <c r="CQ144" s="62">
        <v>14.012</v>
      </c>
      <c r="CR144" s="62">
        <v>180535</v>
      </c>
      <c r="CS144" s="62">
        <v>44.394555774907609</v>
      </c>
      <c r="CT144" s="62">
        <v>13.823</v>
      </c>
      <c r="CU144" s="62">
        <v>36725</v>
      </c>
      <c r="CV144" s="62">
        <v>16.741498460615805</v>
      </c>
      <c r="CW144" s="62">
        <v>13.75</v>
      </c>
      <c r="CX144" s="62">
        <v>201140</v>
      </c>
      <c r="CY144" s="62">
        <v>137.15681411473034</v>
      </c>
      <c r="CZ144" s="62">
        <v>13.59</v>
      </c>
      <c r="DA144" s="62">
        <v>16510</v>
      </c>
      <c r="DB144" s="62">
        <v>14.928274687546667</v>
      </c>
      <c r="DC144" s="62">
        <v>0</v>
      </c>
      <c r="DD144" s="62">
        <v>0</v>
      </c>
      <c r="DE144" s="62">
        <v>0</v>
      </c>
      <c r="DF144" s="62">
        <v>13.295</v>
      </c>
      <c r="DG144" s="62">
        <v>43410</v>
      </c>
      <c r="DH144" s="62">
        <v>56.786133375875316</v>
      </c>
      <c r="DI144" s="62">
        <v>13.129</v>
      </c>
      <c r="DJ144" s="62">
        <v>2040</v>
      </c>
      <c r="DK144" s="62">
        <v>3.0238420541642981</v>
      </c>
      <c r="DL144" s="62">
        <v>12.974</v>
      </c>
      <c r="DM144" s="62">
        <v>205</v>
      </c>
      <c r="DN144" s="62">
        <v>0.34670055410363476</v>
      </c>
      <c r="DO144" s="62">
        <v>12.86</v>
      </c>
      <c r="DP144" s="62">
        <v>76430</v>
      </c>
      <c r="DQ144" s="62">
        <v>144.20140313801602</v>
      </c>
      <c r="DR144" s="62">
        <v>12.702</v>
      </c>
      <c r="DS144" s="62">
        <v>795</v>
      </c>
      <c r="DT144" s="62">
        <v>1.6541212879002418</v>
      </c>
      <c r="DU144" s="62">
        <v>12.561</v>
      </c>
      <c r="DV144" s="62">
        <v>1620</v>
      </c>
      <c r="DW144" s="62">
        <v>3.7081597979979937</v>
      </c>
      <c r="DX144" s="62">
        <v>12.46</v>
      </c>
      <c r="DY144" s="62">
        <v>24925</v>
      </c>
      <c r="DZ144" s="62">
        <v>61.481727269875719</v>
      </c>
      <c r="EA144" s="62"/>
      <c r="EB144" s="62"/>
      <c r="EC144" s="62"/>
      <c r="ED144" s="62"/>
      <c r="EE144" s="62"/>
      <c r="EF144" s="62"/>
      <c r="EG144" s="62">
        <v>12.16</v>
      </c>
      <c r="EH144" s="62">
        <v>175575</v>
      </c>
      <c r="EI144" s="62">
        <v>525.58564846411707</v>
      </c>
      <c r="EJ144" s="62"/>
      <c r="EK144" s="62">
        <v>0</v>
      </c>
      <c r="EL144" s="62">
        <v>0</v>
      </c>
      <c r="EM144" s="62">
        <v>0</v>
      </c>
      <c r="EN144" s="62">
        <v>0</v>
      </c>
      <c r="EO144" s="62">
        <v>0</v>
      </c>
      <c r="EP144" s="62">
        <v>11.97</v>
      </c>
      <c r="EQ144" s="62">
        <v>10455</v>
      </c>
      <c r="ER144" s="62">
        <v>36.506866553537172</v>
      </c>
      <c r="ES144" s="62">
        <v>11.8</v>
      </c>
      <c r="ET144" s="62">
        <v>17680</v>
      </c>
      <c r="EU144" s="62">
        <v>70.389358240861554</v>
      </c>
      <c r="EV144" s="62">
        <v>11.68</v>
      </c>
      <c r="EW144" s="62">
        <v>17650</v>
      </c>
      <c r="EX144" s="62">
        <v>78.540176933623471</v>
      </c>
      <c r="EY144" s="62">
        <v>11.58</v>
      </c>
      <c r="EZ144" s="62">
        <v>251260</v>
      </c>
      <c r="FA144" s="62">
        <v>1226.0331453053764</v>
      </c>
      <c r="FB144" s="62">
        <v>11.54</v>
      </c>
      <c r="FC144" s="62">
        <v>655</v>
      </c>
      <c r="FD144" s="62">
        <v>3.4533776196981183</v>
      </c>
      <c r="FE144" s="62">
        <v>11.52</v>
      </c>
      <c r="FF144" s="62">
        <v>10645</v>
      </c>
      <c r="FG144" s="62">
        <v>60.096047165191671</v>
      </c>
      <c r="FH144" s="62">
        <v>11.52</v>
      </c>
      <c r="FI144" s="62">
        <v>4520</v>
      </c>
      <c r="FJ144" s="62">
        <v>27.181599117304657</v>
      </c>
      <c r="FK144" s="62">
        <v>11.52</v>
      </c>
      <c r="FL144" s="76">
        <v>76125</v>
      </c>
      <c r="FM144" s="76">
        <v>483.13094753011677</v>
      </c>
      <c r="FN144" s="76">
        <v>11.536</v>
      </c>
      <c r="FO144" s="76">
        <v>165</v>
      </c>
      <c r="FP144" s="76">
        <v>1.0961207635784376</v>
      </c>
      <c r="FQ144" s="76">
        <v>11.55</v>
      </c>
      <c r="FR144" s="76">
        <v>13975</v>
      </c>
      <c r="FS144" s="76">
        <v>96.634001442714592</v>
      </c>
      <c r="FT144" s="76">
        <v>11.54</v>
      </c>
      <c r="FU144" s="76">
        <v>310</v>
      </c>
      <c r="FV144" s="76">
        <v>2.2290926651704233</v>
      </c>
      <c r="FW144" s="76">
        <v>11.53</v>
      </c>
      <c r="FX144" s="76">
        <v>224715</v>
      </c>
      <c r="FY144" s="76">
        <v>1671.6678317199398</v>
      </c>
      <c r="FZ144" s="76">
        <v>11.545999999999999</v>
      </c>
      <c r="GA144" s="76">
        <v>15</v>
      </c>
      <c r="GB144" s="76">
        <v>0.11479386080697473</v>
      </c>
      <c r="GC144" s="62">
        <v>11.56</v>
      </c>
      <c r="GD144" s="62">
        <v>3290</v>
      </c>
      <c r="GE144" s="62">
        <v>25.837698712507549</v>
      </c>
      <c r="GF144" s="62">
        <v>11.573</v>
      </c>
      <c r="GG144" s="62">
        <v>150</v>
      </c>
      <c r="GH144" s="62">
        <v>1.2068966048570886</v>
      </c>
      <c r="GI144" s="62">
        <v>11.585000000000001</v>
      </c>
      <c r="GJ144" s="62">
        <v>1025</v>
      </c>
      <c r="GK144" s="62">
        <v>8.4212560853027849</v>
      </c>
      <c r="GL144" s="62">
        <v>11.631</v>
      </c>
      <c r="GM144" s="62">
        <v>1030</v>
      </c>
      <c r="GN144" s="62">
        <v>8.7474751458560291</v>
      </c>
      <c r="GO144" s="62">
        <v>11.67</v>
      </c>
      <c r="GP144" s="62">
        <v>75598</v>
      </c>
      <c r="GQ144" s="62">
        <v>659.18948712091947</v>
      </c>
      <c r="GR144" s="62">
        <v>11.681000000000001</v>
      </c>
      <c r="GS144" s="62">
        <v>0</v>
      </c>
      <c r="GT144" s="62">
        <v>0</v>
      </c>
      <c r="GU144" s="62">
        <v>11.69</v>
      </c>
      <c r="GV144" s="62">
        <v>245</v>
      </c>
      <c r="GW144" s="62">
        <v>2.216124170710676</v>
      </c>
      <c r="GX144" s="62">
        <v>11.715999999999999</v>
      </c>
      <c r="GY144" s="62">
        <v>0</v>
      </c>
      <c r="GZ144" s="62">
        <v>0</v>
      </c>
      <c r="HA144" s="62">
        <v>11.74</v>
      </c>
      <c r="HB144" s="62">
        <v>34750</v>
      </c>
      <c r="HC144" s="62">
        <v>319.12492173657336</v>
      </c>
      <c r="HD144" s="62">
        <v>11.765000000000001</v>
      </c>
      <c r="HE144" s="62">
        <v>130</v>
      </c>
      <c r="HF144" s="62">
        <v>1.1955446439200537</v>
      </c>
      <c r="HG144" s="62">
        <v>11.83</v>
      </c>
      <c r="HH144" s="62">
        <v>25030</v>
      </c>
      <c r="HI144" s="62">
        <v>226.81061442922274</v>
      </c>
      <c r="HJ144" s="62">
        <v>11.83</v>
      </c>
      <c r="HK144" s="62">
        <v>0</v>
      </c>
      <c r="HL144" s="62">
        <v>0</v>
      </c>
      <c r="HM144" s="62">
        <v>11.837</v>
      </c>
      <c r="HN144" s="62">
        <v>0</v>
      </c>
      <c r="HO144" s="62">
        <v>0</v>
      </c>
      <c r="HP144" s="62">
        <v>11.837</v>
      </c>
      <c r="HQ144" s="62">
        <v>0</v>
      </c>
      <c r="HR144" s="62">
        <v>0</v>
      </c>
    </row>
    <row r="145" spans="16:226" s="43" customFormat="1">
      <c r="P145" s="150">
        <f t="shared" si="59"/>
        <v>10</v>
      </c>
      <c r="Q145" s="61" t="str">
        <f>_xll.BDH(A145,$R$7:$S$7,$C$1,$C$1,"Dir=V","Dts=S","Sort=A","Quote=C","QtTyp=Y","Days=T","Per=cd","DtFmt=D","UseDPDF=Y")</f>
        <v>#N/A Invalid Security</v>
      </c>
      <c r="T145" s="43">
        <f t="shared" si="62"/>
        <v>0</v>
      </c>
      <c r="V145" s="69" t="str">
        <f>_xll.BDH(B145,$R$7:$S$7,$C$1,$C$1,"Dir=V","Dts=S","Sort=A","Quote=C","QtTyp=Y","Days=T","Per=cd","DtFmt=D","UseDPDF=Y")</f>
        <v>#N/A Invalid Security</v>
      </c>
      <c r="Y145" s="43">
        <f t="shared" si="63"/>
        <v>0</v>
      </c>
      <c r="AA145" s="43">
        <f t="shared" si="64"/>
        <v>0</v>
      </c>
      <c r="AB145" s="43">
        <f t="shared" si="57"/>
        <v>0</v>
      </c>
      <c r="AF145" s="54">
        <v>42208</v>
      </c>
      <c r="AG145" s="43">
        <v>13.64</v>
      </c>
      <c r="AH145" s="43">
        <v>700185</v>
      </c>
      <c r="AI145" s="43">
        <f t="shared" si="60"/>
        <v>700185</v>
      </c>
      <c r="AK145" s="58">
        <f t="shared" si="61"/>
        <v>42640</v>
      </c>
      <c r="AL145" s="43">
        <f t="shared" si="56"/>
        <v>140</v>
      </c>
      <c r="AM145" s="43">
        <f>IF(AK145="","",NETWORKDAYS(AK145,$AM$2,FERIADOS!$A$1:$A$830)-1)</f>
        <v>66</v>
      </c>
      <c r="AN145" s="63">
        <v>3.2343000000000002</v>
      </c>
      <c r="AO145" s="43">
        <f t="shared" si="65"/>
        <v>13.775</v>
      </c>
      <c r="AP145" s="50">
        <f t="shared" si="66"/>
        <v>551175</v>
      </c>
      <c r="AQ145" s="59">
        <f t="shared" si="58"/>
        <v>379.25108052328744</v>
      </c>
      <c r="AR145" s="59">
        <f t="shared" si="67"/>
        <v>0</v>
      </c>
      <c r="AS145" s="72">
        <v>42640</v>
      </c>
      <c r="AT145" s="73">
        <v>5059.2794696029378</v>
      </c>
      <c r="AU145" s="62">
        <v>0</v>
      </c>
      <c r="AV145" s="62">
        <v>0</v>
      </c>
      <c r="AW145" s="62">
        <v>0</v>
      </c>
      <c r="AX145" s="62">
        <v>0</v>
      </c>
      <c r="AY145" s="62">
        <v>0</v>
      </c>
      <c r="AZ145" s="62">
        <v>0</v>
      </c>
      <c r="BA145" s="62">
        <v>0</v>
      </c>
      <c r="BB145" s="62">
        <v>0</v>
      </c>
      <c r="BC145" s="62">
        <v>0</v>
      </c>
      <c r="BD145" s="62">
        <v>0</v>
      </c>
      <c r="BE145" s="62">
        <v>0</v>
      </c>
      <c r="BF145" s="62">
        <v>0</v>
      </c>
      <c r="BG145" s="62">
        <v>0</v>
      </c>
      <c r="BH145" s="62">
        <v>0</v>
      </c>
      <c r="BI145" s="62">
        <v>0</v>
      </c>
      <c r="BJ145" s="62">
        <v>0</v>
      </c>
      <c r="BK145" s="62">
        <v>0</v>
      </c>
      <c r="BL145" s="62">
        <v>0</v>
      </c>
      <c r="BM145" s="62">
        <v>0</v>
      </c>
      <c r="BN145" s="74">
        <v>0</v>
      </c>
      <c r="BO145" s="75">
        <v>0</v>
      </c>
      <c r="BP145" s="62">
        <v>0</v>
      </c>
      <c r="BQ145" s="62">
        <v>0</v>
      </c>
      <c r="BR145" s="62">
        <v>0</v>
      </c>
      <c r="BS145" s="62">
        <v>0</v>
      </c>
      <c r="BT145" s="62">
        <v>0</v>
      </c>
      <c r="BU145" s="62">
        <v>0</v>
      </c>
      <c r="BV145" s="62">
        <v>0</v>
      </c>
      <c r="BW145" s="62">
        <v>0</v>
      </c>
      <c r="BX145" s="62">
        <v>0</v>
      </c>
      <c r="BY145" s="62">
        <v>0</v>
      </c>
      <c r="BZ145" s="62">
        <v>0</v>
      </c>
      <c r="CA145" s="62">
        <v>0</v>
      </c>
      <c r="CB145" s="62">
        <v>0</v>
      </c>
      <c r="CC145" s="62">
        <v>0</v>
      </c>
      <c r="CD145" s="62">
        <v>0</v>
      </c>
      <c r="CE145" s="62">
        <v>0</v>
      </c>
      <c r="CF145" s="62">
        <v>0</v>
      </c>
      <c r="CG145" s="62">
        <v>0</v>
      </c>
      <c r="CH145" s="62">
        <v>0</v>
      </c>
      <c r="CI145" s="62">
        <v>0</v>
      </c>
      <c r="CJ145" s="62">
        <v>0</v>
      </c>
      <c r="CK145" s="62">
        <v>0</v>
      </c>
      <c r="CL145" s="62">
        <v>0</v>
      </c>
      <c r="CM145" s="62">
        <v>0</v>
      </c>
      <c r="CN145" s="62">
        <v>14.131</v>
      </c>
      <c r="CO145" s="62">
        <v>34575</v>
      </c>
      <c r="CP145" s="62">
        <v>1.4836332183703898</v>
      </c>
      <c r="CQ145" s="62">
        <v>14.026999999999999</v>
      </c>
      <c r="CR145" s="62">
        <v>313595</v>
      </c>
      <c r="CS145" s="62">
        <v>79.976524647332624</v>
      </c>
      <c r="CT145" s="62">
        <v>13.941000000000001</v>
      </c>
      <c r="CU145" s="62">
        <v>94550</v>
      </c>
      <c r="CV145" s="62">
        <v>43.788173503536683</v>
      </c>
      <c r="CW145" s="62">
        <v>13.775</v>
      </c>
      <c r="CX145" s="62">
        <v>551175</v>
      </c>
      <c r="CY145" s="62">
        <v>379.25108052328744</v>
      </c>
      <c r="CZ145" s="62">
        <v>13.62</v>
      </c>
      <c r="DA145" s="62">
        <v>1010</v>
      </c>
      <c r="DB145" s="62">
        <v>0.9179166725697534</v>
      </c>
      <c r="DC145" s="62">
        <v>0</v>
      </c>
      <c r="DD145" s="62">
        <v>0</v>
      </c>
      <c r="DE145" s="62">
        <v>0</v>
      </c>
      <c r="DF145" s="62">
        <v>13.32</v>
      </c>
      <c r="DG145" s="62">
        <v>72535</v>
      </c>
      <c r="DH145" s="62">
        <v>95.027680923143521</v>
      </c>
      <c r="DI145" s="62">
        <v>13.18</v>
      </c>
      <c r="DJ145" s="62">
        <v>445</v>
      </c>
      <c r="DK145" s="62">
        <v>0.65972230036196522</v>
      </c>
      <c r="DL145" s="62">
        <v>13.007999999999999</v>
      </c>
      <c r="DM145" s="62">
        <v>1140</v>
      </c>
      <c r="DN145" s="62">
        <v>1.9270130303673196</v>
      </c>
      <c r="DO145" s="62">
        <v>12.87</v>
      </c>
      <c r="DP145" s="62">
        <v>107732</v>
      </c>
      <c r="DQ145" s="62">
        <v>203.09368553977475</v>
      </c>
      <c r="DR145" s="62">
        <v>12.708</v>
      </c>
      <c r="DS145" s="62">
        <v>500</v>
      </c>
      <c r="DT145" s="62">
        <v>1.0389989022683701</v>
      </c>
      <c r="DU145" s="62">
        <v>12.564</v>
      </c>
      <c r="DV145" s="62">
        <v>705</v>
      </c>
      <c r="DW145" s="62">
        <v>1.6110035416862161</v>
      </c>
      <c r="DX145" s="62">
        <v>12.46</v>
      </c>
      <c r="DY145" s="62">
        <v>27745</v>
      </c>
      <c r="DZ145" s="62">
        <v>68.302516153616864</v>
      </c>
      <c r="EA145" s="62"/>
      <c r="EB145" s="62"/>
      <c r="EC145" s="62"/>
      <c r="ED145" s="62"/>
      <c r="EE145" s="62"/>
      <c r="EF145" s="62"/>
      <c r="EG145" s="62">
        <v>12.15</v>
      </c>
      <c r="EH145" s="62">
        <v>210340</v>
      </c>
      <c r="EI145" s="62">
        <v>628.06300204107356</v>
      </c>
      <c r="EJ145" s="62"/>
      <c r="EK145" s="62">
        <v>0</v>
      </c>
      <c r="EL145" s="62">
        <v>0</v>
      </c>
      <c r="EM145" s="62">
        <v>0</v>
      </c>
      <c r="EN145" s="62">
        <v>0</v>
      </c>
      <c r="EO145" s="62">
        <v>0</v>
      </c>
      <c r="EP145" s="62">
        <v>11.96</v>
      </c>
      <c r="EQ145" s="62">
        <v>1905</v>
      </c>
      <c r="ER145" s="62">
        <v>6.63184171161706</v>
      </c>
      <c r="ES145" s="62">
        <v>11.79</v>
      </c>
      <c r="ET145" s="62">
        <v>23015</v>
      </c>
      <c r="EU145" s="62">
        <v>91.321005543714236</v>
      </c>
      <c r="EV145" s="62">
        <v>11.67</v>
      </c>
      <c r="EW145" s="62">
        <v>24795</v>
      </c>
      <c r="EX145" s="62">
        <v>109.93397688457388</v>
      </c>
      <c r="EY145" s="62">
        <v>11.56</v>
      </c>
      <c r="EZ145" s="62">
        <v>227740</v>
      </c>
      <c r="FA145" s="62">
        <v>1107.3408949540337</v>
      </c>
      <c r="FB145" s="62">
        <v>11.51</v>
      </c>
      <c r="FC145" s="62">
        <v>4140</v>
      </c>
      <c r="FD145" s="62">
        <v>21.754369434301243</v>
      </c>
      <c r="FE145" s="62">
        <v>11.51</v>
      </c>
      <c r="FF145" s="62">
        <v>7385</v>
      </c>
      <c r="FG145" s="62">
        <v>41.521215963321474</v>
      </c>
      <c r="FH145" s="62">
        <v>11.52</v>
      </c>
      <c r="FI145" s="62">
        <v>2700</v>
      </c>
      <c r="FJ145" s="62">
        <v>16.162891316513694</v>
      </c>
      <c r="FK145" s="62">
        <v>11.53</v>
      </c>
      <c r="FL145" s="76">
        <v>67055</v>
      </c>
      <c r="FM145" s="76">
        <v>423.42546184255031</v>
      </c>
      <c r="FN145" s="76">
        <v>11.565</v>
      </c>
      <c r="FO145" s="76">
        <v>60</v>
      </c>
      <c r="FP145" s="76">
        <v>0.39623646227506271</v>
      </c>
      <c r="FQ145" s="76">
        <v>11.59</v>
      </c>
      <c r="FR145" s="76">
        <v>4900</v>
      </c>
      <c r="FS145" s="76">
        <v>33.662065907451776</v>
      </c>
      <c r="FT145" s="76">
        <v>11.585000000000001</v>
      </c>
      <c r="FU145" s="76">
        <v>45</v>
      </c>
      <c r="FV145" s="76">
        <v>0.32135007490140621</v>
      </c>
      <c r="FW145" s="76">
        <v>11.58</v>
      </c>
      <c r="FX145" s="76">
        <v>149645</v>
      </c>
      <c r="FY145" s="76">
        <v>1105.1173268231287</v>
      </c>
      <c r="FZ145" s="76">
        <v>11.61</v>
      </c>
      <c r="GA145" s="76">
        <v>10</v>
      </c>
      <c r="GB145" s="76">
        <v>7.5908029911957164E-2</v>
      </c>
      <c r="GC145" s="62">
        <v>11.628</v>
      </c>
      <c r="GD145" s="62">
        <v>5</v>
      </c>
      <c r="GE145" s="62">
        <v>3.8932988735860791E-2</v>
      </c>
      <c r="GF145" s="62">
        <v>11.645</v>
      </c>
      <c r="GG145" s="62">
        <v>5</v>
      </c>
      <c r="GH145" s="62">
        <v>3.9871108645709245E-2</v>
      </c>
      <c r="GI145" s="62">
        <v>11.66</v>
      </c>
      <c r="GJ145" s="62">
        <v>290</v>
      </c>
      <c r="GK145" s="62">
        <v>2.3604846283299787</v>
      </c>
      <c r="GL145" s="62">
        <v>11.714</v>
      </c>
      <c r="GM145" s="62">
        <v>0</v>
      </c>
      <c r="GN145" s="62">
        <v>0</v>
      </c>
      <c r="GO145" s="62">
        <v>11.76</v>
      </c>
      <c r="GP145" s="62">
        <v>32380</v>
      </c>
      <c r="GQ145" s="62">
        <v>279.23015866505193</v>
      </c>
      <c r="GR145" s="62">
        <v>11.779</v>
      </c>
      <c r="GS145" s="62">
        <v>0</v>
      </c>
      <c r="GT145" s="62">
        <v>0</v>
      </c>
      <c r="GU145" s="62">
        <v>11.795</v>
      </c>
      <c r="GV145" s="62">
        <v>160</v>
      </c>
      <c r="GW145" s="62">
        <v>1.4284695980370703</v>
      </c>
      <c r="GX145" s="62">
        <v>11.813000000000001</v>
      </c>
      <c r="GY145" s="62">
        <v>0</v>
      </c>
      <c r="GZ145" s="62">
        <v>0</v>
      </c>
      <c r="HA145" s="62">
        <v>11.83</v>
      </c>
      <c r="HB145" s="62">
        <v>18665</v>
      </c>
      <c r="HC145" s="62">
        <v>169.22125552483817</v>
      </c>
      <c r="HD145" s="62">
        <v>11.88</v>
      </c>
      <c r="HE145" s="62">
        <v>250</v>
      </c>
      <c r="HF145" s="62">
        <v>2.2626468432438243</v>
      </c>
      <c r="HG145" s="62">
        <v>11.94</v>
      </c>
      <c r="HH145" s="62">
        <v>15920</v>
      </c>
      <c r="HI145" s="62">
        <v>141.89215430037132</v>
      </c>
      <c r="HJ145" s="62">
        <v>11.94</v>
      </c>
      <c r="HK145" s="62">
        <v>0</v>
      </c>
      <c r="HL145" s="62">
        <v>0</v>
      </c>
      <c r="HM145" s="62">
        <v>11.946999999999999</v>
      </c>
      <c r="HN145" s="62">
        <v>0</v>
      </c>
      <c r="HO145" s="62">
        <v>0</v>
      </c>
      <c r="HP145" s="62">
        <v>11.946999999999999</v>
      </c>
      <c r="HQ145" s="62">
        <v>0</v>
      </c>
      <c r="HR145" s="62">
        <v>0</v>
      </c>
    </row>
    <row r="146" spans="16:226" s="43" customFormat="1">
      <c r="P146" s="150">
        <f t="shared" si="59"/>
        <v>10</v>
      </c>
      <c r="Q146" s="61" t="str">
        <f>_xll.BDH(A146,$R$7:$S$7,$C$1,$C$1,"Dir=V","Dts=S","Sort=A","Quote=C","QtTyp=Y","Days=T","Per=cd","DtFmt=D","UseDPDF=Y")</f>
        <v>#N/A Invalid Security</v>
      </c>
      <c r="T146" s="43">
        <f t="shared" si="62"/>
        <v>0</v>
      </c>
      <c r="V146" s="69" t="str">
        <f>_xll.BDH(B146,$R$7:$S$7,$C$1,$C$1,"Dir=V","Dts=S","Sort=A","Quote=C","QtTyp=Y","Days=T","Per=cd","DtFmt=D","UseDPDF=Y")</f>
        <v>#N/A Invalid Security</v>
      </c>
      <c r="Y146" s="43">
        <f t="shared" si="63"/>
        <v>0</v>
      </c>
      <c r="AA146" s="43">
        <f t="shared" si="64"/>
        <v>0</v>
      </c>
      <c r="AB146" s="43">
        <f t="shared" si="57"/>
        <v>0</v>
      </c>
      <c r="AF146" s="54">
        <v>42209</v>
      </c>
      <c r="AG146" s="43">
        <v>13.87</v>
      </c>
      <c r="AH146" s="43">
        <v>745050</v>
      </c>
      <c r="AI146" s="43">
        <f t="shared" si="60"/>
        <v>745050</v>
      </c>
      <c r="AK146" s="58">
        <f t="shared" si="61"/>
        <v>42639</v>
      </c>
      <c r="AL146" s="43">
        <f t="shared" ref="AL146:AL209" si="68">AL145+1</f>
        <v>141</v>
      </c>
      <c r="AM146" s="43">
        <f>IF(AK146="","",NETWORKDAYS(AK146,$AM$2,FERIADOS!$A$1:$A$830)-1)</f>
        <v>67</v>
      </c>
      <c r="AN146" s="63">
        <v>3.2423999999999999</v>
      </c>
      <c r="AO146" s="43">
        <f t="shared" si="65"/>
        <v>13.824999999999999</v>
      </c>
      <c r="AP146" s="50">
        <f t="shared" si="66"/>
        <v>292310</v>
      </c>
      <c r="AQ146" s="59">
        <f t="shared" si="58"/>
        <v>203.45183476182487</v>
      </c>
      <c r="AR146" s="59">
        <f t="shared" si="67"/>
        <v>0</v>
      </c>
      <c r="AS146" s="72">
        <v>42639</v>
      </c>
      <c r="AT146" s="73">
        <v>3420.9695758689136</v>
      </c>
      <c r="AU146" s="62">
        <v>0</v>
      </c>
      <c r="AV146" s="62">
        <v>0</v>
      </c>
      <c r="AW146" s="62">
        <v>0</v>
      </c>
      <c r="AX146" s="62">
        <v>0</v>
      </c>
      <c r="AY146" s="62">
        <v>0</v>
      </c>
      <c r="AZ146" s="62">
        <v>0</v>
      </c>
      <c r="BA146" s="62">
        <v>0</v>
      </c>
      <c r="BB146" s="62">
        <v>0</v>
      </c>
      <c r="BC146" s="62">
        <v>0</v>
      </c>
      <c r="BD146" s="62">
        <v>0</v>
      </c>
      <c r="BE146" s="62">
        <v>0</v>
      </c>
      <c r="BF146" s="62">
        <v>0</v>
      </c>
      <c r="BG146" s="62">
        <v>0</v>
      </c>
      <c r="BH146" s="62">
        <v>0</v>
      </c>
      <c r="BI146" s="62">
        <v>0</v>
      </c>
      <c r="BJ146" s="62">
        <v>0</v>
      </c>
      <c r="BK146" s="62">
        <v>0</v>
      </c>
      <c r="BL146" s="62">
        <v>0</v>
      </c>
      <c r="BM146" s="62">
        <v>0</v>
      </c>
      <c r="BN146" s="74">
        <v>0</v>
      </c>
      <c r="BO146" s="75">
        <v>0</v>
      </c>
      <c r="BP146" s="62">
        <v>0</v>
      </c>
      <c r="BQ146" s="62">
        <v>0</v>
      </c>
      <c r="BR146" s="62">
        <v>0</v>
      </c>
      <c r="BS146" s="62">
        <v>0</v>
      </c>
      <c r="BT146" s="62">
        <v>0</v>
      </c>
      <c r="BU146" s="62">
        <v>0</v>
      </c>
      <c r="BV146" s="62">
        <v>0</v>
      </c>
      <c r="BW146" s="62">
        <v>0</v>
      </c>
      <c r="BX146" s="62">
        <v>0</v>
      </c>
      <c r="BY146" s="62">
        <v>0</v>
      </c>
      <c r="BZ146" s="62">
        <v>0</v>
      </c>
      <c r="CA146" s="62">
        <v>0</v>
      </c>
      <c r="CB146" s="62">
        <v>0</v>
      </c>
      <c r="CC146" s="62">
        <v>0</v>
      </c>
      <c r="CD146" s="62">
        <v>0</v>
      </c>
      <c r="CE146" s="62">
        <v>0</v>
      </c>
      <c r="CF146" s="62">
        <v>0</v>
      </c>
      <c r="CG146" s="62">
        <v>0</v>
      </c>
      <c r="CH146" s="62">
        <v>0</v>
      </c>
      <c r="CI146" s="62">
        <v>0</v>
      </c>
      <c r="CJ146" s="62">
        <v>0</v>
      </c>
      <c r="CK146" s="62">
        <v>0</v>
      </c>
      <c r="CL146" s="62">
        <v>0</v>
      </c>
      <c r="CM146" s="62">
        <v>0</v>
      </c>
      <c r="CN146" s="62">
        <v>14.135</v>
      </c>
      <c r="CO146" s="62">
        <v>63990</v>
      </c>
      <c r="CP146" s="62">
        <v>3.4218177770443576</v>
      </c>
      <c r="CQ146" s="62">
        <v>14.045</v>
      </c>
      <c r="CR146" s="62">
        <v>10075</v>
      </c>
      <c r="CS146" s="62">
        <v>2.6679602662144255</v>
      </c>
      <c r="CT146" s="62">
        <v>13.97</v>
      </c>
      <c r="CU146" s="62">
        <v>24535</v>
      </c>
      <c r="CV146" s="62">
        <v>11.582431179664168</v>
      </c>
      <c r="CW146" s="62">
        <v>13.824999999999999</v>
      </c>
      <c r="CX146" s="62">
        <v>292310</v>
      </c>
      <c r="CY146" s="62">
        <v>203.45183476182487</v>
      </c>
      <c r="CZ146" s="62">
        <v>13.664999999999999</v>
      </c>
      <c r="DA146" s="62">
        <v>360</v>
      </c>
      <c r="DB146" s="62">
        <v>0.32972559743645685</v>
      </c>
      <c r="DC146" s="62">
        <v>0</v>
      </c>
      <c r="DD146" s="62">
        <v>0</v>
      </c>
      <c r="DE146" s="62">
        <v>0</v>
      </c>
      <c r="DF146" s="62">
        <v>13.37</v>
      </c>
      <c r="DG146" s="62">
        <v>16515</v>
      </c>
      <c r="DH146" s="62">
        <v>21.724136906131143</v>
      </c>
      <c r="DI146" s="62">
        <v>13.204000000000001</v>
      </c>
      <c r="DJ146" s="62">
        <v>2700</v>
      </c>
      <c r="DK146" s="62">
        <v>4.0166452180657304</v>
      </c>
      <c r="DL146" s="62">
        <v>13.05</v>
      </c>
      <c r="DM146" s="62">
        <v>800</v>
      </c>
      <c r="DN146" s="62">
        <v>1.3553913800669171</v>
      </c>
      <c r="DO146" s="62">
        <v>12.935</v>
      </c>
      <c r="DP146" s="62">
        <v>45756</v>
      </c>
      <c r="DQ146" s="62">
        <v>86.366444719880775</v>
      </c>
      <c r="DR146" s="62">
        <v>12.771000000000001</v>
      </c>
      <c r="DS146" s="62">
        <v>1915</v>
      </c>
      <c r="DT146" s="62">
        <v>3.9822448029103108</v>
      </c>
      <c r="DU146" s="62">
        <v>12.625</v>
      </c>
      <c r="DV146" s="62">
        <v>430</v>
      </c>
      <c r="DW146" s="62">
        <v>0.98284013264740033</v>
      </c>
      <c r="DX146" s="62">
        <v>12.52</v>
      </c>
      <c r="DY146" s="62">
        <v>18645</v>
      </c>
      <c r="DZ146" s="62">
        <v>45.895078332234952</v>
      </c>
      <c r="EA146" s="62"/>
      <c r="EB146" s="62"/>
      <c r="EC146" s="62"/>
      <c r="ED146" s="62"/>
      <c r="EE146" s="62"/>
      <c r="EF146" s="62"/>
      <c r="EG146" s="62">
        <v>12.22</v>
      </c>
      <c r="EH146" s="62">
        <v>141260</v>
      </c>
      <c r="EI146" s="62">
        <v>421.29118377566277</v>
      </c>
      <c r="EJ146" s="62"/>
      <c r="EK146" s="62">
        <v>0</v>
      </c>
      <c r="EL146" s="62">
        <v>0</v>
      </c>
      <c r="EM146" s="62">
        <v>0</v>
      </c>
      <c r="EN146" s="62">
        <v>0</v>
      </c>
      <c r="EO146" s="62">
        <v>0</v>
      </c>
      <c r="EP146" s="62">
        <v>12.04</v>
      </c>
      <c r="EQ146" s="62">
        <v>5225</v>
      </c>
      <c r="ER146" s="62">
        <v>18.151966991232729</v>
      </c>
      <c r="ES146" s="62">
        <v>11.88</v>
      </c>
      <c r="ET146" s="62">
        <v>25850</v>
      </c>
      <c r="EU146" s="62">
        <v>102.27519160972783</v>
      </c>
      <c r="EV146" s="62">
        <v>11.78</v>
      </c>
      <c r="EW146" s="62">
        <v>30775</v>
      </c>
      <c r="EX146" s="62">
        <v>135.91555336497549</v>
      </c>
      <c r="EY146" s="62">
        <v>11.66</v>
      </c>
      <c r="EZ146" s="62">
        <v>152682</v>
      </c>
      <c r="FA146" s="62">
        <v>739.36679310965758</v>
      </c>
      <c r="FB146" s="62">
        <v>11.62</v>
      </c>
      <c r="FC146" s="62">
        <v>385</v>
      </c>
      <c r="FD146" s="62">
        <v>2.0134110215797203</v>
      </c>
      <c r="FE146" s="62">
        <v>11.62</v>
      </c>
      <c r="FF146" s="62">
        <v>2840</v>
      </c>
      <c r="FG146" s="62">
        <v>15.885309557115107</v>
      </c>
      <c r="FH146" s="62">
        <v>11.65</v>
      </c>
      <c r="FI146" s="62">
        <v>275</v>
      </c>
      <c r="FJ146" s="62">
        <v>1.6359406031507879</v>
      </c>
      <c r="FK146" s="62">
        <v>11.66</v>
      </c>
      <c r="FL146" s="76">
        <v>38933</v>
      </c>
      <c r="FM146" s="76">
        <v>244.21354789555292</v>
      </c>
      <c r="FN146" s="76">
        <v>11.74</v>
      </c>
      <c r="FO146" s="76">
        <v>45</v>
      </c>
      <c r="FP146" s="76">
        <v>0.29455988908094738</v>
      </c>
      <c r="FQ146" s="76">
        <v>11.72</v>
      </c>
      <c r="FR146" s="76">
        <v>15540</v>
      </c>
      <c r="FS146" s="76">
        <v>105.97072006415011</v>
      </c>
      <c r="FT146" s="76">
        <v>11.725</v>
      </c>
      <c r="FU146" s="76">
        <v>30</v>
      </c>
      <c r="FV146" s="76">
        <v>0.21248235314973882</v>
      </c>
      <c r="FW146" s="76">
        <v>11.73</v>
      </c>
      <c r="FX146" s="76">
        <v>88975</v>
      </c>
      <c r="FY146" s="76">
        <v>651.15498292254495</v>
      </c>
      <c r="FZ146" s="76">
        <v>11.756</v>
      </c>
      <c r="GA146" s="76">
        <v>5</v>
      </c>
      <c r="GB146" s="76">
        <v>3.7605423318922367E-2</v>
      </c>
      <c r="GC146" s="62">
        <v>11.78</v>
      </c>
      <c r="GD146" s="62">
        <v>10</v>
      </c>
      <c r="GE146" s="62">
        <v>7.7098763575949719E-2</v>
      </c>
      <c r="GF146" s="62">
        <v>11.78</v>
      </c>
      <c r="GG146" s="62">
        <v>5</v>
      </c>
      <c r="GH146" s="62">
        <v>3.9498695131669537E-2</v>
      </c>
      <c r="GI146" s="62">
        <v>11.795</v>
      </c>
      <c r="GJ146" s="62">
        <v>200</v>
      </c>
      <c r="GK146" s="62">
        <v>1.612167403055359</v>
      </c>
      <c r="GL146" s="62">
        <v>11.856999999999999</v>
      </c>
      <c r="GM146" s="62">
        <v>5</v>
      </c>
      <c r="GN146" s="62">
        <v>4.1578306980459834E-2</v>
      </c>
      <c r="GO146" s="62">
        <v>11.91</v>
      </c>
      <c r="GP146" s="62">
        <v>30535</v>
      </c>
      <c r="GQ146" s="62">
        <v>260.17505044372143</v>
      </c>
      <c r="GR146" s="62">
        <v>11.931000000000001</v>
      </c>
      <c r="GS146" s="62">
        <v>0</v>
      </c>
      <c r="GT146" s="62">
        <v>0</v>
      </c>
      <c r="GU146" s="62">
        <v>11.95</v>
      </c>
      <c r="GV146" s="62">
        <v>120</v>
      </c>
      <c r="GW146" s="62">
        <v>1.0566776867810759</v>
      </c>
      <c r="GX146" s="62">
        <v>11.971</v>
      </c>
      <c r="GY146" s="62">
        <v>5</v>
      </c>
      <c r="GZ146" s="62">
        <v>4.4412764960200683E-2</v>
      </c>
      <c r="HA146" s="62">
        <v>11.99</v>
      </c>
      <c r="HB146" s="62">
        <v>16360</v>
      </c>
      <c r="HC146" s="62">
        <v>146.0181807934857</v>
      </c>
      <c r="HD146" s="62">
        <v>12.035</v>
      </c>
      <c r="HE146" s="62">
        <v>135</v>
      </c>
      <c r="HF146" s="62">
        <v>1.2016046740714001</v>
      </c>
      <c r="HG146" s="62">
        <v>12.11</v>
      </c>
      <c r="HH146" s="62">
        <v>21340</v>
      </c>
      <c r="HI146" s="62">
        <v>186.50750668212859</v>
      </c>
      <c r="HJ146" s="62">
        <v>12.11</v>
      </c>
      <c r="HK146" s="62">
        <v>0</v>
      </c>
      <c r="HL146" s="62">
        <v>0</v>
      </c>
      <c r="HM146" s="62">
        <v>12.117000000000001</v>
      </c>
      <c r="HN146" s="62">
        <v>0</v>
      </c>
      <c r="HO146" s="62">
        <v>0</v>
      </c>
      <c r="HP146" s="62">
        <v>12.117000000000001</v>
      </c>
      <c r="HQ146" s="62">
        <v>0</v>
      </c>
      <c r="HR146" s="62">
        <v>0</v>
      </c>
    </row>
    <row r="147" spans="16:226" s="43" customFormat="1">
      <c r="P147" s="150">
        <f t="shared" si="59"/>
        <v>10</v>
      </c>
      <c r="Q147" s="61" t="str">
        <f>_xll.BDH(A147,$R$7:$S$7,$C$1,$C$1,"Dir=V","Dts=S","Sort=A","Quote=C","QtTyp=Y","Days=T","Per=cd","DtFmt=D","UseDPDF=Y")</f>
        <v>#N/A Invalid Security</v>
      </c>
      <c r="T147" s="43">
        <f t="shared" si="62"/>
        <v>0</v>
      </c>
      <c r="V147" s="69" t="str">
        <f>_xll.BDH(B147,$R$7:$S$7,$C$1,$C$1,"Dir=V","Dts=S","Sort=A","Quote=C","QtTyp=Y","Days=T","Per=cd","DtFmt=D","UseDPDF=Y")</f>
        <v>#N/A Invalid Security</v>
      </c>
      <c r="Y147" s="43">
        <f t="shared" si="63"/>
        <v>0</v>
      </c>
      <c r="AA147" s="43">
        <f t="shared" si="64"/>
        <v>0</v>
      </c>
      <c r="AB147" s="43">
        <f t="shared" si="57"/>
        <v>0</v>
      </c>
      <c r="AF147" s="54">
        <v>42212</v>
      </c>
      <c r="AG147" s="43">
        <v>13.88</v>
      </c>
      <c r="AH147" s="43">
        <v>200440</v>
      </c>
      <c r="AI147" s="43">
        <f t="shared" si="60"/>
        <v>200440</v>
      </c>
      <c r="AK147" s="58">
        <f t="shared" si="61"/>
        <v>42636</v>
      </c>
      <c r="AL147" s="43">
        <f t="shared" si="68"/>
        <v>142</v>
      </c>
      <c r="AM147" s="43">
        <f>IF(AK147="","",NETWORKDAYS(AK147,$AM$2,FERIADOS!$A$1:$A$830)-1)</f>
        <v>68</v>
      </c>
      <c r="AN147" s="63">
        <v>3.2440000000000002</v>
      </c>
      <c r="AO147" s="43">
        <f t="shared" si="65"/>
        <v>13.82</v>
      </c>
      <c r="AP147" s="50">
        <f t="shared" si="66"/>
        <v>264057</v>
      </c>
      <c r="AQ147" s="59">
        <f t="shared" si="58"/>
        <v>186.35306419759689</v>
      </c>
      <c r="AR147" s="59">
        <f t="shared" si="67"/>
        <v>0</v>
      </c>
      <c r="AS147" s="72">
        <v>42636</v>
      </c>
      <c r="AT147" s="73">
        <v>4043.5195867855446</v>
      </c>
      <c r="AU147" s="62">
        <v>0</v>
      </c>
      <c r="AV147" s="62">
        <v>0</v>
      </c>
      <c r="AW147" s="62">
        <v>0</v>
      </c>
      <c r="AX147" s="62">
        <v>0</v>
      </c>
      <c r="AY147" s="62">
        <v>0</v>
      </c>
      <c r="AZ147" s="62">
        <v>0</v>
      </c>
      <c r="BA147" s="62">
        <v>0</v>
      </c>
      <c r="BB147" s="62">
        <v>0</v>
      </c>
      <c r="BC147" s="62">
        <v>0</v>
      </c>
      <c r="BD147" s="62">
        <v>0</v>
      </c>
      <c r="BE147" s="62">
        <v>0</v>
      </c>
      <c r="BF147" s="62">
        <v>0</v>
      </c>
      <c r="BG147" s="62">
        <v>0</v>
      </c>
      <c r="BH147" s="62">
        <v>0</v>
      </c>
      <c r="BI147" s="62">
        <v>0</v>
      </c>
      <c r="BJ147" s="62">
        <v>0</v>
      </c>
      <c r="BK147" s="62">
        <v>0</v>
      </c>
      <c r="BL147" s="62">
        <v>0</v>
      </c>
      <c r="BM147" s="62">
        <v>0</v>
      </c>
      <c r="BN147" s="74">
        <v>0</v>
      </c>
      <c r="BO147" s="75">
        <v>0</v>
      </c>
      <c r="BP147" s="62">
        <v>0</v>
      </c>
      <c r="BQ147" s="62">
        <v>0</v>
      </c>
      <c r="BR147" s="62">
        <v>0</v>
      </c>
      <c r="BS147" s="62">
        <v>0</v>
      </c>
      <c r="BT147" s="62">
        <v>0</v>
      </c>
      <c r="BU147" s="62">
        <v>0</v>
      </c>
      <c r="BV147" s="62">
        <v>0</v>
      </c>
      <c r="BW147" s="62">
        <v>0</v>
      </c>
      <c r="BX147" s="62">
        <v>0</v>
      </c>
      <c r="BY147" s="62">
        <v>0</v>
      </c>
      <c r="BZ147" s="62">
        <v>0</v>
      </c>
      <c r="CA147" s="62">
        <v>0</v>
      </c>
      <c r="CB147" s="62">
        <v>0</v>
      </c>
      <c r="CC147" s="62">
        <v>0</v>
      </c>
      <c r="CD147" s="62">
        <v>0</v>
      </c>
      <c r="CE147" s="62">
        <v>0</v>
      </c>
      <c r="CF147" s="62">
        <v>0</v>
      </c>
      <c r="CG147" s="62">
        <v>0</v>
      </c>
      <c r="CH147" s="62">
        <v>0</v>
      </c>
      <c r="CI147" s="62">
        <v>0</v>
      </c>
      <c r="CJ147" s="62">
        <v>0</v>
      </c>
      <c r="CK147" s="62">
        <v>0</v>
      </c>
      <c r="CL147" s="62">
        <v>0</v>
      </c>
      <c r="CM147" s="62">
        <v>0</v>
      </c>
      <c r="CN147" s="62">
        <v>14.14</v>
      </c>
      <c r="CO147" s="62">
        <v>31520</v>
      </c>
      <c r="CP147" s="62">
        <v>2.0204617706590828</v>
      </c>
      <c r="CQ147" s="62">
        <v>14.05</v>
      </c>
      <c r="CR147" s="62">
        <v>135245</v>
      </c>
      <c r="CS147" s="62">
        <v>37.207210191973594</v>
      </c>
      <c r="CT147" s="62">
        <v>13.983000000000001</v>
      </c>
      <c r="CU147" s="62">
        <v>84800</v>
      </c>
      <c r="CV147" s="62">
        <v>40.874894524743013</v>
      </c>
      <c r="CW147" s="62">
        <v>13.82</v>
      </c>
      <c r="CX147" s="62">
        <v>264057</v>
      </c>
      <c r="CY147" s="62">
        <v>186.35306419759689</v>
      </c>
      <c r="CZ147" s="62">
        <v>13.66</v>
      </c>
      <c r="DA147" s="62">
        <v>11070</v>
      </c>
      <c r="DB147" s="62">
        <v>10.243331279792743</v>
      </c>
      <c r="DC147" s="62">
        <v>0</v>
      </c>
      <c r="DD147" s="62">
        <v>0</v>
      </c>
      <c r="DE147" s="62">
        <v>0</v>
      </c>
      <c r="DF147" s="62">
        <v>13.37</v>
      </c>
      <c r="DG147" s="62">
        <v>61595</v>
      </c>
      <c r="DH147" s="62">
        <v>81.56556308360544</v>
      </c>
      <c r="DI147" s="62">
        <v>13.208</v>
      </c>
      <c r="DJ147" s="62">
        <v>2190</v>
      </c>
      <c r="DK147" s="62">
        <v>3.276543712874064</v>
      </c>
      <c r="DL147" s="62">
        <v>13.07</v>
      </c>
      <c r="DM147" s="62">
        <v>800</v>
      </c>
      <c r="DN147" s="62">
        <v>1.3616243374690271</v>
      </c>
      <c r="DO147" s="62">
        <v>12.945</v>
      </c>
      <c r="DP147" s="62">
        <v>46275</v>
      </c>
      <c r="DQ147" s="62">
        <v>87.704047504760652</v>
      </c>
      <c r="DR147" s="62">
        <v>12.776999999999999</v>
      </c>
      <c r="DS147" s="62">
        <v>1915</v>
      </c>
      <c r="DT147" s="62">
        <v>3.996756343757311</v>
      </c>
      <c r="DU147" s="62">
        <v>12.628</v>
      </c>
      <c r="DV147" s="62">
        <v>2410</v>
      </c>
      <c r="DW147" s="62">
        <v>5.5262948541661467</v>
      </c>
      <c r="DX147" s="62">
        <v>12.52</v>
      </c>
      <c r="DY147" s="62">
        <v>22920</v>
      </c>
      <c r="DZ147" s="62">
        <v>56.584903367682145</v>
      </c>
      <c r="EA147" s="62"/>
      <c r="EB147" s="62"/>
      <c r="EC147" s="62"/>
      <c r="ED147" s="62"/>
      <c r="EE147" s="62"/>
      <c r="EF147" s="62"/>
      <c r="EG147" s="62">
        <v>12.22</v>
      </c>
      <c r="EH147" s="62">
        <v>200012</v>
      </c>
      <c r="EI147" s="62">
        <v>597.83103242344066</v>
      </c>
      <c r="EJ147" s="62"/>
      <c r="EK147" s="62">
        <v>0</v>
      </c>
      <c r="EL147" s="62">
        <v>0</v>
      </c>
      <c r="EM147" s="62">
        <v>0</v>
      </c>
      <c r="EN147" s="62">
        <v>0</v>
      </c>
      <c r="EO147" s="62">
        <v>0</v>
      </c>
      <c r="EP147" s="62">
        <v>12.04</v>
      </c>
      <c r="EQ147" s="62">
        <v>3175</v>
      </c>
      <c r="ER147" s="62">
        <v>11.048959910663193</v>
      </c>
      <c r="ES147" s="62">
        <v>11.87</v>
      </c>
      <c r="ET147" s="62">
        <v>18600</v>
      </c>
      <c r="EU147" s="62">
        <v>73.706815614938662</v>
      </c>
      <c r="EV147" s="62">
        <v>11.75</v>
      </c>
      <c r="EW147" s="62">
        <v>9350</v>
      </c>
      <c r="EX147" s="62">
        <v>41.370193838445296</v>
      </c>
      <c r="EY147" s="62">
        <v>11.64</v>
      </c>
      <c r="EZ147" s="62">
        <v>179025</v>
      </c>
      <c r="FA147" s="62">
        <v>868.16229988040993</v>
      </c>
      <c r="FB147" s="62">
        <v>11.6</v>
      </c>
      <c r="FC147" s="62">
        <v>140</v>
      </c>
      <c r="FD147" s="62">
        <v>0.73309441073122084</v>
      </c>
      <c r="FE147" s="62">
        <v>11.6</v>
      </c>
      <c r="FF147" s="62">
        <v>4210</v>
      </c>
      <c r="FG147" s="62">
        <v>23.576346825280268</v>
      </c>
      <c r="FH147" s="62">
        <v>11.62</v>
      </c>
      <c r="FI147" s="62">
        <v>375</v>
      </c>
      <c r="FJ147" s="62">
        <v>2.2341051814650541</v>
      </c>
      <c r="FK147" s="62">
        <v>11.63</v>
      </c>
      <c r="FL147" s="76">
        <v>51010</v>
      </c>
      <c r="FM147" s="76">
        <v>320.42711942371926</v>
      </c>
      <c r="FN147" s="76">
        <v>11.662000000000001</v>
      </c>
      <c r="FO147" s="76">
        <v>205</v>
      </c>
      <c r="FP147" s="76">
        <v>1.3463772473153439</v>
      </c>
      <c r="FQ147" s="76">
        <v>11.69</v>
      </c>
      <c r="FR147" s="76">
        <v>25370</v>
      </c>
      <c r="FS147" s="76">
        <v>173.24630202417484</v>
      </c>
      <c r="FT147" s="76">
        <v>11.701000000000001</v>
      </c>
      <c r="FU147" s="76">
        <v>1595</v>
      </c>
      <c r="FV147" s="76">
        <v>11.309790100232316</v>
      </c>
      <c r="FW147" s="76">
        <v>11.71</v>
      </c>
      <c r="FX147" s="76">
        <v>110445</v>
      </c>
      <c r="FY147" s="76">
        <v>809.04167068800109</v>
      </c>
      <c r="FZ147" s="76">
        <v>11.731</v>
      </c>
      <c r="GA147" s="76">
        <v>5</v>
      </c>
      <c r="GB147" s="76">
        <v>3.7649752427208076E-2</v>
      </c>
      <c r="GC147" s="62">
        <v>11.75</v>
      </c>
      <c r="GD147" s="62">
        <v>0</v>
      </c>
      <c r="GE147" s="62">
        <v>0</v>
      </c>
      <c r="GF147" s="62">
        <v>11.755000000000001</v>
      </c>
      <c r="GG147" s="62">
        <v>5</v>
      </c>
      <c r="GH147" s="62">
        <v>3.9546142837498653E-2</v>
      </c>
      <c r="GI147" s="62">
        <v>11.76</v>
      </c>
      <c r="GJ147" s="62">
        <v>340</v>
      </c>
      <c r="GK147" s="62">
        <v>2.7455582859377068</v>
      </c>
      <c r="GL147" s="62">
        <v>11.824</v>
      </c>
      <c r="GM147" s="62">
        <v>0</v>
      </c>
      <c r="GN147" s="62">
        <v>0</v>
      </c>
      <c r="GO147" s="62">
        <v>11.88</v>
      </c>
      <c r="GP147" s="62">
        <v>39215</v>
      </c>
      <c r="GQ147" s="62">
        <v>334.68110646936572</v>
      </c>
      <c r="GR147" s="62">
        <v>11.888</v>
      </c>
      <c r="GS147" s="62">
        <v>0</v>
      </c>
      <c r="GT147" s="62">
        <v>0</v>
      </c>
      <c r="GU147" s="62">
        <v>11.895</v>
      </c>
      <c r="GV147" s="62">
        <v>50</v>
      </c>
      <c r="GW147" s="62">
        <v>0.44189326794609168</v>
      </c>
      <c r="GX147" s="62">
        <v>11.929</v>
      </c>
      <c r="GY147" s="62">
        <v>0</v>
      </c>
      <c r="GZ147" s="62">
        <v>0</v>
      </c>
      <c r="HA147" s="62">
        <v>11.96</v>
      </c>
      <c r="HB147" s="62">
        <v>19505</v>
      </c>
      <c r="HC147" s="62">
        <v>174.43929530084736</v>
      </c>
      <c r="HD147" s="62">
        <v>11.98</v>
      </c>
      <c r="HE147" s="62">
        <v>150</v>
      </c>
      <c r="HF147" s="62">
        <v>1.3411571956108383</v>
      </c>
      <c r="HG147" s="62">
        <v>12.05</v>
      </c>
      <c r="HH147" s="62">
        <v>8995</v>
      </c>
      <c r="HI147" s="62">
        <v>79.044577632674773</v>
      </c>
      <c r="HJ147" s="62">
        <v>12.05</v>
      </c>
      <c r="HK147" s="62">
        <v>0</v>
      </c>
      <c r="HL147" s="62">
        <v>0</v>
      </c>
      <c r="HM147" s="62">
        <v>12.057</v>
      </c>
      <c r="HN147" s="62">
        <v>0</v>
      </c>
      <c r="HO147" s="62">
        <v>0</v>
      </c>
      <c r="HP147" s="62">
        <v>12.057</v>
      </c>
      <c r="HQ147" s="62">
        <v>0</v>
      </c>
      <c r="HR147" s="62">
        <v>0</v>
      </c>
    </row>
    <row r="148" spans="16:226" s="43" customFormat="1">
      <c r="P148" s="150">
        <f t="shared" si="59"/>
        <v>10</v>
      </c>
      <c r="Q148" s="61" t="str">
        <f>_xll.BDH(A148,$R$7:$S$7,$C$1,$C$1,"Dir=V","Dts=S","Sort=A","Quote=C","QtTyp=Y","Days=T","Per=cd","DtFmt=D","UseDPDF=Y")</f>
        <v>#N/A Invalid Security</v>
      </c>
      <c r="T148" s="43">
        <f t="shared" si="62"/>
        <v>0</v>
      </c>
      <c r="V148" s="69" t="str">
        <f>_xll.BDH(B148,$R$7:$S$7,$C$1,$C$1,"Dir=V","Dts=S","Sort=A","Quote=C","QtTyp=Y","Days=T","Per=cd","DtFmt=D","UseDPDF=Y")</f>
        <v>#N/A Invalid Security</v>
      </c>
      <c r="Y148" s="43">
        <f t="shared" si="63"/>
        <v>0</v>
      </c>
      <c r="AA148" s="43">
        <f t="shared" si="64"/>
        <v>0</v>
      </c>
      <c r="AB148" s="43">
        <f t="shared" si="57"/>
        <v>0</v>
      </c>
      <c r="AF148" s="54">
        <v>42213</v>
      </c>
      <c r="AG148" s="43">
        <v>13.93</v>
      </c>
      <c r="AH148" s="43">
        <v>442095</v>
      </c>
      <c r="AI148" s="43">
        <f t="shared" si="60"/>
        <v>442095</v>
      </c>
      <c r="AK148" s="58">
        <f t="shared" si="61"/>
        <v>42635</v>
      </c>
      <c r="AL148" s="43">
        <f t="shared" si="68"/>
        <v>143</v>
      </c>
      <c r="AM148" s="43">
        <f>IF(AK148="","",NETWORKDAYS(AK148,$AM$2,FERIADOS!$A$1:$A$830)-1)</f>
        <v>69</v>
      </c>
      <c r="AN148" s="63">
        <v>3.2206000000000001</v>
      </c>
      <c r="AO148" s="43">
        <f t="shared" si="65"/>
        <v>13.835000000000001</v>
      </c>
      <c r="AP148" s="50">
        <f t="shared" si="66"/>
        <v>330285</v>
      </c>
      <c r="AQ148" s="59">
        <f t="shared" si="58"/>
        <v>238.07618154308506</v>
      </c>
      <c r="AR148" s="59">
        <f t="shared" si="67"/>
        <v>0</v>
      </c>
      <c r="AS148" s="72">
        <v>42635</v>
      </c>
      <c r="AT148" s="73">
        <v>5994.1144428359739</v>
      </c>
      <c r="AU148" s="62">
        <v>0</v>
      </c>
      <c r="AV148" s="62">
        <v>0</v>
      </c>
      <c r="AW148" s="62">
        <v>0</v>
      </c>
      <c r="AX148" s="62">
        <v>0</v>
      </c>
      <c r="AY148" s="62">
        <v>0</v>
      </c>
      <c r="AZ148" s="62">
        <v>0</v>
      </c>
      <c r="BA148" s="62">
        <v>0</v>
      </c>
      <c r="BB148" s="62">
        <v>0</v>
      </c>
      <c r="BC148" s="62">
        <v>0</v>
      </c>
      <c r="BD148" s="62">
        <v>0</v>
      </c>
      <c r="BE148" s="62">
        <v>0</v>
      </c>
      <c r="BF148" s="62">
        <v>0</v>
      </c>
      <c r="BG148" s="62">
        <v>0</v>
      </c>
      <c r="BH148" s="62">
        <v>0</v>
      </c>
      <c r="BI148" s="62">
        <v>0</v>
      </c>
      <c r="BJ148" s="62">
        <v>0</v>
      </c>
      <c r="BK148" s="62">
        <v>0</v>
      </c>
      <c r="BL148" s="62">
        <v>0</v>
      </c>
      <c r="BM148" s="62">
        <v>0</v>
      </c>
      <c r="BN148" s="74">
        <v>0</v>
      </c>
      <c r="BO148" s="75">
        <v>0</v>
      </c>
      <c r="BP148" s="62">
        <v>0</v>
      </c>
      <c r="BQ148" s="62">
        <v>0</v>
      </c>
      <c r="BR148" s="62">
        <v>0</v>
      </c>
      <c r="BS148" s="62">
        <v>0</v>
      </c>
      <c r="BT148" s="62">
        <v>0</v>
      </c>
      <c r="BU148" s="62">
        <v>0</v>
      </c>
      <c r="BV148" s="62">
        <v>0</v>
      </c>
      <c r="BW148" s="62">
        <v>0</v>
      </c>
      <c r="BX148" s="62">
        <v>0</v>
      </c>
      <c r="BY148" s="62">
        <v>0</v>
      </c>
      <c r="BZ148" s="62">
        <v>0</v>
      </c>
      <c r="CA148" s="62">
        <v>0</v>
      </c>
      <c r="CB148" s="62">
        <v>0</v>
      </c>
      <c r="CC148" s="62">
        <v>0</v>
      </c>
      <c r="CD148" s="62">
        <v>0</v>
      </c>
      <c r="CE148" s="62">
        <v>0</v>
      </c>
      <c r="CF148" s="62">
        <v>0</v>
      </c>
      <c r="CG148" s="62">
        <v>0</v>
      </c>
      <c r="CH148" s="62">
        <v>0</v>
      </c>
      <c r="CI148" s="62">
        <v>0</v>
      </c>
      <c r="CJ148" s="62">
        <v>0</v>
      </c>
      <c r="CK148" s="62">
        <v>0</v>
      </c>
      <c r="CL148" s="62">
        <v>0</v>
      </c>
      <c r="CM148" s="62">
        <v>0</v>
      </c>
      <c r="CN148" s="62">
        <v>14.134</v>
      </c>
      <c r="CO148" s="62">
        <v>27080</v>
      </c>
      <c r="CP148" s="62">
        <v>2.0389166462728645</v>
      </c>
      <c r="CQ148" s="62">
        <v>14.06</v>
      </c>
      <c r="CR148" s="62">
        <v>95620</v>
      </c>
      <c r="CS148" s="62">
        <v>27.499220031777547</v>
      </c>
      <c r="CT148" s="62">
        <v>13.99</v>
      </c>
      <c r="CU148" s="62">
        <v>9875</v>
      </c>
      <c r="CV148" s="62">
        <v>4.8958125330436939</v>
      </c>
      <c r="CW148" s="62">
        <v>13.835000000000001</v>
      </c>
      <c r="CX148" s="62">
        <v>330285</v>
      </c>
      <c r="CY148" s="62">
        <v>238.07618154308506</v>
      </c>
      <c r="CZ148" s="62">
        <v>13.7</v>
      </c>
      <c r="DA148" s="62">
        <v>2185</v>
      </c>
      <c r="DB148" s="62">
        <v>2.0571185384584449</v>
      </c>
      <c r="DC148" s="62">
        <v>0</v>
      </c>
      <c r="DD148" s="62">
        <v>0</v>
      </c>
      <c r="DE148" s="62">
        <v>0</v>
      </c>
      <c r="DF148" s="62">
        <v>13.395</v>
      </c>
      <c r="DG148" s="62">
        <v>86980</v>
      </c>
      <c r="DH148" s="62">
        <v>116.80603834243287</v>
      </c>
      <c r="DI148" s="62">
        <v>13.233000000000001</v>
      </c>
      <c r="DJ148" s="62">
        <v>0</v>
      </c>
      <c r="DK148" s="62">
        <v>0</v>
      </c>
      <c r="DL148" s="62">
        <v>13.082000000000001</v>
      </c>
      <c r="DM148" s="62">
        <v>0</v>
      </c>
      <c r="DN148" s="62">
        <v>0</v>
      </c>
      <c r="DO148" s="62">
        <v>12.97</v>
      </c>
      <c r="DP148" s="62">
        <v>54390</v>
      </c>
      <c r="DQ148" s="62">
        <v>104.28284750136595</v>
      </c>
      <c r="DR148" s="62">
        <v>12.804</v>
      </c>
      <c r="DS148" s="62">
        <v>0</v>
      </c>
      <c r="DT148" s="62">
        <v>0</v>
      </c>
      <c r="DU148" s="62">
        <v>12.657</v>
      </c>
      <c r="DV148" s="62">
        <v>6095</v>
      </c>
      <c r="DW148" s="62">
        <v>14.123723604079084</v>
      </c>
      <c r="DX148" s="62">
        <v>12.55</v>
      </c>
      <c r="DY148" s="62">
        <v>21305</v>
      </c>
      <c r="DZ148" s="62">
        <v>53.1333963474016</v>
      </c>
      <c r="EA148" s="62"/>
      <c r="EB148" s="62"/>
      <c r="EC148" s="62"/>
      <c r="ED148" s="62"/>
      <c r="EE148" s="62"/>
      <c r="EF148" s="62"/>
      <c r="EG148" s="62">
        <v>12.25</v>
      </c>
      <c r="EH148" s="62">
        <v>186630</v>
      </c>
      <c r="EI148" s="62">
        <v>563.05978167917499</v>
      </c>
      <c r="EJ148" s="62"/>
      <c r="EK148" s="62">
        <v>0</v>
      </c>
      <c r="EL148" s="62">
        <v>0</v>
      </c>
      <c r="EM148" s="62">
        <v>0</v>
      </c>
      <c r="EN148" s="62">
        <v>0</v>
      </c>
      <c r="EO148" s="62">
        <v>0</v>
      </c>
      <c r="EP148" s="62">
        <v>12.06</v>
      </c>
      <c r="EQ148" s="62">
        <v>21620</v>
      </c>
      <c r="ER148" s="62">
        <v>75.916258743907505</v>
      </c>
      <c r="ES148" s="62">
        <v>11.88</v>
      </c>
      <c r="ET148" s="62">
        <v>38220</v>
      </c>
      <c r="EU148" s="62">
        <v>152.7963246431583</v>
      </c>
      <c r="EV148" s="62">
        <v>11.76</v>
      </c>
      <c r="EW148" s="62">
        <v>17640</v>
      </c>
      <c r="EX148" s="62">
        <v>78.717151587809113</v>
      </c>
      <c r="EY148" s="62">
        <v>11.66</v>
      </c>
      <c r="EZ148" s="62">
        <v>259176</v>
      </c>
      <c r="FA148" s="62">
        <v>1266.9178377510948</v>
      </c>
      <c r="FB148" s="62">
        <v>11.62</v>
      </c>
      <c r="FC148" s="62">
        <v>275</v>
      </c>
      <c r="FD148" s="62">
        <v>1.4512372186857505</v>
      </c>
      <c r="FE148" s="62">
        <v>11.62</v>
      </c>
      <c r="FF148" s="62">
        <v>3680</v>
      </c>
      <c r="FG148" s="62">
        <v>20.765140966321489</v>
      </c>
      <c r="FH148" s="62">
        <v>11.63</v>
      </c>
      <c r="FI148" s="62">
        <v>415</v>
      </c>
      <c r="FJ148" s="62">
        <v>2.4916862330748346</v>
      </c>
      <c r="FK148" s="62">
        <v>11.65</v>
      </c>
      <c r="FL148" s="76">
        <v>89485</v>
      </c>
      <c r="FM148" s="76">
        <v>566.2088595144694</v>
      </c>
      <c r="FN148" s="76">
        <v>11.688000000000001</v>
      </c>
      <c r="FO148" s="76">
        <v>35</v>
      </c>
      <c r="FP148" s="76">
        <v>0.2314576916321224</v>
      </c>
      <c r="FQ148" s="76">
        <v>11.72</v>
      </c>
      <c r="FR148" s="76">
        <v>50685</v>
      </c>
      <c r="FS148" s="76">
        <v>348.40407336827656</v>
      </c>
      <c r="FT148" s="76">
        <v>11.72</v>
      </c>
      <c r="FU148" s="76">
        <v>70</v>
      </c>
      <c r="FV148" s="76">
        <v>0.49981152182607208</v>
      </c>
      <c r="FW148" s="76">
        <v>11.72</v>
      </c>
      <c r="FX148" s="76">
        <v>189730</v>
      </c>
      <c r="FY148" s="76">
        <v>1399.9583625120426</v>
      </c>
      <c r="FZ148" s="76">
        <v>11.736000000000001</v>
      </c>
      <c r="GA148" s="76">
        <v>5</v>
      </c>
      <c r="GB148" s="76">
        <v>3.7930772469021455E-2</v>
      </c>
      <c r="GC148" s="62">
        <v>11.75</v>
      </c>
      <c r="GD148" s="62">
        <v>5</v>
      </c>
      <c r="GE148" s="62">
        <v>3.8900950391346056E-2</v>
      </c>
      <c r="GF148" s="62">
        <v>11.763</v>
      </c>
      <c r="GG148" s="62">
        <v>5</v>
      </c>
      <c r="GH148" s="62">
        <v>3.9830424912382027E-2</v>
      </c>
      <c r="GI148" s="62">
        <v>11.775</v>
      </c>
      <c r="GJ148" s="62">
        <v>340</v>
      </c>
      <c r="GK148" s="62">
        <v>2.7640584159361703</v>
      </c>
      <c r="GL148" s="62">
        <v>11.831</v>
      </c>
      <c r="GM148" s="62">
        <v>0</v>
      </c>
      <c r="GN148" s="62">
        <v>0</v>
      </c>
      <c r="GO148" s="62">
        <v>11.88</v>
      </c>
      <c r="GP148" s="62">
        <v>46985</v>
      </c>
      <c r="GQ148" s="62">
        <v>403.98459832287085</v>
      </c>
      <c r="GR148" s="62">
        <v>11.891</v>
      </c>
      <c r="GS148" s="62">
        <v>0</v>
      </c>
      <c r="GT148" s="62">
        <v>0</v>
      </c>
      <c r="GU148" s="62">
        <v>11.9</v>
      </c>
      <c r="GV148" s="62">
        <v>860</v>
      </c>
      <c r="GW148" s="62">
        <v>7.6537575588739557</v>
      </c>
      <c r="GX148" s="62">
        <v>11.931000000000001</v>
      </c>
      <c r="GY148" s="62">
        <v>0</v>
      </c>
      <c r="GZ148" s="62">
        <v>0</v>
      </c>
      <c r="HA148" s="62">
        <v>11.96</v>
      </c>
      <c r="HB148" s="62">
        <v>38770</v>
      </c>
      <c r="HC148" s="62">
        <v>349.26308056548197</v>
      </c>
      <c r="HD148" s="62">
        <v>11.98</v>
      </c>
      <c r="HE148" s="62">
        <v>1535</v>
      </c>
      <c r="HF148" s="62">
        <v>13.823954395881236</v>
      </c>
      <c r="HG148" s="62">
        <v>12.05</v>
      </c>
      <c r="HH148" s="62">
        <v>19905</v>
      </c>
      <c r="HI148" s="62">
        <v>176.17709290976862</v>
      </c>
      <c r="HJ148" s="62">
        <v>12.05</v>
      </c>
      <c r="HK148" s="62">
        <v>0</v>
      </c>
      <c r="HL148" s="62">
        <v>0</v>
      </c>
      <c r="HM148" s="62">
        <v>12.057</v>
      </c>
      <c r="HN148" s="62">
        <v>0</v>
      </c>
      <c r="HO148" s="62">
        <v>0</v>
      </c>
      <c r="HP148" s="62">
        <v>12.057</v>
      </c>
      <c r="HQ148" s="62">
        <v>0</v>
      </c>
      <c r="HR148" s="62">
        <v>0</v>
      </c>
    </row>
    <row r="149" spans="16:226" s="43" customFormat="1">
      <c r="P149" s="150">
        <f t="shared" si="59"/>
        <v>10</v>
      </c>
      <c r="Q149" s="61" t="str">
        <f>_xll.BDH(A149,$R$7:$S$7,$C$1,$C$1,"Dir=V","Dts=S","Sort=A","Quote=C","QtTyp=Y","Days=T","Per=cd","DtFmt=D","UseDPDF=Y")</f>
        <v>#N/A Invalid Security</v>
      </c>
      <c r="T149" s="43">
        <f t="shared" si="62"/>
        <v>0</v>
      </c>
      <c r="V149" s="69" t="str">
        <f>_xll.BDH(B149,$R$7:$S$7,$C$1,$C$1,"Dir=V","Dts=S","Sort=A","Quote=C","QtTyp=Y","Days=T","Per=cd","DtFmt=D","UseDPDF=Y")</f>
        <v>#N/A Invalid Security</v>
      </c>
      <c r="Y149" s="43">
        <f t="shared" si="63"/>
        <v>0</v>
      </c>
      <c r="AA149" s="43">
        <f t="shared" si="64"/>
        <v>0</v>
      </c>
      <c r="AB149" s="43">
        <f t="shared" si="57"/>
        <v>0</v>
      </c>
      <c r="AF149" s="54">
        <v>42214</v>
      </c>
      <c r="AG149" s="43">
        <v>13.84</v>
      </c>
      <c r="AH149" s="43">
        <v>304805</v>
      </c>
      <c r="AI149" s="43">
        <f t="shared" si="60"/>
        <v>304805</v>
      </c>
      <c r="AK149" s="58">
        <f t="shared" si="61"/>
        <v>42634</v>
      </c>
      <c r="AL149" s="43">
        <f t="shared" si="68"/>
        <v>144</v>
      </c>
      <c r="AM149" s="43">
        <f>IF(AK149="","",NETWORKDAYS(AK149,$AM$2,FERIADOS!$A$1:$A$830)-1)</f>
        <v>70</v>
      </c>
      <c r="AN149" s="63">
        <v>3.2069000000000001</v>
      </c>
      <c r="AO149" s="43">
        <f t="shared" si="65"/>
        <v>13.885</v>
      </c>
      <c r="AP149" s="50">
        <f t="shared" si="66"/>
        <v>307155</v>
      </c>
      <c r="AQ149" s="59">
        <f t="shared" si="58"/>
        <v>225.32947264161828</v>
      </c>
      <c r="AR149" s="59">
        <f t="shared" si="67"/>
        <v>0</v>
      </c>
      <c r="AS149" s="72">
        <v>42634</v>
      </c>
      <c r="AT149" s="73">
        <v>6584.3649821772451</v>
      </c>
      <c r="AU149" s="62">
        <v>0</v>
      </c>
      <c r="AV149" s="62">
        <v>0</v>
      </c>
      <c r="AW149" s="62">
        <v>0</v>
      </c>
      <c r="AX149" s="62">
        <v>0</v>
      </c>
      <c r="AY149" s="62">
        <v>0</v>
      </c>
      <c r="AZ149" s="62">
        <v>0</v>
      </c>
      <c r="BA149" s="62">
        <v>0</v>
      </c>
      <c r="BB149" s="62">
        <v>0</v>
      </c>
      <c r="BC149" s="62">
        <v>0</v>
      </c>
      <c r="BD149" s="62">
        <v>0</v>
      </c>
      <c r="BE149" s="62">
        <v>0</v>
      </c>
      <c r="BF149" s="62">
        <v>0</v>
      </c>
      <c r="BG149" s="62">
        <v>0</v>
      </c>
      <c r="BH149" s="62">
        <v>0</v>
      </c>
      <c r="BI149" s="62">
        <v>0</v>
      </c>
      <c r="BJ149" s="62">
        <v>0</v>
      </c>
      <c r="BK149" s="62">
        <v>0</v>
      </c>
      <c r="BL149" s="62">
        <v>0</v>
      </c>
      <c r="BM149" s="62">
        <v>0</v>
      </c>
      <c r="BN149" s="74">
        <v>0</v>
      </c>
      <c r="BO149" s="75">
        <v>0</v>
      </c>
      <c r="BP149" s="62">
        <v>0</v>
      </c>
      <c r="BQ149" s="62">
        <v>0</v>
      </c>
      <c r="BR149" s="62">
        <v>0</v>
      </c>
      <c r="BS149" s="62">
        <v>0</v>
      </c>
      <c r="BT149" s="62">
        <v>0</v>
      </c>
      <c r="BU149" s="62">
        <v>0</v>
      </c>
      <c r="BV149" s="62">
        <v>0</v>
      </c>
      <c r="BW149" s="62">
        <v>0</v>
      </c>
      <c r="BX149" s="62">
        <v>0</v>
      </c>
      <c r="BY149" s="62">
        <v>0</v>
      </c>
      <c r="BZ149" s="62">
        <v>0</v>
      </c>
      <c r="CA149" s="62">
        <v>0</v>
      </c>
      <c r="CB149" s="62">
        <v>0</v>
      </c>
      <c r="CC149" s="62">
        <v>0</v>
      </c>
      <c r="CD149" s="62">
        <v>0</v>
      </c>
      <c r="CE149" s="62">
        <v>0</v>
      </c>
      <c r="CF149" s="62">
        <v>0</v>
      </c>
      <c r="CG149" s="62">
        <v>0</v>
      </c>
      <c r="CH149" s="62">
        <v>0</v>
      </c>
      <c r="CI149" s="62">
        <v>0</v>
      </c>
      <c r="CJ149" s="62">
        <v>0</v>
      </c>
      <c r="CK149" s="62">
        <v>0</v>
      </c>
      <c r="CL149" s="62">
        <v>0</v>
      </c>
      <c r="CM149" s="62">
        <v>0</v>
      </c>
      <c r="CN149" s="62">
        <v>14.134</v>
      </c>
      <c r="CO149" s="62">
        <v>57345</v>
      </c>
      <c r="CP149" s="62">
        <v>4.9529261112827356</v>
      </c>
      <c r="CQ149" s="62">
        <v>14.08</v>
      </c>
      <c r="CR149" s="62">
        <v>100975</v>
      </c>
      <c r="CS149" s="62">
        <v>30.221764082493454</v>
      </c>
      <c r="CT149" s="62">
        <v>14.03</v>
      </c>
      <c r="CU149" s="62">
        <v>26890</v>
      </c>
      <c r="CV149" s="62">
        <v>13.660486697576815</v>
      </c>
      <c r="CW149" s="62">
        <v>13.885</v>
      </c>
      <c r="CX149" s="62">
        <v>307155</v>
      </c>
      <c r="CY149" s="62">
        <v>225.32947264161828</v>
      </c>
      <c r="CZ149" s="62">
        <v>13.765000000000001</v>
      </c>
      <c r="DA149" s="62">
        <v>215</v>
      </c>
      <c r="DB149" s="62">
        <v>0.20525041759286472</v>
      </c>
      <c r="DC149" s="62">
        <v>0</v>
      </c>
      <c r="DD149" s="62">
        <v>0</v>
      </c>
      <c r="DE149" s="62">
        <v>0</v>
      </c>
      <c r="DF149" s="62">
        <v>13.475</v>
      </c>
      <c r="DG149" s="62">
        <v>51230</v>
      </c>
      <c r="DH149" s="62">
        <v>69.504792023867338</v>
      </c>
      <c r="DI149" s="62">
        <v>13.316000000000001</v>
      </c>
      <c r="DJ149" s="62">
        <v>0</v>
      </c>
      <c r="DK149" s="62">
        <v>0</v>
      </c>
      <c r="DL149" s="62">
        <v>13.175000000000001</v>
      </c>
      <c r="DM149" s="62">
        <v>3505</v>
      </c>
      <c r="DN149" s="62">
        <v>6.0897227311892959</v>
      </c>
      <c r="DO149" s="62">
        <v>13.055</v>
      </c>
      <c r="DP149" s="62">
        <v>94600</v>
      </c>
      <c r="DQ149" s="62">
        <v>182.76476351363178</v>
      </c>
      <c r="DR149" s="62">
        <v>12.91</v>
      </c>
      <c r="DS149" s="62">
        <v>1910</v>
      </c>
      <c r="DT149" s="62">
        <v>4.0575465745993142</v>
      </c>
      <c r="DU149" s="62">
        <v>12.78</v>
      </c>
      <c r="DV149" s="62">
        <v>4750</v>
      </c>
      <c r="DW149" s="62">
        <v>11.071901508461226</v>
      </c>
      <c r="DX149" s="62">
        <v>12.66</v>
      </c>
      <c r="DY149" s="62">
        <v>16550</v>
      </c>
      <c r="DZ149" s="62">
        <v>41.510660364511146</v>
      </c>
      <c r="EA149" s="62"/>
      <c r="EB149" s="62"/>
      <c r="EC149" s="62"/>
      <c r="ED149" s="62"/>
      <c r="EE149" s="62"/>
      <c r="EF149" s="62"/>
      <c r="EG149" s="62">
        <v>12.36</v>
      </c>
      <c r="EH149" s="62">
        <v>227745</v>
      </c>
      <c r="EI149" s="62">
        <v>690.35714728342464</v>
      </c>
      <c r="EJ149" s="62"/>
      <c r="EK149" s="62">
        <v>0</v>
      </c>
      <c r="EL149" s="62">
        <v>0</v>
      </c>
      <c r="EM149" s="62">
        <v>0</v>
      </c>
      <c r="EN149" s="62">
        <v>0</v>
      </c>
      <c r="EO149" s="62">
        <v>0</v>
      </c>
      <c r="EP149" s="62">
        <v>12.18</v>
      </c>
      <c r="EQ149" s="62">
        <v>35400</v>
      </c>
      <c r="ER149" s="62">
        <v>124.77171997034063</v>
      </c>
      <c r="ES149" s="62">
        <v>12.03</v>
      </c>
      <c r="ET149" s="62">
        <v>38800</v>
      </c>
      <c r="EU149" s="62">
        <v>155.48501257302573</v>
      </c>
      <c r="EV149" s="62">
        <v>11.92</v>
      </c>
      <c r="EW149" s="62">
        <v>35630</v>
      </c>
      <c r="EX149" s="62">
        <v>159.23278508169057</v>
      </c>
      <c r="EY149" s="62">
        <v>11.82</v>
      </c>
      <c r="EZ149" s="62">
        <v>234815</v>
      </c>
      <c r="FA149" s="62">
        <v>1148.8907720653713</v>
      </c>
      <c r="FB149" s="62">
        <v>11.77</v>
      </c>
      <c r="FC149" s="62">
        <v>10450</v>
      </c>
      <c r="FD149" s="62">
        <v>55.1864569141974</v>
      </c>
      <c r="FE149" s="62">
        <v>11.78</v>
      </c>
      <c r="FF149" s="62">
        <v>3650</v>
      </c>
      <c r="FG149" s="62">
        <v>20.593944454849474</v>
      </c>
      <c r="FH149" s="62">
        <v>11.8</v>
      </c>
      <c r="FI149" s="62">
        <v>830</v>
      </c>
      <c r="FJ149" s="62">
        <v>4.9786280112214358</v>
      </c>
      <c r="FK149" s="62">
        <v>11.82</v>
      </c>
      <c r="FL149" s="76">
        <v>85161</v>
      </c>
      <c r="FM149" s="76">
        <v>538.07298496038891</v>
      </c>
      <c r="FN149" s="76">
        <v>11.858000000000001</v>
      </c>
      <c r="FO149" s="76">
        <v>670</v>
      </c>
      <c r="FP149" s="76">
        <v>4.4223504201008756</v>
      </c>
      <c r="FQ149" s="76">
        <v>11.89</v>
      </c>
      <c r="FR149" s="76">
        <v>27830</v>
      </c>
      <c r="FS149" s="76">
        <v>190.85367257105801</v>
      </c>
      <c r="FT149" s="76">
        <v>11.885</v>
      </c>
      <c r="FU149" s="76">
        <v>3135</v>
      </c>
      <c r="FV149" s="76">
        <v>22.326804448548451</v>
      </c>
      <c r="FW149" s="76">
        <v>11.88</v>
      </c>
      <c r="FX149" s="76">
        <v>219130</v>
      </c>
      <c r="FY149" s="76">
        <v>1612.4204371205594</v>
      </c>
      <c r="FZ149" s="76">
        <v>11.901</v>
      </c>
      <c r="GA149" s="76">
        <v>5</v>
      </c>
      <c r="GB149" s="76">
        <v>3.7801610185976484E-2</v>
      </c>
      <c r="GC149" s="62">
        <v>11.920999999999999</v>
      </c>
      <c r="GD149" s="62">
        <v>10</v>
      </c>
      <c r="GE149" s="62">
        <v>7.7481450337993849E-2</v>
      </c>
      <c r="GF149" s="62">
        <v>11.939</v>
      </c>
      <c r="GG149" s="62">
        <v>0</v>
      </c>
      <c r="GH149" s="62">
        <v>0</v>
      </c>
      <c r="GI149" s="62">
        <v>11.955</v>
      </c>
      <c r="GJ149" s="62">
        <v>400</v>
      </c>
      <c r="GK149" s="62">
        <v>3.2340414947420766</v>
      </c>
      <c r="GL149" s="62">
        <v>12.016999999999999</v>
      </c>
      <c r="GM149" s="62">
        <v>0</v>
      </c>
      <c r="GN149" s="62">
        <v>0</v>
      </c>
      <c r="GO149" s="62">
        <v>12.07</v>
      </c>
      <c r="GP149" s="62">
        <v>62190</v>
      </c>
      <c r="GQ149" s="62">
        <v>530.5389144988369</v>
      </c>
      <c r="GR149" s="62">
        <v>12.083</v>
      </c>
      <c r="GS149" s="62">
        <v>0</v>
      </c>
      <c r="GT149" s="62">
        <v>0</v>
      </c>
      <c r="GU149" s="62">
        <v>12.095000000000001</v>
      </c>
      <c r="GV149" s="62">
        <v>195</v>
      </c>
      <c r="GW149" s="62">
        <v>1.718214391699215</v>
      </c>
      <c r="GX149" s="62">
        <v>12.124000000000001</v>
      </c>
      <c r="GY149" s="62">
        <v>0</v>
      </c>
      <c r="GZ149" s="62">
        <v>0</v>
      </c>
      <c r="HA149" s="62">
        <v>12.15</v>
      </c>
      <c r="HB149" s="62">
        <v>48270</v>
      </c>
      <c r="HC149" s="62">
        <v>429.92354839101375</v>
      </c>
      <c r="HD149" s="62">
        <v>12.16</v>
      </c>
      <c r="HE149" s="62">
        <v>105</v>
      </c>
      <c r="HF149" s="62">
        <v>0.93412753564638928</v>
      </c>
      <c r="HG149" s="62">
        <v>12.23</v>
      </c>
      <c r="HH149" s="62">
        <v>34475</v>
      </c>
      <c r="HI149" s="62">
        <v>300.93885026318378</v>
      </c>
      <c r="HJ149" s="62">
        <v>12.23</v>
      </c>
      <c r="HK149" s="62">
        <v>0</v>
      </c>
      <c r="HL149" s="62">
        <v>0</v>
      </c>
      <c r="HM149" s="62">
        <v>12.237</v>
      </c>
      <c r="HN149" s="62">
        <v>0</v>
      </c>
      <c r="HO149" s="62">
        <v>0</v>
      </c>
      <c r="HP149" s="62">
        <v>12.237</v>
      </c>
      <c r="HQ149" s="62">
        <v>0</v>
      </c>
      <c r="HR149" s="62">
        <v>0</v>
      </c>
    </row>
    <row r="150" spans="16:226" s="43" customFormat="1">
      <c r="P150" s="150">
        <f t="shared" si="59"/>
        <v>10</v>
      </c>
      <c r="Q150" s="61" t="str">
        <f>_xll.BDH(A150,$R$7:$S$7,$C$1,$C$1,"Dir=V","Dts=S","Sort=A","Quote=C","QtTyp=Y","Days=T","Per=cd","DtFmt=D","UseDPDF=Y")</f>
        <v>#N/A Invalid Security</v>
      </c>
      <c r="T150" s="43">
        <f t="shared" si="62"/>
        <v>0</v>
      </c>
      <c r="V150" s="69" t="str">
        <f>_xll.BDH(B150,$R$7:$S$7,$C$1,$C$1,"Dir=V","Dts=S","Sort=A","Quote=C","QtTyp=Y","Days=T","Per=cd","DtFmt=D","UseDPDF=Y")</f>
        <v>#N/A Invalid Security</v>
      </c>
      <c r="Y150" s="43">
        <f t="shared" si="63"/>
        <v>0</v>
      </c>
      <c r="AA150" s="43">
        <f t="shared" si="64"/>
        <v>0</v>
      </c>
      <c r="AB150" s="43">
        <f t="shared" si="57"/>
        <v>0</v>
      </c>
      <c r="AF150" s="54">
        <v>42215</v>
      </c>
      <c r="AG150" s="43">
        <v>13.52</v>
      </c>
      <c r="AH150" s="43">
        <v>613495</v>
      </c>
      <c r="AI150" s="43">
        <f t="shared" si="60"/>
        <v>613495</v>
      </c>
      <c r="AK150" s="58">
        <f t="shared" si="61"/>
        <v>42633</v>
      </c>
      <c r="AL150" s="43">
        <f t="shared" si="68"/>
        <v>145</v>
      </c>
      <c r="AM150" s="43">
        <f>IF(AK150="","",NETWORKDAYS(AK150,$AM$2,FERIADOS!$A$1:$A$830)-1)</f>
        <v>71</v>
      </c>
      <c r="AN150" s="63">
        <v>3.2589000000000001</v>
      </c>
      <c r="AO150" s="43">
        <f t="shared" si="65"/>
        <v>13.93</v>
      </c>
      <c r="AP150" s="50">
        <f t="shared" si="66"/>
        <v>375430</v>
      </c>
      <c r="AQ150" s="59">
        <f t="shared" si="58"/>
        <v>274.61236741718187</v>
      </c>
      <c r="AR150" s="59">
        <f t="shared" si="67"/>
        <v>0</v>
      </c>
      <c r="AS150" s="72">
        <v>42633</v>
      </c>
      <c r="AT150" s="73">
        <v>9951.2253832884799</v>
      </c>
      <c r="AU150" s="62">
        <v>0</v>
      </c>
      <c r="AV150" s="62">
        <v>0</v>
      </c>
      <c r="AW150" s="62">
        <v>0</v>
      </c>
      <c r="AX150" s="62">
        <v>0</v>
      </c>
      <c r="AY150" s="62">
        <v>0</v>
      </c>
      <c r="AZ150" s="62">
        <v>0</v>
      </c>
      <c r="BA150" s="62">
        <v>0</v>
      </c>
      <c r="BB150" s="62">
        <v>0</v>
      </c>
      <c r="BC150" s="62">
        <v>0</v>
      </c>
      <c r="BD150" s="62">
        <v>0</v>
      </c>
      <c r="BE150" s="62">
        <v>0</v>
      </c>
      <c r="BF150" s="62">
        <v>0</v>
      </c>
      <c r="BG150" s="62">
        <v>0</v>
      </c>
      <c r="BH150" s="62">
        <v>0</v>
      </c>
      <c r="BI150" s="62">
        <v>0</v>
      </c>
      <c r="BJ150" s="62">
        <v>0</v>
      </c>
      <c r="BK150" s="62">
        <v>0</v>
      </c>
      <c r="BL150" s="62">
        <v>0</v>
      </c>
      <c r="BM150" s="62">
        <v>0</v>
      </c>
      <c r="BN150" s="74">
        <v>0</v>
      </c>
      <c r="BO150" s="75">
        <v>0</v>
      </c>
      <c r="BP150" s="62">
        <v>0</v>
      </c>
      <c r="BQ150" s="62">
        <v>0</v>
      </c>
      <c r="BR150" s="62">
        <v>0</v>
      </c>
      <c r="BS150" s="62">
        <v>0</v>
      </c>
      <c r="BT150" s="62">
        <v>0</v>
      </c>
      <c r="BU150" s="62">
        <v>0</v>
      </c>
      <c r="BV150" s="62">
        <v>0</v>
      </c>
      <c r="BW150" s="62">
        <v>0</v>
      </c>
      <c r="BX150" s="62">
        <v>0</v>
      </c>
      <c r="BY150" s="62">
        <v>0</v>
      </c>
      <c r="BZ150" s="62">
        <v>0</v>
      </c>
      <c r="CA150" s="62">
        <v>0</v>
      </c>
      <c r="CB150" s="62">
        <v>0</v>
      </c>
      <c r="CC150" s="62">
        <v>0</v>
      </c>
      <c r="CD150" s="62">
        <v>0</v>
      </c>
      <c r="CE150" s="62">
        <v>0</v>
      </c>
      <c r="CF150" s="62">
        <v>0</v>
      </c>
      <c r="CG150" s="62">
        <v>0</v>
      </c>
      <c r="CH150" s="62">
        <v>0</v>
      </c>
      <c r="CI150" s="62">
        <v>0</v>
      </c>
      <c r="CJ150" s="62">
        <v>0</v>
      </c>
      <c r="CK150" s="62">
        <v>0</v>
      </c>
      <c r="CL150" s="62">
        <v>0</v>
      </c>
      <c r="CM150" s="62">
        <v>0</v>
      </c>
      <c r="CN150" s="62">
        <v>14.134</v>
      </c>
      <c r="CO150" s="62">
        <v>116770</v>
      </c>
      <c r="CP150" s="62">
        <v>11.159291973365985</v>
      </c>
      <c r="CQ150" s="62">
        <v>14.093</v>
      </c>
      <c r="CR150" s="62">
        <v>140530</v>
      </c>
      <c r="CS150" s="62">
        <v>42.839771067341701</v>
      </c>
      <c r="CT150" s="62">
        <v>14.05</v>
      </c>
      <c r="CU150" s="62">
        <v>141680</v>
      </c>
      <c r="CV150" s="62">
        <v>72.249675881553685</v>
      </c>
      <c r="CW150" s="62">
        <v>13.93</v>
      </c>
      <c r="CX150" s="62">
        <v>375430</v>
      </c>
      <c r="CY150" s="62">
        <v>274.61236741718187</v>
      </c>
      <c r="CZ150" s="62">
        <v>13.82</v>
      </c>
      <c r="DA150" s="62">
        <v>610</v>
      </c>
      <c r="DB150" s="62">
        <v>0.57859582491679662</v>
      </c>
      <c r="DC150" s="62">
        <v>0</v>
      </c>
      <c r="DD150" s="62">
        <v>0</v>
      </c>
      <c r="DE150" s="62">
        <v>0</v>
      </c>
      <c r="DF150" s="62">
        <v>13.54</v>
      </c>
      <c r="DG150" s="62">
        <v>123235</v>
      </c>
      <c r="DH150" s="62">
        <v>165.53628394673552</v>
      </c>
      <c r="DI150" s="62">
        <v>13.391</v>
      </c>
      <c r="DJ150" s="62">
        <v>0</v>
      </c>
      <c r="DK150" s="62">
        <v>0</v>
      </c>
      <c r="DL150" s="62">
        <v>13.25</v>
      </c>
      <c r="DM150" s="62">
        <v>490</v>
      </c>
      <c r="DN150" s="62">
        <v>0.84124684274892103</v>
      </c>
      <c r="DO150" s="62">
        <v>13.135</v>
      </c>
      <c r="DP150" s="62">
        <v>42980</v>
      </c>
      <c r="DQ150" s="62">
        <v>81.989571104729578</v>
      </c>
      <c r="DR150" s="62">
        <v>12.987</v>
      </c>
      <c r="DS150" s="62">
        <v>0</v>
      </c>
      <c r="DT150" s="62">
        <v>0</v>
      </c>
      <c r="DU150" s="62">
        <v>12.855</v>
      </c>
      <c r="DV150" s="62">
        <v>0</v>
      </c>
      <c r="DW150" s="62">
        <v>0</v>
      </c>
      <c r="DX150" s="62">
        <v>12.76</v>
      </c>
      <c r="DY150" s="62">
        <v>97760</v>
      </c>
      <c r="DZ150" s="62">
        <v>241.67431659469057</v>
      </c>
      <c r="EA150" s="62"/>
      <c r="EB150" s="62"/>
      <c r="EC150" s="62"/>
      <c r="ED150" s="62"/>
      <c r="EE150" s="62"/>
      <c r="EF150" s="62"/>
      <c r="EG150" s="62">
        <v>12.47</v>
      </c>
      <c r="EH150" s="62">
        <v>540525</v>
      </c>
      <c r="EI150" s="62">
        <v>1613.0543328647914</v>
      </c>
      <c r="EJ150" s="62"/>
      <c r="EK150" s="62">
        <v>0</v>
      </c>
      <c r="EL150" s="62">
        <v>0</v>
      </c>
      <c r="EM150" s="62">
        <v>0</v>
      </c>
      <c r="EN150" s="62">
        <v>0</v>
      </c>
      <c r="EO150" s="62">
        <v>0</v>
      </c>
      <c r="EP150" s="62">
        <v>12.3</v>
      </c>
      <c r="EQ150" s="62">
        <v>267095</v>
      </c>
      <c r="ER150" s="62">
        <v>925.91264280403482</v>
      </c>
      <c r="ES150" s="62">
        <v>12.16</v>
      </c>
      <c r="ET150" s="62">
        <v>15480</v>
      </c>
      <c r="EU150" s="62">
        <v>60.9585385067328</v>
      </c>
      <c r="EV150" s="62">
        <v>12.06</v>
      </c>
      <c r="EW150" s="62">
        <v>74725</v>
      </c>
      <c r="EX150" s="62">
        <v>327.88479915018991</v>
      </c>
      <c r="EY150" s="62">
        <v>11.95</v>
      </c>
      <c r="EZ150" s="62">
        <v>363490</v>
      </c>
      <c r="FA150" s="62">
        <v>1745.7571027523461</v>
      </c>
      <c r="FB150" s="62">
        <v>11.92</v>
      </c>
      <c r="FC150" s="62">
        <v>4825</v>
      </c>
      <c r="FD150" s="62">
        <v>24.985271765181949</v>
      </c>
      <c r="FE150" s="62">
        <v>11.92</v>
      </c>
      <c r="FF150" s="62">
        <v>62715</v>
      </c>
      <c r="FG150" s="62">
        <v>346.9199026971167</v>
      </c>
      <c r="FH150" s="62">
        <v>11.93</v>
      </c>
      <c r="FI150" s="62">
        <v>450</v>
      </c>
      <c r="FJ150" s="62">
        <v>2.6461472929628163</v>
      </c>
      <c r="FK150" s="62">
        <v>11.96</v>
      </c>
      <c r="FL150" s="76">
        <v>175805</v>
      </c>
      <c r="FM150" s="76">
        <v>1088.0865400977489</v>
      </c>
      <c r="FN150" s="76">
        <v>12.003</v>
      </c>
      <c r="FO150" s="76">
        <v>45</v>
      </c>
      <c r="FP150" s="76">
        <v>0.29078011712690338</v>
      </c>
      <c r="FQ150" s="76">
        <v>12.04</v>
      </c>
      <c r="FR150" s="76">
        <v>68510</v>
      </c>
      <c r="FS150" s="76">
        <v>459.67977273754451</v>
      </c>
      <c r="FT150" s="76">
        <v>12.055999999999999</v>
      </c>
      <c r="FU150" s="76">
        <v>120</v>
      </c>
      <c r="FV150" s="76">
        <v>0.83501975938172934</v>
      </c>
      <c r="FW150" s="76">
        <v>12.07</v>
      </c>
      <c r="FX150" s="76">
        <v>201611</v>
      </c>
      <c r="FY150" s="76">
        <v>1447.5667107871311</v>
      </c>
      <c r="FZ150" s="76">
        <v>12.090999999999999</v>
      </c>
      <c r="GA150" s="76">
        <v>15</v>
      </c>
      <c r="GB150" s="76">
        <v>0.11060627508315954</v>
      </c>
      <c r="GC150" s="62">
        <v>12.111000000000001</v>
      </c>
      <c r="GD150" s="62">
        <v>2660</v>
      </c>
      <c r="GE150" s="62">
        <v>20.092174099603259</v>
      </c>
      <c r="GF150" s="62">
        <v>12.129</v>
      </c>
      <c r="GG150" s="62">
        <v>5</v>
      </c>
      <c r="GH150" s="62">
        <v>3.8623846953959096E-2</v>
      </c>
      <c r="GI150" s="62">
        <v>12.145</v>
      </c>
      <c r="GJ150" s="62">
        <v>895</v>
      </c>
      <c r="GK150" s="62">
        <v>7.0477065949744988</v>
      </c>
      <c r="GL150" s="62">
        <v>12.212</v>
      </c>
      <c r="GM150" s="62">
        <v>0</v>
      </c>
      <c r="GN150" s="62">
        <v>0</v>
      </c>
      <c r="GO150" s="62">
        <v>12.27</v>
      </c>
      <c r="GP150" s="62">
        <v>72620</v>
      </c>
      <c r="GQ150" s="62">
        <v>601.90710340020973</v>
      </c>
      <c r="GR150" s="62">
        <v>12.273</v>
      </c>
      <c r="GS150" s="62">
        <v>0</v>
      </c>
      <c r="GT150" s="62">
        <v>0</v>
      </c>
      <c r="GU150" s="62">
        <v>12.275</v>
      </c>
      <c r="GV150" s="62">
        <v>235</v>
      </c>
      <c r="GW150" s="62">
        <v>2.0110505901840048</v>
      </c>
      <c r="GX150" s="62">
        <v>12.314</v>
      </c>
      <c r="GY150" s="62">
        <v>0</v>
      </c>
      <c r="GZ150" s="62">
        <v>0</v>
      </c>
      <c r="HA150" s="62">
        <v>12.35</v>
      </c>
      <c r="HB150" s="62">
        <v>35220</v>
      </c>
      <c r="HC150" s="62">
        <v>303.64865397686606</v>
      </c>
      <c r="HD150" s="62">
        <v>12.39</v>
      </c>
      <c r="HE150" s="62">
        <v>195</v>
      </c>
      <c r="HF150" s="62">
        <v>1.6715975205890523</v>
      </c>
      <c r="HG150" s="62">
        <v>12.44</v>
      </c>
      <c r="HH150" s="62">
        <v>9350</v>
      </c>
      <c r="HI150" s="62">
        <v>78.63918499846389</v>
      </c>
      <c r="HJ150" s="62">
        <v>12.44</v>
      </c>
      <c r="HK150" s="62">
        <v>0</v>
      </c>
      <c r="HL150" s="62">
        <v>0</v>
      </c>
      <c r="HM150" s="62">
        <v>12.446999999999999</v>
      </c>
      <c r="HN150" s="62">
        <v>0</v>
      </c>
      <c r="HO150" s="62">
        <v>0</v>
      </c>
      <c r="HP150" s="62">
        <v>12.446999999999999</v>
      </c>
      <c r="HQ150" s="62">
        <v>0</v>
      </c>
      <c r="HR150" s="62">
        <v>0</v>
      </c>
    </row>
    <row r="151" spans="16:226" s="43" customFormat="1">
      <c r="P151" s="150">
        <f t="shared" si="59"/>
        <v>10</v>
      </c>
      <c r="Q151" s="61" t="str">
        <f>_xll.BDH(A151,$R$7:$S$7,$C$1,$C$1,"Dir=V","Dts=S","Sort=A","Quote=C","QtTyp=Y","Days=T","Per=cd","DtFmt=D","UseDPDF=Y")</f>
        <v>#N/A Invalid Security</v>
      </c>
      <c r="T151" s="43">
        <f t="shared" si="62"/>
        <v>0</v>
      </c>
      <c r="V151" s="69" t="str">
        <f>_xll.BDH(B151,$R$7:$S$7,$C$1,$C$1,"Dir=V","Dts=S","Sort=A","Quote=C","QtTyp=Y","Days=T","Per=cd","DtFmt=D","UseDPDF=Y")</f>
        <v>#N/A Invalid Security</v>
      </c>
      <c r="Y151" s="43">
        <f t="shared" si="63"/>
        <v>0</v>
      </c>
      <c r="AA151" s="43">
        <f t="shared" si="64"/>
        <v>0</v>
      </c>
      <c r="AB151" s="43">
        <f t="shared" si="57"/>
        <v>0</v>
      </c>
      <c r="AF151" s="54">
        <v>42216</v>
      </c>
      <c r="AG151" s="43">
        <v>13.43</v>
      </c>
      <c r="AH151" s="43">
        <v>376305</v>
      </c>
      <c r="AI151" s="43">
        <f t="shared" si="60"/>
        <v>376305</v>
      </c>
      <c r="AK151" s="58">
        <f t="shared" si="61"/>
        <v>42632</v>
      </c>
      <c r="AL151" s="43">
        <f t="shared" si="68"/>
        <v>146</v>
      </c>
      <c r="AM151" s="43">
        <f>IF(AK151="","",NETWORKDAYS(AK151,$AM$2,FERIADOS!$A$1:$A$830)-1)</f>
        <v>72</v>
      </c>
      <c r="AN151" s="63">
        <v>3.2730000000000001</v>
      </c>
      <c r="AO151" s="43">
        <f t="shared" si="65"/>
        <v>13.955</v>
      </c>
      <c r="AP151" s="50">
        <f t="shared" si="66"/>
        <v>46870</v>
      </c>
      <c r="AQ151" s="59">
        <f t="shared" si="58"/>
        <v>34.588998008668604</v>
      </c>
      <c r="AR151" s="59">
        <f t="shared" si="67"/>
        <v>0</v>
      </c>
      <c r="AS151" s="72">
        <v>42632</v>
      </c>
      <c r="AT151" s="73">
        <v>2478.308996779866</v>
      </c>
      <c r="AU151" s="62">
        <v>0</v>
      </c>
      <c r="AV151" s="62">
        <v>0</v>
      </c>
      <c r="AW151" s="62">
        <v>0</v>
      </c>
      <c r="AX151" s="62">
        <v>0</v>
      </c>
      <c r="AY151" s="62">
        <v>0</v>
      </c>
      <c r="AZ151" s="62">
        <v>0</v>
      </c>
      <c r="BA151" s="62">
        <v>0</v>
      </c>
      <c r="BB151" s="62">
        <v>0</v>
      </c>
      <c r="BC151" s="62">
        <v>0</v>
      </c>
      <c r="BD151" s="62">
        <v>0</v>
      </c>
      <c r="BE151" s="62">
        <v>0</v>
      </c>
      <c r="BF151" s="62">
        <v>0</v>
      </c>
      <c r="BG151" s="62">
        <v>0</v>
      </c>
      <c r="BH151" s="62">
        <v>0</v>
      </c>
      <c r="BI151" s="62">
        <v>0</v>
      </c>
      <c r="BJ151" s="62">
        <v>0</v>
      </c>
      <c r="BK151" s="62">
        <v>0</v>
      </c>
      <c r="BL151" s="62">
        <v>0</v>
      </c>
      <c r="BM151" s="62">
        <v>0</v>
      </c>
      <c r="BN151" s="74">
        <v>0</v>
      </c>
      <c r="BO151" s="75">
        <v>0</v>
      </c>
      <c r="BP151" s="62">
        <v>0</v>
      </c>
      <c r="BQ151" s="62">
        <v>0</v>
      </c>
      <c r="BR151" s="62">
        <v>0</v>
      </c>
      <c r="BS151" s="62">
        <v>0</v>
      </c>
      <c r="BT151" s="62">
        <v>0</v>
      </c>
      <c r="BU151" s="62">
        <v>0</v>
      </c>
      <c r="BV151" s="62">
        <v>0</v>
      </c>
      <c r="BW151" s="62">
        <v>0</v>
      </c>
      <c r="BX151" s="62">
        <v>0</v>
      </c>
      <c r="BY151" s="62">
        <v>0</v>
      </c>
      <c r="BZ151" s="62">
        <v>0</v>
      </c>
      <c r="CA151" s="62">
        <v>0</v>
      </c>
      <c r="CB151" s="62">
        <v>0</v>
      </c>
      <c r="CC151" s="62">
        <v>0</v>
      </c>
      <c r="CD151" s="62">
        <v>0</v>
      </c>
      <c r="CE151" s="62">
        <v>0</v>
      </c>
      <c r="CF151" s="62">
        <v>0</v>
      </c>
      <c r="CG151" s="62">
        <v>0</v>
      </c>
      <c r="CH151" s="62">
        <v>0</v>
      </c>
      <c r="CI151" s="62">
        <v>0</v>
      </c>
      <c r="CJ151" s="62">
        <v>0</v>
      </c>
      <c r="CK151" s="62">
        <v>0</v>
      </c>
      <c r="CL151" s="62">
        <v>0</v>
      </c>
      <c r="CM151" s="62">
        <v>0</v>
      </c>
      <c r="CN151" s="62">
        <v>14.132</v>
      </c>
      <c r="CO151" s="62">
        <v>41290</v>
      </c>
      <c r="CP151" s="62">
        <v>4.3632775316861689</v>
      </c>
      <c r="CQ151" s="62">
        <v>14.105</v>
      </c>
      <c r="CR151" s="62">
        <v>68115</v>
      </c>
      <c r="CS151" s="62">
        <v>21.374246343703781</v>
      </c>
      <c r="CT151" s="62">
        <v>14.065</v>
      </c>
      <c r="CU151" s="62">
        <v>515</v>
      </c>
      <c r="CV151" s="62">
        <v>0.2666481169528484</v>
      </c>
      <c r="CW151" s="62">
        <v>13.955</v>
      </c>
      <c r="CX151" s="62">
        <v>46870</v>
      </c>
      <c r="CY151" s="62">
        <v>34.588998008668604</v>
      </c>
      <c r="CZ151" s="62">
        <v>13.84</v>
      </c>
      <c r="DA151" s="62">
        <v>1215</v>
      </c>
      <c r="DB151" s="62">
        <v>1.1589476354286536</v>
      </c>
      <c r="DC151" s="62">
        <v>0</v>
      </c>
      <c r="DD151" s="62">
        <v>0</v>
      </c>
      <c r="DE151" s="62">
        <v>0</v>
      </c>
      <c r="DF151" s="62">
        <v>13.58</v>
      </c>
      <c r="DG151" s="62">
        <v>24494</v>
      </c>
      <c r="DH151" s="62">
        <v>32.970009705770238</v>
      </c>
      <c r="DI151" s="62">
        <v>13.430999999999999</v>
      </c>
      <c r="DJ151" s="62">
        <v>0</v>
      </c>
      <c r="DK151" s="62">
        <v>0</v>
      </c>
      <c r="DL151" s="62">
        <v>13.29</v>
      </c>
      <c r="DM151" s="62">
        <v>50</v>
      </c>
      <c r="DN151" s="62">
        <v>8.5869096483946111E-2</v>
      </c>
      <c r="DO151" s="62">
        <v>13.185</v>
      </c>
      <c r="DP151" s="62">
        <v>24668</v>
      </c>
      <c r="DQ151" s="62">
        <v>47.034745756843215</v>
      </c>
      <c r="DR151" s="62">
        <v>13.041</v>
      </c>
      <c r="DS151" s="62">
        <v>0</v>
      </c>
      <c r="DT151" s="62">
        <v>0</v>
      </c>
      <c r="DU151" s="62">
        <v>12.913</v>
      </c>
      <c r="DV151" s="62">
        <v>0</v>
      </c>
      <c r="DW151" s="62">
        <v>0</v>
      </c>
      <c r="DX151" s="62">
        <v>12.82</v>
      </c>
      <c r="DY151" s="62">
        <v>26395</v>
      </c>
      <c r="DZ151" s="62">
        <v>65.119825827015021</v>
      </c>
      <c r="EA151" s="62"/>
      <c r="EB151" s="62"/>
      <c r="EC151" s="62"/>
      <c r="ED151" s="62"/>
      <c r="EE151" s="62"/>
      <c r="EF151" s="62"/>
      <c r="EG151" s="62">
        <v>12.54</v>
      </c>
      <c r="EH151" s="62">
        <v>92965</v>
      </c>
      <c r="EI151" s="62">
        <v>276.57684726870934</v>
      </c>
      <c r="EJ151" s="62"/>
      <c r="EK151" s="62">
        <v>0</v>
      </c>
      <c r="EL151" s="62">
        <v>0</v>
      </c>
      <c r="EM151" s="62">
        <v>0</v>
      </c>
      <c r="EN151" s="62">
        <v>0</v>
      </c>
      <c r="EO151" s="62">
        <v>0</v>
      </c>
      <c r="EP151" s="62">
        <v>12.37</v>
      </c>
      <c r="EQ151" s="62">
        <v>21715</v>
      </c>
      <c r="ER151" s="62">
        <v>74.997490064197407</v>
      </c>
      <c r="ES151" s="62">
        <v>12.21</v>
      </c>
      <c r="ET151" s="62">
        <v>10185</v>
      </c>
      <c r="EU151" s="62">
        <v>39.957062772759429</v>
      </c>
      <c r="EV151" s="62">
        <v>12.11</v>
      </c>
      <c r="EW151" s="62">
        <v>21385</v>
      </c>
      <c r="EX151" s="62">
        <v>93.446369484966183</v>
      </c>
      <c r="EY151" s="62">
        <v>11.99</v>
      </c>
      <c r="EZ151" s="62">
        <v>112010</v>
      </c>
      <c r="FA151" s="62">
        <v>535.71425078715515</v>
      </c>
      <c r="FB151" s="62">
        <v>11.95</v>
      </c>
      <c r="FC151" s="62">
        <v>180</v>
      </c>
      <c r="FD151" s="62">
        <v>0.92825997237269331</v>
      </c>
      <c r="FE151" s="62">
        <v>11.95</v>
      </c>
      <c r="FF151" s="62">
        <v>1940</v>
      </c>
      <c r="FG151" s="62">
        <v>10.685128696010159</v>
      </c>
      <c r="FH151" s="62">
        <v>11.97</v>
      </c>
      <c r="FI151" s="62">
        <v>440</v>
      </c>
      <c r="FJ151" s="62">
        <v>2.574741480272583</v>
      </c>
      <c r="FK151" s="62">
        <v>11.98</v>
      </c>
      <c r="FL151" s="76">
        <v>29565</v>
      </c>
      <c r="FM151" s="76">
        <v>182.19505450090463</v>
      </c>
      <c r="FN151" s="76">
        <v>12.028</v>
      </c>
      <c r="FO151" s="76">
        <v>50</v>
      </c>
      <c r="FP151" s="76">
        <v>0.32159153647166333</v>
      </c>
      <c r="FQ151" s="76">
        <v>12.07</v>
      </c>
      <c r="FR151" s="76">
        <v>5370</v>
      </c>
      <c r="FS151" s="76">
        <v>35.851757063762143</v>
      </c>
      <c r="FT151" s="76">
        <v>12.08</v>
      </c>
      <c r="FU151" s="76">
        <v>1070</v>
      </c>
      <c r="FV151" s="76">
        <v>7.4095356073728524</v>
      </c>
      <c r="FW151" s="76">
        <v>12.07</v>
      </c>
      <c r="FX151" s="76">
        <v>68986</v>
      </c>
      <c r="FY151" s="76">
        <v>493.42159521873162</v>
      </c>
      <c r="FZ151" s="76">
        <v>12.097</v>
      </c>
      <c r="GA151" s="76">
        <v>3905</v>
      </c>
      <c r="GB151" s="76">
        <v>28.674265124497317</v>
      </c>
      <c r="GC151" s="62">
        <v>12.122</v>
      </c>
      <c r="GD151" s="62">
        <v>5</v>
      </c>
      <c r="GE151" s="62">
        <v>3.7597659113746219E-2</v>
      </c>
      <c r="GF151" s="62">
        <v>12.145</v>
      </c>
      <c r="GG151" s="62">
        <v>5</v>
      </c>
      <c r="GH151" s="62">
        <v>3.8437463736673179E-2</v>
      </c>
      <c r="GI151" s="62">
        <v>12.164999999999999</v>
      </c>
      <c r="GJ151" s="62">
        <v>2990</v>
      </c>
      <c r="GK151" s="62">
        <v>23.424274471550071</v>
      </c>
      <c r="GL151" s="62">
        <v>12.227</v>
      </c>
      <c r="GM151" s="62">
        <v>0</v>
      </c>
      <c r="GN151" s="62">
        <v>0</v>
      </c>
      <c r="GO151" s="62">
        <v>12.28</v>
      </c>
      <c r="GP151" s="62">
        <v>30132</v>
      </c>
      <c r="GQ151" s="62">
        <v>248.55441755594217</v>
      </c>
      <c r="GR151" s="62">
        <v>12.304</v>
      </c>
      <c r="GS151" s="62">
        <v>0</v>
      </c>
      <c r="GT151" s="62">
        <v>0</v>
      </c>
      <c r="GU151" s="62">
        <v>12.324999999999999</v>
      </c>
      <c r="GV151" s="62">
        <v>255</v>
      </c>
      <c r="GW151" s="62">
        <v>2.1650315506051481</v>
      </c>
      <c r="GX151" s="62">
        <v>12.359</v>
      </c>
      <c r="GY151" s="62">
        <v>0</v>
      </c>
      <c r="GZ151" s="62">
        <v>0</v>
      </c>
      <c r="HA151" s="62">
        <v>12.39</v>
      </c>
      <c r="HB151" s="62">
        <v>9356</v>
      </c>
      <c r="HC151" s="62">
        <v>80.052481215937931</v>
      </c>
      <c r="HD151" s="62">
        <v>12.404999999999999</v>
      </c>
      <c r="HE151" s="62">
        <v>0</v>
      </c>
      <c r="HF151" s="62">
        <v>0</v>
      </c>
      <c r="HG151" s="62">
        <v>12.48</v>
      </c>
      <c r="HH151" s="62">
        <v>16105</v>
      </c>
      <c r="HI151" s="62">
        <v>134.32023926224429</v>
      </c>
      <c r="HJ151" s="62">
        <v>12.48</v>
      </c>
      <c r="HK151" s="62">
        <v>0</v>
      </c>
      <c r="HL151" s="62">
        <v>0</v>
      </c>
      <c r="HM151" s="62">
        <v>12.487</v>
      </c>
      <c r="HN151" s="62">
        <v>0</v>
      </c>
      <c r="HO151" s="62">
        <v>0</v>
      </c>
      <c r="HP151" s="62">
        <v>12.487</v>
      </c>
      <c r="HQ151" s="62">
        <v>0</v>
      </c>
      <c r="HR151" s="62">
        <v>0</v>
      </c>
    </row>
    <row r="152" spans="16:226" s="43" customFormat="1">
      <c r="P152" s="150">
        <f t="shared" si="59"/>
        <v>10</v>
      </c>
      <c r="Q152" s="61" t="str">
        <f>_xll.BDH(A152,$R$7:$S$7,$C$1,$C$1,"Dir=V","Dts=S","Sort=A","Quote=C","QtTyp=Y","Days=T","Per=cd","DtFmt=D","UseDPDF=Y")</f>
        <v>#N/A Invalid Security</v>
      </c>
      <c r="T152" s="43">
        <f t="shared" si="62"/>
        <v>0</v>
      </c>
      <c r="V152" s="69" t="str">
        <f>_xll.BDH(B152,$R$7:$S$7,$C$1,$C$1,"Dir=V","Dts=S","Sort=A","Quote=C","QtTyp=Y","Days=T","Per=cd","DtFmt=D","UseDPDF=Y")</f>
        <v>#N/A Invalid Security</v>
      </c>
      <c r="Y152" s="43">
        <f t="shared" si="63"/>
        <v>0</v>
      </c>
      <c r="AA152" s="43">
        <f t="shared" si="64"/>
        <v>0</v>
      </c>
      <c r="AB152" s="43">
        <f t="shared" si="57"/>
        <v>0</v>
      </c>
      <c r="AF152" s="54">
        <v>42219</v>
      </c>
      <c r="AG152" s="43">
        <v>13.6</v>
      </c>
      <c r="AH152" s="43">
        <v>274210</v>
      </c>
      <c r="AI152" s="43">
        <f t="shared" si="60"/>
        <v>274210</v>
      </c>
      <c r="AK152" s="58">
        <f t="shared" si="61"/>
        <v>42629</v>
      </c>
      <c r="AL152" s="43">
        <f t="shared" si="68"/>
        <v>147</v>
      </c>
      <c r="AM152" s="43">
        <f>IF(AK152="","",NETWORKDAYS(AK152,$AM$2,FERIADOS!$A$1:$A$830)-1)</f>
        <v>73</v>
      </c>
      <c r="AN152" s="63">
        <v>3.2629000000000001</v>
      </c>
      <c r="AO152" s="43">
        <f t="shared" si="65"/>
        <v>13.965</v>
      </c>
      <c r="AP152" s="50">
        <f t="shared" si="66"/>
        <v>160765</v>
      </c>
      <c r="AQ152" s="59">
        <f t="shared" si="58"/>
        <v>120.58488020692344</v>
      </c>
      <c r="AR152" s="59">
        <f t="shared" si="67"/>
        <v>0</v>
      </c>
      <c r="AS152" s="72">
        <v>42629</v>
      </c>
      <c r="AT152" s="73">
        <v>4475.901371830264</v>
      </c>
      <c r="AU152" s="62">
        <v>0</v>
      </c>
      <c r="AV152" s="62">
        <v>0</v>
      </c>
      <c r="AW152" s="62">
        <v>0</v>
      </c>
      <c r="AX152" s="62">
        <v>0</v>
      </c>
      <c r="AY152" s="62">
        <v>0</v>
      </c>
      <c r="AZ152" s="62">
        <v>0</v>
      </c>
      <c r="BA152" s="62">
        <v>0</v>
      </c>
      <c r="BB152" s="62">
        <v>0</v>
      </c>
      <c r="BC152" s="62">
        <v>0</v>
      </c>
      <c r="BD152" s="62">
        <v>0</v>
      </c>
      <c r="BE152" s="62">
        <v>0</v>
      </c>
      <c r="BF152" s="62">
        <v>0</v>
      </c>
      <c r="BG152" s="62">
        <v>0</v>
      </c>
      <c r="BH152" s="62">
        <v>0</v>
      </c>
      <c r="BI152" s="62">
        <v>0</v>
      </c>
      <c r="BJ152" s="62">
        <v>0</v>
      </c>
      <c r="BK152" s="62">
        <v>0</v>
      </c>
      <c r="BL152" s="62">
        <v>0</v>
      </c>
      <c r="BM152" s="62">
        <v>0</v>
      </c>
      <c r="BN152" s="74">
        <v>0</v>
      </c>
      <c r="BO152" s="75">
        <v>0</v>
      </c>
      <c r="BP152" s="62">
        <v>0</v>
      </c>
      <c r="BQ152" s="62">
        <v>0</v>
      </c>
      <c r="BR152" s="62">
        <v>0</v>
      </c>
      <c r="BS152" s="62">
        <v>0</v>
      </c>
      <c r="BT152" s="62">
        <v>0</v>
      </c>
      <c r="BU152" s="62">
        <v>0</v>
      </c>
      <c r="BV152" s="62">
        <v>0</v>
      </c>
      <c r="BW152" s="62">
        <v>0</v>
      </c>
      <c r="BX152" s="62">
        <v>0</v>
      </c>
      <c r="BY152" s="62">
        <v>0</v>
      </c>
      <c r="BZ152" s="62">
        <v>0</v>
      </c>
      <c r="CA152" s="62">
        <v>0</v>
      </c>
      <c r="CB152" s="62">
        <v>0</v>
      </c>
      <c r="CC152" s="62">
        <v>0</v>
      </c>
      <c r="CD152" s="62">
        <v>0</v>
      </c>
      <c r="CE152" s="62">
        <v>0</v>
      </c>
      <c r="CF152" s="62">
        <v>0</v>
      </c>
      <c r="CG152" s="62">
        <v>0</v>
      </c>
      <c r="CH152" s="62">
        <v>0</v>
      </c>
      <c r="CI152" s="62">
        <v>0</v>
      </c>
      <c r="CJ152" s="62">
        <v>0</v>
      </c>
      <c r="CK152" s="62">
        <v>0</v>
      </c>
      <c r="CL152" s="62">
        <v>0</v>
      </c>
      <c r="CM152" s="62">
        <v>0</v>
      </c>
      <c r="CN152" s="62">
        <v>14.132</v>
      </c>
      <c r="CO152" s="62">
        <v>26770</v>
      </c>
      <c r="CP152" s="62">
        <v>3.1197762338593136</v>
      </c>
      <c r="CQ152" s="62">
        <v>14.105</v>
      </c>
      <c r="CR152" s="62">
        <v>13240</v>
      </c>
      <c r="CS152" s="62">
        <v>4.3041888249338243</v>
      </c>
      <c r="CT152" s="62">
        <v>14.079000000000001</v>
      </c>
      <c r="CU152" s="62">
        <v>39730</v>
      </c>
      <c r="CV152" s="62">
        <v>21.033008008552688</v>
      </c>
      <c r="CW152" s="62">
        <v>13.965</v>
      </c>
      <c r="CX152" s="62">
        <v>160765</v>
      </c>
      <c r="CY152" s="62">
        <v>120.58488020692344</v>
      </c>
      <c r="CZ152" s="62">
        <v>13.85</v>
      </c>
      <c r="DA152" s="62">
        <v>1405</v>
      </c>
      <c r="DB152" s="62">
        <v>1.3577691340603528</v>
      </c>
      <c r="DC152" s="62">
        <v>0</v>
      </c>
      <c r="DD152" s="62">
        <v>0</v>
      </c>
      <c r="DE152" s="62">
        <v>0</v>
      </c>
      <c r="DF152" s="62">
        <v>13.585000000000001</v>
      </c>
      <c r="DG152" s="62">
        <v>22135</v>
      </c>
      <c r="DH152" s="62">
        <v>30.091052718529699</v>
      </c>
      <c r="DI152" s="62">
        <v>13.438000000000001</v>
      </c>
      <c r="DJ152" s="62">
        <v>0</v>
      </c>
      <c r="DK152" s="62">
        <v>0</v>
      </c>
      <c r="DL152" s="62">
        <v>13.298999999999999</v>
      </c>
      <c r="DM152" s="62">
        <v>0</v>
      </c>
      <c r="DN152" s="62">
        <v>0</v>
      </c>
      <c r="DO152" s="62">
        <v>13.195</v>
      </c>
      <c r="DP152" s="62">
        <v>25220</v>
      </c>
      <c r="DQ152" s="62">
        <v>48.450752709137824</v>
      </c>
      <c r="DR152" s="62">
        <v>13.051</v>
      </c>
      <c r="DS152" s="62">
        <v>0</v>
      </c>
      <c r="DT152" s="62">
        <v>0</v>
      </c>
      <c r="DU152" s="62">
        <v>12.923</v>
      </c>
      <c r="DV152" s="62">
        <v>0</v>
      </c>
      <c r="DW152" s="62">
        <v>0</v>
      </c>
      <c r="DX152" s="62">
        <v>12.83</v>
      </c>
      <c r="DY152" s="62">
        <v>13785</v>
      </c>
      <c r="DZ152" s="62">
        <v>34.223269211355898</v>
      </c>
      <c r="EA152" s="62"/>
      <c r="EB152" s="62"/>
      <c r="EC152" s="62"/>
      <c r="ED152" s="62"/>
      <c r="EE152" s="62"/>
      <c r="EF152" s="62"/>
      <c r="EG152" s="62">
        <v>12.54</v>
      </c>
      <c r="EH152" s="62">
        <v>123155</v>
      </c>
      <c r="EI152" s="62">
        <v>368.50032779707271</v>
      </c>
      <c r="EJ152" s="62"/>
      <c r="EK152" s="62">
        <v>0</v>
      </c>
      <c r="EL152" s="62">
        <v>0</v>
      </c>
      <c r="EM152" s="62">
        <v>0</v>
      </c>
      <c r="EN152" s="62">
        <v>0</v>
      </c>
      <c r="EO152" s="62">
        <v>0</v>
      </c>
      <c r="EP152" s="62">
        <v>12.37</v>
      </c>
      <c r="EQ152" s="62">
        <v>7760</v>
      </c>
      <c r="ER152" s="62">
        <v>26.941717350688993</v>
      </c>
      <c r="ES152" s="62">
        <v>12.23</v>
      </c>
      <c r="ET152" s="62">
        <v>18865</v>
      </c>
      <c r="EU152" s="62">
        <v>74.335025727505112</v>
      </c>
      <c r="EV152" s="62">
        <v>12.12</v>
      </c>
      <c r="EW152" s="62">
        <v>27300</v>
      </c>
      <c r="EX152" s="62">
        <v>119.8108991618772</v>
      </c>
      <c r="EY152" s="62">
        <v>11.99</v>
      </c>
      <c r="EZ152" s="62">
        <v>234435</v>
      </c>
      <c r="FA152" s="62">
        <v>1126.1749388762776</v>
      </c>
      <c r="FB152" s="62">
        <v>11.96</v>
      </c>
      <c r="FC152" s="62">
        <v>2830</v>
      </c>
      <c r="FD152" s="62">
        <v>14.651485300006708</v>
      </c>
      <c r="FE152" s="62">
        <v>11.96</v>
      </c>
      <c r="FF152" s="62">
        <v>6785</v>
      </c>
      <c r="FG152" s="62">
        <v>37.510697298912326</v>
      </c>
      <c r="FH152" s="62">
        <v>11.97</v>
      </c>
      <c r="FI152" s="62">
        <v>730</v>
      </c>
      <c r="FJ152" s="62">
        <v>4.2886664594699075</v>
      </c>
      <c r="FK152" s="62">
        <v>11.99</v>
      </c>
      <c r="FL152" s="76">
        <v>82295</v>
      </c>
      <c r="FM152" s="76">
        <v>508.90929400343617</v>
      </c>
      <c r="FN152" s="76">
        <v>12.035</v>
      </c>
      <c r="FO152" s="76">
        <v>65</v>
      </c>
      <c r="FP152" s="76">
        <v>0.41952873495367843</v>
      </c>
      <c r="FQ152" s="76">
        <v>12.07</v>
      </c>
      <c r="FR152" s="76">
        <v>38930</v>
      </c>
      <c r="FS152" s="76">
        <v>260.87038329611414</v>
      </c>
      <c r="FT152" s="76">
        <v>12.074999999999999</v>
      </c>
      <c r="FU152" s="76">
        <v>70</v>
      </c>
      <c r="FV152" s="76">
        <v>0.48660564635393133</v>
      </c>
      <c r="FW152" s="76">
        <v>12.08</v>
      </c>
      <c r="FX152" s="76">
        <v>158560</v>
      </c>
      <c r="FY152" s="76">
        <v>1137.6175414282893</v>
      </c>
      <c r="FZ152" s="76">
        <v>12.106</v>
      </c>
      <c r="GA152" s="76">
        <v>5</v>
      </c>
      <c r="GB152" s="76">
        <v>3.682787426995867E-2</v>
      </c>
      <c r="GC152" s="62">
        <v>12.129</v>
      </c>
      <c r="GD152" s="62">
        <v>5</v>
      </c>
      <c r="GE152" s="62">
        <v>3.7714826267088164E-2</v>
      </c>
      <c r="GF152" s="62">
        <v>12.151</v>
      </c>
      <c r="GG152" s="62">
        <v>0</v>
      </c>
      <c r="GH152" s="62">
        <v>0</v>
      </c>
      <c r="GI152" s="62">
        <v>12.17</v>
      </c>
      <c r="GJ152" s="62">
        <v>895</v>
      </c>
      <c r="GK152" s="62">
        <v>7.0334513286623386</v>
      </c>
      <c r="GL152" s="62">
        <v>12.234</v>
      </c>
      <c r="GM152" s="62">
        <v>0</v>
      </c>
      <c r="GN152" s="62">
        <v>0</v>
      </c>
      <c r="GO152" s="62">
        <v>12.29</v>
      </c>
      <c r="GP152" s="62">
        <v>33461</v>
      </c>
      <c r="GQ152" s="62">
        <v>276.73844906122849</v>
      </c>
      <c r="GR152" s="62">
        <v>12.301</v>
      </c>
      <c r="GS152" s="62">
        <v>1270</v>
      </c>
      <c r="GT152" s="62">
        <v>10.692665814275458</v>
      </c>
      <c r="GU152" s="62">
        <v>12.31</v>
      </c>
      <c r="GV152" s="62">
        <v>1415</v>
      </c>
      <c r="GW152" s="62">
        <v>12.0653160175445</v>
      </c>
      <c r="GX152" s="62">
        <v>12.346</v>
      </c>
      <c r="GY152" s="62">
        <v>1530</v>
      </c>
      <c r="GZ152" s="62">
        <v>13.120988966599457</v>
      </c>
      <c r="HA152" s="62">
        <v>12.38</v>
      </c>
      <c r="HB152" s="62">
        <v>19681</v>
      </c>
      <c r="HC152" s="62">
        <v>169.0593483575002</v>
      </c>
      <c r="HD152" s="62">
        <v>12.404999999999999</v>
      </c>
      <c r="HE152" s="62">
        <v>90</v>
      </c>
      <c r="HF152" s="62">
        <v>0.76945251730893771</v>
      </c>
      <c r="HG152" s="62">
        <v>12.46</v>
      </c>
      <c r="HH152" s="62">
        <v>5090</v>
      </c>
      <c r="HI152" s="62">
        <v>42.665348938296958</v>
      </c>
      <c r="HJ152" s="62">
        <v>12.46</v>
      </c>
      <c r="HK152" s="62">
        <v>0</v>
      </c>
      <c r="HL152" s="62">
        <v>0</v>
      </c>
      <c r="HM152" s="62">
        <v>12.467000000000001</v>
      </c>
      <c r="HN152" s="62">
        <v>0</v>
      </c>
      <c r="HO152" s="62">
        <v>0</v>
      </c>
      <c r="HP152" s="62">
        <v>12.467000000000001</v>
      </c>
      <c r="HQ152" s="62">
        <v>0</v>
      </c>
      <c r="HR152" s="62">
        <v>0</v>
      </c>
    </row>
    <row r="153" spans="16:226" s="43" customFormat="1">
      <c r="P153" s="150">
        <f t="shared" si="59"/>
        <v>10</v>
      </c>
      <c r="Q153" s="61" t="str">
        <f>_xll.BDH(A153,$R$7:$S$7,$C$1,$C$1,"Dir=V","Dts=S","Sort=A","Quote=C","QtTyp=Y","Days=T","Per=cd","DtFmt=D","UseDPDF=Y")</f>
        <v>#N/A Invalid Security</v>
      </c>
      <c r="T153" s="43">
        <f t="shared" si="62"/>
        <v>0</v>
      </c>
      <c r="V153" s="69" t="str">
        <f>_xll.BDH(B153,$R$7:$S$7,$C$1,$C$1,"Dir=V","Dts=S","Sort=A","Quote=C","QtTyp=Y","Days=T","Per=cd","DtFmt=D","UseDPDF=Y")</f>
        <v>#N/A Invalid Security</v>
      </c>
      <c r="Y153" s="43">
        <f t="shared" si="63"/>
        <v>0</v>
      </c>
      <c r="AA153" s="43">
        <f t="shared" si="64"/>
        <v>0</v>
      </c>
      <c r="AB153" s="43">
        <f t="shared" si="57"/>
        <v>0</v>
      </c>
      <c r="AF153" s="54">
        <v>42220</v>
      </c>
      <c r="AG153" s="43">
        <v>13.6</v>
      </c>
      <c r="AH153" s="43">
        <v>292315</v>
      </c>
      <c r="AI153" s="43">
        <f t="shared" si="60"/>
        <v>292315</v>
      </c>
      <c r="AK153" s="58">
        <f t="shared" si="61"/>
        <v>42628</v>
      </c>
      <c r="AL153" s="43">
        <f t="shared" si="68"/>
        <v>148</v>
      </c>
      <c r="AM153" s="43">
        <f>IF(AK153="","",NETWORKDAYS(AK153,$AM$2,FERIADOS!$A$1:$A$830)-1)</f>
        <v>74</v>
      </c>
      <c r="AN153" s="63">
        <v>3.3026</v>
      </c>
      <c r="AO153" s="43">
        <f t="shared" si="65"/>
        <v>13.984999999999999</v>
      </c>
      <c r="AP153" s="50">
        <f t="shared" si="66"/>
        <v>108491</v>
      </c>
      <c r="AQ153" s="59">
        <f t="shared" si="58"/>
        <v>81.438138761529487</v>
      </c>
      <c r="AR153" s="59">
        <f t="shared" si="67"/>
        <v>0</v>
      </c>
      <c r="AS153" s="72">
        <v>42628</v>
      </c>
      <c r="AT153" s="73">
        <v>6467.6462481194067</v>
      </c>
      <c r="AU153" s="62">
        <v>0</v>
      </c>
      <c r="AV153" s="62">
        <v>0</v>
      </c>
      <c r="AW153" s="62">
        <v>0</v>
      </c>
      <c r="AX153" s="62">
        <v>0</v>
      </c>
      <c r="AY153" s="62">
        <v>0</v>
      </c>
      <c r="AZ153" s="62">
        <v>0</v>
      </c>
      <c r="BA153" s="62">
        <v>0</v>
      </c>
      <c r="BB153" s="62">
        <v>0</v>
      </c>
      <c r="BC153" s="62">
        <v>0</v>
      </c>
      <c r="BD153" s="62">
        <v>0</v>
      </c>
      <c r="BE153" s="62">
        <v>0</v>
      </c>
      <c r="BF153" s="62">
        <v>0</v>
      </c>
      <c r="BG153" s="62">
        <v>0</v>
      </c>
      <c r="BH153" s="62">
        <v>0</v>
      </c>
      <c r="BI153" s="62">
        <v>0</v>
      </c>
      <c r="BJ153" s="62">
        <v>0</v>
      </c>
      <c r="BK153" s="62">
        <v>0</v>
      </c>
      <c r="BL153" s="62">
        <v>0</v>
      </c>
      <c r="BM153" s="62">
        <v>0</v>
      </c>
      <c r="BN153" s="74">
        <v>0</v>
      </c>
      <c r="BO153" s="75">
        <v>0</v>
      </c>
      <c r="BP153" s="62">
        <v>0</v>
      </c>
      <c r="BQ153" s="62">
        <v>0</v>
      </c>
      <c r="BR153" s="62">
        <v>0</v>
      </c>
      <c r="BS153" s="62">
        <v>0</v>
      </c>
      <c r="BT153" s="62">
        <v>0</v>
      </c>
      <c r="BU153" s="62">
        <v>0</v>
      </c>
      <c r="BV153" s="62">
        <v>0</v>
      </c>
      <c r="BW153" s="62">
        <v>0</v>
      </c>
      <c r="BX153" s="62">
        <v>0</v>
      </c>
      <c r="BY153" s="62">
        <v>0</v>
      </c>
      <c r="BZ153" s="62">
        <v>0</v>
      </c>
      <c r="CA153" s="62">
        <v>0</v>
      </c>
      <c r="CB153" s="62">
        <v>0</v>
      </c>
      <c r="CC153" s="62">
        <v>0</v>
      </c>
      <c r="CD153" s="62">
        <v>0</v>
      </c>
      <c r="CE153" s="62">
        <v>0</v>
      </c>
      <c r="CF153" s="62">
        <v>0</v>
      </c>
      <c r="CG153" s="62">
        <v>0</v>
      </c>
      <c r="CH153" s="62">
        <v>0</v>
      </c>
      <c r="CI153" s="62">
        <v>0</v>
      </c>
      <c r="CJ153" s="62">
        <v>0</v>
      </c>
      <c r="CK153" s="62">
        <v>0</v>
      </c>
      <c r="CL153" s="62">
        <v>0</v>
      </c>
      <c r="CM153" s="62">
        <v>0</v>
      </c>
      <c r="CN153" s="62">
        <v>14.132</v>
      </c>
      <c r="CO153" s="62">
        <v>14575</v>
      </c>
      <c r="CP153" s="62">
        <v>1.8297517810898762</v>
      </c>
      <c r="CQ153" s="62">
        <v>14.113</v>
      </c>
      <c r="CR153" s="62">
        <v>16970</v>
      </c>
      <c r="CS153" s="62">
        <v>5.6228892690710071</v>
      </c>
      <c r="CT153" s="62">
        <v>14.08</v>
      </c>
      <c r="CU153" s="62">
        <v>31515</v>
      </c>
      <c r="CV153" s="62">
        <v>16.797687180016517</v>
      </c>
      <c r="CW153" s="62">
        <v>13.984999999999999</v>
      </c>
      <c r="CX153" s="62">
        <v>108491</v>
      </c>
      <c r="CY153" s="62">
        <v>81.438138761529487</v>
      </c>
      <c r="CZ153" s="62">
        <v>13.87</v>
      </c>
      <c r="DA153" s="62">
        <v>2680</v>
      </c>
      <c r="DB153" s="62">
        <v>2.5837525954694165</v>
      </c>
      <c r="DC153" s="62">
        <v>0</v>
      </c>
      <c r="DD153" s="62">
        <v>0</v>
      </c>
      <c r="DE153" s="62">
        <v>0</v>
      </c>
      <c r="DF153" s="62">
        <v>13.63</v>
      </c>
      <c r="DG153" s="62">
        <v>28115</v>
      </c>
      <c r="DH153" s="62">
        <v>37.996213216256805</v>
      </c>
      <c r="DI153" s="62">
        <v>13.483000000000001</v>
      </c>
      <c r="DJ153" s="62">
        <v>50</v>
      </c>
      <c r="DK153" s="62">
        <v>7.5914995879705238E-2</v>
      </c>
      <c r="DL153" s="62">
        <v>13.343999999999999</v>
      </c>
      <c r="DM153" s="62">
        <v>2575</v>
      </c>
      <c r="DN153" s="62">
        <v>4.4247318335648664</v>
      </c>
      <c r="DO153" s="62">
        <v>13.24</v>
      </c>
      <c r="DP153" s="62">
        <v>30399</v>
      </c>
      <c r="DQ153" s="62">
        <v>57.921480010418179</v>
      </c>
      <c r="DR153" s="62">
        <v>13.099</v>
      </c>
      <c r="DS153" s="62">
        <v>5655</v>
      </c>
      <c r="DT153" s="62">
        <v>11.822334208461669</v>
      </c>
      <c r="DU153" s="62">
        <v>12.972</v>
      </c>
      <c r="DV153" s="62">
        <v>0</v>
      </c>
      <c r="DW153" s="62">
        <v>0</v>
      </c>
      <c r="DX153" s="62">
        <v>12.88</v>
      </c>
      <c r="DY153" s="62">
        <v>49860</v>
      </c>
      <c r="DZ153" s="62">
        <v>122.59565376827614</v>
      </c>
      <c r="EA153" s="62"/>
      <c r="EB153" s="62"/>
      <c r="EC153" s="62"/>
      <c r="ED153" s="62"/>
      <c r="EE153" s="62"/>
      <c r="EF153" s="62"/>
      <c r="EG153" s="62">
        <v>12.59</v>
      </c>
      <c r="EH153" s="62">
        <v>167809</v>
      </c>
      <c r="EI153" s="62">
        <v>496.88026824361611</v>
      </c>
      <c r="EJ153" s="62"/>
      <c r="EK153" s="62">
        <v>0</v>
      </c>
      <c r="EL153" s="62">
        <v>0</v>
      </c>
      <c r="EM153" s="62">
        <v>0</v>
      </c>
      <c r="EN153" s="62">
        <v>0</v>
      </c>
      <c r="EO153" s="62">
        <v>0</v>
      </c>
      <c r="EP153" s="62">
        <v>12.42</v>
      </c>
      <c r="EQ153" s="62">
        <v>10490</v>
      </c>
      <c r="ER153" s="62">
        <v>36.018919981524483</v>
      </c>
      <c r="ES153" s="62">
        <v>12.27</v>
      </c>
      <c r="ET153" s="62">
        <v>15247</v>
      </c>
      <c r="EU153" s="62">
        <v>59.403689517983494</v>
      </c>
      <c r="EV153" s="62">
        <v>12.15</v>
      </c>
      <c r="EW153" s="62">
        <v>16985</v>
      </c>
      <c r="EX153" s="62">
        <v>73.696827707401994</v>
      </c>
      <c r="EY153" s="62">
        <v>12.05</v>
      </c>
      <c r="EZ153" s="62">
        <v>276155</v>
      </c>
      <c r="FA153" s="62">
        <v>1310.044363327097</v>
      </c>
      <c r="FB153" s="62">
        <v>12.005000000000001</v>
      </c>
      <c r="FC153" s="62">
        <v>1530</v>
      </c>
      <c r="FD153" s="62">
        <v>7.823691153143705</v>
      </c>
      <c r="FE153" s="62">
        <v>12</v>
      </c>
      <c r="FF153" s="62">
        <v>12095</v>
      </c>
      <c r="FG153" s="62">
        <v>66.039699958834689</v>
      </c>
      <c r="FH153" s="62">
        <v>12.01</v>
      </c>
      <c r="FI153" s="62">
        <v>3960</v>
      </c>
      <c r="FJ153" s="62">
        <v>22.971728870246267</v>
      </c>
      <c r="FK153" s="62">
        <v>12.05</v>
      </c>
      <c r="FL153" s="76">
        <v>133473</v>
      </c>
      <c r="FM153" s="76">
        <v>814.22419707298309</v>
      </c>
      <c r="FN153" s="76">
        <v>12.09</v>
      </c>
      <c r="FO153" s="76">
        <v>860</v>
      </c>
      <c r="FP153" s="76">
        <v>5.4755007058163958</v>
      </c>
      <c r="FQ153" s="76">
        <v>12.12</v>
      </c>
      <c r="FR153" s="76">
        <v>65595</v>
      </c>
      <c r="FS153" s="76">
        <v>433.60786761388221</v>
      </c>
      <c r="FT153" s="76">
        <v>12.12</v>
      </c>
      <c r="FU153" s="76">
        <v>2115</v>
      </c>
      <c r="FV153" s="76">
        <v>14.504189012047773</v>
      </c>
      <c r="FW153" s="76">
        <v>12.12</v>
      </c>
      <c r="FX153" s="76">
        <v>268331</v>
      </c>
      <c r="FY153" s="76">
        <v>1899.3758236645365</v>
      </c>
      <c r="FZ153" s="76">
        <v>12.143000000000001</v>
      </c>
      <c r="GA153" s="76">
        <v>5</v>
      </c>
      <c r="GB153" s="76">
        <v>3.6334467556465168E-2</v>
      </c>
      <c r="GC153" s="62">
        <v>12.163</v>
      </c>
      <c r="GD153" s="62">
        <v>5</v>
      </c>
      <c r="GE153" s="62">
        <v>3.7210543316465519E-2</v>
      </c>
      <c r="GF153" s="62">
        <v>12.183</v>
      </c>
      <c r="GG153" s="62">
        <v>0</v>
      </c>
      <c r="GH153" s="62">
        <v>0</v>
      </c>
      <c r="GI153" s="62">
        <v>12.2</v>
      </c>
      <c r="GJ153" s="62">
        <v>1610</v>
      </c>
      <c r="GK153" s="62">
        <v>12.483034833847753</v>
      </c>
      <c r="GL153" s="62">
        <v>12.27</v>
      </c>
      <c r="GM153" s="62">
        <v>0</v>
      </c>
      <c r="GN153" s="62">
        <v>0</v>
      </c>
      <c r="GO153" s="62">
        <v>12.33</v>
      </c>
      <c r="GP153" s="62">
        <v>62065</v>
      </c>
      <c r="GQ153" s="62">
        <v>505.91392693763089</v>
      </c>
      <c r="GR153" s="62">
        <v>12.350999999999999</v>
      </c>
      <c r="GS153" s="62">
        <v>0</v>
      </c>
      <c r="GT153" s="62">
        <v>0</v>
      </c>
      <c r="GU153" s="62">
        <v>12.37</v>
      </c>
      <c r="GV153" s="62">
        <v>620</v>
      </c>
      <c r="GW153" s="62">
        <v>5.200496059416218</v>
      </c>
      <c r="GX153" s="62">
        <v>12.401</v>
      </c>
      <c r="GY153" s="62">
        <v>0</v>
      </c>
      <c r="GZ153" s="62">
        <v>0</v>
      </c>
      <c r="HA153" s="62">
        <v>12.43</v>
      </c>
      <c r="HB153" s="62">
        <v>36314</v>
      </c>
      <c r="HC153" s="62">
        <v>306.92492772572615</v>
      </c>
      <c r="HD153" s="62">
        <v>12.47</v>
      </c>
      <c r="HE153" s="62">
        <v>260</v>
      </c>
      <c r="HF153" s="62">
        <v>2.1830694404263844</v>
      </c>
      <c r="HG153" s="62">
        <v>12.52</v>
      </c>
      <c r="HH153" s="62">
        <v>6280</v>
      </c>
      <c r="HI153" s="62">
        <v>51.691933662342514</v>
      </c>
      <c r="HJ153" s="62">
        <v>12.52</v>
      </c>
      <c r="HK153" s="62">
        <v>0</v>
      </c>
      <c r="HL153" s="62">
        <v>0</v>
      </c>
      <c r="HM153" s="62">
        <v>12.526999999999999</v>
      </c>
      <c r="HN153" s="62">
        <v>0</v>
      </c>
      <c r="HO153" s="62">
        <v>0</v>
      </c>
      <c r="HP153" s="62">
        <v>12.526999999999999</v>
      </c>
      <c r="HQ153" s="62">
        <v>0</v>
      </c>
      <c r="HR153" s="62">
        <v>0</v>
      </c>
    </row>
    <row r="154" spans="16:226" s="43" customFormat="1">
      <c r="P154" s="150">
        <f t="shared" si="59"/>
        <v>10</v>
      </c>
      <c r="Q154" s="61" t="str">
        <f>_xll.BDH(A154,$R$7:$S$7,$C$1,$C$1,"Dir=V","Dts=S","Sort=A","Quote=C","QtTyp=Y","Days=T","Per=cd","DtFmt=D","UseDPDF=Y")</f>
        <v>#N/A Invalid Security</v>
      </c>
      <c r="T154" s="43">
        <f t="shared" si="62"/>
        <v>0</v>
      </c>
      <c r="V154" s="69" t="str">
        <f>_xll.BDH(B154,$R$7:$S$7,$C$1,$C$1,"Dir=V","Dts=S","Sort=A","Quote=C","QtTyp=Y","Days=T","Per=cd","DtFmt=D","UseDPDF=Y")</f>
        <v>#N/A Invalid Security</v>
      </c>
      <c r="Y154" s="43">
        <f t="shared" si="63"/>
        <v>0</v>
      </c>
      <c r="AA154" s="43">
        <f t="shared" si="64"/>
        <v>0</v>
      </c>
      <c r="AB154" s="43">
        <f t="shared" si="57"/>
        <v>0</v>
      </c>
      <c r="AF154" s="54">
        <v>42221</v>
      </c>
      <c r="AG154" s="43">
        <v>13.76</v>
      </c>
      <c r="AH154" s="43">
        <v>393300</v>
      </c>
      <c r="AI154" s="43">
        <f t="shared" si="60"/>
        <v>393300</v>
      </c>
      <c r="AK154" s="58">
        <f t="shared" si="61"/>
        <v>42627</v>
      </c>
      <c r="AL154" s="43">
        <f t="shared" si="68"/>
        <v>149</v>
      </c>
      <c r="AM154" s="43">
        <f>IF(AK154="","",NETWORKDAYS(AK154,$AM$2,FERIADOS!$A$1:$A$830)-1)</f>
        <v>75</v>
      </c>
      <c r="AN154" s="63">
        <v>3.3448000000000002</v>
      </c>
      <c r="AO154" s="43">
        <f t="shared" si="65"/>
        <v>13.994999999999999</v>
      </c>
      <c r="AP154" s="50">
        <f t="shared" si="66"/>
        <v>87145</v>
      </c>
      <c r="AQ154" s="59">
        <f t="shared" si="58"/>
        <v>65.420964489803794</v>
      </c>
      <c r="AR154" s="59">
        <f t="shared" si="67"/>
        <v>0</v>
      </c>
      <c r="AS154" s="72">
        <v>42627</v>
      </c>
      <c r="AT154" s="73">
        <v>6162.071594449917</v>
      </c>
      <c r="AU154" s="62">
        <v>0</v>
      </c>
      <c r="AV154" s="62">
        <v>0</v>
      </c>
      <c r="AW154" s="62">
        <v>0</v>
      </c>
      <c r="AX154" s="62">
        <v>0</v>
      </c>
      <c r="AY154" s="62">
        <v>0</v>
      </c>
      <c r="AZ154" s="62">
        <v>0</v>
      </c>
      <c r="BA154" s="62">
        <v>0</v>
      </c>
      <c r="BB154" s="62">
        <v>0</v>
      </c>
      <c r="BC154" s="62">
        <v>0</v>
      </c>
      <c r="BD154" s="62">
        <v>0</v>
      </c>
      <c r="BE154" s="62">
        <v>0</v>
      </c>
      <c r="BF154" s="62">
        <v>0</v>
      </c>
      <c r="BG154" s="62">
        <v>0</v>
      </c>
      <c r="BH154" s="62">
        <v>0</v>
      </c>
      <c r="BI154" s="62">
        <v>0</v>
      </c>
      <c r="BJ154" s="62">
        <v>0</v>
      </c>
      <c r="BK154" s="62">
        <v>0</v>
      </c>
      <c r="BL154" s="62">
        <v>0</v>
      </c>
      <c r="BM154" s="62">
        <v>0</v>
      </c>
      <c r="BN154" s="74">
        <v>0</v>
      </c>
      <c r="BO154" s="75">
        <v>0</v>
      </c>
      <c r="BP154" s="62">
        <v>0</v>
      </c>
      <c r="BQ154" s="62">
        <v>0</v>
      </c>
      <c r="BR154" s="62">
        <v>0</v>
      </c>
      <c r="BS154" s="62">
        <v>0</v>
      </c>
      <c r="BT154" s="62">
        <v>0</v>
      </c>
      <c r="BU154" s="62">
        <v>0</v>
      </c>
      <c r="BV154" s="62">
        <v>0</v>
      </c>
      <c r="BW154" s="62">
        <v>0</v>
      </c>
      <c r="BX154" s="62">
        <v>0</v>
      </c>
      <c r="BY154" s="62">
        <v>0</v>
      </c>
      <c r="BZ154" s="62">
        <v>0</v>
      </c>
      <c r="CA154" s="62">
        <v>0</v>
      </c>
      <c r="CB154" s="62">
        <v>0</v>
      </c>
      <c r="CC154" s="62">
        <v>0</v>
      </c>
      <c r="CD154" s="62">
        <v>0</v>
      </c>
      <c r="CE154" s="62">
        <v>0</v>
      </c>
      <c r="CF154" s="62">
        <v>0</v>
      </c>
      <c r="CG154" s="62">
        <v>0</v>
      </c>
      <c r="CH154" s="62">
        <v>0</v>
      </c>
      <c r="CI154" s="62">
        <v>0</v>
      </c>
      <c r="CJ154" s="62">
        <v>0</v>
      </c>
      <c r="CK154" s="62">
        <v>0</v>
      </c>
      <c r="CL154" s="62">
        <v>0</v>
      </c>
      <c r="CM154" s="62">
        <v>0</v>
      </c>
      <c r="CN154" s="62">
        <v>14.13</v>
      </c>
      <c r="CO154" s="62">
        <v>41175</v>
      </c>
      <c r="CP154" s="62">
        <v>5.5264385719629745</v>
      </c>
      <c r="CQ154" s="62">
        <v>14.113</v>
      </c>
      <c r="CR154" s="62">
        <v>2525</v>
      </c>
      <c r="CS154" s="62">
        <v>0.85145428311035143</v>
      </c>
      <c r="CT154" s="62">
        <v>14.081</v>
      </c>
      <c r="CU154" s="62">
        <v>620</v>
      </c>
      <c r="CV154" s="62">
        <v>0.33239201772146176</v>
      </c>
      <c r="CW154" s="62">
        <v>13.994999999999999</v>
      </c>
      <c r="CX154" s="62">
        <v>87145</v>
      </c>
      <c r="CY154" s="62">
        <v>65.420964489803794</v>
      </c>
      <c r="CZ154" s="62">
        <v>13.87</v>
      </c>
      <c r="DA154" s="62">
        <v>410</v>
      </c>
      <c r="DB154" s="62">
        <v>0.39415084806144457</v>
      </c>
      <c r="DC154" s="62">
        <v>0</v>
      </c>
      <c r="DD154" s="62">
        <v>0</v>
      </c>
      <c r="DE154" s="62">
        <v>0</v>
      </c>
      <c r="DF154" s="62">
        <v>13.65</v>
      </c>
      <c r="DG154" s="62">
        <v>30200</v>
      </c>
      <c r="DH154" s="62">
        <v>40.561593875136595</v>
      </c>
      <c r="DI154" s="62">
        <v>13.505000000000001</v>
      </c>
      <c r="DJ154" s="62">
        <v>0</v>
      </c>
      <c r="DK154" s="62">
        <v>0</v>
      </c>
      <c r="DL154" s="62">
        <v>13.368</v>
      </c>
      <c r="DM154" s="62">
        <v>0</v>
      </c>
      <c r="DN154" s="62">
        <v>0</v>
      </c>
      <c r="DO154" s="62">
        <v>13.265000000000001</v>
      </c>
      <c r="DP154" s="62">
        <v>48717</v>
      </c>
      <c r="DQ154" s="62">
        <v>92.034093319737593</v>
      </c>
      <c r="DR154" s="62">
        <v>13.122</v>
      </c>
      <c r="DS154" s="62">
        <v>0</v>
      </c>
      <c r="DT154" s="62">
        <v>0</v>
      </c>
      <c r="DU154" s="62">
        <v>12.993</v>
      </c>
      <c r="DV154" s="62">
        <v>0</v>
      </c>
      <c r="DW154" s="62">
        <v>0</v>
      </c>
      <c r="DX154" s="62">
        <v>12.9</v>
      </c>
      <c r="DY154" s="62">
        <v>13590</v>
      </c>
      <c r="DZ154" s="62">
        <v>33.091503315657064</v>
      </c>
      <c r="EA154" s="62"/>
      <c r="EB154" s="62"/>
      <c r="EC154" s="62"/>
      <c r="ED154" s="62"/>
      <c r="EE154" s="62"/>
      <c r="EF154" s="62"/>
      <c r="EG154" s="62">
        <v>12.63</v>
      </c>
      <c r="EH154" s="62">
        <v>153993</v>
      </c>
      <c r="EI154" s="62">
        <v>451.0335219339014</v>
      </c>
      <c r="EJ154" s="62"/>
      <c r="EK154" s="62">
        <v>0</v>
      </c>
      <c r="EL154" s="62">
        <v>0</v>
      </c>
      <c r="EM154" s="62">
        <v>0</v>
      </c>
      <c r="EN154" s="62">
        <v>0</v>
      </c>
      <c r="EO154" s="62">
        <v>0</v>
      </c>
      <c r="EP154" s="62">
        <v>12.46</v>
      </c>
      <c r="EQ154" s="62">
        <v>7520</v>
      </c>
      <c r="ER154" s="62">
        <v>25.526781949467583</v>
      </c>
      <c r="ES154" s="62">
        <v>12.32</v>
      </c>
      <c r="ET154" s="62">
        <v>11886</v>
      </c>
      <c r="EU154" s="62">
        <v>45.749300061256122</v>
      </c>
      <c r="EV154" s="62">
        <v>12.22</v>
      </c>
      <c r="EW154" s="62">
        <v>13935</v>
      </c>
      <c r="EX154" s="62">
        <v>59.676854023033464</v>
      </c>
      <c r="EY154" s="62">
        <v>12.1</v>
      </c>
      <c r="EZ154" s="62">
        <v>278430</v>
      </c>
      <c r="FA154" s="62">
        <v>1303.9503580255837</v>
      </c>
      <c r="FB154" s="62">
        <v>12.07</v>
      </c>
      <c r="FC154" s="62">
        <v>210</v>
      </c>
      <c r="FD154" s="62">
        <v>1.0593210446125834</v>
      </c>
      <c r="FE154" s="62">
        <v>12.05</v>
      </c>
      <c r="FF154" s="62">
        <v>17835</v>
      </c>
      <c r="FG154" s="62">
        <v>96.085181154624209</v>
      </c>
      <c r="FH154" s="62">
        <v>12.08</v>
      </c>
      <c r="FI154" s="62">
        <v>885</v>
      </c>
      <c r="FJ154" s="62">
        <v>5.0606797449049177</v>
      </c>
      <c r="FK154" s="62">
        <v>12.11</v>
      </c>
      <c r="FL154" s="76">
        <v>127832</v>
      </c>
      <c r="FM154" s="76">
        <v>768.7938515335461</v>
      </c>
      <c r="FN154" s="76">
        <v>12.164</v>
      </c>
      <c r="FO154" s="76">
        <v>80</v>
      </c>
      <c r="FP154" s="76">
        <v>0.50175943609992513</v>
      </c>
      <c r="FQ154" s="76">
        <v>12.21</v>
      </c>
      <c r="FR154" s="76">
        <v>30200</v>
      </c>
      <c r="FS154" s="76">
        <v>196.47950610371754</v>
      </c>
      <c r="FT154" s="76">
        <v>12.205</v>
      </c>
      <c r="FU154" s="76">
        <v>120</v>
      </c>
      <c r="FV154" s="76">
        <v>0.80989055078291106</v>
      </c>
      <c r="FW154" s="76">
        <v>12.2</v>
      </c>
      <c r="FX154" s="76">
        <v>285698</v>
      </c>
      <c r="FY154" s="76">
        <v>1990.2337902704023</v>
      </c>
      <c r="FZ154" s="76">
        <v>12.224</v>
      </c>
      <c r="GA154" s="76">
        <v>5</v>
      </c>
      <c r="GB154" s="76">
        <v>3.5748489487880133E-2</v>
      </c>
      <c r="GC154" s="62">
        <v>12.246</v>
      </c>
      <c r="GD154" s="62">
        <v>1255</v>
      </c>
      <c r="GE154" s="62">
        <v>9.1862270424665269</v>
      </c>
      <c r="GF154" s="62">
        <v>12.266999999999999</v>
      </c>
      <c r="GG154" s="62">
        <v>5</v>
      </c>
      <c r="GH154" s="62">
        <v>3.7404500067787429E-2</v>
      </c>
      <c r="GI154" s="62">
        <v>12.285</v>
      </c>
      <c r="GJ154" s="62">
        <v>1175</v>
      </c>
      <c r="GK154" s="62">
        <v>8.9553619994783435</v>
      </c>
      <c r="GL154" s="62">
        <v>12.358000000000001</v>
      </c>
      <c r="GM154" s="62">
        <v>0</v>
      </c>
      <c r="GN154" s="62">
        <v>0</v>
      </c>
      <c r="GO154" s="62">
        <v>12.42</v>
      </c>
      <c r="GP154" s="62">
        <v>68165</v>
      </c>
      <c r="GQ154" s="62">
        <v>545.53560674780488</v>
      </c>
      <c r="GR154" s="62">
        <v>12.44</v>
      </c>
      <c r="GS154" s="62">
        <v>0</v>
      </c>
      <c r="GT154" s="62">
        <v>0</v>
      </c>
      <c r="GU154" s="62">
        <v>12.465</v>
      </c>
      <c r="GV154" s="62">
        <v>80</v>
      </c>
      <c r="GW154" s="62">
        <v>0.65801333270703966</v>
      </c>
      <c r="GX154" s="62">
        <v>12.53</v>
      </c>
      <c r="GY154" s="62">
        <v>0</v>
      </c>
      <c r="GZ154" s="62">
        <v>0</v>
      </c>
      <c r="HA154" s="62">
        <v>12.55</v>
      </c>
      <c r="HB154" s="62">
        <v>44037</v>
      </c>
      <c r="HC154" s="62">
        <v>363.89448809825393</v>
      </c>
      <c r="HD154" s="62">
        <v>12.6</v>
      </c>
      <c r="HE154" s="62">
        <v>50</v>
      </c>
      <c r="HF154" s="62">
        <v>0.40961997207862816</v>
      </c>
      <c r="HG154" s="62">
        <v>12.64</v>
      </c>
      <c r="HH154" s="62">
        <v>6250</v>
      </c>
      <c r="HI154" s="62">
        <v>50.185737714447669</v>
      </c>
      <c r="HJ154" s="62">
        <v>12.64</v>
      </c>
      <c r="HK154" s="62">
        <v>0</v>
      </c>
      <c r="HL154" s="62">
        <v>0</v>
      </c>
      <c r="HM154" s="62">
        <v>12.647</v>
      </c>
      <c r="HN154" s="62">
        <v>0</v>
      </c>
      <c r="HO154" s="62">
        <v>0</v>
      </c>
      <c r="HP154" s="62">
        <v>12.647</v>
      </c>
      <c r="HQ154" s="62">
        <v>0</v>
      </c>
      <c r="HR154" s="62">
        <v>0</v>
      </c>
    </row>
    <row r="155" spans="16:226" s="43" customFormat="1">
      <c r="P155" s="150">
        <f t="shared" si="59"/>
        <v>10</v>
      </c>
      <c r="Q155" s="61" t="str">
        <f>_xll.BDH(A155,$R$7:$S$7,$C$1,$C$1,"Dir=V","Dts=S","Sort=A","Quote=C","QtTyp=Y","Days=T","Per=cd","DtFmt=D","UseDPDF=Y")</f>
        <v>#N/A Invalid Security</v>
      </c>
      <c r="T155" s="43">
        <f t="shared" si="62"/>
        <v>0</v>
      </c>
      <c r="V155" s="69" t="str">
        <f>_xll.BDH(B155,$R$7:$S$7,$C$1,$C$1,"Dir=V","Dts=S","Sort=A","Quote=C","QtTyp=Y","Days=T","Per=cd","DtFmt=D","UseDPDF=Y")</f>
        <v>#N/A Invalid Security</v>
      </c>
      <c r="Y155" s="43">
        <f t="shared" si="63"/>
        <v>0</v>
      </c>
      <c r="AA155" s="43">
        <f t="shared" si="64"/>
        <v>0</v>
      </c>
      <c r="AB155" s="43">
        <f t="shared" si="57"/>
        <v>0</v>
      </c>
      <c r="AF155" s="54">
        <v>42222</v>
      </c>
      <c r="AG155" s="43">
        <v>14.2</v>
      </c>
      <c r="AH155" s="43">
        <v>964050</v>
      </c>
      <c r="AI155" s="43">
        <f t="shared" si="60"/>
        <v>964050</v>
      </c>
      <c r="AK155" s="58">
        <f t="shared" si="61"/>
        <v>42626</v>
      </c>
      <c r="AL155" s="43">
        <f t="shared" si="68"/>
        <v>150</v>
      </c>
      <c r="AM155" s="43">
        <f>IF(AK155="","",NETWORKDAYS(AK155,$AM$2,FERIADOS!$A$1:$A$830)-1)</f>
        <v>76</v>
      </c>
      <c r="AN155" s="63">
        <v>3.3140000000000001</v>
      </c>
      <c r="AO155" s="43">
        <f t="shared" si="65"/>
        <v>14</v>
      </c>
      <c r="AP155" s="50">
        <f t="shared" si="66"/>
        <v>151660</v>
      </c>
      <c r="AQ155" s="59">
        <f t="shared" si="58"/>
        <v>116.37641347437176</v>
      </c>
      <c r="AR155" s="59">
        <f t="shared" si="67"/>
        <v>0</v>
      </c>
      <c r="AS155" s="72">
        <v>42626</v>
      </c>
      <c r="AT155" s="73">
        <v>7259.1280114576157</v>
      </c>
      <c r="AU155" s="62">
        <v>0</v>
      </c>
      <c r="AV155" s="62">
        <v>0</v>
      </c>
      <c r="AW155" s="62">
        <v>0</v>
      </c>
      <c r="AX155" s="62">
        <v>0</v>
      </c>
      <c r="AY155" s="62">
        <v>0</v>
      </c>
      <c r="AZ155" s="62">
        <v>0</v>
      </c>
      <c r="BA155" s="62">
        <v>0</v>
      </c>
      <c r="BB155" s="62">
        <v>0</v>
      </c>
      <c r="BC155" s="62">
        <v>0</v>
      </c>
      <c r="BD155" s="62">
        <v>0</v>
      </c>
      <c r="BE155" s="62">
        <v>0</v>
      </c>
      <c r="BF155" s="62">
        <v>0</v>
      </c>
      <c r="BG155" s="62">
        <v>0</v>
      </c>
      <c r="BH155" s="62">
        <v>0</v>
      </c>
      <c r="BI155" s="62">
        <v>0</v>
      </c>
      <c r="BJ155" s="62">
        <v>0</v>
      </c>
      <c r="BK155" s="62">
        <v>0</v>
      </c>
      <c r="BL155" s="62">
        <v>0</v>
      </c>
      <c r="BM155" s="62">
        <v>0</v>
      </c>
      <c r="BN155" s="74">
        <v>0</v>
      </c>
      <c r="BO155" s="75">
        <v>0</v>
      </c>
      <c r="BP155" s="62">
        <v>0</v>
      </c>
      <c r="BQ155" s="62">
        <v>0</v>
      </c>
      <c r="BR155" s="62">
        <v>0</v>
      </c>
      <c r="BS155" s="62">
        <v>0</v>
      </c>
      <c r="BT155" s="62">
        <v>0</v>
      </c>
      <c r="BU155" s="62">
        <v>0</v>
      </c>
      <c r="BV155" s="62">
        <v>0</v>
      </c>
      <c r="BW155" s="62">
        <v>0</v>
      </c>
      <c r="BX155" s="62">
        <v>0</v>
      </c>
      <c r="BY155" s="62">
        <v>0</v>
      </c>
      <c r="BZ155" s="62">
        <v>0</v>
      </c>
      <c r="CA155" s="62">
        <v>0</v>
      </c>
      <c r="CB155" s="62">
        <v>0</v>
      </c>
      <c r="CC155" s="62">
        <v>0</v>
      </c>
      <c r="CD155" s="62">
        <v>0</v>
      </c>
      <c r="CE155" s="62">
        <v>0</v>
      </c>
      <c r="CF155" s="62">
        <v>0</v>
      </c>
      <c r="CG155" s="62">
        <v>0</v>
      </c>
      <c r="CH155" s="62">
        <v>0</v>
      </c>
      <c r="CI155" s="62">
        <v>0</v>
      </c>
      <c r="CJ155" s="62">
        <v>0</v>
      </c>
      <c r="CK155" s="62">
        <v>0</v>
      </c>
      <c r="CL155" s="62">
        <v>0</v>
      </c>
      <c r="CM155" s="62">
        <v>0</v>
      </c>
      <c r="CN155" s="62">
        <v>14.13</v>
      </c>
      <c r="CO155" s="62">
        <v>33535</v>
      </c>
      <c r="CP155" s="62">
        <v>4.8897269339969336</v>
      </c>
      <c r="CQ155" s="62">
        <v>14.115</v>
      </c>
      <c r="CR155" s="62">
        <v>6970</v>
      </c>
      <c r="CS155" s="62">
        <v>2.4427509950668687</v>
      </c>
      <c r="CT155" s="62">
        <v>14.085000000000001</v>
      </c>
      <c r="CU155" s="62">
        <v>4445</v>
      </c>
      <c r="CV155" s="62">
        <v>2.4491798346418019</v>
      </c>
      <c r="CW155" s="62">
        <v>14</v>
      </c>
      <c r="CX155" s="62">
        <v>151660</v>
      </c>
      <c r="CY155" s="62">
        <v>116.37641347437176</v>
      </c>
      <c r="CZ155" s="62">
        <v>13.86</v>
      </c>
      <c r="DA155" s="62">
        <v>3505</v>
      </c>
      <c r="DB155" s="62">
        <v>3.4345334475696081</v>
      </c>
      <c r="DC155" s="62">
        <v>0</v>
      </c>
      <c r="DD155" s="62">
        <v>0</v>
      </c>
      <c r="DE155" s="62">
        <v>0</v>
      </c>
      <c r="DF155" s="62">
        <v>13.66</v>
      </c>
      <c r="DG155" s="62">
        <v>76025</v>
      </c>
      <c r="DH155" s="62">
        <v>103.73804522501896</v>
      </c>
      <c r="DI155" s="62">
        <v>13.519</v>
      </c>
      <c r="DJ155" s="62">
        <v>0</v>
      </c>
      <c r="DK155" s="62">
        <v>0</v>
      </c>
      <c r="DL155" s="62">
        <v>13.385</v>
      </c>
      <c r="DM155" s="62">
        <v>1000</v>
      </c>
      <c r="DN155" s="62">
        <v>1.7289904161280969</v>
      </c>
      <c r="DO155" s="62">
        <v>13.285</v>
      </c>
      <c r="DP155" s="62">
        <v>57427</v>
      </c>
      <c r="DQ155" s="62">
        <v>109.95796620013191</v>
      </c>
      <c r="DR155" s="62">
        <v>13.15</v>
      </c>
      <c r="DS155" s="62">
        <v>0</v>
      </c>
      <c r="DT155" s="62">
        <v>0</v>
      </c>
      <c r="DU155" s="62">
        <v>13.028</v>
      </c>
      <c r="DV155" s="62">
        <v>600</v>
      </c>
      <c r="DW155" s="62">
        <v>1.3775405603244295</v>
      </c>
      <c r="DX155" s="62">
        <v>12.94</v>
      </c>
      <c r="DY155" s="62">
        <v>17925</v>
      </c>
      <c r="DZ155" s="62">
        <v>44.167002108709205</v>
      </c>
      <c r="EA155" s="62"/>
      <c r="EB155" s="62"/>
      <c r="EC155" s="62"/>
      <c r="ED155" s="62"/>
      <c r="EE155" s="62"/>
      <c r="EF155" s="62"/>
      <c r="EG155" s="62">
        <v>12.68</v>
      </c>
      <c r="EH155" s="62">
        <v>248330</v>
      </c>
      <c r="EI155" s="62">
        <v>735.269766327816</v>
      </c>
      <c r="EJ155" s="62"/>
      <c r="EK155" s="62">
        <v>0</v>
      </c>
      <c r="EL155" s="62">
        <v>0</v>
      </c>
      <c r="EM155" s="62">
        <v>0</v>
      </c>
      <c r="EN155" s="62">
        <v>0</v>
      </c>
      <c r="EO155" s="62">
        <v>0</v>
      </c>
      <c r="EP155" s="62">
        <v>12.52</v>
      </c>
      <c r="EQ155" s="62">
        <v>6250</v>
      </c>
      <c r="ER155" s="62">
        <v>21.429578704611735</v>
      </c>
      <c r="ES155" s="62">
        <v>12.36</v>
      </c>
      <c r="ET155" s="62">
        <v>25245</v>
      </c>
      <c r="EU155" s="62">
        <v>98.147602794096613</v>
      </c>
      <c r="EV155" s="62">
        <v>12.26</v>
      </c>
      <c r="EW155" s="62">
        <v>10715</v>
      </c>
      <c r="EX155" s="62">
        <v>46.332703047246952</v>
      </c>
      <c r="EY155" s="62">
        <v>12.17</v>
      </c>
      <c r="EZ155" s="62">
        <v>339645</v>
      </c>
      <c r="FA155" s="62">
        <v>1604.1955452615359</v>
      </c>
      <c r="FB155" s="62">
        <v>12.13</v>
      </c>
      <c r="FC155" s="62">
        <v>860</v>
      </c>
      <c r="FD155" s="62">
        <v>4.3751434876949062</v>
      </c>
      <c r="FE155" s="62">
        <v>12.12</v>
      </c>
      <c r="FF155" s="62">
        <v>10565</v>
      </c>
      <c r="FG155" s="62">
        <v>57.368636746022787</v>
      </c>
      <c r="FH155" s="62">
        <v>12.14</v>
      </c>
      <c r="FI155" s="62">
        <v>1675</v>
      </c>
      <c r="FJ155" s="62">
        <v>9.6545765342096068</v>
      </c>
      <c r="FK155" s="62">
        <v>12.16</v>
      </c>
      <c r="FL155" s="76">
        <v>116777</v>
      </c>
      <c r="FM155" s="76">
        <v>708.01618847302564</v>
      </c>
      <c r="FN155" s="76">
        <v>12.2</v>
      </c>
      <c r="FO155" s="76">
        <v>165</v>
      </c>
      <c r="FP155" s="76">
        <v>1.0436767035052261</v>
      </c>
      <c r="FQ155" s="76">
        <v>12.24</v>
      </c>
      <c r="FR155" s="76">
        <v>28675</v>
      </c>
      <c r="FS155" s="76">
        <v>188.16357119073416</v>
      </c>
      <c r="FT155" s="76">
        <v>12.250999999999999</v>
      </c>
      <c r="FU155" s="76">
        <v>450</v>
      </c>
      <c r="FV155" s="76">
        <v>3.0606154113882043</v>
      </c>
      <c r="FW155" s="76">
        <v>12.26</v>
      </c>
      <c r="FX155" s="76">
        <v>320557</v>
      </c>
      <c r="FY155" s="76">
        <v>2248.5253559742891</v>
      </c>
      <c r="FZ155" s="76">
        <v>12.265000000000001</v>
      </c>
      <c r="GA155" s="76">
        <v>5</v>
      </c>
      <c r="GB155" s="76">
        <v>3.6023129795081092E-2</v>
      </c>
      <c r="GC155" s="62">
        <v>12.27</v>
      </c>
      <c r="GD155" s="62">
        <v>910</v>
      </c>
      <c r="GE155" s="62">
        <v>6.7170585865650692</v>
      </c>
      <c r="GF155" s="62">
        <v>12.313000000000001</v>
      </c>
      <c r="GG155" s="62">
        <v>0</v>
      </c>
      <c r="GH155" s="62">
        <v>0</v>
      </c>
      <c r="GI155" s="62">
        <v>12.35</v>
      </c>
      <c r="GJ155" s="62">
        <v>1270</v>
      </c>
      <c r="GK155" s="62">
        <v>9.7367900553458906</v>
      </c>
      <c r="GL155" s="62">
        <v>12.398</v>
      </c>
      <c r="GM155" s="62">
        <v>0</v>
      </c>
      <c r="GN155" s="62">
        <v>0</v>
      </c>
      <c r="GO155" s="62">
        <v>12.44</v>
      </c>
      <c r="GP155" s="62">
        <v>61340</v>
      </c>
      <c r="GQ155" s="62">
        <v>494.91904075138899</v>
      </c>
      <c r="GR155" s="62">
        <v>12.46</v>
      </c>
      <c r="GS155" s="62">
        <v>0</v>
      </c>
      <c r="GT155" s="62">
        <v>0</v>
      </c>
      <c r="GU155" s="62">
        <v>12.494999999999999</v>
      </c>
      <c r="GV155" s="62">
        <v>735</v>
      </c>
      <c r="GW155" s="62">
        <v>6.0887428636806495</v>
      </c>
      <c r="GX155" s="62">
        <v>12.518000000000001</v>
      </c>
      <c r="GY155" s="62">
        <v>0</v>
      </c>
      <c r="GZ155" s="62">
        <v>0</v>
      </c>
      <c r="HA155" s="62">
        <v>12.54</v>
      </c>
      <c r="HB155" s="62">
        <v>50285</v>
      </c>
      <c r="HC155" s="62">
        <v>419.73603850614251</v>
      </c>
      <c r="HD155" s="62">
        <v>12.56</v>
      </c>
      <c r="HE155" s="62">
        <v>660</v>
      </c>
      <c r="HF155" s="62">
        <v>5.4769575299372297</v>
      </c>
      <c r="HG155" s="62">
        <v>12.64</v>
      </c>
      <c r="HH155" s="62">
        <v>24695</v>
      </c>
      <c r="HI155" s="62">
        <v>200.11965929876095</v>
      </c>
      <c r="HJ155" s="62">
        <v>12.64</v>
      </c>
      <c r="HK155" s="62">
        <v>0</v>
      </c>
      <c r="HL155" s="62">
        <v>0</v>
      </c>
      <c r="HM155" s="62">
        <v>12.647</v>
      </c>
      <c r="HN155" s="62">
        <v>20</v>
      </c>
      <c r="HO155" s="62">
        <v>0.15259088386148711</v>
      </c>
      <c r="HP155" s="62">
        <v>12.647</v>
      </c>
      <c r="HQ155" s="62">
        <v>0</v>
      </c>
      <c r="HR155" s="62">
        <v>0</v>
      </c>
    </row>
    <row r="156" spans="16:226" s="43" customFormat="1">
      <c r="P156" s="150">
        <f t="shared" si="59"/>
        <v>10</v>
      </c>
      <c r="Q156" s="61" t="str">
        <f>_xll.BDH(A156,$R$7:$S$7,$C$1,$C$1,"Dir=V","Dts=S","Sort=A","Quote=C","QtTyp=Y","Days=T","Per=cd","DtFmt=D","UseDPDF=Y")</f>
        <v>#N/A Invalid Security</v>
      </c>
      <c r="T156" s="43">
        <f t="shared" si="62"/>
        <v>0</v>
      </c>
      <c r="V156" s="69" t="str">
        <f>_xll.BDH(B156,$R$7:$S$7,$C$1,$C$1,"Dir=V","Dts=S","Sort=A","Quote=C","QtTyp=Y","Days=T","Per=cd","DtFmt=D","UseDPDF=Y")</f>
        <v>#N/A Invalid Security</v>
      </c>
      <c r="Y156" s="43">
        <f t="shared" si="63"/>
        <v>0</v>
      </c>
      <c r="AA156" s="43">
        <f t="shared" si="64"/>
        <v>0</v>
      </c>
      <c r="AB156" s="43">
        <f t="shared" si="57"/>
        <v>0</v>
      </c>
      <c r="AF156" s="54">
        <v>42223</v>
      </c>
      <c r="AG156" s="43">
        <v>14.31</v>
      </c>
      <c r="AH156" s="43">
        <v>752270</v>
      </c>
      <c r="AI156" s="43">
        <f t="shared" si="60"/>
        <v>752270</v>
      </c>
      <c r="AK156" s="58">
        <f t="shared" si="61"/>
        <v>42625</v>
      </c>
      <c r="AL156" s="43">
        <f t="shared" si="68"/>
        <v>151</v>
      </c>
      <c r="AM156" s="43">
        <f>IF(AK156="","",NETWORKDAYS(AK156,$AM$2,FERIADOS!$A$1:$A$830)-1)</f>
        <v>77</v>
      </c>
      <c r="AN156" s="63">
        <v>3.2475999999999998</v>
      </c>
      <c r="AO156" s="43">
        <f t="shared" si="65"/>
        <v>13.975</v>
      </c>
      <c r="AP156" s="50">
        <f t="shared" si="66"/>
        <v>68014</v>
      </c>
      <c r="AQ156" s="59">
        <f t="shared" si="58"/>
        <v>53.945830114640017</v>
      </c>
      <c r="AR156" s="59">
        <f t="shared" si="67"/>
        <v>0</v>
      </c>
      <c r="AS156" s="72">
        <v>42625</v>
      </c>
      <c r="AT156" s="73">
        <v>6480.7440766229356</v>
      </c>
      <c r="AU156" s="62">
        <v>0</v>
      </c>
      <c r="AV156" s="62">
        <v>0</v>
      </c>
      <c r="AW156" s="62">
        <v>0</v>
      </c>
      <c r="AX156" s="62">
        <v>0</v>
      </c>
      <c r="AY156" s="62">
        <v>0</v>
      </c>
      <c r="AZ156" s="62">
        <v>0</v>
      </c>
      <c r="BA156" s="62">
        <v>0</v>
      </c>
      <c r="BB156" s="62">
        <v>0</v>
      </c>
      <c r="BC156" s="62">
        <v>0</v>
      </c>
      <c r="BD156" s="62">
        <v>0</v>
      </c>
      <c r="BE156" s="62">
        <v>0</v>
      </c>
      <c r="BF156" s="62">
        <v>0</v>
      </c>
      <c r="BG156" s="62">
        <v>0</v>
      </c>
      <c r="BH156" s="62">
        <v>0</v>
      </c>
      <c r="BI156" s="62">
        <v>0</v>
      </c>
      <c r="BJ156" s="62">
        <v>0</v>
      </c>
      <c r="BK156" s="62">
        <v>0</v>
      </c>
      <c r="BL156" s="62">
        <v>0</v>
      </c>
      <c r="BM156" s="62">
        <v>0</v>
      </c>
      <c r="BN156" s="74">
        <v>0</v>
      </c>
      <c r="BO156" s="75">
        <v>0</v>
      </c>
      <c r="BP156" s="62">
        <v>0</v>
      </c>
      <c r="BQ156" s="62">
        <v>0</v>
      </c>
      <c r="BR156" s="62">
        <v>0</v>
      </c>
      <c r="BS156" s="62">
        <v>0</v>
      </c>
      <c r="BT156" s="62">
        <v>0</v>
      </c>
      <c r="BU156" s="62">
        <v>0</v>
      </c>
      <c r="BV156" s="62">
        <v>0</v>
      </c>
      <c r="BW156" s="62">
        <v>0</v>
      </c>
      <c r="BX156" s="62">
        <v>0</v>
      </c>
      <c r="BY156" s="62">
        <v>0</v>
      </c>
      <c r="BZ156" s="62">
        <v>0</v>
      </c>
      <c r="CA156" s="62">
        <v>0</v>
      </c>
      <c r="CB156" s="62">
        <v>0</v>
      </c>
      <c r="CC156" s="62">
        <v>0</v>
      </c>
      <c r="CD156" s="62">
        <v>0</v>
      </c>
      <c r="CE156" s="62">
        <v>0</v>
      </c>
      <c r="CF156" s="62">
        <v>0</v>
      </c>
      <c r="CG156" s="62">
        <v>0</v>
      </c>
      <c r="CH156" s="62">
        <v>0</v>
      </c>
      <c r="CI156" s="62">
        <v>0</v>
      </c>
      <c r="CJ156" s="62">
        <v>0</v>
      </c>
      <c r="CK156" s="62">
        <v>0</v>
      </c>
      <c r="CL156" s="62">
        <v>0</v>
      </c>
      <c r="CM156" s="62">
        <v>0</v>
      </c>
      <c r="CN156" s="62">
        <v>14.131</v>
      </c>
      <c r="CO156" s="62">
        <v>126969</v>
      </c>
      <c r="CP156" s="62">
        <v>20.230442448423087</v>
      </c>
      <c r="CQ156" s="62">
        <v>14.115</v>
      </c>
      <c r="CR156" s="62">
        <v>3400</v>
      </c>
      <c r="CS156" s="62">
        <v>1.2510563913105353</v>
      </c>
      <c r="CT156" s="62">
        <v>14.08</v>
      </c>
      <c r="CU156" s="62">
        <v>16505</v>
      </c>
      <c r="CV156" s="62">
        <v>9.4475550353258058</v>
      </c>
      <c r="CW156" s="62">
        <v>13.975</v>
      </c>
      <c r="CX156" s="62">
        <v>68014</v>
      </c>
      <c r="CY156" s="62">
        <v>53.945830114640017</v>
      </c>
      <c r="CZ156" s="62">
        <v>13.835000000000001</v>
      </c>
      <c r="DA156" s="62">
        <v>10</v>
      </c>
      <c r="DB156" s="62">
        <v>1.0099222871433713E-2</v>
      </c>
      <c r="DC156" s="62">
        <v>0</v>
      </c>
      <c r="DD156" s="62">
        <v>0</v>
      </c>
      <c r="DE156" s="62">
        <v>0</v>
      </c>
      <c r="DF156" s="62">
        <v>13.59</v>
      </c>
      <c r="DG156" s="62">
        <v>8981</v>
      </c>
      <c r="DH156" s="62">
        <v>12.601001448585507</v>
      </c>
      <c r="DI156" s="62">
        <v>13.44</v>
      </c>
      <c r="DJ156" s="62">
        <v>0</v>
      </c>
      <c r="DK156" s="62">
        <v>0</v>
      </c>
      <c r="DL156" s="62">
        <v>13.297000000000001</v>
      </c>
      <c r="DM156" s="62">
        <v>0</v>
      </c>
      <c r="DN156" s="62">
        <v>0</v>
      </c>
      <c r="DO156" s="62">
        <v>13.19</v>
      </c>
      <c r="DP156" s="62">
        <v>23163</v>
      </c>
      <c r="DQ156" s="62">
        <v>45.530393158580345</v>
      </c>
      <c r="DR156" s="62">
        <v>13.048999999999999</v>
      </c>
      <c r="DS156" s="62">
        <v>0</v>
      </c>
      <c r="DT156" s="62">
        <v>0</v>
      </c>
      <c r="DU156" s="62">
        <v>12.922000000000001</v>
      </c>
      <c r="DV156" s="62">
        <v>0</v>
      </c>
      <c r="DW156" s="62">
        <v>0</v>
      </c>
      <c r="DX156" s="62">
        <v>12.83</v>
      </c>
      <c r="DY156" s="62">
        <v>16710</v>
      </c>
      <c r="DZ156" s="62">
        <v>42.238222591585412</v>
      </c>
      <c r="EA156" s="62"/>
      <c r="EB156" s="62"/>
      <c r="EC156" s="62"/>
      <c r="ED156" s="62"/>
      <c r="EE156" s="62"/>
      <c r="EF156" s="62"/>
      <c r="EG156" s="62">
        <v>12.55</v>
      </c>
      <c r="EH156" s="62">
        <v>177127</v>
      </c>
      <c r="EI156" s="62">
        <v>537.98560166138236</v>
      </c>
      <c r="EJ156" s="62"/>
      <c r="EK156" s="62">
        <v>0</v>
      </c>
      <c r="EL156" s="62">
        <v>0</v>
      </c>
      <c r="EM156" s="62">
        <v>0</v>
      </c>
      <c r="EN156" s="62">
        <v>0</v>
      </c>
      <c r="EO156" s="62">
        <v>0</v>
      </c>
      <c r="EP156" s="62">
        <v>12.38</v>
      </c>
      <c r="EQ156" s="62">
        <v>4060</v>
      </c>
      <c r="ER156" s="62">
        <v>14.280421900016966</v>
      </c>
      <c r="ES156" s="62">
        <v>12.22</v>
      </c>
      <c r="ET156" s="62">
        <v>53812</v>
      </c>
      <c r="EU156" s="62">
        <v>214.60860378827701</v>
      </c>
      <c r="EV156" s="62">
        <v>12.1</v>
      </c>
      <c r="EW156" s="62">
        <v>6285</v>
      </c>
      <c r="EX156" s="62">
        <v>27.894592418233731</v>
      </c>
      <c r="EY156" s="62">
        <v>11.99</v>
      </c>
      <c r="EZ156" s="62">
        <v>192775</v>
      </c>
      <c r="FA156" s="62">
        <v>935.23592976137786</v>
      </c>
      <c r="FB156" s="62">
        <v>11.93</v>
      </c>
      <c r="FC156" s="62">
        <v>40</v>
      </c>
      <c r="FD156" s="62">
        <v>0.20920110353860899</v>
      </c>
      <c r="FE156" s="62">
        <v>11.94</v>
      </c>
      <c r="FF156" s="62">
        <v>35930</v>
      </c>
      <c r="FG156" s="62">
        <v>200.49803861997134</v>
      </c>
      <c r="FH156" s="62">
        <v>11.94</v>
      </c>
      <c r="FI156" s="62">
        <v>665</v>
      </c>
      <c r="FJ156" s="62">
        <v>3.9430232083483827</v>
      </c>
      <c r="FK156" s="62">
        <v>11.95</v>
      </c>
      <c r="FL156" s="76">
        <v>144717</v>
      </c>
      <c r="FM156" s="76">
        <v>903.2608858349771</v>
      </c>
      <c r="FN156" s="76">
        <v>11.977</v>
      </c>
      <c r="FO156" s="76">
        <v>530</v>
      </c>
      <c r="FP156" s="76">
        <v>3.454269257432752</v>
      </c>
      <c r="FQ156" s="76">
        <v>12</v>
      </c>
      <c r="FR156" s="76">
        <v>55595</v>
      </c>
      <c r="FS156" s="76">
        <v>376.31961035309263</v>
      </c>
      <c r="FT156" s="76">
        <v>11.994999999999999</v>
      </c>
      <c r="FU156" s="76">
        <v>1505</v>
      </c>
      <c r="FV156" s="76">
        <v>10.571683008414793</v>
      </c>
      <c r="FW156" s="76">
        <v>11.98</v>
      </c>
      <c r="FX156" s="76">
        <v>192894</v>
      </c>
      <c r="FY156" s="76">
        <v>1399.7064764047232</v>
      </c>
      <c r="FZ156" s="76">
        <v>12.004</v>
      </c>
      <c r="GA156" s="76">
        <v>5</v>
      </c>
      <c r="GB156" s="76">
        <v>3.7251225677496613E-2</v>
      </c>
      <c r="GC156" s="62">
        <v>12.026</v>
      </c>
      <c r="GD156" s="62">
        <v>5</v>
      </c>
      <c r="GE156" s="62">
        <v>3.8151801884658672E-2</v>
      </c>
      <c r="GF156" s="62">
        <v>12.047000000000001</v>
      </c>
      <c r="GG156" s="62">
        <v>5</v>
      </c>
      <c r="GH156" s="62">
        <v>3.9008257369388989E-2</v>
      </c>
      <c r="GI156" s="62">
        <v>12.065</v>
      </c>
      <c r="GJ156" s="62">
        <v>295</v>
      </c>
      <c r="GK156" s="62">
        <v>2.3457356952823538</v>
      </c>
      <c r="GL156" s="62">
        <v>12.116</v>
      </c>
      <c r="GM156" s="62">
        <v>720</v>
      </c>
      <c r="GN156" s="62">
        <v>5.8992067777499715</v>
      </c>
      <c r="GO156" s="62">
        <v>12.16</v>
      </c>
      <c r="GP156" s="62">
        <v>114165</v>
      </c>
      <c r="GQ156" s="62">
        <v>957.34071137316892</v>
      </c>
      <c r="GR156" s="62">
        <v>12.185</v>
      </c>
      <c r="GS156" s="62">
        <v>0</v>
      </c>
      <c r="GT156" s="62">
        <v>0</v>
      </c>
      <c r="GU156" s="62">
        <v>12.215</v>
      </c>
      <c r="GV156" s="62">
        <v>295</v>
      </c>
      <c r="GW156" s="62">
        <v>2.5458501248968401</v>
      </c>
      <c r="GX156" s="62">
        <v>12.28</v>
      </c>
      <c r="GY156" s="62">
        <v>0</v>
      </c>
      <c r="GZ156" s="62">
        <v>0</v>
      </c>
      <c r="HA156" s="62">
        <v>12.29</v>
      </c>
      <c r="HB156" s="62">
        <v>55476</v>
      </c>
      <c r="HC156" s="62">
        <v>482.38586757427282</v>
      </c>
      <c r="HD156" s="62">
        <v>12.34</v>
      </c>
      <c r="HE156" s="62">
        <v>60</v>
      </c>
      <c r="HF156" s="62">
        <v>0.51838355538327274</v>
      </c>
      <c r="HG156" s="62">
        <v>12.38</v>
      </c>
      <c r="HH156" s="62">
        <v>25495</v>
      </c>
      <c r="HI156" s="62">
        <v>216.37097250614076</v>
      </c>
      <c r="HJ156" s="62">
        <v>12.38</v>
      </c>
      <c r="HK156" s="62">
        <v>0</v>
      </c>
      <c r="HL156" s="62">
        <v>0</v>
      </c>
      <c r="HM156" s="62">
        <v>12.387</v>
      </c>
      <c r="HN156" s="62">
        <v>0</v>
      </c>
      <c r="HO156" s="62">
        <v>0</v>
      </c>
      <c r="HP156" s="62">
        <v>12.387</v>
      </c>
      <c r="HQ156" s="62">
        <v>0</v>
      </c>
      <c r="HR156" s="62">
        <v>0</v>
      </c>
    </row>
    <row r="157" spans="16:226" s="43" customFormat="1">
      <c r="P157" s="150">
        <f t="shared" si="59"/>
        <v>10</v>
      </c>
      <c r="Q157" s="61" t="str">
        <f>_xll.BDH(A157,$R$7:$S$7,$C$1,$C$1,"Dir=V","Dts=S","Sort=A","Quote=C","QtTyp=Y","Days=T","Per=cd","DtFmt=D","UseDPDF=Y")</f>
        <v>#N/A Invalid Security</v>
      </c>
      <c r="T157" s="43">
        <f t="shared" si="62"/>
        <v>0</v>
      </c>
      <c r="V157" s="69" t="str">
        <f>_xll.BDH(B157,$R$7:$S$7,$C$1,$C$1,"Dir=V","Dts=S","Sort=A","Quote=C","QtTyp=Y","Days=T","Per=cd","DtFmt=D","UseDPDF=Y")</f>
        <v>#N/A Invalid Security</v>
      </c>
      <c r="Y157" s="43">
        <f t="shared" si="63"/>
        <v>0</v>
      </c>
      <c r="AA157" s="43">
        <f t="shared" si="64"/>
        <v>0</v>
      </c>
      <c r="AB157" s="43">
        <f t="shared" si="57"/>
        <v>0</v>
      </c>
      <c r="AF157" s="54">
        <v>42226</v>
      </c>
      <c r="AG157" s="43">
        <v>14.15</v>
      </c>
      <c r="AH157" s="43">
        <v>357580</v>
      </c>
      <c r="AI157" s="43">
        <f t="shared" si="60"/>
        <v>357580</v>
      </c>
      <c r="AK157" s="58">
        <f t="shared" si="61"/>
        <v>42622</v>
      </c>
      <c r="AL157" s="43">
        <f t="shared" si="68"/>
        <v>152</v>
      </c>
      <c r="AM157" s="43">
        <f>IF(AK157="","",NETWORKDAYS(AK157,$AM$2,FERIADOS!$A$1:$A$830)-1)</f>
        <v>78</v>
      </c>
      <c r="AN157" s="63">
        <v>3.2740999999999998</v>
      </c>
      <c r="AO157" s="43">
        <f t="shared" si="65"/>
        <v>13.975</v>
      </c>
      <c r="AP157" s="50">
        <f t="shared" si="66"/>
        <v>138005</v>
      </c>
      <c r="AQ157" s="59">
        <f t="shared" si="58"/>
        <v>109.92675811468941</v>
      </c>
      <c r="AR157" s="59">
        <f t="shared" si="67"/>
        <v>0</v>
      </c>
      <c r="AS157" s="72">
        <v>42622</v>
      </c>
      <c r="AT157" s="73">
        <v>4484.9945832641142</v>
      </c>
      <c r="AU157" s="62">
        <v>0</v>
      </c>
      <c r="AV157" s="62">
        <v>0</v>
      </c>
      <c r="AW157" s="62">
        <v>0</v>
      </c>
      <c r="AX157" s="62">
        <v>0</v>
      </c>
      <c r="AY157" s="62">
        <v>0</v>
      </c>
      <c r="AZ157" s="62">
        <v>0</v>
      </c>
      <c r="BA157" s="62">
        <v>0</v>
      </c>
      <c r="BB157" s="62">
        <v>0</v>
      </c>
      <c r="BC157" s="62">
        <v>0</v>
      </c>
      <c r="BD157" s="62">
        <v>0</v>
      </c>
      <c r="BE157" s="62">
        <v>0</v>
      </c>
      <c r="BF157" s="62">
        <v>0</v>
      </c>
      <c r="BG157" s="62">
        <v>0</v>
      </c>
      <c r="BH157" s="62">
        <v>0</v>
      </c>
      <c r="BI157" s="62">
        <v>0</v>
      </c>
      <c r="BJ157" s="62">
        <v>0</v>
      </c>
      <c r="BK157" s="62">
        <v>0</v>
      </c>
      <c r="BL157" s="62">
        <v>0</v>
      </c>
      <c r="BM157" s="62">
        <v>0</v>
      </c>
      <c r="BN157" s="74">
        <v>0</v>
      </c>
      <c r="BO157" s="75">
        <v>0</v>
      </c>
      <c r="BP157" s="62">
        <v>0</v>
      </c>
      <c r="BQ157" s="62">
        <v>0</v>
      </c>
      <c r="BR157" s="62">
        <v>0</v>
      </c>
      <c r="BS157" s="62">
        <v>0</v>
      </c>
      <c r="BT157" s="62">
        <v>0</v>
      </c>
      <c r="BU157" s="62">
        <v>0</v>
      </c>
      <c r="BV157" s="62">
        <v>0</v>
      </c>
      <c r="BW157" s="62">
        <v>0</v>
      </c>
      <c r="BX157" s="62">
        <v>0</v>
      </c>
      <c r="BY157" s="62">
        <v>0</v>
      </c>
      <c r="BZ157" s="62">
        <v>0</v>
      </c>
      <c r="CA157" s="62">
        <v>0</v>
      </c>
      <c r="CB157" s="62">
        <v>0</v>
      </c>
      <c r="CC157" s="62">
        <v>0</v>
      </c>
      <c r="CD157" s="62">
        <v>0</v>
      </c>
      <c r="CE157" s="62">
        <v>0</v>
      </c>
      <c r="CF157" s="62">
        <v>0</v>
      </c>
      <c r="CG157" s="62">
        <v>0</v>
      </c>
      <c r="CH157" s="62">
        <v>0</v>
      </c>
      <c r="CI157" s="62">
        <v>0</v>
      </c>
      <c r="CJ157" s="62">
        <v>0</v>
      </c>
      <c r="CK157" s="62">
        <v>0</v>
      </c>
      <c r="CL157" s="62">
        <v>0</v>
      </c>
      <c r="CM157" s="62">
        <v>0</v>
      </c>
      <c r="CN157" s="62">
        <v>14.13</v>
      </c>
      <c r="CO157" s="62">
        <v>16850</v>
      </c>
      <c r="CP157" s="62">
        <v>2.8391161383594596</v>
      </c>
      <c r="CQ157" s="62">
        <v>14.115</v>
      </c>
      <c r="CR157" s="62">
        <v>3590</v>
      </c>
      <c r="CS157" s="62">
        <v>1.3470071974064206</v>
      </c>
      <c r="CT157" s="62">
        <v>14.08</v>
      </c>
      <c r="CU157" s="62">
        <v>13860</v>
      </c>
      <c r="CV157" s="62">
        <v>8.0082208335155656</v>
      </c>
      <c r="CW157" s="62">
        <v>13.975</v>
      </c>
      <c r="CX157" s="62">
        <v>138005</v>
      </c>
      <c r="CY157" s="62">
        <v>109.92675811468941</v>
      </c>
      <c r="CZ157" s="62">
        <v>13.83</v>
      </c>
      <c r="DA157" s="62">
        <v>510</v>
      </c>
      <c r="DB157" s="62">
        <v>0.51581843561262464</v>
      </c>
      <c r="DC157" s="62">
        <v>0</v>
      </c>
      <c r="DD157" s="62">
        <v>0</v>
      </c>
      <c r="DE157" s="62">
        <v>0</v>
      </c>
      <c r="DF157" s="62">
        <v>13.595000000000001</v>
      </c>
      <c r="DG157" s="62">
        <v>25395</v>
      </c>
      <c r="DH157" s="62">
        <v>35.574666401170674</v>
      </c>
      <c r="DI157" s="62">
        <v>13.446999999999999</v>
      </c>
      <c r="DJ157" s="62">
        <v>0</v>
      </c>
      <c r="DK157" s="62">
        <v>0</v>
      </c>
      <c r="DL157" s="62">
        <v>13.305999999999999</v>
      </c>
      <c r="DM157" s="62">
        <v>0</v>
      </c>
      <c r="DN157" s="62">
        <v>0</v>
      </c>
      <c r="DO157" s="62">
        <v>13.2</v>
      </c>
      <c r="DP157" s="62">
        <v>44325</v>
      </c>
      <c r="DQ157" s="62">
        <v>86.79577735507219</v>
      </c>
      <c r="DR157" s="62">
        <v>13.063000000000001</v>
      </c>
      <c r="DS157" s="62">
        <v>0</v>
      </c>
      <c r="DT157" s="62">
        <v>0</v>
      </c>
      <c r="DU157" s="62">
        <v>12.94</v>
      </c>
      <c r="DV157" s="62">
        <v>0</v>
      </c>
      <c r="DW157" s="62">
        <v>0</v>
      </c>
      <c r="DX157" s="62">
        <v>12.85</v>
      </c>
      <c r="DY157" s="62">
        <v>4545</v>
      </c>
      <c r="DZ157" s="62">
        <v>11.428866684976839</v>
      </c>
      <c r="EA157" s="62"/>
      <c r="EB157" s="62"/>
      <c r="EC157" s="62"/>
      <c r="ED157" s="62"/>
      <c r="EE157" s="62"/>
      <c r="EF157" s="62"/>
      <c r="EG157" s="62">
        <v>12.58</v>
      </c>
      <c r="EH157" s="62">
        <v>143570</v>
      </c>
      <c r="EI157" s="62">
        <v>433.39175170926455</v>
      </c>
      <c r="EJ157" s="62"/>
      <c r="EK157" s="62">
        <v>0</v>
      </c>
      <c r="EL157" s="62">
        <v>0</v>
      </c>
      <c r="EM157" s="62">
        <v>0</v>
      </c>
      <c r="EN157" s="62">
        <v>0</v>
      </c>
      <c r="EO157" s="62">
        <v>0</v>
      </c>
      <c r="EP157" s="62">
        <v>12.42</v>
      </c>
      <c r="EQ157" s="62">
        <v>10465</v>
      </c>
      <c r="ER157" s="62">
        <v>36.555432621334432</v>
      </c>
      <c r="ES157" s="62">
        <v>12.27</v>
      </c>
      <c r="ET157" s="62">
        <v>9715</v>
      </c>
      <c r="EU157" s="62">
        <v>38.450947214384875</v>
      </c>
      <c r="EV157" s="62">
        <v>12.17</v>
      </c>
      <c r="EW157" s="62">
        <v>15300</v>
      </c>
      <c r="EX157" s="62">
        <v>67.328489039501378</v>
      </c>
      <c r="EY157" s="62">
        <v>12.06</v>
      </c>
      <c r="EZ157" s="62">
        <v>246745</v>
      </c>
      <c r="FA157" s="62">
        <v>1186.4648231945237</v>
      </c>
      <c r="FB157" s="62">
        <v>12.02</v>
      </c>
      <c r="FC157" s="62">
        <v>85</v>
      </c>
      <c r="FD157" s="62">
        <v>0.44019763528534223</v>
      </c>
      <c r="FE157" s="62">
        <v>12.02</v>
      </c>
      <c r="FF157" s="62">
        <v>4230</v>
      </c>
      <c r="FG157" s="62">
        <v>23.373203193892699</v>
      </c>
      <c r="FH157" s="62">
        <v>12.03</v>
      </c>
      <c r="FI157" s="62">
        <v>1950</v>
      </c>
      <c r="FJ157" s="62">
        <v>11.441312729647111</v>
      </c>
      <c r="FK157" s="62">
        <v>12.05</v>
      </c>
      <c r="FL157" s="76">
        <v>68800</v>
      </c>
      <c r="FM157" s="76">
        <v>424.63597774872619</v>
      </c>
      <c r="FN157" s="76">
        <v>12.077</v>
      </c>
      <c r="FO157" s="76">
        <v>130</v>
      </c>
      <c r="FP157" s="76">
        <v>0.83758050663919914</v>
      </c>
      <c r="FQ157" s="76">
        <v>12.1</v>
      </c>
      <c r="FR157" s="76">
        <v>11575</v>
      </c>
      <c r="FS157" s="76">
        <v>77.431913994459066</v>
      </c>
      <c r="FT157" s="76">
        <v>12.095000000000001</v>
      </c>
      <c r="FU157" s="76">
        <v>155</v>
      </c>
      <c r="FV157" s="76">
        <v>1.0756923957900288</v>
      </c>
      <c r="FW157" s="76">
        <v>12.09</v>
      </c>
      <c r="FX157" s="76">
        <v>175075</v>
      </c>
      <c r="FY157" s="76">
        <v>1254.1929787458971</v>
      </c>
      <c r="FZ157" s="76">
        <v>12.11</v>
      </c>
      <c r="GA157" s="76">
        <v>5</v>
      </c>
      <c r="GB157" s="76">
        <v>3.6772545848703278E-2</v>
      </c>
      <c r="GC157" s="62">
        <v>12.128</v>
      </c>
      <c r="GD157" s="62">
        <v>0</v>
      </c>
      <c r="GE157" s="62">
        <v>0</v>
      </c>
      <c r="GF157" s="62">
        <v>12.145</v>
      </c>
      <c r="GG157" s="62">
        <v>0</v>
      </c>
      <c r="GH157" s="62">
        <v>0</v>
      </c>
      <c r="GI157" s="62">
        <v>12.16</v>
      </c>
      <c r="GJ157" s="62">
        <v>625</v>
      </c>
      <c r="GK157" s="62">
        <v>4.9048344721554287</v>
      </c>
      <c r="GL157" s="62">
        <v>12.214</v>
      </c>
      <c r="GM157" s="62">
        <v>0</v>
      </c>
      <c r="GN157" s="62">
        <v>0</v>
      </c>
      <c r="GO157" s="62">
        <v>12.26</v>
      </c>
      <c r="GP157" s="62">
        <v>34925</v>
      </c>
      <c r="GQ157" s="62">
        <v>288.66817953363119</v>
      </c>
      <c r="GR157" s="62">
        <v>12.281000000000001</v>
      </c>
      <c r="GS157" s="62">
        <v>0</v>
      </c>
      <c r="GT157" s="62">
        <v>0</v>
      </c>
      <c r="GU157" s="62">
        <v>12.3</v>
      </c>
      <c r="GV157" s="62">
        <v>410</v>
      </c>
      <c r="GW157" s="62">
        <v>3.4880628519359682</v>
      </c>
      <c r="GX157" s="62">
        <v>12.342000000000001</v>
      </c>
      <c r="GY157" s="62">
        <v>0</v>
      </c>
      <c r="GZ157" s="62">
        <v>0</v>
      </c>
      <c r="HA157" s="62">
        <v>12.38</v>
      </c>
      <c r="HB157" s="62">
        <v>30590</v>
      </c>
      <c r="HC157" s="62">
        <v>261.89054522354206</v>
      </c>
      <c r="HD157" s="62">
        <v>12.4</v>
      </c>
      <c r="HE157" s="62">
        <v>1760</v>
      </c>
      <c r="HF157" s="62">
        <v>14.999754685262431</v>
      </c>
      <c r="HG157" s="62">
        <v>12.46</v>
      </c>
      <c r="HH157" s="62">
        <v>11850</v>
      </c>
      <c r="HI157" s="62">
        <v>98.949902061590223</v>
      </c>
      <c r="HJ157" s="62">
        <v>12.46</v>
      </c>
      <c r="HK157" s="62">
        <v>0</v>
      </c>
      <c r="HL157" s="62">
        <v>0</v>
      </c>
      <c r="HM157" s="62">
        <v>12.467000000000001</v>
      </c>
      <c r="HN157" s="62">
        <v>0</v>
      </c>
      <c r="HO157" s="62">
        <v>0</v>
      </c>
      <c r="HP157" s="62">
        <v>12.467000000000001</v>
      </c>
      <c r="HQ157" s="62">
        <v>0</v>
      </c>
      <c r="HR157" s="62">
        <v>0</v>
      </c>
    </row>
    <row r="158" spans="16:226" s="43" customFormat="1">
      <c r="P158" s="150">
        <f t="shared" si="59"/>
        <v>10</v>
      </c>
      <c r="Q158" s="61" t="str">
        <f>_xll.BDH(A158,$R$7:$S$7,$C$1,$C$1,"Dir=V","Dts=S","Sort=A","Quote=C","QtTyp=Y","Days=T","Per=cd","DtFmt=D","UseDPDF=Y")</f>
        <v>#N/A Invalid Security</v>
      </c>
      <c r="T158" s="43">
        <f t="shared" si="62"/>
        <v>0</v>
      </c>
      <c r="V158" s="69" t="str">
        <f>_xll.BDH(B158,$R$7:$S$7,$C$1,$C$1,"Dir=V","Dts=S","Sort=A","Quote=C","QtTyp=Y","Days=T","Per=cd","DtFmt=D","UseDPDF=Y")</f>
        <v>#N/A Invalid Security</v>
      </c>
      <c r="Y158" s="43">
        <f t="shared" si="63"/>
        <v>0</v>
      </c>
      <c r="AA158" s="43">
        <f t="shared" si="64"/>
        <v>0</v>
      </c>
      <c r="AB158" s="43">
        <f t="shared" si="57"/>
        <v>0</v>
      </c>
      <c r="AF158" s="54">
        <v>42227</v>
      </c>
      <c r="AG158" s="43">
        <v>14.03</v>
      </c>
      <c r="AH158" s="43">
        <v>457510</v>
      </c>
      <c r="AI158" s="43">
        <f t="shared" si="60"/>
        <v>457510</v>
      </c>
      <c r="AK158" s="58">
        <f t="shared" si="61"/>
        <v>42621</v>
      </c>
      <c r="AL158" s="43">
        <f t="shared" si="68"/>
        <v>153</v>
      </c>
      <c r="AM158" s="43">
        <f>IF(AK158="","",NETWORKDAYS(AK158,$AM$2,FERIADOS!$A$1:$A$830)-1)</f>
        <v>79</v>
      </c>
      <c r="AN158" s="63">
        <v>3.2143000000000002</v>
      </c>
      <c r="AO158" s="43">
        <f t="shared" si="65"/>
        <v>13.95</v>
      </c>
      <c r="AP158" s="50">
        <f t="shared" si="66"/>
        <v>104475</v>
      </c>
      <c r="AQ158" s="59">
        <f t="shared" si="58"/>
        <v>85.833871576458051</v>
      </c>
      <c r="AR158" s="59">
        <f t="shared" si="67"/>
        <v>0</v>
      </c>
      <c r="AS158" s="72">
        <v>42621</v>
      </c>
      <c r="AT158" s="73">
        <v>4912.0068428690229</v>
      </c>
      <c r="AU158" s="62">
        <v>0</v>
      </c>
      <c r="AV158" s="62">
        <v>0</v>
      </c>
      <c r="AW158" s="62">
        <v>0</v>
      </c>
      <c r="AX158" s="62">
        <v>0</v>
      </c>
      <c r="AY158" s="62">
        <v>0</v>
      </c>
      <c r="AZ158" s="62">
        <v>0</v>
      </c>
      <c r="BA158" s="62">
        <v>0</v>
      </c>
      <c r="BB158" s="62">
        <v>0</v>
      </c>
      <c r="BC158" s="62">
        <v>0</v>
      </c>
      <c r="BD158" s="62">
        <v>0</v>
      </c>
      <c r="BE158" s="62">
        <v>0</v>
      </c>
      <c r="BF158" s="62">
        <v>0</v>
      </c>
      <c r="BG158" s="62">
        <v>0</v>
      </c>
      <c r="BH158" s="62">
        <v>0</v>
      </c>
      <c r="BI158" s="62">
        <v>0</v>
      </c>
      <c r="BJ158" s="62">
        <v>0</v>
      </c>
      <c r="BK158" s="62">
        <v>0</v>
      </c>
      <c r="BL158" s="62">
        <v>0</v>
      </c>
      <c r="BM158" s="62">
        <v>0</v>
      </c>
      <c r="BN158" s="74">
        <v>0</v>
      </c>
      <c r="BO158" s="75">
        <v>0</v>
      </c>
      <c r="BP158" s="62">
        <v>0</v>
      </c>
      <c r="BQ158" s="62">
        <v>0</v>
      </c>
      <c r="BR158" s="62">
        <v>0</v>
      </c>
      <c r="BS158" s="62">
        <v>0</v>
      </c>
      <c r="BT158" s="62">
        <v>0</v>
      </c>
      <c r="BU158" s="62">
        <v>0</v>
      </c>
      <c r="BV158" s="62">
        <v>0</v>
      </c>
      <c r="BW158" s="62">
        <v>0</v>
      </c>
      <c r="BX158" s="62">
        <v>0</v>
      </c>
      <c r="BY158" s="62">
        <v>0</v>
      </c>
      <c r="BZ158" s="62">
        <v>0</v>
      </c>
      <c r="CA158" s="62">
        <v>0</v>
      </c>
      <c r="CB158" s="62">
        <v>0</v>
      </c>
      <c r="CC158" s="62">
        <v>0</v>
      </c>
      <c r="CD158" s="62">
        <v>0</v>
      </c>
      <c r="CE158" s="62">
        <v>0</v>
      </c>
      <c r="CF158" s="62">
        <v>0</v>
      </c>
      <c r="CG158" s="62">
        <v>0</v>
      </c>
      <c r="CH158" s="62">
        <v>0</v>
      </c>
      <c r="CI158" s="62">
        <v>0</v>
      </c>
      <c r="CJ158" s="62">
        <v>0</v>
      </c>
      <c r="CK158" s="62">
        <v>0</v>
      </c>
      <c r="CL158" s="62">
        <v>0</v>
      </c>
      <c r="CM158" s="62">
        <v>0</v>
      </c>
      <c r="CN158" s="62">
        <v>14.14</v>
      </c>
      <c r="CO158" s="62">
        <v>176485</v>
      </c>
      <c r="CP158" s="62">
        <v>32.163042733847668</v>
      </c>
      <c r="CQ158" s="62">
        <v>14.103</v>
      </c>
      <c r="CR158" s="62">
        <v>2530</v>
      </c>
      <c r="CS158" s="62">
        <v>0.99340323621331605</v>
      </c>
      <c r="CT158" s="62">
        <v>14.06</v>
      </c>
      <c r="CU158" s="62">
        <v>6445</v>
      </c>
      <c r="CV158" s="62">
        <v>3.8597079018154683</v>
      </c>
      <c r="CW158" s="62">
        <v>13.95</v>
      </c>
      <c r="CX158" s="62">
        <v>104475</v>
      </c>
      <c r="CY158" s="62">
        <v>85.833871576458051</v>
      </c>
      <c r="CZ158" s="62">
        <v>13.82</v>
      </c>
      <c r="DA158" s="62">
        <v>1300</v>
      </c>
      <c r="DB158" s="62">
        <v>1.3521570821653164</v>
      </c>
      <c r="DC158" s="62">
        <v>0</v>
      </c>
      <c r="DD158" s="62">
        <v>0</v>
      </c>
      <c r="DE158" s="62">
        <v>0</v>
      </c>
      <c r="DF158" s="62">
        <v>13.56</v>
      </c>
      <c r="DG158" s="62">
        <v>50990</v>
      </c>
      <c r="DH158" s="62">
        <v>73.272660380416909</v>
      </c>
      <c r="DI158" s="62">
        <v>13.42</v>
      </c>
      <c r="DJ158" s="62">
        <v>470</v>
      </c>
      <c r="DK158" s="62">
        <v>0.75564474795441305</v>
      </c>
      <c r="DL158" s="62">
        <v>13.249000000000001</v>
      </c>
      <c r="DM158" s="62">
        <v>0</v>
      </c>
      <c r="DN158" s="62">
        <v>0</v>
      </c>
      <c r="DO158" s="62">
        <v>13.135</v>
      </c>
      <c r="DP158" s="62">
        <v>52380</v>
      </c>
      <c r="DQ158" s="62">
        <v>105.05150016864779</v>
      </c>
      <c r="DR158" s="62">
        <v>12.988</v>
      </c>
      <c r="DS158" s="62">
        <v>0</v>
      </c>
      <c r="DT158" s="62">
        <v>0</v>
      </c>
      <c r="DU158" s="62">
        <v>12.856</v>
      </c>
      <c r="DV158" s="62">
        <v>0</v>
      </c>
      <c r="DW158" s="62">
        <v>0</v>
      </c>
      <c r="DX158" s="62">
        <v>12.76</v>
      </c>
      <c r="DY158" s="62">
        <v>4940</v>
      </c>
      <c r="DZ158" s="62">
        <v>12.715594274426575</v>
      </c>
      <c r="EA158" s="62"/>
      <c r="EB158" s="62"/>
      <c r="EC158" s="62"/>
      <c r="ED158" s="62"/>
      <c r="EE158" s="62"/>
      <c r="EF158" s="62"/>
      <c r="EG158" s="62">
        <v>12.46</v>
      </c>
      <c r="EH158" s="62">
        <v>178498</v>
      </c>
      <c r="EI158" s="62">
        <v>551.62472244280173</v>
      </c>
      <c r="EJ158" s="62"/>
      <c r="EK158" s="62">
        <v>0</v>
      </c>
      <c r="EL158" s="62">
        <v>0</v>
      </c>
      <c r="EM158" s="62">
        <v>0</v>
      </c>
      <c r="EN158" s="62">
        <v>0</v>
      </c>
      <c r="EO158" s="62">
        <v>0</v>
      </c>
      <c r="EP158" s="62">
        <v>12.29</v>
      </c>
      <c r="EQ158" s="62">
        <v>10070</v>
      </c>
      <c r="ER158" s="62">
        <v>36.011564979806067</v>
      </c>
      <c r="ES158" s="62">
        <v>12.12</v>
      </c>
      <c r="ET158" s="62">
        <v>16815</v>
      </c>
      <c r="EU158" s="62">
        <v>68.163387013979857</v>
      </c>
      <c r="EV158" s="62">
        <v>12.01</v>
      </c>
      <c r="EW158" s="62">
        <v>16620</v>
      </c>
      <c r="EX158" s="62">
        <v>74.933811870961549</v>
      </c>
      <c r="EY158" s="62">
        <v>11.89</v>
      </c>
      <c r="EZ158" s="62">
        <v>181970</v>
      </c>
      <c r="FA158" s="62">
        <v>896.89019197235973</v>
      </c>
      <c r="FB158" s="62">
        <v>11.84</v>
      </c>
      <c r="FC158" s="62">
        <v>2565</v>
      </c>
      <c r="FD158" s="62">
        <v>13.62308983821182</v>
      </c>
      <c r="FE158" s="62">
        <v>11.82</v>
      </c>
      <c r="FF158" s="62">
        <v>4780</v>
      </c>
      <c r="FG158" s="62">
        <v>27.112564304207964</v>
      </c>
      <c r="FH158" s="62">
        <v>11.83</v>
      </c>
      <c r="FI158" s="62">
        <v>1990</v>
      </c>
      <c r="FJ158" s="62">
        <v>11.989707661891535</v>
      </c>
      <c r="FK158" s="62">
        <v>11.84</v>
      </c>
      <c r="FL158" s="76">
        <v>80985</v>
      </c>
      <c r="FM158" s="76">
        <v>513.64918197840927</v>
      </c>
      <c r="FN158" s="76">
        <v>11.87</v>
      </c>
      <c r="FO158" s="76">
        <v>735</v>
      </c>
      <c r="FP158" s="76">
        <v>4.8675912656623632</v>
      </c>
      <c r="FQ158" s="76">
        <v>11.89</v>
      </c>
      <c r="FR158" s="76">
        <v>45530</v>
      </c>
      <c r="FS158" s="76">
        <v>313.22613792902507</v>
      </c>
      <c r="FT158" s="76">
        <v>11.885</v>
      </c>
      <c r="FU158" s="76">
        <v>210</v>
      </c>
      <c r="FV158" s="76">
        <v>1.4994026897642936</v>
      </c>
      <c r="FW158" s="76">
        <v>11.88</v>
      </c>
      <c r="FX158" s="76">
        <v>130870</v>
      </c>
      <c r="FY158" s="76">
        <v>964.94363773019859</v>
      </c>
      <c r="FZ158" s="76">
        <v>11.895</v>
      </c>
      <c r="GA158" s="76">
        <v>80</v>
      </c>
      <c r="GB158" s="76">
        <v>0.60596467460464531</v>
      </c>
      <c r="GC158" s="62">
        <v>11.906000000000001</v>
      </c>
      <c r="GD158" s="62">
        <v>55</v>
      </c>
      <c r="GE158" s="62">
        <v>0.42697752705614078</v>
      </c>
      <c r="GF158" s="62">
        <v>11.916</v>
      </c>
      <c r="GG158" s="62">
        <v>5</v>
      </c>
      <c r="GH158" s="62">
        <v>3.9718565724786645E-2</v>
      </c>
      <c r="GI158" s="62">
        <v>11.925000000000001</v>
      </c>
      <c r="GJ158" s="62">
        <v>1970</v>
      </c>
      <c r="GK158" s="62">
        <v>15.961492831121392</v>
      </c>
      <c r="GL158" s="62">
        <v>11.987</v>
      </c>
      <c r="GM158" s="62">
        <v>0</v>
      </c>
      <c r="GN158" s="62">
        <v>0</v>
      </c>
      <c r="GO158" s="62">
        <v>12.04</v>
      </c>
      <c r="GP158" s="62">
        <v>63445</v>
      </c>
      <c r="GQ158" s="62">
        <v>541.93520399439751</v>
      </c>
      <c r="GR158" s="62">
        <v>12.051</v>
      </c>
      <c r="GS158" s="62">
        <v>0</v>
      </c>
      <c r="GT158" s="62">
        <v>0</v>
      </c>
      <c r="GU158" s="62">
        <v>12.06</v>
      </c>
      <c r="GV158" s="62">
        <v>5</v>
      </c>
      <c r="GW158" s="62">
        <v>4.4106294119086092E-2</v>
      </c>
      <c r="GX158" s="62">
        <v>12.102</v>
      </c>
      <c r="GY158" s="62">
        <v>0</v>
      </c>
      <c r="GZ158" s="62">
        <v>0</v>
      </c>
      <c r="HA158" s="62">
        <v>12.14</v>
      </c>
      <c r="HB158" s="62">
        <v>34900</v>
      </c>
      <c r="HC158" s="62">
        <v>310.45322668016325</v>
      </c>
      <c r="HD158" s="62">
        <v>12.164999999999999</v>
      </c>
      <c r="HE158" s="62">
        <v>185</v>
      </c>
      <c r="HF158" s="62">
        <v>1.6409000813162467</v>
      </c>
      <c r="HG158" s="62">
        <v>12.24</v>
      </c>
      <c r="HH158" s="62">
        <v>28335</v>
      </c>
      <c r="HI158" s="62">
        <v>246.36667844129485</v>
      </c>
      <c r="HJ158" s="62">
        <v>12.24</v>
      </c>
      <c r="HK158" s="62">
        <v>0</v>
      </c>
      <c r="HL158" s="62">
        <v>0</v>
      </c>
      <c r="HM158" s="62">
        <v>12.247</v>
      </c>
      <c r="HN158" s="62">
        <v>0</v>
      </c>
      <c r="HO158" s="62">
        <v>0</v>
      </c>
      <c r="HP158" s="62">
        <v>12.247</v>
      </c>
      <c r="HQ158" s="62">
        <v>0</v>
      </c>
      <c r="HR158" s="62">
        <v>0</v>
      </c>
    </row>
    <row r="159" spans="16:226" s="43" customFormat="1">
      <c r="P159" s="150">
        <f t="shared" si="59"/>
        <v>10</v>
      </c>
      <c r="Q159" s="61" t="str">
        <f>_xll.BDH(A159,$R$7:$S$7,$C$1,$C$1,"Dir=V","Dts=S","Sort=A","Quote=C","QtTyp=Y","Days=T","Per=cd","DtFmt=D","UseDPDF=Y")</f>
        <v>#N/A Invalid Security</v>
      </c>
      <c r="T159" s="43">
        <f t="shared" si="62"/>
        <v>0</v>
      </c>
      <c r="V159" s="69" t="str">
        <f>_xll.BDH(B159,$R$7:$S$7,$C$1,$C$1,"Dir=V","Dts=S","Sort=A","Quote=C","QtTyp=Y","Days=T","Per=cd","DtFmt=D","UseDPDF=Y")</f>
        <v>#N/A Invalid Security</v>
      </c>
      <c r="Y159" s="43">
        <f t="shared" si="63"/>
        <v>0</v>
      </c>
      <c r="AA159" s="43">
        <f t="shared" si="64"/>
        <v>0</v>
      </c>
      <c r="AB159" s="43">
        <f t="shared" si="57"/>
        <v>0</v>
      </c>
      <c r="AF159" s="54">
        <v>42228</v>
      </c>
      <c r="AG159" s="43">
        <v>13.87</v>
      </c>
      <c r="AH159" s="43">
        <v>295995</v>
      </c>
      <c r="AI159" s="43">
        <f t="shared" si="60"/>
        <v>295995</v>
      </c>
      <c r="AK159" s="58">
        <f t="shared" si="61"/>
        <v>42619</v>
      </c>
      <c r="AL159" s="43">
        <f t="shared" si="68"/>
        <v>154</v>
      </c>
      <c r="AM159" s="43">
        <f>IF(AK159="","",NETWORKDAYS(AK159,$AM$2,FERIADOS!$A$1:$A$830)-1)</f>
        <v>80</v>
      </c>
      <c r="AN159" s="63">
        <v>3.1964000000000001</v>
      </c>
      <c r="AO159" s="43">
        <f t="shared" si="65"/>
        <v>13.955</v>
      </c>
      <c r="AP159" s="50">
        <f t="shared" si="66"/>
        <v>120990</v>
      </c>
      <c r="AQ159" s="59">
        <f t="shared" si="58"/>
        <v>101.16582292875643</v>
      </c>
      <c r="AR159" s="59">
        <f t="shared" si="67"/>
        <v>0</v>
      </c>
      <c r="AS159" s="72">
        <v>42619</v>
      </c>
      <c r="AT159" s="73">
        <v>4088.0968611598773</v>
      </c>
      <c r="AU159" s="62">
        <v>0</v>
      </c>
      <c r="AV159" s="62">
        <v>0</v>
      </c>
      <c r="AW159" s="62">
        <v>0</v>
      </c>
      <c r="AX159" s="62">
        <v>0</v>
      </c>
      <c r="AY159" s="62">
        <v>0</v>
      </c>
      <c r="AZ159" s="62">
        <v>0</v>
      </c>
      <c r="BA159" s="62">
        <v>0</v>
      </c>
      <c r="BB159" s="62">
        <v>0</v>
      </c>
      <c r="BC159" s="62">
        <v>0</v>
      </c>
      <c r="BD159" s="62">
        <v>0</v>
      </c>
      <c r="BE159" s="62">
        <v>0</v>
      </c>
      <c r="BF159" s="62">
        <v>0</v>
      </c>
      <c r="BG159" s="62">
        <v>0</v>
      </c>
      <c r="BH159" s="62">
        <v>0</v>
      </c>
      <c r="BI159" s="62">
        <v>0</v>
      </c>
      <c r="BJ159" s="62">
        <v>0</v>
      </c>
      <c r="BK159" s="62">
        <v>0</v>
      </c>
      <c r="BL159" s="62">
        <v>0</v>
      </c>
      <c r="BM159" s="62">
        <v>0</v>
      </c>
      <c r="BN159" s="74">
        <v>0</v>
      </c>
      <c r="BO159" s="75">
        <v>0</v>
      </c>
      <c r="BP159" s="62">
        <v>0</v>
      </c>
      <c r="BQ159" s="62">
        <v>0</v>
      </c>
      <c r="BR159" s="62">
        <v>0</v>
      </c>
      <c r="BS159" s="62">
        <v>0</v>
      </c>
      <c r="BT159" s="62">
        <v>0</v>
      </c>
      <c r="BU159" s="62">
        <v>0</v>
      </c>
      <c r="BV159" s="62">
        <v>0</v>
      </c>
      <c r="BW159" s="62">
        <v>0</v>
      </c>
      <c r="BX159" s="62">
        <v>0</v>
      </c>
      <c r="BY159" s="62">
        <v>0</v>
      </c>
      <c r="BZ159" s="62">
        <v>0</v>
      </c>
      <c r="CA159" s="62">
        <v>0</v>
      </c>
      <c r="CB159" s="62">
        <v>0</v>
      </c>
      <c r="CC159" s="62">
        <v>0</v>
      </c>
      <c r="CD159" s="62">
        <v>0</v>
      </c>
      <c r="CE159" s="62">
        <v>0</v>
      </c>
      <c r="CF159" s="62">
        <v>0</v>
      </c>
      <c r="CG159" s="62">
        <v>0</v>
      </c>
      <c r="CH159" s="62">
        <v>0</v>
      </c>
      <c r="CI159" s="62">
        <v>0</v>
      </c>
      <c r="CJ159" s="62">
        <v>0</v>
      </c>
      <c r="CK159" s="62">
        <v>0</v>
      </c>
      <c r="CL159" s="62">
        <v>0</v>
      </c>
      <c r="CM159" s="62">
        <v>0</v>
      </c>
      <c r="CN159" s="62">
        <v>14.132</v>
      </c>
      <c r="CO159" s="62">
        <v>65675</v>
      </c>
      <c r="CP159" s="62">
        <v>12.738050512657454</v>
      </c>
      <c r="CQ159" s="62">
        <v>14.105</v>
      </c>
      <c r="CR159" s="62">
        <v>6865</v>
      </c>
      <c r="CS159" s="62">
        <v>2.7823811362753821</v>
      </c>
      <c r="CT159" s="62">
        <v>14.06</v>
      </c>
      <c r="CU159" s="62">
        <v>835</v>
      </c>
      <c r="CV159" s="62">
        <v>0.51141056690236042</v>
      </c>
      <c r="CW159" s="62">
        <v>13.955</v>
      </c>
      <c r="CX159" s="62">
        <v>120990</v>
      </c>
      <c r="CY159" s="62">
        <v>101.16582292875643</v>
      </c>
      <c r="CZ159" s="62">
        <v>13.82</v>
      </c>
      <c r="DA159" s="62">
        <v>1090</v>
      </c>
      <c r="DB159" s="62">
        <v>1.1507773026627461</v>
      </c>
      <c r="DC159" s="62">
        <v>0</v>
      </c>
      <c r="DD159" s="62">
        <v>0</v>
      </c>
      <c r="DE159" s="62">
        <v>0</v>
      </c>
      <c r="DF159" s="62">
        <v>13.57</v>
      </c>
      <c r="DG159" s="62">
        <v>40320</v>
      </c>
      <c r="DH159" s="62">
        <v>58.63694832163624</v>
      </c>
      <c r="DI159" s="62">
        <v>13.445</v>
      </c>
      <c r="DJ159" s="62">
        <v>0</v>
      </c>
      <c r="DK159" s="62">
        <v>0</v>
      </c>
      <c r="DL159" s="62">
        <v>13.324999999999999</v>
      </c>
      <c r="DM159" s="62">
        <v>0</v>
      </c>
      <c r="DN159" s="62">
        <v>0</v>
      </c>
      <c r="DO159" s="62">
        <v>13.17</v>
      </c>
      <c r="DP159" s="62">
        <v>36945</v>
      </c>
      <c r="DQ159" s="62">
        <v>74.799050162793861</v>
      </c>
      <c r="DR159" s="62">
        <v>13.016999999999999</v>
      </c>
      <c r="DS159" s="62">
        <v>0</v>
      </c>
      <c r="DT159" s="62">
        <v>0</v>
      </c>
      <c r="DU159" s="62">
        <v>12.88</v>
      </c>
      <c r="DV159" s="62">
        <v>0</v>
      </c>
      <c r="DW159" s="62">
        <v>0</v>
      </c>
      <c r="DX159" s="62">
        <v>12.78</v>
      </c>
      <c r="DY159" s="62">
        <v>5690</v>
      </c>
      <c r="DZ159" s="62">
        <v>14.770829923440296</v>
      </c>
      <c r="EA159" s="62"/>
      <c r="EB159" s="62"/>
      <c r="EC159" s="62"/>
      <c r="ED159" s="62"/>
      <c r="EE159" s="62"/>
      <c r="EF159" s="62"/>
      <c r="EG159" s="62">
        <v>12.5</v>
      </c>
      <c r="EH159" s="62">
        <v>186730</v>
      </c>
      <c r="EI159" s="62">
        <v>581.31744279621455</v>
      </c>
      <c r="EJ159" s="62"/>
      <c r="EK159" s="62">
        <v>0</v>
      </c>
      <c r="EL159" s="62">
        <v>0</v>
      </c>
      <c r="EM159" s="62">
        <v>0</v>
      </c>
      <c r="EN159" s="62">
        <v>0</v>
      </c>
      <c r="EO159" s="62">
        <v>0</v>
      </c>
      <c r="EP159" s="62">
        <v>12.32</v>
      </c>
      <c r="EQ159" s="62">
        <v>8580</v>
      </c>
      <c r="ER159" s="62">
        <v>30.899025411177721</v>
      </c>
      <c r="ES159" s="62">
        <v>12.15</v>
      </c>
      <c r="ET159" s="62">
        <v>38550</v>
      </c>
      <c r="EU159" s="62">
        <v>157.30463497208615</v>
      </c>
      <c r="EV159" s="62">
        <v>12.03</v>
      </c>
      <c r="EW159" s="62">
        <v>30365</v>
      </c>
      <c r="EX159" s="62">
        <v>137.80156178850982</v>
      </c>
      <c r="EY159" s="62">
        <v>11.9</v>
      </c>
      <c r="EZ159" s="62">
        <v>158455</v>
      </c>
      <c r="FA159" s="62">
        <v>786.13988973094729</v>
      </c>
      <c r="FB159" s="62">
        <v>11.84</v>
      </c>
      <c r="FC159" s="62">
        <v>2435</v>
      </c>
      <c r="FD159" s="62">
        <v>13.019633916133897</v>
      </c>
      <c r="FE159" s="62">
        <v>11.82</v>
      </c>
      <c r="FF159" s="62">
        <v>4505</v>
      </c>
      <c r="FG159" s="62">
        <v>25.721088078727053</v>
      </c>
      <c r="FH159" s="62">
        <v>11.82</v>
      </c>
      <c r="FI159" s="62">
        <v>1630</v>
      </c>
      <c r="FJ159" s="62">
        <v>9.8877794320359111</v>
      </c>
      <c r="FK159" s="62">
        <v>11.84</v>
      </c>
      <c r="FL159" s="76">
        <v>44640</v>
      </c>
      <c r="FM159" s="76">
        <v>284.93181410785104</v>
      </c>
      <c r="FN159" s="76">
        <v>11.856</v>
      </c>
      <c r="FO159" s="76">
        <v>745</v>
      </c>
      <c r="FP159" s="76">
        <v>4.9676186973499101</v>
      </c>
      <c r="FQ159" s="76">
        <v>11.87</v>
      </c>
      <c r="FR159" s="76">
        <v>29830</v>
      </c>
      <c r="FS159" s="76">
        <v>206.66746691997525</v>
      </c>
      <c r="FT159" s="76">
        <v>11.875</v>
      </c>
      <c r="FU159" s="76">
        <v>255</v>
      </c>
      <c r="FV159" s="76">
        <v>1.832706179082872</v>
      </c>
      <c r="FW159" s="76">
        <v>11.86</v>
      </c>
      <c r="FX159" s="76">
        <v>131835</v>
      </c>
      <c r="FY159" s="76">
        <v>978.8968018639298</v>
      </c>
      <c r="FZ159" s="76">
        <v>11.871</v>
      </c>
      <c r="GA159" s="76">
        <v>70</v>
      </c>
      <c r="GB159" s="76">
        <v>0.53405111560890062</v>
      </c>
      <c r="GC159" s="62">
        <v>11.882</v>
      </c>
      <c r="GD159" s="62">
        <v>45</v>
      </c>
      <c r="GE159" s="62">
        <v>0.35187261868343805</v>
      </c>
      <c r="GF159" s="62">
        <v>11.891</v>
      </c>
      <c r="GG159" s="62">
        <v>0</v>
      </c>
      <c r="GH159" s="62">
        <v>0</v>
      </c>
      <c r="GI159" s="62">
        <v>11.9</v>
      </c>
      <c r="GJ159" s="62">
        <v>1385</v>
      </c>
      <c r="GK159" s="62">
        <v>11.303799714794472</v>
      </c>
      <c r="GL159" s="62">
        <v>11.97</v>
      </c>
      <c r="GM159" s="62">
        <v>0</v>
      </c>
      <c r="GN159" s="62">
        <v>0</v>
      </c>
      <c r="GO159" s="62">
        <v>11.99</v>
      </c>
      <c r="GP159" s="62">
        <v>32050</v>
      </c>
      <c r="GQ159" s="62">
        <v>276.24510521312749</v>
      </c>
      <c r="GR159" s="62">
        <v>11.96</v>
      </c>
      <c r="GS159" s="62">
        <v>0</v>
      </c>
      <c r="GT159" s="62">
        <v>0</v>
      </c>
      <c r="GU159" s="62">
        <v>12.01</v>
      </c>
      <c r="GV159" s="62">
        <v>50</v>
      </c>
      <c r="GW159" s="62">
        <v>0.4452161355431063</v>
      </c>
      <c r="GX159" s="62">
        <v>12.08</v>
      </c>
      <c r="GY159" s="62">
        <v>0</v>
      </c>
      <c r="GZ159" s="62">
        <v>0</v>
      </c>
      <c r="HA159" s="62">
        <v>12.11</v>
      </c>
      <c r="HB159" s="62">
        <v>24830</v>
      </c>
      <c r="HC159" s="62">
        <v>222.67031949101997</v>
      </c>
      <c r="HD159" s="62">
        <v>12.14</v>
      </c>
      <c r="HE159" s="62">
        <v>3705</v>
      </c>
      <c r="HF159" s="62">
        <v>33.121328607160045</v>
      </c>
      <c r="HG159" s="62">
        <v>12.21</v>
      </c>
      <c r="HH159" s="62">
        <v>6555</v>
      </c>
      <c r="HI159" s="62">
        <v>57.48243351479401</v>
      </c>
      <c r="HJ159" s="62">
        <v>12.21</v>
      </c>
      <c r="HK159" s="62">
        <v>0</v>
      </c>
      <c r="HL159" s="62">
        <v>0</v>
      </c>
      <c r="HM159" s="62">
        <v>12.217000000000001</v>
      </c>
      <c r="HN159" s="62">
        <v>0</v>
      </c>
      <c r="HO159" s="62">
        <v>0</v>
      </c>
      <c r="HP159" s="62">
        <v>12.217000000000001</v>
      </c>
      <c r="HQ159" s="62">
        <v>0</v>
      </c>
      <c r="HR159" s="62">
        <v>0</v>
      </c>
    </row>
    <row r="160" spans="16:226" s="43" customFormat="1">
      <c r="P160" s="150">
        <f t="shared" si="59"/>
        <v>10</v>
      </c>
      <c r="Q160" s="61" t="str">
        <f>_xll.BDH(A160,$R$7:$S$7,$C$1,$C$1,"Dir=V","Dts=S","Sort=A","Quote=C","QtTyp=Y","Days=T","Per=cd","DtFmt=D","UseDPDF=Y")</f>
        <v>#N/A Invalid Security</v>
      </c>
      <c r="T160" s="43">
        <f t="shared" si="62"/>
        <v>0</v>
      </c>
      <c r="V160" s="69" t="str">
        <f>_xll.BDH(B160,$R$7:$S$7,$C$1,$C$1,"Dir=V","Dts=S","Sort=A","Quote=C","QtTyp=Y","Days=T","Per=cd","DtFmt=D","UseDPDF=Y")</f>
        <v>#N/A Invalid Security</v>
      </c>
      <c r="Y160" s="43">
        <f t="shared" si="63"/>
        <v>0</v>
      </c>
      <c r="AA160" s="43">
        <f t="shared" si="64"/>
        <v>0</v>
      </c>
      <c r="AB160" s="43">
        <f t="shared" si="57"/>
        <v>0</v>
      </c>
      <c r="AF160" s="54">
        <v>42229</v>
      </c>
      <c r="AG160" s="43">
        <v>13.93</v>
      </c>
      <c r="AH160" s="43">
        <v>280995</v>
      </c>
      <c r="AI160" s="43">
        <f t="shared" si="60"/>
        <v>280995</v>
      </c>
      <c r="AK160" s="58">
        <f t="shared" si="61"/>
        <v>42618</v>
      </c>
      <c r="AL160" s="43">
        <f t="shared" si="68"/>
        <v>155</v>
      </c>
      <c r="AM160" s="43">
        <f>IF(AK160="","",NETWORKDAYS(AK160,$AM$2,FERIADOS!$A$1:$A$830)-1)</f>
        <v>81</v>
      </c>
      <c r="AN160" s="63">
        <v>3.2833999999999999</v>
      </c>
      <c r="AO160" s="43">
        <f t="shared" si="65"/>
        <v>13.96</v>
      </c>
      <c r="AP160" s="50">
        <f t="shared" si="66"/>
        <v>50553</v>
      </c>
      <c r="AQ160" s="59">
        <f t="shared" si="58"/>
        <v>41.64024947668964</v>
      </c>
      <c r="AR160" s="59">
        <f t="shared" si="67"/>
        <v>0</v>
      </c>
      <c r="AS160" s="72">
        <v>42618</v>
      </c>
      <c r="AT160" s="73">
        <v>1494.9120259401668</v>
      </c>
      <c r="AU160" s="62">
        <v>0</v>
      </c>
      <c r="AV160" s="62">
        <v>0</v>
      </c>
      <c r="AW160" s="62">
        <v>0</v>
      </c>
      <c r="AX160" s="62">
        <v>0</v>
      </c>
      <c r="AY160" s="62">
        <v>0</v>
      </c>
      <c r="AZ160" s="62">
        <v>0</v>
      </c>
      <c r="BA160" s="62">
        <v>0</v>
      </c>
      <c r="BB160" s="62">
        <v>0</v>
      </c>
      <c r="BC160" s="62">
        <v>0</v>
      </c>
      <c r="BD160" s="62">
        <v>0</v>
      </c>
      <c r="BE160" s="62">
        <v>0</v>
      </c>
      <c r="BF160" s="62">
        <v>0</v>
      </c>
      <c r="BG160" s="62">
        <v>0</v>
      </c>
      <c r="BH160" s="62">
        <v>0</v>
      </c>
      <c r="BI160" s="62">
        <v>0</v>
      </c>
      <c r="BJ160" s="62">
        <v>0</v>
      </c>
      <c r="BK160" s="62">
        <v>0</v>
      </c>
      <c r="BL160" s="62">
        <v>0</v>
      </c>
      <c r="BM160" s="62">
        <v>0</v>
      </c>
      <c r="BN160" s="74">
        <v>0</v>
      </c>
      <c r="BO160" s="75">
        <v>0</v>
      </c>
      <c r="BP160" s="62">
        <v>0</v>
      </c>
      <c r="BQ160" s="62">
        <v>0</v>
      </c>
      <c r="BR160" s="62">
        <v>0</v>
      </c>
      <c r="BS160" s="62">
        <v>0</v>
      </c>
      <c r="BT160" s="62">
        <v>0</v>
      </c>
      <c r="BU160" s="62">
        <v>0</v>
      </c>
      <c r="BV160" s="62">
        <v>0</v>
      </c>
      <c r="BW160" s="62">
        <v>0</v>
      </c>
      <c r="BX160" s="62">
        <v>0</v>
      </c>
      <c r="BY160" s="62">
        <v>0</v>
      </c>
      <c r="BZ160" s="62">
        <v>0</v>
      </c>
      <c r="CA160" s="62">
        <v>0</v>
      </c>
      <c r="CB160" s="62">
        <v>0</v>
      </c>
      <c r="CC160" s="62">
        <v>0</v>
      </c>
      <c r="CD160" s="62">
        <v>0</v>
      </c>
      <c r="CE160" s="62">
        <v>0</v>
      </c>
      <c r="CF160" s="62">
        <v>0</v>
      </c>
      <c r="CG160" s="62">
        <v>0</v>
      </c>
      <c r="CH160" s="62">
        <v>0</v>
      </c>
      <c r="CI160" s="62">
        <v>0</v>
      </c>
      <c r="CJ160" s="62">
        <v>0</v>
      </c>
      <c r="CK160" s="62">
        <v>0</v>
      </c>
      <c r="CL160" s="62">
        <v>0</v>
      </c>
      <c r="CM160" s="62">
        <v>0</v>
      </c>
      <c r="CN160" s="62">
        <v>14.131</v>
      </c>
      <c r="CO160" s="62">
        <v>195837</v>
      </c>
      <c r="CP160" s="62">
        <v>39.011472371270521</v>
      </c>
      <c r="CQ160" s="62">
        <v>14.105</v>
      </c>
      <c r="CR160" s="62">
        <v>5015</v>
      </c>
      <c r="CS160" s="62">
        <v>2.0297285247921493</v>
      </c>
      <c r="CT160" s="62">
        <v>14.07</v>
      </c>
      <c r="CU160" s="62">
        <v>8110</v>
      </c>
      <c r="CV160" s="62">
        <v>4.9157718017835927</v>
      </c>
      <c r="CW160" s="62">
        <v>13.96</v>
      </c>
      <c r="CX160" s="62">
        <v>50553</v>
      </c>
      <c r="CY160" s="62">
        <v>41.64024947668964</v>
      </c>
      <c r="CZ160" s="62">
        <v>13.83</v>
      </c>
      <c r="DA160" s="62">
        <v>515</v>
      </c>
      <c r="DB160" s="62">
        <v>0.53415778285038273</v>
      </c>
      <c r="DC160" s="62">
        <v>0</v>
      </c>
      <c r="DD160" s="62">
        <v>0</v>
      </c>
      <c r="DE160" s="62">
        <v>0</v>
      </c>
      <c r="DF160" s="62">
        <v>13.58</v>
      </c>
      <c r="DG160" s="62">
        <v>15755</v>
      </c>
      <c r="DH160" s="62">
        <v>22.446758678128287</v>
      </c>
      <c r="DI160" s="62">
        <v>13.465</v>
      </c>
      <c r="DJ160" s="62">
        <v>0</v>
      </c>
      <c r="DK160" s="62">
        <v>0</v>
      </c>
      <c r="DL160" s="62">
        <v>13.33</v>
      </c>
      <c r="DM160" s="62">
        <v>150</v>
      </c>
      <c r="DN160" s="62">
        <v>0.26863306445074253</v>
      </c>
      <c r="DO160" s="62">
        <v>13.18</v>
      </c>
      <c r="DP160" s="62">
        <v>9685</v>
      </c>
      <c r="DQ160" s="62">
        <v>19.169829447794452</v>
      </c>
      <c r="DR160" s="62">
        <v>13.04</v>
      </c>
      <c r="DS160" s="62">
        <v>0</v>
      </c>
      <c r="DT160" s="62">
        <v>0</v>
      </c>
      <c r="DU160" s="62">
        <v>12.913</v>
      </c>
      <c r="DV160" s="62">
        <v>0</v>
      </c>
      <c r="DW160" s="62">
        <v>0</v>
      </c>
      <c r="DX160" s="62">
        <v>12.82</v>
      </c>
      <c r="DY160" s="62">
        <v>3500</v>
      </c>
      <c r="DZ160" s="62">
        <v>8.8672677009756651</v>
      </c>
      <c r="EA160" s="62"/>
      <c r="EB160" s="62"/>
      <c r="EC160" s="62"/>
      <c r="ED160" s="62"/>
      <c r="EE160" s="62"/>
      <c r="EF160" s="62"/>
      <c r="EG160" s="62">
        <v>12.54</v>
      </c>
      <c r="EH160" s="62">
        <v>71645</v>
      </c>
      <c r="EI160" s="62">
        <v>217.51086950463167</v>
      </c>
      <c r="EJ160" s="62"/>
      <c r="EK160" s="62">
        <v>0</v>
      </c>
      <c r="EL160" s="62">
        <v>0</v>
      </c>
      <c r="EM160" s="62">
        <v>0</v>
      </c>
      <c r="EN160" s="62">
        <v>0</v>
      </c>
      <c r="EO160" s="62">
        <v>0</v>
      </c>
      <c r="EP160" s="62">
        <v>12.37</v>
      </c>
      <c r="EQ160" s="62">
        <v>5135</v>
      </c>
      <c r="ER160" s="62">
        <v>18.019967661372689</v>
      </c>
      <c r="ES160" s="62">
        <v>12.2</v>
      </c>
      <c r="ET160" s="62">
        <v>9140</v>
      </c>
      <c r="EU160" s="62">
        <v>36.326065941275417</v>
      </c>
      <c r="EV160" s="62">
        <v>12.08</v>
      </c>
      <c r="EW160" s="62">
        <v>4240</v>
      </c>
      <c r="EX160" s="62">
        <v>18.734208945077878</v>
      </c>
      <c r="EY160" s="62">
        <v>11.96</v>
      </c>
      <c r="EZ160" s="62">
        <v>62015</v>
      </c>
      <c r="FA160" s="62">
        <v>299.37463498646122</v>
      </c>
      <c r="FB160" s="62">
        <v>11.91</v>
      </c>
      <c r="FC160" s="62">
        <v>90</v>
      </c>
      <c r="FD160" s="62">
        <v>0.4679526515557072</v>
      </c>
      <c r="FE160" s="62">
        <v>11.89</v>
      </c>
      <c r="FF160" s="62">
        <v>3005</v>
      </c>
      <c r="FG160" s="62">
        <v>16.679077959921869</v>
      </c>
      <c r="FH160" s="62">
        <v>11.91</v>
      </c>
      <c r="FI160" s="62">
        <v>405</v>
      </c>
      <c r="FJ160" s="62">
        <v>2.3859450799404565</v>
      </c>
      <c r="FK160" s="62">
        <v>11.91</v>
      </c>
      <c r="FL160" s="76">
        <v>20195</v>
      </c>
      <c r="FM160" s="76">
        <v>125.24396032438268</v>
      </c>
      <c r="FN160" s="76">
        <v>11.94</v>
      </c>
      <c r="FO160" s="76">
        <v>35</v>
      </c>
      <c r="FP160" s="76">
        <v>0.22657181229137394</v>
      </c>
      <c r="FQ160" s="76">
        <v>11.94</v>
      </c>
      <c r="FR160" s="76">
        <v>18285</v>
      </c>
      <c r="FS160" s="76">
        <v>123.02973932194193</v>
      </c>
      <c r="FT160" s="76">
        <v>11.94</v>
      </c>
      <c r="FU160" s="76">
        <v>145</v>
      </c>
      <c r="FV160" s="76">
        <v>1.0120824520300897</v>
      </c>
      <c r="FW160" s="76">
        <v>11.93</v>
      </c>
      <c r="FX160" s="76">
        <v>39980</v>
      </c>
      <c r="FY160" s="76">
        <v>288.17320313797472</v>
      </c>
      <c r="FZ160" s="76">
        <v>11.949</v>
      </c>
      <c r="GA160" s="76">
        <v>0</v>
      </c>
      <c r="GB160" s="76">
        <v>0</v>
      </c>
      <c r="GC160" s="62">
        <v>11.965</v>
      </c>
      <c r="GD160" s="62">
        <v>5</v>
      </c>
      <c r="GE160" s="62">
        <v>3.7912473285650311E-2</v>
      </c>
      <c r="GF160" s="62">
        <v>11.981</v>
      </c>
      <c r="GG160" s="62">
        <v>0</v>
      </c>
      <c r="GH160" s="62">
        <v>0</v>
      </c>
      <c r="GI160" s="62">
        <v>11.994999999999999</v>
      </c>
      <c r="GJ160" s="62">
        <v>25</v>
      </c>
      <c r="GK160" s="62">
        <v>0.19763447804495152</v>
      </c>
      <c r="GL160" s="62">
        <v>12.019</v>
      </c>
      <c r="GM160" s="62">
        <v>0</v>
      </c>
      <c r="GN160" s="62">
        <v>0</v>
      </c>
      <c r="GO160" s="62">
        <v>12.04</v>
      </c>
      <c r="GP160" s="62">
        <v>12070</v>
      </c>
      <c r="GQ160" s="62">
        <v>100.96619788831408</v>
      </c>
      <c r="GR160" s="62">
        <v>12.067</v>
      </c>
      <c r="GS160" s="62">
        <v>0</v>
      </c>
      <c r="GT160" s="62">
        <v>0</v>
      </c>
      <c r="GU160" s="62">
        <v>12.090999999999999</v>
      </c>
      <c r="GV160" s="62">
        <v>0</v>
      </c>
      <c r="GW160" s="62">
        <v>0</v>
      </c>
      <c r="GX160" s="62">
        <v>12.111000000000001</v>
      </c>
      <c r="GY160" s="62">
        <v>0</v>
      </c>
      <c r="GZ160" s="62">
        <v>0</v>
      </c>
      <c r="HA160" s="62">
        <v>12.13</v>
      </c>
      <c r="HB160" s="62">
        <v>7700</v>
      </c>
      <c r="HC160" s="62">
        <v>67.112735737464916</v>
      </c>
      <c r="HD160" s="62">
        <v>12.16</v>
      </c>
      <c r="HE160" s="62">
        <v>125</v>
      </c>
      <c r="HF160" s="62">
        <v>1.0858195613754249</v>
      </c>
      <c r="HG160" s="62">
        <v>12.23</v>
      </c>
      <c r="HH160" s="62">
        <v>4630</v>
      </c>
      <c r="HI160" s="62">
        <v>39.443577174088858</v>
      </c>
      <c r="HJ160" s="62">
        <v>12.23</v>
      </c>
      <c r="HK160" s="62">
        <v>0</v>
      </c>
      <c r="HL160" s="62">
        <v>0</v>
      </c>
      <c r="HM160" s="62">
        <v>12.237</v>
      </c>
      <c r="HN160" s="62">
        <v>0</v>
      </c>
      <c r="HO160" s="62">
        <v>0</v>
      </c>
      <c r="HP160" s="62">
        <v>12.237</v>
      </c>
      <c r="HQ160" s="62">
        <v>0</v>
      </c>
      <c r="HR160" s="62">
        <v>0</v>
      </c>
    </row>
    <row r="161" spans="16:226" s="43" customFormat="1">
      <c r="P161" s="150">
        <f t="shared" si="59"/>
        <v>10</v>
      </c>
      <c r="Q161" s="61" t="str">
        <f>_xll.BDH(A161,$R$7:$S$7,$C$1,$C$1,"Dir=V","Dts=S","Sort=A","Quote=C","QtTyp=Y","Days=T","Per=cd","DtFmt=D","UseDPDF=Y")</f>
        <v>#N/A Invalid Security</v>
      </c>
      <c r="T161" s="43">
        <f t="shared" si="62"/>
        <v>0</v>
      </c>
      <c r="V161" s="69" t="str">
        <f>_xll.BDH(B161,$R$7:$S$7,$C$1,$C$1,"Dir=V","Dts=S","Sort=A","Quote=C","QtTyp=Y","Days=T","Per=cd","DtFmt=D","UseDPDF=Y")</f>
        <v>#N/A Invalid Security</v>
      </c>
      <c r="Y161" s="43">
        <f t="shared" si="63"/>
        <v>0</v>
      </c>
      <c r="AA161" s="43">
        <f t="shared" si="64"/>
        <v>0</v>
      </c>
      <c r="AB161" s="43">
        <f t="shared" si="57"/>
        <v>0</v>
      </c>
      <c r="AF161" s="54">
        <v>42230</v>
      </c>
      <c r="AG161" s="43">
        <v>13.88</v>
      </c>
      <c r="AH161" s="43">
        <v>293085</v>
      </c>
      <c r="AI161" s="43">
        <f t="shared" si="60"/>
        <v>293085</v>
      </c>
      <c r="AK161" s="58">
        <f t="shared" si="61"/>
        <v>42615</v>
      </c>
      <c r="AL161" s="43">
        <f t="shared" si="68"/>
        <v>156</v>
      </c>
      <c r="AM161" s="43">
        <f>IF(AK161="","",NETWORKDAYS(AK161,$AM$2,FERIADOS!$A$1:$A$830)-1)</f>
        <v>82</v>
      </c>
      <c r="AN161" s="63">
        <v>3.2568999999999999</v>
      </c>
      <c r="AO161" s="43">
        <f t="shared" si="65"/>
        <v>13.955</v>
      </c>
      <c r="AP161" s="50">
        <f t="shared" si="66"/>
        <v>215660</v>
      </c>
      <c r="AQ161" s="59">
        <f t="shared" si="58"/>
        <v>181.21086816535606</v>
      </c>
      <c r="AR161" s="59">
        <f t="shared" si="67"/>
        <v>0</v>
      </c>
      <c r="AS161" s="72">
        <v>42615</v>
      </c>
      <c r="AT161" s="73">
        <v>6170.2940259201823</v>
      </c>
      <c r="AU161" s="62">
        <v>0</v>
      </c>
      <c r="AV161" s="62">
        <v>0</v>
      </c>
      <c r="AW161" s="62">
        <v>0</v>
      </c>
      <c r="AX161" s="62">
        <v>0</v>
      </c>
      <c r="AY161" s="62">
        <v>0</v>
      </c>
      <c r="AZ161" s="62">
        <v>0</v>
      </c>
      <c r="BA161" s="62">
        <v>0</v>
      </c>
      <c r="BB161" s="62">
        <v>0</v>
      </c>
      <c r="BC161" s="62">
        <v>0</v>
      </c>
      <c r="BD161" s="62">
        <v>0</v>
      </c>
      <c r="BE161" s="62">
        <v>0</v>
      </c>
      <c r="BF161" s="62">
        <v>0</v>
      </c>
      <c r="BG161" s="62">
        <v>0</v>
      </c>
      <c r="BH161" s="62">
        <v>0</v>
      </c>
      <c r="BI161" s="62">
        <v>0</v>
      </c>
      <c r="BJ161" s="62">
        <v>0</v>
      </c>
      <c r="BK161" s="62">
        <v>0</v>
      </c>
      <c r="BL161" s="62">
        <v>0</v>
      </c>
      <c r="BM161" s="62">
        <v>0</v>
      </c>
      <c r="BN161" s="74">
        <v>0</v>
      </c>
      <c r="BO161" s="75">
        <v>0</v>
      </c>
      <c r="BP161" s="62">
        <v>0</v>
      </c>
      <c r="BQ161" s="62">
        <v>0</v>
      </c>
      <c r="BR161" s="62">
        <v>0</v>
      </c>
      <c r="BS161" s="62">
        <v>0</v>
      </c>
      <c r="BT161" s="62">
        <v>0</v>
      </c>
      <c r="BU161" s="62">
        <v>0</v>
      </c>
      <c r="BV161" s="62">
        <v>0</v>
      </c>
      <c r="BW161" s="62">
        <v>0</v>
      </c>
      <c r="BX161" s="62">
        <v>0</v>
      </c>
      <c r="BY161" s="62">
        <v>0</v>
      </c>
      <c r="BZ161" s="62">
        <v>0</v>
      </c>
      <c r="CA161" s="62">
        <v>0</v>
      </c>
      <c r="CB161" s="62">
        <v>0</v>
      </c>
      <c r="CC161" s="62">
        <v>0</v>
      </c>
      <c r="CD161" s="62">
        <v>0</v>
      </c>
      <c r="CE161" s="62">
        <v>0</v>
      </c>
      <c r="CF161" s="62">
        <v>0</v>
      </c>
      <c r="CG161" s="62">
        <v>0</v>
      </c>
      <c r="CH161" s="62">
        <v>0</v>
      </c>
      <c r="CI161" s="62">
        <v>0</v>
      </c>
      <c r="CJ161" s="62">
        <v>0</v>
      </c>
      <c r="CK161" s="62">
        <v>0</v>
      </c>
      <c r="CL161" s="62">
        <v>0</v>
      </c>
      <c r="CM161" s="62">
        <v>0</v>
      </c>
      <c r="CN161" s="62">
        <v>14.132999999999999</v>
      </c>
      <c r="CO161" s="62">
        <v>13590</v>
      </c>
      <c r="CP161" s="62">
        <v>2.8712883492574548</v>
      </c>
      <c r="CQ161" s="62">
        <v>14.1</v>
      </c>
      <c r="CR161" s="62">
        <v>3905</v>
      </c>
      <c r="CS161" s="62">
        <v>1.6334184701201102</v>
      </c>
      <c r="CT161" s="62">
        <v>14.06</v>
      </c>
      <c r="CU161" s="62">
        <v>11725</v>
      </c>
      <c r="CV161" s="62">
        <v>7.2832059095934678</v>
      </c>
      <c r="CW161" s="62">
        <v>13.955</v>
      </c>
      <c r="CX161" s="62">
        <v>215660</v>
      </c>
      <c r="CY161" s="62">
        <v>181.21086816535606</v>
      </c>
      <c r="CZ161" s="62">
        <v>13.824999999999999</v>
      </c>
      <c r="DA161" s="62">
        <v>2565</v>
      </c>
      <c r="DB161" s="62">
        <v>2.7068793196252758</v>
      </c>
      <c r="DC161" s="62">
        <v>0</v>
      </c>
      <c r="DD161" s="62">
        <v>0</v>
      </c>
      <c r="DE161" s="62">
        <v>0</v>
      </c>
      <c r="DF161" s="62">
        <v>13.58</v>
      </c>
      <c r="DG161" s="62">
        <v>30760</v>
      </c>
      <c r="DH161" s="62">
        <v>44.465889986094957</v>
      </c>
      <c r="DI161" s="62">
        <v>13.46</v>
      </c>
      <c r="DJ161" s="62">
        <v>500</v>
      </c>
      <c r="DK161" s="62">
        <v>0.80655904258308231</v>
      </c>
      <c r="DL161" s="62">
        <v>13.305999999999999</v>
      </c>
      <c r="DM161" s="62">
        <v>0</v>
      </c>
      <c r="DN161" s="62">
        <v>0</v>
      </c>
      <c r="DO161" s="62">
        <v>13.19</v>
      </c>
      <c r="DP161" s="62">
        <v>34787</v>
      </c>
      <c r="DQ161" s="62">
        <v>69.708417212955169</v>
      </c>
      <c r="DR161" s="62">
        <v>13.04</v>
      </c>
      <c r="DS161" s="62">
        <v>220</v>
      </c>
      <c r="DT161" s="62">
        <v>0.48201465841563057</v>
      </c>
      <c r="DU161" s="62">
        <v>12.913</v>
      </c>
      <c r="DV161" s="62">
        <v>1405</v>
      </c>
      <c r="DW161" s="62">
        <v>3.3600216932531732</v>
      </c>
      <c r="DX161" s="62">
        <v>12.82</v>
      </c>
      <c r="DY161" s="62">
        <v>13920</v>
      </c>
      <c r="DZ161" s="62">
        <v>35.668429156734014</v>
      </c>
      <c r="EA161" s="62"/>
      <c r="EB161" s="62"/>
      <c r="EC161" s="62"/>
      <c r="ED161" s="62"/>
      <c r="EE161" s="62"/>
      <c r="EF161" s="62"/>
      <c r="EG161" s="62">
        <v>12.52</v>
      </c>
      <c r="EH161" s="62">
        <v>237400</v>
      </c>
      <c r="EI161" s="62">
        <v>728.75943271852771</v>
      </c>
      <c r="EJ161" s="62"/>
      <c r="EK161" s="62">
        <v>0</v>
      </c>
      <c r="EL161" s="62">
        <v>0</v>
      </c>
      <c r="EM161" s="62">
        <v>0</v>
      </c>
      <c r="EN161" s="62">
        <v>0</v>
      </c>
      <c r="EO161" s="62">
        <v>0</v>
      </c>
      <c r="EP161" s="62">
        <v>12.33</v>
      </c>
      <c r="EQ161" s="62">
        <v>6460</v>
      </c>
      <c r="ER161" s="62">
        <v>22.922865602379193</v>
      </c>
      <c r="ES161" s="62">
        <v>12.17</v>
      </c>
      <c r="ET161" s="62">
        <v>29505</v>
      </c>
      <c r="EU161" s="62">
        <v>118.51413423850047</v>
      </c>
      <c r="EV161" s="62">
        <v>12.04</v>
      </c>
      <c r="EW161" s="62">
        <v>10945</v>
      </c>
      <c r="EX161" s="62">
        <v>48.878738693823244</v>
      </c>
      <c r="EY161" s="62">
        <v>11.92</v>
      </c>
      <c r="EZ161" s="62">
        <v>305295</v>
      </c>
      <c r="FA161" s="62">
        <v>1489.4425036031087</v>
      </c>
      <c r="FB161" s="62">
        <v>11.87</v>
      </c>
      <c r="FC161" s="62">
        <v>515</v>
      </c>
      <c r="FD161" s="62">
        <v>2.7059506456376963</v>
      </c>
      <c r="FE161" s="62">
        <v>11.84</v>
      </c>
      <c r="FF161" s="62">
        <v>14665</v>
      </c>
      <c r="FG161" s="62">
        <v>82.279022497446036</v>
      </c>
      <c r="FH161" s="62">
        <v>11.86</v>
      </c>
      <c r="FI161" s="62">
        <v>550</v>
      </c>
      <c r="FJ161" s="62">
        <v>3.2752544487749744</v>
      </c>
      <c r="FK161" s="62">
        <v>11.86</v>
      </c>
      <c r="FL161" s="76">
        <v>123380</v>
      </c>
      <c r="FM161" s="76">
        <v>773.46486542573348</v>
      </c>
      <c r="FN161" s="76">
        <v>11.882</v>
      </c>
      <c r="FO161" s="76">
        <v>35</v>
      </c>
      <c r="FP161" s="76">
        <v>0.2291085027055739</v>
      </c>
      <c r="FQ161" s="76">
        <v>11.9</v>
      </c>
      <c r="FR161" s="76">
        <v>35520</v>
      </c>
      <c r="FS161" s="76">
        <v>241.49702929966116</v>
      </c>
      <c r="FT161" s="76">
        <v>11.895</v>
      </c>
      <c r="FU161" s="76">
        <v>110</v>
      </c>
      <c r="FV161" s="76">
        <v>0.77602109327092639</v>
      </c>
      <c r="FW161" s="76">
        <v>11.89</v>
      </c>
      <c r="FX161" s="76">
        <v>215052</v>
      </c>
      <c r="FY161" s="76">
        <v>1566.4028492236091</v>
      </c>
      <c r="FZ161" s="76">
        <v>11.898</v>
      </c>
      <c r="GA161" s="76">
        <v>5</v>
      </c>
      <c r="GB161" s="76">
        <v>3.7419848248652701E-2</v>
      </c>
      <c r="GC161" s="62">
        <v>11.906000000000001</v>
      </c>
      <c r="GD161" s="62">
        <v>5</v>
      </c>
      <c r="GE161" s="62">
        <v>3.8352406181334606E-2</v>
      </c>
      <c r="GF161" s="62">
        <v>11.914</v>
      </c>
      <c r="GG161" s="62">
        <v>5</v>
      </c>
      <c r="GH161" s="62">
        <v>3.9243265782929103E-2</v>
      </c>
      <c r="GI161" s="62">
        <v>11.92</v>
      </c>
      <c r="GJ161" s="62">
        <v>1325</v>
      </c>
      <c r="GK161" s="62">
        <v>10.607700454861646</v>
      </c>
      <c r="GL161" s="62">
        <v>11.958</v>
      </c>
      <c r="GM161" s="62">
        <v>0</v>
      </c>
      <c r="GN161" s="62">
        <v>0</v>
      </c>
      <c r="GO161" s="62">
        <v>11.99</v>
      </c>
      <c r="GP161" s="62">
        <v>48395</v>
      </c>
      <c r="GQ161" s="62">
        <v>409.5256407216205</v>
      </c>
      <c r="GR161" s="62">
        <v>11.997999999999999</v>
      </c>
      <c r="GS161" s="62">
        <v>0</v>
      </c>
      <c r="GT161" s="62">
        <v>0</v>
      </c>
      <c r="GU161" s="62">
        <v>12.005000000000001</v>
      </c>
      <c r="GV161" s="62">
        <v>100</v>
      </c>
      <c r="GW161" s="62">
        <v>0.87438085850123215</v>
      </c>
      <c r="GX161" s="62">
        <v>12.074999999999999</v>
      </c>
      <c r="GY161" s="62">
        <v>0</v>
      </c>
      <c r="GZ161" s="62">
        <v>0</v>
      </c>
      <c r="HA161" s="62">
        <v>12.08</v>
      </c>
      <c r="HB161" s="62">
        <v>28207</v>
      </c>
      <c r="HC161" s="62">
        <v>248.88642061575223</v>
      </c>
      <c r="HD161" s="62">
        <v>12.095000000000001</v>
      </c>
      <c r="HE161" s="62">
        <v>755</v>
      </c>
      <c r="HF161" s="62">
        <v>6.6511098275982068</v>
      </c>
      <c r="HG161" s="62">
        <v>12.17</v>
      </c>
      <c r="HH161" s="62">
        <v>7441</v>
      </c>
      <c r="HI161" s="62">
        <v>64.288989964469494</v>
      </c>
      <c r="HJ161" s="62">
        <v>12.2</v>
      </c>
      <c r="HK161" s="62">
        <v>0</v>
      </c>
      <c r="HL161" s="62">
        <v>0</v>
      </c>
      <c r="HM161" s="62">
        <v>12.207000000000001</v>
      </c>
      <c r="HN161" s="62">
        <v>0</v>
      </c>
      <c r="HO161" s="62">
        <v>0</v>
      </c>
      <c r="HP161" s="62">
        <v>12.207000000000001</v>
      </c>
      <c r="HQ161" s="62">
        <v>0</v>
      </c>
      <c r="HR161" s="62">
        <v>0</v>
      </c>
    </row>
    <row r="162" spans="16:226" s="43" customFormat="1">
      <c r="P162" s="150">
        <f t="shared" si="59"/>
        <v>10</v>
      </c>
      <c r="Q162" s="61" t="str">
        <f>_xll.BDH(A162,$R$7:$S$7,$C$1,$C$1,"Dir=V","Dts=S","Sort=A","Quote=C","QtTyp=Y","Days=T","Per=cd","DtFmt=D","UseDPDF=Y")</f>
        <v>#N/A Invalid Security</v>
      </c>
      <c r="T162" s="43">
        <f t="shared" si="62"/>
        <v>0</v>
      </c>
      <c r="V162" s="69" t="str">
        <f>_xll.BDH(B162,$R$7:$S$7,$C$1,$C$1,"Dir=V","Dts=S","Sort=A","Quote=C","QtTyp=Y","Days=T","Per=cd","DtFmt=D","UseDPDF=Y")</f>
        <v>#N/A Invalid Security</v>
      </c>
      <c r="Y162" s="43">
        <f t="shared" si="63"/>
        <v>0</v>
      </c>
      <c r="AA162" s="43">
        <f t="shared" si="64"/>
        <v>0</v>
      </c>
      <c r="AB162" s="43">
        <f t="shared" si="57"/>
        <v>0</v>
      </c>
      <c r="AF162" s="54">
        <v>42233</v>
      </c>
      <c r="AG162" s="43">
        <v>13.89</v>
      </c>
      <c r="AH162" s="43">
        <v>139100</v>
      </c>
      <c r="AI162" s="43">
        <f t="shared" si="60"/>
        <v>139100</v>
      </c>
      <c r="AK162" s="58">
        <f t="shared" si="61"/>
        <v>42614</v>
      </c>
      <c r="AL162" s="43">
        <f t="shared" si="68"/>
        <v>157</v>
      </c>
      <c r="AM162" s="43">
        <f>IF(AK162="","",NETWORKDAYS(AK162,$AM$2,FERIADOS!$A$1:$A$830)-1)</f>
        <v>83</v>
      </c>
      <c r="AN162" s="63">
        <v>3.2572999999999999</v>
      </c>
      <c r="AO162" s="43">
        <f t="shared" si="65"/>
        <v>13.965</v>
      </c>
      <c r="AP162" s="50">
        <f t="shared" si="66"/>
        <v>293810</v>
      </c>
      <c r="AQ162" s="59">
        <f t="shared" si="58"/>
        <v>249.69872482164573</v>
      </c>
      <c r="AR162" s="59">
        <f t="shared" si="67"/>
        <v>0</v>
      </c>
      <c r="AS162" s="72">
        <v>42614</v>
      </c>
      <c r="AT162" s="73">
        <v>7298.4550693447018</v>
      </c>
      <c r="AU162" s="62">
        <v>0</v>
      </c>
      <c r="AV162" s="62">
        <v>0</v>
      </c>
      <c r="AW162" s="62">
        <v>0</v>
      </c>
      <c r="AX162" s="62">
        <v>0</v>
      </c>
      <c r="AY162" s="62">
        <v>0</v>
      </c>
      <c r="AZ162" s="62">
        <v>0</v>
      </c>
      <c r="BA162" s="62">
        <v>0</v>
      </c>
      <c r="BB162" s="62">
        <v>0</v>
      </c>
      <c r="BC162" s="62">
        <v>0</v>
      </c>
      <c r="BD162" s="62">
        <v>0</v>
      </c>
      <c r="BE162" s="62">
        <v>0</v>
      </c>
      <c r="BF162" s="62">
        <v>0</v>
      </c>
      <c r="BG162" s="62">
        <v>0</v>
      </c>
      <c r="BH162" s="62">
        <v>0</v>
      </c>
      <c r="BI162" s="62">
        <v>0</v>
      </c>
      <c r="BJ162" s="62">
        <v>0</v>
      </c>
      <c r="BK162" s="62">
        <v>0</v>
      </c>
      <c r="BL162" s="62">
        <v>0</v>
      </c>
      <c r="BM162" s="62">
        <v>0</v>
      </c>
      <c r="BN162" s="74">
        <v>0</v>
      </c>
      <c r="BO162" s="75">
        <v>0</v>
      </c>
      <c r="BP162" s="62">
        <v>0</v>
      </c>
      <c r="BQ162" s="62">
        <v>0</v>
      </c>
      <c r="BR162" s="62">
        <v>0</v>
      </c>
      <c r="BS162" s="62">
        <v>0</v>
      </c>
      <c r="BT162" s="62">
        <v>0</v>
      </c>
      <c r="BU162" s="62">
        <v>0</v>
      </c>
      <c r="BV162" s="62">
        <v>0</v>
      </c>
      <c r="BW162" s="62">
        <v>0</v>
      </c>
      <c r="BX162" s="62">
        <v>0</v>
      </c>
      <c r="BY162" s="62">
        <v>0</v>
      </c>
      <c r="BZ162" s="62">
        <v>0</v>
      </c>
      <c r="CA162" s="62">
        <v>0</v>
      </c>
      <c r="CB162" s="62">
        <v>0</v>
      </c>
      <c r="CC162" s="62">
        <v>0</v>
      </c>
      <c r="CD162" s="62">
        <v>0</v>
      </c>
      <c r="CE162" s="62">
        <v>0</v>
      </c>
      <c r="CF162" s="62">
        <v>0</v>
      </c>
      <c r="CG162" s="62">
        <v>0</v>
      </c>
      <c r="CH162" s="62">
        <v>0</v>
      </c>
      <c r="CI162" s="62">
        <v>0</v>
      </c>
      <c r="CJ162" s="62">
        <v>0</v>
      </c>
      <c r="CK162" s="62">
        <v>0</v>
      </c>
      <c r="CL162" s="62">
        <v>0</v>
      </c>
      <c r="CM162" s="62">
        <v>0</v>
      </c>
      <c r="CN162" s="62">
        <v>14.132</v>
      </c>
      <c r="CO162" s="62">
        <v>138330</v>
      </c>
      <c r="CP162" s="62">
        <v>30.668038008572733</v>
      </c>
      <c r="CQ162" s="62">
        <v>14.1</v>
      </c>
      <c r="CR162" s="62">
        <v>2005</v>
      </c>
      <c r="CS162" s="62">
        <v>0.85908078867999904</v>
      </c>
      <c r="CT162" s="62">
        <v>14.05</v>
      </c>
      <c r="CU162" s="62">
        <v>545</v>
      </c>
      <c r="CV162" s="62">
        <v>0.34399494761875837</v>
      </c>
      <c r="CW162" s="62">
        <v>13.965</v>
      </c>
      <c r="CX162" s="62">
        <v>293810</v>
      </c>
      <c r="CY162" s="62">
        <v>249.69872482164573</v>
      </c>
      <c r="CZ162" s="62">
        <v>13.855</v>
      </c>
      <c r="DA162" s="62">
        <v>1005</v>
      </c>
      <c r="DB162" s="62">
        <v>1.0697071783843008</v>
      </c>
      <c r="DC162" s="62">
        <v>0</v>
      </c>
      <c r="DD162" s="62">
        <v>0</v>
      </c>
      <c r="DE162" s="62">
        <v>0</v>
      </c>
      <c r="DF162" s="62">
        <v>13.605</v>
      </c>
      <c r="DG162" s="62">
        <v>13855</v>
      </c>
      <c r="DH162" s="62">
        <v>20.146903042073195</v>
      </c>
      <c r="DI162" s="62">
        <v>13.458</v>
      </c>
      <c r="DJ162" s="62">
        <v>0</v>
      </c>
      <c r="DK162" s="62">
        <v>0</v>
      </c>
      <c r="DL162" s="62">
        <v>13.317</v>
      </c>
      <c r="DM162" s="62">
        <v>0</v>
      </c>
      <c r="DN162" s="62">
        <v>0</v>
      </c>
      <c r="DO162" s="62">
        <v>13.21</v>
      </c>
      <c r="DP162" s="62">
        <v>46995</v>
      </c>
      <c r="DQ162" s="62">
        <v>94.540175776103567</v>
      </c>
      <c r="DR162" s="62">
        <v>13.074999999999999</v>
      </c>
      <c r="DS162" s="62">
        <v>0</v>
      </c>
      <c r="DT162" s="62">
        <v>0</v>
      </c>
      <c r="DU162" s="62">
        <v>12.951000000000001</v>
      </c>
      <c r="DV162" s="62">
        <v>0</v>
      </c>
      <c r="DW162" s="62">
        <v>0</v>
      </c>
      <c r="DX162" s="62">
        <v>12.86</v>
      </c>
      <c r="DY162" s="62">
        <v>38580</v>
      </c>
      <c r="DZ162" s="62">
        <v>99.090443731344749</v>
      </c>
      <c r="EA162" s="62"/>
      <c r="EB162" s="62"/>
      <c r="EC162" s="62"/>
      <c r="ED162" s="62"/>
      <c r="EE162" s="62"/>
      <c r="EF162" s="62"/>
      <c r="EG162" s="62">
        <v>12.59</v>
      </c>
      <c r="EH162" s="62">
        <v>349365</v>
      </c>
      <c r="EI162" s="62">
        <v>1073.5206312865282</v>
      </c>
      <c r="EJ162" s="62"/>
      <c r="EK162" s="62">
        <v>0</v>
      </c>
      <c r="EL162" s="62">
        <v>0</v>
      </c>
      <c r="EM162" s="62">
        <v>0</v>
      </c>
      <c r="EN162" s="62">
        <v>0</v>
      </c>
      <c r="EO162" s="62">
        <v>0</v>
      </c>
      <c r="EP162" s="62">
        <v>12.41</v>
      </c>
      <c r="EQ162" s="62">
        <v>19315</v>
      </c>
      <c r="ER162" s="62">
        <v>68.547637981450535</v>
      </c>
      <c r="ES162" s="62">
        <v>12.26</v>
      </c>
      <c r="ET162" s="62">
        <v>93065</v>
      </c>
      <c r="EU162" s="62">
        <v>373.58075086258788</v>
      </c>
      <c r="EV162" s="62">
        <v>12.14</v>
      </c>
      <c r="EW162" s="62">
        <v>81820</v>
      </c>
      <c r="EX162" s="62">
        <v>364.89126787868065</v>
      </c>
      <c r="EY162" s="62">
        <v>12.01</v>
      </c>
      <c r="EZ162" s="62">
        <v>391155</v>
      </c>
      <c r="FA162" s="62">
        <v>1905.4477119452631</v>
      </c>
      <c r="FB162" s="62">
        <v>11.95</v>
      </c>
      <c r="FC162" s="62">
        <v>8695</v>
      </c>
      <c r="FD162" s="62">
        <v>45.615128739067607</v>
      </c>
      <c r="FE162" s="62">
        <v>11.93</v>
      </c>
      <c r="FF162" s="62">
        <v>30950</v>
      </c>
      <c r="FG162" s="62">
        <v>173.26518467838119</v>
      </c>
      <c r="FH162" s="62">
        <v>11.95</v>
      </c>
      <c r="FI162" s="62">
        <v>4080</v>
      </c>
      <c r="FJ162" s="62">
        <v>24.234929473381417</v>
      </c>
      <c r="FK162" s="62">
        <v>11.96</v>
      </c>
      <c r="FL162" s="76">
        <v>97805</v>
      </c>
      <c r="FM162" s="76">
        <v>611.16272739851945</v>
      </c>
      <c r="FN162" s="76">
        <v>11.99</v>
      </c>
      <c r="FO162" s="76">
        <v>2655</v>
      </c>
      <c r="FP162" s="76">
        <v>17.312697712892874</v>
      </c>
      <c r="FQ162" s="76">
        <v>11.98</v>
      </c>
      <c r="FR162" s="76">
        <v>51235</v>
      </c>
      <c r="FS162" s="76">
        <v>347.31356171107927</v>
      </c>
      <c r="FT162" s="76">
        <v>11.975</v>
      </c>
      <c r="FU162" s="76">
        <v>540</v>
      </c>
      <c r="FV162" s="76">
        <v>3.7973609698547661</v>
      </c>
      <c r="FW162" s="76">
        <v>11.97</v>
      </c>
      <c r="FX162" s="76">
        <v>163912</v>
      </c>
      <c r="FY162" s="76">
        <v>1189.8049308878562</v>
      </c>
      <c r="FZ162" s="76">
        <v>11.975999999999999</v>
      </c>
      <c r="GA162" s="76">
        <v>10</v>
      </c>
      <c r="GB162" s="76">
        <v>7.4573356778002753E-2</v>
      </c>
      <c r="GC162" s="62">
        <v>11.981</v>
      </c>
      <c r="GD162" s="62">
        <v>5</v>
      </c>
      <c r="GE162" s="62">
        <v>3.8213591588321841E-2</v>
      </c>
      <c r="GF162" s="62">
        <v>11.986000000000001</v>
      </c>
      <c r="GG162" s="62">
        <v>0</v>
      </c>
      <c r="GH162" s="62">
        <v>0</v>
      </c>
      <c r="GI162" s="62">
        <v>11.99</v>
      </c>
      <c r="GJ162" s="62">
        <v>4220</v>
      </c>
      <c r="GK162" s="62">
        <v>33.657598500423667</v>
      </c>
      <c r="GL162" s="62">
        <v>12.022</v>
      </c>
      <c r="GM162" s="62">
        <v>0</v>
      </c>
      <c r="GN162" s="62">
        <v>0</v>
      </c>
      <c r="GO162" s="62">
        <v>12.05</v>
      </c>
      <c r="GP162" s="62">
        <v>20550</v>
      </c>
      <c r="GQ162" s="62">
        <v>173.22837973538617</v>
      </c>
      <c r="GR162" s="62">
        <v>12.073</v>
      </c>
      <c r="GS162" s="62">
        <v>0</v>
      </c>
      <c r="GT162" s="62">
        <v>0</v>
      </c>
      <c r="GU162" s="62">
        <v>12.093</v>
      </c>
      <c r="GV162" s="62">
        <v>85</v>
      </c>
      <c r="GW162" s="62">
        <v>0.73837989372043722</v>
      </c>
      <c r="GX162" s="62">
        <v>12.11</v>
      </c>
      <c r="GY162" s="62">
        <v>100</v>
      </c>
      <c r="GZ162" s="62">
        <v>0.87549817857978707</v>
      </c>
      <c r="HA162" s="62">
        <v>12.16</v>
      </c>
      <c r="HB162" s="62">
        <v>32995</v>
      </c>
      <c r="HC162" s="62">
        <v>289.18061476896247</v>
      </c>
      <c r="HD162" s="62">
        <v>12.199</v>
      </c>
      <c r="HE162" s="62">
        <v>85</v>
      </c>
      <c r="HF162" s="62">
        <v>0.74157041389349587</v>
      </c>
      <c r="HG162" s="62">
        <v>12.23</v>
      </c>
      <c r="HH162" s="62">
        <v>12230</v>
      </c>
      <c r="HI162" s="62">
        <v>105.00865108540293</v>
      </c>
      <c r="HJ162" s="62">
        <v>12.26</v>
      </c>
      <c r="HK162" s="62">
        <v>0</v>
      </c>
      <c r="HL162" s="62">
        <v>0</v>
      </c>
      <c r="HM162" s="62">
        <v>12.266999999999999</v>
      </c>
      <c r="HN162" s="62">
        <v>0</v>
      </c>
      <c r="HO162" s="62">
        <v>0</v>
      </c>
      <c r="HP162" s="62">
        <v>12.266999999999999</v>
      </c>
      <c r="HQ162" s="62">
        <v>0</v>
      </c>
      <c r="HR162" s="62">
        <v>0</v>
      </c>
    </row>
    <row r="163" spans="16:226" s="43" customFormat="1">
      <c r="P163" s="150">
        <f t="shared" si="59"/>
        <v>10</v>
      </c>
      <c r="Q163" s="61" t="str">
        <f>_xll.BDH(A163,$R$7:$S$7,$C$1,$C$1,"Dir=V","Dts=S","Sort=A","Quote=C","QtTyp=Y","Days=T","Per=cd","DtFmt=D","UseDPDF=Y")</f>
        <v>#N/A Invalid Security</v>
      </c>
      <c r="T163" s="43">
        <f t="shared" si="62"/>
        <v>0</v>
      </c>
      <c r="V163" s="69" t="str">
        <f>_xll.BDH(B163,$R$7:$S$7,$C$1,$C$1,"Dir=V","Dts=S","Sort=A","Quote=C","QtTyp=Y","Days=T","Per=cd","DtFmt=D","UseDPDF=Y")</f>
        <v>#N/A Invalid Security</v>
      </c>
      <c r="Y163" s="43">
        <f t="shared" si="63"/>
        <v>0</v>
      </c>
      <c r="AA163" s="43">
        <f t="shared" si="64"/>
        <v>0</v>
      </c>
      <c r="AB163" s="43">
        <f t="shared" si="57"/>
        <v>0</v>
      </c>
      <c r="AF163" s="54">
        <v>42234</v>
      </c>
      <c r="AG163" s="43">
        <v>13.87</v>
      </c>
      <c r="AH163" s="43">
        <v>147705</v>
      </c>
      <c r="AI163" s="43">
        <f t="shared" si="60"/>
        <v>147705</v>
      </c>
      <c r="AK163" s="58">
        <f t="shared" si="61"/>
        <v>42613</v>
      </c>
      <c r="AL163" s="43">
        <f t="shared" si="68"/>
        <v>158</v>
      </c>
      <c r="AM163" s="43">
        <f>IF(AK163="","",NETWORKDAYS(AK163,$AM$2,FERIADOS!$A$1:$A$830)-1)</f>
        <v>84</v>
      </c>
      <c r="AN163" s="63">
        <v>3.2267000000000001</v>
      </c>
      <c r="AO163" s="43">
        <f t="shared" si="65"/>
        <v>14.02</v>
      </c>
      <c r="AP163" s="50">
        <f t="shared" si="66"/>
        <v>159600</v>
      </c>
      <c r="AQ163" s="59">
        <f t="shared" si="58"/>
        <v>138.413461371365</v>
      </c>
      <c r="AR163" s="59">
        <f t="shared" si="67"/>
        <v>0</v>
      </c>
      <c r="AS163" s="72">
        <v>42613</v>
      </c>
      <c r="AT163" s="73">
        <v>4394.2898992551882</v>
      </c>
      <c r="AU163" s="62">
        <v>0</v>
      </c>
      <c r="AV163" s="62">
        <v>0</v>
      </c>
      <c r="AW163" s="62">
        <v>0</v>
      </c>
      <c r="AX163" s="62">
        <v>0</v>
      </c>
      <c r="AY163" s="62">
        <v>0</v>
      </c>
      <c r="AZ163" s="62">
        <v>0</v>
      </c>
      <c r="BA163" s="62">
        <v>0</v>
      </c>
      <c r="BB163" s="62">
        <v>0</v>
      </c>
      <c r="BC163" s="62">
        <v>0</v>
      </c>
      <c r="BD163" s="62">
        <v>0</v>
      </c>
      <c r="BE163" s="62">
        <v>0</v>
      </c>
      <c r="BF163" s="62">
        <v>0</v>
      </c>
      <c r="BG163" s="62">
        <v>0</v>
      </c>
      <c r="BH163" s="62">
        <v>0</v>
      </c>
      <c r="BI163" s="62">
        <v>0</v>
      </c>
      <c r="BJ163" s="62">
        <v>0</v>
      </c>
      <c r="BK163" s="62">
        <v>0</v>
      </c>
      <c r="BL163" s="62">
        <v>0</v>
      </c>
      <c r="BM163" s="62">
        <v>0</v>
      </c>
      <c r="BN163" s="74">
        <v>0</v>
      </c>
      <c r="BO163" s="75">
        <v>0</v>
      </c>
      <c r="BP163" s="62">
        <v>0</v>
      </c>
      <c r="BQ163" s="62">
        <v>0</v>
      </c>
      <c r="BR163" s="62">
        <v>0</v>
      </c>
      <c r="BS163" s="62">
        <v>0</v>
      </c>
      <c r="BT163" s="62">
        <v>0</v>
      </c>
      <c r="BU163" s="62">
        <v>0</v>
      </c>
      <c r="BV163" s="62">
        <v>0</v>
      </c>
      <c r="BW163" s="62">
        <v>0</v>
      </c>
      <c r="BX163" s="62">
        <v>0</v>
      </c>
      <c r="BY163" s="62">
        <v>0</v>
      </c>
      <c r="BZ163" s="62">
        <v>0</v>
      </c>
      <c r="CA163" s="62">
        <v>0</v>
      </c>
      <c r="CB163" s="62">
        <v>0</v>
      </c>
      <c r="CC163" s="62">
        <v>0</v>
      </c>
      <c r="CD163" s="62">
        <v>0</v>
      </c>
      <c r="CE163" s="62">
        <v>0</v>
      </c>
      <c r="CF163" s="62">
        <v>0</v>
      </c>
      <c r="CG163" s="62">
        <v>0</v>
      </c>
      <c r="CH163" s="62">
        <v>0</v>
      </c>
      <c r="CI163" s="62">
        <v>0</v>
      </c>
      <c r="CJ163" s="62">
        <v>0</v>
      </c>
      <c r="CK163" s="62">
        <v>14.125</v>
      </c>
      <c r="CL163" s="62">
        <v>60185</v>
      </c>
      <c r="CM163" s="62">
        <v>0.64821733947074489</v>
      </c>
      <c r="CN163" s="62">
        <v>14.125</v>
      </c>
      <c r="CO163" s="62">
        <v>81955</v>
      </c>
      <c r="CP163" s="62">
        <v>19.20652439480655</v>
      </c>
      <c r="CQ163" s="62">
        <v>14.105</v>
      </c>
      <c r="CR163" s="62">
        <v>4900</v>
      </c>
      <c r="CS163" s="62">
        <v>2.1698553709196853</v>
      </c>
      <c r="CT163" s="62">
        <v>14.09</v>
      </c>
      <c r="CU163" s="62">
        <v>9965</v>
      </c>
      <c r="CV163" s="62">
        <v>6.4472952957660965</v>
      </c>
      <c r="CW163" s="62">
        <v>14.02</v>
      </c>
      <c r="CX163" s="62">
        <v>159600</v>
      </c>
      <c r="CY163" s="62">
        <v>138.413461371365</v>
      </c>
      <c r="CZ163" s="62">
        <v>13.93</v>
      </c>
      <c r="DA163" s="62">
        <v>9260</v>
      </c>
      <c r="DB163" s="62">
        <v>10.029878336840454</v>
      </c>
      <c r="DC163" s="62">
        <v>0</v>
      </c>
      <c r="DD163" s="62">
        <v>0</v>
      </c>
      <c r="DE163" s="62">
        <v>0</v>
      </c>
      <c r="DF163" s="62">
        <v>13.71</v>
      </c>
      <c r="DG163" s="62">
        <v>64790</v>
      </c>
      <c r="DH163" s="62">
        <v>95.569278987114302</v>
      </c>
      <c r="DI163" s="62">
        <v>13.59</v>
      </c>
      <c r="DJ163" s="62">
        <v>1075</v>
      </c>
      <c r="DK163" s="62">
        <v>1.7666828474516312</v>
      </c>
      <c r="DL163" s="62">
        <v>13.45</v>
      </c>
      <c r="DM163" s="62">
        <v>1175</v>
      </c>
      <c r="DN163" s="62">
        <v>2.168939444474832</v>
      </c>
      <c r="DO163" s="62">
        <v>13.34</v>
      </c>
      <c r="DP163" s="62">
        <v>44168</v>
      </c>
      <c r="DQ163" s="62">
        <v>89.896132162916359</v>
      </c>
      <c r="DR163" s="62">
        <v>13.215</v>
      </c>
      <c r="DS163" s="62">
        <v>0</v>
      </c>
      <c r="DT163" s="62">
        <v>0</v>
      </c>
      <c r="DU163" s="62">
        <v>0</v>
      </c>
      <c r="DV163" s="62">
        <v>0</v>
      </c>
      <c r="DW163" s="62">
        <v>0</v>
      </c>
      <c r="DX163" s="62">
        <v>13.02</v>
      </c>
      <c r="DY163" s="62">
        <v>3170</v>
      </c>
      <c r="DZ163" s="62">
        <v>8.2212860504326351</v>
      </c>
      <c r="EA163" s="62"/>
      <c r="EB163" s="62"/>
      <c r="EC163" s="62"/>
      <c r="ED163" s="62"/>
      <c r="EE163" s="62"/>
      <c r="EF163" s="62"/>
      <c r="EG163" s="62">
        <v>12.78</v>
      </c>
      <c r="EH163" s="62">
        <v>192945</v>
      </c>
      <c r="EI163" s="62">
        <v>597.67566037326628</v>
      </c>
      <c r="EJ163" s="62"/>
      <c r="EK163" s="62">
        <v>0</v>
      </c>
      <c r="EL163" s="62">
        <v>0</v>
      </c>
      <c r="EM163" s="62">
        <v>0</v>
      </c>
      <c r="EN163" s="62">
        <v>0</v>
      </c>
      <c r="EO163" s="62">
        <v>0</v>
      </c>
      <c r="EP163" s="62">
        <v>12.62</v>
      </c>
      <c r="EQ163" s="62">
        <v>16600</v>
      </c>
      <c r="ER163" s="62">
        <v>59.31017447862768</v>
      </c>
      <c r="ES163" s="62">
        <v>12.46</v>
      </c>
      <c r="ET163" s="62">
        <v>15910</v>
      </c>
      <c r="EU163" s="62">
        <v>64.260568743069669</v>
      </c>
      <c r="EV163" s="62">
        <v>12.34</v>
      </c>
      <c r="EW163" s="62">
        <v>5885</v>
      </c>
      <c r="EX163" s="62">
        <v>26.38838071423768</v>
      </c>
      <c r="EY163" s="62">
        <v>12.21</v>
      </c>
      <c r="EZ163" s="62">
        <v>156065</v>
      </c>
      <c r="FA163" s="62">
        <v>763.89868950866833</v>
      </c>
      <c r="FB163" s="62">
        <v>12.16</v>
      </c>
      <c r="FC163" s="62">
        <v>2400</v>
      </c>
      <c r="FD163" s="62">
        <v>12.639683769812294</v>
      </c>
      <c r="FE163" s="62">
        <v>12.12</v>
      </c>
      <c r="FF163" s="62">
        <v>4685</v>
      </c>
      <c r="FG163" s="62">
        <v>26.331801730576213</v>
      </c>
      <c r="FH163" s="62">
        <v>12.13</v>
      </c>
      <c r="FI163" s="62">
        <v>290</v>
      </c>
      <c r="FJ163" s="62">
        <v>1.7290675109935736</v>
      </c>
      <c r="FK163" s="62">
        <v>12.1</v>
      </c>
      <c r="FL163" s="76">
        <v>45830</v>
      </c>
      <c r="FM163" s="76">
        <v>287.75756785715197</v>
      </c>
      <c r="FN163" s="76">
        <v>12.1</v>
      </c>
      <c r="FO163" s="76">
        <v>75</v>
      </c>
      <c r="FP163" s="76">
        <v>0.49181714618219496</v>
      </c>
      <c r="FQ163" s="76">
        <v>12.1</v>
      </c>
      <c r="FR163" s="76">
        <v>18210</v>
      </c>
      <c r="FS163" s="76">
        <v>124.04718462792042</v>
      </c>
      <c r="FT163" s="76">
        <v>12.07</v>
      </c>
      <c r="FU163" s="76">
        <v>60</v>
      </c>
      <c r="FV163" s="76">
        <v>0.42432933121204502</v>
      </c>
      <c r="FW163" s="76">
        <v>12.04</v>
      </c>
      <c r="FX163" s="76">
        <v>163480</v>
      </c>
      <c r="FY163" s="76">
        <v>1194.5146673995871</v>
      </c>
      <c r="FZ163" s="76">
        <v>12.07</v>
      </c>
      <c r="GA163" s="76">
        <v>35</v>
      </c>
      <c r="GB163" s="76">
        <v>0.26236739806429588</v>
      </c>
      <c r="GC163" s="62">
        <v>12.07</v>
      </c>
      <c r="GD163" s="62">
        <v>50</v>
      </c>
      <c r="GE163" s="62">
        <v>0.38413099903179426</v>
      </c>
      <c r="GF163" s="62">
        <v>12.07</v>
      </c>
      <c r="GG163" s="62">
        <v>0</v>
      </c>
      <c r="GH163" s="62">
        <v>0</v>
      </c>
      <c r="GI163" s="62">
        <v>12.07</v>
      </c>
      <c r="GJ163" s="62">
        <v>300</v>
      </c>
      <c r="GK163" s="62">
        <v>2.4052703312525843</v>
      </c>
      <c r="GL163" s="62">
        <v>12.097</v>
      </c>
      <c r="GM163" s="62">
        <v>0</v>
      </c>
      <c r="GN163" s="62">
        <v>0</v>
      </c>
      <c r="GO163" s="62">
        <v>12.12</v>
      </c>
      <c r="GP163" s="62">
        <v>47345</v>
      </c>
      <c r="GQ163" s="62">
        <v>401.12188329951016</v>
      </c>
      <c r="GR163" s="62">
        <v>12.148999999999999</v>
      </c>
      <c r="GS163" s="62">
        <v>0</v>
      </c>
      <c r="GT163" s="62">
        <v>0</v>
      </c>
      <c r="GU163" s="62">
        <v>12.175000000000001</v>
      </c>
      <c r="GV163" s="62">
        <v>70</v>
      </c>
      <c r="GW163" s="62">
        <v>0.61018821132917744</v>
      </c>
      <c r="GX163" s="62">
        <v>12.145</v>
      </c>
      <c r="GY163" s="62">
        <v>0</v>
      </c>
      <c r="GZ163" s="62">
        <v>0</v>
      </c>
      <c r="HA163" s="62">
        <v>12.19</v>
      </c>
      <c r="HB163" s="62">
        <v>43120</v>
      </c>
      <c r="HC163" s="62">
        <v>380.56468834805946</v>
      </c>
      <c r="HD163" s="62">
        <v>12.23</v>
      </c>
      <c r="HE163" s="62">
        <v>250</v>
      </c>
      <c r="HF163" s="62">
        <v>2.195447678991032</v>
      </c>
      <c r="HG163" s="62">
        <v>12.28</v>
      </c>
      <c r="HH163" s="62">
        <v>8435</v>
      </c>
      <c r="HI163" s="62">
        <v>72.738778196086798</v>
      </c>
      <c r="HJ163" s="62">
        <v>12.31</v>
      </c>
      <c r="HK163" s="62">
        <v>0</v>
      </c>
      <c r="HL163" s="62">
        <v>0</v>
      </c>
      <c r="HM163" s="62">
        <v>12.317</v>
      </c>
      <c r="HN163" s="62">
        <v>0</v>
      </c>
      <c r="HO163" s="62">
        <v>0</v>
      </c>
      <c r="HP163" s="62">
        <v>12.317</v>
      </c>
      <c r="HQ163" s="62">
        <v>0</v>
      </c>
      <c r="HR163" s="62">
        <v>0</v>
      </c>
    </row>
    <row r="164" spans="16:226" s="43" customFormat="1">
      <c r="P164" s="150">
        <f t="shared" si="59"/>
        <v>10</v>
      </c>
      <c r="Q164" s="61" t="str">
        <f>_xll.BDH(A164,$R$7:$S$7,$C$1,$C$1,"Dir=V","Dts=S","Sort=A","Quote=C","QtTyp=Y","Days=T","Per=cd","DtFmt=D","UseDPDF=Y")</f>
        <v>#N/A Invalid Security</v>
      </c>
      <c r="T164" s="43">
        <f t="shared" si="62"/>
        <v>0</v>
      </c>
      <c r="V164" s="69" t="str">
        <f>_xll.BDH(B164,$R$7:$S$7,$C$1,$C$1,"Dir=V","Dts=S","Sort=A","Quote=C","QtTyp=Y","Days=T","Per=cd","DtFmt=D","UseDPDF=Y")</f>
        <v>#N/A Invalid Security</v>
      </c>
      <c r="Y164" s="43">
        <f t="shared" si="63"/>
        <v>0</v>
      </c>
      <c r="AA164" s="43">
        <f t="shared" si="64"/>
        <v>0</v>
      </c>
      <c r="AB164" s="43">
        <f t="shared" si="57"/>
        <v>0</v>
      </c>
      <c r="AF164" s="54">
        <v>42235</v>
      </c>
      <c r="AG164" s="43">
        <v>13.8</v>
      </c>
      <c r="AH164" s="43">
        <v>259755</v>
      </c>
      <c r="AI164" s="43">
        <f t="shared" si="60"/>
        <v>259755</v>
      </c>
      <c r="AK164" s="58">
        <f t="shared" si="61"/>
        <v>42612</v>
      </c>
      <c r="AL164" s="43">
        <f t="shared" si="68"/>
        <v>159</v>
      </c>
      <c r="AM164" s="43">
        <f>IF(AK164="","",NETWORKDAYS(AK164,$AM$2,FERIADOS!$A$1:$A$830)-1)</f>
        <v>85</v>
      </c>
      <c r="AN164" s="63">
        <v>3.2401</v>
      </c>
      <c r="AO164" s="43">
        <f t="shared" si="65"/>
        <v>14.015000000000001</v>
      </c>
      <c r="AP164" s="50">
        <f t="shared" si="66"/>
        <v>162295</v>
      </c>
      <c r="AQ164" s="59">
        <f t="shared" si="58"/>
        <v>141.77176657427179</v>
      </c>
      <c r="AR164" s="59">
        <f t="shared" si="67"/>
        <v>0</v>
      </c>
      <c r="AS164" s="72">
        <v>42612</v>
      </c>
      <c r="AT164" s="73">
        <v>3828.2058093743572</v>
      </c>
      <c r="AU164" s="62">
        <v>0</v>
      </c>
      <c r="AV164" s="62">
        <v>0</v>
      </c>
      <c r="AW164" s="62">
        <v>0</v>
      </c>
      <c r="AX164" s="62">
        <v>0</v>
      </c>
      <c r="AY164" s="62">
        <v>0</v>
      </c>
      <c r="AZ164" s="62">
        <v>0</v>
      </c>
      <c r="BA164" s="62">
        <v>0</v>
      </c>
      <c r="BB164" s="62">
        <v>0</v>
      </c>
      <c r="BC164" s="62">
        <v>0</v>
      </c>
      <c r="BD164" s="62">
        <v>0</v>
      </c>
      <c r="BE164" s="62">
        <v>0</v>
      </c>
      <c r="BF164" s="62">
        <v>0</v>
      </c>
      <c r="BG164" s="62">
        <v>0</v>
      </c>
      <c r="BH164" s="62">
        <v>0</v>
      </c>
      <c r="BI164" s="62">
        <v>0</v>
      </c>
      <c r="BJ164" s="62">
        <v>0</v>
      </c>
      <c r="BK164" s="62">
        <v>0</v>
      </c>
      <c r="BL164" s="62">
        <v>0</v>
      </c>
      <c r="BM164" s="62">
        <v>0</v>
      </c>
      <c r="BN164" s="74">
        <v>0</v>
      </c>
      <c r="BO164" s="75">
        <v>0</v>
      </c>
      <c r="BP164" s="62">
        <v>0</v>
      </c>
      <c r="BQ164" s="62">
        <v>0</v>
      </c>
      <c r="BR164" s="62">
        <v>0</v>
      </c>
      <c r="BS164" s="62">
        <v>0</v>
      </c>
      <c r="BT164" s="62">
        <v>0</v>
      </c>
      <c r="BU164" s="62">
        <v>0</v>
      </c>
      <c r="BV164" s="62">
        <v>0</v>
      </c>
      <c r="BW164" s="62">
        <v>0</v>
      </c>
      <c r="BX164" s="62">
        <v>0</v>
      </c>
      <c r="BY164" s="62">
        <v>0</v>
      </c>
      <c r="BZ164" s="62">
        <v>0</v>
      </c>
      <c r="CA164" s="62">
        <v>0</v>
      </c>
      <c r="CB164" s="62">
        <v>0</v>
      </c>
      <c r="CC164" s="62">
        <v>0</v>
      </c>
      <c r="CD164" s="62">
        <v>0</v>
      </c>
      <c r="CE164" s="62">
        <v>0</v>
      </c>
      <c r="CF164" s="62">
        <v>0</v>
      </c>
      <c r="CG164" s="62">
        <v>0</v>
      </c>
      <c r="CH164" s="62">
        <v>0</v>
      </c>
      <c r="CI164" s="62">
        <v>0</v>
      </c>
      <c r="CJ164" s="62">
        <v>0</v>
      </c>
      <c r="CK164" s="62">
        <v>14.125</v>
      </c>
      <c r="CL164" s="62">
        <v>12810</v>
      </c>
      <c r="CM164" s="62">
        <v>0.27465276655706905</v>
      </c>
      <c r="CN164" s="62">
        <v>14.122999999999999</v>
      </c>
      <c r="CO164" s="62">
        <v>228565</v>
      </c>
      <c r="CP164" s="62">
        <v>55.740259939749393</v>
      </c>
      <c r="CQ164" s="62">
        <v>14.103</v>
      </c>
      <c r="CR164" s="62">
        <v>30470</v>
      </c>
      <c r="CS164" s="62">
        <v>13.750168284913839</v>
      </c>
      <c r="CT164" s="62">
        <v>14.08</v>
      </c>
      <c r="CU164" s="62">
        <v>505</v>
      </c>
      <c r="CV164" s="62">
        <v>0.33049210067747525</v>
      </c>
      <c r="CW164" s="62">
        <v>14.015000000000001</v>
      </c>
      <c r="CX164" s="62">
        <v>162295</v>
      </c>
      <c r="CY164" s="62">
        <v>141.77176657427179</v>
      </c>
      <c r="CZ164" s="62">
        <v>13.92</v>
      </c>
      <c r="DA164" s="62">
        <v>3925</v>
      </c>
      <c r="DB164" s="62">
        <v>4.2720072381050578</v>
      </c>
      <c r="DC164" s="62">
        <v>0</v>
      </c>
      <c r="DD164" s="62">
        <v>0</v>
      </c>
      <c r="DE164" s="62">
        <v>0</v>
      </c>
      <c r="DF164" s="62">
        <v>13.71</v>
      </c>
      <c r="DG164" s="62">
        <v>34585</v>
      </c>
      <c r="DH164" s="62">
        <v>51.123578074018909</v>
      </c>
      <c r="DI164" s="62">
        <v>13.576000000000001</v>
      </c>
      <c r="DJ164" s="62">
        <v>0</v>
      </c>
      <c r="DK164" s="62">
        <v>0</v>
      </c>
      <c r="DL164" s="62">
        <v>13.446999999999999</v>
      </c>
      <c r="DM164" s="62">
        <v>200</v>
      </c>
      <c r="DN164" s="62">
        <v>0.36945244714052977</v>
      </c>
      <c r="DO164" s="62">
        <v>13.35</v>
      </c>
      <c r="DP164" s="62">
        <v>26320</v>
      </c>
      <c r="DQ164" s="62">
        <v>53.569350722651734</v>
      </c>
      <c r="DR164" s="62">
        <v>13.221</v>
      </c>
      <c r="DS164" s="62">
        <v>0</v>
      </c>
      <c r="DT164" s="62">
        <v>0</v>
      </c>
      <c r="DU164" s="62">
        <v>0</v>
      </c>
      <c r="DV164" s="62">
        <v>0</v>
      </c>
      <c r="DW164" s="62">
        <v>0</v>
      </c>
      <c r="DX164" s="62">
        <v>13.02</v>
      </c>
      <c r="DY164" s="62">
        <v>4530</v>
      </c>
      <c r="DZ164" s="62">
        <v>11.73712374135234</v>
      </c>
      <c r="EA164" s="62"/>
      <c r="EB164" s="62"/>
      <c r="EC164" s="62"/>
      <c r="ED164" s="62"/>
      <c r="EE164" s="62"/>
      <c r="EF164" s="62"/>
      <c r="EG164" s="62">
        <v>12.77</v>
      </c>
      <c r="EH164" s="62">
        <v>151740</v>
      </c>
      <c r="EI164" s="62">
        <v>469.371601420319</v>
      </c>
      <c r="EJ164" s="62"/>
      <c r="EK164" s="62">
        <v>0</v>
      </c>
      <c r="EL164" s="62">
        <v>0</v>
      </c>
      <c r="EM164" s="62">
        <v>0</v>
      </c>
      <c r="EN164" s="62">
        <v>0</v>
      </c>
      <c r="EO164" s="62">
        <v>0</v>
      </c>
      <c r="EP164" s="62">
        <v>12.62</v>
      </c>
      <c r="EQ164" s="62">
        <v>4580</v>
      </c>
      <c r="ER164" s="62">
        <v>16.329873363672231</v>
      </c>
      <c r="ES164" s="62">
        <v>12.48</v>
      </c>
      <c r="ET164" s="62">
        <v>8795</v>
      </c>
      <c r="EU164" s="62">
        <v>35.419279330950602</v>
      </c>
      <c r="EV164" s="62">
        <v>12.37</v>
      </c>
      <c r="EW164" s="62">
        <v>17885</v>
      </c>
      <c r="EX164" s="62">
        <v>79.915583131811047</v>
      </c>
      <c r="EY164" s="62">
        <v>12.28</v>
      </c>
      <c r="EZ164" s="62">
        <v>138978</v>
      </c>
      <c r="FA164" s="62">
        <v>676.89877624478686</v>
      </c>
      <c r="FB164" s="62">
        <v>12.234999999999999</v>
      </c>
      <c r="FC164" s="62">
        <v>120</v>
      </c>
      <c r="FD164" s="62">
        <v>0.62856341387296455</v>
      </c>
      <c r="FE164" s="62">
        <v>12.2</v>
      </c>
      <c r="FF164" s="62">
        <v>5750</v>
      </c>
      <c r="FG164" s="62">
        <v>32.127558250363158</v>
      </c>
      <c r="FH164" s="62">
        <v>12.2</v>
      </c>
      <c r="FI164" s="62">
        <v>340</v>
      </c>
      <c r="FJ164" s="62">
        <v>2.0153733257200472</v>
      </c>
      <c r="FK164" s="62">
        <v>12.2</v>
      </c>
      <c r="FL164" s="76">
        <v>47050</v>
      </c>
      <c r="FM164" s="76">
        <v>293.28211786768151</v>
      </c>
      <c r="FN164" s="76">
        <v>12.2</v>
      </c>
      <c r="FO164" s="76">
        <v>110</v>
      </c>
      <c r="FP164" s="76">
        <v>0.71590112755936053</v>
      </c>
      <c r="FQ164" s="76">
        <v>12.2</v>
      </c>
      <c r="FR164" s="76">
        <v>11850</v>
      </c>
      <c r="FS164" s="76">
        <v>80.091939172585128</v>
      </c>
      <c r="FT164" s="76">
        <v>12.21</v>
      </c>
      <c r="FU164" s="76">
        <v>20</v>
      </c>
      <c r="FV164" s="76">
        <v>0.14004318097522983</v>
      </c>
      <c r="FW164" s="76">
        <v>12.17</v>
      </c>
      <c r="FX164" s="76">
        <v>182810</v>
      </c>
      <c r="FY164" s="76">
        <v>1322.6728215915919</v>
      </c>
      <c r="FZ164" s="76">
        <v>12.178000000000001</v>
      </c>
      <c r="GA164" s="76">
        <v>0</v>
      </c>
      <c r="GB164" s="76">
        <v>0</v>
      </c>
      <c r="GC164" s="62">
        <v>12.186</v>
      </c>
      <c r="GD164" s="62">
        <v>5</v>
      </c>
      <c r="GE164" s="62">
        <v>3.803938877362871E-2</v>
      </c>
      <c r="GF164" s="62">
        <v>12.194000000000001</v>
      </c>
      <c r="GG164" s="62">
        <v>0</v>
      </c>
      <c r="GH164" s="62">
        <v>0</v>
      </c>
      <c r="GI164" s="62">
        <v>12.2</v>
      </c>
      <c r="GJ164" s="62">
        <v>185</v>
      </c>
      <c r="GK164" s="62">
        <v>1.4667762580164891</v>
      </c>
      <c r="GL164" s="62">
        <v>12.221</v>
      </c>
      <c r="GM164" s="62">
        <v>0</v>
      </c>
      <c r="GN164" s="62">
        <v>0</v>
      </c>
      <c r="GO164" s="62">
        <v>12.24</v>
      </c>
      <c r="GP164" s="62">
        <v>31239</v>
      </c>
      <c r="GQ164" s="62">
        <v>261.56511834103179</v>
      </c>
      <c r="GR164" s="62">
        <v>12.259</v>
      </c>
      <c r="GS164" s="62">
        <v>0</v>
      </c>
      <c r="GT164" s="62">
        <v>0</v>
      </c>
      <c r="GU164" s="62">
        <v>12.275</v>
      </c>
      <c r="GV164" s="62">
        <v>130</v>
      </c>
      <c r="GW164" s="62">
        <v>1.1203054881375389</v>
      </c>
      <c r="GX164" s="62">
        <v>12.292999999999999</v>
      </c>
      <c r="GY164" s="62">
        <v>0</v>
      </c>
      <c r="GZ164" s="62">
        <v>0</v>
      </c>
      <c r="HA164" s="62">
        <v>12.31</v>
      </c>
      <c r="HB164" s="62">
        <v>19605</v>
      </c>
      <c r="HC164" s="62">
        <v>170.61047783615373</v>
      </c>
      <c r="HD164" s="62">
        <v>12.335000000000001</v>
      </c>
      <c r="HE164" s="62">
        <v>420</v>
      </c>
      <c r="HF164" s="62">
        <v>3.6377419699792872</v>
      </c>
      <c r="HG164" s="62">
        <v>12.39</v>
      </c>
      <c r="HH164" s="62">
        <v>5560</v>
      </c>
      <c r="HI164" s="62">
        <v>47.219066780937894</v>
      </c>
      <c r="HJ164" s="62">
        <v>12.42</v>
      </c>
      <c r="HK164" s="62">
        <v>0</v>
      </c>
      <c r="HL164" s="62">
        <v>0</v>
      </c>
      <c r="HM164" s="62">
        <v>12.427</v>
      </c>
      <c r="HN164" s="62">
        <v>0</v>
      </c>
      <c r="HO164" s="62">
        <v>0</v>
      </c>
      <c r="HP164" s="62">
        <v>12.427</v>
      </c>
      <c r="HQ164" s="62">
        <v>0</v>
      </c>
      <c r="HR164" s="62">
        <v>0</v>
      </c>
    </row>
    <row r="165" spans="16:226" s="43" customFormat="1">
      <c r="P165" s="150">
        <f t="shared" si="59"/>
        <v>10</v>
      </c>
      <c r="Q165" s="61" t="str">
        <f>_xll.BDH(A165,$R$7:$S$7,$C$1,$C$1,"Dir=V","Dts=S","Sort=A","Quote=C","QtTyp=Y","Days=T","Per=cd","DtFmt=D","UseDPDF=Y")</f>
        <v>#N/A Invalid Security</v>
      </c>
      <c r="T165" s="43">
        <f t="shared" si="62"/>
        <v>0</v>
      </c>
      <c r="V165" s="69" t="str">
        <f>_xll.BDH(B165,$R$7:$S$7,$C$1,$C$1,"Dir=V","Dts=S","Sort=A","Quote=C","QtTyp=Y","Days=T","Per=cd","DtFmt=D","UseDPDF=Y")</f>
        <v>#N/A Invalid Security</v>
      </c>
      <c r="Y165" s="43">
        <f t="shared" si="63"/>
        <v>0</v>
      </c>
      <c r="AA165" s="43">
        <f t="shared" si="64"/>
        <v>0</v>
      </c>
      <c r="AB165" s="43">
        <f t="shared" si="57"/>
        <v>0</v>
      </c>
      <c r="AF165" s="54">
        <v>42236</v>
      </c>
      <c r="AG165" s="43">
        <v>13.72</v>
      </c>
      <c r="AH165" s="43">
        <v>283595</v>
      </c>
      <c r="AI165" s="43">
        <f t="shared" si="60"/>
        <v>283595</v>
      </c>
      <c r="AK165" s="58">
        <f t="shared" si="61"/>
        <v>42611</v>
      </c>
      <c r="AL165" s="43">
        <f t="shared" si="68"/>
        <v>160</v>
      </c>
      <c r="AM165" s="43">
        <f>IF(AK165="","",NETWORKDAYS(AK165,$AM$2,FERIADOS!$A$1:$A$830)-1)</f>
        <v>86</v>
      </c>
      <c r="AN165" s="63">
        <v>3.2307000000000001</v>
      </c>
      <c r="AO165" s="43">
        <f t="shared" si="65"/>
        <v>14.02</v>
      </c>
      <c r="AP165" s="50">
        <f t="shared" si="66"/>
        <v>59565</v>
      </c>
      <c r="AQ165" s="59">
        <f t="shared" si="58"/>
        <v>52.76737386053361</v>
      </c>
      <c r="AR165" s="59">
        <f t="shared" si="67"/>
        <v>0</v>
      </c>
      <c r="AS165" s="72">
        <v>42611</v>
      </c>
      <c r="AT165" s="73">
        <v>2506.380297943243</v>
      </c>
      <c r="AU165" s="62">
        <v>0</v>
      </c>
      <c r="AV165" s="62">
        <v>0</v>
      </c>
      <c r="AW165" s="62">
        <v>0</v>
      </c>
      <c r="AX165" s="62">
        <v>0</v>
      </c>
      <c r="AY165" s="62">
        <v>0</v>
      </c>
      <c r="AZ165" s="62">
        <v>0</v>
      </c>
      <c r="BA165" s="62">
        <v>0</v>
      </c>
      <c r="BB165" s="62">
        <v>0</v>
      </c>
      <c r="BC165" s="62">
        <v>0</v>
      </c>
      <c r="BD165" s="62">
        <v>0</v>
      </c>
      <c r="BE165" s="62">
        <v>0</v>
      </c>
      <c r="BF165" s="62">
        <v>0</v>
      </c>
      <c r="BG165" s="62">
        <v>0</v>
      </c>
      <c r="BH165" s="62">
        <v>0</v>
      </c>
      <c r="BI165" s="62">
        <v>0</v>
      </c>
      <c r="BJ165" s="62">
        <v>0</v>
      </c>
      <c r="BK165" s="62">
        <v>0</v>
      </c>
      <c r="BL165" s="62">
        <v>0</v>
      </c>
      <c r="BM165" s="62">
        <v>0</v>
      </c>
      <c r="BN165" s="74">
        <v>0</v>
      </c>
      <c r="BO165" s="75">
        <v>0</v>
      </c>
      <c r="BP165" s="62">
        <v>0</v>
      </c>
      <c r="BQ165" s="62">
        <v>0</v>
      </c>
      <c r="BR165" s="62">
        <v>0</v>
      </c>
      <c r="BS165" s="62">
        <v>0</v>
      </c>
      <c r="BT165" s="62">
        <v>0</v>
      </c>
      <c r="BU165" s="62">
        <v>0</v>
      </c>
      <c r="BV165" s="62">
        <v>0</v>
      </c>
      <c r="BW165" s="62">
        <v>0</v>
      </c>
      <c r="BX165" s="62">
        <v>0</v>
      </c>
      <c r="BY165" s="62">
        <v>0</v>
      </c>
      <c r="BZ165" s="62">
        <v>0</v>
      </c>
      <c r="CA165" s="62">
        <v>0</v>
      </c>
      <c r="CB165" s="62">
        <v>0</v>
      </c>
      <c r="CC165" s="62">
        <v>0</v>
      </c>
      <c r="CD165" s="62">
        <v>0</v>
      </c>
      <c r="CE165" s="62">
        <v>0</v>
      </c>
      <c r="CF165" s="62">
        <v>0</v>
      </c>
      <c r="CG165" s="62">
        <v>0</v>
      </c>
      <c r="CH165" s="62">
        <v>0</v>
      </c>
      <c r="CI165" s="62">
        <v>0</v>
      </c>
      <c r="CJ165" s="62">
        <v>0</v>
      </c>
      <c r="CK165" s="62">
        <v>14.125</v>
      </c>
      <c r="CL165" s="62">
        <v>2605</v>
      </c>
      <c r="CM165" s="62">
        <v>8.397846184627171E-2</v>
      </c>
      <c r="CN165" s="62">
        <v>14.122</v>
      </c>
      <c r="CO165" s="62">
        <v>53790</v>
      </c>
      <c r="CP165" s="62">
        <v>13.720896576565387</v>
      </c>
      <c r="CQ165" s="62">
        <v>14.108000000000001</v>
      </c>
      <c r="CR165" s="62">
        <v>15130</v>
      </c>
      <c r="CS165" s="62">
        <v>7.0027846022785321</v>
      </c>
      <c r="CT165" s="62">
        <v>14.08</v>
      </c>
      <c r="CU165" s="62">
        <v>1575</v>
      </c>
      <c r="CV165" s="62">
        <v>1.0496015145531818</v>
      </c>
      <c r="CW165" s="62">
        <v>14.02</v>
      </c>
      <c r="CX165" s="62">
        <v>59565</v>
      </c>
      <c r="CY165" s="62">
        <v>52.76737386053361</v>
      </c>
      <c r="CZ165" s="62">
        <v>13.925000000000001</v>
      </c>
      <c r="DA165" s="62">
        <v>2865</v>
      </c>
      <c r="DB165" s="62">
        <v>3.1547639710591855</v>
      </c>
      <c r="DC165" s="62">
        <v>0</v>
      </c>
      <c r="DD165" s="62">
        <v>0</v>
      </c>
      <c r="DE165" s="62">
        <v>0</v>
      </c>
      <c r="DF165" s="62">
        <v>13.72</v>
      </c>
      <c r="DG165" s="62">
        <v>17385</v>
      </c>
      <c r="DH165" s="62">
        <v>25.930583898717206</v>
      </c>
      <c r="DI165" s="62">
        <v>13.605</v>
      </c>
      <c r="DJ165" s="62">
        <v>0</v>
      </c>
      <c r="DK165" s="62">
        <v>0</v>
      </c>
      <c r="DL165" s="62">
        <v>13.494999999999999</v>
      </c>
      <c r="DM165" s="62">
        <v>1300</v>
      </c>
      <c r="DN165" s="62">
        <v>2.4182361584852963</v>
      </c>
      <c r="DO165" s="62">
        <v>13.38</v>
      </c>
      <c r="DP165" s="62">
        <v>15695</v>
      </c>
      <c r="DQ165" s="62">
        <v>32.158808437218475</v>
      </c>
      <c r="DR165" s="62">
        <v>13.250999999999999</v>
      </c>
      <c r="DS165" s="62">
        <v>0</v>
      </c>
      <c r="DT165" s="62">
        <v>0</v>
      </c>
      <c r="DU165" s="62">
        <v>0</v>
      </c>
      <c r="DV165" s="62">
        <v>0</v>
      </c>
      <c r="DW165" s="62">
        <v>0</v>
      </c>
      <c r="DX165" s="62">
        <v>13.05</v>
      </c>
      <c r="DY165" s="62">
        <v>3465</v>
      </c>
      <c r="DZ165" s="62">
        <v>9.0274459023737599</v>
      </c>
      <c r="EA165" s="62"/>
      <c r="EB165" s="62"/>
      <c r="EC165" s="62"/>
      <c r="ED165" s="62"/>
      <c r="EE165" s="62"/>
      <c r="EF165" s="62"/>
      <c r="EG165" s="62">
        <v>12.79</v>
      </c>
      <c r="EH165" s="62">
        <v>115850</v>
      </c>
      <c r="EI165" s="62">
        <v>360.15245090896309</v>
      </c>
      <c r="EJ165" s="62"/>
      <c r="EK165" s="62">
        <v>0</v>
      </c>
      <c r="EL165" s="62">
        <v>0</v>
      </c>
      <c r="EM165" s="62">
        <v>0</v>
      </c>
      <c r="EN165" s="62">
        <v>0</v>
      </c>
      <c r="EO165" s="62">
        <v>0</v>
      </c>
      <c r="EP165" s="62">
        <v>12.64</v>
      </c>
      <c r="EQ165" s="62">
        <v>4315</v>
      </c>
      <c r="ER165" s="62">
        <v>15.454497289102408</v>
      </c>
      <c r="ES165" s="62">
        <v>12.5</v>
      </c>
      <c r="ET165" s="62">
        <v>10515</v>
      </c>
      <c r="EU165" s="62">
        <v>42.520817725759194</v>
      </c>
      <c r="EV165" s="62">
        <v>12.37</v>
      </c>
      <c r="EW165" s="62">
        <v>1685</v>
      </c>
      <c r="EX165" s="62">
        <v>7.5619605660443296</v>
      </c>
      <c r="EY165" s="62">
        <v>12.26</v>
      </c>
      <c r="EZ165" s="62">
        <v>129100</v>
      </c>
      <c r="FA165" s="62">
        <v>631.78028337720832</v>
      </c>
      <c r="FB165" s="62">
        <v>12.19</v>
      </c>
      <c r="FC165" s="62">
        <v>455</v>
      </c>
      <c r="FD165" s="62">
        <v>2.396268846106679</v>
      </c>
      <c r="FE165" s="62">
        <v>12.16</v>
      </c>
      <c r="FF165" s="62">
        <v>3150</v>
      </c>
      <c r="FG165" s="62">
        <v>17.692434626700582</v>
      </c>
      <c r="FH165" s="62">
        <v>12.14</v>
      </c>
      <c r="FI165" s="62">
        <v>560</v>
      </c>
      <c r="FJ165" s="62">
        <v>3.3391451271874004</v>
      </c>
      <c r="FK165" s="62">
        <v>12.15</v>
      </c>
      <c r="FL165" s="76">
        <v>27345</v>
      </c>
      <c r="FM165" s="76">
        <v>171.40486663163506</v>
      </c>
      <c r="FN165" s="76">
        <v>12.145</v>
      </c>
      <c r="FO165" s="76">
        <v>120</v>
      </c>
      <c r="FP165" s="76">
        <v>0.78552727781397058</v>
      </c>
      <c r="FQ165" s="76">
        <v>12.14</v>
      </c>
      <c r="FR165" s="76">
        <v>4805</v>
      </c>
      <c r="FS165" s="76">
        <v>32.673646220133165</v>
      </c>
      <c r="FT165" s="76">
        <v>12.14</v>
      </c>
      <c r="FU165" s="76">
        <v>35</v>
      </c>
      <c r="FV165" s="76">
        <v>0.24669546529283401</v>
      </c>
      <c r="FW165" s="76">
        <v>12.09</v>
      </c>
      <c r="FX165" s="76">
        <v>92240</v>
      </c>
      <c r="FY165" s="76">
        <v>672.17672006595092</v>
      </c>
      <c r="FZ165" s="76">
        <v>12.09</v>
      </c>
      <c r="GA165" s="76">
        <v>5</v>
      </c>
      <c r="GB165" s="76">
        <v>3.7428791948502092E-2</v>
      </c>
      <c r="GC165" s="62">
        <v>12.095000000000001</v>
      </c>
      <c r="GD165" s="62">
        <v>5</v>
      </c>
      <c r="GE165" s="62">
        <v>3.8344495222086418E-2</v>
      </c>
      <c r="GF165" s="62">
        <v>12.101000000000001</v>
      </c>
      <c r="GG165" s="62">
        <v>5</v>
      </c>
      <c r="GH165" s="62">
        <v>3.9215717161441482E-2</v>
      </c>
      <c r="GI165" s="62">
        <v>12.105</v>
      </c>
      <c r="GJ165" s="62">
        <v>190</v>
      </c>
      <c r="GK165" s="62">
        <v>1.5193484688927832</v>
      </c>
      <c r="GL165" s="62">
        <v>12.129</v>
      </c>
      <c r="GM165" s="62">
        <v>0</v>
      </c>
      <c r="GN165" s="62">
        <v>0</v>
      </c>
      <c r="GO165" s="62">
        <v>12.15</v>
      </c>
      <c r="GP165" s="62">
        <v>17595</v>
      </c>
      <c r="GQ165" s="62">
        <v>148.64684284128023</v>
      </c>
      <c r="GR165" s="62">
        <v>12.169</v>
      </c>
      <c r="GS165" s="62">
        <v>0</v>
      </c>
      <c r="GT165" s="62">
        <v>0</v>
      </c>
      <c r="GU165" s="62">
        <v>12.185</v>
      </c>
      <c r="GV165" s="62">
        <v>25</v>
      </c>
      <c r="GW165" s="62">
        <v>0.21753175624247842</v>
      </c>
      <c r="GX165" s="62">
        <v>12.21</v>
      </c>
      <c r="GY165" s="62">
        <v>5</v>
      </c>
      <c r="GZ165" s="62">
        <v>4.3797999743004412E-2</v>
      </c>
      <c r="HA165" s="62">
        <v>12.22</v>
      </c>
      <c r="HB165" s="62">
        <v>20362</v>
      </c>
      <c r="HC165" s="62">
        <v>179.04808272394152</v>
      </c>
      <c r="HD165" s="62">
        <v>12.234999999999999</v>
      </c>
      <c r="HE165" s="62">
        <v>95</v>
      </c>
      <c r="HF165" s="62">
        <v>0.83280179553112543</v>
      </c>
      <c r="HG165" s="62">
        <v>12.29</v>
      </c>
      <c r="HH165" s="62">
        <v>8190</v>
      </c>
      <c r="HI165" s="62">
        <v>70.457115841750792</v>
      </c>
      <c r="HJ165" s="62">
        <v>12.32</v>
      </c>
      <c r="HK165" s="62">
        <v>0</v>
      </c>
      <c r="HL165" s="62">
        <v>0</v>
      </c>
      <c r="HM165" s="62">
        <v>12.327</v>
      </c>
      <c r="HN165" s="62">
        <v>0</v>
      </c>
      <c r="HO165" s="62">
        <v>0</v>
      </c>
      <c r="HP165" s="62">
        <v>12.327</v>
      </c>
      <c r="HQ165" s="62">
        <v>0</v>
      </c>
      <c r="HR165" s="62">
        <v>0</v>
      </c>
    </row>
    <row r="166" spans="16:226" s="43" customFormat="1">
      <c r="P166" s="150">
        <f t="shared" si="59"/>
        <v>10</v>
      </c>
      <c r="Q166" s="61" t="str">
        <f>_xll.BDH(A166,$R$7:$S$7,$C$1,$C$1,"Dir=V","Dts=S","Sort=A","Quote=C","QtTyp=Y","Days=T","Per=cd","DtFmt=D","UseDPDF=Y")</f>
        <v>#N/A Invalid Security</v>
      </c>
      <c r="T166" s="43">
        <f t="shared" si="62"/>
        <v>0</v>
      </c>
      <c r="V166" s="69" t="str">
        <f>_xll.BDH(B166,$R$7:$S$7,$C$1,$C$1,"Dir=V","Dts=S","Sort=A","Quote=C","QtTyp=Y","Days=T","Per=cd","DtFmt=D","UseDPDF=Y")</f>
        <v>#N/A Invalid Security</v>
      </c>
      <c r="Y166" s="43">
        <f t="shared" si="63"/>
        <v>0</v>
      </c>
      <c r="AA166" s="43">
        <f t="shared" si="64"/>
        <v>0</v>
      </c>
      <c r="AB166" s="43">
        <f t="shared" si="57"/>
        <v>0</v>
      </c>
      <c r="AF166" s="54">
        <v>42237</v>
      </c>
      <c r="AG166" s="43">
        <v>13.81</v>
      </c>
      <c r="AH166" s="43">
        <v>417805</v>
      </c>
      <c r="AI166" s="43">
        <f t="shared" si="60"/>
        <v>417805</v>
      </c>
      <c r="AK166" s="58">
        <f t="shared" si="61"/>
        <v>42608</v>
      </c>
      <c r="AL166" s="43">
        <f t="shared" si="68"/>
        <v>161</v>
      </c>
      <c r="AM166" s="43">
        <f>IF(AK166="","",NETWORKDAYS(AK166,$AM$2,FERIADOS!$A$1:$A$830)-1)</f>
        <v>87</v>
      </c>
      <c r="AN166" s="63">
        <v>3.2656999999999998</v>
      </c>
      <c r="AO166" s="43">
        <f t="shared" si="65"/>
        <v>14.005000000000001</v>
      </c>
      <c r="AP166" s="50">
        <f t="shared" si="66"/>
        <v>102980</v>
      </c>
      <c r="AQ166" s="59">
        <f t="shared" si="58"/>
        <v>91.268122677744898</v>
      </c>
      <c r="AR166" s="59">
        <f t="shared" si="67"/>
        <v>0</v>
      </c>
      <c r="AS166" s="72">
        <v>42608</v>
      </c>
      <c r="AT166" s="73">
        <v>5063.586608870276</v>
      </c>
      <c r="AU166" s="62">
        <v>0</v>
      </c>
      <c r="AV166" s="62">
        <v>0</v>
      </c>
      <c r="AW166" s="62">
        <v>0</v>
      </c>
      <c r="AX166" s="62">
        <v>0</v>
      </c>
      <c r="AY166" s="62">
        <v>0</v>
      </c>
      <c r="AZ166" s="62">
        <v>0</v>
      </c>
      <c r="BA166" s="62">
        <v>0</v>
      </c>
      <c r="BB166" s="62">
        <v>0</v>
      </c>
      <c r="BC166" s="62">
        <v>0</v>
      </c>
      <c r="BD166" s="62">
        <v>0</v>
      </c>
      <c r="BE166" s="62">
        <v>0</v>
      </c>
      <c r="BF166" s="62">
        <v>0</v>
      </c>
      <c r="BG166" s="62">
        <v>0</v>
      </c>
      <c r="BH166" s="62">
        <v>0</v>
      </c>
      <c r="BI166" s="62">
        <v>0</v>
      </c>
      <c r="BJ166" s="62">
        <v>0</v>
      </c>
      <c r="BK166" s="62">
        <v>0</v>
      </c>
      <c r="BL166" s="62">
        <v>0</v>
      </c>
      <c r="BM166" s="62">
        <v>0</v>
      </c>
      <c r="BN166" s="74">
        <v>0</v>
      </c>
      <c r="BO166" s="75">
        <v>0</v>
      </c>
      <c r="BP166" s="62">
        <v>0</v>
      </c>
      <c r="BQ166" s="62">
        <v>0</v>
      </c>
      <c r="BR166" s="62">
        <v>0</v>
      </c>
      <c r="BS166" s="62">
        <v>0</v>
      </c>
      <c r="BT166" s="62">
        <v>0</v>
      </c>
      <c r="BU166" s="62">
        <v>0</v>
      </c>
      <c r="BV166" s="62">
        <v>0</v>
      </c>
      <c r="BW166" s="62">
        <v>0</v>
      </c>
      <c r="BX166" s="62">
        <v>0</v>
      </c>
      <c r="BY166" s="62">
        <v>0</v>
      </c>
      <c r="BZ166" s="62">
        <v>0</v>
      </c>
      <c r="CA166" s="62">
        <v>0</v>
      </c>
      <c r="CB166" s="62">
        <v>0</v>
      </c>
      <c r="CC166" s="62">
        <v>0</v>
      </c>
      <c r="CD166" s="62">
        <v>0</v>
      </c>
      <c r="CE166" s="62">
        <v>0</v>
      </c>
      <c r="CF166" s="62">
        <v>0</v>
      </c>
      <c r="CG166" s="62">
        <v>0</v>
      </c>
      <c r="CH166" s="62">
        <v>0</v>
      </c>
      <c r="CI166" s="62">
        <v>0</v>
      </c>
      <c r="CJ166" s="62">
        <v>0</v>
      </c>
      <c r="CK166" s="62">
        <v>14.13</v>
      </c>
      <c r="CL166" s="62">
        <v>6585</v>
      </c>
      <c r="CM166" s="62">
        <v>0.27985174500097798</v>
      </c>
      <c r="CN166" s="62">
        <v>14.122</v>
      </c>
      <c r="CO166" s="62">
        <v>95170</v>
      </c>
      <c r="CP166" s="62">
        <v>25.003595935261686</v>
      </c>
      <c r="CQ166" s="62">
        <v>14.1</v>
      </c>
      <c r="CR166" s="62">
        <v>16090</v>
      </c>
      <c r="CS166" s="62">
        <v>7.5314137777293029</v>
      </c>
      <c r="CT166" s="62">
        <v>14.08</v>
      </c>
      <c r="CU166" s="62">
        <v>16915</v>
      </c>
      <c r="CV166" s="62">
        <v>11.319900224890048</v>
      </c>
      <c r="CW166" s="62">
        <v>14.005000000000001</v>
      </c>
      <c r="CX166" s="62">
        <v>102980</v>
      </c>
      <c r="CY166" s="62">
        <v>91.268122677744898</v>
      </c>
      <c r="CZ166" s="62">
        <v>13.9</v>
      </c>
      <c r="DA166" s="62">
        <v>540</v>
      </c>
      <c r="DB166" s="62">
        <v>0.59356864974951529</v>
      </c>
      <c r="DC166" s="62">
        <v>0</v>
      </c>
      <c r="DD166" s="62">
        <v>0</v>
      </c>
      <c r="DE166" s="62">
        <v>0</v>
      </c>
      <c r="DF166" s="62">
        <v>13.705</v>
      </c>
      <c r="DG166" s="62">
        <v>21530</v>
      </c>
      <c r="DH166" s="62">
        <v>31.972513623483518</v>
      </c>
      <c r="DI166" s="62">
        <v>13.577</v>
      </c>
      <c r="DJ166" s="62">
        <v>0</v>
      </c>
      <c r="DK166" s="62">
        <v>0</v>
      </c>
      <c r="DL166" s="62">
        <v>13.454000000000001</v>
      </c>
      <c r="DM166" s="62">
        <v>5</v>
      </c>
      <c r="DN166" s="62">
        <v>9.2511254584004381E-3</v>
      </c>
      <c r="DO166" s="62">
        <v>13.36</v>
      </c>
      <c r="DP166" s="62">
        <v>20955</v>
      </c>
      <c r="DQ166" s="62">
        <v>42.671130702664179</v>
      </c>
      <c r="DR166" s="62">
        <v>13.231999999999999</v>
      </c>
      <c r="DS166" s="62">
        <v>0</v>
      </c>
      <c r="DT166" s="62">
        <v>0</v>
      </c>
      <c r="DU166" s="62">
        <v>0</v>
      </c>
      <c r="DV166" s="62">
        <v>0</v>
      </c>
      <c r="DW166" s="62">
        <v>0</v>
      </c>
      <c r="DX166" s="62">
        <v>13.03</v>
      </c>
      <c r="DY166" s="62">
        <v>4310</v>
      </c>
      <c r="DZ166" s="62">
        <v>11.147839371265521</v>
      </c>
      <c r="EA166" s="62"/>
      <c r="EB166" s="62"/>
      <c r="EC166" s="62"/>
      <c r="ED166" s="62"/>
      <c r="EE166" s="62"/>
      <c r="EF166" s="62"/>
      <c r="EG166" s="62">
        <v>12.77</v>
      </c>
      <c r="EH166" s="62">
        <v>164170</v>
      </c>
      <c r="EI166" s="62">
        <v>506.3738057887582</v>
      </c>
      <c r="EJ166" s="62"/>
      <c r="EK166" s="62">
        <v>0</v>
      </c>
      <c r="EL166" s="62">
        <v>0</v>
      </c>
      <c r="EM166" s="62">
        <v>0</v>
      </c>
      <c r="EN166" s="62">
        <v>0</v>
      </c>
      <c r="EO166" s="62">
        <v>0</v>
      </c>
      <c r="EP166" s="62">
        <v>12.62</v>
      </c>
      <c r="EQ166" s="62">
        <v>3315</v>
      </c>
      <c r="ER166" s="62">
        <v>11.775158553419569</v>
      </c>
      <c r="ES166" s="62">
        <v>12.49</v>
      </c>
      <c r="ET166" s="62">
        <v>11415</v>
      </c>
      <c r="EU166" s="62">
        <v>45.755133672743391</v>
      </c>
      <c r="EV166" s="62">
        <v>12.38</v>
      </c>
      <c r="EW166" s="62">
        <v>17950</v>
      </c>
      <c r="EX166" s="62">
        <v>79.786405170649758</v>
      </c>
      <c r="EY166" s="62">
        <v>12.29</v>
      </c>
      <c r="EZ166" s="62">
        <v>229870</v>
      </c>
      <c r="FA166" s="62">
        <v>1113.2661891194391</v>
      </c>
      <c r="FB166" s="62">
        <v>12.23</v>
      </c>
      <c r="FC166" s="62">
        <v>660</v>
      </c>
      <c r="FD166" s="62">
        <v>3.4380299984530169</v>
      </c>
      <c r="FE166" s="62">
        <v>12.21</v>
      </c>
      <c r="FF166" s="62">
        <v>2725</v>
      </c>
      <c r="FG166" s="62">
        <v>15.130070766390835</v>
      </c>
      <c r="FH166" s="62">
        <v>12.22</v>
      </c>
      <c r="FI166" s="62">
        <v>155</v>
      </c>
      <c r="FJ166" s="62">
        <v>0.9124317500582807</v>
      </c>
      <c r="FK166" s="62">
        <v>12.2</v>
      </c>
      <c r="FL166" s="76">
        <v>76925</v>
      </c>
      <c r="FM166" s="76">
        <v>476.44779681137368</v>
      </c>
      <c r="FN166" s="76">
        <v>12.205</v>
      </c>
      <c r="FO166" s="76">
        <v>60</v>
      </c>
      <c r="FP166" s="76">
        <v>0.38785868599045614</v>
      </c>
      <c r="FQ166" s="76">
        <v>12.21</v>
      </c>
      <c r="FR166" s="76">
        <v>12330</v>
      </c>
      <c r="FS166" s="76">
        <v>82.743954220002934</v>
      </c>
      <c r="FT166" s="76">
        <v>12.188000000000001</v>
      </c>
      <c r="FU166" s="76">
        <v>60</v>
      </c>
      <c r="FV166" s="76">
        <v>0.41768324580953931</v>
      </c>
      <c r="FW166" s="76">
        <v>12.17</v>
      </c>
      <c r="FX166" s="76">
        <v>241785</v>
      </c>
      <c r="FY166" s="76">
        <v>1737.2635950673164</v>
      </c>
      <c r="FZ166" s="76">
        <v>12.19</v>
      </c>
      <c r="GA166" s="76">
        <v>10</v>
      </c>
      <c r="GB166" s="76">
        <v>7.3719228384169694E-2</v>
      </c>
      <c r="GC166" s="62">
        <v>12.19</v>
      </c>
      <c r="GD166" s="62">
        <v>600</v>
      </c>
      <c r="GE166" s="62">
        <v>4.5313457816470395</v>
      </c>
      <c r="GF166" s="62">
        <v>12.198</v>
      </c>
      <c r="GG166" s="62">
        <v>0</v>
      </c>
      <c r="GH166" s="62">
        <v>0</v>
      </c>
      <c r="GI166" s="62">
        <v>12.205</v>
      </c>
      <c r="GJ166" s="62">
        <v>1320</v>
      </c>
      <c r="GK166" s="62">
        <v>10.38669299057676</v>
      </c>
      <c r="GL166" s="62">
        <v>12.244999999999999</v>
      </c>
      <c r="GM166" s="62">
        <v>0</v>
      </c>
      <c r="GN166" s="62">
        <v>0</v>
      </c>
      <c r="GO166" s="62">
        <v>12.28</v>
      </c>
      <c r="GP166" s="62">
        <v>34145</v>
      </c>
      <c r="GQ166" s="62">
        <v>283.01375496522166</v>
      </c>
      <c r="GR166" s="62">
        <v>12.292999999999999</v>
      </c>
      <c r="GS166" s="62">
        <v>0</v>
      </c>
      <c r="GT166" s="62">
        <v>0</v>
      </c>
      <c r="GU166" s="62">
        <v>12.305</v>
      </c>
      <c r="GV166" s="62">
        <v>440</v>
      </c>
      <c r="GW166" s="62">
        <v>3.7543713082629671</v>
      </c>
      <c r="GX166" s="62">
        <v>12.327999999999999</v>
      </c>
      <c r="GY166" s="62">
        <v>0</v>
      </c>
      <c r="GZ166" s="62">
        <v>0</v>
      </c>
      <c r="HA166" s="62">
        <v>12.35</v>
      </c>
      <c r="HB166" s="62">
        <v>40420</v>
      </c>
      <c r="HC166" s="62">
        <v>347.84968591585096</v>
      </c>
      <c r="HD166" s="62">
        <v>12.38</v>
      </c>
      <c r="HE166" s="62">
        <v>265</v>
      </c>
      <c r="HF166" s="62">
        <v>2.2676977751939646</v>
      </c>
      <c r="HG166" s="62">
        <v>12.43</v>
      </c>
      <c r="HH166" s="62">
        <v>13850</v>
      </c>
      <c r="HI166" s="62">
        <v>116.21404022148397</v>
      </c>
      <c r="HJ166" s="62">
        <v>12.46</v>
      </c>
      <c r="HK166" s="62">
        <v>0</v>
      </c>
      <c r="HL166" s="62">
        <v>0</v>
      </c>
      <c r="HM166" s="62">
        <v>12.467000000000001</v>
      </c>
      <c r="HN166" s="62">
        <v>0</v>
      </c>
      <c r="HO166" s="62">
        <v>0</v>
      </c>
      <c r="HP166" s="62">
        <v>12.467000000000001</v>
      </c>
      <c r="HQ166" s="62">
        <v>0</v>
      </c>
      <c r="HR166" s="62">
        <v>0</v>
      </c>
    </row>
    <row r="167" spans="16:226" s="43" customFormat="1">
      <c r="P167" s="150">
        <f t="shared" si="59"/>
        <v>10</v>
      </c>
      <c r="Q167" s="61" t="str">
        <f>_xll.BDH(A167,$R$7:$S$7,$C$1,$C$1,"Dir=V","Dts=S","Sort=A","Quote=C","QtTyp=Y","Days=T","Per=cd","DtFmt=D","UseDPDF=Y")</f>
        <v>#N/A Invalid Security</v>
      </c>
      <c r="T167" s="43">
        <f t="shared" si="62"/>
        <v>0</v>
      </c>
      <c r="V167" s="69" t="str">
        <f>_xll.BDH(B167,$R$7:$S$7,$C$1,$C$1,"Dir=V","Dts=S","Sort=A","Quote=C","QtTyp=Y","Days=T","Per=cd","DtFmt=D","UseDPDF=Y")</f>
        <v>#N/A Invalid Security</v>
      </c>
      <c r="Y167" s="43">
        <f t="shared" si="63"/>
        <v>0</v>
      </c>
      <c r="AA167" s="43">
        <f t="shared" si="64"/>
        <v>0</v>
      </c>
      <c r="AB167" s="43">
        <f t="shared" si="57"/>
        <v>0</v>
      </c>
      <c r="AF167" s="54">
        <v>42240</v>
      </c>
      <c r="AG167" s="43">
        <v>14.07</v>
      </c>
      <c r="AH167" s="43">
        <v>500535</v>
      </c>
      <c r="AI167" s="43">
        <f t="shared" si="60"/>
        <v>500535</v>
      </c>
      <c r="AK167" s="58">
        <f t="shared" si="61"/>
        <v>42607</v>
      </c>
      <c r="AL167" s="43">
        <f t="shared" si="68"/>
        <v>162</v>
      </c>
      <c r="AM167" s="43">
        <f>IF(AK167="","",NETWORKDAYS(AK167,$AM$2,FERIADOS!$A$1:$A$830)-1)</f>
        <v>88</v>
      </c>
      <c r="AN167" s="63">
        <v>3.2345000000000002</v>
      </c>
      <c r="AO167" s="43">
        <f t="shared" si="65"/>
        <v>13.99</v>
      </c>
      <c r="AP167" s="50">
        <f t="shared" si="66"/>
        <v>97347</v>
      </c>
      <c r="AQ167" s="59">
        <f t="shared" si="58"/>
        <v>88.079038424497512</v>
      </c>
      <c r="AR167" s="59">
        <f t="shared" si="67"/>
        <v>0</v>
      </c>
      <c r="AS167" s="72">
        <v>42607</v>
      </c>
      <c r="AT167" s="73">
        <v>3611.860537670545</v>
      </c>
      <c r="AU167" s="62">
        <v>0</v>
      </c>
      <c r="AV167" s="62">
        <v>0</v>
      </c>
      <c r="AW167" s="62">
        <v>0</v>
      </c>
      <c r="AX167" s="62">
        <v>0</v>
      </c>
      <c r="AY167" s="62">
        <v>0</v>
      </c>
      <c r="AZ167" s="62">
        <v>0</v>
      </c>
      <c r="BA167" s="62">
        <v>0</v>
      </c>
      <c r="BB167" s="62">
        <v>0</v>
      </c>
      <c r="BC167" s="62">
        <v>0</v>
      </c>
      <c r="BD167" s="62">
        <v>0</v>
      </c>
      <c r="BE167" s="62">
        <v>0</v>
      </c>
      <c r="BF167" s="62">
        <v>0</v>
      </c>
      <c r="BG167" s="62">
        <v>0</v>
      </c>
      <c r="BH167" s="62">
        <v>0</v>
      </c>
      <c r="BI167" s="62">
        <v>0</v>
      </c>
      <c r="BJ167" s="62">
        <v>0</v>
      </c>
      <c r="BK167" s="62">
        <v>0</v>
      </c>
      <c r="BL167" s="62">
        <v>0</v>
      </c>
      <c r="BM167" s="62">
        <v>0</v>
      </c>
      <c r="BN167" s="74">
        <v>0</v>
      </c>
      <c r="BO167" s="75">
        <v>0</v>
      </c>
      <c r="BP167" s="62">
        <v>0</v>
      </c>
      <c r="BQ167" s="62">
        <v>0</v>
      </c>
      <c r="BR167" s="62">
        <v>0</v>
      </c>
      <c r="BS167" s="62">
        <v>0</v>
      </c>
      <c r="BT167" s="62">
        <v>0</v>
      </c>
      <c r="BU167" s="62">
        <v>0</v>
      </c>
      <c r="BV167" s="62">
        <v>0</v>
      </c>
      <c r="BW167" s="62">
        <v>0</v>
      </c>
      <c r="BX167" s="62">
        <v>0</v>
      </c>
      <c r="BY167" s="62">
        <v>0</v>
      </c>
      <c r="BZ167" s="62">
        <v>0</v>
      </c>
      <c r="CA167" s="62">
        <v>0</v>
      </c>
      <c r="CB167" s="62">
        <v>0</v>
      </c>
      <c r="CC167" s="62">
        <v>0</v>
      </c>
      <c r="CD167" s="62">
        <v>0</v>
      </c>
      <c r="CE167" s="62">
        <v>0</v>
      </c>
      <c r="CF167" s="62">
        <v>0</v>
      </c>
      <c r="CG167" s="62">
        <v>0</v>
      </c>
      <c r="CH167" s="62">
        <v>0</v>
      </c>
      <c r="CI167" s="62">
        <v>0</v>
      </c>
      <c r="CJ167" s="62">
        <v>0</v>
      </c>
      <c r="CK167" s="62">
        <v>14.128</v>
      </c>
      <c r="CL167" s="62">
        <v>4165</v>
      </c>
      <c r="CM167" s="62">
        <v>0.22327822656716217</v>
      </c>
      <c r="CN167" s="62">
        <v>14.125</v>
      </c>
      <c r="CO167" s="62">
        <v>98733</v>
      </c>
      <c r="CP167" s="62">
        <v>27.22243411644633</v>
      </c>
      <c r="CQ167" s="62">
        <v>14.105</v>
      </c>
      <c r="CR167" s="62">
        <v>10290</v>
      </c>
      <c r="CS167" s="62">
        <v>4.9682158849768943</v>
      </c>
      <c r="CT167" s="62">
        <v>14.074999999999999</v>
      </c>
      <c r="CU167" s="62">
        <v>6890</v>
      </c>
      <c r="CV167" s="62">
        <v>4.7248336968068676</v>
      </c>
      <c r="CW167" s="62">
        <v>13.99</v>
      </c>
      <c r="CX167" s="62">
        <v>97347</v>
      </c>
      <c r="CY167" s="62">
        <v>88.079038424497512</v>
      </c>
      <c r="CZ167" s="62">
        <v>13.9</v>
      </c>
      <c r="DA167" s="62">
        <v>2595</v>
      </c>
      <c r="DB167" s="62">
        <v>2.9048624643095069</v>
      </c>
      <c r="DC167" s="62">
        <v>0</v>
      </c>
      <c r="DD167" s="62">
        <v>0</v>
      </c>
      <c r="DE167" s="62">
        <v>0</v>
      </c>
      <c r="DF167" s="62">
        <v>13.675000000000001</v>
      </c>
      <c r="DG167" s="62">
        <v>49825</v>
      </c>
      <c r="DH167" s="62">
        <v>75.196356587714007</v>
      </c>
      <c r="DI167" s="62">
        <v>13.542999999999999</v>
      </c>
      <c r="DJ167" s="62">
        <v>0</v>
      </c>
      <c r="DK167" s="62">
        <v>0</v>
      </c>
      <c r="DL167" s="62">
        <v>13.417</v>
      </c>
      <c r="DM167" s="62">
        <v>12600</v>
      </c>
      <c r="DN167" s="62">
        <v>23.663309988400485</v>
      </c>
      <c r="DO167" s="62">
        <v>13.32</v>
      </c>
      <c r="DP167" s="62">
        <v>33905</v>
      </c>
      <c r="DQ167" s="62">
        <v>70.048505580443731</v>
      </c>
      <c r="DR167" s="62">
        <v>13.192</v>
      </c>
      <c r="DS167" s="62">
        <v>0</v>
      </c>
      <c r="DT167" s="62">
        <v>0</v>
      </c>
      <c r="DU167" s="62">
        <v>0</v>
      </c>
      <c r="DV167" s="62">
        <v>0</v>
      </c>
      <c r="DW167" s="62">
        <v>0</v>
      </c>
      <c r="DX167" s="62">
        <v>12.99</v>
      </c>
      <c r="DY167" s="62">
        <v>10660</v>
      </c>
      <c r="DZ167" s="62">
        <v>27.946482149664178</v>
      </c>
      <c r="EA167" s="62"/>
      <c r="EB167" s="62"/>
      <c r="EC167" s="62"/>
      <c r="ED167" s="62"/>
      <c r="EE167" s="62"/>
      <c r="EF167" s="62"/>
      <c r="EG167" s="62">
        <v>12.73</v>
      </c>
      <c r="EH167" s="62">
        <v>94275</v>
      </c>
      <c r="EI167" s="62">
        <v>294.56878797676046</v>
      </c>
      <c r="EJ167" s="62"/>
      <c r="EK167" s="62">
        <v>0</v>
      </c>
      <c r="EL167" s="62">
        <v>0</v>
      </c>
      <c r="EM167" s="62">
        <v>0</v>
      </c>
      <c r="EN167" s="62">
        <v>0</v>
      </c>
      <c r="EO167" s="62">
        <v>0</v>
      </c>
      <c r="EP167" s="62">
        <v>12.57</v>
      </c>
      <c r="EQ167" s="62">
        <v>2135</v>
      </c>
      <c r="ER167" s="62">
        <v>7.6813124524897907</v>
      </c>
      <c r="ES167" s="62">
        <v>12.43</v>
      </c>
      <c r="ET167" s="62">
        <v>13395</v>
      </c>
      <c r="EU167" s="62">
        <v>54.384057105478995</v>
      </c>
      <c r="EV167" s="62">
        <v>12.3</v>
      </c>
      <c r="EW167" s="62">
        <v>33320</v>
      </c>
      <c r="EX167" s="62">
        <v>150.07868830700144</v>
      </c>
      <c r="EY167" s="62">
        <v>12.17</v>
      </c>
      <c r="EZ167" s="62">
        <v>115725</v>
      </c>
      <c r="FA167" s="62">
        <v>568.59075410102537</v>
      </c>
      <c r="FB167" s="62">
        <v>12.09</v>
      </c>
      <c r="FC167" s="62">
        <v>3295</v>
      </c>
      <c r="FD167" s="62">
        <v>17.426019882652948</v>
      </c>
      <c r="FE167" s="62">
        <v>12.07</v>
      </c>
      <c r="FF167" s="62">
        <v>5110</v>
      </c>
      <c r="FG167" s="62">
        <v>28.810304584916263</v>
      </c>
      <c r="FH167" s="62">
        <v>12.06</v>
      </c>
      <c r="FI167" s="62">
        <v>685</v>
      </c>
      <c r="FJ167" s="62">
        <v>4.0984296396535225</v>
      </c>
      <c r="FK167" s="62">
        <v>12.05</v>
      </c>
      <c r="FL167" s="76">
        <v>50270</v>
      </c>
      <c r="FM167" s="76">
        <v>316.41890594582492</v>
      </c>
      <c r="FN167" s="76">
        <v>12.05</v>
      </c>
      <c r="FO167" s="76">
        <v>225</v>
      </c>
      <c r="FP167" s="76">
        <v>1.4787897237084924</v>
      </c>
      <c r="FQ167" s="76">
        <v>12.04</v>
      </c>
      <c r="FR167" s="76">
        <v>50800</v>
      </c>
      <c r="FS167" s="76">
        <v>346.92327984967312</v>
      </c>
      <c r="FT167" s="76">
        <v>12.04</v>
      </c>
      <c r="FU167" s="76">
        <v>160</v>
      </c>
      <c r="FV167" s="76">
        <v>1.1327169988827552</v>
      </c>
      <c r="FW167" s="76">
        <v>11.99</v>
      </c>
      <c r="FX167" s="76">
        <v>135180</v>
      </c>
      <c r="FY167" s="76">
        <v>989.54458561353522</v>
      </c>
      <c r="FZ167" s="76">
        <v>11.989000000000001</v>
      </c>
      <c r="GA167" s="76">
        <v>120</v>
      </c>
      <c r="GB167" s="76">
        <v>0.90250373359125946</v>
      </c>
      <c r="GC167" s="62">
        <v>11.987</v>
      </c>
      <c r="GD167" s="62">
        <v>105</v>
      </c>
      <c r="GE167" s="62">
        <v>0.80941209377316148</v>
      </c>
      <c r="GF167" s="62">
        <v>11.986000000000001</v>
      </c>
      <c r="GG167" s="62">
        <v>105</v>
      </c>
      <c r="GH167" s="62">
        <v>0.82825294343628775</v>
      </c>
      <c r="GI167" s="62">
        <v>11.984999999999999</v>
      </c>
      <c r="GJ167" s="62">
        <v>1075</v>
      </c>
      <c r="GK167" s="62">
        <v>8.6496338580624048</v>
      </c>
      <c r="GL167" s="62">
        <v>12.025</v>
      </c>
      <c r="GM167" s="62">
        <v>190</v>
      </c>
      <c r="GN167" s="62">
        <v>1.5757132009028136</v>
      </c>
      <c r="GO167" s="62">
        <v>12.06</v>
      </c>
      <c r="GP167" s="62">
        <v>26610</v>
      </c>
      <c r="GQ167" s="62">
        <v>225.94556479197496</v>
      </c>
      <c r="GR167" s="62">
        <v>12.071</v>
      </c>
      <c r="GS167" s="62">
        <v>85</v>
      </c>
      <c r="GT167" s="62">
        <v>0.73496468320577812</v>
      </c>
      <c r="GU167" s="62">
        <v>12.08</v>
      </c>
      <c r="GV167" s="62">
        <v>1610</v>
      </c>
      <c r="GW167" s="62">
        <v>14.104339037283367</v>
      </c>
      <c r="GX167" s="62">
        <v>12.101000000000001</v>
      </c>
      <c r="GY167" s="62">
        <v>25</v>
      </c>
      <c r="GZ167" s="62">
        <v>0.22063461388679714</v>
      </c>
      <c r="HA167" s="62">
        <v>12.12</v>
      </c>
      <c r="HB167" s="62">
        <v>16445</v>
      </c>
      <c r="HC167" s="62">
        <v>145.64557827160905</v>
      </c>
      <c r="HD167" s="62">
        <v>12.13</v>
      </c>
      <c r="HE167" s="62">
        <v>230</v>
      </c>
      <c r="HF167" s="62">
        <v>2.0333071509230085</v>
      </c>
      <c r="HG167" s="62">
        <v>12.2</v>
      </c>
      <c r="HH167" s="62">
        <v>12030</v>
      </c>
      <c r="HI167" s="62">
        <v>104.29668399046636</v>
      </c>
      <c r="HJ167" s="62">
        <v>12.23</v>
      </c>
      <c r="HK167" s="62">
        <v>0</v>
      </c>
      <c r="HL167" s="62">
        <v>0</v>
      </c>
      <c r="HM167" s="62">
        <v>12.237</v>
      </c>
      <c r="HN167" s="62">
        <v>0</v>
      </c>
      <c r="HO167" s="62">
        <v>0</v>
      </c>
      <c r="HP167" s="62">
        <v>12.237</v>
      </c>
      <c r="HQ167" s="62">
        <v>0</v>
      </c>
      <c r="HR167" s="62">
        <v>0</v>
      </c>
    </row>
    <row r="168" spans="16:226" s="43" customFormat="1">
      <c r="P168" s="150">
        <f t="shared" si="59"/>
        <v>10</v>
      </c>
      <c r="Q168" s="61" t="str">
        <f>_xll.BDH(A168,$R$7:$S$7,$C$1,$C$1,"Dir=V","Dts=S","Sort=A","Quote=C","QtTyp=Y","Days=T","Per=cd","DtFmt=D","UseDPDF=Y")</f>
        <v>#N/A Invalid Security</v>
      </c>
      <c r="T168" s="43">
        <f t="shared" si="62"/>
        <v>0</v>
      </c>
      <c r="V168" s="69" t="str">
        <f>_xll.BDH(B168,$R$7:$S$7,$C$1,$C$1,"Dir=V","Dts=S","Sort=A","Quote=C","QtTyp=Y","Days=T","Per=cd","DtFmt=D","UseDPDF=Y")</f>
        <v>#N/A Invalid Security</v>
      </c>
      <c r="Y168" s="43">
        <f t="shared" si="63"/>
        <v>0</v>
      </c>
      <c r="AA168" s="43">
        <f t="shared" si="64"/>
        <v>0</v>
      </c>
      <c r="AB168" s="43">
        <f t="shared" si="57"/>
        <v>0</v>
      </c>
      <c r="AF168" s="54">
        <v>42241</v>
      </c>
      <c r="AG168" s="43">
        <v>14.11</v>
      </c>
      <c r="AH168" s="43">
        <v>360955</v>
      </c>
      <c r="AI168" s="43">
        <f t="shared" si="60"/>
        <v>360955</v>
      </c>
      <c r="AK168" s="58">
        <f t="shared" si="61"/>
        <v>42606</v>
      </c>
      <c r="AL168" s="43">
        <f t="shared" si="68"/>
        <v>163</v>
      </c>
      <c r="AM168" s="43">
        <f>IF(AK168="","",NETWORKDAYS(AK168,$AM$2,FERIADOS!$A$1:$A$830)-1)</f>
        <v>89</v>
      </c>
      <c r="AN168" s="63">
        <v>3.2248999999999999</v>
      </c>
      <c r="AO168" s="43">
        <f t="shared" si="65"/>
        <v>13.994999999999999</v>
      </c>
      <c r="AP168" s="50">
        <f t="shared" si="66"/>
        <v>54105</v>
      </c>
      <c r="AQ168" s="59">
        <f t="shared" si="58"/>
        <v>49.628847842369545</v>
      </c>
      <c r="AR168" s="59">
        <f t="shared" si="67"/>
        <v>0</v>
      </c>
      <c r="AS168" s="72">
        <v>42606</v>
      </c>
      <c r="AT168" s="73">
        <v>2741.964003103627</v>
      </c>
      <c r="AU168" s="62">
        <v>0</v>
      </c>
      <c r="AV168" s="62">
        <v>0</v>
      </c>
      <c r="AW168" s="62">
        <v>0</v>
      </c>
      <c r="AX168" s="62">
        <v>0</v>
      </c>
      <c r="AY168" s="62">
        <v>0</v>
      </c>
      <c r="AZ168" s="62">
        <v>0</v>
      </c>
      <c r="BA168" s="62">
        <v>0</v>
      </c>
      <c r="BB168" s="62">
        <v>0</v>
      </c>
      <c r="BC168" s="62">
        <v>0</v>
      </c>
      <c r="BD168" s="62">
        <v>0</v>
      </c>
      <c r="BE168" s="62">
        <v>0</v>
      </c>
      <c r="BF168" s="62">
        <v>0</v>
      </c>
      <c r="BG168" s="62">
        <v>0</v>
      </c>
      <c r="BH168" s="62">
        <v>0</v>
      </c>
      <c r="BI168" s="62">
        <v>0</v>
      </c>
      <c r="BJ168" s="62">
        <v>0</v>
      </c>
      <c r="BK168" s="62">
        <v>0</v>
      </c>
      <c r="BL168" s="62">
        <v>0</v>
      </c>
      <c r="BM168" s="62">
        <v>0</v>
      </c>
      <c r="BN168" s="74">
        <v>0</v>
      </c>
      <c r="BO168" s="75">
        <v>0</v>
      </c>
      <c r="BP168" s="62">
        <v>0</v>
      </c>
      <c r="BQ168" s="62">
        <v>0</v>
      </c>
      <c r="BR168" s="62">
        <v>0</v>
      </c>
      <c r="BS168" s="62">
        <v>0</v>
      </c>
      <c r="BT168" s="62">
        <v>0</v>
      </c>
      <c r="BU168" s="62">
        <v>0</v>
      </c>
      <c r="BV168" s="62">
        <v>0</v>
      </c>
      <c r="BW168" s="62">
        <v>0</v>
      </c>
      <c r="BX168" s="62">
        <v>0</v>
      </c>
      <c r="BY168" s="62">
        <v>0</v>
      </c>
      <c r="BZ168" s="62">
        <v>0</v>
      </c>
      <c r="CA168" s="62">
        <v>0</v>
      </c>
      <c r="CB168" s="62">
        <v>0</v>
      </c>
      <c r="CC168" s="62">
        <v>0</v>
      </c>
      <c r="CD168" s="62">
        <v>0</v>
      </c>
      <c r="CE168" s="62">
        <v>0</v>
      </c>
      <c r="CF168" s="62">
        <v>0</v>
      </c>
      <c r="CG168" s="62">
        <v>0</v>
      </c>
      <c r="CH168" s="62">
        <v>0</v>
      </c>
      <c r="CI168" s="62">
        <v>0</v>
      </c>
      <c r="CJ168" s="62">
        <v>0</v>
      </c>
      <c r="CK168" s="62">
        <v>14.128</v>
      </c>
      <c r="CL168" s="62">
        <v>1525</v>
      </c>
      <c r="CM168" s="62">
        <v>9.8343489540801604E-2</v>
      </c>
      <c r="CN168" s="62">
        <v>14.125</v>
      </c>
      <c r="CO168" s="62">
        <v>91830</v>
      </c>
      <c r="CP168" s="62">
        <v>26.357415588663102</v>
      </c>
      <c r="CQ168" s="62">
        <v>14.1</v>
      </c>
      <c r="CR168" s="62">
        <v>385</v>
      </c>
      <c r="CS168" s="62">
        <v>0.19040218332266973</v>
      </c>
      <c r="CT168" s="62">
        <v>14.074999999999999</v>
      </c>
      <c r="CU168" s="62">
        <v>2200</v>
      </c>
      <c r="CV168" s="62">
        <v>1.5352701635007378</v>
      </c>
      <c r="CW168" s="62">
        <v>13.994999999999999</v>
      </c>
      <c r="CX168" s="62">
        <v>54105</v>
      </c>
      <c r="CY168" s="62">
        <v>49.628847842369545</v>
      </c>
      <c r="CZ168" s="62">
        <v>13.89</v>
      </c>
      <c r="DA168" s="62">
        <v>10</v>
      </c>
      <c r="DB168" s="62">
        <v>1.1325047597108092E-2</v>
      </c>
      <c r="DC168" s="62">
        <v>0</v>
      </c>
      <c r="DD168" s="62">
        <v>0</v>
      </c>
      <c r="DE168" s="62">
        <v>0</v>
      </c>
      <c r="DF168" s="62">
        <v>13.675000000000001</v>
      </c>
      <c r="DG168" s="62">
        <v>3085</v>
      </c>
      <c r="DH168" s="62">
        <v>4.6983061290804127</v>
      </c>
      <c r="DI168" s="62">
        <v>13.544</v>
      </c>
      <c r="DJ168" s="62">
        <v>0</v>
      </c>
      <c r="DK168" s="62">
        <v>0</v>
      </c>
      <c r="DL168" s="62">
        <v>13.417</v>
      </c>
      <c r="DM168" s="62">
        <v>0</v>
      </c>
      <c r="DN168" s="62">
        <v>0</v>
      </c>
      <c r="DO168" s="62">
        <v>13.32</v>
      </c>
      <c r="DP168" s="62">
        <v>34055</v>
      </c>
      <c r="DQ168" s="62">
        <v>70.865548651111851</v>
      </c>
      <c r="DR168" s="62">
        <v>13.192</v>
      </c>
      <c r="DS168" s="62">
        <v>0</v>
      </c>
      <c r="DT168" s="62">
        <v>0</v>
      </c>
      <c r="DU168" s="62">
        <v>0</v>
      </c>
      <c r="DV168" s="62">
        <v>0</v>
      </c>
      <c r="DW168" s="62">
        <v>0</v>
      </c>
      <c r="DX168" s="62">
        <v>12.99</v>
      </c>
      <c r="DY168" s="62">
        <v>3415</v>
      </c>
      <c r="DZ168" s="62">
        <v>9.0076554313899404</v>
      </c>
      <c r="EA168" s="62"/>
      <c r="EB168" s="62"/>
      <c r="EC168" s="62"/>
      <c r="ED168" s="62"/>
      <c r="EE168" s="62"/>
      <c r="EF168" s="62"/>
      <c r="EG168" s="62">
        <v>12.73</v>
      </c>
      <c r="EH168" s="62">
        <v>88505</v>
      </c>
      <c r="EI168" s="62">
        <v>278.05402734985825</v>
      </c>
      <c r="EJ168" s="62"/>
      <c r="EK168" s="62">
        <v>0</v>
      </c>
      <c r="EL168" s="62">
        <v>0</v>
      </c>
      <c r="EM168" s="62">
        <v>0</v>
      </c>
      <c r="EN168" s="62">
        <v>0</v>
      </c>
      <c r="EO168" s="62">
        <v>0</v>
      </c>
      <c r="EP168" s="62">
        <v>12.57</v>
      </c>
      <c r="EQ168" s="62">
        <v>3230</v>
      </c>
      <c r="ER168" s="62">
        <v>11.679298084886836</v>
      </c>
      <c r="ES168" s="62">
        <v>12.42</v>
      </c>
      <c r="ET168" s="62">
        <v>6284</v>
      </c>
      <c r="EU168" s="62">
        <v>25.63920485746581</v>
      </c>
      <c r="EV168" s="62">
        <v>12.3</v>
      </c>
      <c r="EW168" s="62">
        <v>10830</v>
      </c>
      <c r="EX168" s="62">
        <v>48.995919620857961</v>
      </c>
      <c r="EY168" s="62">
        <v>12.17</v>
      </c>
      <c r="EZ168" s="62">
        <v>113693</v>
      </c>
      <c r="FA168" s="62">
        <v>560.96857707370555</v>
      </c>
      <c r="FB168" s="62">
        <v>12.1</v>
      </c>
      <c r="FC168" s="62">
        <v>140</v>
      </c>
      <c r="FD168" s="62">
        <v>0.74318373970865692</v>
      </c>
      <c r="FE168" s="62">
        <v>12.07</v>
      </c>
      <c r="FF168" s="62">
        <v>2860</v>
      </c>
      <c r="FG168" s="62">
        <v>16.188207090338224</v>
      </c>
      <c r="FH168" s="62">
        <v>12.05</v>
      </c>
      <c r="FI168" s="62">
        <v>485</v>
      </c>
      <c r="FJ168" s="62">
        <v>2.9139418294125625</v>
      </c>
      <c r="FK168" s="62">
        <v>12.03</v>
      </c>
      <c r="FL168" s="76">
        <v>36980</v>
      </c>
      <c r="FM168" s="76">
        <v>233.81277115713641</v>
      </c>
      <c r="FN168" s="76">
        <v>12.02</v>
      </c>
      <c r="FO168" s="76">
        <v>110</v>
      </c>
      <c r="FP168" s="76">
        <v>0.72648330039134035</v>
      </c>
      <c r="FQ168" s="76">
        <v>12.03</v>
      </c>
      <c r="FR168" s="76">
        <v>27800</v>
      </c>
      <c r="FS168" s="76">
        <v>190.61071252482589</v>
      </c>
      <c r="FT168" s="76">
        <v>12.01</v>
      </c>
      <c r="FU168" s="76">
        <v>15</v>
      </c>
      <c r="FV168" s="76">
        <v>0.1067090219458606</v>
      </c>
      <c r="FW168" s="76">
        <v>11.98</v>
      </c>
      <c r="FX168" s="76">
        <v>107294</v>
      </c>
      <c r="FY168" s="76">
        <v>788.49479542556128</v>
      </c>
      <c r="FZ168" s="76">
        <v>11.983000000000001</v>
      </c>
      <c r="GA168" s="76">
        <v>5</v>
      </c>
      <c r="GB168" s="76">
        <v>3.7743319095458708E-2</v>
      </c>
      <c r="GC168" s="62">
        <v>11.984999999999999</v>
      </c>
      <c r="GD168" s="62">
        <v>5</v>
      </c>
      <c r="GE168" s="62">
        <v>3.8676657228709485E-2</v>
      </c>
      <c r="GF168" s="62">
        <v>11.988</v>
      </c>
      <c r="GG168" s="62">
        <v>0</v>
      </c>
      <c r="GH168" s="62">
        <v>0</v>
      </c>
      <c r="GI168" s="62">
        <v>11.99</v>
      </c>
      <c r="GJ168" s="62">
        <v>1365</v>
      </c>
      <c r="GK168" s="62">
        <v>11.015862440637482</v>
      </c>
      <c r="GL168" s="62">
        <v>12.022</v>
      </c>
      <c r="GM168" s="62">
        <v>0</v>
      </c>
      <c r="GN168" s="62">
        <v>0</v>
      </c>
      <c r="GO168" s="62">
        <v>12.05</v>
      </c>
      <c r="GP168" s="62">
        <v>26905</v>
      </c>
      <c r="GQ168" s="62">
        <v>229.32059862134651</v>
      </c>
      <c r="GR168" s="62">
        <v>12.071</v>
      </c>
      <c r="GS168" s="62">
        <v>0</v>
      </c>
      <c r="GT168" s="62">
        <v>0</v>
      </c>
      <c r="GU168" s="62">
        <v>12.089</v>
      </c>
      <c r="GV168" s="62">
        <v>115</v>
      </c>
      <c r="GW168" s="62">
        <v>1.0098685902204407</v>
      </c>
      <c r="GX168" s="62">
        <v>12.105</v>
      </c>
      <c r="GY168" s="62">
        <v>0</v>
      </c>
      <c r="GZ168" s="62">
        <v>0</v>
      </c>
      <c r="HA168" s="62">
        <v>12.12</v>
      </c>
      <c r="HB168" s="62">
        <v>17548</v>
      </c>
      <c r="HC168" s="62">
        <v>155.88055823378247</v>
      </c>
      <c r="HD168" s="62">
        <v>12.15</v>
      </c>
      <c r="HE168" s="62">
        <v>70</v>
      </c>
      <c r="HF168" s="62">
        <v>0.61951506306911341</v>
      </c>
      <c r="HG168" s="62">
        <v>12.21</v>
      </c>
      <c r="HH168" s="62">
        <v>2615</v>
      </c>
      <c r="HI168" s="62">
        <v>22.714234575576391</v>
      </c>
      <c r="HJ168" s="62">
        <v>12.24</v>
      </c>
      <c r="HK168" s="62">
        <v>0</v>
      </c>
      <c r="HL168" s="62">
        <v>0</v>
      </c>
      <c r="HM168" s="62">
        <v>12.247</v>
      </c>
      <c r="HN168" s="62">
        <v>0</v>
      </c>
      <c r="HO168" s="62">
        <v>0</v>
      </c>
      <c r="HP168" s="62">
        <v>12.247</v>
      </c>
      <c r="HQ168" s="62">
        <v>0</v>
      </c>
      <c r="HR168" s="62">
        <v>0</v>
      </c>
    </row>
    <row r="169" spans="16:226" s="43" customFormat="1">
      <c r="P169" s="150">
        <f t="shared" si="59"/>
        <v>10</v>
      </c>
      <c r="Q169" s="61" t="str">
        <f>_xll.BDH(A169,$R$7:$S$7,$C$1,$C$1,"Dir=V","Dts=S","Sort=A","Quote=C","QtTyp=Y","Days=T","Per=cd","DtFmt=D","UseDPDF=Y")</f>
        <v>#N/A Invalid Security</v>
      </c>
      <c r="T169" s="43">
        <f t="shared" si="62"/>
        <v>0</v>
      </c>
      <c r="V169" s="69" t="str">
        <f>_xll.BDH(B169,$R$7:$S$7,$C$1,$C$1,"Dir=V","Dts=S","Sort=A","Quote=C","QtTyp=Y","Days=T","Per=cd","DtFmt=D","UseDPDF=Y")</f>
        <v>#N/A Invalid Security</v>
      </c>
      <c r="Y169" s="43">
        <f t="shared" si="63"/>
        <v>0</v>
      </c>
      <c r="AA169" s="43">
        <f t="shared" si="64"/>
        <v>0</v>
      </c>
      <c r="AB169" s="43">
        <f t="shared" si="57"/>
        <v>0</v>
      </c>
      <c r="AF169" s="54">
        <v>42242</v>
      </c>
      <c r="AG169" s="43">
        <v>13.96</v>
      </c>
      <c r="AH169" s="43">
        <v>413090</v>
      </c>
      <c r="AI169" s="43">
        <f t="shared" si="60"/>
        <v>413090</v>
      </c>
      <c r="AK169" s="58">
        <f t="shared" si="61"/>
        <v>42605</v>
      </c>
      <c r="AL169" s="43">
        <f t="shared" si="68"/>
        <v>164</v>
      </c>
      <c r="AM169" s="43">
        <f>IF(AK169="","",NETWORKDAYS(AK169,$AM$2,FERIADOS!$A$1:$A$830)-1)</f>
        <v>90</v>
      </c>
      <c r="AN169" s="63">
        <v>3.2351000000000001</v>
      </c>
      <c r="AO169" s="43">
        <f t="shared" si="65"/>
        <v>13.98</v>
      </c>
      <c r="AP169" s="50">
        <f t="shared" si="66"/>
        <v>74025</v>
      </c>
      <c r="AQ169" s="59">
        <f t="shared" si="58"/>
        <v>68.423939784755021</v>
      </c>
      <c r="AR169" s="59">
        <f t="shared" si="67"/>
        <v>0</v>
      </c>
      <c r="AS169" s="72">
        <v>42605</v>
      </c>
      <c r="AT169" s="73">
        <v>2691.4767429060121</v>
      </c>
      <c r="AU169" s="62">
        <v>0</v>
      </c>
      <c r="AV169" s="62">
        <v>0</v>
      </c>
      <c r="AW169" s="62">
        <v>0</v>
      </c>
      <c r="AX169" s="62">
        <v>0</v>
      </c>
      <c r="AY169" s="62">
        <v>0</v>
      </c>
      <c r="AZ169" s="62">
        <v>0</v>
      </c>
      <c r="BA169" s="62">
        <v>0</v>
      </c>
      <c r="BB169" s="62">
        <v>0</v>
      </c>
      <c r="BC169" s="62">
        <v>0</v>
      </c>
      <c r="BD169" s="62">
        <v>0</v>
      </c>
      <c r="BE169" s="62">
        <v>0</v>
      </c>
      <c r="BF169" s="62">
        <v>0</v>
      </c>
      <c r="BG169" s="62">
        <v>0</v>
      </c>
      <c r="BH169" s="62">
        <v>0</v>
      </c>
      <c r="BI169" s="62">
        <v>0</v>
      </c>
      <c r="BJ169" s="62">
        <v>0</v>
      </c>
      <c r="BK169" s="62">
        <v>0</v>
      </c>
      <c r="BL169" s="62">
        <v>0</v>
      </c>
      <c r="BM169" s="62">
        <v>0</v>
      </c>
      <c r="BN169" s="74">
        <v>0</v>
      </c>
      <c r="BO169" s="75">
        <v>0</v>
      </c>
      <c r="BP169" s="62">
        <v>0</v>
      </c>
      <c r="BQ169" s="62">
        <v>0</v>
      </c>
      <c r="BR169" s="62">
        <v>0</v>
      </c>
      <c r="BS169" s="62">
        <v>0</v>
      </c>
      <c r="BT169" s="62">
        <v>0</v>
      </c>
      <c r="BU169" s="62">
        <v>0</v>
      </c>
      <c r="BV169" s="62">
        <v>0</v>
      </c>
      <c r="BW169" s="62">
        <v>0</v>
      </c>
      <c r="BX169" s="62">
        <v>0</v>
      </c>
      <c r="BY169" s="62">
        <v>0</v>
      </c>
      <c r="BZ169" s="62">
        <v>0</v>
      </c>
      <c r="CA169" s="62">
        <v>0</v>
      </c>
      <c r="CB169" s="62">
        <v>0</v>
      </c>
      <c r="CC169" s="62">
        <v>0</v>
      </c>
      <c r="CD169" s="62">
        <v>0</v>
      </c>
      <c r="CE169" s="62">
        <v>0</v>
      </c>
      <c r="CF169" s="62">
        <v>0</v>
      </c>
      <c r="CG169" s="62">
        <v>0</v>
      </c>
      <c r="CH169" s="62">
        <v>0</v>
      </c>
      <c r="CI169" s="62">
        <v>0</v>
      </c>
      <c r="CJ169" s="62">
        <v>0</v>
      </c>
      <c r="CK169" s="62">
        <v>14.128</v>
      </c>
      <c r="CL169" s="62">
        <v>6025</v>
      </c>
      <c r="CM169" s="62">
        <v>0.45162752983195642</v>
      </c>
      <c r="CN169" s="62">
        <v>14.124000000000001</v>
      </c>
      <c r="CO169" s="62">
        <v>61940</v>
      </c>
      <c r="CP169" s="62">
        <v>18.369138029918631</v>
      </c>
      <c r="CQ169" s="62">
        <v>14.1</v>
      </c>
      <c r="CR169" s="62">
        <v>1405</v>
      </c>
      <c r="CS169" s="62">
        <v>0.70702068000497897</v>
      </c>
      <c r="CT169" s="62">
        <v>14.074999999999999</v>
      </c>
      <c r="CU169" s="62">
        <v>7695</v>
      </c>
      <c r="CV169" s="62">
        <v>5.4300828950201705</v>
      </c>
      <c r="CW169" s="62">
        <v>13.98</v>
      </c>
      <c r="CX169" s="62">
        <v>74025</v>
      </c>
      <c r="CY169" s="62">
        <v>68.423939784755021</v>
      </c>
      <c r="CZ169" s="62">
        <v>13.88</v>
      </c>
      <c r="DA169" s="62">
        <v>4015</v>
      </c>
      <c r="DB169" s="62">
        <v>4.5717250772283338</v>
      </c>
      <c r="DC169" s="62">
        <v>0</v>
      </c>
      <c r="DD169" s="62">
        <v>0</v>
      </c>
      <c r="DE169" s="62">
        <v>0</v>
      </c>
      <c r="DF169" s="62">
        <v>13.66</v>
      </c>
      <c r="DG169" s="62">
        <v>32740</v>
      </c>
      <c r="DH169" s="62">
        <v>50.016398615565059</v>
      </c>
      <c r="DI169" s="62">
        <v>13.525</v>
      </c>
      <c r="DJ169" s="62">
        <v>0</v>
      </c>
      <c r="DK169" s="62">
        <v>0</v>
      </c>
      <c r="DL169" s="62">
        <v>13.394</v>
      </c>
      <c r="DM169" s="62">
        <v>350</v>
      </c>
      <c r="DN169" s="62">
        <v>0.66364826687892109</v>
      </c>
      <c r="DO169" s="62">
        <v>13.295</v>
      </c>
      <c r="DP169" s="62">
        <v>21175</v>
      </c>
      <c r="DQ169" s="62">
        <v>44.1267653561872</v>
      </c>
      <c r="DR169" s="62">
        <v>13.17</v>
      </c>
      <c r="DS169" s="62">
        <v>500</v>
      </c>
      <c r="DT169" s="62">
        <v>1.1347801209135571</v>
      </c>
      <c r="DU169" s="62">
        <v>0</v>
      </c>
      <c r="DV169" s="62">
        <v>0</v>
      </c>
      <c r="DW169" s="62">
        <v>0</v>
      </c>
      <c r="DX169" s="62">
        <v>12.96</v>
      </c>
      <c r="DY169" s="62">
        <v>2085</v>
      </c>
      <c r="DZ169" s="62">
        <v>5.5024075936131132</v>
      </c>
      <c r="EA169" s="62"/>
      <c r="EB169" s="62"/>
      <c r="EC169" s="62"/>
      <c r="ED169" s="62"/>
      <c r="EE169" s="62"/>
      <c r="EF169" s="62"/>
      <c r="EG169" s="62">
        <v>12.69</v>
      </c>
      <c r="EH169" s="62">
        <v>48400</v>
      </c>
      <c r="EI169" s="62">
        <v>152.08040020276479</v>
      </c>
      <c r="EJ169" s="62"/>
      <c r="EK169" s="62">
        <v>0</v>
      </c>
      <c r="EL169" s="62">
        <v>0</v>
      </c>
      <c r="EM169" s="62">
        <v>0</v>
      </c>
      <c r="EN169" s="62">
        <v>0</v>
      </c>
      <c r="EO169" s="62">
        <v>0</v>
      </c>
      <c r="EP169" s="62">
        <v>12.53</v>
      </c>
      <c r="EQ169" s="62">
        <v>1550</v>
      </c>
      <c r="ER169" s="62">
        <v>5.6034672959799776</v>
      </c>
      <c r="ES169" s="62">
        <v>12.38</v>
      </c>
      <c r="ET169" s="62">
        <v>9755</v>
      </c>
      <c r="EU169" s="62">
        <v>39.783222766781776</v>
      </c>
      <c r="EV169" s="62">
        <v>12.26</v>
      </c>
      <c r="EW169" s="62">
        <v>15210</v>
      </c>
      <c r="EX169" s="62">
        <v>68.768957574850916</v>
      </c>
      <c r="EY169" s="62">
        <v>12.14</v>
      </c>
      <c r="EZ169" s="62">
        <v>95840</v>
      </c>
      <c r="FA169" s="62">
        <v>472.39782495086592</v>
      </c>
      <c r="FB169" s="62">
        <v>12.08</v>
      </c>
      <c r="FC169" s="62">
        <v>750</v>
      </c>
      <c r="FD169" s="62">
        <v>3.9756408806211789</v>
      </c>
      <c r="FE169" s="62">
        <v>12.03</v>
      </c>
      <c r="FF169" s="62">
        <v>3820</v>
      </c>
      <c r="FG169" s="62">
        <v>21.603877424910436</v>
      </c>
      <c r="FH169" s="62">
        <v>12.03</v>
      </c>
      <c r="FI169" s="62">
        <v>310</v>
      </c>
      <c r="FJ169" s="62">
        <v>1.8595537781586124</v>
      </c>
      <c r="FK169" s="62">
        <v>12.01</v>
      </c>
      <c r="FL169" s="76">
        <v>31885</v>
      </c>
      <c r="FM169" s="76">
        <v>201.26730318658653</v>
      </c>
      <c r="FN169" s="76">
        <v>12.005000000000001</v>
      </c>
      <c r="FO169" s="76">
        <v>435</v>
      </c>
      <c r="FP169" s="76">
        <v>2.8674945487758539</v>
      </c>
      <c r="FQ169" s="76">
        <v>12</v>
      </c>
      <c r="FR169" s="76">
        <v>28330</v>
      </c>
      <c r="FS169" s="76">
        <v>193.99648170936348</v>
      </c>
      <c r="FT169" s="76">
        <v>11.97</v>
      </c>
      <c r="FU169" s="76">
        <v>900</v>
      </c>
      <c r="FV169" s="76">
        <v>6.3972961516457056</v>
      </c>
      <c r="FW169" s="76">
        <v>11.95</v>
      </c>
      <c r="FX169" s="76">
        <v>103550</v>
      </c>
      <c r="FY169" s="76">
        <v>760.02108101152112</v>
      </c>
      <c r="FZ169" s="76">
        <v>11.952999999999999</v>
      </c>
      <c r="GA169" s="76">
        <v>5</v>
      </c>
      <c r="GB169" s="76">
        <v>3.7696350921437478E-2</v>
      </c>
      <c r="GC169" s="62">
        <v>11.955</v>
      </c>
      <c r="GD169" s="62">
        <v>5</v>
      </c>
      <c r="GE169" s="62">
        <v>3.8629362038451208E-2</v>
      </c>
      <c r="GF169" s="62">
        <v>11.958</v>
      </c>
      <c r="GG169" s="62">
        <v>0</v>
      </c>
      <c r="GH169" s="62">
        <v>0</v>
      </c>
      <c r="GI169" s="62">
        <v>11.96</v>
      </c>
      <c r="GJ169" s="62">
        <v>3160</v>
      </c>
      <c r="GK169" s="62">
        <v>25.47220213057135</v>
      </c>
      <c r="GL169" s="62">
        <v>11.992000000000001</v>
      </c>
      <c r="GM169" s="62">
        <v>0</v>
      </c>
      <c r="GN169" s="62">
        <v>0</v>
      </c>
      <c r="GO169" s="62">
        <v>12.02</v>
      </c>
      <c r="GP169" s="62">
        <v>25505</v>
      </c>
      <c r="GQ169" s="62">
        <v>217.16637543767109</v>
      </c>
      <c r="GR169" s="62">
        <v>12.036</v>
      </c>
      <c r="GS169" s="62">
        <v>0</v>
      </c>
      <c r="GT169" s="62">
        <v>0</v>
      </c>
      <c r="GU169" s="62">
        <v>12.05</v>
      </c>
      <c r="GV169" s="62">
        <v>120</v>
      </c>
      <c r="GW169" s="62">
        <v>1.0535927293792229</v>
      </c>
      <c r="GX169" s="62">
        <v>12.076000000000001</v>
      </c>
      <c r="GY169" s="62">
        <v>0</v>
      </c>
      <c r="GZ169" s="62">
        <v>0</v>
      </c>
      <c r="HA169" s="62">
        <v>12.1</v>
      </c>
      <c r="HB169" s="62">
        <v>25375</v>
      </c>
      <c r="HC169" s="62">
        <v>225.07710348103984</v>
      </c>
      <c r="HD169" s="62">
        <v>12.12</v>
      </c>
      <c r="HE169" s="62">
        <v>220</v>
      </c>
      <c r="HF169" s="62">
        <v>1.9462219279717268</v>
      </c>
      <c r="HG169" s="62">
        <v>12.18</v>
      </c>
      <c r="HH169" s="62">
        <v>10440</v>
      </c>
      <c r="HI169" s="62">
        <v>90.664786053675783</v>
      </c>
      <c r="HJ169" s="62">
        <v>12.21</v>
      </c>
      <c r="HK169" s="62">
        <v>0</v>
      </c>
      <c r="HL169" s="62">
        <v>0</v>
      </c>
      <c r="HM169" s="62">
        <v>12.217000000000001</v>
      </c>
      <c r="HN169" s="62">
        <v>0</v>
      </c>
      <c r="HO169" s="62">
        <v>0</v>
      </c>
      <c r="HP169" s="62">
        <v>12.217000000000001</v>
      </c>
      <c r="HQ169" s="62">
        <v>0</v>
      </c>
      <c r="HR169" s="62">
        <v>0</v>
      </c>
    </row>
    <row r="170" spans="16:226" s="43" customFormat="1">
      <c r="P170" s="150">
        <f t="shared" si="59"/>
        <v>10</v>
      </c>
      <c r="Q170" s="61" t="str">
        <f>_xll.BDH(A170,$R$7:$S$7,$C$1,$C$1,"Dir=V","Dts=S","Sort=A","Quote=C","QtTyp=Y","Days=T","Per=cd","DtFmt=D","UseDPDF=Y")</f>
        <v>#N/A Invalid Security</v>
      </c>
      <c r="T170" s="43">
        <f t="shared" si="62"/>
        <v>0</v>
      </c>
      <c r="V170" s="69" t="str">
        <f>_xll.BDH(B170,$R$7:$S$7,$C$1,$C$1,"Dir=V","Dts=S","Sort=A","Quote=C","QtTyp=Y","Days=T","Per=cd","DtFmt=D","UseDPDF=Y")</f>
        <v>#N/A Invalid Security</v>
      </c>
      <c r="Y170" s="43">
        <f t="shared" si="63"/>
        <v>0</v>
      </c>
      <c r="AA170" s="43">
        <f t="shared" si="64"/>
        <v>0</v>
      </c>
      <c r="AB170" s="43">
        <f t="shared" si="57"/>
        <v>0</v>
      </c>
      <c r="AF170" s="54">
        <v>42243</v>
      </c>
      <c r="AG170" s="43">
        <v>13.87</v>
      </c>
      <c r="AH170" s="43">
        <v>257920</v>
      </c>
      <c r="AI170" s="43">
        <f t="shared" si="60"/>
        <v>257920</v>
      </c>
      <c r="AK170" s="58">
        <f t="shared" si="61"/>
        <v>42604</v>
      </c>
      <c r="AL170" s="43">
        <f t="shared" si="68"/>
        <v>165</v>
      </c>
      <c r="AM170" s="43">
        <f>IF(AK170="","",NETWORKDAYS(AK170,$AM$2,FERIADOS!$A$1:$A$830)-1)</f>
        <v>91</v>
      </c>
      <c r="AN170" s="63">
        <v>3.2006999999999999</v>
      </c>
      <c r="AO170" s="43">
        <f t="shared" si="65"/>
        <v>13.984999999999999</v>
      </c>
      <c r="AP170" s="50">
        <f t="shared" si="66"/>
        <v>44405</v>
      </c>
      <c r="AQ170" s="59">
        <f t="shared" si="58"/>
        <v>41.922938588382181</v>
      </c>
      <c r="AR170" s="59">
        <f t="shared" si="67"/>
        <v>0</v>
      </c>
      <c r="AS170" s="72">
        <v>42604</v>
      </c>
      <c r="AT170" s="73">
        <v>1535.7610844293383</v>
      </c>
      <c r="AU170" s="62">
        <v>0</v>
      </c>
      <c r="AV170" s="62">
        <v>0</v>
      </c>
      <c r="AW170" s="62">
        <v>0</v>
      </c>
      <c r="AX170" s="62">
        <v>0</v>
      </c>
      <c r="AY170" s="62">
        <v>0</v>
      </c>
      <c r="AZ170" s="62">
        <v>0</v>
      </c>
      <c r="BA170" s="62">
        <v>0</v>
      </c>
      <c r="BB170" s="62">
        <v>0</v>
      </c>
      <c r="BC170" s="62">
        <v>0</v>
      </c>
      <c r="BD170" s="62">
        <v>0</v>
      </c>
      <c r="BE170" s="62">
        <v>0</v>
      </c>
      <c r="BF170" s="62">
        <v>0</v>
      </c>
      <c r="BG170" s="62">
        <v>0</v>
      </c>
      <c r="BH170" s="62">
        <v>0</v>
      </c>
      <c r="BI170" s="62">
        <v>0</v>
      </c>
      <c r="BJ170" s="62">
        <v>0</v>
      </c>
      <c r="BK170" s="62">
        <v>0</v>
      </c>
      <c r="BL170" s="62">
        <v>0</v>
      </c>
      <c r="BM170" s="62">
        <v>0</v>
      </c>
      <c r="BN170" s="74">
        <v>0</v>
      </c>
      <c r="BO170" s="75">
        <v>0</v>
      </c>
      <c r="BP170" s="62">
        <v>0</v>
      </c>
      <c r="BQ170" s="62">
        <v>0</v>
      </c>
      <c r="BR170" s="62">
        <v>0</v>
      </c>
      <c r="BS170" s="62">
        <v>0</v>
      </c>
      <c r="BT170" s="62">
        <v>0</v>
      </c>
      <c r="BU170" s="62">
        <v>0</v>
      </c>
      <c r="BV170" s="62">
        <v>0</v>
      </c>
      <c r="BW170" s="62">
        <v>0</v>
      </c>
      <c r="BX170" s="62">
        <v>0</v>
      </c>
      <c r="BY170" s="62">
        <v>0</v>
      </c>
      <c r="BZ170" s="62">
        <v>0</v>
      </c>
      <c r="CA170" s="62">
        <v>0</v>
      </c>
      <c r="CB170" s="62">
        <v>0</v>
      </c>
      <c r="CC170" s="62">
        <v>0</v>
      </c>
      <c r="CD170" s="62">
        <v>0</v>
      </c>
      <c r="CE170" s="62">
        <v>0</v>
      </c>
      <c r="CF170" s="62">
        <v>0</v>
      </c>
      <c r="CG170" s="62">
        <v>0</v>
      </c>
      <c r="CH170" s="62">
        <v>0</v>
      </c>
      <c r="CI170" s="62">
        <v>0</v>
      </c>
      <c r="CJ170" s="62">
        <v>0</v>
      </c>
      <c r="CK170" s="62">
        <v>14.128</v>
      </c>
      <c r="CL170" s="62">
        <v>5645</v>
      </c>
      <c r="CM170" s="62">
        <v>0.48853337911404399</v>
      </c>
      <c r="CN170" s="62">
        <v>14.121</v>
      </c>
      <c r="CO170" s="62">
        <v>44355</v>
      </c>
      <c r="CP170" s="62">
        <v>13.763469043344166</v>
      </c>
      <c r="CQ170" s="62">
        <v>14.1</v>
      </c>
      <c r="CR170" s="62">
        <v>6070</v>
      </c>
      <c r="CS170" s="62">
        <v>3.1500303793671685</v>
      </c>
      <c r="CT170" s="62">
        <v>14.08</v>
      </c>
      <c r="CU170" s="62">
        <v>1015</v>
      </c>
      <c r="CV170" s="62">
        <v>0.73416825524211393</v>
      </c>
      <c r="CW170" s="62">
        <v>13.984999999999999</v>
      </c>
      <c r="CX170" s="62">
        <v>44405</v>
      </c>
      <c r="CY170" s="62">
        <v>41.922938588382181</v>
      </c>
      <c r="CZ170" s="62">
        <v>13.89</v>
      </c>
      <c r="DA170" s="62">
        <v>1765</v>
      </c>
      <c r="DB170" s="62">
        <v>2.0481567657921436</v>
      </c>
      <c r="DC170" s="62">
        <v>0</v>
      </c>
      <c r="DD170" s="62">
        <v>0</v>
      </c>
      <c r="DE170" s="62">
        <v>0</v>
      </c>
      <c r="DF170" s="62">
        <v>13.66</v>
      </c>
      <c r="DG170" s="62">
        <v>3255</v>
      </c>
      <c r="DH170" s="62">
        <v>5.0563380290783195</v>
      </c>
      <c r="DI170" s="62">
        <v>13.531000000000001</v>
      </c>
      <c r="DJ170" s="62">
        <v>0</v>
      </c>
      <c r="DK170" s="62">
        <v>0</v>
      </c>
      <c r="DL170" s="62">
        <v>13.406000000000001</v>
      </c>
      <c r="DM170" s="62">
        <v>0</v>
      </c>
      <c r="DN170" s="62">
        <v>0</v>
      </c>
      <c r="DO170" s="62">
        <v>13.31</v>
      </c>
      <c r="DP170" s="62">
        <v>18210</v>
      </c>
      <c r="DQ170" s="62">
        <v>38.506529171427289</v>
      </c>
      <c r="DR170" s="62">
        <v>13.182</v>
      </c>
      <c r="DS170" s="62">
        <v>25</v>
      </c>
      <c r="DT170" s="62">
        <v>5.7552767510014299E-2</v>
      </c>
      <c r="DU170" s="62">
        <v>0</v>
      </c>
      <c r="DV170" s="62">
        <v>0</v>
      </c>
      <c r="DW170" s="62">
        <v>0</v>
      </c>
      <c r="DX170" s="62">
        <v>12.98</v>
      </c>
      <c r="DY170" s="62">
        <v>4400</v>
      </c>
      <c r="DZ170" s="62">
        <v>11.768727101621195</v>
      </c>
      <c r="EA170" s="62"/>
      <c r="EB170" s="62"/>
      <c r="EC170" s="62"/>
      <c r="ED170" s="62"/>
      <c r="EE170" s="62"/>
      <c r="EF170" s="62"/>
      <c r="EG170" s="62">
        <v>12.71</v>
      </c>
      <c r="EH170" s="62">
        <v>43245</v>
      </c>
      <c r="EI170" s="62">
        <v>137.62546374507122</v>
      </c>
      <c r="EJ170" s="62"/>
      <c r="EK170" s="62">
        <v>0</v>
      </c>
      <c r="EL170" s="62">
        <v>0</v>
      </c>
      <c r="EM170" s="62">
        <v>0</v>
      </c>
      <c r="EN170" s="62">
        <v>0</v>
      </c>
      <c r="EO170" s="62">
        <v>0</v>
      </c>
      <c r="EP170" s="62">
        <v>12.55</v>
      </c>
      <c r="EQ170" s="62">
        <v>4605</v>
      </c>
      <c r="ER170" s="62">
        <v>16.853048007857673</v>
      </c>
      <c r="ES170" s="62">
        <v>12.41</v>
      </c>
      <c r="ET170" s="62">
        <v>6110</v>
      </c>
      <c r="EU170" s="62">
        <v>25.209435472376345</v>
      </c>
      <c r="EV170" s="62">
        <v>12.28</v>
      </c>
      <c r="EW170" s="62">
        <v>5315</v>
      </c>
      <c r="EX170" s="62">
        <v>24.310493273712432</v>
      </c>
      <c r="EY170" s="62">
        <v>12.16</v>
      </c>
      <c r="EZ170" s="62">
        <v>60005</v>
      </c>
      <c r="FA170" s="62">
        <v>299.13810698432837</v>
      </c>
      <c r="FB170" s="62">
        <v>12.08</v>
      </c>
      <c r="FC170" s="62">
        <v>770</v>
      </c>
      <c r="FD170" s="62">
        <v>4.1300037032828634</v>
      </c>
      <c r="FE170" s="62">
        <v>12.05</v>
      </c>
      <c r="FF170" s="62">
        <v>1840</v>
      </c>
      <c r="FG170" s="62">
        <v>10.520728139296491</v>
      </c>
      <c r="FH170" s="62">
        <v>12.03</v>
      </c>
      <c r="FI170" s="62">
        <v>310</v>
      </c>
      <c r="FJ170" s="62">
        <v>1.8811073138369294</v>
      </c>
      <c r="FK170" s="62">
        <v>12</v>
      </c>
      <c r="FL170" s="76">
        <v>11780</v>
      </c>
      <c r="FM170" s="76">
        <v>75.242521452958769</v>
      </c>
      <c r="FN170" s="76">
        <v>12</v>
      </c>
      <c r="FO170" s="76">
        <v>50</v>
      </c>
      <c r="FP170" s="76">
        <v>0.33342630880438384</v>
      </c>
      <c r="FQ170" s="76">
        <v>11.98</v>
      </c>
      <c r="FR170" s="76">
        <v>18300</v>
      </c>
      <c r="FS170" s="76">
        <v>126.84416187324456</v>
      </c>
      <c r="FT170" s="76">
        <v>11.984999999999999</v>
      </c>
      <c r="FU170" s="76">
        <v>20</v>
      </c>
      <c r="FV170" s="76">
        <v>0.14366702029646469</v>
      </c>
      <c r="FW170" s="76">
        <v>11.91</v>
      </c>
      <c r="FX170" s="76">
        <v>53895</v>
      </c>
      <c r="FY170" s="76">
        <v>400.77290098448032</v>
      </c>
      <c r="FZ170" s="76">
        <v>11.91</v>
      </c>
      <c r="GA170" s="76">
        <v>255</v>
      </c>
      <c r="GB170" s="76">
        <v>1.9481632237061977</v>
      </c>
      <c r="GC170" s="62">
        <v>11.91</v>
      </c>
      <c r="GD170" s="62">
        <v>315</v>
      </c>
      <c r="GE170" s="62">
        <v>2.4664993770176542</v>
      </c>
      <c r="GF170" s="62">
        <v>11.899000000000001</v>
      </c>
      <c r="GG170" s="62">
        <v>5</v>
      </c>
      <c r="GH170" s="62">
        <v>4.0085998519243153E-2</v>
      </c>
      <c r="GI170" s="62">
        <v>11.89</v>
      </c>
      <c r="GJ170" s="62">
        <v>280</v>
      </c>
      <c r="GK170" s="62">
        <v>2.2910249284047115</v>
      </c>
      <c r="GL170" s="62">
        <v>11.928000000000001</v>
      </c>
      <c r="GM170" s="62">
        <v>0</v>
      </c>
      <c r="GN170" s="62">
        <v>0</v>
      </c>
      <c r="GO170" s="62">
        <v>11.96</v>
      </c>
      <c r="GP170" s="62">
        <v>13550</v>
      </c>
      <c r="GQ170" s="62">
        <v>117.09333666295663</v>
      </c>
      <c r="GR170" s="62">
        <v>11.965</v>
      </c>
      <c r="GS170" s="62">
        <v>0</v>
      </c>
      <c r="GT170" s="62">
        <v>0</v>
      </c>
      <c r="GU170" s="62">
        <v>11.97</v>
      </c>
      <c r="GV170" s="62">
        <v>180</v>
      </c>
      <c r="GW170" s="62">
        <v>1.6070422761009724</v>
      </c>
      <c r="GX170" s="62">
        <v>11.991</v>
      </c>
      <c r="GY170" s="62">
        <v>0</v>
      </c>
      <c r="GZ170" s="62">
        <v>0</v>
      </c>
      <c r="HA170" s="62">
        <v>12.01</v>
      </c>
      <c r="HB170" s="62">
        <v>6485</v>
      </c>
      <c r="HC170" s="62">
        <v>58.579049416547491</v>
      </c>
      <c r="HD170" s="62">
        <v>12.03</v>
      </c>
      <c r="HE170" s="62">
        <v>55</v>
      </c>
      <c r="HF170" s="62">
        <v>0.49586839127654836</v>
      </c>
      <c r="HG170" s="62">
        <v>12.08</v>
      </c>
      <c r="HH170" s="62">
        <v>12490</v>
      </c>
      <c r="HI170" s="62">
        <v>110.73850639438328</v>
      </c>
      <c r="HJ170" s="62">
        <v>12.11</v>
      </c>
      <c r="HK170" s="62">
        <v>0</v>
      </c>
      <c r="HL170" s="62">
        <v>0</v>
      </c>
      <c r="HM170" s="62">
        <v>12.117000000000001</v>
      </c>
      <c r="HN170" s="62">
        <v>0</v>
      </c>
      <c r="HO170" s="62">
        <v>0</v>
      </c>
      <c r="HP170" s="62">
        <v>12.117000000000001</v>
      </c>
      <c r="HQ170" s="62">
        <v>0</v>
      </c>
      <c r="HR170" s="62">
        <v>0</v>
      </c>
    </row>
    <row r="171" spans="16:226" s="43" customFormat="1">
      <c r="P171" s="150">
        <f t="shared" si="59"/>
        <v>10</v>
      </c>
      <c r="Q171" s="61" t="str">
        <f>_xll.BDH(A171,$R$7:$S$7,$C$1,$C$1,"Dir=V","Dts=S","Sort=A","Quote=C","QtTyp=Y","Days=T","Per=cd","DtFmt=D","UseDPDF=Y")</f>
        <v>#N/A Invalid Security</v>
      </c>
      <c r="T171" s="43">
        <f t="shared" si="62"/>
        <v>0</v>
      </c>
      <c r="V171" s="69" t="str">
        <f>_xll.BDH(B171,$R$7:$S$7,$C$1,$C$1,"Dir=V","Dts=S","Sort=A","Quote=C","QtTyp=Y","Days=T","Per=cd","DtFmt=D","UseDPDF=Y")</f>
        <v>#N/A Invalid Security</v>
      </c>
      <c r="Y171" s="43">
        <f t="shared" si="63"/>
        <v>0</v>
      </c>
      <c r="AA171" s="43">
        <f t="shared" si="64"/>
        <v>0</v>
      </c>
      <c r="AB171" s="43">
        <f t="shared" si="57"/>
        <v>0</v>
      </c>
      <c r="AF171" s="54">
        <v>42244</v>
      </c>
      <c r="AG171" s="43">
        <v>13.95</v>
      </c>
      <c r="AH171" s="43">
        <v>339955</v>
      </c>
      <c r="AI171" s="43">
        <f t="shared" si="60"/>
        <v>339955</v>
      </c>
      <c r="AK171" s="58">
        <f t="shared" si="61"/>
        <v>42601</v>
      </c>
      <c r="AL171" s="43">
        <f t="shared" si="68"/>
        <v>166</v>
      </c>
      <c r="AM171" s="43">
        <f>IF(AK171="","",NETWORKDAYS(AK171,$AM$2,FERIADOS!$A$1:$A$830)-1)</f>
        <v>92</v>
      </c>
      <c r="AN171" s="63">
        <v>3.2050000000000001</v>
      </c>
      <c r="AO171" s="43">
        <f t="shared" si="65"/>
        <v>13.98</v>
      </c>
      <c r="AP171" s="50">
        <f t="shared" si="66"/>
        <v>34840</v>
      </c>
      <c r="AQ171" s="59">
        <f t="shared" si="58"/>
        <v>33.194167396044769</v>
      </c>
      <c r="AR171" s="59">
        <f t="shared" si="67"/>
        <v>0</v>
      </c>
      <c r="AS171" s="72">
        <v>42601</v>
      </c>
      <c r="AT171" s="73">
        <v>2433.8246540345713</v>
      </c>
      <c r="AU171" s="62">
        <v>0</v>
      </c>
      <c r="AV171" s="62">
        <v>0</v>
      </c>
      <c r="AW171" s="62">
        <v>0</v>
      </c>
      <c r="AX171" s="62">
        <v>0</v>
      </c>
      <c r="AY171" s="62">
        <v>0</v>
      </c>
      <c r="AZ171" s="62">
        <v>0</v>
      </c>
      <c r="BA171" s="62">
        <v>0</v>
      </c>
      <c r="BB171" s="62">
        <v>0</v>
      </c>
      <c r="BC171" s="62">
        <v>0</v>
      </c>
      <c r="BD171" s="62">
        <v>0</v>
      </c>
      <c r="BE171" s="62">
        <v>0</v>
      </c>
      <c r="BF171" s="62">
        <v>0</v>
      </c>
      <c r="BG171" s="62">
        <v>0</v>
      </c>
      <c r="BH171" s="62">
        <v>0</v>
      </c>
      <c r="BI171" s="62">
        <v>0</v>
      </c>
      <c r="BJ171" s="62">
        <v>0</v>
      </c>
      <c r="BK171" s="62">
        <v>0</v>
      </c>
      <c r="BL171" s="62">
        <v>0</v>
      </c>
      <c r="BM171" s="62">
        <v>0</v>
      </c>
      <c r="BN171" s="74">
        <v>0</v>
      </c>
      <c r="BO171" s="75">
        <v>0</v>
      </c>
      <c r="BP171" s="62">
        <v>0</v>
      </c>
      <c r="BQ171" s="62">
        <v>0</v>
      </c>
      <c r="BR171" s="62">
        <v>0</v>
      </c>
      <c r="BS171" s="62">
        <v>0</v>
      </c>
      <c r="BT171" s="62">
        <v>0</v>
      </c>
      <c r="BU171" s="62">
        <v>0</v>
      </c>
      <c r="BV171" s="62">
        <v>0</v>
      </c>
      <c r="BW171" s="62">
        <v>0</v>
      </c>
      <c r="BX171" s="62">
        <v>0</v>
      </c>
      <c r="BY171" s="62">
        <v>0</v>
      </c>
      <c r="BZ171" s="62">
        <v>0</v>
      </c>
      <c r="CA171" s="62">
        <v>0</v>
      </c>
      <c r="CB171" s="62">
        <v>0</v>
      </c>
      <c r="CC171" s="62">
        <v>0</v>
      </c>
      <c r="CD171" s="62">
        <v>0</v>
      </c>
      <c r="CE171" s="62">
        <v>0</v>
      </c>
      <c r="CF171" s="62">
        <v>0</v>
      </c>
      <c r="CG171" s="62">
        <v>0</v>
      </c>
      <c r="CH171" s="62">
        <v>0</v>
      </c>
      <c r="CI171" s="62">
        <v>0</v>
      </c>
      <c r="CJ171" s="62">
        <v>0</v>
      </c>
      <c r="CK171" s="62">
        <v>14.125</v>
      </c>
      <c r="CL171" s="62">
        <v>10960</v>
      </c>
      <c r="CM171" s="62">
        <v>1.0651098122900531</v>
      </c>
      <c r="CN171" s="62">
        <v>14.121</v>
      </c>
      <c r="CO171" s="62">
        <v>59355</v>
      </c>
      <c r="CP171" s="62">
        <v>19.017577195646325</v>
      </c>
      <c r="CQ171" s="62">
        <v>14.096</v>
      </c>
      <c r="CR171" s="62">
        <v>1010</v>
      </c>
      <c r="CS171" s="62">
        <v>0.53386224380312208</v>
      </c>
      <c r="CT171" s="62">
        <v>14.08</v>
      </c>
      <c r="CU171" s="62">
        <v>10520</v>
      </c>
      <c r="CV171" s="62">
        <v>7.7052043838634958</v>
      </c>
      <c r="CW171" s="62">
        <v>13.98</v>
      </c>
      <c r="CX171" s="62">
        <v>34840</v>
      </c>
      <c r="CY171" s="62">
        <v>33.194167396044769</v>
      </c>
      <c r="CZ171" s="62">
        <v>13.89</v>
      </c>
      <c r="DA171" s="62">
        <v>560</v>
      </c>
      <c r="DB171" s="62">
        <v>0.65437350437581221</v>
      </c>
      <c r="DC171" s="62">
        <v>0</v>
      </c>
      <c r="DD171" s="62">
        <v>0</v>
      </c>
      <c r="DE171" s="62">
        <v>0</v>
      </c>
      <c r="DF171" s="62">
        <v>13.65</v>
      </c>
      <c r="DG171" s="62">
        <v>15125</v>
      </c>
      <c r="DH171" s="62">
        <v>23.60747036910821</v>
      </c>
      <c r="DI171" s="62">
        <v>13.519</v>
      </c>
      <c r="DJ171" s="62">
        <v>0</v>
      </c>
      <c r="DK171" s="62">
        <v>0</v>
      </c>
      <c r="DL171" s="62">
        <v>13.391999999999999</v>
      </c>
      <c r="DM171" s="62">
        <v>0</v>
      </c>
      <c r="DN171" s="62">
        <v>0</v>
      </c>
      <c r="DO171" s="62">
        <v>13.295</v>
      </c>
      <c r="DP171" s="62">
        <v>16690</v>
      </c>
      <c r="DQ171" s="62">
        <v>35.400094440932051</v>
      </c>
      <c r="DR171" s="62">
        <v>13.164999999999999</v>
      </c>
      <c r="DS171" s="62">
        <v>780</v>
      </c>
      <c r="DT171" s="62">
        <v>1.8004757327960847</v>
      </c>
      <c r="DU171" s="62">
        <v>0</v>
      </c>
      <c r="DV171" s="62">
        <v>0</v>
      </c>
      <c r="DW171" s="62">
        <v>0</v>
      </c>
      <c r="DX171" s="62">
        <v>12.96</v>
      </c>
      <c r="DY171" s="62">
        <v>8110</v>
      </c>
      <c r="DZ171" s="62">
        <v>21.73804216504865</v>
      </c>
      <c r="EA171" s="62"/>
      <c r="EB171" s="62"/>
      <c r="EC171" s="62"/>
      <c r="ED171" s="62"/>
      <c r="EE171" s="62"/>
      <c r="EF171" s="62"/>
      <c r="EG171" s="62">
        <v>12.69</v>
      </c>
      <c r="EH171" s="62">
        <v>74317</v>
      </c>
      <c r="EI171" s="62">
        <v>236.87467032840627</v>
      </c>
      <c r="EJ171" s="62"/>
      <c r="EK171" s="62">
        <v>0</v>
      </c>
      <c r="EL171" s="62">
        <v>0</v>
      </c>
      <c r="EM171" s="62">
        <v>0</v>
      </c>
      <c r="EN171" s="62">
        <v>0</v>
      </c>
      <c r="EO171" s="62">
        <v>0</v>
      </c>
      <c r="EP171" s="62">
        <v>12.53</v>
      </c>
      <c r="EQ171" s="62">
        <v>1985</v>
      </c>
      <c r="ER171" s="62">
        <v>7.2728478259514882</v>
      </c>
      <c r="ES171" s="62">
        <v>12.38</v>
      </c>
      <c r="ET171" s="62">
        <v>12185</v>
      </c>
      <c r="EU171" s="62">
        <v>50.330073573141952</v>
      </c>
      <c r="EV171" s="62">
        <v>12.25</v>
      </c>
      <c r="EW171" s="62">
        <v>15880</v>
      </c>
      <c r="EX171" s="62">
        <v>72.700893637897934</v>
      </c>
      <c r="EY171" s="62">
        <v>12.12</v>
      </c>
      <c r="EZ171" s="62">
        <v>94432</v>
      </c>
      <c r="FA171" s="62">
        <v>471.2771030585464</v>
      </c>
      <c r="FB171" s="62">
        <v>12.04</v>
      </c>
      <c r="FC171" s="62">
        <v>135</v>
      </c>
      <c r="FD171" s="62">
        <v>0.72483073180575575</v>
      </c>
      <c r="FE171" s="62">
        <v>12</v>
      </c>
      <c r="FF171" s="62">
        <v>10215</v>
      </c>
      <c r="FG171" s="62">
        <v>58.484250941985145</v>
      </c>
      <c r="FH171" s="62">
        <v>11.99</v>
      </c>
      <c r="FI171" s="62">
        <v>405</v>
      </c>
      <c r="FJ171" s="62">
        <v>2.459916395696097</v>
      </c>
      <c r="FK171" s="62">
        <v>11.97</v>
      </c>
      <c r="FL171" s="76">
        <v>47881</v>
      </c>
      <c r="FM171" s="76">
        <v>306.00164905429148</v>
      </c>
      <c r="FN171" s="76">
        <v>11.96</v>
      </c>
      <c r="FO171" s="76">
        <v>230</v>
      </c>
      <c r="FP171" s="76">
        <v>1.5352242212851672</v>
      </c>
      <c r="FQ171" s="76">
        <v>11.95</v>
      </c>
      <c r="FR171" s="76">
        <v>26155</v>
      </c>
      <c r="FS171" s="76">
        <v>181.38789190823093</v>
      </c>
      <c r="FT171" s="76">
        <v>11.9</v>
      </c>
      <c r="FU171" s="76">
        <v>75</v>
      </c>
      <c r="FV171" s="76">
        <v>0.54039520514046113</v>
      </c>
      <c r="FW171" s="76">
        <v>11.87</v>
      </c>
      <c r="FX171" s="76">
        <v>69107</v>
      </c>
      <c r="FY171" s="76">
        <v>514.42446001101928</v>
      </c>
      <c r="FZ171" s="76">
        <v>11.87</v>
      </c>
      <c r="GA171" s="76">
        <v>5</v>
      </c>
      <c r="GB171" s="76">
        <v>3.8240318225395704E-2</v>
      </c>
      <c r="GC171" s="62">
        <v>11.87</v>
      </c>
      <c r="GD171" s="62">
        <v>5</v>
      </c>
      <c r="GE171" s="62">
        <v>3.9194565310735952E-2</v>
      </c>
      <c r="GF171" s="62">
        <v>11.87</v>
      </c>
      <c r="GG171" s="62">
        <v>0</v>
      </c>
      <c r="GH171" s="62">
        <v>0</v>
      </c>
      <c r="GI171" s="62">
        <v>11.87</v>
      </c>
      <c r="GJ171" s="62">
        <v>3305</v>
      </c>
      <c r="GK171" s="62">
        <v>27.044667848016697</v>
      </c>
      <c r="GL171" s="62">
        <v>11.897</v>
      </c>
      <c r="GM171" s="62">
        <v>0</v>
      </c>
      <c r="GN171" s="62">
        <v>0</v>
      </c>
      <c r="GO171" s="62">
        <v>11.92</v>
      </c>
      <c r="GP171" s="62">
        <v>18435</v>
      </c>
      <c r="GQ171" s="62">
        <v>159.53977053222604</v>
      </c>
      <c r="GR171" s="62">
        <v>11.936</v>
      </c>
      <c r="GS171" s="62">
        <v>0</v>
      </c>
      <c r="GT171" s="62">
        <v>0</v>
      </c>
      <c r="GU171" s="62">
        <v>11.95</v>
      </c>
      <c r="GV171" s="62">
        <v>70</v>
      </c>
      <c r="GW171" s="62">
        <v>0.62510955568080673</v>
      </c>
      <c r="GX171" s="62">
        <v>11.96</v>
      </c>
      <c r="GY171" s="62">
        <v>0</v>
      </c>
      <c r="GZ171" s="62">
        <v>0</v>
      </c>
      <c r="HA171" s="62">
        <v>11.97</v>
      </c>
      <c r="HB171" s="62">
        <v>10385</v>
      </c>
      <c r="HC171" s="62">
        <v>93.997206434103958</v>
      </c>
      <c r="HD171" s="62">
        <v>12.01</v>
      </c>
      <c r="HE171" s="62">
        <v>290</v>
      </c>
      <c r="HF171" s="62">
        <v>2.6158271908184734</v>
      </c>
      <c r="HG171" s="62">
        <v>12.05</v>
      </c>
      <c r="HH171" s="62">
        <v>11395</v>
      </c>
      <c r="HI171" s="62">
        <v>101.19405345288189</v>
      </c>
      <c r="HJ171" s="62">
        <v>12.08</v>
      </c>
      <c r="HK171" s="62">
        <v>0</v>
      </c>
      <c r="HL171" s="62">
        <v>0</v>
      </c>
      <c r="HM171" s="62">
        <v>12.087</v>
      </c>
      <c r="HN171" s="62">
        <v>0</v>
      </c>
      <c r="HO171" s="62">
        <v>0</v>
      </c>
      <c r="HP171" s="62">
        <v>12.087</v>
      </c>
      <c r="HQ171" s="62">
        <v>0</v>
      </c>
      <c r="HR171" s="62">
        <v>0</v>
      </c>
    </row>
    <row r="172" spans="16:226" s="43" customFormat="1">
      <c r="P172" s="150">
        <f t="shared" si="59"/>
        <v>10</v>
      </c>
      <c r="Q172" s="61" t="str">
        <f>_xll.BDH(A172,$R$7:$S$7,$C$1,$C$1,"Dir=V","Dts=S","Sort=A","Quote=C","QtTyp=Y","Days=T","Per=cd","DtFmt=D","UseDPDF=Y")</f>
        <v>#N/A Invalid Security</v>
      </c>
      <c r="T172" s="43">
        <f t="shared" si="62"/>
        <v>0</v>
      </c>
      <c r="V172" s="69" t="str">
        <f>_xll.BDH(B172,$R$7:$S$7,$C$1,$C$1,"Dir=V","Dts=S","Sort=A","Quote=C","QtTyp=Y","Days=T","Per=cd","DtFmt=D","UseDPDF=Y")</f>
        <v>#N/A Invalid Security</v>
      </c>
      <c r="Y172" s="43">
        <f t="shared" si="63"/>
        <v>0</v>
      </c>
      <c r="AA172" s="43">
        <f t="shared" si="64"/>
        <v>0</v>
      </c>
      <c r="AB172" s="43">
        <f t="shared" si="57"/>
        <v>0</v>
      </c>
      <c r="AF172" s="54">
        <v>42247</v>
      </c>
      <c r="AG172" s="43">
        <v>14.22</v>
      </c>
      <c r="AH172" s="43">
        <v>371375</v>
      </c>
      <c r="AI172" s="43">
        <f t="shared" si="60"/>
        <v>371375</v>
      </c>
      <c r="AK172" s="58">
        <f t="shared" si="61"/>
        <v>42569</v>
      </c>
      <c r="AL172" s="43">
        <f t="shared" si="68"/>
        <v>167</v>
      </c>
      <c r="AM172" s="43">
        <f>IF(AK172="","",NETWORKDAYS(AK172,$AM$2,FERIADOS!$A$1:$A$830)-1)</f>
        <v>116</v>
      </c>
      <c r="AN172" s="63">
        <v>3.2391999999999999</v>
      </c>
      <c r="AO172" s="43">
        <f t="shared" si="65"/>
        <v>13.88</v>
      </c>
      <c r="AP172" s="50">
        <f t="shared" si="66"/>
        <v>51135</v>
      </c>
      <c r="AQ172" s="59">
        <f t="shared" si="58"/>
        <v>60.104465276179958</v>
      </c>
      <c r="AR172" s="59">
        <f t="shared" si="67"/>
        <v>0</v>
      </c>
      <c r="AS172" s="72">
        <v>42569</v>
      </c>
      <c r="AT172" s="73">
        <v>1908.2144640694562</v>
      </c>
      <c r="AU172" s="62">
        <v>0</v>
      </c>
      <c r="AV172" s="62">
        <v>0</v>
      </c>
      <c r="AW172" s="62">
        <v>0</v>
      </c>
      <c r="AX172" s="62">
        <v>0</v>
      </c>
      <c r="AY172" s="62">
        <v>0</v>
      </c>
      <c r="AZ172" s="62">
        <v>0</v>
      </c>
      <c r="BA172" s="62">
        <v>0</v>
      </c>
      <c r="BB172" s="62">
        <v>0</v>
      </c>
      <c r="BC172" s="62">
        <v>0</v>
      </c>
      <c r="BD172" s="62">
        <v>0</v>
      </c>
      <c r="BE172" s="62">
        <v>0</v>
      </c>
      <c r="BF172" s="62">
        <v>0</v>
      </c>
      <c r="BG172" s="62">
        <v>0</v>
      </c>
      <c r="BH172" s="62">
        <v>0</v>
      </c>
      <c r="BI172" s="62">
        <v>0</v>
      </c>
      <c r="BJ172" s="62">
        <v>0</v>
      </c>
      <c r="BK172" s="62">
        <v>0</v>
      </c>
      <c r="BL172" s="62">
        <v>0</v>
      </c>
      <c r="BM172" s="62">
        <v>0</v>
      </c>
      <c r="BN172" s="74">
        <v>0</v>
      </c>
      <c r="BO172" s="75">
        <v>0</v>
      </c>
      <c r="BP172" s="62">
        <v>0</v>
      </c>
      <c r="BQ172" s="62">
        <v>0</v>
      </c>
      <c r="BR172" s="62">
        <v>0</v>
      </c>
      <c r="BS172" s="62">
        <v>0</v>
      </c>
      <c r="BT172" s="62">
        <v>0</v>
      </c>
      <c r="BU172" s="62">
        <v>0</v>
      </c>
      <c r="BV172" s="62">
        <v>0</v>
      </c>
      <c r="BW172" s="62">
        <v>0</v>
      </c>
      <c r="BX172" s="62">
        <v>0</v>
      </c>
      <c r="BY172" s="62">
        <v>0</v>
      </c>
      <c r="BZ172" s="62">
        <v>0</v>
      </c>
      <c r="CA172" s="62">
        <v>0</v>
      </c>
      <c r="CB172" s="62">
        <v>0</v>
      </c>
      <c r="CC172" s="62">
        <v>0</v>
      </c>
      <c r="CD172" s="62">
        <v>0</v>
      </c>
      <c r="CE172" s="62">
        <v>0</v>
      </c>
      <c r="CF172" s="62">
        <v>0</v>
      </c>
      <c r="CG172" s="62">
        <v>0</v>
      </c>
      <c r="CH172" s="62">
        <v>14.12</v>
      </c>
      <c r="CI172" s="62">
        <v>19805</v>
      </c>
      <c r="CJ172" s="62">
        <v>2.1149422831807474</v>
      </c>
      <c r="CK172" s="62">
        <v>14.103999999999999</v>
      </c>
      <c r="CL172" s="62">
        <v>18435</v>
      </c>
      <c r="CM172" s="62">
        <v>6.4196924716801593</v>
      </c>
      <c r="CN172" s="62">
        <v>14.085000000000001</v>
      </c>
      <c r="CO172" s="62">
        <v>66940</v>
      </c>
      <c r="CP172" s="62">
        <v>37.735434765925369</v>
      </c>
      <c r="CQ172" s="62">
        <v>14.05</v>
      </c>
      <c r="CR172" s="62">
        <v>535</v>
      </c>
      <c r="CS172" s="62">
        <v>0.40915308693104513</v>
      </c>
      <c r="CT172" s="62">
        <v>13.99</v>
      </c>
      <c r="CU172" s="62">
        <v>1235</v>
      </c>
      <c r="CV172" s="62">
        <v>1.1881671829766651</v>
      </c>
      <c r="CW172" s="62">
        <v>13.88</v>
      </c>
      <c r="CX172" s="62">
        <v>51135</v>
      </c>
      <c r="CY172" s="62">
        <v>60.104465276179958</v>
      </c>
      <c r="CZ172" s="62">
        <v>13.744999999999999</v>
      </c>
      <c r="DA172" s="62">
        <v>150</v>
      </c>
      <c r="DB172" s="62">
        <v>0.20776391818448453</v>
      </c>
      <c r="DC172" s="62">
        <v>0</v>
      </c>
      <c r="DD172" s="62">
        <v>0</v>
      </c>
      <c r="DE172" s="62">
        <v>0</v>
      </c>
      <c r="DF172" s="62">
        <v>13.53</v>
      </c>
      <c r="DG172" s="62">
        <v>4430</v>
      </c>
      <c r="DH172" s="62">
        <v>7.8191900509517653</v>
      </c>
      <c r="DI172" s="62">
        <v>13.404</v>
      </c>
      <c r="DJ172" s="62">
        <v>0</v>
      </c>
      <c r="DK172" s="62">
        <v>0</v>
      </c>
      <c r="DL172" s="62">
        <v>13.278</v>
      </c>
      <c r="DM172" s="62">
        <v>0</v>
      </c>
      <c r="DN172" s="62">
        <v>0</v>
      </c>
      <c r="DO172" s="62">
        <v>13.18</v>
      </c>
      <c r="DP172" s="62">
        <v>6205</v>
      </c>
      <c r="DQ172" s="62">
        <v>14.326358295913057</v>
      </c>
      <c r="DR172" s="62">
        <v>0</v>
      </c>
      <c r="DS172" s="62">
        <v>0</v>
      </c>
      <c r="DT172" s="62">
        <v>0</v>
      </c>
      <c r="DU172" s="62">
        <v>0</v>
      </c>
      <c r="DV172" s="62">
        <v>0</v>
      </c>
      <c r="DW172" s="62">
        <v>0</v>
      </c>
      <c r="DX172" s="62">
        <v>12.89</v>
      </c>
      <c r="DY172" s="62">
        <v>1489</v>
      </c>
      <c r="DZ172" s="62">
        <v>4.2437874064347527</v>
      </c>
      <c r="EA172" s="62"/>
      <c r="EB172" s="62"/>
      <c r="EC172" s="62"/>
      <c r="ED172" s="62"/>
      <c r="EE172" s="62"/>
      <c r="EF172" s="62"/>
      <c r="EG172" s="62">
        <v>12.67</v>
      </c>
      <c r="EH172" s="62">
        <v>64630</v>
      </c>
      <c r="EI172" s="62">
        <v>215.79463089432534</v>
      </c>
      <c r="EJ172" s="62"/>
      <c r="EK172" s="62">
        <v>0</v>
      </c>
      <c r="EL172" s="62">
        <v>0</v>
      </c>
      <c r="EM172" s="62">
        <v>0</v>
      </c>
      <c r="EN172" s="62">
        <v>0</v>
      </c>
      <c r="EO172" s="62">
        <v>0</v>
      </c>
      <c r="EP172" s="62">
        <v>12.53</v>
      </c>
      <c r="EQ172" s="62">
        <v>1860</v>
      </c>
      <c r="ER172" s="62">
        <v>7.0655838257303882</v>
      </c>
      <c r="ES172" s="62">
        <v>12.4</v>
      </c>
      <c r="ET172" s="62">
        <v>3680</v>
      </c>
      <c r="EU172" s="62">
        <v>15.632961215754188</v>
      </c>
      <c r="EV172" s="62">
        <v>12.29</v>
      </c>
      <c r="EW172" s="62">
        <v>4950</v>
      </c>
      <c r="EX172" s="62">
        <v>23.156890614754747</v>
      </c>
      <c r="EY172" s="62">
        <v>12.18</v>
      </c>
      <c r="EZ172" s="62">
        <v>56650</v>
      </c>
      <c r="FA172" s="62">
        <v>287.41131799067421</v>
      </c>
      <c r="FB172" s="62">
        <v>12.12</v>
      </c>
      <c r="FC172" s="62">
        <v>90</v>
      </c>
      <c r="FD172" s="62">
        <v>0.48909245548823616</v>
      </c>
      <c r="FE172" s="62">
        <v>12.09</v>
      </c>
      <c r="FF172" s="62">
        <v>1765</v>
      </c>
      <c r="FG172" s="62">
        <v>10.191445635614233</v>
      </c>
      <c r="FH172" s="62">
        <v>12.05</v>
      </c>
      <c r="FI172" s="62">
        <v>165</v>
      </c>
      <c r="FJ172" s="62">
        <v>1.0088868803121434</v>
      </c>
      <c r="FK172" s="62">
        <v>12.03</v>
      </c>
      <c r="FL172" s="76">
        <v>24396</v>
      </c>
      <c r="FM172" s="76">
        <v>156.58001987083762</v>
      </c>
      <c r="FN172" s="76">
        <v>12.019</v>
      </c>
      <c r="FO172" s="76">
        <v>90</v>
      </c>
      <c r="FP172" s="76">
        <v>0.60212362011006682</v>
      </c>
      <c r="FQ172" s="76">
        <v>12.01</v>
      </c>
      <c r="FR172" s="76">
        <v>7080</v>
      </c>
      <c r="FS172" s="76">
        <v>49.125560389257444</v>
      </c>
      <c r="FT172" s="76">
        <v>11.978</v>
      </c>
      <c r="FU172" s="76">
        <v>25</v>
      </c>
      <c r="FV172" s="76">
        <v>0.17978087834101786</v>
      </c>
      <c r="FW172" s="76">
        <v>11.95</v>
      </c>
      <c r="FX172" s="76">
        <v>69815</v>
      </c>
      <c r="FY172" s="76">
        <v>517.8763842069269</v>
      </c>
      <c r="FZ172" s="76">
        <v>11.946999999999999</v>
      </c>
      <c r="GA172" s="76">
        <v>20</v>
      </c>
      <c r="GB172" s="76">
        <v>0.15225041087055466</v>
      </c>
      <c r="GC172" s="62">
        <v>11.945</v>
      </c>
      <c r="GD172" s="62">
        <v>5</v>
      </c>
      <c r="GE172" s="62">
        <v>3.8969555406310641E-2</v>
      </c>
      <c r="GF172" s="62">
        <v>11.942</v>
      </c>
      <c r="GG172" s="62">
        <v>5</v>
      </c>
      <c r="GH172" s="62">
        <v>3.9839267679119904E-2</v>
      </c>
      <c r="GI172" s="62">
        <v>11.94</v>
      </c>
      <c r="GJ172" s="62">
        <v>235</v>
      </c>
      <c r="GK172" s="62">
        <v>1.9083404846319991</v>
      </c>
      <c r="GL172" s="62">
        <v>11.972</v>
      </c>
      <c r="GM172" s="62">
        <v>10</v>
      </c>
      <c r="GN172" s="62">
        <v>8.3609204843534374E-2</v>
      </c>
      <c r="GO172" s="62">
        <v>12</v>
      </c>
      <c r="GP172" s="62">
        <v>27975</v>
      </c>
      <c r="GQ172" s="62">
        <v>239.2764380848127</v>
      </c>
      <c r="GR172" s="62">
        <v>12.010999999999999</v>
      </c>
      <c r="GS172" s="62">
        <v>5</v>
      </c>
      <c r="GT172" s="62">
        <v>4.3506673076492648E-2</v>
      </c>
      <c r="GU172" s="62">
        <v>12.02</v>
      </c>
      <c r="GV172" s="62">
        <v>275</v>
      </c>
      <c r="GW172" s="62">
        <v>2.4223453362758138</v>
      </c>
      <c r="GX172" s="62">
        <v>12.045999999999999</v>
      </c>
      <c r="GY172" s="62">
        <v>0</v>
      </c>
      <c r="GZ172" s="62">
        <v>0</v>
      </c>
      <c r="HA172" s="62">
        <v>12.07</v>
      </c>
      <c r="HB172" s="62">
        <v>9774</v>
      </c>
      <c r="HC172" s="62">
        <v>86.8509395512623</v>
      </c>
      <c r="HD172" s="62">
        <v>12.065</v>
      </c>
      <c r="HE172" s="62">
        <v>35</v>
      </c>
      <c r="HF172" s="62">
        <v>0.3105712853772995</v>
      </c>
      <c r="HG172" s="62">
        <v>12.14</v>
      </c>
      <c r="HH172" s="62">
        <v>17070</v>
      </c>
      <c r="HI172" s="62">
        <v>148.37502783157584</v>
      </c>
      <c r="HJ172" s="62">
        <v>12.159000000000001</v>
      </c>
      <c r="HK172" s="62">
        <v>0</v>
      </c>
      <c r="HL172" s="62">
        <v>0</v>
      </c>
      <c r="HM172" s="62">
        <v>12.175000000000001</v>
      </c>
      <c r="HN172" s="62">
        <v>1100</v>
      </c>
      <c r="HO172" s="62">
        <v>9.0289931671598058</v>
      </c>
      <c r="HP172" s="62">
        <v>12.175000000000001</v>
      </c>
      <c r="HQ172" s="62">
        <v>0</v>
      </c>
      <c r="HR172" s="62">
        <v>0</v>
      </c>
    </row>
    <row r="173" spans="16:226" s="43" customFormat="1">
      <c r="P173" s="150">
        <f t="shared" si="59"/>
        <v>10</v>
      </c>
      <c r="Q173" s="61" t="str">
        <f>_xll.BDH(A173,$R$7:$S$7,$C$1,$C$1,"Dir=V","Dts=S","Sort=A","Quote=C","QtTyp=Y","Days=T","Per=cd","DtFmt=D","UseDPDF=Y")</f>
        <v>#N/A Invalid Security</v>
      </c>
      <c r="T173" s="43">
        <f t="shared" si="62"/>
        <v>0</v>
      </c>
      <c r="V173" s="69" t="str">
        <f>_xll.BDH(B173,$R$7:$S$7,$C$1,$C$1,"Dir=V","Dts=S","Sort=A","Quote=C","QtTyp=Y","Days=T","Per=cd","DtFmt=D","UseDPDF=Y")</f>
        <v>#N/A Invalid Security</v>
      </c>
      <c r="Y173" s="43">
        <f t="shared" si="63"/>
        <v>0</v>
      </c>
      <c r="AA173" s="43">
        <f t="shared" si="64"/>
        <v>0</v>
      </c>
      <c r="AB173" s="43">
        <f t="shared" si="57"/>
        <v>0</v>
      </c>
      <c r="AF173" s="54">
        <v>42248</v>
      </c>
      <c r="AG173" s="43">
        <v>14.43</v>
      </c>
      <c r="AH173" s="43">
        <v>392385</v>
      </c>
      <c r="AI173" s="43">
        <f t="shared" si="60"/>
        <v>392385</v>
      </c>
      <c r="AK173" s="58">
        <f t="shared" si="61"/>
        <v>42599</v>
      </c>
      <c r="AL173" s="43">
        <f t="shared" si="68"/>
        <v>168</v>
      </c>
      <c r="AM173" s="43">
        <f>IF(AK173="","",NETWORKDAYS(AK173,$AM$2,FERIADOS!$A$1:$A$830)-1)</f>
        <v>94</v>
      </c>
      <c r="AN173" s="63">
        <v>3.2063999999999999</v>
      </c>
      <c r="AO173" s="43">
        <f t="shared" si="65"/>
        <v>13.984999999999999</v>
      </c>
      <c r="AP173" s="50">
        <f t="shared" si="66"/>
        <v>42348</v>
      </c>
      <c r="AQ173" s="59">
        <f t="shared" si="58"/>
        <v>41.161360391503528</v>
      </c>
      <c r="AR173" s="59">
        <f t="shared" si="67"/>
        <v>0</v>
      </c>
      <c r="AS173" s="72">
        <v>42599</v>
      </c>
      <c r="AT173" s="73">
        <v>2640.7072278812088</v>
      </c>
      <c r="AU173" s="62">
        <v>0</v>
      </c>
      <c r="AV173" s="62">
        <v>0</v>
      </c>
      <c r="AW173" s="62">
        <v>0</v>
      </c>
      <c r="AX173" s="62">
        <v>0</v>
      </c>
      <c r="AY173" s="62">
        <v>0</v>
      </c>
      <c r="AZ173" s="62">
        <v>0</v>
      </c>
      <c r="BA173" s="62">
        <v>0</v>
      </c>
      <c r="BB173" s="62">
        <v>0</v>
      </c>
      <c r="BC173" s="62">
        <v>0</v>
      </c>
      <c r="BD173" s="62">
        <v>0</v>
      </c>
      <c r="BE173" s="62">
        <v>0</v>
      </c>
      <c r="BF173" s="62">
        <v>0</v>
      </c>
      <c r="BG173" s="62">
        <v>0</v>
      </c>
      <c r="BH173" s="62">
        <v>0</v>
      </c>
      <c r="BI173" s="62">
        <v>0</v>
      </c>
      <c r="BJ173" s="62">
        <v>0</v>
      </c>
      <c r="BK173" s="62">
        <v>0</v>
      </c>
      <c r="BL173" s="62">
        <v>0</v>
      </c>
      <c r="BM173" s="62">
        <v>0</v>
      </c>
      <c r="BN173" s="74">
        <v>0</v>
      </c>
      <c r="BO173" s="75">
        <v>0</v>
      </c>
      <c r="BP173" s="62">
        <v>0</v>
      </c>
      <c r="BQ173" s="62">
        <v>0</v>
      </c>
      <c r="BR173" s="62">
        <v>0</v>
      </c>
      <c r="BS173" s="62">
        <v>0</v>
      </c>
      <c r="BT173" s="62">
        <v>0</v>
      </c>
      <c r="BU173" s="62">
        <v>0</v>
      </c>
      <c r="BV173" s="62">
        <v>0</v>
      </c>
      <c r="BW173" s="62">
        <v>0</v>
      </c>
      <c r="BX173" s="62">
        <v>0</v>
      </c>
      <c r="BY173" s="62">
        <v>0</v>
      </c>
      <c r="BZ173" s="62">
        <v>0</v>
      </c>
      <c r="CA173" s="62">
        <v>0</v>
      </c>
      <c r="CB173" s="62">
        <v>0</v>
      </c>
      <c r="CC173" s="62">
        <v>0</v>
      </c>
      <c r="CD173" s="62">
        <v>0</v>
      </c>
      <c r="CE173" s="62">
        <v>0</v>
      </c>
      <c r="CF173" s="62">
        <v>0</v>
      </c>
      <c r="CG173" s="62">
        <v>0</v>
      </c>
      <c r="CH173" s="62">
        <v>0</v>
      </c>
      <c r="CI173" s="62">
        <v>0</v>
      </c>
      <c r="CJ173" s="62">
        <v>0</v>
      </c>
      <c r="CK173" s="62">
        <v>14.128</v>
      </c>
      <c r="CL173" s="62">
        <v>3875</v>
      </c>
      <c r="CM173" s="62">
        <v>0.45956688851020716</v>
      </c>
      <c r="CN173" s="62">
        <v>14.128</v>
      </c>
      <c r="CO173" s="62">
        <v>25100</v>
      </c>
      <c r="CP173" s="62">
        <v>8.5649603056340595</v>
      </c>
      <c r="CQ173" s="62">
        <v>14.095000000000001</v>
      </c>
      <c r="CR173" s="62">
        <v>7110</v>
      </c>
      <c r="CS173" s="62">
        <v>3.9027539544111978</v>
      </c>
      <c r="CT173" s="62">
        <v>14.08</v>
      </c>
      <c r="CU173" s="62">
        <v>4025</v>
      </c>
      <c r="CV173" s="62">
        <v>3.027785150068607</v>
      </c>
      <c r="CW173" s="62">
        <v>13.984999999999999</v>
      </c>
      <c r="CX173" s="62">
        <v>42348</v>
      </c>
      <c r="CY173" s="62">
        <v>41.161360391503528</v>
      </c>
      <c r="CZ173" s="62">
        <v>13.904999999999999</v>
      </c>
      <c r="DA173" s="62">
        <v>2210</v>
      </c>
      <c r="DB173" s="62">
        <v>2.6233824155030359</v>
      </c>
      <c r="DC173" s="62">
        <v>0</v>
      </c>
      <c r="DD173" s="62">
        <v>0</v>
      </c>
      <c r="DE173" s="62">
        <v>0</v>
      </c>
      <c r="DF173" s="62">
        <v>13.63</v>
      </c>
      <c r="DG173" s="62">
        <v>11535</v>
      </c>
      <c r="DH173" s="62">
        <v>18.215159662391532</v>
      </c>
      <c r="DI173" s="62">
        <v>13.51</v>
      </c>
      <c r="DJ173" s="62">
        <v>1000</v>
      </c>
      <c r="DK173" s="62">
        <v>1.7473002759663518</v>
      </c>
      <c r="DL173" s="62">
        <v>13.39</v>
      </c>
      <c r="DM173" s="62">
        <v>0</v>
      </c>
      <c r="DN173" s="62">
        <v>0</v>
      </c>
      <c r="DO173" s="62">
        <v>13.3</v>
      </c>
      <c r="DP173" s="62">
        <v>20310</v>
      </c>
      <c r="DQ173" s="62">
        <v>43.411530110966844</v>
      </c>
      <c r="DR173" s="62">
        <v>13.167999999999999</v>
      </c>
      <c r="DS173" s="62">
        <v>1500</v>
      </c>
      <c r="DT173" s="62">
        <v>3.4865435861502738</v>
      </c>
      <c r="DU173" s="62">
        <v>0</v>
      </c>
      <c r="DV173" s="62">
        <v>0</v>
      </c>
      <c r="DW173" s="62">
        <v>0</v>
      </c>
      <c r="DX173" s="62">
        <v>12.96</v>
      </c>
      <c r="DY173" s="62">
        <v>12275</v>
      </c>
      <c r="DZ173" s="62">
        <v>33.090432781877496</v>
      </c>
      <c r="EA173" s="62"/>
      <c r="EB173" s="62"/>
      <c r="EC173" s="62"/>
      <c r="ED173" s="62"/>
      <c r="EE173" s="62"/>
      <c r="EF173" s="62"/>
      <c r="EG173" s="62">
        <v>12.71</v>
      </c>
      <c r="EH173" s="62">
        <v>76860</v>
      </c>
      <c r="EI173" s="62">
        <v>245.97283490066894</v>
      </c>
      <c r="EJ173" s="62"/>
      <c r="EK173" s="62">
        <v>0</v>
      </c>
      <c r="EL173" s="62">
        <v>0</v>
      </c>
      <c r="EM173" s="62">
        <v>0</v>
      </c>
      <c r="EN173" s="62">
        <v>0</v>
      </c>
      <c r="EO173" s="62">
        <v>0</v>
      </c>
      <c r="EP173" s="62">
        <v>12.55</v>
      </c>
      <c r="EQ173" s="62">
        <v>10270</v>
      </c>
      <c r="ER173" s="62">
        <v>37.74611629078472</v>
      </c>
      <c r="ES173" s="62">
        <v>12.39</v>
      </c>
      <c r="ET173" s="62">
        <v>14235</v>
      </c>
      <c r="EU173" s="62">
        <v>58.955077488837709</v>
      </c>
      <c r="EV173" s="62">
        <v>12.26</v>
      </c>
      <c r="EW173" s="62">
        <v>9575</v>
      </c>
      <c r="EX173" s="62">
        <v>43.929747063082473</v>
      </c>
      <c r="EY173" s="62">
        <v>12.13</v>
      </c>
      <c r="EZ173" s="62">
        <v>89800</v>
      </c>
      <c r="FA173" s="62">
        <v>448.93849522193068</v>
      </c>
      <c r="FB173" s="62">
        <v>12.05</v>
      </c>
      <c r="FC173" s="62">
        <v>875</v>
      </c>
      <c r="FD173" s="62">
        <v>4.7045725004956962</v>
      </c>
      <c r="FE173" s="62">
        <v>12.01</v>
      </c>
      <c r="FF173" s="62">
        <v>4250</v>
      </c>
      <c r="FG173" s="62">
        <v>24.359875972393159</v>
      </c>
      <c r="FH173" s="62">
        <v>12</v>
      </c>
      <c r="FI173" s="62">
        <v>235</v>
      </c>
      <c r="FJ173" s="62">
        <v>1.4285855275563755</v>
      </c>
      <c r="FK173" s="62">
        <v>11.97</v>
      </c>
      <c r="FL173" s="76">
        <v>31310</v>
      </c>
      <c r="FM173" s="76">
        <v>200.30517838157067</v>
      </c>
      <c r="FN173" s="76">
        <v>11.959</v>
      </c>
      <c r="FO173" s="76">
        <v>240</v>
      </c>
      <c r="FP173" s="76">
        <v>1.603436155212598</v>
      </c>
      <c r="FQ173" s="76">
        <v>11.95</v>
      </c>
      <c r="FR173" s="76">
        <v>40945</v>
      </c>
      <c r="FS173" s="76">
        <v>284.16658060884384</v>
      </c>
      <c r="FT173" s="76">
        <v>11.945</v>
      </c>
      <c r="FU173" s="76">
        <v>40</v>
      </c>
      <c r="FV173" s="76">
        <v>0.28779468129161212</v>
      </c>
      <c r="FW173" s="76">
        <v>11.89</v>
      </c>
      <c r="FX173" s="76">
        <v>80130</v>
      </c>
      <c r="FY173" s="76">
        <v>596.2046258469926</v>
      </c>
      <c r="FZ173" s="76">
        <v>11.89</v>
      </c>
      <c r="GA173" s="76">
        <v>5</v>
      </c>
      <c r="GB173" s="76">
        <v>3.8217436291293205E-2</v>
      </c>
      <c r="GC173" s="62">
        <v>11.89</v>
      </c>
      <c r="GD173" s="62">
        <v>1265</v>
      </c>
      <c r="GE173" s="62">
        <v>9.9089843434392968</v>
      </c>
      <c r="GF173" s="62">
        <v>11.89</v>
      </c>
      <c r="GG173" s="62">
        <v>5</v>
      </c>
      <c r="GH173" s="62">
        <v>4.0074385273953232E-2</v>
      </c>
      <c r="GI173" s="62">
        <v>11.89</v>
      </c>
      <c r="GJ173" s="62">
        <v>860</v>
      </c>
      <c r="GK173" s="62">
        <v>7.0304684572510325</v>
      </c>
      <c r="GL173" s="62">
        <v>11.906000000000001</v>
      </c>
      <c r="GM173" s="62">
        <v>0</v>
      </c>
      <c r="GN173" s="62">
        <v>0</v>
      </c>
      <c r="GO173" s="62">
        <v>11.92</v>
      </c>
      <c r="GP173" s="62">
        <v>28385</v>
      </c>
      <c r="GQ173" s="62">
        <v>245.62945521724015</v>
      </c>
      <c r="GR173" s="62">
        <v>11.933</v>
      </c>
      <c r="GS173" s="62">
        <v>0</v>
      </c>
      <c r="GT173" s="62">
        <v>0</v>
      </c>
      <c r="GU173" s="62">
        <v>11.945</v>
      </c>
      <c r="GV173" s="62">
        <v>145</v>
      </c>
      <c r="GW173" s="62">
        <v>1.2950283259520703</v>
      </c>
      <c r="GX173" s="62">
        <v>11.958</v>
      </c>
      <c r="GY173" s="62">
        <v>5</v>
      </c>
      <c r="GZ173" s="62">
        <v>4.5032672454947867E-2</v>
      </c>
      <c r="HA173" s="62">
        <v>11.97</v>
      </c>
      <c r="HB173" s="62">
        <v>15605</v>
      </c>
      <c r="HC173" s="62">
        <v>141.19075937516212</v>
      </c>
      <c r="HD173" s="62">
        <v>11.994999999999999</v>
      </c>
      <c r="HE173" s="62">
        <v>35</v>
      </c>
      <c r="HF173" s="62">
        <v>0.3159869880511893</v>
      </c>
      <c r="HG173" s="62">
        <v>12.05</v>
      </c>
      <c r="HH173" s="62">
        <v>14300</v>
      </c>
      <c r="HI173" s="62">
        <v>126.91952451744871</v>
      </c>
      <c r="HJ173" s="62">
        <v>12.08</v>
      </c>
      <c r="HK173" s="62">
        <v>0</v>
      </c>
      <c r="HL173" s="62">
        <v>0</v>
      </c>
      <c r="HM173" s="62">
        <v>12.087</v>
      </c>
      <c r="HN173" s="62">
        <v>0</v>
      </c>
      <c r="HO173" s="62">
        <v>0</v>
      </c>
      <c r="HP173" s="62">
        <v>12.087</v>
      </c>
      <c r="HQ173" s="62">
        <v>0</v>
      </c>
      <c r="HR173" s="62">
        <v>0</v>
      </c>
    </row>
    <row r="174" spans="16:226" s="43" customFormat="1">
      <c r="P174" s="150">
        <f t="shared" si="59"/>
        <v>10</v>
      </c>
      <c r="Q174" s="61" t="str">
        <f>_xll.BDH(A174,$R$7:$S$7,$C$1,$C$1,"Dir=V","Dts=S","Sort=A","Quote=C","QtTyp=Y","Days=T","Per=cd","DtFmt=D","UseDPDF=Y")</f>
        <v>#N/A Invalid Security</v>
      </c>
      <c r="T174" s="43">
        <f t="shared" si="62"/>
        <v>0</v>
      </c>
      <c r="V174" s="69" t="str">
        <f>_xll.BDH(B174,$R$7:$S$7,$C$1,$C$1,"Dir=V","Dts=S","Sort=A","Quote=C","QtTyp=Y","Days=T","Per=cd","DtFmt=D","UseDPDF=Y")</f>
        <v>#N/A Invalid Security</v>
      </c>
      <c r="Y174" s="43">
        <f t="shared" si="63"/>
        <v>0</v>
      </c>
      <c r="AA174" s="43">
        <f t="shared" si="64"/>
        <v>0</v>
      </c>
      <c r="AB174" s="43">
        <f t="shared" si="57"/>
        <v>0</v>
      </c>
      <c r="AF174" s="54">
        <v>42249</v>
      </c>
      <c r="AG174" s="43">
        <v>14.8</v>
      </c>
      <c r="AH174" s="43">
        <v>799605</v>
      </c>
      <c r="AI174" s="43">
        <f t="shared" si="60"/>
        <v>799605</v>
      </c>
      <c r="AK174" s="58">
        <f t="shared" si="61"/>
        <v>42598</v>
      </c>
      <c r="AL174" s="43">
        <f t="shared" si="68"/>
        <v>169</v>
      </c>
      <c r="AM174" s="43">
        <f>IF(AK174="","",NETWORKDAYS(AK174,$AM$2,FERIADOS!$A$1:$A$830)-1)</f>
        <v>95</v>
      </c>
      <c r="AN174" s="63">
        <v>3.2021999999999999</v>
      </c>
      <c r="AO174" s="43">
        <f t="shared" si="65"/>
        <v>13.984999999999999</v>
      </c>
      <c r="AP174" s="50">
        <f t="shared" si="66"/>
        <v>141105</v>
      </c>
      <c r="AQ174" s="59">
        <f t="shared" si="58"/>
        <v>138.71985646337029</v>
      </c>
      <c r="AR174" s="59">
        <f t="shared" si="67"/>
        <v>0</v>
      </c>
      <c r="AS174" s="72">
        <v>42598</v>
      </c>
      <c r="AT174" s="73">
        <v>3342.5059514123036</v>
      </c>
      <c r="AU174" s="62">
        <v>0</v>
      </c>
      <c r="AV174" s="62">
        <v>0</v>
      </c>
      <c r="AW174" s="62">
        <v>0</v>
      </c>
      <c r="AX174" s="62">
        <v>0</v>
      </c>
      <c r="AY174" s="62">
        <v>0</v>
      </c>
      <c r="AZ174" s="62">
        <v>0</v>
      </c>
      <c r="BA174" s="62">
        <v>0</v>
      </c>
      <c r="BB174" s="62">
        <v>0</v>
      </c>
      <c r="BC174" s="62">
        <v>0</v>
      </c>
      <c r="BD174" s="62">
        <v>0</v>
      </c>
      <c r="BE174" s="62">
        <v>0</v>
      </c>
      <c r="BF174" s="62">
        <v>0</v>
      </c>
      <c r="BG174" s="62">
        <v>0</v>
      </c>
      <c r="BH174" s="62">
        <v>0</v>
      </c>
      <c r="BI174" s="62">
        <v>0</v>
      </c>
      <c r="BJ174" s="62">
        <v>0</v>
      </c>
      <c r="BK174" s="62">
        <v>0</v>
      </c>
      <c r="BL174" s="62">
        <v>0</v>
      </c>
      <c r="BM174" s="62">
        <v>0</v>
      </c>
      <c r="BN174" s="74">
        <v>0</v>
      </c>
      <c r="BO174" s="75">
        <v>0</v>
      </c>
      <c r="BP174" s="62">
        <v>0</v>
      </c>
      <c r="BQ174" s="62">
        <v>0</v>
      </c>
      <c r="BR174" s="62">
        <v>0</v>
      </c>
      <c r="BS174" s="62">
        <v>0</v>
      </c>
      <c r="BT174" s="62">
        <v>0</v>
      </c>
      <c r="BU174" s="62">
        <v>0</v>
      </c>
      <c r="BV174" s="62">
        <v>0</v>
      </c>
      <c r="BW174" s="62">
        <v>0</v>
      </c>
      <c r="BX174" s="62">
        <v>0</v>
      </c>
      <c r="BY174" s="62">
        <v>0</v>
      </c>
      <c r="BZ174" s="62">
        <v>0</v>
      </c>
      <c r="CA174" s="62">
        <v>0</v>
      </c>
      <c r="CB174" s="62">
        <v>0</v>
      </c>
      <c r="CC174" s="62">
        <v>0</v>
      </c>
      <c r="CD174" s="62">
        <v>0</v>
      </c>
      <c r="CE174" s="62">
        <v>0</v>
      </c>
      <c r="CF174" s="62">
        <v>0</v>
      </c>
      <c r="CG174" s="62">
        <v>0</v>
      </c>
      <c r="CH174" s="62">
        <v>0</v>
      </c>
      <c r="CI174" s="62">
        <v>0</v>
      </c>
      <c r="CJ174" s="62">
        <v>0</v>
      </c>
      <c r="CK174" s="62">
        <v>14.12</v>
      </c>
      <c r="CL174" s="62">
        <v>10110</v>
      </c>
      <c r="CM174" s="62">
        <v>1.3091521802710246</v>
      </c>
      <c r="CN174" s="62">
        <v>14.122999999999999</v>
      </c>
      <c r="CO174" s="62">
        <v>50425</v>
      </c>
      <c r="CP174" s="62">
        <v>17.75924587505212</v>
      </c>
      <c r="CQ174" s="62">
        <v>14.1</v>
      </c>
      <c r="CR174" s="62">
        <v>7610</v>
      </c>
      <c r="CS174" s="62">
        <v>4.2606682337205379</v>
      </c>
      <c r="CT174" s="62">
        <v>14.07</v>
      </c>
      <c r="CU174" s="62">
        <v>540</v>
      </c>
      <c r="CV174" s="62">
        <v>0.4122252762185144</v>
      </c>
      <c r="CW174" s="62">
        <v>13.984999999999999</v>
      </c>
      <c r="CX174" s="62">
        <v>141105</v>
      </c>
      <c r="CY174" s="62">
        <v>138.71985646337029</v>
      </c>
      <c r="CZ174" s="62">
        <v>13.904999999999999</v>
      </c>
      <c r="DA174" s="62">
        <v>5645</v>
      </c>
      <c r="DB174" s="62">
        <v>6.7640376883981501</v>
      </c>
      <c r="DC174" s="62">
        <v>0</v>
      </c>
      <c r="DD174" s="62">
        <v>0</v>
      </c>
      <c r="DE174" s="62">
        <v>0</v>
      </c>
      <c r="DF174" s="62">
        <v>13.645</v>
      </c>
      <c r="DG174" s="62">
        <v>12610</v>
      </c>
      <c r="DH174" s="62">
        <v>20.051352502805855</v>
      </c>
      <c r="DI174" s="62">
        <v>13.515000000000001</v>
      </c>
      <c r="DJ174" s="62">
        <v>0</v>
      </c>
      <c r="DK174" s="62">
        <v>0</v>
      </c>
      <c r="DL174" s="62">
        <v>13.387</v>
      </c>
      <c r="DM174" s="62">
        <v>0</v>
      </c>
      <c r="DN174" s="62">
        <v>0</v>
      </c>
      <c r="DO174" s="62">
        <v>13.29</v>
      </c>
      <c r="DP174" s="62">
        <v>27810</v>
      </c>
      <c r="DQ174" s="62">
        <v>59.773608559275374</v>
      </c>
      <c r="DR174" s="62">
        <v>13.162000000000001</v>
      </c>
      <c r="DS174" s="62">
        <v>1250</v>
      </c>
      <c r="DT174" s="62">
        <v>2.9203049673384016</v>
      </c>
      <c r="DU174" s="62">
        <v>0</v>
      </c>
      <c r="DV174" s="62">
        <v>0</v>
      </c>
      <c r="DW174" s="62">
        <v>0</v>
      </c>
      <c r="DX174" s="62">
        <v>12.96</v>
      </c>
      <c r="DY174" s="62">
        <v>3655</v>
      </c>
      <c r="DZ174" s="62">
        <v>9.8961184079416178</v>
      </c>
      <c r="EA174" s="62"/>
      <c r="EB174" s="62"/>
      <c r="EC174" s="62"/>
      <c r="ED174" s="62"/>
      <c r="EE174" s="62"/>
      <c r="EF174" s="62"/>
      <c r="EG174" s="62">
        <v>12.7</v>
      </c>
      <c r="EH174" s="62">
        <v>109235</v>
      </c>
      <c r="EI174" s="62">
        <v>350.9676467628596</v>
      </c>
      <c r="EJ174" s="62"/>
      <c r="EK174" s="62">
        <v>0</v>
      </c>
      <c r="EL174" s="62">
        <v>0</v>
      </c>
      <c r="EM174" s="62">
        <v>0</v>
      </c>
      <c r="EN174" s="62">
        <v>0</v>
      </c>
      <c r="EO174" s="62">
        <v>0</v>
      </c>
      <c r="EP174" s="62">
        <v>12.53</v>
      </c>
      <c r="EQ174" s="62">
        <v>2030</v>
      </c>
      <c r="ER174" s="62">
        <v>7.4892485014964398</v>
      </c>
      <c r="ES174" s="62">
        <v>12.37</v>
      </c>
      <c r="ET174" s="62">
        <v>16847</v>
      </c>
      <c r="EU174" s="62">
        <v>70.017091679998771</v>
      </c>
      <c r="EV174" s="62">
        <v>12.24</v>
      </c>
      <c r="EW174" s="62">
        <v>30605</v>
      </c>
      <c r="EX174" s="62">
        <v>140.87699959941571</v>
      </c>
      <c r="EY174" s="62">
        <v>12.11</v>
      </c>
      <c r="EZ174" s="62">
        <v>144905</v>
      </c>
      <c r="FA174" s="62">
        <v>726.70416120831783</v>
      </c>
      <c r="FB174" s="62">
        <v>12.05</v>
      </c>
      <c r="FC174" s="62">
        <v>2775</v>
      </c>
      <c r="FD174" s="62">
        <v>14.955874757309832</v>
      </c>
      <c r="FE174" s="62">
        <v>11.99</v>
      </c>
      <c r="FF174" s="62">
        <v>10615</v>
      </c>
      <c r="FG174" s="62">
        <v>61.021694869527522</v>
      </c>
      <c r="FH174" s="62">
        <v>11.99</v>
      </c>
      <c r="FI174" s="62">
        <v>530</v>
      </c>
      <c r="FJ174" s="62">
        <v>3.2299995842308644</v>
      </c>
      <c r="FK174" s="62">
        <v>11.93</v>
      </c>
      <c r="FL174" s="76">
        <v>33087</v>
      </c>
      <c r="FM174" s="76">
        <v>212.43725443660142</v>
      </c>
      <c r="FN174" s="76">
        <v>11.935</v>
      </c>
      <c r="FO174" s="76">
        <v>530</v>
      </c>
      <c r="FP174" s="76">
        <v>3.5513858565017604</v>
      </c>
      <c r="FQ174" s="76">
        <v>11.91</v>
      </c>
      <c r="FR174" s="76">
        <v>31145</v>
      </c>
      <c r="FS174" s="76">
        <v>216.93805016103502</v>
      </c>
      <c r="FT174" s="76">
        <v>11.88</v>
      </c>
      <c r="FU174" s="76">
        <v>135</v>
      </c>
      <c r="FV174" s="76">
        <v>0.97597653503936299</v>
      </c>
      <c r="FW174" s="76">
        <v>11.84</v>
      </c>
      <c r="FX174" s="76">
        <v>97967</v>
      </c>
      <c r="FY174" s="76">
        <v>731.96658390777804</v>
      </c>
      <c r="FZ174" s="76">
        <v>11.843</v>
      </c>
      <c r="GA174" s="76">
        <v>5</v>
      </c>
      <c r="GB174" s="76">
        <v>3.8373704118261714E-2</v>
      </c>
      <c r="GC174" s="62">
        <v>11.845000000000001</v>
      </c>
      <c r="GD174" s="62">
        <v>5</v>
      </c>
      <c r="GE174" s="62">
        <v>3.9324322393384514E-2</v>
      </c>
      <c r="GF174" s="62">
        <v>11.848000000000001</v>
      </c>
      <c r="GG174" s="62">
        <v>0</v>
      </c>
      <c r="GH174" s="62">
        <v>0</v>
      </c>
      <c r="GI174" s="62">
        <v>11.85</v>
      </c>
      <c r="GJ174" s="62">
        <v>445</v>
      </c>
      <c r="GK174" s="62">
        <v>3.6519940997172577</v>
      </c>
      <c r="GL174" s="62">
        <v>11.866</v>
      </c>
      <c r="GM174" s="62">
        <v>5</v>
      </c>
      <c r="GN174" s="62">
        <v>4.2361724903046308E-2</v>
      </c>
      <c r="GO174" s="62">
        <v>11.88</v>
      </c>
      <c r="GP174" s="62">
        <v>42240</v>
      </c>
      <c r="GQ174" s="62">
        <v>367.03126625770744</v>
      </c>
      <c r="GR174" s="62">
        <v>11.893000000000001</v>
      </c>
      <c r="GS174" s="62">
        <v>0</v>
      </c>
      <c r="GT174" s="62">
        <v>0</v>
      </c>
      <c r="GU174" s="62">
        <v>11.904999999999999</v>
      </c>
      <c r="GV174" s="62">
        <v>100</v>
      </c>
      <c r="GW174" s="62">
        <v>0.89704662919268685</v>
      </c>
      <c r="GX174" s="62">
        <v>11.923</v>
      </c>
      <c r="GY174" s="62">
        <v>0</v>
      </c>
      <c r="GZ174" s="62">
        <v>0</v>
      </c>
      <c r="HA174" s="62">
        <v>11.94</v>
      </c>
      <c r="HB174" s="62">
        <v>9226</v>
      </c>
      <c r="HC174" s="62">
        <v>83.796227882147278</v>
      </c>
      <c r="HD174" s="62">
        <v>11.95</v>
      </c>
      <c r="HE174" s="62">
        <v>30</v>
      </c>
      <c r="HF174" s="62">
        <v>0.27232474729230666</v>
      </c>
      <c r="HG174" s="62">
        <v>12.01</v>
      </c>
      <c r="HH174" s="62">
        <v>9385</v>
      </c>
      <c r="HI174" s="62">
        <v>83.738494030327089</v>
      </c>
      <c r="HJ174" s="62">
        <v>12.04</v>
      </c>
      <c r="HK174" s="62">
        <v>0</v>
      </c>
      <c r="HL174" s="62">
        <v>0</v>
      </c>
      <c r="HM174" s="62">
        <v>12.047000000000001</v>
      </c>
      <c r="HN174" s="62">
        <v>0</v>
      </c>
      <c r="HO174" s="62">
        <v>0</v>
      </c>
      <c r="HP174" s="62">
        <v>12.047000000000001</v>
      </c>
      <c r="HQ174" s="62">
        <v>0</v>
      </c>
      <c r="HR174" s="62">
        <v>0</v>
      </c>
    </row>
    <row r="175" spans="16:226" s="43" customFormat="1">
      <c r="P175" s="150">
        <f t="shared" si="59"/>
        <v>10</v>
      </c>
      <c r="Q175" s="61" t="str">
        <f>_xll.BDH(A175,$R$7:$S$7,$C$1,$C$1,"Dir=V","Dts=S","Sort=A","Quote=C","QtTyp=Y","Days=T","Per=cd","DtFmt=D","UseDPDF=Y")</f>
        <v>#N/A Invalid Security</v>
      </c>
      <c r="T175" s="43">
        <f t="shared" si="62"/>
        <v>0</v>
      </c>
      <c r="V175" s="69" t="str">
        <f>_xll.BDH(B175,$R$7:$S$7,$C$1,$C$1,"Dir=V","Dts=S","Sort=A","Quote=C","QtTyp=Y","Days=T","Per=cd","DtFmt=D","UseDPDF=Y")</f>
        <v>#N/A Invalid Security</v>
      </c>
      <c r="Y175" s="43">
        <f t="shared" si="63"/>
        <v>0</v>
      </c>
      <c r="AA175" s="43">
        <f t="shared" si="64"/>
        <v>0</v>
      </c>
      <c r="AB175" s="43">
        <f t="shared" si="57"/>
        <v>0</v>
      </c>
      <c r="AF175" s="54">
        <v>42250</v>
      </c>
      <c r="AG175" s="43">
        <v>14.71</v>
      </c>
      <c r="AH175" s="43">
        <v>746215</v>
      </c>
      <c r="AI175" s="43">
        <f t="shared" si="60"/>
        <v>746215</v>
      </c>
      <c r="AK175" s="58">
        <f t="shared" si="61"/>
        <v>42597</v>
      </c>
      <c r="AL175" s="43">
        <f t="shared" si="68"/>
        <v>170</v>
      </c>
      <c r="AM175" s="43">
        <f>IF(AK175="","",NETWORKDAYS(AK175,$AM$2,FERIADOS!$A$1:$A$830)-1)</f>
        <v>96</v>
      </c>
      <c r="AN175" s="63">
        <v>3.1863999999999999</v>
      </c>
      <c r="AO175" s="43">
        <f t="shared" si="65"/>
        <v>13.965</v>
      </c>
      <c r="AP175" s="50">
        <f t="shared" si="66"/>
        <v>15925</v>
      </c>
      <c r="AQ175" s="59">
        <f t="shared" si="58"/>
        <v>15.894655179865547</v>
      </c>
      <c r="AR175" s="59">
        <f t="shared" si="67"/>
        <v>0</v>
      </c>
      <c r="AS175" s="72">
        <v>42597</v>
      </c>
      <c r="AT175" s="73">
        <v>1567.9862629102222</v>
      </c>
      <c r="AU175" s="62">
        <v>0</v>
      </c>
      <c r="AV175" s="62">
        <v>0</v>
      </c>
      <c r="AW175" s="62">
        <v>0</v>
      </c>
      <c r="AX175" s="62">
        <v>0</v>
      </c>
      <c r="AY175" s="62">
        <v>0</v>
      </c>
      <c r="AZ175" s="62">
        <v>0</v>
      </c>
      <c r="BA175" s="62">
        <v>0</v>
      </c>
      <c r="BB175" s="62">
        <v>0</v>
      </c>
      <c r="BC175" s="62">
        <v>0</v>
      </c>
      <c r="BD175" s="62">
        <v>0</v>
      </c>
      <c r="BE175" s="62">
        <v>0</v>
      </c>
      <c r="BF175" s="62">
        <v>0</v>
      </c>
      <c r="BG175" s="62">
        <v>0</v>
      </c>
      <c r="BH175" s="62">
        <v>0</v>
      </c>
      <c r="BI175" s="62">
        <v>0</v>
      </c>
      <c r="BJ175" s="62">
        <v>0</v>
      </c>
      <c r="BK175" s="62">
        <v>0</v>
      </c>
      <c r="BL175" s="62">
        <v>0</v>
      </c>
      <c r="BM175" s="62">
        <v>0</v>
      </c>
      <c r="BN175" s="74">
        <v>0</v>
      </c>
      <c r="BO175" s="75">
        <v>0</v>
      </c>
      <c r="BP175" s="62">
        <v>0</v>
      </c>
      <c r="BQ175" s="62">
        <v>0</v>
      </c>
      <c r="BR175" s="62">
        <v>0</v>
      </c>
      <c r="BS175" s="62">
        <v>0</v>
      </c>
      <c r="BT175" s="62">
        <v>0</v>
      </c>
      <c r="BU175" s="62">
        <v>0</v>
      </c>
      <c r="BV175" s="62">
        <v>0</v>
      </c>
      <c r="BW175" s="62">
        <v>0</v>
      </c>
      <c r="BX175" s="62">
        <v>0</v>
      </c>
      <c r="BY175" s="62">
        <v>0</v>
      </c>
      <c r="BZ175" s="62">
        <v>0</v>
      </c>
      <c r="CA175" s="62">
        <v>0</v>
      </c>
      <c r="CB175" s="62">
        <v>0</v>
      </c>
      <c r="CC175" s="62">
        <v>0</v>
      </c>
      <c r="CD175" s="62">
        <v>0</v>
      </c>
      <c r="CE175" s="62">
        <v>0</v>
      </c>
      <c r="CF175" s="62">
        <v>0</v>
      </c>
      <c r="CG175" s="62">
        <v>0</v>
      </c>
      <c r="CH175" s="62">
        <v>0</v>
      </c>
      <c r="CI175" s="62">
        <v>0</v>
      </c>
      <c r="CJ175" s="62">
        <v>0</v>
      </c>
      <c r="CK175" s="62">
        <v>14.128</v>
      </c>
      <c r="CL175" s="62">
        <v>5525</v>
      </c>
      <c r="CM175" s="62">
        <v>0.77843416020893585</v>
      </c>
      <c r="CN175" s="62">
        <v>14.117000000000001</v>
      </c>
      <c r="CO175" s="62">
        <v>22005</v>
      </c>
      <c r="CP175" s="62">
        <v>8.0206832551806997</v>
      </c>
      <c r="CQ175" s="62">
        <v>14.09</v>
      </c>
      <c r="CR175" s="62">
        <v>5100</v>
      </c>
      <c r="CS175" s="62">
        <v>2.9224573679424455</v>
      </c>
      <c r="CT175" s="62">
        <v>14.06</v>
      </c>
      <c r="CU175" s="62">
        <v>5505</v>
      </c>
      <c r="CV175" s="62">
        <v>4.2793477982779384</v>
      </c>
      <c r="CW175" s="62">
        <v>13.965</v>
      </c>
      <c r="CX175" s="62">
        <v>15925</v>
      </c>
      <c r="CY175" s="62">
        <v>15.894655179865547</v>
      </c>
      <c r="CZ175" s="62">
        <v>13.88</v>
      </c>
      <c r="DA175" s="62">
        <v>910</v>
      </c>
      <c r="DB175" s="62">
        <v>1.1049518733805259</v>
      </c>
      <c r="DC175" s="62">
        <v>0</v>
      </c>
      <c r="DD175" s="62">
        <v>0</v>
      </c>
      <c r="DE175" s="62">
        <v>0</v>
      </c>
      <c r="DF175" s="62">
        <v>13.615</v>
      </c>
      <c r="DG175" s="62">
        <v>8160</v>
      </c>
      <c r="DH175" s="62">
        <v>13.121198593800207</v>
      </c>
      <c r="DI175" s="62">
        <v>13.483000000000001</v>
      </c>
      <c r="DJ175" s="62">
        <v>130</v>
      </c>
      <c r="DK175" s="62">
        <v>0.23104821921948518</v>
      </c>
      <c r="DL175" s="62">
        <v>13.353999999999999</v>
      </c>
      <c r="DM175" s="62">
        <v>0</v>
      </c>
      <c r="DN175" s="62">
        <v>0</v>
      </c>
      <c r="DO175" s="62">
        <v>13.255000000000001</v>
      </c>
      <c r="DP175" s="62">
        <v>18320</v>
      </c>
      <c r="DQ175" s="62">
        <v>39.755478035459483</v>
      </c>
      <c r="DR175" s="62">
        <v>13.125</v>
      </c>
      <c r="DS175" s="62">
        <v>0</v>
      </c>
      <c r="DT175" s="62">
        <v>0</v>
      </c>
      <c r="DU175" s="62">
        <v>0</v>
      </c>
      <c r="DV175" s="62">
        <v>0</v>
      </c>
      <c r="DW175" s="62">
        <v>0</v>
      </c>
      <c r="DX175" s="62">
        <v>12.92</v>
      </c>
      <c r="DY175" s="62">
        <v>5950</v>
      </c>
      <c r="DZ175" s="62">
        <v>16.251433445679801</v>
      </c>
      <c r="EA175" s="62"/>
      <c r="EB175" s="62"/>
      <c r="EC175" s="62"/>
      <c r="ED175" s="62"/>
      <c r="EE175" s="62"/>
      <c r="EF175" s="62"/>
      <c r="EG175" s="62">
        <v>12.65</v>
      </c>
      <c r="EH175" s="62">
        <v>47820</v>
      </c>
      <c r="EI175" s="62">
        <v>154.94378841347336</v>
      </c>
      <c r="EJ175" s="62"/>
      <c r="EK175" s="62">
        <v>0</v>
      </c>
      <c r="EL175" s="62">
        <v>0</v>
      </c>
      <c r="EM175" s="62">
        <v>0</v>
      </c>
      <c r="EN175" s="62">
        <v>0</v>
      </c>
      <c r="EO175" s="62">
        <v>0</v>
      </c>
      <c r="EP175" s="62">
        <v>12.49</v>
      </c>
      <c r="EQ175" s="62">
        <v>2280</v>
      </c>
      <c r="ER175" s="62">
        <v>8.4780492626856514</v>
      </c>
      <c r="ES175" s="62">
        <v>12.33</v>
      </c>
      <c r="ET175" s="62">
        <v>11980</v>
      </c>
      <c r="EU175" s="62">
        <v>50.171242450629833</v>
      </c>
      <c r="EV175" s="62">
        <v>12.21</v>
      </c>
      <c r="EW175" s="62">
        <v>17400</v>
      </c>
      <c r="EX175" s="62">
        <v>80.672096399569142</v>
      </c>
      <c r="EY175" s="62">
        <v>12.08</v>
      </c>
      <c r="EZ175" s="62">
        <v>46935</v>
      </c>
      <c r="FA175" s="62">
        <v>237.05189972766749</v>
      </c>
      <c r="FB175" s="62">
        <v>12.01</v>
      </c>
      <c r="FC175" s="62">
        <v>1480</v>
      </c>
      <c r="FD175" s="62">
        <v>8.0349631499269059</v>
      </c>
      <c r="FE175" s="62">
        <v>11.97</v>
      </c>
      <c r="FF175" s="62">
        <v>8125</v>
      </c>
      <c r="FG175" s="62">
        <v>47.015872392092568</v>
      </c>
      <c r="FH175" s="62">
        <v>11.96</v>
      </c>
      <c r="FI175" s="62">
        <v>380</v>
      </c>
      <c r="FJ175" s="62">
        <v>2.3318244186273702</v>
      </c>
      <c r="FK175" s="62">
        <v>11.93</v>
      </c>
      <c r="FL175" s="76">
        <v>23390</v>
      </c>
      <c r="FM175" s="76">
        <v>151.03231521241369</v>
      </c>
      <c r="FN175" s="76">
        <v>11.925000000000001</v>
      </c>
      <c r="FO175" s="76">
        <v>50</v>
      </c>
      <c r="FP175" s="76">
        <v>0.33705616017586115</v>
      </c>
      <c r="FQ175" s="76">
        <v>11.92</v>
      </c>
      <c r="FR175" s="76">
        <v>14660</v>
      </c>
      <c r="FS175" s="76">
        <v>102.63483009445662</v>
      </c>
      <c r="FT175" s="76">
        <v>11.904999999999999</v>
      </c>
      <c r="FU175" s="76">
        <v>15</v>
      </c>
      <c r="FV175" s="76">
        <v>0.10891182093173687</v>
      </c>
      <c r="FW175" s="76">
        <v>11.86</v>
      </c>
      <c r="FX175" s="76">
        <v>59625</v>
      </c>
      <c r="FY175" s="76">
        <v>447.48056579322457</v>
      </c>
      <c r="FZ175" s="76">
        <v>11.885</v>
      </c>
      <c r="GA175" s="76">
        <v>5</v>
      </c>
      <c r="GB175" s="76">
        <v>3.8499039864996393E-2</v>
      </c>
      <c r="GC175" s="62">
        <v>11.882999999999999</v>
      </c>
      <c r="GD175" s="62">
        <v>5</v>
      </c>
      <c r="GE175" s="62">
        <v>3.9455640592625518E-2</v>
      </c>
      <c r="GF175" s="62">
        <v>11.881</v>
      </c>
      <c r="GG175" s="62">
        <v>0</v>
      </c>
      <c r="GH175" s="62">
        <v>0</v>
      </c>
      <c r="GI175" s="62">
        <v>11.88</v>
      </c>
      <c r="GJ175" s="62">
        <v>645</v>
      </c>
      <c r="GK175" s="62">
        <v>5.3121011712115278</v>
      </c>
      <c r="GL175" s="62">
        <v>11.896000000000001</v>
      </c>
      <c r="GM175" s="62">
        <v>0</v>
      </c>
      <c r="GN175" s="62">
        <v>0</v>
      </c>
      <c r="GO175" s="62">
        <v>11.91</v>
      </c>
      <c r="GP175" s="62">
        <v>5775</v>
      </c>
      <c r="GQ175" s="62">
        <v>50.338584448493251</v>
      </c>
      <c r="GR175" s="62">
        <v>11.920999999999999</v>
      </c>
      <c r="GS175" s="62">
        <v>0</v>
      </c>
      <c r="GT175" s="62">
        <v>0</v>
      </c>
      <c r="GU175" s="62">
        <v>11.93</v>
      </c>
      <c r="GV175" s="62">
        <v>120</v>
      </c>
      <c r="GW175" s="62">
        <v>1.0798817200945299</v>
      </c>
      <c r="GX175" s="62">
        <v>11.956</v>
      </c>
      <c r="GY175" s="62">
        <v>40</v>
      </c>
      <c r="GZ175" s="62">
        <v>0.36262234057051657</v>
      </c>
      <c r="HA175" s="62">
        <v>11.98</v>
      </c>
      <c r="HB175" s="62">
        <v>10875</v>
      </c>
      <c r="HC175" s="62">
        <v>98.934985078874362</v>
      </c>
      <c r="HD175" s="62">
        <v>12</v>
      </c>
      <c r="HE175" s="62">
        <v>295</v>
      </c>
      <c r="HF175" s="62">
        <v>2.6786628207657643</v>
      </c>
      <c r="HG175" s="62">
        <v>12.06</v>
      </c>
      <c r="HH175" s="62">
        <v>1855</v>
      </c>
      <c r="HI175" s="62">
        <v>16.548367424864651</v>
      </c>
      <c r="HJ175" s="62">
        <v>12.09</v>
      </c>
      <c r="HK175" s="62">
        <v>0</v>
      </c>
      <c r="HL175" s="62">
        <v>0</v>
      </c>
      <c r="HM175" s="62">
        <v>12.097</v>
      </c>
      <c r="HN175" s="62">
        <v>0</v>
      </c>
      <c r="HO175" s="62">
        <v>0</v>
      </c>
      <c r="HP175" s="62">
        <v>12.097</v>
      </c>
      <c r="HQ175" s="62">
        <v>0</v>
      </c>
      <c r="HR175" s="62">
        <v>0</v>
      </c>
    </row>
    <row r="176" spans="16:226" s="43" customFormat="1">
      <c r="P176" s="150">
        <f t="shared" si="59"/>
        <v>10</v>
      </c>
      <c r="Q176" s="61" t="str">
        <f>_xll.BDH(A176,$R$7:$S$7,$C$1,$C$1,"Dir=V","Dts=S","Sort=A","Quote=C","QtTyp=Y","Days=T","Per=cd","DtFmt=D","UseDPDF=Y")</f>
        <v>#N/A Invalid Security</v>
      </c>
      <c r="T176" s="43">
        <f t="shared" si="62"/>
        <v>0</v>
      </c>
      <c r="V176" s="69" t="str">
        <f>_xll.BDH(B176,$R$7:$S$7,$C$1,$C$1,"Dir=V","Dts=S","Sort=A","Quote=C","QtTyp=Y","Days=T","Per=cd","DtFmt=D","UseDPDF=Y")</f>
        <v>#N/A Invalid Security</v>
      </c>
      <c r="Y176" s="43">
        <f t="shared" si="63"/>
        <v>0</v>
      </c>
      <c r="AA176" s="43">
        <f t="shared" si="64"/>
        <v>0</v>
      </c>
      <c r="AB176" s="43">
        <f t="shared" si="57"/>
        <v>0</v>
      </c>
      <c r="AF176" s="54">
        <v>42251</v>
      </c>
      <c r="AG176" s="43">
        <v>15.04</v>
      </c>
      <c r="AH176" s="43">
        <v>490920</v>
      </c>
      <c r="AI176" s="43">
        <f t="shared" si="60"/>
        <v>490920</v>
      </c>
      <c r="AK176" s="58">
        <f t="shared" si="61"/>
        <v>42594</v>
      </c>
      <c r="AL176" s="43">
        <f t="shared" si="68"/>
        <v>171</v>
      </c>
      <c r="AM176" s="43">
        <f>IF(AK176="","",NETWORKDAYS(AK176,$AM$2,FERIADOS!$A$1:$A$830)-1)</f>
        <v>97</v>
      </c>
      <c r="AN176" s="63">
        <v>3.1922000000000001</v>
      </c>
      <c r="AO176" s="43">
        <f t="shared" si="65"/>
        <v>13.965</v>
      </c>
      <c r="AP176" s="50">
        <f t="shared" si="66"/>
        <v>103800</v>
      </c>
      <c r="AQ176" s="59">
        <f t="shared" si="58"/>
        <v>104.43701271517115</v>
      </c>
      <c r="AR176" s="59">
        <f t="shared" si="67"/>
        <v>0</v>
      </c>
      <c r="AS176" s="72">
        <v>42594</v>
      </c>
      <c r="AT176" s="73">
        <v>2925.3540081814713</v>
      </c>
      <c r="AU176" s="62">
        <v>0</v>
      </c>
      <c r="AV176" s="62">
        <v>0</v>
      </c>
      <c r="AW176" s="62">
        <v>0</v>
      </c>
      <c r="AX176" s="62">
        <v>0</v>
      </c>
      <c r="AY176" s="62">
        <v>0</v>
      </c>
      <c r="AZ176" s="62">
        <v>0</v>
      </c>
      <c r="BA176" s="62">
        <v>0</v>
      </c>
      <c r="BB176" s="62">
        <v>0</v>
      </c>
      <c r="BC176" s="62">
        <v>0</v>
      </c>
      <c r="BD176" s="62">
        <v>0</v>
      </c>
      <c r="BE176" s="62">
        <v>0</v>
      </c>
      <c r="BF176" s="62">
        <v>0</v>
      </c>
      <c r="BG176" s="62">
        <v>0</v>
      </c>
      <c r="BH176" s="62">
        <v>0</v>
      </c>
      <c r="BI176" s="62">
        <v>0</v>
      </c>
      <c r="BJ176" s="62">
        <v>0</v>
      </c>
      <c r="BK176" s="62">
        <v>0</v>
      </c>
      <c r="BL176" s="62">
        <v>0</v>
      </c>
      <c r="BM176" s="62">
        <v>0</v>
      </c>
      <c r="BN176" s="74">
        <v>0</v>
      </c>
      <c r="BO176" s="75">
        <v>0</v>
      </c>
      <c r="BP176" s="62">
        <v>0</v>
      </c>
      <c r="BQ176" s="62">
        <v>0</v>
      </c>
      <c r="BR176" s="62">
        <v>0</v>
      </c>
      <c r="BS176" s="62">
        <v>0</v>
      </c>
      <c r="BT176" s="62">
        <v>0</v>
      </c>
      <c r="BU176" s="62">
        <v>0</v>
      </c>
      <c r="BV176" s="62">
        <v>0</v>
      </c>
      <c r="BW176" s="62">
        <v>0</v>
      </c>
      <c r="BX176" s="62">
        <v>0</v>
      </c>
      <c r="BY176" s="62">
        <v>0</v>
      </c>
      <c r="BZ176" s="62">
        <v>0</v>
      </c>
      <c r="CA176" s="62">
        <v>0</v>
      </c>
      <c r="CB176" s="62">
        <v>0</v>
      </c>
      <c r="CC176" s="62">
        <v>0</v>
      </c>
      <c r="CD176" s="62">
        <v>0</v>
      </c>
      <c r="CE176" s="62">
        <v>0</v>
      </c>
      <c r="CF176" s="62">
        <v>0</v>
      </c>
      <c r="CG176" s="62">
        <v>0</v>
      </c>
      <c r="CH176" s="62">
        <v>0</v>
      </c>
      <c r="CI176" s="62">
        <v>0</v>
      </c>
      <c r="CJ176" s="62">
        <v>0</v>
      </c>
      <c r="CK176" s="62">
        <v>14.128</v>
      </c>
      <c r="CL176" s="62">
        <v>1705</v>
      </c>
      <c r="CM176" s="62">
        <v>0.25809591068582105</v>
      </c>
      <c r="CN176" s="62">
        <v>14.117000000000001</v>
      </c>
      <c r="CO176" s="62">
        <v>39530</v>
      </c>
      <c r="CP176" s="62">
        <v>14.797507000926647</v>
      </c>
      <c r="CQ176" s="62">
        <v>14.095000000000001</v>
      </c>
      <c r="CR176" s="62">
        <v>9990</v>
      </c>
      <c r="CS176" s="62">
        <v>5.8166410913578011</v>
      </c>
      <c r="CT176" s="62">
        <v>14.065</v>
      </c>
      <c r="CU176" s="62">
        <v>20870</v>
      </c>
      <c r="CV176" s="62">
        <v>16.403292566421047</v>
      </c>
      <c r="CW176" s="62">
        <v>13.965</v>
      </c>
      <c r="CX176" s="62">
        <v>103800</v>
      </c>
      <c r="CY176" s="62">
        <v>104.43701271517115</v>
      </c>
      <c r="CZ176" s="62">
        <v>13.87</v>
      </c>
      <c r="DA176" s="62">
        <v>565</v>
      </c>
      <c r="DB176" s="62">
        <v>0.69033154926680362</v>
      </c>
      <c r="DC176" s="62">
        <v>0</v>
      </c>
      <c r="DD176" s="62">
        <v>0</v>
      </c>
      <c r="DE176" s="62">
        <v>0</v>
      </c>
      <c r="DF176" s="62">
        <v>13.615</v>
      </c>
      <c r="DG176" s="62">
        <v>13460</v>
      </c>
      <c r="DH176" s="62">
        <v>21.729087337931993</v>
      </c>
      <c r="DI176" s="62">
        <v>13.478999999999999</v>
      </c>
      <c r="DJ176" s="62">
        <v>435</v>
      </c>
      <c r="DK176" s="62">
        <v>0.77573539526717761</v>
      </c>
      <c r="DL176" s="62">
        <v>13.347</v>
      </c>
      <c r="DM176" s="62">
        <v>0</v>
      </c>
      <c r="DN176" s="62">
        <v>0</v>
      </c>
      <c r="DO176" s="62">
        <v>13.244999999999999</v>
      </c>
      <c r="DP176" s="62">
        <v>9497</v>
      </c>
      <c r="DQ176" s="62">
        <v>20.658329843677912</v>
      </c>
      <c r="DR176" s="62">
        <v>13.115</v>
      </c>
      <c r="DS176" s="62">
        <v>0</v>
      </c>
      <c r="DT176" s="62">
        <v>0</v>
      </c>
      <c r="DU176" s="62">
        <v>0</v>
      </c>
      <c r="DV176" s="62">
        <v>0</v>
      </c>
      <c r="DW176" s="62">
        <v>0</v>
      </c>
      <c r="DX176" s="62">
        <v>12.91</v>
      </c>
      <c r="DY176" s="62">
        <v>8305</v>
      </c>
      <c r="DZ176" s="62">
        <v>22.715568871718929</v>
      </c>
      <c r="EA176" s="62"/>
      <c r="EB176" s="62"/>
      <c r="EC176" s="62"/>
      <c r="ED176" s="62"/>
      <c r="EE176" s="62"/>
      <c r="EF176" s="62"/>
      <c r="EG176" s="62">
        <v>12.65</v>
      </c>
      <c r="EH176" s="62">
        <v>88325</v>
      </c>
      <c r="EI176" s="62">
        <v>286.35855750225357</v>
      </c>
      <c r="EJ176" s="62"/>
      <c r="EK176" s="62">
        <v>0</v>
      </c>
      <c r="EL176" s="62">
        <v>0</v>
      </c>
      <c r="EM176" s="62">
        <v>0</v>
      </c>
      <c r="EN176" s="62">
        <v>0</v>
      </c>
      <c r="EO176" s="62">
        <v>0</v>
      </c>
      <c r="EP176" s="62">
        <v>12.49</v>
      </c>
      <c r="EQ176" s="62">
        <v>1290</v>
      </c>
      <c r="ER176" s="62">
        <v>4.7976276838683347</v>
      </c>
      <c r="ES176" s="62">
        <v>12.33</v>
      </c>
      <c r="ET176" s="62">
        <v>9835</v>
      </c>
      <c r="EU176" s="62">
        <v>41.181981360668317</v>
      </c>
      <c r="EV176" s="62">
        <v>12.21</v>
      </c>
      <c r="EW176" s="62">
        <v>23305</v>
      </c>
      <c r="EX176" s="62">
        <v>108.00625612194081</v>
      </c>
      <c r="EY176" s="62">
        <v>12.09</v>
      </c>
      <c r="EZ176" s="62">
        <v>116078</v>
      </c>
      <c r="FA176" s="62">
        <v>585.74569074596093</v>
      </c>
      <c r="FB176" s="62">
        <v>12.03</v>
      </c>
      <c r="FC176" s="62">
        <v>1225</v>
      </c>
      <c r="FD176" s="62">
        <v>6.641326571846121</v>
      </c>
      <c r="FE176" s="62">
        <v>11.98</v>
      </c>
      <c r="FF176" s="62">
        <v>4250</v>
      </c>
      <c r="FG176" s="62">
        <v>24.562943686215171</v>
      </c>
      <c r="FH176" s="62">
        <v>11.97</v>
      </c>
      <c r="FI176" s="62">
        <v>3625</v>
      </c>
      <c r="FJ176" s="62">
        <v>22.214152193400334</v>
      </c>
      <c r="FK176" s="62">
        <v>11.95</v>
      </c>
      <c r="FL176" s="76">
        <v>30470</v>
      </c>
      <c r="FM176" s="76">
        <v>196.38165047432443</v>
      </c>
      <c r="FN176" s="76">
        <v>11.96</v>
      </c>
      <c r="FO176" s="76">
        <v>65</v>
      </c>
      <c r="FP176" s="76">
        <v>0.43703073866865944</v>
      </c>
      <c r="FQ176" s="76">
        <v>11.95</v>
      </c>
      <c r="FR176" s="76">
        <v>24625</v>
      </c>
      <c r="FS176" s="76">
        <v>171.9629312710895</v>
      </c>
      <c r="FT176" s="76">
        <v>11.95</v>
      </c>
      <c r="FU176" s="76">
        <v>45</v>
      </c>
      <c r="FV176" s="76">
        <v>0.32564056721984219</v>
      </c>
      <c r="FW176" s="76">
        <v>11.89</v>
      </c>
      <c r="FX176" s="76">
        <v>105391</v>
      </c>
      <c r="FY176" s="76">
        <v>788.74485557310868</v>
      </c>
      <c r="FZ176" s="76">
        <v>11.896000000000001</v>
      </c>
      <c r="GA176" s="76">
        <v>5</v>
      </c>
      <c r="GB176" s="76">
        <v>3.8423895236621056E-2</v>
      </c>
      <c r="GC176" s="62">
        <v>11.901</v>
      </c>
      <c r="GD176" s="62">
        <v>5</v>
      </c>
      <c r="GE176" s="62">
        <v>3.9361542711471888E-2</v>
      </c>
      <c r="GF176" s="62">
        <v>11.906000000000001</v>
      </c>
      <c r="GG176" s="62">
        <v>0</v>
      </c>
      <c r="GH176" s="62">
        <v>0</v>
      </c>
      <c r="GI176" s="62">
        <v>11.91</v>
      </c>
      <c r="GJ176" s="62">
        <v>7475</v>
      </c>
      <c r="GK176" s="62">
        <v>61.364254629553521</v>
      </c>
      <c r="GL176" s="62">
        <v>11.936999999999999</v>
      </c>
      <c r="GM176" s="62">
        <v>0</v>
      </c>
      <c r="GN176" s="62">
        <v>0</v>
      </c>
      <c r="GO176" s="62">
        <v>11.96</v>
      </c>
      <c r="GP176" s="62">
        <v>25045</v>
      </c>
      <c r="GQ176" s="62">
        <v>217.23523097387053</v>
      </c>
      <c r="GR176" s="62">
        <v>11.981</v>
      </c>
      <c r="GS176" s="62">
        <v>0</v>
      </c>
      <c r="GT176" s="62">
        <v>0</v>
      </c>
      <c r="GU176" s="62">
        <v>11.999000000000001</v>
      </c>
      <c r="GV176" s="62">
        <v>105</v>
      </c>
      <c r="GW176" s="62">
        <v>0.93842889350795333</v>
      </c>
      <c r="GX176" s="62">
        <v>12.015000000000001</v>
      </c>
      <c r="GY176" s="62">
        <v>0</v>
      </c>
      <c r="GZ176" s="62">
        <v>0</v>
      </c>
      <c r="HA176" s="62">
        <v>12.03</v>
      </c>
      <c r="HB176" s="62">
        <v>11412</v>
      </c>
      <c r="HC176" s="62">
        <v>103.20259714849445</v>
      </c>
      <c r="HD176" s="62">
        <v>12.06</v>
      </c>
      <c r="HE176" s="62">
        <v>475</v>
      </c>
      <c r="HF176" s="62">
        <v>4.2813400921434512</v>
      </c>
      <c r="HG176" s="62">
        <v>12.13</v>
      </c>
      <c r="HH176" s="62">
        <v>10475</v>
      </c>
      <c r="HI176" s="62">
        <v>92.612124232962159</v>
      </c>
      <c r="HJ176" s="62">
        <v>12.135</v>
      </c>
      <c r="HK176" s="62">
        <v>0</v>
      </c>
      <c r="HL176" s="62">
        <v>0</v>
      </c>
      <c r="HM176" s="62">
        <v>12.141999999999999</v>
      </c>
      <c r="HN176" s="62">
        <v>0</v>
      </c>
      <c r="HO176" s="62">
        <v>0</v>
      </c>
      <c r="HP176" s="62">
        <v>12.141999999999999</v>
      </c>
      <c r="HQ176" s="62">
        <v>0</v>
      </c>
      <c r="HR176" s="62">
        <v>0</v>
      </c>
    </row>
    <row r="177" spans="16:226" s="43" customFormat="1">
      <c r="P177" s="150">
        <f t="shared" si="59"/>
        <v>10</v>
      </c>
      <c r="Q177" s="61" t="str">
        <f>_xll.BDH(A177,$R$7:$S$7,$C$1,$C$1,"Dir=V","Dts=S","Sort=A","Quote=C","QtTyp=Y","Days=T","Per=cd","DtFmt=D","UseDPDF=Y")</f>
        <v>#N/A Invalid Security</v>
      </c>
      <c r="T177" s="43">
        <f t="shared" si="62"/>
        <v>0</v>
      </c>
      <c r="V177" s="69" t="str">
        <f>_xll.BDH(B177,$R$7:$S$7,$C$1,$C$1,"Dir=V","Dts=S","Sort=A","Quote=C","QtTyp=Y","Days=T","Per=cd","DtFmt=D","UseDPDF=Y")</f>
        <v>#N/A Invalid Security</v>
      </c>
      <c r="Y177" s="43">
        <f t="shared" si="63"/>
        <v>0</v>
      </c>
      <c r="AA177" s="43">
        <f t="shared" si="64"/>
        <v>0</v>
      </c>
      <c r="AB177" s="43">
        <f t="shared" si="57"/>
        <v>0</v>
      </c>
      <c r="AF177" s="54">
        <v>42255</v>
      </c>
      <c r="AG177" s="43">
        <v>14.86</v>
      </c>
      <c r="AH177" s="43">
        <v>282580</v>
      </c>
      <c r="AI177" s="43">
        <f t="shared" si="60"/>
        <v>282580</v>
      </c>
      <c r="AK177" s="58">
        <f t="shared" si="61"/>
        <v>42593</v>
      </c>
      <c r="AL177" s="43">
        <f t="shared" si="68"/>
        <v>172</v>
      </c>
      <c r="AM177" s="43">
        <f>IF(AK177="","",NETWORKDAYS(AK177,$AM$2,FERIADOS!$A$1:$A$830)-1)</f>
        <v>98</v>
      </c>
      <c r="AN177" s="63">
        <v>3.1444000000000001</v>
      </c>
      <c r="AO177" s="43">
        <f t="shared" si="65"/>
        <v>13.965</v>
      </c>
      <c r="AP177" s="50">
        <f t="shared" si="66"/>
        <v>79310</v>
      </c>
      <c r="AQ177" s="59">
        <f t="shared" si="58"/>
        <v>81.80246687144782</v>
      </c>
      <c r="AR177" s="59">
        <f t="shared" si="67"/>
        <v>0</v>
      </c>
      <c r="AS177" s="72">
        <v>42593</v>
      </c>
      <c r="AT177" s="73">
        <v>3258.6105402877561</v>
      </c>
      <c r="AU177" s="62">
        <v>0</v>
      </c>
      <c r="AV177" s="62">
        <v>0</v>
      </c>
      <c r="AW177" s="62">
        <v>0</v>
      </c>
      <c r="AX177" s="62">
        <v>0</v>
      </c>
      <c r="AY177" s="62">
        <v>0</v>
      </c>
      <c r="AZ177" s="62">
        <v>0</v>
      </c>
      <c r="BA177" s="62">
        <v>0</v>
      </c>
      <c r="BB177" s="62">
        <v>0</v>
      </c>
      <c r="BC177" s="62">
        <v>0</v>
      </c>
      <c r="BD177" s="62">
        <v>0</v>
      </c>
      <c r="BE177" s="62">
        <v>0</v>
      </c>
      <c r="BF177" s="62">
        <v>0</v>
      </c>
      <c r="BG177" s="62">
        <v>0</v>
      </c>
      <c r="BH177" s="62">
        <v>0</v>
      </c>
      <c r="BI177" s="62">
        <v>0</v>
      </c>
      <c r="BJ177" s="62">
        <v>0</v>
      </c>
      <c r="BK177" s="62">
        <v>0</v>
      </c>
      <c r="BL177" s="62">
        <v>0</v>
      </c>
      <c r="BM177" s="62">
        <v>0</v>
      </c>
      <c r="BN177" s="74">
        <v>0</v>
      </c>
      <c r="BO177" s="75">
        <v>0</v>
      </c>
      <c r="BP177" s="62">
        <v>0</v>
      </c>
      <c r="BQ177" s="62">
        <v>0</v>
      </c>
      <c r="BR177" s="62">
        <v>0</v>
      </c>
      <c r="BS177" s="62">
        <v>0</v>
      </c>
      <c r="BT177" s="62">
        <v>0</v>
      </c>
      <c r="BU177" s="62">
        <v>0</v>
      </c>
      <c r="BV177" s="62">
        <v>0</v>
      </c>
      <c r="BW177" s="62">
        <v>0</v>
      </c>
      <c r="BX177" s="62">
        <v>0</v>
      </c>
      <c r="BY177" s="62">
        <v>0</v>
      </c>
      <c r="BZ177" s="62">
        <v>0</v>
      </c>
      <c r="CA177" s="62">
        <v>0</v>
      </c>
      <c r="CB177" s="62">
        <v>0</v>
      </c>
      <c r="CC177" s="62">
        <v>0</v>
      </c>
      <c r="CD177" s="62">
        <v>0</v>
      </c>
      <c r="CE177" s="62">
        <v>0</v>
      </c>
      <c r="CF177" s="62">
        <v>0</v>
      </c>
      <c r="CG177" s="62">
        <v>0</v>
      </c>
      <c r="CH177" s="62">
        <v>0</v>
      </c>
      <c r="CI177" s="62">
        <v>0</v>
      </c>
      <c r="CJ177" s="62">
        <v>0</v>
      </c>
      <c r="CK177" s="62">
        <v>14.128</v>
      </c>
      <c r="CL177" s="62">
        <v>2220</v>
      </c>
      <c r="CM177" s="62">
        <v>0.36534022918411174</v>
      </c>
      <c r="CN177" s="62">
        <v>14.116</v>
      </c>
      <c r="CO177" s="62">
        <v>19045</v>
      </c>
      <c r="CP177" s="62">
        <v>7.4405706966270353</v>
      </c>
      <c r="CQ177" s="62">
        <v>14.093</v>
      </c>
      <c r="CR177" s="62">
        <v>250</v>
      </c>
      <c r="CS177" s="62">
        <v>0.15038568102354008</v>
      </c>
      <c r="CT177" s="62">
        <v>14.07</v>
      </c>
      <c r="CU177" s="62">
        <v>1580</v>
      </c>
      <c r="CV177" s="62">
        <v>1.2767878174704606</v>
      </c>
      <c r="CW177" s="62">
        <v>13.965</v>
      </c>
      <c r="CX177" s="62">
        <v>79310</v>
      </c>
      <c r="CY177" s="62">
        <v>81.80246687144782</v>
      </c>
      <c r="CZ177" s="62">
        <v>13.88</v>
      </c>
      <c r="DA177" s="62">
        <v>1105</v>
      </c>
      <c r="DB177" s="62">
        <v>1.381268148022549</v>
      </c>
      <c r="DC177" s="62">
        <v>0</v>
      </c>
      <c r="DD177" s="62">
        <v>0</v>
      </c>
      <c r="DE177" s="62">
        <v>0</v>
      </c>
      <c r="DF177" s="62">
        <v>13.62</v>
      </c>
      <c r="DG177" s="62">
        <v>41045</v>
      </c>
      <c r="DH177" s="62">
        <v>67.649342383883251</v>
      </c>
      <c r="DI177" s="62">
        <v>13.525</v>
      </c>
      <c r="DJ177" s="62">
        <v>0</v>
      </c>
      <c r="DK177" s="62">
        <v>0</v>
      </c>
      <c r="DL177" s="62">
        <v>13.372</v>
      </c>
      <c r="DM177" s="62">
        <v>0</v>
      </c>
      <c r="DN177" s="62">
        <v>0</v>
      </c>
      <c r="DO177" s="62">
        <v>13.255000000000001</v>
      </c>
      <c r="DP177" s="62">
        <v>19020</v>
      </c>
      <c r="DQ177" s="62">
        <v>42.164387487254707</v>
      </c>
      <c r="DR177" s="62">
        <v>13.125</v>
      </c>
      <c r="DS177" s="62">
        <v>0</v>
      </c>
      <c r="DT177" s="62">
        <v>0</v>
      </c>
      <c r="DU177" s="62">
        <v>0</v>
      </c>
      <c r="DV177" s="62">
        <v>0</v>
      </c>
      <c r="DW177" s="62">
        <v>0</v>
      </c>
      <c r="DX177" s="62">
        <v>12.91</v>
      </c>
      <c r="DY177" s="62">
        <v>6120</v>
      </c>
      <c r="DZ177" s="62">
        <v>17.045102845814597</v>
      </c>
      <c r="EA177" s="62"/>
      <c r="EB177" s="62"/>
      <c r="EC177" s="62"/>
      <c r="ED177" s="62"/>
      <c r="EE177" s="62"/>
      <c r="EF177" s="62"/>
      <c r="EG177" s="62">
        <v>12.65</v>
      </c>
      <c r="EH177" s="62">
        <v>140380</v>
      </c>
      <c r="EI177" s="62">
        <v>463.161185801709</v>
      </c>
      <c r="EJ177" s="62"/>
      <c r="EK177" s="62">
        <v>0</v>
      </c>
      <c r="EL177" s="62">
        <v>0</v>
      </c>
      <c r="EM177" s="62">
        <v>0</v>
      </c>
      <c r="EN177" s="62">
        <v>0</v>
      </c>
      <c r="EO177" s="62">
        <v>0</v>
      </c>
      <c r="EP177" s="62">
        <v>12.48</v>
      </c>
      <c r="EQ177" s="62">
        <v>2905</v>
      </c>
      <c r="ER177" s="62">
        <v>10.992571873861054</v>
      </c>
      <c r="ES177" s="62">
        <v>12.34</v>
      </c>
      <c r="ET177" s="62">
        <v>10345</v>
      </c>
      <c r="EU177" s="62">
        <v>44.037983464208537</v>
      </c>
      <c r="EV177" s="62">
        <v>12.22</v>
      </c>
      <c r="EW177" s="62">
        <v>24335</v>
      </c>
      <c r="EX177" s="62">
        <v>114.62426957942493</v>
      </c>
      <c r="EY177" s="62">
        <v>12.09</v>
      </c>
      <c r="EZ177" s="62">
        <v>117140</v>
      </c>
      <c r="FA177" s="62">
        <v>600.82512899949131</v>
      </c>
      <c r="FB177" s="62">
        <v>12.03</v>
      </c>
      <c r="FC177" s="62">
        <v>3290</v>
      </c>
      <c r="FD177" s="62">
        <v>18.127240803848167</v>
      </c>
      <c r="FE177" s="62">
        <v>11.99</v>
      </c>
      <c r="FF177" s="62">
        <v>3820</v>
      </c>
      <c r="FG177" s="62">
        <v>22.42674110455436</v>
      </c>
      <c r="FH177" s="62">
        <v>11.97</v>
      </c>
      <c r="FI177" s="62">
        <v>4695</v>
      </c>
      <c r="FJ177" s="62">
        <v>29.232615596283001</v>
      </c>
      <c r="FK177" s="62">
        <v>11.95</v>
      </c>
      <c r="FL177" s="76">
        <v>47422</v>
      </c>
      <c r="FM177" s="76">
        <v>310.51123513590545</v>
      </c>
      <c r="FN177" s="76">
        <v>11.95</v>
      </c>
      <c r="FO177" s="76">
        <v>1970</v>
      </c>
      <c r="FP177" s="76">
        <v>13.461024303008909</v>
      </c>
      <c r="FQ177" s="76">
        <v>11.94</v>
      </c>
      <c r="FR177" s="76">
        <v>17355</v>
      </c>
      <c r="FS177" s="76">
        <v>123.16183411136532</v>
      </c>
      <c r="FT177" s="76">
        <v>11.93</v>
      </c>
      <c r="FU177" s="76">
        <v>255</v>
      </c>
      <c r="FV177" s="76">
        <v>1.8760298320812687</v>
      </c>
      <c r="FW177" s="76">
        <v>11.89</v>
      </c>
      <c r="FX177" s="76">
        <v>88300</v>
      </c>
      <c r="FY177" s="76">
        <v>671.19241695978008</v>
      </c>
      <c r="FZ177" s="76">
        <v>11.896000000000001</v>
      </c>
      <c r="GA177" s="76">
        <v>15</v>
      </c>
      <c r="GB177" s="76">
        <v>0.11707256932225121</v>
      </c>
      <c r="GC177" s="62">
        <v>11.901</v>
      </c>
      <c r="GD177" s="62">
        <v>75</v>
      </c>
      <c r="GE177" s="62">
        <v>0.59962102364877956</v>
      </c>
      <c r="GF177" s="62">
        <v>11.906000000000001</v>
      </c>
      <c r="GG177" s="62">
        <v>60</v>
      </c>
      <c r="GH177" s="62">
        <v>0.49059556131003301</v>
      </c>
      <c r="GI177" s="62">
        <v>11.91</v>
      </c>
      <c r="GJ177" s="62">
        <v>6090</v>
      </c>
      <c r="GK177" s="62">
        <v>50.769312581393727</v>
      </c>
      <c r="GL177" s="62">
        <v>11.931000000000001</v>
      </c>
      <c r="GM177" s="62">
        <v>5</v>
      </c>
      <c r="GN177" s="62">
        <v>4.2998993501362333E-2</v>
      </c>
      <c r="GO177" s="62">
        <v>11.95</v>
      </c>
      <c r="GP177" s="62">
        <v>30205</v>
      </c>
      <c r="GQ177" s="62">
        <v>266.19643669091357</v>
      </c>
      <c r="GR177" s="62">
        <v>11.965999999999999</v>
      </c>
      <c r="GS177" s="62">
        <v>0</v>
      </c>
      <c r="GT177" s="62">
        <v>0</v>
      </c>
      <c r="GU177" s="62">
        <v>11.98</v>
      </c>
      <c r="GV177" s="62">
        <v>705</v>
      </c>
      <c r="GW177" s="62">
        <v>6.4063099814870341</v>
      </c>
      <c r="GX177" s="62">
        <v>12.000999999999999</v>
      </c>
      <c r="GY177" s="62">
        <v>0</v>
      </c>
      <c r="GZ177" s="62">
        <v>0</v>
      </c>
      <c r="HA177" s="62">
        <v>12.02</v>
      </c>
      <c r="HB177" s="62">
        <v>15917</v>
      </c>
      <c r="HC177" s="62">
        <v>146.25665465324795</v>
      </c>
      <c r="HD177" s="62">
        <v>12.03</v>
      </c>
      <c r="HE177" s="62">
        <v>2480</v>
      </c>
      <c r="HF177" s="62">
        <v>22.755313576134288</v>
      </c>
      <c r="HG177" s="62">
        <v>12.1</v>
      </c>
      <c r="HH177" s="62">
        <v>13465</v>
      </c>
      <c r="HI177" s="62">
        <v>121.21629571917242</v>
      </c>
      <c r="HJ177" s="62">
        <v>12.105</v>
      </c>
      <c r="HK177" s="62">
        <v>0</v>
      </c>
      <c r="HL177" s="62">
        <v>0</v>
      </c>
      <c r="HM177" s="62">
        <v>12.112</v>
      </c>
      <c r="HN177" s="62">
        <v>100</v>
      </c>
      <c r="HO177" s="62">
        <v>0.85399921137566848</v>
      </c>
      <c r="HP177" s="62">
        <v>12.112</v>
      </c>
      <c r="HQ177" s="62">
        <v>0</v>
      </c>
      <c r="HR177" s="62">
        <v>0</v>
      </c>
    </row>
    <row r="178" spans="16:226" s="43" customFormat="1">
      <c r="P178" s="150">
        <f t="shared" si="59"/>
        <v>10</v>
      </c>
      <c r="Q178" s="61" t="str">
        <f>_xll.BDH(A178,$R$7:$S$7,$C$1,$C$1,"Dir=V","Dts=S","Sort=A","Quote=C","QtTyp=Y","Days=T","Per=cd","DtFmt=D","UseDPDF=Y")</f>
        <v>#N/A Invalid Security</v>
      </c>
      <c r="T178" s="43">
        <f t="shared" si="62"/>
        <v>0</v>
      </c>
      <c r="V178" s="69" t="str">
        <f>_xll.BDH(B178,$R$7:$S$7,$C$1,$C$1,"Dir=V","Dts=S","Sort=A","Quote=C","QtTyp=Y","Days=T","Per=cd","DtFmt=D","UseDPDF=Y")</f>
        <v>#N/A Invalid Security</v>
      </c>
      <c r="Y178" s="43">
        <f t="shared" si="63"/>
        <v>0</v>
      </c>
      <c r="AA178" s="43">
        <f t="shared" si="64"/>
        <v>0</v>
      </c>
      <c r="AB178" s="43">
        <f t="shared" si="57"/>
        <v>0</v>
      </c>
      <c r="AF178" s="54">
        <v>42256</v>
      </c>
      <c r="AG178" s="43">
        <v>14.9</v>
      </c>
      <c r="AH178" s="43">
        <v>281515</v>
      </c>
      <c r="AI178" s="43">
        <f t="shared" si="60"/>
        <v>281515</v>
      </c>
      <c r="AK178" s="58">
        <f t="shared" si="61"/>
        <v>42592</v>
      </c>
      <c r="AL178" s="43">
        <f t="shared" si="68"/>
        <v>173</v>
      </c>
      <c r="AM178" s="43">
        <f>IF(AK178="","",NETWORKDAYS(AK178,$AM$2,FERIADOS!$A$1:$A$830)-1)</f>
        <v>99</v>
      </c>
      <c r="AN178" s="63">
        <v>3.1274000000000002</v>
      </c>
      <c r="AO178" s="43">
        <f t="shared" si="65"/>
        <v>13.95</v>
      </c>
      <c r="AP178" s="50">
        <f t="shared" si="66"/>
        <v>105990</v>
      </c>
      <c r="AQ178" s="59">
        <f t="shared" si="58"/>
        <v>110.99953438380123</v>
      </c>
      <c r="AR178" s="59">
        <f t="shared" si="67"/>
        <v>0</v>
      </c>
      <c r="AS178" s="72">
        <v>42592</v>
      </c>
      <c r="AT178" s="73">
        <v>2883.2367880324223</v>
      </c>
      <c r="AU178" s="62">
        <v>0</v>
      </c>
      <c r="AV178" s="62">
        <v>0</v>
      </c>
      <c r="AW178" s="62">
        <v>0</v>
      </c>
      <c r="AX178" s="62">
        <v>0</v>
      </c>
      <c r="AY178" s="62">
        <v>0</v>
      </c>
      <c r="AZ178" s="62">
        <v>0</v>
      </c>
      <c r="BA178" s="62">
        <v>0</v>
      </c>
      <c r="BB178" s="62">
        <v>0</v>
      </c>
      <c r="BC178" s="62">
        <v>0</v>
      </c>
      <c r="BD178" s="62">
        <v>0</v>
      </c>
      <c r="BE178" s="62">
        <v>0</v>
      </c>
      <c r="BF178" s="62">
        <v>0</v>
      </c>
      <c r="BG178" s="62">
        <v>0</v>
      </c>
      <c r="BH178" s="62">
        <v>0</v>
      </c>
      <c r="BI178" s="62">
        <v>0</v>
      </c>
      <c r="BJ178" s="62">
        <v>0</v>
      </c>
      <c r="BK178" s="62">
        <v>0</v>
      </c>
      <c r="BL178" s="62">
        <v>0</v>
      </c>
      <c r="BM178" s="62">
        <v>0</v>
      </c>
      <c r="BN178" s="74">
        <v>0</v>
      </c>
      <c r="BO178" s="75">
        <v>0</v>
      </c>
      <c r="BP178" s="62">
        <v>0</v>
      </c>
      <c r="BQ178" s="62">
        <v>0</v>
      </c>
      <c r="BR178" s="62">
        <v>0</v>
      </c>
      <c r="BS178" s="62">
        <v>0</v>
      </c>
      <c r="BT178" s="62">
        <v>0</v>
      </c>
      <c r="BU178" s="62">
        <v>0</v>
      </c>
      <c r="BV178" s="62">
        <v>0</v>
      </c>
      <c r="BW178" s="62">
        <v>0</v>
      </c>
      <c r="BX178" s="62">
        <v>0</v>
      </c>
      <c r="BY178" s="62">
        <v>0</v>
      </c>
      <c r="BZ178" s="62">
        <v>0</v>
      </c>
      <c r="CA178" s="62">
        <v>0</v>
      </c>
      <c r="CB178" s="62">
        <v>0</v>
      </c>
      <c r="CC178" s="62">
        <v>0</v>
      </c>
      <c r="CD178" s="62">
        <v>0</v>
      </c>
      <c r="CE178" s="62">
        <v>0</v>
      </c>
      <c r="CF178" s="62">
        <v>0</v>
      </c>
      <c r="CG178" s="62">
        <v>0</v>
      </c>
      <c r="CH178" s="62">
        <v>0</v>
      </c>
      <c r="CI178" s="62">
        <v>0</v>
      </c>
      <c r="CJ178" s="62">
        <v>0</v>
      </c>
      <c r="CK178" s="62">
        <v>14.125</v>
      </c>
      <c r="CL178" s="62">
        <v>20870</v>
      </c>
      <c r="CM178" s="62">
        <v>3.6815817203953287</v>
      </c>
      <c r="CN178" s="62">
        <v>14.119</v>
      </c>
      <c r="CO178" s="62">
        <v>50720</v>
      </c>
      <c r="CP178" s="62">
        <v>20.465267962897503</v>
      </c>
      <c r="CQ178" s="62">
        <v>14.090999999999999</v>
      </c>
      <c r="CR178" s="62">
        <v>73530</v>
      </c>
      <c r="CS178" s="62">
        <v>45.243307397993512</v>
      </c>
      <c r="CT178" s="62">
        <v>14.06</v>
      </c>
      <c r="CU178" s="62">
        <v>2010</v>
      </c>
      <c r="CV178" s="62">
        <v>1.6539105848190301</v>
      </c>
      <c r="CW178" s="62">
        <v>13.95</v>
      </c>
      <c r="CX178" s="62">
        <v>105990</v>
      </c>
      <c r="CY178" s="62">
        <v>110.99953438380123</v>
      </c>
      <c r="CZ178" s="62">
        <v>13.865</v>
      </c>
      <c r="DA178" s="62">
        <v>1735</v>
      </c>
      <c r="DB178" s="62">
        <v>2.1980337538790069</v>
      </c>
      <c r="DC178" s="62">
        <v>0</v>
      </c>
      <c r="DD178" s="62">
        <v>0</v>
      </c>
      <c r="DE178" s="62">
        <v>0</v>
      </c>
      <c r="DF178" s="62">
        <v>13.605</v>
      </c>
      <c r="DG178" s="62">
        <v>15340</v>
      </c>
      <c r="DH178" s="62">
        <v>25.570917677857089</v>
      </c>
      <c r="DI178" s="62">
        <v>13.48</v>
      </c>
      <c r="DJ178" s="62">
        <v>750</v>
      </c>
      <c r="DK178" s="62">
        <v>1.3791210286159252</v>
      </c>
      <c r="DL178" s="62">
        <v>13.340999999999999</v>
      </c>
      <c r="DM178" s="62">
        <v>0</v>
      </c>
      <c r="DN178" s="62">
        <v>0</v>
      </c>
      <c r="DO178" s="62">
        <v>13.24</v>
      </c>
      <c r="DP178" s="62">
        <v>19150</v>
      </c>
      <c r="DQ178" s="62">
        <v>42.865137395556111</v>
      </c>
      <c r="DR178" s="62">
        <v>13.113</v>
      </c>
      <c r="DS178" s="62">
        <v>0</v>
      </c>
      <c r="DT178" s="62">
        <v>0</v>
      </c>
      <c r="DU178" s="62">
        <v>0</v>
      </c>
      <c r="DV178" s="62">
        <v>0</v>
      </c>
      <c r="DW178" s="62">
        <v>0</v>
      </c>
      <c r="DX178" s="62">
        <v>12.91</v>
      </c>
      <c r="DY178" s="62">
        <v>10795</v>
      </c>
      <c r="DZ178" s="62">
        <v>30.320182730348737</v>
      </c>
      <c r="EA178" s="62"/>
      <c r="EB178" s="62"/>
      <c r="EC178" s="62"/>
      <c r="ED178" s="62"/>
      <c r="EE178" s="62"/>
      <c r="EF178" s="62"/>
      <c r="EG178" s="62">
        <v>12.65</v>
      </c>
      <c r="EH178" s="62">
        <v>173930</v>
      </c>
      <c r="EI178" s="62">
        <v>578.36267597855726</v>
      </c>
      <c r="EJ178" s="62"/>
      <c r="EK178" s="62">
        <v>0</v>
      </c>
      <c r="EL178" s="62">
        <v>0</v>
      </c>
      <c r="EM178" s="62">
        <v>0</v>
      </c>
      <c r="EN178" s="62">
        <v>0</v>
      </c>
      <c r="EO178" s="62">
        <v>0</v>
      </c>
      <c r="EP178" s="62">
        <v>12.48</v>
      </c>
      <c r="EQ178" s="62">
        <v>5780</v>
      </c>
      <c r="ER178" s="62">
        <v>22.03412640222637</v>
      </c>
      <c r="ES178" s="62">
        <v>12.33</v>
      </c>
      <c r="ET178" s="62">
        <v>8245</v>
      </c>
      <c r="EU178" s="62">
        <v>35.35685077665093</v>
      </c>
      <c r="EV178" s="62">
        <v>12.22</v>
      </c>
      <c r="EW178" s="62">
        <v>9480</v>
      </c>
      <c r="EX178" s="62">
        <v>44.959372374856798</v>
      </c>
      <c r="EY178" s="62">
        <v>12.09</v>
      </c>
      <c r="EZ178" s="62">
        <v>96800</v>
      </c>
      <c r="FA178" s="62">
        <v>499.8074677187181</v>
      </c>
      <c r="FB178" s="62">
        <v>12.03</v>
      </c>
      <c r="FC178" s="62">
        <v>205</v>
      </c>
      <c r="FD178" s="62">
        <v>1.1368620586707239</v>
      </c>
      <c r="FE178" s="62">
        <v>11.99</v>
      </c>
      <c r="FF178" s="62">
        <v>4800</v>
      </c>
      <c r="FG178" s="62">
        <v>28.359986016832472</v>
      </c>
      <c r="FH178" s="62">
        <v>11.97</v>
      </c>
      <c r="FI178" s="62">
        <v>1100</v>
      </c>
      <c r="FJ178" s="62">
        <v>6.8918601867772855</v>
      </c>
      <c r="FK178" s="62">
        <v>11.94</v>
      </c>
      <c r="FL178" s="76">
        <v>38705</v>
      </c>
      <c r="FM178" s="76">
        <v>255.09666508545899</v>
      </c>
      <c r="FN178" s="76">
        <v>11.95</v>
      </c>
      <c r="FO178" s="76">
        <v>130</v>
      </c>
      <c r="FP178" s="76">
        <v>0.89369841854082599</v>
      </c>
      <c r="FQ178" s="76">
        <v>11.92</v>
      </c>
      <c r="FR178" s="76">
        <v>14300</v>
      </c>
      <c r="FS178" s="76">
        <v>102.18124476853016</v>
      </c>
      <c r="FT178" s="76">
        <v>11.92</v>
      </c>
      <c r="FU178" s="76">
        <v>80</v>
      </c>
      <c r="FV178" s="76">
        <v>0.59233398250130442</v>
      </c>
      <c r="FW178" s="76">
        <v>11.86</v>
      </c>
      <c r="FX178" s="76">
        <v>92670</v>
      </c>
      <c r="FY178" s="76">
        <v>709.5879815853491</v>
      </c>
      <c r="FZ178" s="76">
        <v>11.864000000000001</v>
      </c>
      <c r="GA178" s="76">
        <v>10</v>
      </c>
      <c r="GB178" s="76">
        <v>7.8631328653617202E-2</v>
      </c>
      <c r="GC178" s="62">
        <v>11.868</v>
      </c>
      <c r="GD178" s="62">
        <v>10</v>
      </c>
      <c r="GE178" s="62">
        <v>8.0552978168103501E-2</v>
      </c>
      <c r="GF178" s="62">
        <v>11.872</v>
      </c>
      <c r="GG178" s="62">
        <v>10</v>
      </c>
      <c r="GH178" s="62">
        <v>8.2390508309155022E-2</v>
      </c>
      <c r="GI178" s="62">
        <v>11.875</v>
      </c>
      <c r="GJ178" s="62">
        <v>345</v>
      </c>
      <c r="GK178" s="62">
        <v>2.8983434051514529</v>
      </c>
      <c r="GL178" s="62">
        <v>11.904999999999999</v>
      </c>
      <c r="GM178" s="62">
        <v>0</v>
      </c>
      <c r="GN178" s="62">
        <v>0</v>
      </c>
      <c r="GO178" s="62">
        <v>11.93</v>
      </c>
      <c r="GP178" s="62">
        <v>20960</v>
      </c>
      <c r="GQ178" s="62">
        <v>186.00166010395228</v>
      </c>
      <c r="GR178" s="62">
        <v>11.938000000000001</v>
      </c>
      <c r="GS178" s="62">
        <v>5</v>
      </c>
      <c r="GT178" s="62">
        <v>4.5196651185055142E-2</v>
      </c>
      <c r="GU178" s="62">
        <v>11.945</v>
      </c>
      <c r="GV178" s="62">
        <v>110</v>
      </c>
      <c r="GW178" s="62">
        <v>1.0077187884812031</v>
      </c>
      <c r="GX178" s="62">
        <v>11.968</v>
      </c>
      <c r="GY178" s="62">
        <v>0</v>
      </c>
      <c r="GZ178" s="62">
        <v>0</v>
      </c>
      <c r="HA178" s="62">
        <v>11.99</v>
      </c>
      <c r="HB178" s="62">
        <v>10380</v>
      </c>
      <c r="HC178" s="62">
        <v>96.140327895187468</v>
      </c>
      <c r="HD178" s="62">
        <v>11.99</v>
      </c>
      <c r="HE178" s="62">
        <v>120</v>
      </c>
      <c r="HF178" s="62">
        <v>1.1111241079044458</v>
      </c>
      <c r="HG178" s="62">
        <v>12.05</v>
      </c>
      <c r="HH178" s="62">
        <v>2875</v>
      </c>
      <c r="HI178" s="62">
        <v>26.152722275595433</v>
      </c>
      <c r="HJ178" s="62">
        <v>12.055</v>
      </c>
      <c r="HK178" s="62">
        <v>0</v>
      </c>
      <c r="HL178" s="62">
        <v>0</v>
      </c>
      <c r="HM178" s="62">
        <v>12.061999999999999</v>
      </c>
      <c r="HN178" s="62">
        <v>0</v>
      </c>
      <c r="HO178" s="62">
        <v>0</v>
      </c>
      <c r="HP178" s="62">
        <v>12.061999999999999</v>
      </c>
      <c r="HQ178" s="62">
        <v>0</v>
      </c>
      <c r="HR178" s="62">
        <v>0</v>
      </c>
    </row>
    <row r="179" spans="16:226" s="43" customFormat="1">
      <c r="P179" s="150">
        <f t="shared" si="59"/>
        <v>10</v>
      </c>
      <c r="Q179" s="61" t="str">
        <f>_xll.BDH(A179,$R$7:$S$7,$C$1,$C$1,"Dir=V","Dts=S","Sort=A","Quote=C","QtTyp=Y","Days=T","Per=cd","DtFmt=D","UseDPDF=Y")</f>
        <v>#N/A Invalid Security</v>
      </c>
      <c r="T179" s="43">
        <f t="shared" si="62"/>
        <v>0</v>
      </c>
      <c r="V179" s="69" t="str">
        <f>_xll.BDH(B179,$R$7:$S$7,$C$1,$C$1,"Dir=V","Dts=S","Sort=A","Quote=C","QtTyp=Y","Days=T","Per=cd","DtFmt=D","UseDPDF=Y")</f>
        <v>#N/A Invalid Security</v>
      </c>
      <c r="Y179" s="43">
        <f t="shared" si="63"/>
        <v>0</v>
      </c>
      <c r="AA179" s="43">
        <f t="shared" si="64"/>
        <v>0</v>
      </c>
      <c r="AB179" s="43">
        <f t="shared" si="57"/>
        <v>0</v>
      </c>
      <c r="AF179" s="54">
        <v>42257</v>
      </c>
      <c r="AG179" s="43">
        <v>15.28</v>
      </c>
      <c r="AH179" s="43">
        <v>535080</v>
      </c>
      <c r="AI179" s="43">
        <f t="shared" si="60"/>
        <v>535080</v>
      </c>
      <c r="AK179" s="58">
        <f t="shared" si="61"/>
        <v>42591</v>
      </c>
      <c r="AL179" s="43">
        <f t="shared" si="68"/>
        <v>174</v>
      </c>
      <c r="AM179" s="43">
        <f>IF(AK179="","",NETWORKDAYS(AK179,$AM$2,FERIADOS!$A$1:$A$830)-1)</f>
        <v>100</v>
      </c>
      <c r="AN179" s="63">
        <v>3.1454</v>
      </c>
      <c r="AO179" s="43">
        <f t="shared" si="65"/>
        <v>13.935</v>
      </c>
      <c r="AP179" s="50">
        <f t="shared" si="66"/>
        <v>147505</v>
      </c>
      <c r="AQ179" s="59">
        <f t="shared" si="58"/>
        <v>155.09227451599139</v>
      </c>
      <c r="AR179" s="59">
        <f t="shared" si="67"/>
        <v>0</v>
      </c>
      <c r="AS179" s="72">
        <v>42591</v>
      </c>
      <c r="AT179" s="73">
        <v>3315.9150964173009</v>
      </c>
      <c r="AU179" s="62">
        <v>0</v>
      </c>
      <c r="AV179" s="62">
        <v>0</v>
      </c>
      <c r="AW179" s="62">
        <v>0</v>
      </c>
      <c r="AX179" s="62">
        <v>0</v>
      </c>
      <c r="AY179" s="62">
        <v>0</v>
      </c>
      <c r="AZ179" s="62">
        <v>0</v>
      </c>
      <c r="BA179" s="62">
        <v>0</v>
      </c>
      <c r="BB179" s="62">
        <v>0</v>
      </c>
      <c r="BC179" s="62">
        <v>0</v>
      </c>
      <c r="BD179" s="62">
        <v>0</v>
      </c>
      <c r="BE179" s="62">
        <v>0</v>
      </c>
      <c r="BF179" s="62">
        <v>0</v>
      </c>
      <c r="BG179" s="62">
        <v>0</v>
      </c>
      <c r="BH179" s="62">
        <v>0</v>
      </c>
      <c r="BI179" s="62">
        <v>0</v>
      </c>
      <c r="BJ179" s="62">
        <v>0</v>
      </c>
      <c r="BK179" s="62">
        <v>0</v>
      </c>
      <c r="BL179" s="62">
        <v>0</v>
      </c>
      <c r="BM179" s="62">
        <v>0</v>
      </c>
      <c r="BN179" s="74">
        <v>0</v>
      </c>
      <c r="BO179" s="75">
        <v>0</v>
      </c>
      <c r="BP179" s="62">
        <v>0</v>
      </c>
      <c r="BQ179" s="62">
        <v>0</v>
      </c>
      <c r="BR179" s="62">
        <v>0</v>
      </c>
      <c r="BS179" s="62">
        <v>0</v>
      </c>
      <c r="BT179" s="62">
        <v>0</v>
      </c>
      <c r="BU179" s="62">
        <v>0</v>
      </c>
      <c r="BV179" s="62">
        <v>0</v>
      </c>
      <c r="BW179" s="62">
        <v>0</v>
      </c>
      <c r="BX179" s="62">
        <v>0</v>
      </c>
      <c r="BY179" s="62">
        <v>0</v>
      </c>
      <c r="BZ179" s="62">
        <v>0</v>
      </c>
      <c r="CA179" s="62">
        <v>0</v>
      </c>
      <c r="CB179" s="62">
        <v>0</v>
      </c>
      <c r="CC179" s="62">
        <v>0</v>
      </c>
      <c r="CD179" s="62">
        <v>0</v>
      </c>
      <c r="CE179" s="62">
        <v>0</v>
      </c>
      <c r="CF179" s="62">
        <v>0</v>
      </c>
      <c r="CG179" s="62">
        <v>0</v>
      </c>
      <c r="CH179" s="62">
        <v>0</v>
      </c>
      <c r="CI179" s="62">
        <v>0</v>
      </c>
      <c r="CJ179" s="62">
        <v>0</v>
      </c>
      <c r="CK179" s="62">
        <v>14.12</v>
      </c>
      <c r="CL179" s="62">
        <v>1155</v>
      </c>
      <c r="CM179" s="62">
        <v>0.21514094795375352</v>
      </c>
      <c r="CN179" s="62">
        <v>14.114000000000001</v>
      </c>
      <c r="CO179" s="62">
        <v>281030</v>
      </c>
      <c r="CP179" s="62">
        <v>115.7376294684103</v>
      </c>
      <c r="CQ179" s="62">
        <v>14.090999999999999</v>
      </c>
      <c r="CR179" s="62">
        <v>34955</v>
      </c>
      <c r="CS179" s="62">
        <v>21.748664066935856</v>
      </c>
      <c r="CT179" s="62">
        <v>14.065</v>
      </c>
      <c r="CU179" s="62">
        <v>4760</v>
      </c>
      <c r="CV179" s="62">
        <v>3.942599831230174</v>
      </c>
      <c r="CW179" s="62">
        <v>13.935</v>
      </c>
      <c r="CX179" s="62">
        <v>147505</v>
      </c>
      <c r="CY179" s="62">
        <v>155.09227451599139</v>
      </c>
      <c r="CZ179" s="62">
        <v>13.85</v>
      </c>
      <c r="DA179" s="62">
        <v>12865</v>
      </c>
      <c r="DB179" s="62">
        <v>16.333822161020002</v>
      </c>
      <c r="DC179" s="62">
        <v>0</v>
      </c>
      <c r="DD179" s="62">
        <v>0</v>
      </c>
      <c r="DE179" s="62">
        <v>0</v>
      </c>
      <c r="DF179" s="62">
        <v>13.595000000000001</v>
      </c>
      <c r="DG179" s="62">
        <v>14920</v>
      </c>
      <c r="DH179" s="62">
        <v>24.872133728851974</v>
      </c>
      <c r="DI179" s="62">
        <v>13.5</v>
      </c>
      <c r="DJ179" s="62">
        <v>500</v>
      </c>
      <c r="DK179" s="62">
        <v>0.9184918377921959</v>
      </c>
      <c r="DL179" s="62">
        <v>13.35</v>
      </c>
      <c r="DM179" s="62">
        <v>2705</v>
      </c>
      <c r="DN179" s="62">
        <v>5.5249175480042068</v>
      </c>
      <c r="DO179" s="62">
        <v>13.234999999999999</v>
      </c>
      <c r="DP179" s="62">
        <v>31485</v>
      </c>
      <c r="DQ179" s="62">
        <v>70.357723798793913</v>
      </c>
      <c r="DR179" s="62">
        <v>13.11</v>
      </c>
      <c r="DS179" s="62">
        <v>3980</v>
      </c>
      <c r="DT179" s="62">
        <v>9.6484348952744519</v>
      </c>
      <c r="DU179" s="62">
        <v>0</v>
      </c>
      <c r="DV179" s="62">
        <v>0</v>
      </c>
      <c r="DW179" s="62">
        <v>0</v>
      </c>
      <c r="DX179" s="62">
        <v>12.91</v>
      </c>
      <c r="DY179" s="62">
        <v>7000</v>
      </c>
      <c r="DZ179" s="62">
        <v>19.607223191753224</v>
      </c>
      <c r="EA179" s="62"/>
      <c r="EB179" s="62"/>
      <c r="EC179" s="62"/>
      <c r="ED179" s="62"/>
      <c r="EE179" s="62"/>
      <c r="EF179" s="62"/>
      <c r="EG179" s="62">
        <v>12.65</v>
      </c>
      <c r="EH179" s="62">
        <v>130334</v>
      </c>
      <c r="EI179" s="62">
        <v>431.94846549502068</v>
      </c>
      <c r="EJ179" s="62"/>
      <c r="EK179" s="62">
        <v>0</v>
      </c>
      <c r="EL179" s="62">
        <v>0</v>
      </c>
      <c r="EM179" s="62">
        <v>0</v>
      </c>
      <c r="EN179" s="62">
        <v>0</v>
      </c>
      <c r="EO179" s="62">
        <v>0</v>
      </c>
      <c r="EP179" s="62">
        <v>12.49</v>
      </c>
      <c r="EQ179" s="62">
        <v>15030</v>
      </c>
      <c r="ER179" s="62">
        <v>57.067779098785685</v>
      </c>
      <c r="ES179" s="62">
        <v>12.33</v>
      </c>
      <c r="ET179" s="62">
        <v>5905</v>
      </c>
      <c r="EU179" s="62">
        <v>25.219073597189574</v>
      </c>
      <c r="EV179" s="62">
        <v>12.22</v>
      </c>
      <c r="EW179" s="62">
        <v>24020</v>
      </c>
      <c r="EX179" s="62">
        <v>113.42355615134107</v>
      </c>
      <c r="EY179" s="62">
        <v>12.08</v>
      </c>
      <c r="EZ179" s="62">
        <v>125195</v>
      </c>
      <c r="FA179" s="62">
        <v>643.69733249625631</v>
      </c>
      <c r="FB179" s="62">
        <v>12</v>
      </c>
      <c r="FC179" s="62">
        <v>315</v>
      </c>
      <c r="FD179" s="62">
        <v>1.740426582877735</v>
      </c>
      <c r="FE179" s="62">
        <v>11.96</v>
      </c>
      <c r="FF179" s="62">
        <v>8750</v>
      </c>
      <c r="FG179" s="62">
        <v>51.503515664223009</v>
      </c>
      <c r="FH179" s="62">
        <v>11.94</v>
      </c>
      <c r="FI179" s="62">
        <v>3145</v>
      </c>
      <c r="FJ179" s="62">
        <v>19.629484300094965</v>
      </c>
      <c r="FK179" s="62">
        <v>11.93</v>
      </c>
      <c r="FL179" s="76">
        <v>28493</v>
      </c>
      <c r="FM179" s="76">
        <v>186.92571953304702</v>
      </c>
      <c r="FN179" s="76">
        <v>11.919</v>
      </c>
      <c r="FO179" s="76">
        <v>80</v>
      </c>
      <c r="FP179" s="76">
        <v>0.5478763713564031</v>
      </c>
      <c r="FQ179" s="76">
        <v>11.91</v>
      </c>
      <c r="FR179" s="76">
        <v>10675</v>
      </c>
      <c r="FS179" s="76">
        <v>75.919110702331849</v>
      </c>
      <c r="FT179" s="76">
        <v>11.89</v>
      </c>
      <c r="FU179" s="76">
        <v>75</v>
      </c>
      <c r="FV179" s="76">
        <v>0.55317954283344417</v>
      </c>
      <c r="FW179" s="76">
        <v>11.85</v>
      </c>
      <c r="FX179" s="76">
        <v>112430</v>
      </c>
      <c r="FY179" s="76">
        <v>856.77420350323848</v>
      </c>
      <c r="FZ179" s="76">
        <v>11.87</v>
      </c>
      <c r="GA179" s="76">
        <v>5</v>
      </c>
      <c r="GB179" s="76">
        <v>3.9095100226868643E-2</v>
      </c>
      <c r="GC179" s="62">
        <v>11.866</v>
      </c>
      <c r="GD179" s="62">
        <v>5</v>
      </c>
      <c r="GE179" s="62">
        <v>4.006506012574932E-2</v>
      </c>
      <c r="GF179" s="62">
        <v>11.863</v>
      </c>
      <c r="GG179" s="62">
        <v>0</v>
      </c>
      <c r="GH179" s="62">
        <v>0</v>
      </c>
      <c r="GI179" s="62">
        <v>11.86</v>
      </c>
      <c r="GJ179" s="62">
        <v>40</v>
      </c>
      <c r="GK179" s="62">
        <v>0.33450059226521156</v>
      </c>
      <c r="GL179" s="62">
        <v>11.887</v>
      </c>
      <c r="GM179" s="62">
        <v>0</v>
      </c>
      <c r="GN179" s="62">
        <v>0</v>
      </c>
      <c r="GO179" s="62">
        <v>11.91</v>
      </c>
      <c r="GP179" s="62">
        <v>20775</v>
      </c>
      <c r="GQ179" s="62">
        <v>183.57877258057115</v>
      </c>
      <c r="GR179" s="62">
        <v>11.920999999999999</v>
      </c>
      <c r="GS179" s="62">
        <v>0</v>
      </c>
      <c r="GT179" s="62">
        <v>0</v>
      </c>
      <c r="GU179" s="62">
        <v>11.93</v>
      </c>
      <c r="GV179" s="62">
        <v>285</v>
      </c>
      <c r="GW179" s="62">
        <v>2.5991137541916447</v>
      </c>
      <c r="GX179" s="62">
        <v>11.951000000000001</v>
      </c>
      <c r="GY179" s="62">
        <v>0</v>
      </c>
      <c r="GZ179" s="62">
        <v>0</v>
      </c>
      <c r="HA179" s="62">
        <v>11.97</v>
      </c>
      <c r="HB179" s="62">
        <v>14545</v>
      </c>
      <c r="HC179" s="62">
        <v>134.17353175469248</v>
      </c>
      <c r="HD179" s="62">
        <v>12.009</v>
      </c>
      <c r="HE179" s="62">
        <v>115</v>
      </c>
      <c r="HF179" s="62">
        <v>1.0568457373243774</v>
      </c>
      <c r="HG179" s="62">
        <v>12.04</v>
      </c>
      <c r="HH179" s="62">
        <v>9405</v>
      </c>
      <c r="HI179" s="62">
        <v>85.144392807296029</v>
      </c>
      <c r="HJ179" s="62">
        <v>12.048</v>
      </c>
      <c r="HK179" s="62">
        <v>0</v>
      </c>
      <c r="HL179" s="62">
        <v>0</v>
      </c>
      <c r="HM179" s="62">
        <v>12.055</v>
      </c>
      <c r="HN179" s="62">
        <v>0</v>
      </c>
      <c r="HO179" s="62">
        <v>0</v>
      </c>
      <c r="HP179" s="62">
        <v>12.055</v>
      </c>
      <c r="HQ179" s="62">
        <v>0</v>
      </c>
      <c r="HR179" s="62">
        <v>0</v>
      </c>
    </row>
    <row r="180" spans="16:226" s="43" customFormat="1">
      <c r="P180" s="150">
        <f t="shared" si="59"/>
        <v>10</v>
      </c>
      <c r="Q180" s="61" t="str">
        <f>_xll.BDH(A180,$R$7:$S$7,$C$1,$C$1,"Dir=V","Dts=S","Sort=A","Quote=C","QtTyp=Y","Days=T","Per=cd","DtFmt=D","UseDPDF=Y")</f>
        <v>#N/A Invalid Security</v>
      </c>
      <c r="T180" s="43">
        <f t="shared" si="62"/>
        <v>0</v>
      </c>
      <c r="V180" s="69" t="str">
        <f>_xll.BDH(B180,$R$7:$S$7,$C$1,$C$1,"Dir=V","Dts=S","Sort=A","Quote=C","QtTyp=Y","Days=T","Per=cd","DtFmt=D","UseDPDF=Y")</f>
        <v>#N/A Invalid Security</v>
      </c>
      <c r="Y180" s="43">
        <f t="shared" si="63"/>
        <v>0</v>
      </c>
      <c r="AA180" s="43">
        <f t="shared" si="64"/>
        <v>0</v>
      </c>
      <c r="AB180" s="43">
        <f t="shared" si="57"/>
        <v>0</v>
      </c>
      <c r="AF180" s="54">
        <v>42258</v>
      </c>
      <c r="AG180" s="43">
        <v>15.15</v>
      </c>
      <c r="AH180" s="43">
        <v>295745</v>
      </c>
      <c r="AI180" s="43">
        <f t="shared" si="60"/>
        <v>295745</v>
      </c>
      <c r="AK180" s="58">
        <f t="shared" si="61"/>
        <v>42590</v>
      </c>
      <c r="AL180" s="43">
        <f t="shared" si="68"/>
        <v>175</v>
      </c>
      <c r="AM180" s="43">
        <f>IF(AK180="","",NETWORKDAYS(AK180,$AM$2,FERIADOS!$A$1:$A$830)-1)</f>
        <v>101</v>
      </c>
      <c r="AN180" s="63">
        <v>3.1728000000000001</v>
      </c>
      <c r="AO180" s="43">
        <f t="shared" si="65"/>
        <v>13.975</v>
      </c>
      <c r="AP180" s="50">
        <f t="shared" si="66"/>
        <v>106120</v>
      </c>
      <c r="AQ180" s="59">
        <f t="shared" si="58"/>
        <v>111.60839201102075</v>
      </c>
      <c r="AR180" s="59">
        <f t="shared" si="67"/>
        <v>0</v>
      </c>
      <c r="AS180" s="72">
        <v>42590</v>
      </c>
      <c r="AT180" s="73">
        <v>2411.5708893584433</v>
      </c>
      <c r="AU180" s="62">
        <v>0</v>
      </c>
      <c r="AV180" s="62">
        <v>0</v>
      </c>
      <c r="AW180" s="62">
        <v>0</v>
      </c>
      <c r="AX180" s="62">
        <v>0</v>
      </c>
      <c r="AY180" s="62">
        <v>0</v>
      </c>
      <c r="AZ180" s="62">
        <v>0</v>
      </c>
      <c r="BA180" s="62">
        <v>0</v>
      </c>
      <c r="BB180" s="62">
        <v>0</v>
      </c>
      <c r="BC180" s="62">
        <v>0</v>
      </c>
      <c r="BD180" s="62">
        <v>0</v>
      </c>
      <c r="BE180" s="62">
        <v>0</v>
      </c>
      <c r="BF180" s="62">
        <v>0</v>
      </c>
      <c r="BG180" s="62">
        <v>0</v>
      </c>
      <c r="BH180" s="62">
        <v>0</v>
      </c>
      <c r="BI180" s="62">
        <v>0</v>
      </c>
      <c r="BJ180" s="62">
        <v>0</v>
      </c>
      <c r="BK180" s="62">
        <v>0</v>
      </c>
      <c r="BL180" s="62">
        <v>0</v>
      </c>
      <c r="BM180" s="62">
        <v>0</v>
      </c>
      <c r="BN180" s="74">
        <v>0</v>
      </c>
      <c r="BO180" s="75">
        <v>0</v>
      </c>
      <c r="BP180" s="62">
        <v>0</v>
      </c>
      <c r="BQ180" s="62">
        <v>0</v>
      </c>
      <c r="BR180" s="62">
        <v>0</v>
      </c>
      <c r="BS180" s="62">
        <v>0</v>
      </c>
      <c r="BT180" s="62">
        <v>0</v>
      </c>
      <c r="BU180" s="62">
        <v>0</v>
      </c>
      <c r="BV180" s="62">
        <v>0</v>
      </c>
      <c r="BW180" s="62">
        <v>0</v>
      </c>
      <c r="BX180" s="62">
        <v>0</v>
      </c>
      <c r="BY180" s="62">
        <v>0</v>
      </c>
      <c r="BZ180" s="62">
        <v>0</v>
      </c>
      <c r="CA180" s="62">
        <v>0</v>
      </c>
      <c r="CB180" s="62">
        <v>0</v>
      </c>
      <c r="CC180" s="62">
        <v>0</v>
      </c>
      <c r="CD180" s="62">
        <v>0</v>
      </c>
      <c r="CE180" s="62">
        <v>0</v>
      </c>
      <c r="CF180" s="62">
        <v>0</v>
      </c>
      <c r="CG180" s="62">
        <v>0</v>
      </c>
      <c r="CH180" s="62">
        <v>0</v>
      </c>
      <c r="CI180" s="62">
        <v>0</v>
      </c>
      <c r="CJ180" s="62">
        <v>0</v>
      </c>
      <c r="CK180" s="62">
        <v>14.12</v>
      </c>
      <c r="CL180" s="62">
        <v>2820</v>
      </c>
      <c r="CM180" s="62">
        <v>0.55108595819995743</v>
      </c>
      <c r="CN180" s="62">
        <v>14.117000000000001</v>
      </c>
      <c r="CO180" s="62">
        <v>25755</v>
      </c>
      <c r="CP180" s="62">
        <v>10.78591342776963</v>
      </c>
      <c r="CQ180" s="62">
        <v>14.1</v>
      </c>
      <c r="CR180" s="62">
        <v>7185</v>
      </c>
      <c r="CS180" s="62">
        <v>4.5054459958674062</v>
      </c>
      <c r="CT180" s="62">
        <v>14.07</v>
      </c>
      <c r="CU180" s="62">
        <v>3445</v>
      </c>
      <c r="CV180" s="62">
        <v>2.8633790746926073</v>
      </c>
      <c r="CW180" s="62">
        <v>13.975</v>
      </c>
      <c r="CX180" s="62">
        <v>106120</v>
      </c>
      <c r="CY180" s="62">
        <v>111.60839201102075</v>
      </c>
      <c r="CZ180" s="62">
        <v>13.895</v>
      </c>
      <c r="DA180" s="62">
        <v>3210</v>
      </c>
      <c r="DB180" s="62">
        <v>4.0689522596557106</v>
      </c>
      <c r="DC180" s="62">
        <v>0</v>
      </c>
      <c r="DD180" s="62">
        <v>0</v>
      </c>
      <c r="DE180" s="62">
        <v>0</v>
      </c>
      <c r="DF180" s="62">
        <v>13.654999999999999</v>
      </c>
      <c r="DG180" s="62">
        <v>17405</v>
      </c>
      <c r="DH180" s="62">
        <v>28.900770493108158</v>
      </c>
      <c r="DI180" s="62">
        <v>13.526999999999999</v>
      </c>
      <c r="DJ180" s="62">
        <v>0</v>
      </c>
      <c r="DK180" s="62">
        <v>0</v>
      </c>
      <c r="DL180" s="62">
        <v>13.401999999999999</v>
      </c>
      <c r="DM180" s="62">
        <v>0</v>
      </c>
      <c r="DN180" s="62">
        <v>0</v>
      </c>
      <c r="DO180" s="62">
        <v>13.305</v>
      </c>
      <c r="DP180" s="62">
        <v>18622</v>
      </c>
      <c r="DQ180" s="62">
        <v>41.369460426607993</v>
      </c>
      <c r="DR180" s="62">
        <v>13.183</v>
      </c>
      <c r="DS180" s="62">
        <v>95</v>
      </c>
      <c r="DT180" s="62">
        <v>0.22884086503256942</v>
      </c>
      <c r="DU180" s="62">
        <v>0</v>
      </c>
      <c r="DV180" s="62">
        <v>0</v>
      </c>
      <c r="DW180" s="62">
        <v>0</v>
      </c>
      <c r="DX180" s="62">
        <v>12.99</v>
      </c>
      <c r="DY180" s="62">
        <v>11225</v>
      </c>
      <c r="DZ180" s="62">
        <v>31.21571744843726</v>
      </c>
      <c r="EA180" s="62"/>
      <c r="EB180" s="62"/>
      <c r="EC180" s="62"/>
      <c r="ED180" s="62"/>
      <c r="EE180" s="62"/>
      <c r="EF180" s="62"/>
      <c r="EG180" s="62">
        <v>12.74</v>
      </c>
      <c r="EH180" s="62">
        <v>74655</v>
      </c>
      <c r="EI180" s="62">
        <v>245.40029628497226</v>
      </c>
      <c r="EJ180" s="62"/>
      <c r="EK180" s="62">
        <v>0</v>
      </c>
      <c r="EL180" s="62">
        <v>0</v>
      </c>
      <c r="EM180" s="62">
        <v>0</v>
      </c>
      <c r="EN180" s="62">
        <v>0</v>
      </c>
      <c r="EO180" s="62">
        <v>0</v>
      </c>
      <c r="EP180" s="62">
        <v>12.58</v>
      </c>
      <c r="EQ180" s="62">
        <v>12480</v>
      </c>
      <c r="ER180" s="62">
        <v>46.970057490662356</v>
      </c>
      <c r="ES180" s="62">
        <v>12.42</v>
      </c>
      <c r="ET180" s="62">
        <v>4830</v>
      </c>
      <c r="EU180" s="62">
        <v>20.436395815179402</v>
      </c>
      <c r="EV180" s="62">
        <v>12.3</v>
      </c>
      <c r="EW180" s="62">
        <v>3195</v>
      </c>
      <c r="EX180" s="62">
        <v>14.944224064235522</v>
      </c>
      <c r="EY180" s="62">
        <v>12.17</v>
      </c>
      <c r="EZ180" s="62">
        <v>91930</v>
      </c>
      <c r="FA180" s="62">
        <v>467.8799841966449</v>
      </c>
      <c r="FB180" s="62">
        <v>12.11</v>
      </c>
      <c r="FC180" s="62">
        <v>95</v>
      </c>
      <c r="FD180" s="62">
        <v>0.51906238679436756</v>
      </c>
      <c r="FE180" s="62">
        <v>12.06</v>
      </c>
      <c r="FF180" s="62">
        <v>10010</v>
      </c>
      <c r="FG180" s="62">
        <v>58.264275654895549</v>
      </c>
      <c r="FH180" s="62">
        <v>12.02</v>
      </c>
      <c r="FI180" s="62">
        <v>2480</v>
      </c>
      <c r="FJ180" s="62">
        <v>15.312560346028274</v>
      </c>
      <c r="FK180" s="62">
        <v>12.03</v>
      </c>
      <c r="FL180" s="76">
        <v>20015</v>
      </c>
      <c r="FM180" s="76">
        <v>129.75803309411435</v>
      </c>
      <c r="FN180" s="76">
        <v>12.03</v>
      </c>
      <c r="FO180" s="76">
        <v>90</v>
      </c>
      <c r="FP180" s="76">
        <v>0.60863289379853247</v>
      </c>
      <c r="FQ180" s="76">
        <v>12.01</v>
      </c>
      <c r="FR180" s="76">
        <v>4940</v>
      </c>
      <c r="FS180" s="76">
        <v>34.697995845845512</v>
      </c>
      <c r="FT180" s="76">
        <v>11.99</v>
      </c>
      <c r="FU180" s="76">
        <v>60</v>
      </c>
      <c r="FV180" s="76">
        <v>0.43694059727000784</v>
      </c>
      <c r="FW180" s="76">
        <v>11.95</v>
      </c>
      <c r="FX180" s="76">
        <v>107020</v>
      </c>
      <c r="FY180" s="76">
        <v>804.99737802323568</v>
      </c>
      <c r="FZ180" s="76">
        <v>11.957000000000001</v>
      </c>
      <c r="GA180" s="76">
        <v>5</v>
      </c>
      <c r="GB180" s="76">
        <v>3.8604394196512119E-2</v>
      </c>
      <c r="GC180" s="62">
        <v>11.964</v>
      </c>
      <c r="GD180" s="62">
        <v>5</v>
      </c>
      <c r="GE180" s="62">
        <v>3.9530094567921531E-2</v>
      </c>
      <c r="GF180" s="62">
        <v>11.97</v>
      </c>
      <c r="GG180" s="62">
        <v>0</v>
      </c>
      <c r="GH180" s="62">
        <v>0</v>
      </c>
      <c r="GI180" s="62">
        <v>11.975</v>
      </c>
      <c r="GJ180" s="62">
        <v>240</v>
      </c>
      <c r="GK180" s="62">
        <v>1.9772566079775331</v>
      </c>
      <c r="GL180" s="62">
        <v>11.999000000000001</v>
      </c>
      <c r="GM180" s="62">
        <v>0</v>
      </c>
      <c r="GN180" s="62">
        <v>0</v>
      </c>
      <c r="GO180" s="62">
        <v>12.02</v>
      </c>
      <c r="GP180" s="62">
        <v>14875</v>
      </c>
      <c r="GQ180" s="62">
        <v>129.39047450388125</v>
      </c>
      <c r="GR180" s="62">
        <v>12.025</v>
      </c>
      <c r="GS180" s="62">
        <v>0</v>
      </c>
      <c r="GT180" s="62">
        <v>0</v>
      </c>
      <c r="GU180" s="62">
        <v>12.03</v>
      </c>
      <c r="GV180" s="62">
        <v>35</v>
      </c>
      <c r="GW180" s="62">
        <v>0.31410793026197198</v>
      </c>
      <c r="GX180" s="62">
        <v>12.051</v>
      </c>
      <c r="GY180" s="62">
        <v>0</v>
      </c>
      <c r="GZ180" s="62">
        <v>0</v>
      </c>
      <c r="HA180" s="62">
        <v>12.07</v>
      </c>
      <c r="HB180" s="62">
        <v>18605</v>
      </c>
      <c r="HC180" s="62">
        <v>168.73096493660273</v>
      </c>
      <c r="HD180" s="62">
        <v>12.09</v>
      </c>
      <c r="HE180" s="62">
        <v>130</v>
      </c>
      <c r="HF180" s="62">
        <v>1.1754987057273449</v>
      </c>
      <c r="HG180" s="62">
        <v>12.14</v>
      </c>
      <c r="HH180" s="62">
        <v>3780</v>
      </c>
      <c r="HI180" s="62">
        <v>33.580657531158664</v>
      </c>
      <c r="HJ180" s="62">
        <v>12.148</v>
      </c>
      <c r="HK180" s="62">
        <v>0</v>
      </c>
      <c r="HL180" s="62">
        <v>0</v>
      </c>
      <c r="HM180" s="62">
        <v>12.154999999999999</v>
      </c>
      <c r="HN180" s="62">
        <v>0</v>
      </c>
      <c r="HO180" s="62">
        <v>0</v>
      </c>
      <c r="HP180" s="62">
        <v>12.154999999999999</v>
      </c>
      <c r="HQ180" s="62">
        <v>0</v>
      </c>
      <c r="HR180" s="62">
        <v>0</v>
      </c>
    </row>
    <row r="181" spans="16:226" s="43" customFormat="1">
      <c r="P181" s="150">
        <f t="shared" si="59"/>
        <v>10</v>
      </c>
      <c r="Q181" s="61" t="str">
        <f>_xll.BDH(A181,$R$7:$S$7,$C$1,$C$1,"Dir=V","Dts=S","Sort=A","Quote=C","QtTyp=Y","Days=T","Per=cd","DtFmt=D","UseDPDF=Y")</f>
        <v>#N/A Invalid Security</v>
      </c>
      <c r="T181" s="43">
        <f t="shared" si="62"/>
        <v>0</v>
      </c>
      <c r="V181" s="69" t="str">
        <f>_xll.BDH(B181,$R$7:$S$7,$C$1,$C$1,"Dir=V","Dts=S","Sort=A","Quote=C","QtTyp=Y","Days=T","Per=cd","DtFmt=D","UseDPDF=Y")</f>
        <v>#N/A Invalid Security</v>
      </c>
      <c r="Y181" s="43">
        <f t="shared" si="63"/>
        <v>0</v>
      </c>
      <c r="AA181" s="43">
        <f t="shared" si="64"/>
        <v>0</v>
      </c>
      <c r="AB181" s="43">
        <f t="shared" si="57"/>
        <v>0</v>
      </c>
      <c r="AF181" s="54">
        <v>42261</v>
      </c>
      <c r="AG181" s="43">
        <v>14.93</v>
      </c>
      <c r="AH181" s="43">
        <v>291760</v>
      </c>
      <c r="AI181" s="43">
        <f t="shared" si="60"/>
        <v>291760</v>
      </c>
      <c r="AK181" s="58">
        <f t="shared" si="61"/>
        <v>42587</v>
      </c>
      <c r="AL181" s="43">
        <f t="shared" si="68"/>
        <v>176</v>
      </c>
      <c r="AM181" s="43">
        <f>IF(AK181="","",NETWORKDAYS(AK181,$AM$2,FERIADOS!$A$1:$A$830)-1)</f>
        <v>102</v>
      </c>
      <c r="AN181" s="63">
        <v>3.1655000000000002</v>
      </c>
      <c r="AO181" s="43">
        <f t="shared" si="65"/>
        <v>13.96</v>
      </c>
      <c r="AP181" s="50">
        <f t="shared" si="66"/>
        <v>231295</v>
      </c>
      <c r="AQ181" s="59">
        <f t="shared" si="58"/>
        <v>246.1500300019629</v>
      </c>
      <c r="AR181" s="59">
        <f t="shared" si="67"/>
        <v>0</v>
      </c>
      <c r="AS181" s="72">
        <v>42587</v>
      </c>
      <c r="AT181" s="73">
        <v>3506.0433690539658</v>
      </c>
      <c r="AU181" s="62">
        <v>0</v>
      </c>
      <c r="AV181" s="62">
        <v>0</v>
      </c>
      <c r="AW181" s="62">
        <v>0</v>
      </c>
      <c r="AX181" s="62">
        <v>0</v>
      </c>
      <c r="AY181" s="62">
        <v>0</v>
      </c>
      <c r="AZ181" s="62">
        <v>0</v>
      </c>
      <c r="BA181" s="62">
        <v>0</v>
      </c>
      <c r="BB181" s="62">
        <v>0</v>
      </c>
      <c r="BC181" s="62">
        <v>0</v>
      </c>
      <c r="BD181" s="62">
        <v>0</v>
      </c>
      <c r="BE181" s="62">
        <v>0</v>
      </c>
      <c r="BF181" s="62">
        <v>0</v>
      </c>
      <c r="BG181" s="62">
        <v>0</v>
      </c>
      <c r="BH181" s="62">
        <v>0</v>
      </c>
      <c r="BI181" s="62">
        <v>0</v>
      </c>
      <c r="BJ181" s="62">
        <v>0</v>
      </c>
      <c r="BK181" s="62">
        <v>0</v>
      </c>
      <c r="BL181" s="62">
        <v>0</v>
      </c>
      <c r="BM181" s="62">
        <v>0</v>
      </c>
      <c r="BN181" s="74">
        <v>0</v>
      </c>
      <c r="BO181" s="75">
        <v>0</v>
      </c>
      <c r="BP181" s="62">
        <v>0</v>
      </c>
      <c r="BQ181" s="62">
        <v>0</v>
      </c>
      <c r="BR181" s="62">
        <v>0</v>
      </c>
      <c r="BS181" s="62">
        <v>0</v>
      </c>
      <c r="BT181" s="62">
        <v>0</v>
      </c>
      <c r="BU181" s="62">
        <v>0</v>
      </c>
      <c r="BV181" s="62">
        <v>0</v>
      </c>
      <c r="BW181" s="62">
        <v>0</v>
      </c>
      <c r="BX181" s="62">
        <v>0</v>
      </c>
      <c r="BY181" s="62">
        <v>0</v>
      </c>
      <c r="BZ181" s="62">
        <v>0</v>
      </c>
      <c r="CA181" s="62">
        <v>0</v>
      </c>
      <c r="CB181" s="62">
        <v>0</v>
      </c>
      <c r="CC181" s="62">
        <v>0</v>
      </c>
      <c r="CD181" s="62">
        <v>0</v>
      </c>
      <c r="CE181" s="62">
        <v>0</v>
      </c>
      <c r="CF181" s="62">
        <v>0</v>
      </c>
      <c r="CG181" s="62">
        <v>0</v>
      </c>
      <c r="CH181" s="62">
        <v>0</v>
      </c>
      <c r="CI181" s="62">
        <v>0</v>
      </c>
      <c r="CJ181" s="62">
        <v>0</v>
      </c>
      <c r="CK181" s="62">
        <v>14.12</v>
      </c>
      <c r="CL181" s="62">
        <v>1250</v>
      </c>
      <c r="CM181" s="62">
        <v>0.25830576479995948</v>
      </c>
      <c r="CN181" s="62">
        <v>14.116</v>
      </c>
      <c r="CO181" s="62">
        <v>105670</v>
      </c>
      <c r="CP181" s="62">
        <v>45.469447353114774</v>
      </c>
      <c r="CQ181" s="62">
        <v>14.105</v>
      </c>
      <c r="CR181" s="62">
        <v>13810</v>
      </c>
      <c r="CS181" s="62">
        <v>8.8217231894607497</v>
      </c>
      <c r="CT181" s="62">
        <v>14.074999999999999</v>
      </c>
      <c r="CU181" s="62">
        <v>6040</v>
      </c>
      <c r="CV181" s="62">
        <v>5.0925802812971366</v>
      </c>
      <c r="CW181" s="62">
        <v>13.96</v>
      </c>
      <c r="CX181" s="62">
        <v>231295</v>
      </c>
      <c r="CY181" s="62">
        <v>246.1500300019629</v>
      </c>
      <c r="CZ181" s="62">
        <v>13.88</v>
      </c>
      <c r="DA181" s="62">
        <v>15675</v>
      </c>
      <c r="DB181" s="62">
        <v>20.07073080550159</v>
      </c>
      <c r="DC181" s="62">
        <v>0</v>
      </c>
      <c r="DD181" s="62">
        <v>0</v>
      </c>
      <c r="DE181" s="62">
        <v>0</v>
      </c>
      <c r="DF181" s="62">
        <v>13.635</v>
      </c>
      <c r="DG181" s="62">
        <v>11335</v>
      </c>
      <c r="DH181" s="62">
        <v>18.975939070532153</v>
      </c>
      <c r="DI181" s="62">
        <v>13.52</v>
      </c>
      <c r="DJ181" s="62">
        <v>0</v>
      </c>
      <c r="DK181" s="62">
        <v>0</v>
      </c>
      <c r="DL181" s="62">
        <v>13.4</v>
      </c>
      <c r="DM181" s="62">
        <v>515</v>
      </c>
      <c r="DN181" s="62">
        <v>1.0536051707334102</v>
      </c>
      <c r="DO181" s="62">
        <v>13.29</v>
      </c>
      <c r="DP181" s="62">
        <v>12925</v>
      </c>
      <c r="DQ181" s="62">
        <v>28.900421461031922</v>
      </c>
      <c r="DR181" s="62">
        <v>13.17</v>
      </c>
      <c r="DS181" s="62">
        <v>1000</v>
      </c>
      <c r="DT181" s="62">
        <v>2.4235811372384437</v>
      </c>
      <c r="DU181" s="62">
        <v>0</v>
      </c>
      <c r="DV181" s="62">
        <v>0</v>
      </c>
      <c r="DW181" s="62">
        <v>0</v>
      </c>
      <c r="DX181" s="62">
        <v>12.98</v>
      </c>
      <c r="DY181" s="62">
        <v>10790</v>
      </c>
      <c r="DZ181" s="62">
        <v>30.170405459306327</v>
      </c>
      <c r="EA181" s="62"/>
      <c r="EB181" s="62"/>
      <c r="EC181" s="62"/>
      <c r="ED181" s="62"/>
      <c r="EE181" s="62"/>
      <c r="EF181" s="62"/>
      <c r="EG181" s="62">
        <v>12.71</v>
      </c>
      <c r="EH181" s="62">
        <v>92296</v>
      </c>
      <c r="EI181" s="62">
        <v>305.00602822569664</v>
      </c>
      <c r="EJ181" s="62"/>
      <c r="EK181" s="62">
        <v>0</v>
      </c>
      <c r="EL181" s="62">
        <v>0</v>
      </c>
      <c r="EM181" s="62">
        <v>0</v>
      </c>
      <c r="EN181" s="62">
        <v>0</v>
      </c>
      <c r="EO181" s="62">
        <v>0</v>
      </c>
      <c r="EP181" s="62">
        <v>12.54</v>
      </c>
      <c r="EQ181" s="62">
        <v>3025</v>
      </c>
      <c r="ER181" s="62">
        <v>11.444322925366292</v>
      </c>
      <c r="ES181" s="62">
        <v>12.38</v>
      </c>
      <c r="ET181" s="62">
        <v>17570</v>
      </c>
      <c r="EU181" s="62">
        <v>74.711713460082507</v>
      </c>
      <c r="EV181" s="62">
        <v>12.26</v>
      </c>
      <c r="EW181" s="62">
        <v>14555</v>
      </c>
      <c r="EX181" s="62">
        <v>68.408065684077172</v>
      </c>
      <c r="EY181" s="62">
        <v>12.12</v>
      </c>
      <c r="EZ181" s="62">
        <v>141475</v>
      </c>
      <c r="FA181" s="62">
        <v>723.6657374045069</v>
      </c>
      <c r="FB181" s="62">
        <v>12.05</v>
      </c>
      <c r="FC181" s="62">
        <v>930</v>
      </c>
      <c r="FD181" s="62">
        <v>5.1083665679629808</v>
      </c>
      <c r="FE181" s="62">
        <v>12.02</v>
      </c>
      <c r="FF181" s="62">
        <v>10315</v>
      </c>
      <c r="FG181" s="62">
        <v>60.317374898220322</v>
      </c>
      <c r="FH181" s="62">
        <v>11.99</v>
      </c>
      <c r="FI181" s="62">
        <v>155</v>
      </c>
      <c r="FJ181" s="62">
        <v>0.96108913931209916</v>
      </c>
      <c r="FK181" s="62">
        <v>11.97</v>
      </c>
      <c r="FL181" s="76">
        <v>34290</v>
      </c>
      <c r="FM181" s="76">
        <v>223.50163314446112</v>
      </c>
      <c r="FN181" s="76">
        <v>11.959</v>
      </c>
      <c r="FO181" s="76">
        <v>1000</v>
      </c>
      <c r="FP181" s="76">
        <v>6.8024915159340908</v>
      </c>
      <c r="FQ181" s="76">
        <v>11.95</v>
      </c>
      <c r="FR181" s="76">
        <v>16260</v>
      </c>
      <c r="FS181" s="76">
        <v>114.83717902692116</v>
      </c>
      <c r="FT181" s="76">
        <v>11.9</v>
      </c>
      <c r="FU181" s="76">
        <v>20</v>
      </c>
      <c r="FV181" s="76">
        <v>0.14666154484404925</v>
      </c>
      <c r="FW181" s="76">
        <v>11.85</v>
      </c>
      <c r="FX181" s="76">
        <v>140760</v>
      </c>
      <c r="FY181" s="76">
        <v>1066.8362391381745</v>
      </c>
      <c r="FZ181" s="76">
        <v>11.904999999999999</v>
      </c>
      <c r="GA181" s="76">
        <v>5</v>
      </c>
      <c r="GB181" s="76">
        <v>3.8810604214412812E-2</v>
      </c>
      <c r="GC181" s="62">
        <v>11.896000000000001</v>
      </c>
      <c r="GD181" s="62">
        <v>0</v>
      </c>
      <c r="GE181" s="62">
        <v>0</v>
      </c>
      <c r="GF181" s="62">
        <v>11.887</v>
      </c>
      <c r="GG181" s="62">
        <v>0</v>
      </c>
      <c r="GH181" s="62">
        <v>0</v>
      </c>
      <c r="GI181" s="62">
        <v>11.88</v>
      </c>
      <c r="GJ181" s="62">
        <v>555</v>
      </c>
      <c r="GK181" s="62">
        <v>4.6091700394068074</v>
      </c>
      <c r="GL181" s="62">
        <v>11.907</v>
      </c>
      <c r="GM181" s="62">
        <v>0</v>
      </c>
      <c r="GN181" s="62">
        <v>0</v>
      </c>
      <c r="GO181" s="62">
        <v>11.93</v>
      </c>
      <c r="GP181" s="62">
        <v>22310</v>
      </c>
      <c r="GQ181" s="62">
        <v>195.70190031989702</v>
      </c>
      <c r="GR181" s="62">
        <v>11.935</v>
      </c>
      <c r="GS181" s="62">
        <v>0</v>
      </c>
      <c r="GT181" s="62">
        <v>0</v>
      </c>
      <c r="GU181" s="62">
        <v>11.94</v>
      </c>
      <c r="GV181" s="62">
        <v>290</v>
      </c>
      <c r="GW181" s="62">
        <v>2.626438359316396</v>
      </c>
      <c r="GX181" s="62">
        <v>11.961</v>
      </c>
      <c r="GY181" s="62">
        <v>0</v>
      </c>
      <c r="GZ181" s="62">
        <v>0</v>
      </c>
      <c r="HA181" s="62">
        <v>11.98</v>
      </c>
      <c r="HB181" s="62">
        <v>15975</v>
      </c>
      <c r="HC181" s="62">
        <v>146.31409938488284</v>
      </c>
      <c r="HD181" s="62">
        <v>11.99</v>
      </c>
      <c r="HE181" s="62">
        <v>80</v>
      </c>
      <c r="HF181" s="62">
        <v>0.7317768680840685</v>
      </c>
      <c r="HG181" s="62">
        <v>12.05</v>
      </c>
      <c r="HH181" s="62">
        <v>9670</v>
      </c>
      <c r="HI181" s="62">
        <v>86.887501107624246</v>
      </c>
      <c r="HJ181" s="62">
        <v>12.058</v>
      </c>
      <c r="HK181" s="62">
        <v>0</v>
      </c>
      <c r="HL181" s="62">
        <v>0</v>
      </c>
      <c r="HM181" s="62">
        <v>12.065</v>
      </c>
      <c r="HN181" s="62">
        <v>0</v>
      </c>
      <c r="HO181" s="62">
        <v>0</v>
      </c>
      <c r="HP181" s="62">
        <v>12.065</v>
      </c>
      <c r="HQ181" s="62">
        <v>0</v>
      </c>
      <c r="HR181" s="62">
        <v>0</v>
      </c>
    </row>
    <row r="182" spans="16:226" s="43" customFormat="1">
      <c r="P182" s="150">
        <f t="shared" si="59"/>
        <v>10</v>
      </c>
      <c r="Q182" s="61" t="str">
        <f>_xll.BDH(A182,$R$7:$S$7,$C$1,$C$1,"Dir=V","Dts=S","Sort=A","Quote=C","QtTyp=Y","Days=T","Per=cd","DtFmt=D","UseDPDF=Y")</f>
        <v>#N/A Invalid Security</v>
      </c>
      <c r="T182" s="43">
        <f t="shared" si="62"/>
        <v>0</v>
      </c>
      <c r="V182" s="69" t="str">
        <f>_xll.BDH(B182,$R$7:$S$7,$C$1,$C$1,"Dir=V","Dts=S","Sort=A","Quote=C","QtTyp=Y","Days=T","Per=cd","DtFmt=D","UseDPDF=Y")</f>
        <v>#N/A Invalid Security</v>
      </c>
      <c r="Y182" s="43">
        <f t="shared" si="63"/>
        <v>0</v>
      </c>
      <c r="AA182" s="43">
        <f t="shared" si="64"/>
        <v>0</v>
      </c>
      <c r="AB182" s="43">
        <f t="shared" si="57"/>
        <v>0</v>
      </c>
      <c r="AF182" s="54">
        <v>42262</v>
      </c>
      <c r="AG182" s="43">
        <v>14.99</v>
      </c>
      <c r="AH182" s="43">
        <v>237005</v>
      </c>
      <c r="AI182" s="43">
        <f t="shared" si="60"/>
        <v>237005</v>
      </c>
      <c r="AK182" s="58">
        <f t="shared" si="61"/>
        <v>42586</v>
      </c>
      <c r="AL182" s="43">
        <f t="shared" si="68"/>
        <v>177</v>
      </c>
      <c r="AM182" s="43">
        <f>IF(AK182="","",NETWORKDAYS(AK182,$AM$2,FERIADOS!$A$1:$A$830)-1)</f>
        <v>103</v>
      </c>
      <c r="AN182" s="63">
        <v>3.1934</v>
      </c>
      <c r="AO182" s="43">
        <f t="shared" si="65"/>
        <v>13.98</v>
      </c>
      <c r="AP182" s="50">
        <f t="shared" si="66"/>
        <v>141927</v>
      </c>
      <c r="AQ182" s="59">
        <f t="shared" si="58"/>
        <v>151.07484276566561</v>
      </c>
      <c r="AR182" s="59">
        <f t="shared" si="67"/>
        <v>0</v>
      </c>
      <c r="AS182" s="72">
        <v>42586</v>
      </c>
      <c r="AT182" s="73">
        <v>2568.704974482021</v>
      </c>
      <c r="AU182" s="62">
        <v>0</v>
      </c>
      <c r="AV182" s="62">
        <v>0</v>
      </c>
      <c r="AW182" s="62">
        <v>0</v>
      </c>
      <c r="AX182" s="62">
        <v>0</v>
      </c>
      <c r="AY182" s="62">
        <v>0</v>
      </c>
      <c r="AZ182" s="62">
        <v>0</v>
      </c>
      <c r="BA182" s="62">
        <v>0</v>
      </c>
      <c r="BB182" s="62">
        <v>0</v>
      </c>
      <c r="BC182" s="62">
        <v>0</v>
      </c>
      <c r="BD182" s="62">
        <v>0</v>
      </c>
      <c r="BE182" s="62">
        <v>0</v>
      </c>
      <c r="BF182" s="62">
        <v>0</v>
      </c>
      <c r="BG182" s="62">
        <v>0</v>
      </c>
      <c r="BH182" s="62">
        <v>0</v>
      </c>
      <c r="BI182" s="62">
        <v>0</v>
      </c>
      <c r="BJ182" s="62">
        <v>0</v>
      </c>
      <c r="BK182" s="62">
        <v>0</v>
      </c>
      <c r="BL182" s="62">
        <v>0</v>
      </c>
      <c r="BM182" s="62">
        <v>0</v>
      </c>
      <c r="BN182" s="74">
        <v>0</v>
      </c>
      <c r="BO182" s="75">
        <v>0</v>
      </c>
      <c r="BP182" s="62">
        <v>0</v>
      </c>
      <c r="BQ182" s="62">
        <v>0</v>
      </c>
      <c r="BR182" s="62">
        <v>0</v>
      </c>
      <c r="BS182" s="62">
        <v>0</v>
      </c>
      <c r="BT182" s="62">
        <v>0</v>
      </c>
      <c r="BU182" s="62">
        <v>0</v>
      </c>
      <c r="BV182" s="62">
        <v>0</v>
      </c>
      <c r="BW182" s="62">
        <v>0</v>
      </c>
      <c r="BX182" s="62">
        <v>0</v>
      </c>
      <c r="BY182" s="62">
        <v>0</v>
      </c>
      <c r="BZ182" s="62">
        <v>0</v>
      </c>
      <c r="CA182" s="62">
        <v>0</v>
      </c>
      <c r="CB182" s="62">
        <v>0</v>
      </c>
      <c r="CC182" s="62">
        <v>0</v>
      </c>
      <c r="CD182" s="62">
        <v>0</v>
      </c>
      <c r="CE182" s="62">
        <v>0</v>
      </c>
      <c r="CF182" s="62">
        <v>0</v>
      </c>
      <c r="CG182" s="62">
        <v>0</v>
      </c>
      <c r="CH182" s="62">
        <v>0</v>
      </c>
      <c r="CI182" s="62">
        <v>0</v>
      </c>
      <c r="CJ182" s="62">
        <v>0</v>
      </c>
      <c r="CK182" s="62">
        <v>14.12</v>
      </c>
      <c r="CL182" s="62">
        <v>1820</v>
      </c>
      <c r="CM182" s="62">
        <v>0.392223164500484</v>
      </c>
      <c r="CN182" s="62">
        <v>14.12</v>
      </c>
      <c r="CO182" s="62">
        <v>53930</v>
      </c>
      <c r="CP182" s="62">
        <v>23.564920877679697</v>
      </c>
      <c r="CQ182" s="62">
        <v>14.1</v>
      </c>
      <c r="CR182" s="62">
        <v>575</v>
      </c>
      <c r="CS182" s="62">
        <v>0.36999121464004736</v>
      </c>
      <c r="CT182" s="62">
        <v>14.08</v>
      </c>
      <c r="CU182" s="62">
        <v>2500</v>
      </c>
      <c r="CV182" s="62">
        <v>2.1143305410811912</v>
      </c>
      <c r="CW182" s="62">
        <v>13.98</v>
      </c>
      <c r="CX182" s="62">
        <v>141927</v>
      </c>
      <c r="CY182" s="62">
        <v>151.07484276566561</v>
      </c>
      <c r="CZ182" s="62">
        <v>13.91</v>
      </c>
      <c r="DA182" s="62">
        <v>1765</v>
      </c>
      <c r="DB182" s="62">
        <v>2.2562256753067946</v>
      </c>
      <c r="DC182" s="62">
        <v>0</v>
      </c>
      <c r="DD182" s="62">
        <v>0</v>
      </c>
      <c r="DE182" s="62">
        <v>0</v>
      </c>
      <c r="DF182" s="62">
        <v>13.67</v>
      </c>
      <c r="DG182" s="62">
        <v>23725</v>
      </c>
      <c r="DH182" s="62">
        <v>39.569356146396494</v>
      </c>
      <c r="DI182" s="62">
        <v>13.55</v>
      </c>
      <c r="DJ182" s="62">
        <v>0</v>
      </c>
      <c r="DK182" s="62">
        <v>0</v>
      </c>
      <c r="DL182" s="62">
        <v>13.430999999999999</v>
      </c>
      <c r="DM182" s="62">
        <v>0</v>
      </c>
      <c r="DN182" s="62">
        <v>0</v>
      </c>
      <c r="DO182" s="62">
        <v>13.34</v>
      </c>
      <c r="DP182" s="62">
        <v>43075</v>
      </c>
      <c r="DQ182" s="62">
        <v>95.769237054383979</v>
      </c>
      <c r="DR182" s="62">
        <v>13.221</v>
      </c>
      <c r="DS182" s="62">
        <v>2000</v>
      </c>
      <c r="DT182" s="62">
        <v>4.8175899174634393</v>
      </c>
      <c r="DU182" s="62">
        <v>0</v>
      </c>
      <c r="DV182" s="62">
        <v>0</v>
      </c>
      <c r="DW182" s="62">
        <v>0</v>
      </c>
      <c r="DX182" s="62">
        <v>13.03</v>
      </c>
      <c r="DY182" s="62">
        <v>12555</v>
      </c>
      <c r="DZ182" s="62">
        <v>34.868722026638032</v>
      </c>
      <c r="EA182" s="62"/>
      <c r="EB182" s="62"/>
      <c r="EC182" s="62"/>
      <c r="ED182" s="62"/>
      <c r="EE182" s="62"/>
      <c r="EF182" s="62"/>
      <c r="EG182" s="62">
        <v>12.78</v>
      </c>
      <c r="EH182" s="62">
        <v>95945</v>
      </c>
      <c r="EI182" s="62">
        <v>314.57192002645036</v>
      </c>
      <c r="EJ182" s="62"/>
      <c r="EK182" s="62">
        <v>0</v>
      </c>
      <c r="EL182" s="62">
        <v>0</v>
      </c>
      <c r="EM182" s="62">
        <v>0</v>
      </c>
      <c r="EN182" s="62">
        <v>0</v>
      </c>
      <c r="EO182" s="62">
        <v>0</v>
      </c>
      <c r="EP182" s="62">
        <v>12.62</v>
      </c>
      <c r="EQ182" s="62">
        <v>5051</v>
      </c>
      <c r="ER182" s="62">
        <v>18.943749129725084</v>
      </c>
      <c r="ES182" s="62">
        <v>12.47</v>
      </c>
      <c r="ET182" s="62">
        <v>5835</v>
      </c>
      <c r="EU182" s="62">
        <v>24.578457070651925</v>
      </c>
      <c r="EV182" s="62">
        <v>12.35</v>
      </c>
      <c r="EW182" s="62">
        <v>19005</v>
      </c>
      <c r="EX182" s="62">
        <v>88.443073004535123</v>
      </c>
      <c r="EY182" s="62">
        <v>12.2</v>
      </c>
      <c r="EZ182" s="62">
        <v>102573</v>
      </c>
      <c r="FA182" s="62">
        <v>519.46400367811907</v>
      </c>
      <c r="FB182" s="62">
        <v>12.12</v>
      </c>
      <c r="FC182" s="62">
        <v>185</v>
      </c>
      <c r="FD182" s="62">
        <v>1.0060845369209299</v>
      </c>
      <c r="FE182" s="62">
        <v>12.08</v>
      </c>
      <c r="FF182" s="62">
        <v>6965</v>
      </c>
      <c r="FG182" s="62">
        <v>40.326035915501571</v>
      </c>
      <c r="FH182" s="62">
        <v>12.08</v>
      </c>
      <c r="FI182" s="62">
        <v>100</v>
      </c>
      <c r="FJ182" s="62">
        <v>0.61309989116635644</v>
      </c>
      <c r="FK182" s="62">
        <v>12.06</v>
      </c>
      <c r="FL182" s="76">
        <v>30192</v>
      </c>
      <c r="FM182" s="76">
        <v>194.52465260217053</v>
      </c>
      <c r="FN182" s="76">
        <v>12.048999999999999</v>
      </c>
      <c r="FO182" s="76">
        <v>70</v>
      </c>
      <c r="FP182" s="76">
        <v>0.47056040028617324</v>
      </c>
      <c r="FQ182" s="76">
        <v>12.04</v>
      </c>
      <c r="FR182" s="76">
        <v>5330</v>
      </c>
      <c r="FS182" s="76">
        <v>37.189853527429101</v>
      </c>
      <c r="FT182" s="76">
        <v>12.03</v>
      </c>
      <c r="FU182" s="76">
        <v>45</v>
      </c>
      <c r="FV182" s="76">
        <v>0.32532640022346021</v>
      </c>
      <c r="FW182" s="76">
        <v>11.97</v>
      </c>
      <c r="FX182" s="76">
        <v>89802</v>
      </c>
      <c r="FY182" s="76">
        <v>671.09469545374111</v>
      </c>
      <c r="FZ182" s="76">
        <v>11.97</v>
      </c>
      <c r="GA182" s="76">
        <v>35</v>
      </c>
      <c r="GB182" s="76">
        <v>0.26853187754596664</v>
      </c>
      <c r="GC182" s="62">
        <v>11.97</v>
      </c>
      <c r="GD182" s="62">
        <v>15</v>
      </c>
      <c r="GE182" s="62">
        <v>0.11787440677948387</v>
      </c>
      <c r="GF182" s="62">
        <v>11.97</v>
      </c>
      <c r="GG182" s="62">
        <v>0</v>
      </c>
      <c r="GH182" s="62">
        <v>0</v>
      </c>
      <c r="GI182" s="62">
        <v>11.97</v>
      </c>
      <c r="GJ182" s="62">
        <v>355</v>
      </c>
      <c r="GK182" s="62">
        <v>2.9083324419139815</v>
      </c>
      <c r="GL182" s="62">
        <v>12.002000000000001</v>
      </c>
      <c r="GM182" s="62">
        <v>25</v>
      </c>
      <c r="GN182" s="62">
        <v>0.21101646518545628</v>
      </c>
      <c r="GO182" s="62">
        <v>12.03</v>
      </c>
      <c r="GP182" s="62">
        <v>19710</v>
      </c>
      <c r="GQ182" s="62">
        <v>170.28816204298636</v>
      </c>
      <c r="GR182" s="62">
        <v>12.03</v>
      </c>
      <c r="GS182" s="62">
        <v>0</v>
      </c>
      <c r="GT182" s="62">
        <v>0</v>
      </c>
      <c r="GU182" s="62">
        <v>12.03</v>
      </c>
      <c r="GV182" s="62">
        <v>160</v>
      </c>
      <c r="GW182" s="62">
        <v>1.4269102671339353</v>
      </c>
      <c r="GX182" s="62">
        <v>12.04</v>
      </c>
      <c r="GY182" s="62">
        <v>0</v>
      </c>
      <c r="GZ182" s="62">
        <v>0</v>
      </c>
      <c r="HA182" s="62">
        <v>12.05</v>
      </c>
      <c r="HB182" s="62">
        <v>9020</v>
      </c>
      <c r="HC182" s="62">
        <v>81.415431719032867</v>
      </c>
      <c r="HD182" s="62">
        <v>12.074999999999999</v>
      </c>
      <c r="HE182" s="62">
        <v>295</v>
      </c>
      <c r="HF182" s="62">
        <v>2.6537972755825758</v>
      </c>
      <c r="HG182" s="62">
        <v>12.12</v>
      </c>
      <c r="HH182" s="62">
        <v>4870</v>
      </c>
      <c r="HI182" s="62">
        <v>43.065966965185332</v>
      </c>
      <c r="HJ182" s="62">
        <v>12.128</v>
      </c>
      <c r="HK182" s="62">
        <v>0</v>
      </c>
      <c r="HL182" s="62">
        <v>0</v>
      </c>
      <c r="HM182" s="62">
        <v>12.135</v>
      </c>
      <c r="HN182" s="62">
        <v>0</v>
      </c>
      <c r="HO182" s="62">
        <v>0</v>
      </c>
      <c r="HP182" s="62">
        <v>12.135</v>
      </c>
      <c r="HQ182" s="62">
        <v>0</v>
      </c>
      <c r="HR182" s="62">
        <v>0</v>
      </c>
    </row>
    <row r="183" spans="16:226" s="43" customFormat="1">
      <c r="P183" s="150">
        <f t="shared" si="59"/>
        <v>10</v>
      </c>
      <c r="Q183" s="61" t="str">
        <f>_xll.BDH(A183,$R$7:$S$7,$C$1,$C$1,"Dir=V","Dts=S","Sort=A","Quote=C","QtTyp=Y","Days=T","Per=cd","DtFmt=D","UseDPDF=Y")</f>
        <v>#N/A Invalid Security</v>
      </c>
      <c r="T183" s="43">
        <f t="shared" si="62"/>
        <v>0</v>
      </c>
      <c r="V183" s="69" t="str">
        <f>_xll.BDH(B183,$R$7:$S$7,$C$1,$C$1,"Dir=V","Dts=S","Sort=A","Quote=C","QtTyp=Y","Days=T","Per=cd","DtFmt=D","UseDPDF=Y")</f>
        <v>#N/A Invalid Security</v>
      </c>
      <c r="Y183" s="43">
        <f t="shared" si="63"/>
        <v>0</v>
      </c>
      <c r="AA183" s="43">
        <f t="shared" si="64"/>
        <v>0</v>
      </c>
      <c r="AB183" s="43">
        <f t="shared" si="57"/>
        <v>0</v>
      </c>
      <c r="AF183" s="54">
        <v>42263</v>
      </c>
      <c r="AG183" s="43">
        <v>15.01</v>
      </c>
      <c r="AH183" s="43">
        <v>257860</v>
      </c>
      <c r="AI183" s="43">
        <f t="shared" si="60"/>
        <v>257860</v>
      </c>
      <c r="AK183" s="58">
        <f t="shared" si="61"/>
        <v>42585</v>
      </c>
      <c r="AL183" s="43">
        <f t="shared" si="68"/>
        <v>178</v>
      </c>
      <c r="AM183" s="43">
        <f>IF(AK183="","",NETWORKDAYS(AK183,$AM$2,FERIADOS!$A$1:$A$830)-1)</f>
        <v>104</v>
      </c>
      <c r="AN183" s="63">
        <v>3.2385000000000002</v>
      </c>
      <c r="AO183" s="43">
        <f t="shared" si="65"/>
        <v>13.99</v>
      </c>
      <c r="AP183" s="50">
        <f t="shared" si="66"/>
        <v>134295</v>
      </c>
      <c r="AQ183" s="59">
        <f t="shared" si="58"/>
        <v>142.23719197863966</v>
      </c>
      <c r="AR183" s="59">
        <f t="shared" si="67"/>
        <v>0</v>
      </c>
      <c r="AS183" s="72">
        <v>42585</v>
      </c>
      <c r="AT183" s="73">
        <v>3502.1657455293616</v>
      </c>
      <c r="AU183" s="62">
        <v>0</v>
      </c>
      <c r="AV183" s="62">
        <v>0</v>
      </c>
      <c r="AW183" s="62">
        <v>0</v>
      </c>
      <c r="AX183" s="62">
        <v>0</v>
      </c>
      <c r="AY183" s="62">
        <v>0</v>
      </c>
      <c r="AZ183" s="62">
        <v>0</v>
      </c>
      <c r="BA183" s="62">
        <v>0</v>
      </c>
      <c r="BB183" s="62">
        <v>0</v>
      </c>
      <c r="BC183" s="62">
        <v>0</v>
      </c>
      <c r="BD183" s="62">
        <v>0</v>
      </c>
      <c r="BE183" s="62">
        <v>0</v>
      </c>
      <c r="BF183" s="62">
        <v>0</v>
      </c>
      <c r="BG183" s="62">
        <v>0</v>
      </c>
      <c r="BH183" s="62">
        <v>0</v>
      </c>
      <c r="BI183" s="62">
        <v>0</v>
      </c>
      <c r="BJ183" s="62">
        <v>0</v>
      </c>
      <c r="BK183" s="62">
        <v>0</v>
      </c>
      <c r="BL183" s="62">
        <v>0</v>
      </c>
      <c r="BM183" s="62">
        <v>0</v>
      </c>
      <c r="BN183" s="74">
        <v>0</v>
      </c>
      <c r="BO183" s="75">
        <v>0</v>
      </c>
      <c r="BP183" s="62">
        <v>0</v>
      </c>
      <c r="BQ183" s="62">
        <v>0</v>
      </c>
      <c r="BR183" s="62">
        <v>0</v>
      </c>
      <c r="BS183" s="62">
        <v>0</v>
      </c>
      <c r="BT183" s="62">
        <v>0</v>
      </c>
      <c r="BU183" s="62">
        <v>0</v>
      </c>
      <c r="BV183" s="62">
        <v>0</v>
      </c>
      <c r="BW183" s="62">
        <v>0</v>
      </c>
      <c r="BX183" s="62">
        <v>0</v>
      </c>
      <c r="BY183" s="62">
        <v>0</v>
      </c>
      <c r="BZ183" s="62">
        <v>0</v>
      </c>
      <c r="CA183" s="62">
        <v>0</v>
      </c>
      <c r="CB183" s="62">
        <v>0</v>
      </c>
      <c r="CC183" s="62">
        <v>0</v>
      </c>
      <c r="CD183" s="62">
        <v>0</v>
      </c>
      <c r="CE183" s="62">
        <v>0</v>
      </c>
      <c r="CF183" s="62">
        <v>0</v>
      </c>
      <c r="CG183" s="62">
        <v>0</v>
      </c>
      <c r="CH183" s="62">
        <v>0</v>
      </c>
      <c r="CI183" s="62">
        <v>0</v>
      </c>
      <c r="CJ183" s="62">
        <v>0</v>
      </c>
      <c r="CK183" s="62">
        <v>14.125</v>
      </c>
      <c r="CL183" s="62">
        <v>14895</v>
      </c>
      <c r="CM183" s="62">
        <v>3.3216421150628967</v>
      </c>
      <c r="CN183" s="62">
        <v>0</v>
      </c>
      <c r="CO183" s="62">
        <v>0</v>
      </c>
      <c r="CP183" s="62">
        <v>0</v>
      </c>
      <c r="CQ183" s="62">
        <v>14.1</v>
      </c>
      <c r="CR183" s="62">
        <v>2725</v>
      </c>
      <c r="CS183" s="62">
        <v>1.7564428515964066</v>
      </c>
      <c r="CT183" s="62">
        <v>14.07</v>
      </c>
      <c r="CU183" s="62">
        <v>515</v>
      </c>
      <c r="CV183" s="62">
        <v>0.43461208051377093</v>
      </c>
      <c r="CW183" s="62">
        <v>13.99</v>
      </c>
      <c r="CX183" s="62">
        <v>134295</v>
      </c>
      <c r="CY183" s="62">
        <v>142.23719197863966</v>
      </c>
      <c r="CZ183" s="62">
        <v>13.925000000000001</v>
      </c>
      <c r="DA183" s="62">
        <v>1010</v>
      </c>
      <c r="DB183" s="62">
        <v>1.2823864571652639</v>
      </c>
      <c r="DC183" s="62">
        <v>0</v>
      </c>
      <c r="DD183" s="62">
        <v>0</v>
      </c>
      <c r="DE183" s="62">
        <v>0</v>
      </c>
      <c r="DF183" s="62">
        <v>13.695</v>
      </c>
      <c r="DG183" s="62">
        <v>27315</v>
      </c>
      <c r="DH183" s="62">
        <v>45.153576515874292</v>
      </c>
      <c r="DI183" s="62">
        <v>13.579000000000001</v>
      </c>
      <c r="DJ183" s="62">
        <v>0</v>
      </c>
      <c r="DK183" s="62">
        <v>0</v>
      </c>
      <c r="DL183" s="62">
        <v>13.464</v>
      </c>
      <c r="DM183" s="62">
        <v>0</v>
      </c>
      <c r="DN183" s="62">
        <v>0</v>
      </c>
      <c r="DO183" s="62">
        <v>13.375</v>
      </c>
      <c r="DP183" s="62">
        <v>31375</v>
      </c>
      <c r="DQ183" s="62">
        <v>69.013120688578411</v>
      </c>
      <c r="DR183" s="62">
        <v>13.257999999999999</v>
      </c>
      <c r="DS183" s="62">
        <v>0</v>
      </c>
      <c r="DT183" s="62">
        <v>0</v>
      </c>
      <c r="DU183" s="62">
        <v>0</v>
      </c>
      <c r="DV183" s="62">
        <v>0</v>
      </c>
      <c r="DW183" s="62">
        <v>0</v>
      </c>
      <c r="DX183" s="62">
        <v>13.07</v>
      </c>
      <c r="DY183" s="62">
        <v>8675</v>
      </c>
      <c r="DZ183" s="62">
        <v>23.809225716134424</v>
      </c>
      <c r="EA183" s="62"/>
      <c r="EB183" s="62"/>
      <c r="EC183" s="62"/>
      <c r="ED183" s="62"/>
      <c r="EE183" s="62"/>
      <c r="EF183" s="62"/>
      <c r="EG183" s="62">
        <v>12.83</v>
      </c>
      <c r="EH183" s="62">
        <v>107320</v>
      </c>
      <c r="EI183" s="62">
        <v>347.41639821952577</v>
      </c>
      <c r="EJ183" s="62"/>
      <c r="EK183" s="62">
        <v>0</v>
      </c>
      <c r="EL183" s="62">
        <v>0</v>
      </c>
      <c r="EM183" s="62">
        <v>0</v>
      </c>
      <c r="EN183" s="62">
        <v>0</v>
      </c>
      <c r="EO183" s="62">
        <v>0</v>
      </c>
      <c r="EP183" s="62">
        <v>12.68</v>
      </c>
      <c r="EQ183" s="62">
        <v>5145</v>
      </c>
      <c r="ER183" s="62">
        <v>19.0378322853824</v>
      </c>
      <c r="ES183" s="62">
        <v>12.53</v>
      </c>
      <c r="ET183" s="62">
        <v>9205</v>
      </c>
      <c r="EU183" s="62">
        <v>38.23717632176934</v>
      </c>
      <c r="EV183" s="62">
        <v>12.42</v>
      </c>
      <c r="EW183" s="62">
        <v>7480</v>
      </c>
      <c r="EX183" s="62">
        <v>34.305089479407023</v>
      </c>
      <c r="EY183" s="62">
        <v>12.3</v>
      </c>
      <c r="EZ183" s="62">
        <v>136565</v>
      </c>
      <c r="FA183" s="62">
        <v>680.73953190405336</v>
      </c>
      <c r="FB183" s="62">
        <v>12.23</v>
      </c>
      <c r="FC183" s="62">
        <v>100</v>
      </c>
      <c r="FD183" s="62">
        <v>0.5349110180831067</v>
      </c>
      <c r="FE183" s="62">
        <v>12.19</v>
      </c>
      <c r="FF183" s="62">
        <v>6255</v>
      </c>
      <c r="FG183" s="62">
        <v>35.608184681728993</v>
      </c>
      <c r="FH183" s="62">
        <v>12.19</v>
      </c>
      <c r="FI183" s="62">
        <v>85</v>
      </c>
      <c r="FJ183" s="62">
        <v>0.51220849671196667</v>
      </c>
      <c r="FK183" s="62">
        <v>12.15</v>
      </c>
      <c r="FL183" s="76">
        <v>57510</v>
      </c>
      <c r="FM183" s="76">
        <v>364.34597307744656</v>
      </c>
      <c r="FN183" s="76">
        <v>12.15</v>
      </c>
      <c r="FO183" s="76">
        <v>40</v>
      </c>
      <c r="FP183" s="76">
        <v>0.26420882048841809</v>
      </c>
      <c r="FQ183" s="76">
        <v>12.15</v>
      </c>
      <c r="FR183" s="76">
        <v>9295</v>
      </c>
      <c r="FS183" s="76">
        <v>63.682798504302518</v>
      </c>
      <c r="FT183" s="76">
        <v>12.125</v>
      </c>
      <c r="FU183" s="76">
        <v>195</v>
      </c>
      <c r="FV183" s="76">
        <v>1.3847713028888766</v>
      </c>
      <c r="FW183" s="76">
        <v>12.08</v>
      </c>
      <c r="FX183" s="76">
        <v>154970</v>
      </c>
      <c r="FY183" s="76">
        <v>1136.4563081057781</v>
      </c>
      <c r="FZ183" s="76">
        <v>12.09</v>
      </c>
      <c r="GA183" s="76">
        <v>5</v>
      </c>
      <c r="GB183" s="76">
        <v>3.7615172051162812E-2</v>
      </c>
      <c r="GC183" s="62">
        <v>12.099</v>
      </c>
      <c r="GD183" s="62">
        <v>5</v>
      </c>
      <c r="GE183" s="62">
        <v>3.8496853586143492E-2</v>
      </c>
      <c r="GF183" s="62">
        <v>12.106999999999999</v>
      </c>
      <c r="GG183" s="62">
        <v>0</v>
      </c>
      <c r="GH183" s="62">
        <v>0</v>
      </c>
      <c r="GI183" s="62">
        <v>12.115</v>
      </c>
      <c r="GJ183" s="62">
        <v>1620</v>
      </c>
      <c r="GK183" s="62">
        <v>12.98297953610432</v>
      </c>
      <c r="GL183" s="62">
        <v>12.122999999999999</v>
      </c>
      <c r="GM183" s="62">
        <v>0</v>
      </c>
      <c r="GN183" s="62">
        <v>0</v>
      </c>
      <c r="GO183" s="62">
        <v>12.13</v>
      </c>
      <c r="GP183" s="62">
        <v>26675</v>
      </c>
      <c r="GQ183" s="62">
        <v>225.80021715334945</v>
      </c>
      <c r="GR183" s="62">
        <v>12.148999999999999</v>
      </c>
      <c r="GS183" s="62">
        <v>0</v>
      </c>
      <c r="GT183" s="62">
        <v>0</v>
      </c>
      <c r="GU183" s="62">
        <v>12.164999999999999</v>
      </c>
      <c r="GV183" s="62">
        <v>230</v>
      </c>
      <c r="GW183" s="62">
        <v>2.0025006987474114</v>
      </c>
      <c r="GX183" s="62">
        <v>12.157</v>
      </c>
      <c r="GY183" s="62">
        <v>0</v>
      </c>
      <c r="GZ183" s="62">
        <v>0</v>
      </c>
      <c r="HA183" s="62">
        <v>12.15</v>
      </c>
      <c r="HB183" s="62">
        <v>23490</v>
      </c>
      <c r="HC183" s="62">
        <v>207.33274124773072</v>
      </c>
      <c r="HD183" s="62">
        <v>12.17</v>
      </c>
      <c r="HE183" s="62">
        <v>180</v>
      </c>
      <c r="HF183" s="62">
        <v>1.5826814004761893</v>
      </c>
      <c r="HG183" s="62">
        <v>12.21</v>
      </c>
      <c r="HH183" s="62">
        <v>4960</v>
      </c>
      <c r="HI183" s="62">
        <v>42.854922846183989</v>
      </c>
      <c r="HJ183" s="62">
        <v>12.218</v>
      </c>
      <c r="HK183" s="62">
        <v>0</v>
      </c>
      <c r="HL183" s="62">
        <v>0</v>
      </c>
      <c r="HM183" s="62">
        <v>12.225</v>
      </c>
      <c r="HN183" s="62">
        <v>0</v>
      </c>
      <c r="HO183" s="62">
        <v>0</v>
      </c>
      <c r="HP183" s="62">
        <v>12.225</v>
      </c>
      <c r="HQ183" s="62">
        <v>0</v>
      </c>
      <c r="HR183" s="62">
        <v>0</v>
      </c>
    </row>
    <row r="184" spans="16:226" s="43" customFormat="1">
      <c r="P184" s="150">
        <f t="shared" si="59"/>
        <v>10</v>
      </c>
      <c r="Q184" s="61" t="str">
        <f>_xll.BDH(A184,$R$7:$S$7,$C$1,$C$1,"Dir=V","Dts=S","Sort=A","Quote=C","QtTyp=Y","Days=T","Per=cd","DtFmt=D","UseDPDF=Y")</f>
        <v>#N/A Invalid Security</v>
      </c>
      <c r="T184" s="43">
        <f t="shared" si="62"/>
        <v>0</v>
      </c>
      <c r="V184" s="69" t="str">
        <f>_xll.BDH(B184,$R$7:$S$7,$C$1,$C$1,"Dir=V","Dts=S","Sort=A","Quote=C","QtTyp=Y","Days=T","Per=cd","DtFmt=D","UseDPDF=Y")</f>
        <v>#N/A Invalid Security</v>
      </c>
      <c r="Y184" s="43">
        <f t="shared" si="63"/>
        <v>0</v>
      </c>
      <c r="AA184" s="43">
        <f t="shared" si="64"/>
        <v>0</v>
      </c>
      <c r="AB184" s="43">
        <f t="shared" si="57"/>
        <v>0</v>
      </c>
      <c r="AF184" s="54">
        <v>42264</v>
      </c>
      <c r="AG184" s="43">
        <v>15.1</v>
      </c>
      <c r="AH184" s="43">
        <v>425820</v>
      </c>
      <c r="AI184" s="43">
        <f t="shared" si="60"/>
        <v>425820</v>
      </c>
      <c r="AK184" s="58">
        <f t="shared" si="61"/>
        <v>42584</v>
      </c>
      <c r="AL184" s="43">
        <f t="shared" si="68"/>
        <v>179</v>
      </c>
      <c r="AM184" s="43">
        <f>IF(AK184="","",NETWORKDAYS(AK184,$AM$2,FERIADOS!$A$1:$A$830)-1)</f>
        <v>105</v>
      </c>
      <c r="AN184" s="63">
        <v>3.2591000000000001</v>
      </c>
      <c r="AO184" s="43">
        <f t="shared" si="65"/>
        <v>13.98</v>
      </c>
      <c r="AP184" s="50">
        <f t="shared" si="66"/>
        <v>80685</v>
      </c>
      <c r="AQ184" s="59">
        <f t="shared" si="58"/>
        <v>85.699170706905392</v>
      </c>
      <c r="AR184" s="59">
        <f t="shared" si="67"/>
        <v>0</v>
      </c>
      <c r="AS184" s="72">
        <v>42584</v>
      </c>
      <c r="AT184" s="73">
        <v>3203.5712508958263</v>
      </c>
      <c r="AU184" s="62">
        <v>0</v>
      </c>
      <c r="AV184" s="62">
        <v>0</v>
      </c>
      <c r="AW184" s="62">
        <v>0</v>
      </c>
      <c r="AX184" s="62">
        <v>0</v>
      </c>
      <c r="AY184" s="62">
        <v>0</v>
      </c>
      <c r="AZ184" s="62">
        <v>0</v>
      </c>
      <c r="BA184" s="62">
        <v>0</v>
      </c>
      <c r="BB184" s="62">
        <v>0</v>
      </c>
      <c r="BC184" s="62">
        <v>0</v>
      </c>
      <c r="BD184" s="62">
        <v>0</v>
      </c>
      <c r="BE184" s="62">
        <v>0</v>
      </c>
      <c r="BF184" s="62">
        <v>0</v>
      </c>
      <c r="BG184" s="62">
        <v>0</v>
      </c>
      <c r="BH184" s="62">
        <v>0</v>
      </c>
      <c r="BI184" s="62">
        <v>0</v>
      </c>
      <c r="BJ184" s="62">
        <v>0</v>
      </c>
      <c r="BK184" s="62">
        <v>0</v>
      </c>
      <c r="BL184" s="62">
        <v>0</v>
      </c>
      <c r="BM184" s="62">
        <v>0</v>
      </c>
      <c r="BN184" s="74">
        <v>0</v>
      </c>
      <c r="BO184" s="75">
        <v>0</v>
      </c>
      <c r="BP184" s="62">
        <v>0</v>
      </c>
      <c r="BQ184" s="62">
        <v>0</v>
      </c>
      <c r="BR184" s="62">
        <v>0</v>
      </c>
      <c r="BS184" s="62">
        <v>0</v>
      </c>
      <c r="BT184" s="62">
        <v>0</v>
      </c>
      <c r="BU184" s="62">
        <v>0</v>
      </c>
      <c r="BV184" s="62">
        <v>0</v>
      </c>
      <c r="BW184" s="62">
        <v>0</v>
      </c>
      <c r="BX184" s="62">
        <v>0</v>
      </c>
      <c r="BY184" s="62">
        <v>0</v>
      </c>
      <c r="BZ184" s="62">
        <v>0</v>
      </c>
      <c r="CA184" s="62">
        <v>0</v>
      </c>
      <c r="CB184" s="62">
        <v>0</v>
      </c>
      <c r="CC184" s="62">
        <v>0</v>
      </c>
      <c r="CD184" s="62">
        <v>0</v>
      </c>
      <c r="CE184" s="62">
        <v>0</v>
      </c>
      <c r="CF184" s="62">
        <v>0</v>
      </c>
      <c r="CG184" s="62">
        <v>0</v>
      </c>
      <c r="CH184" s="62">
        <v>0</v>
      </c>
      <c r="CI184" s="62">
        <v>0</v>
      </c>
      <c r="CJ184" s="62">
        <v>0</v>
      </c>
      <c r="CK184" s="62">
        <v>14.122999999999999</v>
      </c>
      <c r="CL184" s="62">
        <v>505</v>
      </c>
      <c r="CM184" s="62">
        <v>0.11717470906653332</v>
      </c>
      <c r="CN184" s="62">
        <v>14.119</v>
      </c>
      <c r="CO184" s="62">
        <v>39245</v>
      </c>
      <c r="CP184" s="62">
        <v>17.603917941522617</v>
      </c>
      <c r="CQ184" s="62">
        <v>14.1</v>
      </c>
      <c r="CR184" s="62">
        <v>2180</v>
      </c>
      <c r="CS184" s="62">
        <v>1.4180507113131926</v>
      </c>
      <c r="CT184" s="62">
        <v>14.07</v>
      </c>
      <c r="CU184" s="62">
        <v>540</v>
      </c>
      <c r="CV184" s="62">
        <v>0.45811225411896955</v>
      </c>
      <c r="CW184" s="62">
        <v>13.98</v>
      </c>
      <c r="CX184" s="62">
        <v>80685</v>
      </c>
      <c r="CY184" s="62">
        <v>85.699170706905392</v>
      </c>
      <c r="CZ184" s="62">
        <v>13.914999999999999</v>
      </c>
      <c r="DA184" s="62">
        <v>14075</v>
      </c>
      <c r="DB184" s="62">
        <v>17.891963369077377</v>
      </c>
      <c r="DC184" s="62">
        <v>0</v>
      </c>
      <c r="DD184" s="62">
        <v>0</v>
      </c>
      <c r="DE184" s="62">
        <v>0</v>
      </c>
      <c r="DF184" s="62">
        <v>13.685</v>
      </c>
      <c r="DG184" s="62">
        <v>8300</v>
      </c>
      <c r="DH184" s="62">
        <v>13.710413065153483</v>
      </c>
      <c r="DI184" s="62">
        <v>13.571999999999999</v>
      </c>
      <c r="DJ184" s="62">
        <v>0</v>
      </c>
      <c r="DK184" s="62">
        <v>0</v>
      </c>
      <c r="DL184" s="62">
        <v>13.461</v>
      </c>
      <c r="DM184" s="62">
        <v>0</v>
      </c>
      <c r="DN184" s="62">
        <v>0</v>
      </c>
      <c r="DO184" s="62">
        <v>13.375</v>
      </c>
      <c r="DP184" s="62">
        <v>29195</v>
      </c>
      <c r="DQ184" s="62">
        <v>64.059998357776962</v>
      </c>
      <c r="DR184" s="62">
        <v>13.254</v>
      </c>
      <c r="DS184" s="62">
        <v>0</v>
      </c>
      <c r="DT184" s="62">
        <v>0</v>
      </c>
      <c r="DU184" s="62">
        <v>0</v>
      </c>
      <c r="DV184" s="62">
        <v>0</v>
      </c>
      <c r="DW184" s="62">
        <v>0</v>
      </c>
      <c r="DX184" s="62">
        <v>13.06</v>
      </c>
      <c r="DY184" s="62">
        <v>7010</v>
      </c>
      <c r="DZ184" s="62">
        <v>19.177684354032447</v>
      </c>
      <c r="EA184" s="62"/>
      <c r="EB184" s="62"/>
      <c r="EC184" s="62"/>
      <c r="ED184" s="62"/>
      <c r="EE184" s="62"/>
      <c r="EF184" s="62"/>
      <c r="EG184" s="62">
        <v>12.82</v>
      </c>
      <c r="EH184" s="62">
        <v>113100</v>
      </c>
      <c r="EI184" s="62">
        <v>364.74685677709493</v>
      </c>
      <c r="EJ184" s="62"/>
      <c r="EK184" s="62">
        <v>0</v>
      </c>
      <c r="EL184" s="62">
        <v>0</v>
      </c>
      <c r="EM184" s="62">
        <v>0</v>
      </c>
      <c r="EN184" s="62">
        <v>0</v>
      </c>
      <c r="EO184" s="62">
        <v>0</v>
      </c>
      <c r="EP184" s="62">
        <v>12.66</v>
      </c>
      <c r="EQ184" s="62">
        <v>13805</v>
      </c>
      <c r="ER184" s="62">
        <v>50.881605363562983</v>
      </c>
      <c r="ES184" s="62">
        <v>12.51</v>
      </c>
      <c r="ET184" s="62">
        <v>11840</v>
      </c>
      <c r="EU184" s="62">
        <v>48.976712277565333</v>
      </c>
      <c r="EV184" s="62">
        <v>12.38</v>
      </c>
      <c r="EW184" s="62">
        <v>5540</v>
      </c>
      <c r="EX184" s="62">
        <v>25.31046738157854</v>
      </c>
      <c r="EY184" s="62">
        <v>12.26</v>
      </c>
      <c r="EZ184" s="62">
        <v>112100</v>
      </c>
      <c r="FA184" s="62">
        <v>556.59416419151319</v>
      </c>
      <c r="FB184" s="62">
        <v>12.19</v>
      </c>
      <c r="FC184" s="62">
        <v>110</v>
      </c>
      <c r="FD184" s="62">
        <v>0.58605519350743562</v>
      </c>
      <c r="FE184" s="62">
        <v>12.16</v>
      </c>
      <c r="FF184" s="62">
        <v>12455</v>
      </c>
      <c r="FG184" s="62">
        <v>70.593261866755086</v>
      </c>
      <c r="FH184" s="62">
        <v>12.15</v>
      </c>
      <c r="FI184" s="62">
        <v>315</v>
      </c>
      <c r="FJ184" s="62">
        <v>1.890499713685218</v>
      </c>
      <c r="FK184" s="62">
        <v>12.11</v>
      </c>
      <c r="FL184" s="76">
        <v>36233</v>
      </c>
      <c r="FM184" s="76">
        <v>228.61901589903061</v>
      </c>
      <c r="FN184" s="76">
        <v>12.099</v>
      </c>
      <c r="FO184" s="76">
        <v>40</v>
      </c>
      <c r="FP184" s="76">
        <v>0.26326108873708531</v>
      </c>
      <c r="FQ184" s="76">
        <v>12.09</v>
      </c>
      <c r="FR184" s="76">
        <v>6040</v>
      </c>
      <c r="FS184" s="76">
        <v>41.251323595160969</v>
      </c>
      <c r="FT184" s="76">
        <v>12.07</v>
      </c>
      <c r="FU184" s="76">
        <v>10</v>
      </c>
      <c r="FV184" s="76">
        <v>7.0779081955171935E-2</v>
      </c>
      <c r="FW184" s="76">
        <v>12.05</v>
      </c>
      <c r="FX184" s="76">
        <v>146550</v>
      </c>
      <c r="FY184" s="76">
        <v>1069.9418879503287</v>
      </c>
      <c r="FZ184" s="76">
        <v>12.051</v>
      </c>
      <c r="GA184" s="76">
        <v>5</v>
      </c>
      <c r="GB184" s="76">
        <v>3.7465925147943724E-2</v>
      </c>
      <c r="GC184" s="62">
        <v>12.053000000000001</v>
      </c>
      <c r="GD184" s="62">
        <v>5</v>
      </c>
      <c r="GE184" s="62">
        <v>3.8359818777081341E-2</v>
      </c>
      <c r="GF184" s="62">
        <v>12.054</v>
      </c>
      <c r="GG184" s="62">
        <v>5</v>
      </c>
      <c r="GH184" s="62">
        <v>3.9214941091283928E-2</v>
      </c>
      <c r="GI184" s="62">
        <v>12.055</v>
      </c>
      <c r="GJ184" s="62">
        <v>840</v>
      </c>
      <c r="GK184" s="62">
        <v>6.7141909404475468</v>
      </c>
      <c r="GL184" s="62">
        <v>12.079000000000001</v>
      </c>
      <c r="GM184" s="62">
        <v>0</v>
      </c>
      <c r="GN184" s="62">
        <v>0</v>
      </c>
      <c r="GO184" s="62">
        <v>12.1</v>
      </c>
      <c r="GP184" s="62">
        <v>35370</v>
      </c>
      <c r="GQ184" s="62">
        <v>298.14833252087868</v>
      </c>
      <c r="GR184" s="62">
        <v>12.097</v>
      </c>
      <c r="GS184" s="62">
        <v>5</v>
      </c>
      <c r="GT184" s="62">
        <v>4.2921316834191911E-2</v>
      </c>
      <c r="GU184" s="62">
        <v>12.095000000000001</v>
      </c>
      <c r="GV184" s="62">
        <v>210</v>
      </c>
      <c r="GW184" s="62">
        <v>1.826490199861879</v>
      </c>
      <c r="GX184" s="62">
        <v>12.113</v>
      </c>
      <c r="GY184" s="62">
        <v>0</v>
      </c>
      <c r="GZ184" s="62">
        <v>0</v>
      </c>
      <c r="HA184" s="62">
        <v>12.13</v>
      </c>
      <c r="HB184" s="62">
        <v>20030</v>
      </c>
      <c r="HC184" s="62">
        <v>175.97335766454901</v>
      </c>
      <c r="HD184" s="62">
        <v>12.14</v>
      </c>
      <c r="HE184" s="62">
        <v>195</v>
      </c>
      <c r="HF184" s="62">
        <v>1.708418829504204</v>
      </c>
      <c r="HG184" s="62">
        <v>12.18</v>
      </c>
      <c r="HH184" s="62">
        <v>4550</v>
      </c>
      <c r="HI184" s="62">
        <v>39.180122889291205</v>
      </c>
      <c r="HJ184" s="62">
        <v>12.188000000000001</v>
      </c>
      <c r="HK184" s="62">
        <v>0</v>
      </c>
      <c r="HL184" s="62">
        <v>0</v>
      </c>
      <c r="HM184" s="62">
        <v>12.195</v>
      </c>
      <c r="HN184" s="62">
        <v>0</v>
      </c>
      <c r="HO184" s="62">
        <v>0</v>
      </c>
      <c r="HP184" s="62">
        <v>12.195</v>
      </c>
      <c r="HQ184" s="62">
        <v>0</v>
      </c>
      <c r="HR184" s="62">
        <v>0</v>
      </c>
    </row>
    <row r="185" spans="16:226" s="43" customFormat="1">
      <c r="P185" s="150">
        <f t="shared" si="59"/>
        <v>10</v>
      </c>
      <c r="Q185" s="61" t="str">
        <f>_xll.BDH(A185,$R$7:$S$7,$C$1,$C$1,"Dir=V","Dts=S","Sort=A","Quote=C","QtTyp=Y","Days=T","Per=cd","DtFmt=D","UseDPDF=Y")</f>
        <v>#N/A Invalid Security</v>
      </c>
      <c r="T185" s="43">
        <f t="shared" si="62"/>
        <v>0</v>
      </c>
      <c r="V185" s="69" t="str">
        <f>_xll.BDH(B185,$R$7:$S$7,$C$1,$C$1,"Dir=V","Dts=S","Sort=A","Quote=C","QtTyp=Y","Days=T","Per=cd","DtFmt=D","UseDPDF=Y")</f>
        <v>#N/A Invalid Security</v>
      </c>
      <c r="Y185" s="43">
        <f t="shared" si="63"/>
        <v>0</v>
      </c>
      <c r="AA185" s="43">
        <f t="shared" si="64"/>
        <v>0</v>
      </c>
      <c r="AB185" s="43">
        <f t="shared" si="57"/>
        <v>0</v>
      </c>
      <c r="AF185" s="54">
        <v>42265</v>
      </c>
      <c r="AG185" s="43">
        <v>15.43</v>
      </c>
      <c r="AH185" s="43">
        <v>522645</v>
      </c>
      <c r="AI185" s="43">
        <f t="shared" si="60"/>
        <v>522645</v>
      </c>
      <c r="AK185" s="58">
        <f t="shared" si="61"/>
        <v>42583</v>
      </c>
      <c r="AL185" s="43">
        <f t="shared" si="68"/>
        <v>180</v>
      </c>
      <c r="AM185" s="43">
        <f>IF(AK185="","",NETWORKDAYS(AK185,$AM$2,FERIADOS!$A$1:$A$830)-1)</f>
        <v>106</v>
      </c>
      <c r="AN185" s="63">
        <v>3.2654999999999998</v>
      </c>
      <c r="AO185" s="43">
        <f t="shared" si="65"/>
        <v>13.975</v>
      </c>
      <c r="AP185" s="50">
        <f t="shared" si="66"/>
        <v>72675</v>
      </c>
      <c r="AQ185" s="59">
        <f t="shared" si="58"/>
        <v>77.738288682420546</v>
      </c>
      <c r="AR185" s="59">
        <f t="shared" si="67"/>
        <v>0</v>
      </c>
      <c r="AS185" s="72">
        <v>42583</v>
      </c>
      <c r="AT185" s="73">
        <v>2089.5632996313398</v>
      </c>
      <c r="AU185" s="62">
        <v>0</v>
      </c>
      <c r="AV185" s="62">
        <v>0</v>
      </c>
      <c r="AW185" s="62">
        <v>0</v>
      </c>
      <c r="AX185" s="62">
        <v>0</v>
      </c>
      <c r="AY185" s="62">
        <v>0</v>
      </c>
      <c r="AZ185" s="62">
        <v>0</v>
      </c>
      <c r="BA185" s="62">
        <v>0</v>
      </c>
      <c r="BB185" s="62">
        <v>0</v>
      </c>
      <c r="BC185" s="62">
        <v>0</v>
      </c>
      <c r="BD185" s="62">
        <v>0</v>
      </c>
      <c r="BE185" s="62">
        <v>0</v>
      </c>
      <c r="BF185" s="62">
        <v>0</v>
      </c>
      <c r="BG185" s="62">
        <v>0</v>
      </c>
      <c r="BH185" s="62">
        <v>0</v>
      </c>
      <c r="BI185" s="62">
        <v>0</v>
      </c>
      <c r="BJ185" s="62">
        <v>0</v>
      </c>
      <c r="BK185" s="62">
        <v>0</v>
      </c>
      <c r="BL185" s="62">
        <v>0</v>
      </c>
      <c r="BM185" s="62">
        <v>0</v>
      </c>
      <c r="BN185" s="74">
        <v>0</v>
      </c>
      <c r="BO185" s="75">
        <v>0</v>
      </c>
      <c r="BP185" s="62">
        <v>0</v>
      </c>
      <c r="BQ185" s="62">
        <v>0</v>
      </c>
      <c r="BR185" s="62">
        <v>0</v>
      </c>
      <c r="BS185" s="62">
        <v>0</v>
      </c>
      <c r="BT185" s="62">
        <v>0</v>
      </c>
      <c r="BU185" s="62">
        <v>0</v>
      </c>
      <c r="BV185" s="62">
        <v>0</v>
      </c>
      <c r="BW185" s="62">
        <v>0</v>
      </c>
      <c r="BX185" s="62">
        <v>0</v>
      </c>
      <c r="BY185" s="62">
        <v>0</v>
      </c>
      <c r="BZ185" s="62">
        <v>0</v>
      </c>
      <c r="CA185" s="62">
        <v>0</v>
      </c>
      <c r="CB185" s="62">
        <v>0</v>
      </c>
      <c r="CC185" s="62">
        <v>0</v>
      </c>
      <c r="CD185" s="62">
        <v>0</v>
      </c>
      <c r="CE185" s="62">
        <v>0</v>
      </c>
      <c r="CF185" s="62">
        <v>0</v>
      </c>
      <c r="CG185" s="62">
        <v>0</v>
      </c>
      <c r="CH185" s="62">
        <v>0</v>
      </c>
      <c r="CI185" s="62">
        <v>0</v>
      </c>
      <c r="CJ185" s="62">
        <v>0</v>
      </c>
      <c r="CK185" s="62">
        <v>14.125</v>
      </c>
      <c r="CL185" s="62">
        <v>48755</v>
      </c>
      <c r="CM185" s="62">
        <v>11.797197306486217</v>
      </c>
      <c r="CN185" s="62">
        <v>14.12</v>
      </c>
      <c r="CO185" s="62">
        <v>11515</v>
      </c>
      <c r="CP185" s="62">
        <v>5.2721660774613728</v>
      </c>
      <c r="CQ185" s="62">
        <v>14.096</v>
      </c>
      <c r="CR185" s="62">
        <v>10075</v>
      </c>
      <c r="CS185" s="62">
        <v>6.6413981069757817</v>
      </c>
      <c r="CT185" s="62">
        <v>14.06</v>
      </c>
      <c r="CU185" s="62">
        <v>515</v>
      </c>
      <c r="CV185" s="62">
        <v>0.44112174316945918</v>
      </c>
      <c r="CW185" s="62">
        <v>13.975</v>
      </c>
      <c r="CX185" s="62">
        <v>72675</v>
      </c>
      <c r="CY185" s="62">
        <v>77.738288682420546</v>
      </c>
      <c r="CZ185" s="62">
        <v>13.91</v>
      </c>
      <c r="DA185" s="62">
        <v>1990</v>
      </c>
      <c r="DB185" s="62">
        <v>2.5434378967877871</v>
      </c>
      <c r="DC185" s="62">
        <v>0</v>
      </c>
      <c r="DD185" s="62">
        <v>0</v>
      </c>
      <c r="DE185" s="62">
        <v>0</v>
      </c>
      <c r="DF185" s="62">
        <v>13.675000000000001</v>
      </c>
      <c r="DG185" s="62">
        <v>22510</v>
      </c>
      <c r="DH185" s="62">
        <v>37.317809415357523</v>
      </c>
      <c r="DI185" s="62">
        <v>13.561999999999999</v>
      </c>
      <c r="DJ185" s="62">
        <v>0</v>
      </c>
      <c r="DK185" s="62">
        <v>0</v>
      </c>
      <c r="DL185" s="62">
        <v>13.451000000000001</v>
      </c>
      <c r="DM185" s="62">
        <v>0</v>
      </c>
      <c r="DN185" s="62">
        <v>0</v>
      </c>
      <c r="DO185" s="62">
        <v>13.365</v>
      </c>
      <c r="DP185" s="62">
        <v>11255</v>
      </c>
      <c r="DQ185" s="62">
        <v>24.746924161365161</v>
      </c>
      <c r="DR185" s="62">
        <v>13.244</v>
      </c>
      <c r="DS185" s="62">
        <v>5</v>
      </c>
      <c r="DT185" s="62">
        <v>1.1898095327193881E-2</v>
      </c>
      <c r="DU185" s="62">
        <v>0</v>
      </c>
      <c r="DV185" s="62">
        <v>0</v>
      </c>
      <c r="DW185" s="62">
        <v>0</v>
      </c>
      <c r="DX185" s="62">
        <v>13.05</v>
      </c>
      <c r="DY185" s="62">
        <v>1615</v>
      </c>
      <c r="DZ185" s="62">
        <v>4.4233374358815674</v>
      </c>
      <c r="EA185" s="62"/>
      <c r="EB185" s="62"/>
      <c r="EC185" s="62"/>
      <c r="ED185" s="62"/>
      <c r="EE185" s="62"/>
      <c r="EF185" s="62"/>
      <c r="EG185" s="62">
        <v>12.8</v>
      </c>
      <c r="EH185" s="62">
        <v>117155</v>
      </c>
      <c r="EI185" s="62">
        <v>378.12940499963258</v>
      </c>
      <c r="EJ185" s="62"/>
      <c r="EK185" s="62">
        <v>0</v>
      </c>
      <c r="EL185" s="62">
        <v>0</v>
      </c>
      <c r="EM185" s="62">
        <v>0</v>
      </c>
      <c r="EN185" s="62">
        <v>0</v>
      </c>
      <c r="EO185" s="62">
        <v>0</v>
      </c>
      <c r="EP185" s="62">
        <v>12.63</v>
      </c>
      <c r="EQ185" s="62">
        <v>15375</v>
      </c>
      <c r="ER185" s="62">
        <v>56.706639793713769</v>
      </c>
      <c r="ES185" s="62">
        <v>12.48</v>
      </c>
      <c r="ET185" s="62">
        <v>11705</v>
      </c>
      <c r="EU185" s="62">
        <v>48.439291337100315</v>
      </c>
      <c r="EV185" s="62">
        <v>12.34</v>
      </c>
      <c r="EW185" s="62">
        <v>19560</v>
      </c>
      <c r="EX185" s="62">
        <v>89.411709215292291</v>
      </c>
      <c r="EY185" s="62">
        <v>12.2</v>
      </c>
      <c r="EZ185" s="62">
        <v>111125</v>
      </c>
      <c r="FA185" s="62">
        <v>552.33369485246021</v>
      </c>
      <c r="FB185" s="62">
        <v>12.14</v>
      </c>
      <c r="FC185" s="62">
        <v>125</v>
      </c>
      <c r="FD185" s="62">
        <v>0.66644366126005983</v>
      </c>
      <c r="FE185" s="62">
        <v>12.09</v>
      </c>
      <c r="FF185" s="62">
        <v>7145</v>
      </c>
      <c r="FG185" s="62">
        <v>40.553033625912008</v>
      </c>
      <c r="FH185" s="62">
        <v>12.06</v>
      </c>
      <c r="FI185" s="62">
        <v>105</v>
      </c>
      <c r="FJ185" s="62">
        <v>0.63153914261624855</v>
      </c>
      <c r="FK185" s="62">
        <v>12.02</v>
      </c>
      <c r="FL185" s="76">
        <v>16692</v>
      </c>
      <c r="FM185" s="76">
        <v>105.56263134391426</v>
      </c>
      <c r="FN185" s="76">
        <v>12.009</v>
      </c>
      <c r="FO185" s="76">
        <v>50</v>
      </c>
      <c r="FP185" s="76">
        <v>0.32986971911584828</v>
      </c>
      <c r="FQ185" s="76">
        <v>12</v>
      </c>
      <c r="FR185" s="76">
        <v>6500</v>
      </c>
      <c r="FS185" s="76">
        <v>44.505675595130981</v>
      </c>
      <c r="FT185" s="76">
        <v>11.99</v>
      </c>
      <c r="FU185" s="76">
        <v>15</v>
      </c>
      <c r="FV185" s="76">
        <v>0.10640464617797649</v>
      </c>
      <c r="FW185" s="76">
        <v>11.93</v>
      </c>
      <c r="FX185" s="76">
        <v>61486</v>
      </c>
      <c r="FY185" s="76">
        <v>450.82460541285542</v>
      </c>
      <c r="FZ185" s="76">
        <v>11.925000000000001</v>
      </c>
      <c r="GA185" s="76">
        <v>5</v>
      </c>
      <c r="GB185" s="76">
        <v>3.7645841197301418E-2</v>
      </c>
      <c r="GC185" s="62">
        <v>11.925000000000001</v>
      </c>
      <c r="GD185" s="62">
        <v>5</v>
      </c>
      <c r="GE185" s="62">
        <v>3.8557088579526687E-2</v>
      </c>
      <c r="GF185" s="62">
        <v>11.925000000000001</v>
      </c>
      <c r="GG185" s="62">
        <v>0</v>
      </c>
      <c r="GH185" s="62">
        <v>0</v>
      </c>
      <c r="GI185" s="62">
        <v>11.925000000000001</v>
      </c>
      <c r="GJ185" s="62">
        <v>20</v>
      </c>
      <c r="GK185" s="62">
        <v>0.16078316263961703</v>
      </c>
      <c r="GL185" s="62">
        <v>11.943999999999999</v>
      </c>
      <c r="GM185" s="62">
        <v>0</v>
      </c>
      <c r="GN185" s="62">
        <v>0</v>
      </c>
      <c r="GO185" s="62">
        <v>11.96</v>
      </c>
      <c r="GP185" s="62">
        <v>7270</v>
      </c>
      <c r="GQ185" s="62">
        <v>61.739743799542545</v>
      </c>
      <c r="GR185" s="62">
        <v>11.96</v>
      </c>
      <c r="GS185" s="62">
        <v>0</v>
      </c>
      <c r="GT185" s="62">
        <v>0</v>
      </c>
      <c r="GU185" s="62">
        <v>11.96</v>
      </c>
      <c r="GV185" s="62">
        <v>120</v>
      </c>
      <c r="GW185" s="62">
        <v>1.052325910419609</v>
      </c>
      <c r="GX185" s="62">
        <v>11.975999999999999</v>
      </c>
      <c r="GY185" s="62">
        <v>0</v>
      </c>
      <c r="GZ185" s="62">
        <v>0</v>
      </c>
      <c r="HA185" s="62">
        <v>11.99</v>
      </c>
      <c r="HB185" s="62">
        <v>5581</v>
      </c>
      <c r="HC185" s="62">
        <v>49.514040696333183</v>
      </c>
      <c r="HD185" s="62">
        <v>12.015000000000001</v>
      </c>
      <c r="HE185" s="62">
        <v>95</v>
      </c>
      <c r="HF185" s="62">
        <v>0.84033290568689212</v>
      </c>
      <c r="HG185" s="62">
        <v>12.04</v>
      </c>
      <c r="HH185" s="62">
        <v>4250</v>
      </c>
      <c r="HI185" s="62">
        <v>37.045347960526485</v>
      </c>
      <c r="HJ185" s="62">
        <v>12.048</v>
      </c>
      <c r="HK185" s="62">
        <v>0</v>
      </c>
      <c r="HL185" s="62">
        <v>0</v>
      </c>
      <c r="HM185" s="62">
        <v>12.055</v>
      </c>
      <c r="HN185" s="62">
        <v>0</v>
      </c>
      <c r="HO185" s="62">
        <v>0</v>
      </c>
      <c r="HP185" s="62">
        <v>12.055</v>
      </c>
      <c r="HQ185" s="62">
        <v>0</v>
      </c>
      <c r="HR185" s="62">
        <v>0</v>
      </c>
    </row>
    <row r="186" spans="16:226" s="43" customFormat="1">
      <c r="P186" s="150">
        <f t="shared" si="59"/>
        <v>10</v>
      </c>
      <c r="Q186" s="61" t="str">
        <f>_xll.BDH(A186,$R$7:$S$7,$C$1,$C$1,"Dir=V","Dts=S","Sort=A","Quote=C","QtTyp=Y","Days=T","Per=cd","DtFmt=D","UseDPDF=Y")</f>
        <v>#N/A Invalid Security</v>
      </c>
      <c r="T186" s="43">
        <f t="shared" si="62"/>
        <v>0</v>
      </c>
      <c r="V186" s="69" t="str">
        <f>_xll.BDH(B186,$R$7:$S$7,$C$1,$C$1,"Dir=V","Dts=S","Sort=A","Quote=C","QtTyp=Y","Days=T","Per=cd","DtFmt=D","UseDPDF=Y")</f>
        <v>#N/A Invalid Security</v>
      </c>
      <c r="Y186" s="43">
        <f t="shared" si="63"/>
        <v>0</v>
      </c>
      <c r="AA186" s="43">
        <f t="shared" si="64"/>
        <v>0</v>
      </c>
      <c r="AB186" s="43">
        <f t="shared" si="57"/>
        <v>0</v>
      </c>
      <c r="AF186" s="54">
        <v>42268</v>
      </c>
      <c r="AG186" s="43">
        <v>15.61</v>
      </c>
      <c r="AH186" s="43">
        <v>565935</v>
      </c>
      <c r="AI186" s="43">
        <f t="shared" si="60"/>
        <v>565935</v>
      </c>
      <c r="AK186" s="58">
        <f t="shared" si="61"/>
        <v>42580</v>
      </c>
      <c r="AL186" s="43">
        <f t="shared" si="68"/>
        <v>181</v>
      </c>
      <c r="AM186" s="43">
        <f>IF(AK186="","",NETWORKDAYS(AK186,$AM$2,FERIADOS!$A$1:$A$830)-1)</f>
        <v>107</v>
      </c>
      <c r="AN186" s="63">
        <v>3.2488999999999999</v>
      </c>
      <c r="AO186" s="43">
        <f t="shared" si="65"/>
        <v>13.975</v>
      </c>
      <c r="AP186" s="50">
        <f t="shared" si="66"/>
        <v>73740</v>
      </c>
      <c r="AQ186" s="59">
        <f t="shared" si="58"/>
        <v>79.986904563521705</v>
      </c>
      <c r="AR186" s="59">
        <f t="shared" si="67"/>
        <v>0</v>
      </c>
      <c r="AS186" s="72">
        <v>42580</v>
      </c>
      <c r="AT186" s="73">
        <v>2656.3637623420741</v>
      </c>
      <c r="AU186" s="62">
        <v>0</v>
      </c>
      <c r="AV186" s="62">
        <v>0</v>
      </c>
      <c r="AW186" s="62">
        <v>0</v>
      </c>
      <c r="AX186" s="62">
        <v>0</v>
      </c>
      <c r="AY186" s="62">
        <v>0</v>
      </c>
      <c r="AZ186" s="62">
        <v>0</v>
      </c>
      <c r="BA186" s="62">
        <v>0</v>
      </c>
      <c r="BB186" s="62">
        <v>0</v>
      </c>
      <c r="BC186" s="62">
        <v>0</v>
      </c>
      <c r="BD186" s="62">
        <v>0</v>
      </c>
      <c r="BE186" s="62">
        <v>0</v>
      </c>
      <c r="BF186" s="62">
        <v>0</v>
      </c>
      <c r="BG186" s="62">
        <v>0</v>
      </c>
      <c r="BH186" s="62">
        <v>0</v>
      </c>
      <c r="BI186" s="62">
        <v>0</v>
      </c>
      <c r="BJ186" s="62">
        <v>0</v>
      </c>
      <c r="BK186" s="62">
        <v>0</v>
      </c>
      <c r="BL186" s="62">
        <v>0</v>
      </c>
      <c r="BM186" s="62">
        <v>0</v>
      </c>
      <c r="BN186" s="74">
        <v>0</v>
      </c>
      <c r="BO186" s="75">
        <v>0</v>
      </c>
      <c r="BP186" s="62">
        <v>0</v>
      </c>
      <c r="BQ186" s="62">
        <v>0</v>
      </c>
      <c r="BR186" s="62">
        <v>0</v>
      </c>
      <c r="BS186" s="62">
        <v>0</v>
      </c>
      <c r="BT186" s="62">
        <v>0</v>
      </c>
      <c r="BU186" s="62">
        <v>0</v>
      </c>
      <c r="BV186" s="62">
        <v>0</v>
      </c>
      <c r="BW186" s="62">
        <v>0</v>
      </c>
      <c r="BX186" s="62">
        <v>0</v>
      </c>
      <c r="BY186" s="62">
        <v>0</v>
      </c>
      <c r="BZ186" s="62">
        <v>0</v>
      </c>
      <c r="CA186" s="62">
        <v>0</v>
      </c>
      <c r="CB186" s="62">
        <v>0</v>
      </c>
      <c r="CC186" s="62">
        <v>0</v>
      </c>
      <c r="CD186" s="62">
        <v>0</v>
      </c>
      <c r="CE186" s="62">
        <v>0</v>
      </c>
      <c r="CF186" s="62">
        <v>0</v>
      </c>
      <c r="CG186" s="62">
        <v>0</v>
      </c>
      <c r="CH186" s="62">
        <v>14.13</v>
      </c>
      <c r="CI186" s="62">
        <v>3630</v>
      </c>
      <c r="CJ186" s="62">
        <v>3.8827743047434471E-2</v>
      </c>
      <c r="CK186" s="62">
        <v>14.125999999999999</v>
      </c>
      <c r="CL186" s="62">
        <v>12815</v>
      </c>
      <c r="CM186" s="62">
        <v>3.2504476284975601</v>
      </c>
      <c r="CN186" s="62">
        <v>14.122</v>
      </c>
      <c r="CO186" s="62">
        <v>18295</v>
      </c>
      <c r="CP186" s="62">
        <v>8.6058572697653339</v>
      </c>
      <c r="CQ186" s="62">
        <v>14.095000000000001</v>
      </c>
      <c r="CR186" s="62">
        <v>10075</v>
      </c>
      <c r="CS186" s="62">
        <v>6.7761617670758758</v>
      </c>
      <c r="CT186" s="62">
        <v>14.065</v>
      </c>
      <c r="CU186" s="62">
        <v>3035</v>
      </c>
      <c r="CV186" s="62">
        <v>2.6424740816800631</v>
      </c>
      <c r="CW186" s="62">
        <v>13.975</v>
      </c>
      <c r="CX186" s="62">
        <v>73740</v>
      </c>
      <c r="CY186" s="62">
        <v>79.986904563521705</v>
      </c>
      <c r="CZ186" s="62">
        <v>13.85</v>
      </c>
      <c r="DA186" s="62">
        <v>15</v>
      </c>
      <c r="DB186" s="62">
        <v>1.9425575891628868E-2</v>
      </c>
      <c r="DC186" s="62">
        <v>0</v>
      </c>
      <c r="DD186" s="62">
        <v>0</v>
      </c>
      <c r="DE186" s="62">
        <v>0</v>
      </c>
      <c r="DF186" s="62">
        <v>13.675000000000001</v>
      </c>
      <c r="DG186" s="62">
        <v>28450</v>
      </c>
      <c r="DH186" s="62">
        <v>47.662584273446825</v>
      </c>
      <c r="DI186" s="62">
        <v>13.568</v>
      </c>
      <c r="DJ186" s="62">
        <v>0</v>
      </c>
      <c r="DK186" s="62">
        <v>0</v>
      </c>
      <c r="DL186" s="62">
        <v>13.462</v>
      </c>
      <c r="DM186" s="62">
        <v>0</v>
      </c>
      <c r="DN186" s="62">
        <v>0</v>
      </c>
      <c r="DO186" s="62">
        <v>13.38</v>
      </c>
      <c r="DP186" s="62">
        <v>18600</v>
      </c>
      <c r="DQ186" s="62">
        <v>41.25340889390452</v>
      </c>
      <c r="DR186" s="62">
        <v>0</v>
      </c>
      <c r="DS186" s="62">
        <v>0</v>
      </c>
      <c r="DT186" s="62">
        <v>0</v>
      </c>
      <c r="DU186" s="62">
        <v>0</v>
      </c>
      <c r="DV186" s="62">
        <v>0</v>
      </c>
      <c r="DW186" s="62">
        <v>0</v>
      </c>
      <c r="DX186" s="62">
        <v>13.06</v>
      </c>
      <c r="DY186" s="62">
        <v>2465</v>
      </c>
      <c r="DZ186" s="62">
        <v>6.8043668890486382</v>
      </c>
      <c r="EA186" s="62"/>
      <c r="EB186" s="62"/>
      <c r="EC186" s="62"/>
      <c r="ED186" s="62"/>
      <c r="EE186" s="62"/>
      <c r="EF186" s="62"/>
      <c r="EG186" s="62">
        <v>12.83</v>
      </c>
      <c r="EH186" s="62">
        <v>100720</v>
      </c>
      <c r="EI186" s="62">
        <v>327.29857483848923</v>
      </c>
      <c r="EJ186" s="62"/>
      <c r="EK186" s="62">
        <v>0</v>
      </c>
      <c r="EL186" s="62">
        <v>0</v>
      </c>
      <c r="EM186" s="62">
        <v>0</v>
      </c>
      <c r="EN186" s="62">
        <v>0</v>
      </c>
      <c r="EO186" s="62">
        <v>0</v>
      </c>
      <c r="EP186" s="62">
        <v>12.66</v>
      </c>
      <c r="EQ186" s="62">
        <v>1485</v>
      </c>
      <c r="ER186" s="62">
        <v>5.5117470378666802</v>
      </c>
      <c r="ES186" s="62">
        <v>12.53</v>
      </c>
      <c r="ET186" s="62">
        <v>11470</v>
      </c>
      <c r="EU186" s="62">
        <v>47.72495386981106</v>
      </c>
      <c r="EV186" s="62">
        <v>12.41</v>
      </c>
      <c r="EW186" s="62">
        <v>9445</v>
      </c>
      <c r="EX186" s="62">
        <v>43.369544782388608</v>
      </c>
      <c r="EY186" s="62">
        <v>12.28</v>
      </c>
      <c r="EZ186" s="62">
        <v>89815</v>
      </c>
      <c r="FA186" s="62">
        <v>448.14330569865035</v>
      </c>
      <c r="FB186" s="62">
        <v>12.215</v>
      </c>
      <c r="FC186" s="62">
        <v>50</v>
      </c>
      <c r="FD186" s="62">
        <v>0.26756667360339786</v>
      </c>
      <c r="FE186" s="62">
        <v>12.16</v>
      </c>
      <c r="FF186" s="62">
        <v>3100</v>
      </c>
      <c r="FG186" s="62">
        <v>17.657943850688387</v>
      </c>
      <c r="FH186" s="62">
        <v>12.14</v>
      </c>
      <c r="FI186" s="62">
        <v>780</v>
      </c>
      <c r="FJ186" s="62">
        <v>4.7052381969715471</v>
      </c>
      <c r="FK186" s="62">
        <v>12.1</v>
      </c>
      <c r="FL186" s="76">
        <v>29865</v>
      </c>
      <c r="FM186" s="76">
        <v>189.37430476530062</v>
      </c>
      <c r="FN186" s="76">
        <v>12.084</v>
      </c>
      <c r="FO186" s="76">
        <v>1675</v>
      </c>
      <c r="FP186" s="76">
        <v>11.079593073296403</v>
      </c>
      <c r="FQ186" s="76">
        <v>12.07</v>
      </c>
      <c r="FR186" s="76">
        <v>11480</v>
      </c>
      <c r="FS186" s="76">
        <v>78.808977754892098</v>
      </c>
      <c r="FT186" s="76">
        <v>12.065</v>
      </c>
      <c r="FU186" s="76">
        <v>50</v>
      </c>
      <c r="FV186" s="76">
        <v>0.35544611464454634</v>
      </c>
      <c r="FW186" s="76">
        <v>11.98</v>
      </c>
      <c r="FX186" s="76">
        <v>89090</v>
      </c>
      <c r="FY186" s="76">
        <v>655.2734465677446</v>
      </c>
      <c r="FZ186" s="76">
        <v>12.015000000000001</v>
      </c>
      <c r="GA186" s="76">
        <v>10</v>
      </c>
      <c r="GB186" s="76">
        <v>7.5364362351123274E-2</v>
      </c>
      <c r="GC186" s="62">
        <v>11.999000000000001</v>
      </c>
      <c r="GD186" s="62">
        <v>5</v>
      </c>
      <c r="GE186" s="62">
        <v>3.8617512290421686E-2</v>
      </c>
      <c r="GF186" s="62">
        <v>11.983000000000001</v>
      </c>
      <c r="GG186" s="62">
        <v>0</v>
      </c>
      <c r="GH186" s="62">
        <v>0</v>
      </c>
      <c r="GI186" s="62">
        <v>11.97</v>
      </c>
      <c r="GJ186" s="62">
        <v>1090</v>
      </c>
      <c r="GK186" s="62">
        <v>8.787352646233634</v>
      </c>
      <c r="GL186" s="62">
        <v>11.986000000000001</v>
      </c>
      <c r="GM186" s="62">
        <v>0</v>
      </c>
      <c r="GN186" s="62">
        <v>0</v>
      </c>
      <c r="GO186" s="62">
        <v>12</v>
      </c>
      <c r="GP186" s="62">
        <v>15035</v>
      </c>
      <c r="GQ186" s="62">
        <v>128.01902072993025</v>
      </c>
      <c r="GR186" s="62">
        <v>12.010999999999999</v>
      </c>
      <c r="GS186" s="62">
        <v>0</v>
      </c>
      <c r="GT186" s="62">
        <v>0</v>
      </c>
      <c r="GU186" s="62">
        <v>12.02</v>
      </c>
      <c r="GV186" s="62">
        <v>3405</v>
      </c>
      <c r="GW186" s="62">
        <v>29.880456059628624</v>
      </c>
      <c r="GX186" s="62">
        <v>12.03</v>
      </c>
      <c r="GY186" s="62">
        <v>0</v>
      </c>
      <c r="GZ186" s="62">
        <v>0</v>
      </c>
      <c r="HA186" s="62">
        <v>12.04</v>
      </c>
      <c r="HB186" s="62">
        <v>33340</v>
      </c>
      <c r="HC186" s="62">
        <v>296.06335901973523</v>
      </c>
      <c r="HD186" s="62">
        <v>12.05</v>
      </c>
      <c r="HE186" s="62">
        <v>2525</v>
      </c>
      <c r="HF186" s="62">
        <v>22.37586194776777</v>
      </c>
      <c r="HG186" s="62">
        <v>12.09</v>
      </c>
      <c r="HH186" s="62">
        <v>16580</v>
      </c>
      <c r="HI186" s="62">
        <v>144.51262815391033</v>
      </c>
      <c r="HJ186" s="62">
        <v>12.098000000000001</v>
      </c>
      <c r="HK186" s="62">
        <v>0</v>
      </c>
      <c r="HL186" s="62">
        <v>0</v>
      </c>
      <c r="HM186" s="62">
        <v>12.105</v>
      </c>
      <c r="HN186" s="62">
        <v>0</v>
      </c>
      <c r="HO186" s="62">
        <v>0</v>
      </c>
      <c r="HP186" s="62">
        <v>12.105</v>
      </c>
      <c r="HQ186" s="62">
        <v>0</v>
      </c>
      <c r="HR186" s="62">
        <v>0</v>
      </c>
    </row>
    <row r="187" spans="16:226" s="43" customFormat="1">
      <c r="P187" s="150">
        <f t="shared" si="59"/>
        <v>10</v>
      </c>
      <c r="Q187" s="61" t="str">
        <f>_xll.BDH(A187,$R$7:$S$7,$C$1,$C$1,"Dir=V","Dts=S","Sort=A","Quote=C","QtTyp=Y","Days=T","Per=cd","DtFmt=D","UseDPDF=Y")</f>
        <v>#N/A Invalid Security</v>
      </c>
      <c r="T187" s="43">
        <f t="shared" si="62"/>
        <v>0</v>
      </c>
      <c r="V187" s="69" t="str">
        <f>_xll.BDH(B187,$R$7:$S$7,$C$1,$C$1,"Dir=V","Dts=S","Sort=A","Quote=C","QtTyp=Y","Days=T","Per=cd","DtFmt=D","UseDPDF=Y")</f>
        <v>#N/A Invalid Security</v>
      </c>
      <c r="Y187" s="43">
        <f t="shared" si="63"/>
        <v>0</v>
      </c>
      <c r="AA187" s="43">
        <f t="shared" si="64"/>
        <v>0</v>
      </c>
      <c r="AB187" s="43">
        <f t="shared" si="57"/>
        <v>0</v>
      </c>
      <c r="AF187" s="54">
        <v>42269</v>
      </c>
      <c r="AG187" s="43">
        <v>15.75</v>
      </c>
      <c r="AH187" s="43">
        <v>433430</v>
      </c>
      <c r="AI187" s="43">
        <f t="shared" si="60"/>
        <v>433430</v>
      </c>
      <c r="AK187" s="58">
        <f t="shared" si="61"/>
        <v>42579</v>
      </c>
      <c r="AL187" s="43">
        <f t="shared" si="68"/>
        <v>182</v>
      </c>
      <c r="AM187" s="43">
        <f>IF(AK187="","",NETWORKDAYS(AK187,$AM$2,FERIADOS!$A$1:$A$830)-1)</f>
        <v>108</v>
      </c>
      <c r="AN187" s="63">
        <v>3.2917999999999998</v>
      </c>
      <c r="AO187" s="43">
        <f t="shared" si="65"/>
        <v>13.994999999999999</v>
      </c>
      <c r="AP187" s="50">
        <f t="shared" si="66"/>
        <v>69200</v>
      </c>
      <c r="AQ187" s="59">
        <f t="shared" si="58"/>
        <v>74.718894461475941</v>
      </c>
      <c r="AR187" s="59">
        <f t="shared" si="67"/>
        <v>0</v>
      </c>
      <c r="AS187" s="72">
        <v>42579</v>
      </c>
      <c r="AT187" s="73">
        <v>2922.8154280376975</v>
      </c>
      <c r="AU187" s="62">
        <v>0</v>
      </c>
      <c r="AV187" s="62">
        <v>0</v>
      </c>
      <c r="AW187" s="62">
        <v>0</v>
      </c>
      <c r="AX187" s="62">
        <v>0</v>
      </c>
      <c r="AY187" s="62">
        <v>0</v>
      </c>
      <c r="AZ187" s="62">
        <v>0</v>
      </c>
      <c r="BA187" s="62">
        <v>0</v>
      </c>
      <c r="BB187" s="62">
        <v>0</v>
      </c>
      <c r="BC187" s="62">
        <v>0</v>
      </c>
      <c r="BD187" s="62">
        <v>0</v>
      </c>
      <c r="BE187" s="62">
        <v>0</v>
      </c>
      <c r="BF187" s="62">
        <v>0</v>
      </c>
      <c r="BG187" s="62">
        <v>0</v>
      </c>
      <c r="BH187" s="62">
        <v>0</v>
      </c>
      <c r="BI187" s="62">
        <v>0</v>
      </c>
      <c r="BJ187" s="62">
        <v>0</v>
      </c>
      <c r="BK187" s="62">
        <v>0</v>
      </c>
      <c r="BL187" s="62">
        <v>0</v>
      </c>
      <c r="BM187" s="62">
        <v>0</v>
      </c>
      <c r="BN187" s="74">
        <v>0</v>
      </c>
      <c r="BO187" s="75">
        <v>0</v>
      </c>
      <c r="BP187" s="62">
        <v>0</v>
      </c>
      <c r="BQ187" s="62">
        <v>0</v>
      </c>
      <c r="BR187" s="62">
        <v>0</v>
      </c>
      <c r="BS187" s="62">
        <v>0</v>
      </c>
      <c r="BT187" s="62">
        <v>0</v>
      </c>
      <c r="BU187" s="62">
        <v>0</v>
      </c>
      <c r="BV187" s="62">
        <v>0</v>
      </c>
      <c r="BW187" s="62">
        <v>0</v>
      </c>
      <c r="BX187" s="62">
        <v>0</v>
      </c>
      <c r="BY187" s="62">
        <v>0</v>
      </c>
      <c r="BZ187" s="62">
        <v>0</v>
      </c>
      <c r="CA187" s="62">
        <v>0</v>
      </c>
      <c r="CB187" s="62">
        <v>0</v>
      </c>
      <c r="CC187" s="62">
        <v>0</v>
      </c>
      <c r="CD187" s="62">
        <v>0</v>
      </c>
      <c r="CE187" s="62">
        <v>0</v>
      </c>
      <c r="CF187" s="62">
        <v>0</v>
      </c>
      <c r="CG187" s="62">
        <v>0</v>
      </c>
      <c r="CH187" s="62">
        <v>14.131</v>
      </c>
      <c r="CI187" s="62">
        <v>7125</v>
      </c>
      <c r="CJ187" s="62">
        <v>0.15035631626148349</v>
      </c>
      <c r="CK187" s="62">
        <v>14.13</v>
      </c>
      <c r="CL187" s="62">
        <v>127579</v>
      </c>
      <c r="CM187" s="62">
        <v>33.249948609035158</v>
      </c>
      <c r="CN187" s="62">
        <v>14.122</v>
      </c>
      <c r="CO187" s="62">
        <v>61075</v>
      </c>
      <c r="CP187" s="62">
        <v>28.969817922353389</v>
      </c>
      <c r="CQ187" s="62">
        <v>14.09</v>
      </c>
      <c r="CR187" s="62">
        <v>10075</v>
      </c>
      <c r="CS187" s="62">
        <v>6.787565230096579</v>
      </c>
      <c r="CT187" s="62">
        <v>14.07</v>
      </c>
      <c r="CU187" s="62">
        <v>1260</v>
      </c>
      <c r="CV187" s="62">
        <v>1.0948451178544756</v>
      </c>
      <c r="CW187" s="62">
        <v>13.994999999999999</v>
      </c>
      <c r="CX187" s="62">
        <v>69200</v>
      </c>
      <c r="CY187" s="62">
        <v>74.718894461475941</v>
      </c>
      <c r="CZ187" s="62">
        <v>13.865</v>
      </c>
      <c r="DA187" s="62">
        <v>10</v>
      </c>
      <c r="DB187" s="62">
        <v>1.287149266959282E-2</v>
      </c>
      <c r="DC187" s="62">
        <v>0</v>
      </c>
      <c r="DD187" s="62">
        <v>0</v>
      </c>
      <c r="DE187" s="62">
        <v>0</v>
      </c>
      <c r="DF187" s="62">
        <v>13.71</v>
      </c>
      <c r="DG187" s="62">
        <v>35455</v>
      </c>
      <c r="DH187" s="62">
        <v>58.908448585701329</v>
      </c>
      <c r="DI187" s="62">
        <v>13.603</v>
      </c>
      <c r="DJ187" s="62">
        <v>0</v>
      </c>
      <c r="DK187" s="62">
        <v>0</v>
      </c>
      <c r="DL187" s="62">
        <v>13.497</v>
      </c>
      <c r="DM187" s="62">
        <v>0</v>
      </c>
      <c r="DN187" s="62">
        <v>0</v>
      </c>
      <c r="DO187" s="62">
        <v>13.414999999999999</v>
      </c>
      <c r="DP187" s="62">
        <v>21395</v>
      </c>
      <c r="DQ187" s="62">
        <v>46.985540949061864</v>
      </c>
      <c r="DR187" s="62">
        <v>0</v>
      </c>
      <c r="DS187" s="62">
        <v>0</v>
      </c>
      <c r="DT187" s="62">
        <v>0</v>
      </c>
      <c r="DU187" s="62">
        <v>0</v>
      </c>
      <c r="DV187" s="62">
        <v>0</v>
      </c>
      <c r="DW187" s="62">
        <v>0</v>
      </c>
      <c r="DX187" s="62">
        <v>13.13</v>
      </c>
      <c r="DY187" s="62">
        <v>4005</v>
      </c>
      <c r="DZ187" s="62">
        <v>10.928230024158847</v>
      </c>
      <c r="EA187" s="62"/>
      <c r="EB187" s="62"/>
      <c r="EC187" s="62"/>
      <c r="ED187" s="62"/>
      <c r="EE187" s="62"/>
      <c r="EF187" s="62"/>
      <c r="EG187" s="62">
        <v>12.91</v>
      </c>
      <c r="EH187" s="62">
        <v>87120</v>
      </c>
      <c r="EI187" s="62">
        <v>279.58602182671251</v>
      </c>
      <c r="EJ187" s="62"/>
      <c r="EK187" s="62">
        <v>0</v>
      </c>
      <c r="EL187" s="62">
        <v>0</v>
      </c>
      <c r="EM187" s="62">
        <v>0</v>
      </c>
      <c r="EN187" s="62">
        <v>0</v>
      </c>
      <c r="EO187" s="62">
        <v>0</v>
      </c>
      <c r="EP187" s="62">
        <v>12.76</v>
      </c>
      <c r="EQ187" s="62">
        <v>12370</v>
      </c>
      <c r="ER187" s="62">
        <v>45.294529751812469</v>
      </c>
      <c r="ES187" s="62">
        <v>12.62</v>
      </c>
      <c r="ET187" s="62">
        <v>20035</v>
      </c>
      <c r="EU187" s="62">
        <v>82.217604603204308</v>
      </c>
      <c r="EV187" s="62">
        <v>12.5</v>
      </c>
      <c r="EW187" s="62">
        <v>9905</v>
      </c>
      <c r="EX187" s="62">
        <v>44.837047467892759</v>
      </c>
      <c r="EY187" s="62">
        <v>12.38</v>
      </c>
      <c r="EZ187" s="62">
        <v>101330</v>
      </c>
      <c r="FA187" s="62">
        <v>498.08967932732611</v>
      </c>
      <c r="FB187" s="62">
        <v>12.335000000000001</v>
      </c>
      <c r="FC187" s="62">
        <v>45</v>
      </c>
      <c r="FD187" s="62">
        <v>0.23699262740852964</v>
      </c>
      <c r="FE187" s="62">
        <v>12.28</v>
      </c>
      <c r="FF187" s="62">
        <v>5265</v>
      </c>
      <c r="FG187" s="62">
        <v>29.503095131268847</v>
      </c>
      <c r="FH187" s="62">
        <v>12.255000000000001</v>
      </c>
      <c r="FI187" s="62">
        <v>165</v>
      </c>
      <c r="FJ187" s="62">
        <v>0.97897388765417959</v>
      </c>
      <c r="FK187" s="62">
        <v>12.2</v>
      </c>
      <c r="FL187" s="76">
        <v>38745</v>
      </c>
      <c r="FM187" s="76">
        <v>241.70005439604256</v>
      </c>
      <c r="FN187" s="76">
        <v>12.179</v>
      </c>
      <c r="FO187" s="76">
        <v>65</v>
      </c>
      <c r="FP187" s="76">
        <v>0.42294685657526887</v>
      </c>
      <c r="FQ187" s="76">
        <v>12.16</v>
      </c>
      <c r="FR187" s="76">
        <v>24290</v>
      </c>
      <c r="FS187" s="76">
        <v>164.02170066348825</v>
      </c>
      <c r="FT187" s="76">
        <v>12.15</v>
      </c>
      <c r="FU187" s="76">
        <v>200</v>
      </c>
      <c r="FV187" s="76">
        <v>1.3984800587052457</v>
      </c>
      <c r="FW187" s="76">
        <v>12.08</v>
      </c>
      <c r="FX187" s="76">
        <v>105487</v>
      </c>
      <c r="FY187" s="76">
        <v>762.42089468648135</v>
      </c>
      <c r="FZ187" s="76">
        <v>12.105</v>
      </c>
      <c r="GA187" s="76">
        <v>5</v>
      </c>
      <c r="GB187" s="76">
        <v>3.7037623877357533E-2</v>
      </c>
      <c r="GC187" s="62">
        <v>12.096</v>
      </c>
      <c r="GD187" s="62">
        <v>5</v>
      </c>
      <c r="GE187" s="62">
        <v>3.793385261162896E-2</v>
      </c>
      <c r="GF187" s="62">
        <v>12.087</v>
      </c>
      <c r="GG187" s="62">
        <v>0</v>
      </c>
      <c r="GH187" s="62">
        <v>0</v>
      </c>
      <c r="GI187" s="62">
        <v>12.08</v>
      </c>
      <c r="GJ187" s="62">
        <v>360</v>
      </c>
      <c r="GK187" s="62">
        <v>2.8472776770266144</v>
      </c>
      <c r="GL187" s="62">
        <v>12.085000000000001</v>
      </c>
      <c r="GM187" s="62">
        <v>0</v>
      </c>
      <c r="GN187" s="62">
        <v>0</v>
      </c>
      <c r="GO187" s="62">
        <v>12.09</v>
      </c>
      <c r="GP187" s="62">
        <v>33075</v>
      </c>
      <c r="GQ187" s="62">
        <v>276.35422192583349</v>
      </c>
      <c r="GR187" s="62">
        <v>12.098000000000001</v>
      </c>
      <c r="GS187" s="62">
        <v>0</v>
      </c>
      <c r="GT187" s="62">
        <v>0</v>
      </c>
      <c r="GU187" s="62">
        <v>12.105</v>
      </c>
      <c r="GV187" s="62">
        <v>155</v>
      </c>
      <c r="GW187" s="62">
        <v>1.3340710807629665</v>
      </c>
      <c r="GX187" s="62">
        <v>12.108000000000001</v>
      </c>
      <c r="GY187" s="62">
        <v>0</v>
      </c>
      <c r="GZ187" s="62">
        <v>0</v>
      </c>
      <c r="HA187" s="62">
        <v>12.11</v>
      </c>
      <c r="HB187" s="62">
        <v>15179</v>
      </c>
      <c r="HC187" s="62">
        <v>132.25910694415697</v>
      </c>
      <c r="HD187" s="62">
        <v>12.115</v>
      </c>
      <c r="HE187" s="62">
        <v>145</v>
      </c>
      <c r="HF187" s="62">
        <v>1.2605411649093672</v>
      </c>
      <c r="HG187" s="62">
        <v>12.16</v>
      </c>
      <c r="HH187" s="62">
        <v>11260</v>
      </c>
      <c r="HI187" s="62">
        <v>96.17069777527756</v>
      </c>
      <c r="HJ187" s="62">
        <v>12.167999999999999</v>
      </c>
      <c r="HK187" s="62">
        <v>0</v>
      </c>
      <c r="HL187" s="62">
        <v>0</v>
      </c>
      <c r="HM187" s="62">
        <v>12.175000000000001</v>
      </c>
      <c r="HN187" s="62">
        <v>0</v>
      </c>
      <c r="HO187" s="62">
        <v>0</v>
      </c>
      <c r="HP187" s="62">
        <v>12.175000000000001</v>
      </c>
      <c r="HQ187" s="62">
        <v>0</v>
      </c>
      <c r="HR187" s="62">
        <v>0</v>
      </c>
    </row>
    <row r="188" spans="16:226" s="43" customFormat="1">
      <c r="P188" s="150">
        <f t="shared" si="59"/>
        <v>10</v>
      </c>
      <c r="Q188" s="61" t="str">
        <f>_xll.BDH(A188,$R$7:$S$7,$C$1,$C$1,"Dir=V","Dts=S","Sort=A","Quote=C","QtTyp=Y","Days=T","Per=cd","DtFmt=D","UseDPDF=Y")</f>
        <v>#N/A Invalid Security</v>
      </c>
      <c r="T188" s="43">
        <f t="shared" si="62"/>
        <v>0</v>
      </c>
      <c r="V188" s="69" t="str">
        <f>_xll.BDH(B188,$R$7:$S$7,$C$1,$C$1,"Dir=V","Dts=S","Sort=A","Quote=C","QtTyp=Y","Days=T","Per=cd","DtFmt=D","UseDPDF=Y")</f>
        <v>#N/A Invalid Security</v>
      </c>
      <c r="Y188" s="43">
        <f t="shared" si="63"/>
        <v>0</v>
      </c>
      <c r="AA188" s="43">
        <f t="shared" si="64"/>
        <v>0</v>
      </c>
      <c r="AB188" s="43">
        <f t="shared" si="57"/>
        <v>0</v>
      </c>
      <c r="AF188" s="54">
        <v>42270</v>
      </c>
      <c r="AG188" s="43">
        <v>16.47</v>
      </c>
      <c r="AH188" s="43">
        <v>540405</v>
      </c>
      <c r="AI188" s="43">
        <f t="shared" si="60"/>
        <v>540405</v>
      </c>
      <c r="AK188" s="58">
        <f t="shared" si="61"/>
        <v>42578</v>
      </c>
      <c r="AL188" s="43">
        <f t="shared" si="68"/>
        <v>183</v>
      </c>
      <c r="AM188" s="43">
        <f>IF(AK188="","",NETWORKDAYS(AK188,$AM$2,FERIADOS!$A$1:$A$830)-1)</f>
        <v>109</v>
      </c>
      <c r="AN188" s="63">
        <v>3.2618999999999998</v>
      </c>
      <c r="AO188" s="43">
        <f t="shared" si="65"/>
        <v>13.98</v>
      </c>
      <c r="AP188" s="50">
        <f t="shared" si="66"/>
        <v>92320</v>
      </c>
      <c r="AQ188" s="59">
        <f t="shared" si="58"/>
        <v>101.49433728430871</v>
      </c>
      <c r="AR188" s="59">
        <f t="shared" si="67"/>
        <v>0</v>
      </c>
      <c r="AS188" s="72">
        <v>42578</v>
      </c>
      <c r="AT188" s="73">
        <v>3670.1556073094416</v>
      </c>
      <c r="AU188" s="62">
        <v>0</v>
      </c>
      <c r="AV188" s="62">
        <v>0</v>
      </c>
      <c r="AW188" s="62">
        <v>0</v>
      </c>
      <c r="AX188" s="62">
        <v>0</v>
      </c>
      <c r="AY188" s="62">
        <v>0</v>
      </c>
      <c r="AZ188" s="62">
        <v>0</v>
      </c>
      <c r="BA188" s="62">
        <v>0</v>
      </c>
      <c r="BB188" s="62">
        <v>0</v>
      </c>
      <c r="BC188" s="62">
        <v>0</v>
      </c>
      <c r="BD188" s="62">
        <v>0</v>
      </c>
      <c r="BE188" s="62">
        <v>0</v>
      </c>
      <c r="BF188" s="62">
        <v>0</v>
      </c>
      <c r="BG188" s="62">
        <v>0</v>
      </c>
      <c r="BH188" s="62">
        <v>0</v>
      </c>
      <c r="BI188" s="62">
        <v>0</v>
      </c>
      <c r="BJ188" s="62">
        <v>0</v>
      </c>
      <c r="BK188" s="62">
        <v>0</v>
      </c>
      <c r="BL188" s="62">
        <v>0</v>
      </c>
      <c r="BM188" s="62">
        <v>0</v>
      </c>
      <c r="BN188" s="74">
        <v>0</v>
      </c>
      <c r="BO188" s="75">
        <v>0</v>
      </c>
      <c r="BP188" s="62">
        <v>0</v>
      </c>
      <c r="BQ188" s="62">
        <v>0</v>
      </c>
      <c r="BR188" s="62">
        <v>0</v>
      </c>
      <c r="BS188" s="62">
        <v>0</v>
      </c>
      <c r="BT188" s="62">
        <v>0</v>
      </c>
      <c r="BU188" s="62">
        <v>0</v>
      </c>
      <c r="BV188" s="62">
        <v>0</v>
      </c>
      <c r="BW188" s="62">
        <v>0</v>
      </c>
      <c r="BX188" s="62">
        <v>0</v>
      </c>
      <c r="BY188" s="62">
        <v>0</v>
      </c>
      <c r="BZ188" s="62">
        <v>0</v>
      </c>
      <c r="CA188" s="62">
        <v>0</v>
      </c>
      <c r="CB188" s="62">
        <v>0</v>
      </c>
      <c r="CC188" s="62">
        <v>0</v>
      </c>
      <c r="CD188" s="62">
        <v>0</v>
      </c>
      <c r="CE188" s="62">
        <v>0</v>
      </c>
      <c r="CF188" s="62">
        <v>0</v>
      </c>
      <c r="CG188" s="62">
        <v>0</v>
      </c>
      <c r="CH188" s="62">
        <v>14.15</v>
      </c>
      <c r="CI188" s="62">
        <v>6575</v>
      </c>
      <c r="CJ188" s="62">
        <v>0.20988706597737453</v>
      </c>
      <c r="CK188" s="62">
        <v>14.13</v>
      </c>
      <c r="CL188" s="62">
        <v>31705</v>
      </c>
      <c r="CM188" s="62">
        <v>8.6677804551950004</v>
      </c>
      <c r="CN188" s="62">
        <v>14.124000000000001</v>
      </c>
      <c r="CO188" s="62">
        <v>49720</v>
      </c>
      <c r="CP188" s="62">
        <v>24.304100234150592</v>
      </c>
      <c r="CQ188" s="62">
        <v>14.11</v>
      </c>
      <c r="CR188" s="62">
        <v>10075</v>
      </c>
      <c r="CS188" s="62">
        <v>6.9483893150771872</v>
      </c>
      <c r="CT188" s="62">
        <v>14.07</v>
      </c>
      <c r="CU188" s="62">
        <v>7265</v>
      </c>
      <c r="CV188" s="62">
        <v>6.441314263519649</v>
      </c>
      <c r="CW188" s="62">
        <v>13.98</v>
      </c>
      <c r="CX188" s="62">
        <v>92320</v>
      </c>
      <c r="CY188" s="62">
        <v>101.49433728430871</v>
      </c>
      <c r="CZ188" s="62">
        <v>13.903</v>
      </c>
      <c r="DA188" s="62">
        <v>10</v>
      </c>
      <c r="DB188" s="62">
        <v>1.3076021942700829E-2</v>
      </c>
      <c r="DC188" s="62">
        <v>0</v>
      </c>
      <c r="DD188" s="62">
        <v>0</v>
      </c>
      <c r="DE188" s="62">
        <v>0</v>
      </c>
      <c r="DF188" s="62">
        <v>13.67</v>
      </c>
      <c r="DG188" s="62">
        <v>12170</v>
      </c>
      <c r="DH188" s="62">
        <v>20.526810666444192</v>
      </c>
      <c r="DI188" s="62">
        <v>13.574999999999999</v>
      </c>
      <c r="DJ188" s="62">
        <v>0</v>
      </c>
      <c r="DK188" s="62">
        <v>0</v>
      </c>
      <c r="DL188" s="62">
        <v>13.457000000000001</v>
      </c>
      <c r="DM188" s="62">
        <v>0</v>
      </c>
      <c r="DN188" s="62">
        <v>0</v>
      </c>
      <c r="DO188" s="62">
        <v>13.375</v>
      </c>
      <c r="DP188" s="62">
        <v>27152</v>
      </c>
      <c r="DQ188" s="62">
        <v>60.445280439004875</v>
      </c>
      <c r="DR188" s="62">
        <v>0</v>
      </c>
      <c r="DS188" s="62">
        <v>0</v>
      </c>
      <c r="DT188" s="62">
        <v>0</v>
      </c>
      <c r="DU188" s="62">
        <v>0</v>
      </c>
      <c r="DV188" s="62">
        <v>0</v>
      </c>
      <c r="DW188" s="62">
        <v>0</v>
      </c>
      <c r="DX188" s="62">
        <v>13.08</v>
      </c>
      <c r="DY188" s="62">
        <v>6215</v>
      </c>
      <c r="DZ188" s="62">
        <v>17.179939278437509</v>
      </c>
      <c r="EA188" s="62"/>
      <c r="EB188" s="62"/>
      <c r="EC188" s="62"/>
      <c r="ED188" s="62"/>
      <c r="EE188" s="62"/>
      <c r="EF188" s="62"/>
      <c r="EG188" s="62">
        <v>12.84</v>
      </c>
      <c r="EH188" s="62">
        <v>198815</v>
      </c>
      <c r="EI188" s="62">
        <v>646.34893558154795</v>
      </c>
      <c r="EJ188" s="62"/>
      <c r="EK188" s="62">
        <v>0</v>
      </c>
      <c r="EL188" s="62">
        <v>0</v>
      </c>
      <c r="EM188" s="62">
        <v>0</v>
      </c>
      <c r="EN188" s="62">
        <v>0</v>
      </c>
      <c r="EO188" s="62">
        <v>0</v>
      </c>
      <c r="EP188" s="62">
        <v>12.68</v>
      </c>
      <c r="EQ188" s="62">
        <v>13145</v>
      </c>
      <c r="ER188" s="62">
        <v>48.758567899038951</v>
      </c>
      <c r="ES188" s="62">
        <v>12.55</v>
      </c>
      <c r="ET188" s="62">
        <v>14900</v>
      </c>
      <c r="EU188" s="62">
        <v>61.916753277038886</v>
      </c>
      <c r="EV188" s="62">
        <v>12.44</v>
      </c>
      <c r="EW188" s="62">
        <v>16355</v>
      </c>
      <c r="EX188" s="62">
        <v>74.941554651203148</v>
      </c>
      <c r="EY188" s="62">
        <v>12.33</v>
      </c>
      <c r="EZ188" s="62">
        <v>123375</v>
      </c>
      <c r="FA188" s="62">
        <v>613.6670059054627</v>
      </c>
      <c r="FB188" s="62">
        <v>12.244999999999999</v>
      </c>
      <c r="FC188" s="62">
        <v>3505</v>
      </c>
      <c r="FD188" s="62">
        <v>18.702278082623344</v>
      </c>
      <c r="FE188" s="62">
        <v>12.23</v>
      </c>
      <c r="FF188" s="62">
        <v>4150</v>
      </c>
      <c r="FG188" s="62">
        <v>23.530414454882528</v>
      </c>
      <c r="FH188" s="62">
        <v>12.195</v>
      </c>
      <c r="FI188" s="62">
        <v>35</v>
      </c>
      <c r="FJ188" s="62">
        <v>0.21019896504370622</v>
      </c>
      <c r="FK188" s="62">
        <v>12.16</v>
      </c>
      <c r="FL188" s="76">
        <v>35364</v>
      </c>
      <c r="FM188" s="76">
        <v>223.13902314603263</v>
      </c>
      <c r="FN188" s="76">
        <v>12.148999999999999</v>
      </c>
      <c r="FO188" s="76">
        <v>3035</v>
      </c>
      <c r="FP188" s="76">
        <v>19.966790911474316</v>
      </c>
      <c r="FQ188" s="76">
        <v>12.14</v>
      </c>
      <c r="FR188" s="76">
        <v>8700</v>
      </c>
      <c r="FS188" s="76">
        <v>59.37170563378772</v>
      </c>
      <c r="FT188" s="76">
        <v>12.1</v>
      </c>
      <c r="FU188" s="76">
        <v>5</v>
      </c>
      <c r="FV188" s="76">
        <v>3.5381440448141434E-2</v>
      </c>
      <c r="FW188" s="76">
        <v>12.05</v>
      </c>
      <c r="FX188" s="76">
        <v>139959</v>
      </c>
      <c r="FY188" s="76">
        <v>1022.7817112256733</v>
      </c>
      <c r="FZ188" s="76">
        <v>12.065</v>
      </c>
      <c r="GA188" s="76">
        <v>5</v>
      </c>
      <c r="GB188" s="76">
        <v>3.7467594282034215E-2</v>
      </c>
      <c r="GC188" s="62">
        <v>12.06</v>
      </c>
      <c r="GD188" s="62">
        <v>5</v>
      </c>
      <c r="GE188" s="62">
        <v>3.8367889298979163E-2</v>
      </c>
      <c r="GF188" s="62">
        <v>12.054</v>
      </c>
      <c r="GG188" s="62">
        <v>0</v>
      </c>
      <c r="GH188" s="62">
        <v>0</v>
      </c>
      <c r="GI188" s="62">
        <v>12.05</v>
      </c>
      <c r="GJ188" s="62">
        <v>395</v>
      </c>
      <c r="GK188" s="62">
        <v>3.1590355434577511</v>
      </c>
      <c r="GL188" s="62">
        <v>12.074999999999999</v>
      </c>
      <c r="GM188" s="62">
        <v>0</v>
      </c>
      <c r="GN188" s="62">
        <v>0</v>
      </c>
      <c r="GO188" s="62">
        <v>12.08</v>
      </c>
      <c r="GP188" s="62">
        <v>46615</v>
      </c>
      <c r="GQ188" s="62">
        <v>393.38166866933318</v>
      </c>
      <c r="GR188" s="62">
        <v>12.08</v>
      </c>
      <c r="GS188" s="62">
        <v>0</v>
      </c>
      <c r="GT188" s="62">
        <v>0</v>
      </c>
      <c r="GU188" s="62">
        <v>12.08</v>
      </c>
      <c r="GV188" s="62">
        <v>160</v>
      </c>
      <c r="GW188" s="62">
        <v>1.3924488300555273</v>
      </c>
      <c r="GX188" s="62">
        <v>12.101000000000001</v>
      </c>
      <c r="GY188" s="62">
        <v>0</v>
      </c>
      <c r="GZ188" s="62">
        <v>0</v>
      </c>
      <c r="HA188" s="62">
        <v>12.12</v>
      </c>
      <c r="HB188" s="62">
        <v>13584</v>
      </c>
      <c r="HC188" s="62">
        <v>119.34849180249273</v>
      </c>
      <c r="HD188" s="62">
        <v>12.15</v>
      </c>
      <c r="HE188" s="62">
        <v>630</v>
      </c>
      <c r="HF188" s="62">
        <v>5.5089413714076629</v>
      </c>
      <c r="HG188" s="62">
        <v>12.18</v>
      </c>
      <c r="HH188" s="62">
        <v>10195</v>
      </c>
      <c r="HI188" s="62">
        <v>87.687949410798595</v>
      </c>
      <c r="HJ188" s="62">
        <v>12.196</v>
      </c>
      <c r="HK188" s="62">
        <v>0</v>
      </c>
      <c r="HL188" s="62">
        <v>0</v>
      </c>
      <c r="HM188" s="62">
        <v>12.21</v>
      </c>
      <c r="HN188" s="62">
        <v>0</v>
      </c>
      <c r="HO188" s="62">
        <v>0</v>
      </c>
      <c r="HP188" s="62">
        <v>12.21</v>
      </c>
      <c r="HQ188" s="62">
        <v>0</v>
      </c>
      <c r="HR188" s="62">
        <v>0</v>
      </c>
    </row>
    <row r="189" spans="16:226" s="43" customFormat="1">
      <c r="P189" s="150">
        <f t="shared" si="59"/>
        <v>10</v>
      </c>
      <c r="Q189" s="61" t="str">
        <f>_xll.BDH(A189,$R$7:$S$7,$C$1,$C$1,"Dir=V","Dts=S","Sort=A","Quote=C","QtTyp=Y","Days=T","Per=cd","DtFmt=D","UseDPDF=Y")</f>
        <v>#N/A Invalid Security</v>
      </c>
      <c r="T189" s="43">
        <f t="shared" si="62"/>
        <v>0</v>
      </c>
      <c r="V189" s="69" t="str">
        <f>_xll.BDH(B189,$R$7:$S$7,$C$1,$C$1,"Dir=V","Dts=S","Sort=A","Quote=C","QtTyp=Y","Days=T","Per=cd","DtFmt=D","UseDPDF=Y")</f>
        <v>#N/A Invalid Security</v>
      </c>
      <c r="Y189" s="43">
        <f t="shared" si="63"/>
        <v>0</v>
      </c>
      <c r="AA189" s="43">
        <f t="shared" si="64"/>
        <v>0</v>
      </c>
      <c r="AB189" s="43">
        <f t="shared" si="57"/>
        <v>0</v>
      </c>
      <c r="AF189" s="54">
        <v>42271</v>
      </c>
      <c r="AG189" s="43">
        <v>15.67</v>
      </c>
      <c r="AH189" s="43">
        <v>554690</v>
      </c>
      <c r="AI189" s="43">
        <f t="shared" si="60"/>
        <v>554690</v>
      </c>
      <c r="AK189" s="58">
        <f t="shared" si="61"/>
        <v>42577</v>
      </c>
      <c r="AL189" s="43">
        <f t="shared" si="68"/>
        <v>184</v>
      </c>
      <c r="AM189" s="43">
        <f>IF(AK189="","",NETWORKDAYS(AK189,$AM$2,FERIADOS!$A$1:$A$830)-1)</f>
        <v>110</v>
      </c>
      <c r="AN189" s="63">
        <v>3.2761</v>
      </c>
      <c r="AO189" s="43">
        <f t="shared" si="65"/>
        <v>13.97</v>
      </c>
      <c r="AP189" s="50">
        <f t="shared" si="66"/>
        <v>220845</v>
      </c>
      <c r="AQ189" s="59">
        <f t="shared" si="58"/>
        <v>243.8610808784191</v>
      </c>
      <c r="AR189" s="59">
        <f t="shared" si="67"/>
        <v>0</v>
      </c>
      <c r="AS189" s="72">
        <v>42577</v>
      </c>
      <c r="AT189" s="73">
        <v>2894.7516009893052</v>
      </c>
      <c r="AU189" s="62">
        <v>0</v>
      </c>
      <c r="AV189" s="62">
        <v>0</v>
      </c>
      <c r="AW189" s="62">
        <v>0</v>
      </c>
      <c r="AX189" s="62">
        <v>0</v>
      </c>
      <c r="AY189" s="62">
        <v>0</v>
      </c>
      <c r="AZ189" s="62">
        <v>0</v>
      </c>
      <c r="BA189" s="62">
        <v>0</v>
      </c>
      <c r="BB189" s="62">
        <v>0</v>
      </c>
      <c r="BC189" s="62">
        <v>0</v>
      </c>
      <c r="BD189" s="62">
        <v>0</v>
      </c>
      <c r="BE189" s="62">
        <v>0</v>
      </c>
      <c r="BF189" s="62">
        <v>0</v>
      </c>
      <c r="BG189" s="62">
        <v>0</v>
      </c>
      <c r="BH189" s="62">
        <v>0</v>
      </c>
      <c r="BI189" s="62">
        <v>0</v>
      </c>
      <c r="BJ189" s="62">
        <v>0</v>
      </c>
      <c r="BK189" s="62">
        <v>0</v>
      </c>
      <c r="BL189" s="62">
        <v>0</v>
      </c>
      <c r="BM189" s="62">
        <v>0</v>
      </c>
      <c r="BN189" s="74">
        <v>0</v>
      </c>
      <c r="BO189" s="75">
        <v>0</v>
      </c>
      <c r="BP189" s="62">
        <v>0</v>
      </c>
      <c r="BQ189" s="62">
        <v>0</v>
      </c>
      <c r="BR189" s="62">
        <v>0</v>
      </c>
      <c r="BS189" s="62">
        <v>0</v>
      </c>
      <c r="BT189" s="62">
        <v>0</v>
      </c>
      <c r="BU189" s="62">
        <v>0</v>
      </c>
      <c r="BV189" s="62">
        <v>0</v>
      </c>
      <c r="BW189" s="62">
        <v>0</v>
      </c>
      <c r="BX189" s="62">
        <v>0</v>
      </c>
      <c r="BY189" s="62">
        <v>0</v>
      </c>
      <c r="BZ189" s="62">
        <v>0</v>
      </c>
      <c r="CA189" s="62">
        <v>0</v>
      </c>
      <c r="CB189" s="62">
        <v>0</v>
      </c>
      <c r="CC189" s="62">
        <v>0</v>
      </c>
      <c r="CD189" s="62">
        <v>0</v>
      </c>
      <c r="CE189" s="62">
        <v>0</v>
      </c>
      <c r="CF189" s="62">
        <v>0</v>
      </c>
      <c r="CG189" s="62">
        <v>0</v>
      </c>
      <c r="CH189" s="62">
        <v>14.141999999999999</v>
      </c>
      <c r="CI189" s="62">
        <v>11990</v>
      </c>
      <c r="CJ189" s="62">
        <v>0.50788358219101626</v>
      </c>
      <c r="CK189" s="62">
        <v>14.138999999999999</v>
      </c>
      <c r="CL189" s="62">
        <v>40725</v>
      </c>
      <c r="CM189" s="62">
        <v>11.504810112546192</v>
      </c>
      <c r="CN189" s="62">
        <v>14.12</v>
      </c>
      <c r="CO189" s="62">
        <v>50837</v>
      </c>
      <c r="CP189" s="62">
        <v>25.256644375033002</v>
      </c>
      <c r="CQ189" s="62">
        <v>14.095000000000001</v>
      </c>
      <c r="CR189" s="62">
        <v>10075</v>
      </c>
      <c r="CS189" s="62">
        <v>7.0190246955195876</v>
      </c>
      <c r="CT189" s="62">
        <v>14.07</v>
      </c>
      <c r="CU189" s="62">
        <v>17150</v>
      </c>
      <c r="CV189" s="62">
        <v>15.305694332033349</v>
      </c>
      <c r="CW189" s="62">
        <v>13.97</v>
      </c>
      <c r="CX189" s="62">
        <v>220845</v>
      </c>
      <c r="CY189" s="62">
        <v>243.8610808784191</v>
      </c>
      <c r="CZ189" s="62">
        <v>13.935</v>
      </c>
      <c r="DA189" s="62">
        <v>2630</v>
      </c>
      <c r="DB189" s="62">
        <v>3.4469681964517607</v>
      </c>
      <c r="DC189" s="62">
        <v>0</v>
      </c>
      <c r="DD189" s="62">
        <v>0</v>
      </c>
      <c r="DE189" s="62">
        <v>0</v>
      </c>
      <c r="DF189" s="62">
        <v>13.664999999999999</v>
      </c>
      <c r="DG189" s="62">
        <v>7700</v>
      </c>
      <c r="DH189" s="62">
        <v>13.000623294829621</v>
      </c>
      <c r="DI189" s="62">
        <v>13.561999999999999</v>
      </c>
      <c r="DJ189" s="62">
        <v>75</v>
      </c>
      <c r="DK189" s="62">
        <v>0.13875248776306492</v>
      </c>
      <c r="DL189" s="62">
        <v>13.46</v>
      </c>
      <c r="DM189" s="62">
        <v>0</v>
      </c>
      <c r="DN189" s="62">
        <v>0</v>
      </c>
      <c r="DO189" s="62">
        <v>13.38</v>
      </c>
      <c r="DP189" s="62">
        <v>60485</v>
      </c>
      <c r="DQ189" s="62">
        <v>134.56385199471035</v>
      </c>
      <c r="DR189" s="62">
        <v>0</v>
      </c>
      <c r="DS189" s="62">
        <v>0</v>
      </c>
      <c r="DT189" s="62">
        <v>0</v>
      </c>
      <c r="DU189" s="62">
        <v>0</v>
      </c>
      <c r="DV189" s="62">
        <v>0</v>
      </c>
      <c r="DW189" s="62">
        <v>0</v>
      </c>
      <c r="DX189" s="62">
        <v>13.09</v>
      </c>
      <c r="DY189" s="62">
        <v>3985</v>
      </c>
      <c r="DZ189" s="62">
        <v>10.997309756946075</v>
      </c>
      <c r="EA189" s="62"/>
      <c r="EB189" s="62"/>
      <c r="EC189" s="62"/>
      <c r="ED189" s="62"/>
      <c r="EE189" s="62"/>
      <c r="EF189" s="62"/>
      <c r="EG189" s="62">
        <v>12.85</v>
      </c>
      <c r="EH189" s="62">
        <v>139740</v>
      </c>
      <c r="EI189" s="62">
        <v>453.27528993854912</v>
      </c>
      <c r="EJ189" s="62"/>
      <c r="EK189" s="62">
        <v>0</v>
      </c>
      <c r="EL189" s="62">
        <v>0</v>
      </c>
      <c r="EM189" s="62">
        <v>0</v>
      </c>
      <c r="EN189" s="62">
        <v>0</v>
      </c>
      <c r="EO189" s="62">
        <v>0</v>
      </c>
      <c r="EP189" s="62">
        <v>12.7</v>
      </c>
      <c r="EQ189" s="62">
        <v>14475</v>
      </c>
      <c r="ER189" s="62">
        <v>53.536059471543723</v>
      </c>
      <c r="ES189" s="62">
        <v>12.55</v>
      </c>
      <c r="ET189" s="62">
        <v>11905</v>
      </c>
      <c r="EU189" s="62">
        <v>49.335682452109594</v>
      </c>
      <c r="EV189" s="62">
        <v>12.44</v>
      </c>
      <c r="EW189" s="62">
        <v>11005</v>
      </c>
      <c r="EX189" s="62">
        <v>50.276878539191166</v>
      </c>
      <c r="EY189" s="62">
        <v>12.33</v>
      </c>
      <c r="EZ189" s="62">
        <v>100705</v>
      </c>
      <c r="FA189" s="62">
        <v>499.3251813143159</v>
      </c>
      <c r="FB189" s="62">
        <v>12.25</v>
      </c>
      <c r="FC189" s="62">
        <v>275</v>
      </c>
      <c r="FD189" s="62">
        <v>1.4622832478926906</v>
      </c>
      <c r="FE189" s="62">
        <v>12.23</v>
      </c>
      <c r="FF189" s="62">
        <v>2845</v>
      </c>
      <c r="FG189" s="62">
        <v>16.075781799917415</v>
      </c>
      <c r="FH189" s="62">
        <v>12.185</v>
      </c>
      <c r="FI189" s="62">
        <v>250</v>
      </c>
      <c r="FJ189" s="62">
        <v>1.4966615011769913</v>
      </c>
      <c r="FK189" s="62">
        <v>12.16</v>
      </c>
      <c r="FL189" s="76">
        <v>25265</v>
      </c>
      <c r="FM189" s="76">
        <v>158.83758880448528</v>
      </c>
      <c r="FN189" s="76">
        <v>12.144</v>
      </c>
      <c r="FO189" s="76">
        <v>385</v>
      </c>
      <c r="FP189" s="76">
        <v>2.5239853305082551</v>
      </c>
      <c r="FQ189" s="76">
        <v>12.13</v>
      </c>
      <c r="FR189" s="76">
        <v>9570</v>
      </c>
      <c r="FS189" s="76">
        <v>65.090781598732846</v>
      </c>
      <c r="FT189" s="76">
        <v>12.115</v>
      </c>
      <c r="FU189" s="76">
        <v>265</v>
      </c>
      <c r="FV189" s="76">
        <v>1.8667304325204734</v>
      </c>
      <c r="FW189" s="76">
        <v>12.04</v>
      </c>
      <c r="FX189" s="76">
        <v>83185</v>
      </c>
      <c r="FY189" s="76">
        <v>605.82178880515983</v>
      </c>
      <c r="FZ189" s="76">
        <v>12.042999999999999</v>
      </c>
      <c r="GA189" s="76">
        <v>5</v>
      </c>
      <c r="GB189" s="76">
        <v>3.7361609644577701E-2</v>
      </c>
      <c r="GC189" s="62">
        <v>12.045</v>
      </c>
      <c r="GD189" s="62">
        <v>5</v>
      </c>
      <c r="GE189" s="62">
        <v>3.8245466994010414E-2</v>
      </c>
      <c r="GF189" s="62">
        <v>12.048</v>
      </c>
      <c r="GG189" s="62">
        <v>0</v>
      </c>
      <c r="GH189" s="62">
        <v>0</v>
      </c>
      <c r="GI189" s="62">
        <v>12.05</v>
      </c>
      <c r="GJ189" s="62">
        <v>405</v>
      </c>
      <c r="GK189" s="62">
        <v>3.2258811934832266</v>
      </c>
      <c r="GL189" s="62">
        <v>12.066000000000001</v>
      </c>
      <c r="GM189" s="62">
        <v>5</v>
      </c>
      <c r="GN189" s="62">
        <v>4.1040248134511098E-2</v>
      </c>
      <c r="GO189" s="62">
        <v>12.08</v>
      </c>
      <c r="GP189" s="62">
        <v>28600</v>
      </c>
      <c r="GQ189" s="62">
        <v>240.34794429771344</v>
      </c>
      <c r="GR189" s="62">
        <v>12.083</v>
      </c>
      <c r="GS189" s="62">
        <v>0</v>
      </c>
      <c r="GT189" s="62">
        <v>0</v>
      </c>
      <c r="GU189" s="62">
        <v>12.085000000000001</v>
      </c>
      <c r="GV189" s="62">
        <v>80</v>
      </c>
      <c r="GW189" s="62">
        <v>0.69300533168767131</v>
      </c>
      <c r="GX189" s="62">
        <v>12.11</v>
      </c>
      <c r="GY189" s="62">
        <v>0</v>
      </c>
      <c r="GZ189" s="62">
        <v>0</v>
      </c>
      <c r="HA189" s="62">
        <v>12.12</v>
      </c>
      <c r="HB189" s="62">
        <v>19305</v>
      </c>
      <c r="HC189" s="62">
        <v>168.88088803849092</v>
      </c>
      <c r="HD189" s="62">
        <v>12.154999999999999</v>
      </c>
      <c r="HE189" s="62">
        <v>15</v>
      </c>
      <c r="HF189" s="62">
        <v>0.13053182598257826</v>
      </c>
      <c r="HG189" s="62">
        <v>12.2</v>
      </c>
      <c r="HH189" s="62">
        <v>6650</v>
      </c>
      <c r="HI189" s="62">
        <v>56.82936603462845</v>
      </c>
      <c r="HJ189" s="62">
        <v>12.215999999999999</v>
      </c>
      <c r="HK189" s="62">
        <v>0</v>
      </c>
      <c r="HL189" s="62">
        <v>0</v>
      </c>
      <c r="HM189" s="62">
        <v>12.23</v>
      </c>
      <c r="HN189" s="62">
        <v>0</v>
      </c>
      <c r="HO189" s="62">
        <v>0</v>
      </c>
      <c r="HP189" s="62">
        <v>12.23</v>
      </c>
      <c r="HQ189" s="62">
        <v>0</v>
      </c>
      <c r="HR189" s="62">
        <v>0</v>
      </c>
    </row>
    <row r="190" spans="16:226" s="43" customFormat="1">
      <c r="P190" s="150">
        <f t="shared" si="59"/>
        <v>10</v>
      </c>
      <c r="Q190" s="61" t="str">
        <f>_xll.BDH(A190,$R$7:$S$7,$C$1,$C$1,"Dir=V","Dts=S","Sort=A","Quote=C","QtTyp=Y","Days=T","Per=cd","DtFmt=D","UseDPDF=Y")</f>
        <v>#N/A Invalid Security</v>
      </c>
      <c r="T190" s="43">
        <f t="shared" si="62"/>
        <v>0</v>
      </c>
      <c r="V190" s="69" t="str">
        <f>_xll.BDH(B190,$R$7:$S$7,$C$1,$C$1,"Dir=V","Dts=S","Sort=A","Quote=C","QtTyp=Y","Days=T","Per=cd","DtFmt=D","UseDPDF=Y")</f>
        <v>#N/A Invalid Security</v>
      </c>
      <c r="Y190" s="43">
        <f t="shared" si="63"/>
        <v>0</v>
      </c>
      <c r="AA190" s="43">
        <f t="shared" si="64"/>
        <v>0</v>
      </c>
      <c r="AB190" s="43">
        <f t="shared" si="57"/>
        <v>0</v>
      </c>
      <c r="AF190" s="54">
        <v>42272</v>
      </c>
      <c r="AG190" s="43">
        <v>15.59</v>
      </c>
      <c r="AH190" s="43">
        <v>425110</v>
      </c>
      <c r="AI190" s="43">
        <f t="shared" si="60"/>
        <v>425110</v>
      </c>
      <c r="AK190" s="58">
        <f t="shared" si="61"/>
        <v>42576</v>
      </c>
      <c r="AL190" s="43">
        <f t="shared" si="68"/>
        <v>185</v>
      </c>
      <c r="AM190" s="43">
        <f>IF(AK190="","",NETWORKDAYS(AK190,$AM$2,FERIADOS!$A$1:$A$830)-1)</f>
        <v>111</v>
      </c>
      <c r="AN190" s="63">
        <v>3.286</v>
      </c>
      <c r="AO190" s="43">
        <f t="shared" si="65"/>
        <v>13.94</v>
      </c>
      <c r="AP190" s="50">
        <f t="shared" si="66"/>
        <v>100210</v>
      </c>
      <c r="AQ190" s="59">
        <f t="shared" si="58"/>
        <v>111.3076989038539</v>
      </c>
      <c r="AR190" s="59">
        <f t="shared" si="67"/>
        <v>0</v>
      </c>
      <c r="AS190" s="72">
        <v>42576</v>
      </c>
      <c r="AT190" s="73">
        <v>2004.0967413859357</v>
      </c>
      <c r="AU190" s="62">
        <v>0</v>
      </c>
      <c r="AV190" s="62">
        <v>0</v>
      </c>
      <c r="AW190" s="62">
        <v>0</v>
      </c>
      <c r="AX190" s="62">
        <v>0</v>
      </c>
      <c r="AY190" s="62">
        <v>0</v>
      </c>
      <c r="AZ190" s="62">
        <v>0</v>
      </c>
      <c r="BA190" s="62">
        <v>0</v>
      </c>
      <c r="BB190" s="62">
        <v>0</v>
      </c>
      <c r="BC190" s="62">
        <v>0</v>
      </c>
      <c r="BD190" s="62">
        <v>0</v>
      </c>
      <c r="BE190" s="62">
        <v>0</v>
      </c>
      <c r="BF190" s="62">
        <v>0</v>
      </c>
      <c r="BG190" s="62">
        <v>0</v>
      </c>
      <c r="BH190" s="62">
        <v>0</v>
      </c>
      <c r="BI190" s="62">
        <v>0</v>
      </c>
      <c r="BJ190" s="62">
        <v>0</v>
      </c>
      <c r="BK190" s="62">
        <v>0</v>
      </c>
      <c r="BL190" s="62">
        <v>0</v>
      </c>
      <c r="BM190" s="62">
        <v>0</v>
      </c>
      <c r="BN190" s="74">
        <v>0</v>
      </c>
      <c r="BO190" s="75">
        <v>0</v>
      </c>
      <c r="BP190" s="62">
        <v>0</v>
      </c>
      <c r="BQ190" s="62">
        <v>0</v>
      </c>
      <c r="BR190" s="62">
        <v>0</v>
      </c>
      <c r="BS190" s="62">
        <v>0</v>
      </c>
      <c r="BT190" s="62">
        <v>0</v>
      </c>
      <c r="BU190" s="62">
        <v>0</v>
      </c>
      <c r="BV190" s="62">
        <v>0</v>
      </c>
      <c r="BW190" s="62">
        <v>0</v>
      </c>
      <c r="BX190" s="62">
        <v>0</v>
      </c>
      <c r="BY190" s="62">
        <v>0</v>
      </c>
      <c r="BZ190" s="62">
        <v>0</v>
      </c>
      <c r="CA190" s="62">
        <v>0</v>
      </c>
      <c r="CB190" s="62">
        <v>0</v>
      </c>
      <c r="CC190" s="62">
        <v>0</v>
      </c>
      <c r="CD190" s="62">
        <v>0</v>
      </c>
      <c r="CE190" s="62">
        <v>0</v>
      </c>
      <c r="CF190" s="62">
        <v>0</v>
      </c>
      <c r="CG190" s="62">
        <v>0</v>
      </c>
      <c r="CH190" s="62">
        <v>14.13</v>
      </c>
      <c r="CI190" s="62">
        <v>1945</v>
      </c>
      <c r="CJ190" s="62">
        <v>0.10263200392820213</v>
      </c>
      <c r="CK190" s="62">
        <v>14.13</v>
      </c>
      <c r="CL190" s="62">
        <v>18440</v>
      </c>
      <c r="CM190" s="62">
        <v>5.383606077710823</v>
      </c>
      <c r="CN190" s="62">
        <v>14.115</v>
      </c>
      <c r="CO190" s="62">
        <v>13060</v>
      </c>
      <c r="CP190" s="62">
        <v>6.6005245054408288</v>
      </c>
      <c r="CQ190" s="62">
        <v>14.09</v>
      </c>
      <c r="CR190" s="62">
        <v>10075</v>
      </c>
      <c r="CS190" s="62">
        <v>7.0974694932683287</v>
      </c>
      <c r="CT190" s="62">
        <v>14.035</v>
      </c>
      <c r="CU190" s="62">
        <v>12100</v>
      </c>
      <c r="CV190" s="62">
        <v>10.887412557777761</v>
      </c>
      <c r="CW190" s="62">
        <v>13.94</v>
      </c>
      <c r="CX190" s="62">
        <v>100210</v>
      </c>
      <c r="CY190" s="62">
        <v>111.3076989038539</v>
      </c>
      <c r="CZ190" s="62">
        <v>13.856</v>
      </c>
      <c r="DA190" s="62">
        <v>10</v>
      </c>
      <c r="DB190" s="62">
        <v>1.3172985623808777E-2</v>
      </c>
      <c r="DC190" s="62">
        <v>0</v>
      </c>
      <c r="DD190" s="62">
        <v>0</v>
      </c>
      <c r="DE190" s="62">
        <v>0</v>
      </c>
      <c r="DF190" s="62">
        <v>13.635</v>
      </c>
      <c r="DG190" s="62">
        <v>4060</v>
      </c>
      <c r="DH190" s="62">
        <v>6.8732995825770393</v>
      </c>
      <c r="DI190" s="62">
        <v>13.532</v>
      </c>
      <c r="DJ190" s="62">
        <v>0</v>
      </c>
      <c r="DK190" s="62">
        <v>0</v>
      </c>
      <c r="DL190" s="62">
        <v>13.43</v>
      </c>
      <c r="DM190" s="62">
        <v>0</v>
      </c>
      <c r="DN190" s="62">
        <v>0</v>
      </c>
      <c r="DO190" s="62">
        <v>13.35</v>
      </c>
      <c r="DP190" s="62">
        <v>33480</v>
      </c>
      <c r="DQ190" s="62">
        <v>74.578468259319635</v>
      </c>
      <c r="DR190" s="62">
        <v>0</v>
      </c>
      <c r="DS190" s="62">
        <v>0</v>
      </c>
      <c r="DT190" s="62">
        <v>0</v>
      </c>
      <c r="DU190" s="62">
        <v>0</v>
      </c>
      <c r="DV190" s="62">
        <v>0</v>
      </c>
      <c r="DW190" s="62">
        <v>0</v>
      </c>
      <c r="DX190" s="62">
        <v>13.06</v>
      </c>
      <c r="DY190" s="62">
        <v>2635</v>
      </c>
      <c r="DZ190" s="62">
        <v>7.2748359054605558</v>
      </c>
      <c r="EA190" s="62"/>
      <c r="EB190" s="62"/>
      <c r="EC190" s="62"/>
      <c r="ED190" s="62"/>
      <c r="EE190" s="62"/>
      <c r="EF190" s="62"/>
      <c r="EG190" s="62">
        <v>12.82</v>
      </c>
      <c r="EH190" s="62">
        <v>77725</v>
      </c>
      <c r="EI190" s="62">
        <v>252.09937084179538</v>
      </c>
      <c r="EJ190" s="62"/>
      <c r="EK190" s="62">
        <v>0</v>
      </c>
      <c r="EL190" s="62">
        <v>0</v>
      </c>
      <c r="EM190" s="62">
        <v>0</v>
      </c>
      <c r="EN190" s="62">
        <v>0</v>
      </c>
      <c r="EO190" s="62">
        <v>0</v>
      </c>
      <c r="EP190" s="62">
        <v>12.68</v>
      </c>
      <c r="EQ190" s="62">
        <v>6835</v>
      </c>
      <c r="ER190" s="62">
        <v>25.263210661281057</v>
      </c>
      <c r="ES190" s="62">
        <v>12.55</v>
      </c>
      <c r="ET190" s="62">
        <v>4855</v>
      </c>
      <c r="EU190" s="62">
        <v>20.091161476196767</v>
      </c>
      <c r="EV190" s="62">
        <v>12.465</v>
      </c>
      <c r="EW190" s="62">
        <v>1755</v>
      </c>
      <c r="EX190" s="62">
        <v>7.9988881940240093</v>
      </c>
      <c r="EY190" s="62">
        <v>12.34</v>
      </c>
      <c r="EZ190" s="62">
        <v>66565</v>
      </c>
      <c r="FA190" s="62">
        <v>329.34257743879931</v>
      </c>
      <c r="FB190" s="62">
        <v>12.27</v>
      </c>
      <c r="FC190" s="62">
        <v>50</v>
      </c>
      <c r="FD190" s="62">
        <v>0.2651695046164006</v>
      </c>
      <c r="FE190" s="62">
        <v>12.26</v>
      </c>
      <c r="FF190" s="62">
        <v>1690</v>
      </c>
      <c r="FG190" s="62">
        <v>9.5193319207457279</v>
      </c>
      <c r="FH190" s="62">
        <v>12.225</v>
      </c>
      <c r="FI190" s="62">
        <v>50</v>
      </c>
      <c r="FJ190" s="62">
        <v>0.29822441994834981</v>
      </c>
      <c r="FK190" s="62">
        <v>12.21</v>
      </c>
      <c r="FL190" s="76">
        <v>26070</v>
      </c>
      <c r="FM190" s="76">
        <v>163.19766141232031</v>
      </c>
      <c r="FN190" s="76">
        <v>12.205</v>
      </c>
      <c r="FO190" s="76">
        <v>45</v>
      </c>
      <c r="FP190" s="76">
        <v>0.293560343378926</v>
      </c>
      <c r="FQ190" s="76">
        <v>12.2</v>
      </c>
      <c r="FR190" s="76">
        <v>1435</v>
      </c>
      <c r="FS190" s="76">
        <v>9.7064607783527759</v>
      </c>
      <c r="FT190" s="76">
        <v>12.151999999999999</v>
      </c>
      <c r="FU190" s="76">
        <v>10</v>
      </c>
      <c r="FV190" s="76">
        <v>7.0145643461721821E-2</v>
      </c>
      <c r="FW190" s="76">
        <v>12.11</v>
      </c>
      <c r="FX190" s="76">
        <v>76045</v>
      </c>
      <c r="FY190" s="76">
        <v>550.53364339815494</v>
      </c>
      <c r="FZ190" s="76">
        <v>12.114000000000001</v>
      </c>
      <c r="GA190" s="76">
        <v>5</v>
      </c>
      <c r="GB190" s="76">
        <v>3.7130521816508472E-2</v>
      </c>
      <c r="GC190" s="62">
        <v>12.118</v>
      </c>
      <c r="GD190" s="62">
        <v>5</v>
      </c>
      <c r="GE190" s="62">
        <v>3.7997361074321341E-2</v>
      </c>
      <c r="GF190" s="62">
        <v>12.122</v>
      </c>
      <c r="GG190" s="62">
        <v>0</v>
      </c>
      <c r="GH190" s="62">
        <v>0</v>
      </c>
      <c r="GI190" s="62">
        <v>12.125</v>
      </c>
      <c r="GJ190" s="62">
        <v>90</v>
      </c>
      <c r="GK190" s="62">
        <v>0.71184099480267016</v>
      </c>
      <c r="GL190" s="62">
        <v>12.138</v>
      </c>
      <c r="GM190" s="62">
        <v>0</v>
      </c>
      <c r="GN190" s="62">
        <v>0</v>
      </c>
      <c r="GO190" s="62">
        <v>12.15</v>
      </c>
      <c r="GP190" s="62">
        <v>17985</v>
      </c>
      <c r="GQ190" s="62">
        <v>150.01569771462238</v>
      </c>
      <c r="GR190" s="62">
        <v>12.145</v>
      </c>
      <c r="GS190" s="62">
        <v>5</v>
      </c>
      <c r="GT190" s="62">
        <v>4.2457343298186824E-2</v>
      </c>
      <c r="GU190" s="62">
        <v>12.14</v>
      </c>
      <c r="GV190" s="62">
        <v>215</v>
      </c>
      <c r="GW190" s="62">
        <v>1.8493585280575324</v>
      </c>
      <c r="GX190" s="62">
        <v>12.161</v>
      </c>
      <c r="GY190" s="62">
        <v>0</v>
      </c>
      <c r="GZ190" s="62">
        <v>0</v>
      </c>
      <c r="HA190" s="62">
        <v>12.18</v>
      </c>
      <c r="HB190" s="62">
        <v>17615</v>
      </c>
      <c r="HC190" s="62">
        <v>152.86381558445018</v>
      </c>
      <c r="HD190" s="62">
        <v>12.2</v>
      </c>
      <c r="HE190" s="62">
        <v>280</v>
      </c>
      <c r="HF190" s="62">
        <v>2.4190460874657731</v>
      </c>
      <c r="HG190" s="62">
        <v>12.24</v>
      </c>
      <c r="HH190" s="62">
        <v>11470</v>
      </c>
      <c r="HI190" s="62">
        <v>97.320870942311615</v>
      </c>
      <c r="HJ190" s="62">
        <v>12.256</v>
      </c>
      <c r="HK190" s="62">
        <v>0</v>
      </c>
      <c r="HL190" s="62">
        <v>0</v>
      </c>
      <c r="HM190" s="62">
        <v>12.27</v>
      </c>
      <c r="HN190" s="62">
        <v>0</v>
      </c>
      <c r="HO190" s="62">
        <v>0</v>
      </c>
      <c r="HP190" s="62">
        <v>12.27</v>
      </c>
      <c r="HQ190" s="62">
        <v>0</v>
      </c>
      <c r="HR190" s="62">
        <v>0</v>
      </c>
    </row>
    <row r="191" spans="16:226" s="43" customFormat="1">
      <c r="P191" s="150">
        <f t="shared" si="59"/>
        <v>10</v>
      </c>
      <c r="Q191" s="61" t="str">
        <f>_xll.BDH(A191,$R$7:$S$7,$C$1,$C$1,"Dir=V","Dts=S","Sort=A","Quote=C","QtTyp=Y","Days=T","Per=cd","DtFmt=D","UseDPDF=Y")</f>
        <v>#N/A Invalid Security</v>
      </c>
      <c r="T191" s="43">
        <f t="shared" si="62"/>
        <v>0</v>
      </c>
      <c r="V191" s="69" t="str">
        <f>_xll.BDH(B191,$R$7:$S$7,$C$1,$C$1,"Dir=V","Dts=S","Sort=A","Quote=C","QtTyp=Y","Days=T","Per=cd","DtFmt=D","UseDPDF=Y")</f>
        <v>#N/A Invalid Security</v>
      </c>
      <c r="Y191" s="43">
        <f t="shared" si="63"/>
        <v>0</v>
      </c>
      <c r="AA191" s="43">
        <f t="shared" si="64"/>
        <v>0</v>
      </c>
      <c r="AB191" s="43">
        <f t="shared" si="57"/>
        <v>0</v>
      </c>
      <c r="AF191" s="54">
        <v>42275</v>
      </c>
      <c r="AG191" s="43">
        <v>16.149999999999999</v>
      </c>
      <c r="AH191" s="43">
        <v>299705</v>
      </c>
      <c r="AI191" s="43">
        <f t="shared" si="60"/>
        <v>299705</v>
      </c>
      <c r="AK191" s="58">
        <f t="shared" si="61"/>
        <v>42573</v>
      </c>
      <c r="AL191" s="43">
        <f t="shared" si="68"/>
        <v>186</v>
      </c>
      <c r="AM191" s="43">
        <f>IF(AK191="","",NETWORKDAYS(AK191,$AM$2,FERIADOS!$A$1:$A$830)-1)</f>
        <v>112</v>
      </c>
      <c r="AN191" s="63">
        <v>3.2565</v>
      </c>
      <c r="AO191" s="43">
        <f t="shared" si="65"/>
        <v>13.945</v>
      </c>
      <c r="AP191" s="50">
        <f t="shared" si="66"/>
        <v>101950</v>
      </c>
      <c r="AQ191" s="59">
        <f t="shared" si="58"/>
        <v>115.22864626958291</v>
      </c>
      <c r="AR191" s="59">
        <f t="shared" si="67"/>
        <v>0</v>
      </c>
      <c r="AS191" s="72">
        <v>42573</v>
      </c>
      <c r="AT191" s="73">
        <v>3303.7820959775922</v>
      </c>
      <c r="AU191" s="62">
        <v>0</v>
      </c>
      <c r="AV191" s="62">
        <v>0</v>
      </c>
      <c r="AW191" s="62">
        <v>0</v>
      </c>
      <c r="AX191" s="62">
        <v>0</v>
      </c>
      <c r="AY191" s="62">
        <v>0</v>
      </c>
      <c r="AZ191" s="62">
        <v>0</v>
      </c>
      <c r="BA191" s="62">
        <v>0</v>
      </c>
      <c r="BB191" s="62">
        <v>0</v>
      </c>
      <c r="BC191" s="62">
        <v>0</v>
      </c>
      <c r="BD191" s="62">
        <v>0</v>
      </c>
      <c r="BE191" s="62">
        <v>0</v>
      </c>
      <c r="BF191" s="62">
        <v>0</v>
      </c>
      <c r="BG191" s="62">
        <v>0</v>
      </c>
      <c r="BH191" s="62">
        <v>0</v>
      </c>
      <c r="BI191" s="62">
        <v>0</v>
      </c>
      <c r="BJ191" s="62">
        <v>0</v>
      </c>
      <c r="BK191" s="62">
        <v>0</v>
      </c>
      <c r="BL191" s="62">
        <v>0</v>
      </c>
      <c r="BM191" s="62">
        <v>0</v>
      </c>
      <c r="BN191" s="74">
        <v>0</v>
      </c>
      <c r="BO191" s="75">
        <v>0</v>
      </c>
      <c r="BP191" s="62">
        <v>0</v>
      </c>
      <c r="BQ191" s="62">
        <v>0</v>
      </c>
      <c r="BR191" s="62">
        <v>0</v>
      </c>
      <c r="BS191" s="62">
        <v>0</v>
      </c>
      <c r="BT191" s="62">
        <v>0</v>
      </c>
      <c r="BU191" s="62">
        <v>0</v>
      </c>
      <c r="BV191" s="62">
        <v>0</v>
      </c>
      <c r="BW191" s="62">
        <v>0</v>
      </c>
      <c r="BX191" s="62">
        <v>0</v>
      </c>
      <c r="BY191" s="62">
        <v>0</v>
      </c>
      <c r="BZ191" s="62">
        <v>0</v>
      </c>
      <c r="CA191" s="62">
        <v>0</v>
      </c>
      <c r="CB191" s="62">
        <v>0</v>
      </c>
      <c r="CC191" s="62">
        <v>0</v>
      </c>
      <c r="CD191" s="62">
        <v>0</v>
      </c>
      <c r="CE191" s="62">
        <v>0</v>
      </c>
      <c r="CF191" s="62">
        <v>0</v>
      </c>
      <c r="CG191" s="62">
        <v>0</v>
      </c>
      <c r="CH191" s="62">
        <v>14.116</v>
      </c>
      <c r="CI191" s="62">
        <v>19865</v>
      </c>
      <c r="CJ191" s="62">
        <v>1.2687506083460574</v>
      </c>
      <c r="CK191" s="62">
        <v>14.132</v>
      </c>
      <c r="CL191" s="62">
        <v>2840</v>
      </c>
      <c r="CM191" s="62">
        <v>0.86606577765033554</v>
      </c>
      <c r="CN191" s="62">
        <v>14.111000000000001</v>
      </c>
      <c r="CO191" s="62">
        <v>134165</v>
      </c>
      <c r="CP191" s="62">
        <v>69.783958309654395</v>
      </c>
      <c r="CQ191" s="62">
        <v>14.095000000000001</v>
      </c>
      <c r="CR191" s="62">
        <v>10075</v>
      </c>
      <c r="CS191" s="62">
        <v>7.2613516321302134</v>
      </c>
      <c r="CT191" s="62">
        <v>14.04</v>
      </c>
      <c r="CU191" s="62">
        <v>4145</v>
      </c>
      <c r="CV191" s="62">
        <v>3.8034756450313845</v>
      </c>
      <c r="CW191" s="62">
        <v>13.945</v>
      </c>
      <c r="CX191" s="62">
        <v>101950</v>
      </c>
      <c r="CY191" s="62">
        <v>115.22864626958291</v>
      </c>
      <c r="CZ191" s="62">
        <v>13.801</v>
      </c>
      <c r="DA191" s="62">
        <v>10</v>
      </c>
      <c r="DB191" s="62">
        <v>1.3395275327211648E-2</v>
      </c>
      <c r="DC191" s="62">
        <v>0</v>
      </c>
      <c r="DD191" s="62">
        <v>0</v>
      </c>
      <c r="DE191" s="62">
        <v>0</v>
      </c>
      <c r="DF191" s="62">
        <v>13.63</v>
      </c>
      <c r="DG191" s="62">
        <v>11275</v>
      </c>
      <c r="DH191" s="62">
        <v>19.363023013682113</v>
      </c>
      <c r="DI191" s="62">
        <v>13.523</v>
      </c>
      <c r="DJ191" s="62">
        <v>1000</v>
      </c>
      <c r="DK191" s="62">
        <v>1.8798993057394753</v>
      </c>
      <c r="DL191" s="62">
        <v>13.417999999999999</v>
      </c>
      <c r="DM191" s="62">
        <v>0</v>
      </c>
      <c r="DN191" s="62">
        <v>0</v>
      </c>
      <c r="DO191" s="62">
        <v>13.335000000000001</v>
      </c>
      <c r="DP191" s="62">
        <v>63540</v>
      </c>
      <c r="DQ191" s="62">
        <v>143.39406652048191</v>
      </c>
      <c r="DR191" s="62">
        <v>0</v>
      </c>
      <c r="DS191" s="62">
        <v>0</v>
      </c>
      <c r="DT191" s="62">
        <v>0</v>
      </c>
      <c r="DU191" s="62">
        <v>0</v>
      </c>
      <c r="DV191" s="62">
        <v>0</v>
      </c>
      <c r="DW191" s="62">
        <v>0</v>
      </c>
      <c r="DX191" s="62">
        <v>13.07</v>
      </c>
      <c r="DY191" s="62">
        <v>6878</v>
      </c>
      <c r="DZ191" s="62">
        <v>19.212134328370784</v>
      </c>
      <c r="EA191" s="62"/>
      <c r="EB191" s="62"/>
      <c r="EC191" s="62"/>
      <c r="ED191" s="62"/>
      <c r="EE191" s="62"/>
      <c r="EF191" s="62"/>
      <c r="EG191" s="62">
        <v>12.84</v>
      </c>
      <c r="EH191" s="62">
        <v>133182</v>
      </c>
      <c r="EI191" s="62">
        <v>436.69940272799772</v>
      </c>
      <c r="EJ191" s="62"/>
      <c r="EK191" s="62">
        <v>0</v>
      </c>
      <c r="EL191" s="62">
        <v>0</v>
      </c>
      <c r="EM191" s="62">
        <v>0</v>
      </c>
      <c r="EN191" s="62">
        <v>0</v>
      </c>
      <c r="EO191" s="62">
        <v>0</v>
      </c>
      <c r="EP191" s="62">
        <v>12.68</v>
      </c>
      <c r="EQ191" s="62">
        <v>7535</v>
      </c>
      <c r="ER191" s="62">
        <v>28.156221403651656</v>
      </c>
      <c r="ES191" s="62">
        <v>12.54</v>
      </c>
      <c r="ET191" s="62">
        <v>11080</v>
      </c>
      <c r="EU191" s="62">
        <v>46.352965926913377</v>
      </c>
      <c r="EV191" s="62">
        <v>12.45</v>
      </c>
      <c r="EW191" s="62">
        <v>13100</v>
      </c>
      <c r="EX191" s="62">
        <v>60.355067723082016</v>
      </c>
      <c r="EY191" s="62">
        <v>12.32</v>
      </c>
      <c r="EZ191" s="62">
        <v>120895</v>
      </c>
      <c r="FA191" s="62">
        <v>604.64770423196387</v>
      </c>
      <c r="FB191" s="62">
        <v>12.244999999999999</v>
      </c>
      <c r="FC191" s="62">
        <v>305</v>
      </c>
      <c r="FD191" s="62">
        <v>1.6352035322370124</v>
      </c>
      <c r="FE191" s="62">
        <v>12.22</v>
      </c>
      <c r="FF191" s="62">
        <v>3095</v>
      </c>
      <c r="FG191" s="62">
        <v>17.631743412738057</v>
      </c>
      <c r="FH191" s="62">
        <v>12.2</v>
      </c>
      <c r="FI191" s="62">
        <v>140</v>
      </c>
      <c r="FJ191" s="62">
        <v>0.84404591552338493</v>
      </c>
      <c r="FK191" s="62">
        <v>12.15</v>
      </c>
      <c r="FL191" s="76">
        <v>43655</v>
      </c>
      <c r="FM191" s="76">
        <v>276.60273257953099</v>
      </c>
      <c r="FN191" s="76">
        <v>12.138999999999999</v>
      </c>
      <c r="FO191" s="76">
        <v>340</v>
      </c>
      <c r="FP191" s="76">
        <v>2.2456680817114645</v>
      </c>
      <c r="FQ191" s="76">
        <v>12.13</v>
      </c>
      <c r="FR191" s="76">
        <v>11220</v>
      </c>
      <c r="FS191" s="76">
        <v>76.858654517122147</v>
      </c>
      <c r="FT191" s="76">
        <v>12.098000000000001</v>
      </c>
      <c r="FU191" s="76">
        <v>35</v>
      </c>
      <c r="FV191" s="76">
        <v>0.24847512274573427</v>
      </c>
      <c r="FW191" s="76">
        <v>12.07</v>
      </c>
      <c r="FX191" s="76">
        <v>114605</v>
      </c>
      <c r="FY191" s="76">
        <v>839.20222292737253</v>
      </c>
      <c r="FZ191" s="76">
        <v>12.069000000000001</v>
      </c>
      <c r="GA191" s="76">
        <v>5</v>
      </c>
      <c r="GB191" s="76">
        <v>3.7567120670965952E-2</v>
      </c>
      <c r="GC191" s="62">
        <v>12.067</v>
      </c>
      <c r="GD191" s="62">
        <v>5</v>
      </c>
      <c r="GE191" s="62">
        <v>3.8458474913936731E-2</v>
      </c>
      <c r="GF191" s="62">
        <v>12.066000000000001</v>
      </c>
      <c r="GG191" s="62">
        <v>5</v>
      </c>
      <c r="GH191" s="62">
        <v>3.9307699497970361E-2</v>
      </c>
      <c r="GI191" s="62">
        <v>12.065</v>
      </c>
      <c r="GJ191" s="62">
        <v>295</v>
      </c>
      <c r="GK191" s="62">
        <v>2.3631557129501406</v>
      </c>
      <c r="GL191" s="62">
        <v>12.077999999999999</v>
      </c>
      <c r="GM191" s="62">
        <v>0</v>
      </c>
      <c r="GN191" s="62">
        <v>0</v>
      </c>
      <c r="GO191" s="62">
        <v>12.09</v>
      </c>
      <c r="GP191" s="62">
        <v>28845</v>
      </c>
      <c r="GQ191" s="62">
        <v>243.78558908862888</v>
      </c>
      <c r="GR191" s="62">
        <v>12.105</v>
      </c>
      <c r="GS191" s="62">
        <v>0</v>
      </c>
      <c r="GT191" s="62">
        <v>0</v>
      </c>
      <c r="GU191" s="62">
        <v>12.118</v>
      </c>
      <c r="GV191" s="62">
        <v>120</v>
      </c>
      <c r="GW191" s="62">
        <v>1.0433544798635435</v>
      </c>
      <c r="GX191" s="62">
        <v>12.129</v>
      </c>
      <c r="GY191" s="62">
        <v>0</v>
      </c>
      <c r="GZ191" s="62">
        <v>0</v>
      </c>
      <c r="HA191" s="62">
        <v>12.14</v>
      </c>
      <c r="HB191" s="62">
        <v>17885</v>
      </c>
      <c r="HC191" s="62">
        <v>157.14196225659302</v>
      </c>
      <c r="HD191" s="62">
        <v>12.13</v>
      </c>
      <c r="HE191" s="62">
        <v>310</v>
      </c>
      <c r="HF191" s="62">
        <v>2.7200208294681842</v>
      </c>
      <c r="HG191" s="62">
        <v>12.22</v>
      </c>
      <c r="HH191" s="62">
        <v>14345</v>
      </c>
      <c r="HI191" s="62">
        <v>123.05780552641822</v>
      </c>
      <c r="HJ191" s="62">
        <v>12.239000000000001</v>
      </c>
      <c r="HK191" s="62">
        <v>0</v>
      </c>
      <c r="HL191" s="62">
        <v>0</v>
      </c>
      <c r="HM191" s="62">
        <v>12.255000000000001</v>
      </c>
      <c r="HN191" s="62">
        <v>0</v>
      </c>
      <c r="HO191" s="62">
        <v>0</v>
      </c>
      <c r="HP191" s="62">
        <v>12.255000000000001</v>
      </c>
      <c r="HQ191" s="62">
        <v>0</v>
      </c>
      <c r="HR191" s="62">
        <v>0</v>
      </c>
    </row>
    <row r="192" spans="16:226" s="43" customFormat="1">
      <c r="P192" s="150">
        <f t="shared" si="59"/>
        <v>10</v>
      </c>
      <c r="Q192" s="61" t="str">
        <f>_xll.BDH(A192,$R$7:$S$7,$C$1,$C$1,"Dir=V","Dts=S","Sort=A","Quote=C","QtTyp=Y","Days=T","Per=cd","DtFmt=D","UseDPDF=Y")</f>
        <v>#N/A Invalid Security</v>
      </c>
      <c r="T192" s="43">
        <f t="shared" si="62"/>
        <v>0</v>
      </c>
      <c r="V192" s="69" t="str">
        <f>_xll.BDH(B192,$R$7:$S$7,$C$1,$C$1,"Dir=V","Dts=S","Sort=A","Quote=C","QtTyp=Y","Days=T","Per=cd","DtFmt=D","UseDPDF=Y")</f>
        <v>#N/A Invalid Security</v>
      </c>
      <c r="Y192" s="43">
        <f t="shared" si="63"/>
        <v>0</v>
      </c>
      <c r="AA192" s="43">
        <f t="shared" si="64"/>
        <v>0</v>
      </c>
      <c r="AB192" s="43">
        <f t="shared" si="57"/>
        <v>0</v>
      </c>
      <c r="AF192" s="54">
        <v>42276</v>
      </c>
      <c r="AG192" s="43">
        <v>15.9</v>
      </c>
      <c r="AH192" s="43">
        <v>380875</v>
      </c>
      <c r="AI192" s="43">
        <f t="shared" si="60"/>
        <v>380875</v>
      </c>
      <c r="AK192" s="58">
        <f t="shared" si="61"/>
        <v>42572</v>
      </c>
      <c r="AL192" s="43">
        <f t="shared" si="68"/>
        <v>187</v>
      </c>
      <c r="AM192" s="43">
        <f>IF(AK192="","",NETWORKDAYS(AK192,$AM$2,FERIADOS!$A$1:$A$830)-1)</f>
        <v>113</v>
      </c>
      <c r="AN192" s="63">
        <v>3.2719</v>
      </c>
      <c r="AO192" s="43">
        <f t="shared" si="65"/>
        <v>13.945</v>
      </c>
      <c r="AP192" s="50">
        <f t="shared" si="66"/>
        <v>310987</v>
      </c>
      <c r="AQ192" s="59">
        <f t="shared" si="58"/>
        <v>352.77838264965902</v>
      </c>
      <c r="AR192" s="59">
        <f t="shared" si="67"/>
        <v>0</v>
      </c>
      <c r="AS192" s="72">
        <v>42572</v>
      </c>
      <c r="AT192" s="73">
        <v>4864.4259518003319</v>
      </c>
      <c r="AU192" s="62">
        <v>0</v>
      </c>
      <c r="AV192" s="62">
        <v>0</v>
      </c>
      <c r="AW192" s="62">
        <v>0</v>
      </c>
      <c r="AX192" s="62">
        <v>0</v>
      </c>
      <c r="AY192" s="62">
        <v>0</v>
      </c>
      <c r="AZ192" s="62">
        <v>0</v>
      </c>
      <c r="BA192" s="62">
        <v>0</v>
      </c>
      <c r="BB192" s="62">
        <v>0</v>
      </c>
      <c r="BC192" s="62">
        <v>0</v>
      </c>
      <c r="BD192" s="62">
        <v>0</v>
      </c>
      <c r="BE192" s="62">
        <v>0</v>
      </c>
      <c r="BF192" s="62">
        <v>0</v>
      </c>
      <c r="BG192" s="62">
        <v>0</v>
      </c>
      <c r="BH192" s="62">
        <v>0</v>
      </c>
      <c r="BI192" s="62">
        <v>0</v>
      </c>
      <c r="BJ192" s="62">
        <v>0</v>
      </c>
      <c r="BK192" s="62">
        <v>0</v>
      </c>
      <c r="BL192" s="62">
        <v>0</v>
      </c>
      <c r="BM192" s="62">
        <v>0</v>
      </c>
      <c r="BN192" s="74">
        <v>0</v>
      </c>
      <c r="BO192" s="75">
        <v>0</v>
      </c>
      <c r="BP192" s="62">
        <v>0</v>
      </c>
      <c r="BQ192" s="62">
        <v>0</v>
      </c>
      <c r="BR192" s="62">
        <v>0</v>
      </c>
      <c r="BS192" s="62">
        <v>0</v>
      </c>
      <c r="BT192" s="62">
        <v>0</v>
      </c>
      <c r="BU192" s="62">
        <v>0</v>
      </c>
      <c r="BV192" s="62">
        <v>0</v>
      </c>
      <c r="BW192" s="62">
        <v>0</v>
      </c>
      <c r="BX192" s="62">
        <v>0</v>
      </c>
      <c r="BY192" s="62">
        <v>0</v>
      </c>
      <c r="BZ192" s="62">
        <v>0</v>
      </c>
      <c r="CA192" s="62">
        <v>0</v>
      </c>
      <c r="CB192" s="62">
        <v>0</v>
      </c>
      <c r="CC192" s="62">
        <v>0</v>
      </c>
      <c r="CD192" s="62">
        <v>0</v>
      </c>
      <c r="CE192" s="62">
        <v>0</v>
      </c>
      <c r="CF192" s="62">
        <v>0</v>
      </c>
      <c r="CG192" s="62">
        <v>0</v>
      </c>
      <c r="CH192" s="62">
        <v>14.127000000000001</v>
      </c>
      <c r="CI192" s="62">
        <v>86910</v>
      </c>
      <c r="CJ192" s="62">
        <v>6.4414657954846799</v>
      </c>
      <c r="CK192" s="62">
        <v>14.125</v>
      </c>
      <c r="CL192" s="62">
        <v>85465</v>
      </c>
      <c r="CM192" s="62">
        <v>26.822370269816748</v>
      </c>
      <c r="CN192" s="62">
        <v>14.11</v>
      </c>
      <c r="CO192" s="62">
        <v>545115</v>
      </c>
      <c r="CP192" s="62">
        <v>287.69533267645335</v>
      </c>
      <c r="CQ192" s="62">
        <v>14.07</v>
      </c>
      <c r="CR192" s="62">
        <v>10075</v>
      </c>
      <c r="CS192" s="62">
        <v>7.3286431328909236</v>
      </c>
      <c r="CT192" s="62">
        <v>14.03</v>
      </c>
      <c r="CU192" s="62">
        <v>5795</v>
      </c>
      <c r="CV192" s="62">
        <v>5.3491516227162341</v>
      </c>
      <c r="CW192" s="62">
        <v>13.945</v>
      </c>
      <c r="CX192" s="62">
        <v>310987</v>
      </c>
      <c r="CY192" s="62">
        <v>352.77838264965902</v>
      </c>
      <c r="CZ192" s="62">
        <v>13.85</v>
      </c>
      <c r="DA192" s="62">
        <v>1180</v>
      </c>
      <c r="DB192" s="62">
        <v>1.5830833050673265</v>
      </c>
      <c r="DC192" s="62">
        <v>0</v>
      </c>
      <c r="DD192" s="62">
        <v>0</v>
      </c>
      <c r="DE192" s="62">
        <v>0</v>
      </c>
      <c r="DF192" s="62">
        <v>13.625</v>
      </c>
      <c r="DG192" s="62">
        <v>30290</v>
      </c>
      <c r="DH192" s="62">
        <v>52.046773457965038</v>
      </c>
      <c r="DI192" s="62">
        <v>13.515000000000001</v>
      </c>
      <c r="DJ192" s="62">
        <v>0</v>
      </c>
      <c r="DK192" s="62">
        <v>0</v>
      </c>
      <c r="DL192" s="62">
        <v>13.404999999999999</v>
      </c>
      <c r="DM192" s="62">
        <v>0</v>
      </c>
      <c r="DN192" s="62">
        <v>0</v>
      </c>
      <c r="DO192" s="62">
        <v>13.32</v>
      </c>
      <c r="DP192" s="62">
        <v>97638</v>
      </c>
      <c r="DQ192" s="62">
        <v>220.18415533783823</v>
      </c>
      <c r="DR192" s="62">
        <v>0</v>
      </c>
      <c r="DS192" s="62">
        <v>0</v>
      </c>
      <c r="DT192" s="62">
        <v>0</v>
      </c>
      <c r="DU192" s="62">
        <v>0</v>
      </c>
      <c r="DV192" s="62">
        <v>0</v>
      </c>
      <c r="DW192" s="62">
        <v>0</v>
      </c>
      <c r="DX192" s="62">
        <v>13.02</v>
      </c>
      <c r="DY192" s="62">
        <v>15360</v>
      </c>
      <c r="DZ192" s="62">
        <v>42.865786194901986</v>
      </c>
      <c r="EA192" s="62"/>
      <c r="EB192" s="62"/>
      <c r="EC192" s="62"/>
      <c r="ED192" s="62"/>
      <c r="EE192" s="62"/>
      <c r="EF192" s="62"/>
      <c r="EG192" s="62">
        <v>12.78</v>
      </c>
      <c r="EH192" s="62">
        <v>268469</v>
      </c>
      <c r="EI192" s="62">
        <v>879.30239379058241</v>
      </c>
      <c r="EJ192" s="62"/>
      <c r="EK192" s="62">
        <v>0</v>
      </c>
      <c r="EL192" s="62">
        <v>0</v>
      </c>
      <c r="EM192" s="62">
        <v>0</v>
      </c>
      <c r="EN192" s="62">
        <v>0</v>
      </c>
      <c r="EO192" s="62">
        <v>0</v>
      </c>
      <c r="EP192" s="62">
        <v>12.63</v>
      </c>
      <c r="EQ192" s="62">
        <v>4535</v>
      </c>
      <c r="ER192" s="62">
        <v>16.918347770698869</v>
      </c>
      <c r="ES192" s="62">
        <v>12.5</v>
      </c>
      <c r="ET192" s="62">
        <v>11200</v>
      </c>
      <c r="EU192" s="62">
        <v>46.757353333182742</v>
      </c>
      <c r="EV192" s="62">
        <v>12.4</v>
      </c>
      <c r="EW192" s="62">
        <v>9780</v>
      </c>
      <c r="EX192" s="62">
        <v>44.97127383413725</v>
      </c>
      <c r="EY192" s="62">
        <v>12.28</v>
      </c>
      <c r="EZ192" s="62">
        <v>176750</v>
      </c>
      <c r="FA192" s="62">
        <v>881.95191142615272</v>
      </c>
      <c r="FB192" s="62">
        <v>12.2</v>
      </c>
      <c r="FC192" s="62">
        <v>380</v>
      </c>
      <c r="FD192" s="62">
        <v>2.0327903097825</v>
      </c>
      <c r="FE192" s="62">
        <v>12.17</v>
      </c>
      <c r="FF192" s="62">
        <v>11430</v>
      </c>
      <c r="FG192" s="62">
        <v>64.980422662023486</v>
      </c>
      <c r="FH192" s="62">
        <v>12.125</v>
      </c>
      <c r="FI192" s="62">
        <v>45</v>
      </c>
      <c r="FJ192" s="62">
        <v>0.27099371397557992</v>
      </c>
      <c r="FK192" s="62">
        <v>12.09</v>
      </c>
      <c r="FL192" s="76">
        <v>49272</v>
      </c>
      <c r="FM192" s="76">
        <v>311.67978483569198</v>
      </c>
      <c r="FN192" s="76">
        <v>12.05</v>
      </c>
      <c r="FO192" s="76">
        <v>345</v>
      </c>
      <c r="FP192" s="76">
        <v>2.2778302780497635</v>
      </c>
      <c r="FQ192" s="76">
        <v>12.05</v>
      </c>
      <c r="FR192" s="76">
        <v>21595</v>
      </c>
      <c r="FS192" s="76">
        <v>147.83316643715989</v>
      </c>
      <c r="FT192" s="76">
        <v>12.03</v>
      </c>
      <c r="FU192" s="76">
        <v>95</v>
      </c>
      <c r="FV192" s="76">
        <v>0.67370543303473696</v>
      </c>
      <c r="FW192" s="76">
        <v>11.97</v>
      </c>
      <c r="FX192" s="76">
        <v>146870</v>
      </c>
      <c r="FY192" s="76">
        <v>1076.0805451105971</v>
      </c>
      <c r="FZ192" s="76">
        <v>11.97</v>
      </c>
      <c r="GA192" s="76">
        <v>10</v>
      </c>
      <c r="GB192" s="76">
        <v>7.5186216521304888E-2</v>
      </c>
      <c r="GC192" s="62">
        <v>11.97</v>
      </c>
      <c r="GD192" s="62">
        <v>10</v>
      </c>
      <c r="GE192" s="62">
        <v>7.6975497549343574E-2</v>
      </c>
      <c r="GF192" s="62">
        <v>11.97</v>
      </c>
      <c r="GG192" s="62">
        <v>0</v>
      </c>
      <c r="GH192" s="62">
        <v>0</v>
      </c>
      <c r="GI192" s="62">
        <v>11.97</v>
      </c>
      <c r="GJ192" s="62">
        <v>390</v>
      </c>
      <c r="GK192" s="62">
        <v>3.1273305611522644</v>
      </c>
      <c r="GL192" s="62">
        <v>11.981</v>
      </c>
      <c r="GM192" s="62">
        <v>0</v>
      </c>
      <c r="GN192" s="62">
        <v>0</v>
      </c>
      <c r="GO192" s="62">
        <v>11.99</v>
      </c>
      <c r="GP192" s="62">
        <v>15125</v>
      </c>
      <c r="GQ192" s="62">
        <v>128.0949928991264</v>
      </c>
      <c r="GR192" s="62">
        <v>11.993</v>
      </c>
      <c r="GS192" s="62">
        <v>0</v>
      </c>
      <c r="GT192" s="62">
        <v>0</v>
      </c>
      <c r="GU192" s="62">
        <v>11.994999999999999</v>
      </c>
      <c r="GV192" s="62">
        <v>160</v>
      </c>
      <c r="GW192" s="62">
        <v>1.3975448221183406</v>
      </c>
      <c r="GX192" s="62">
        <v>12.029</v>
      </c>
      <c r="GY192" s="62">
        <v>0</v>
      </c>
      <c r="GZ192" s="62">
        <v>0</v>
      </c>
      <c r="HA192" s="62">
        <v>12.06</v>
      </c>
      <c r="HB192" s="62">
        <v>20542</v>
      </c>
      <c r="HC192" s="62">
        <v>180.85182682059585</v>
      </c>
      <c r="HD192" s="62">
        <v>12.082000000000001</v>
      </c>
      <c r="HE192" s="62">
        <v>560</v>
      </c>
      <c r="HF192" s="62">
        <v>4.9121657288484597</v>
      </c>
      <c r="HG192" s="62">
        <v>12.1</v>
      </c>
      <c r="HH192" s="62">
        <v>7760</v>
      </c>
      <c r="HI192" s="62">
        <v>67.064265876556263</v>
      </c>
      <c r="HJ192" s="62">
        <v>12.119</v>
      </c>
      <c r="HK192" s="62">
        <v>0</v>
      </c>
      <c r="HL192" s="62">
        <v>0</v>
      </c>
      <c r="HM192" s="62">
        <v>12.135</v>
      </c>
      <c r="HN192" s="62">
        <v>0</v>
      </c>
      <c r="HO192" s="62">
        <v>0</v>
      </c>
      <c r="HP192" s="62">
        <v>12.135</v>
      </c>
      <c r="HQ192" s="62">
        <v>0</v>
      </c>
      <c r="HR192" s="62">
        <v>0</v>
      </c>
    </row>
    <row r="193" spans="16:226" s="43" customFormat="1">
      <c r="P193" s="150">
        <f t="shared" si="59"/>
        <v>10</v>
      </c>
      <c r="Q193" s="61" t="str">
        <f>_xll.BDH(A193,$R$7:$S$7,$C$1,$C$1,"Dir=V","Dts=S","Sort=A","Quote=C","QtTyp=Y","Days=T","Per=cd","DtFmt=D","UseDPDF=Y")</f>
        <v>#N/A Invalid Security</v>
      </c>
      <c r="T193" s="43">
        <f t="shared" si="62"/>
        <v>0</v>
      </c>
      <c r="V193" s="69" t="str">
        <f>_xll.BDH(B193,$R$7:$S$7,$C$1,$C$1,"Dir=V","Dts=S","Sort=A","Quote=C","QtTyp=Y","Days=T","Per=cd","DtFmt=D","UseDPDF=Y")</f>
        <v>#N/A Invalid Security</v>
      </c>
      <c r="Y193" s="43">
        <f t="shared" si="63"/>
        <v>0</v>
      </c>
      <c r="AA193" s="43">
        <f t="shared" si="64"/>
        <v>0</v>
      </c>
      <c r="AB193" s="43">
        <f t="shared" si="57"/>
        <v>0</v>
      </c>
      <c r="AF193" s="54">
        <v>42277</v>
      </c>
      <c r="AG193" s="43">
        <v>15.6</v>
      </c>
      <c r="AH193" s="43">
        <v>273320</v>
      </c>
      <c r="AI193" s="43">
        <f t="shared" si="60"/>
        <v>273320</v>
      </c>
      <c r="AK193" s="58">
        <f t="shared" si="61"/>
        <v>42571</v>
      </c>
      <c r="AL193" s="43">
        <f t="shared" si="68"/>
        <v>188</v>
      </c>
      <c r="AM193" s="43">
        <f>IF(AK193="","",NETWORKDAYS(AK193,$AM$2,FERIADOS!$A$1:$A$830)-1)</f>
        <v>114</v>
      </c>
      <c r="AN193" s="63">
        <v>3.26</v>
      </c>
      <c r="AO193" s="43">
        <f t="shared" si="65"/>
        <v>13.845000000000001</v>
      </c>
      <c r="AP193" s="50">
        <f t="shared" si="66"/>
        <v>152415</v>
      </c>
      <c r="AQ193" s="59">
        <f t="shared" si="58"/>
        <v>175.19636775861235</v>
      </c>
      <c r="AR193" s="59">
        <f t="shared" si="67"/>
        <v>0</v>
      </c>
      <c r="AS193" s="72">
        <v>42571</v>
      </c>
      <c r="AT193" s="73">
        <v>3653.8679860308439</v>
      </c>
      <c r="AU193" s="62">
        <v>0</v>
      </c>
      <c r="AV193" s="62">
        <v>0</v>
      </c>
      <c r="AW193" s="62">
        <v>0</v>
      </c>
      <c r="AX193" s="62">
        <v>0</v>
      </c>
      <c r="AY193" s="62">
        <v>0</v>
      </c>
      <c r="AZ193" s="62">
        <v>0</v>
      </c>
      <c r="BA193" s="62">
        <v>0</v>
      </c>
      <c r="BB193" s="62">
        <v>0</v>
      </c>
      <c r="BC193" s="62">
        <v>0</v>
      </c>
      <c r="BD193" s="62">
        <v>0</v>
      </c>
      <c r="BE193" s="62">
        <v>0</v>
      </c>
      <c r="BF193" s="62">
        <v>0</v>
      </c>
      <c r="BG193" s="62">
        <v>0</v>
      </c>
      <c r="BH193" s="62">
        <v>0</v>
      </c>
      <c r="BI193" s="62">
        <v>0</v>
      </c>
      <c r="BJ193" s="62">
        <v>0</v>
      </c>
      <c r="BK193" s="62">
        <v>0</v>
      </c>
      <c r="BL193" s="62">
        <v>0</v>
      </c>
      <c r="BM193" s="62">
        <v>0</v>
      </c>
      <c r="BN193" s="74">
        <v>0</v>
      </c>
      <c r="BO193" s="75">
        <v>0</v>
      </c>
      <c r="BP193" s="62">
        <v>0</v>
      </c>
      <c r="BQ193" s="62">
        <v>0</v>
      </c>
      <c r="BR193" s="62">
        <v>0</v>
      </c>
      <c r="BS193" s="62">
        <v>0</v>
      </c>
      <c r="BT193" s="62">
        <v>0</v>
      </c>
      <c r="BU193" s="62">
        <v>0</v>
      </c>
      <c r="BV193" s="62">
        <v>0</v>
      </c>
      <c r="BW193" s="62">
        <v>0</v>
      </c>
      <c r="BX193" s="62">
        <v>0</v>
      </c>
      <c r="BY193" s="62">
        <v>0</v>
      </c>
      <c r="BZ193" s="62">
        <v>0</v>
      </c>
      <c r="CA193" s="62">
        <v>0</v>
      </c>
      <c r="CB193" s="62">
        <v>0</v>
      </c>
      <c r="CC193" s="62">
        <v>0</v>
      </c>
      <c r="CD193" s="62">
        <v>0</v>
      </c>
      <c r="CE193" s="62">
        <v>0</v>
      </c>
      <c r="CF193" s="62">
        <v>0</v>
      </c>
      <c r="CG193" s="62">
        <v>0</v>
      </c>
      <c r="CH193" s="62">
        <v>14.119</v>
      </c>
      <c r="CI193" s="62">
        <v>155815</v>
      </c>
      <c r="CJ193" s="62">
        <v>13.240435390551418</v>
      </c>
      <c r="CK193" s="62">
        <v>14.11</v>
      </c>
      <c r="CL193" s="62">
        <v>89840</v>
      </c>
      <c r="CM193" s="62">
        <v>29.23060919215369</v>
      </c>
      <c r="CN193" s="62">
        <v>14.081</v>
      </c>
      <c r="CO193" s="62">
        <v>240235</v>
      </c>
      <c r="CP193" s="62">
        <v>129.71859679211786</v>
      </c>
      <c r="CQ193" s="62">
        <v>14.03</v>
      </c>
      <c r="CR193" s="62">
        <v>510</v>
      </c>
      <c r="CS193" s="62">
        <v>0.37754978789112137</v>
      </c>
      <c r="CT193" s="62">
        <v>13.920999999999999</v>
      </c>
      <c r="CU193" s="62">
        <v>25</v>
      </c>
      <c r="CV193" s="62">
        <v>2.3433709036885797E-2</v>
      </c>
      <c r="CW193" s="62">
        <v>13.845000000000001</v>
      </c>
      <c r="CX193" s="62">
        <v>152415</v>
      </c>
      <c r="CY193" s="62">
        <v>175.19636775861235</v>
      </c>
      <c r="CZ193" s="62">
        <v>13.747999999999999</v>
      </c>
      <c r="DA193" s="62">
        <v>3290</v>
      </c>
      <c r="DB193" s="62">
        <v>4.4666407405538013</v>
      </c>
      <c r="DC193" s="62">
        <v>0</v>
      </c>
      <c r="DD193" s="62">
        <v>0</v>
      </c>
      <c r="DE193" s="62">
        <v>0</v>
      </c>
      <c r="DF193" s="62">
        <v>13.494999999999999</v>
      </c>
      <c r="DG193" s="62">
        <v>28225</v>
      </c>
      <c r="DH193" s="62">
        <v>49.02275814260679</v>
      </c>
      <c r="DI193" s="62">
        <v>13.365</v>
      </c>
      <c r="DJ193" s="62">
        <v>0</v>
      </c>
      <c r="DK193" s="62">
        <v>0</v>
      </c>
      <c r="DL193" s="62">
        <v>13.236000000000001</v>
      </c>
      <c r="DM193" s="62">
        <v>0</v>
      </c>
      <c r="DN193" s="62">
        <v>0</v>
      </c>
      <c r="DO193" s="62">
        <v>13.135</v>
      </c>
      <c r="DP193" s="62">
        <v>66994</v>
      </c>
      <c r="DQ193" s="62">
        <v>152.67867279156999</v>
      </c>
      <c r="DR193" s="62">
        <v>0</v>
      </c>
      <c r="DS193" s="62">
        <v>0</v>
      </c>
      <c r="DT193" s="62">
        <v>0</v>
      </c>
      <c r="DU193" s="62">
        <v>0</v>
      </c>
      <c r="DV193" s="62">
        <v>0</v>
      </c>
      <c r="DW193" s="62">
        <v>0</v>
      </c>
      <c r="DX193" s="62">
        <v>12.85</v>
      </c>
      <c r="DY193" s="62">
        <v>3110</v>
      </c>
      <c r="DZ193" s="62">
        <v>8.7645392737336998</v>
      </c>
      <c r="EA193" s="62"/>
      <c r="EB193" s="62"/>
      <c r="EC193" s="62"/>
      <c r="ED193" s="62"/>
      <c r="EE193" s="62"/>
      <c r="EF193" s="62"/>
      <c r="EG193" s="62">
        <v>12.62</v>
      </c>
      <c r="EH193" s="62">
        <v>132315</v>
      </c>
      <c r="EI193" s="62">
        <v>437.45271387705725</v>
      </c>
      <c r="EJ193" s="62"/>
      <c r="EK193" s="62">
        <v>0</v>
      </c>
      <c r="EL193" s="62">
        <v>0</v>
      </c>
      <c r="EM193" s="62">
        <v>0</v>
      </c>
      <c r="EN193" s="62">
        <v>0</v>
      </c>
      <c r="EO193" s="62">
        <v>0</v>
      </c>
      <c r="EP193" s="62">
        <v>12.46</v>
      </c>
      <c r="EQ193" s="62">
        <v>3120</v>
      </c>
      <c r="ER193" s="62">
        <v>11.751625536899748</v>
      </c>
      <c r="ES193" s="62">
        <v>12.33</v>
      </c>
      <c r="ET193" s="62">
        <v>7145</v>
      </c>
      <c r="EU193" s="62">
        <v>30.118424033770964</v>
      </c>
      <c r="EV193" s="62">
        <v>12.24</v>
      </c>
      <c r="EW193" s="62">
        <v>4395</v>
      </c>
      <c r="EX193" s="62">
        <v>20.403112997255942</v>
      </c>
      <c r="EY193" s="62">
        <v>12.14</v>
      </c>
      <c r="EZ193" s="62">
        <v>104565</v>
      </c>
      <c r="FA193" s="62">
        <v>526.5305997987731</v>
      </c>
      <c r="FB193" s="62">
        <v>12.055</v>
      </c>
      <c r="FC193" s="62">
        <v>45</v>
      </c>
      <c r="FD193" s="62">
        <v>0.24300437251706195</v>
      </c>
      <c r="FE193" s="62">
        <v>12.05</v>
      </c>
      <c r="FF193" s="62">
        <v>3150</v>
      </c>
      <c r="FG193" s="62">
        <v>18.065266436897442</v>
      </c>
      <c r="FH193" s="62">
        <v>12.005000000000001</v>
      </c>
      <c r="FI193" s="62">
        <v>675</v>
      </c>
      <c r="FJ193" s="62">
        <v>4.1013099342372294</v>
      </c>
      <c r="FK193" s="62">
        <v>12</v>
      </c>
      <c r="FL193" s="76">
        <v>42545</v>
      </c>
      <c r="FM193" s="76">
        <v>271.26398963484939</v>
      </c>
      <c r="FN193" s="76">
        <v>11.989000000000001</v>
      </c>
      <c r="FO193" s="76">
        <v>40</v>
      </c>
      <c r="FP193" s="76">
        <v>0.26590361171003868</v>
      </c>
      <c r="FQ193" s="76">
        <v>11.98</v>
      </c>
      <c r="FR193" s="76">
        <v>14260</v>
      </c>
      <c r="FS193" s="76">
        <v>98.333254306248605</v>
      </c>
      <c r="FT193" s="76">
        <v>11.948</v>
      </c>
      <c r="FU193" s="76">
        <v>45</v>
      </c>
      <c r="FV193" s="76">
        <v>0.32166653414997814</v>
      </c>
      <c r="FW193" s="76">
        <v>11.92</v>
      </c>
      <c r="FX193" s="76">
        <v>123580</v>
      </c>
      <c r="FY193" s="76">
        <v>911.36052663707596</v>
      </c>
      <c r="FZ193" s="76">
        <v>11.923999999999999</v>
      </c>
      <c r="GA193" s="76">
        <v>5</v>
      </c>
      <c r="GB193" s="76">
        <v>3.7833567980452003E-2</v>
      </c>
      <c r="GC193" s="62">
        <v>11.928000000000001</v>
      </c>
      <c r="GD193" s="62">
        <v>15</v>
      </c>
      <c r="GE193" s="62">
        <v>0.1161840183155613</v>
      </c>
      <c r="GF193" s="62">
        <v>11.932</v>
      </c>
      <c r="GG193" s="62">
        <v>0</v>
      </c>
      <c r="GH193" s="62">
        <v>0</v>
      </c>
      <c r="GI193" s="62">
        <v>11.935</v>
      </c>
      <c r="GJ193" s="62">
        <v>290</v>
      </c>
      <c r="GK193" s="62">
        <v>2.3392959728347247</v>
      </c>
      <c r="GL193" s="62">
        <v>11.954000000000001</v>
      </c>
      <c r="GM193" s="62">
        <v>5</v>
      </c>
      <c r="GN193" s="62">
        <v>4.1565733198951606E-2</v>
      </c>
      <c r="GO193" s="62">
        <v>11.97</v>
      </c>
      <c r="GP193" s="62">
        <v>46330</v>
      </c>
      <c r="GQ193" s="62">
        <v>394.3942442936484</v>
      </c>
      <c r="GR193" s="62">
        <v>11.981</v>
      </c>
      <c r="GS193" s="62">
        <v>5</v>
      </c>
      <c r="GT193" s="62">
        <v>4.3310173291775403E-2</v>
      </c>
      <c r="GU193" s="62">
        <v>11.99</v>
      </c>
      <c r="GV193" s="62">
        <v>485</v>
      </c>
      <c r="GW193" s="62">
        <v>4.2537343273903847</v>
      </c>
      <c r="GX193" s="62">
        <v>11.994999999999999</v>
      </c>
      <c r="GY193" s="62">
        <v>0</v>
      </c>
      <c r="GZ193" s="62">
        <v>0</v>
      </c>
      <c r="HA193" s="62">
        <v>12</v>
      </c>
      <c r="HB193" s="62">
        <v>28125</v>
      </c>
      <c r="HC193" s="62">
        <v>249.77835632502212</v>
      </c>
      <c r="HD193" s="62">
        <v>12.025</v>
      </c>
      <c r="HE193" s="62">
        <v>35</v>
      </c>
      <c r="HF193" s="62">
        <v>0.30975960004686659</v>
      </c>
      <c r="HG193" s="62">
        <v>12.05</v>
      </c>
      <c r="HH193" s="62">
        <v>12575</v>
      </c>
      <c r="HI193" s="62">
        <v>109.62270072884412</v>
      </c>
      <c r="HJ193" s="62">
        <v>12.069000000000001</v>
      </c>
      <c r="HK193" s="62">
        <v>0</v>
      </c>
      <c r="HL193" s="62">
        <v>0</v>
      </c>
      <c r="HM193" s="62">
        <v>12.085000000000001</v>
      </c>
      <c r="HN193" s="62">
        <v>0</v>
      </c>
      <c r="HO193" s="62">
        <v>0</v>
      </c>
      <c r="HP193" s="62">
        <v>12.085000000000001</v>
      </c>
      <c r="HQ193" s="62">
        <v>0</v>
      </c>
      <c r="HR193" s="62">
        <v>0</v>
      </c>
    </row>
    <row r="194" spans="16:226" s="43" customFormat="1">
      <c r="P194" s="150">
        <f t="shared" si="59"/>
        <v>10</v>
      </c>
      <c r="Q194" s="61" t="str">
        <f>_xll.BDH(A194,$R$7:$S$7,$C$1,$C$1,"Dir=V","Dts=S","Sort=A","Quote=C","QtTyp=Y","Days=T","Per=cd","DtFmt=D","UseDPDF=Y")</f>
        <v>#N/A Invalid Security</v>
      </c>
      <c r="T194" s="43">
        <f t="shared" si="62"/>
        <v>0</v>
      </c>
      <c r="V194" s="69" t="str">
        <f>_xll.BDH(B194,$R$7:$S$7,$C$1,$C$1,"Dir=V","Dts=S","Sort=A","Quote=C","QtTyp=Y","Days=T","Per=cd","DtFmt=D","UseDPDF=Y")</f>
        <v>#N/A Invalid Security</v>
      </c>
      <c r="Y194" s="43">
        <f t="shared" si="63"/>
        <v>0</v>
      </c>
      <c r="AA194" s="43">
        <f t="shared" si="64"/>
        <v>0</v>
      </c>
      <c r="AB194" s="43">
        <f t="shared" si="57"/>
        <v>0</v>
      </c>
      <c r="AF194" s="54">
        <v>42278</v>
      </c>
      <c r="AG194" s="43">
        <v>15.77</v>
      </c>
      <c r="AH194" s="43">
        <v>216100</v>
      </c>
      <c r="AI194" s="43">
        <f t="shared" si="60"/>
        <v>216100</v>
      </c>
      <c r="AK194" s="58">
        <f t="shared" si="61"/>
        <v>42570</v>
      </c>
      <c r="AL194" s="43">
        <f t="shared" si="68"/>
        <v>189</v>
      </c>
      <c r="AM194" s="43">
        <f>IF(AK194="","",NETWORKDAYS(AK194,$AM$2,FERIADOS!$A$1:$A$830)-1)</f>
        <v>115</v>
      </c>
      <c r="AN194" s="63">
        <v>3.2498</v>
      </c>
      <c r="AO194" s="43">
        <f t="shared" si="65"/>
        <v>13.865</v>
      </c>
      <c r="AP194" s="50">
        <f t="shared" si="66"/>
        <v>166505</v>
      </c>
      <c r="AQ194" s="59">
        <f t="shared" si="58"/>
        <v>193.52810773236365</v>
      </c>
      <c r="AR194" s="59">
        <f t="shared" si="67"/>
        <v>0</v>
      </c>
      <c r="AS194" s="72">
        <v>42570</v>
      </c>
      <c r="AT194" s="73">
        <v>2313.0403291380221</v>
      </c>
      <c r="AU194" s="62">
        <v>0</v>
      </c>
      <c r="AV194" s="62">
        <v>0</v>
      </c>
      <c r="AW194" s="62">
        <v>0</v>
      </c>
      <c r="AX194" s="62">
        <v>0</v>
      </c>
      <c r="AY194" s="62">
        <v>0</v>
      </c>
      <c r="AZ194" s="62">
        <v>0</v>
      </c>
      <c r="BA194" s="62">
        <v>0</v>
      </c>
      <c r="BB194" s="62">
        <v>0</v>
      </c>
      <c r="BC194" s="62">
        <v>0</v>
      </c>
      <c r="BD194" s="62">
        <v>0</v>
      </c>
      <c r="BE194" s="62">
        <v>0</v>
      </c>
      <c r="BF194" s="62">
        <v>0</v>
      </c>
      <c r="BG194" s="62">
        <v>0</v>
      </c>
      <c r="BH194" s="62">
        <v>0</v>
      </c>
      <c r="BI194" s="62">
        <v>0</v>
      </c>
      <c r="BJ194" s="62">
        <v>0</v>
      </c>
      <c r="BK194" s="62">
        <v>0</v>
      </c>
      <c r="BL194" s="62">
        <v>0</v>
      </c>
      <c r="BM194" s="62">
        <v>0</v>
      </c>
      <c r="BN194" s="74">
        <v>0</v>
      </c>
      <c r="BO194" s="75">
        <v>0</v>
      </c>
      <c r="BP194" s="62">
        <v>0</v>
      </c>
      <c r="BQ194" s="62">
        <v>0</v>
      </c>
      <c r="BR194" s="62">
        <v>0</v>
      </c>
      <c r="BS194" s="62">
        <v>0</v>
      </c>
      <c r="BT194" s="62">
        <v>0</v>
      </c>
      <c r="BU194" s="62">
        <v>0</v>
      </c>
      <c r="BV194" s="62">
        <v>0</v>
      </c>
      <c r="BW194" s="62">
        <v>0</v>
      </c>
      <c r="BX194" s="62">
        <v>0</v>
      </c>
      <c r="BY194" s="62">
        <v>0</v>
      </c>
      <c r="BZ194" s="62">
        <v>0</v>
      </c>
      <c r="CA194" s="62">
        <v>0</v>
      </c>
      <c r="CB194" s="62">
        <v>0</v>
      </c>
      <c r="CC194" s="62">
        <v>0</v>
      </c>
      <c r="CD194" s="62">
        <v>0</v>
      </c>
      <c r="CE194" s="62">
        <v>0</v>
      </c>
      <c r="CF194" s="62">
        <v>0</v>
      </c>
      <c r="CG194" s="62">
        <v>0</v>
      </c>
      <c r="CH194" s="62">
        <v>14.12</v>
      </c>
      <c r="CI194" s="62">
        <v>77885</v>
      </c>
      <c r="CJ194" s="62">
        <v>7.464981956938483</v>
      </c>
      <c r="CK194" s="62">
        <v>14.106999999999999</v>
      </c>
      <c r="CL194" s="62">
        <v>33025</v>
      </c>
      <c r="CM194" s="62">
        <v>11.121044859754681</v>
      </c>
      <c r="CN194" s="62">
        <v>14.084</v>
      </c>
      <c r="CO194" s="62">
        <v>70890</v>
      </c>
      <c r="CP194" s="62">
        <v>39.115021237767493</v>
      </c>
      <c r="CQ194" s="62">
        <v>14.04</v>
      </c>
      <c r="CR194" s="62">
        <v>510</v>
      </c>
      <c r="CS194" s="62">
        <v>0.38375158036120882</v>
      </c>
      <c r="CT194" s="62">
        <v>13.99</v>
      </c>
      <c r="CU194" s="62">
        <v>1080</v>
      </c>
      <c r="CV194" s="62">
        <v>1.0251708221205056</v>
      </c>
      <c r="CW194" s="62">
        <v>13.865</v>
      </c>
      <c r="CX194" s="62">
        <v>166505</v>
      </c>
      <c r="CY194" s="62">
        <v>193.52810773236365</v>
      </c>
      <c r="CZ194" s="62">
        <v>13.78</v>
      </c>
      <c r="DA194" s="62">
        <v>160</v>
      </c>
      <c r="DB194" s="62">
        <v>0.21929925707938569</v>
      </c>
      <c r="DC194" s="62">
        <v>0</v>
      </c>
      <c r="DD194" s="62">
        <v>0</v>
      </c>
      <c r="DE194" s="62">
        <v>0</v>
      </c>
      <c r="DF194" s="62">
        <v>13.52</v>
      </c>
      <c r="DG194" s="62">
        <v>10245</v>
      </c>
      <c r="DH194" s="62">
        <v>17.935028718691953</v>
      </c>
      <c r="DI194" s="62">
        <v>13.399000000000001</v>
      </c>
      <c r="DJ194" s="62">
        <v>0</v>
      </c>
      <c r="DK194" s="62">
        <v>0</v>
      </c>
      <c r="DL194" s="62">
        <v>13.279</v>
      </c>
      <c r="DM194" s="62">
        <v>0</v>
      </c>
      <c r="DN194" s="62">
        <v>0</v>
      </c>
      <c r="DO194" s="62">
        <v>13.185</v>
      </c>
      <c r="DP194" s="62">
        <v>11825</v>
      </c>
      <c r="DQ194" s="62">
        <v>27.110588871949059</v>
      </c>
      <c r="DR194" s="62">
        <v>0</v>
      </c>
      <c r="DS194" s="62">
        <v>0</v>
      </c>
      <c r="DT194" s="62">
        <v>0</v>
      </c>
      <c r="DU194" s="62">
        <v>0</v>
      </c>
      <c r="DV194" s="62">
        <v>0</v>
      </c>
      <c r="DW194" s="62">
        <v>0</v>
      </c>
      <c r="DX194" s="62">
        <v>12.9</v>
      </c>
      <c r="DY194" s="62">
        <v>2570</v>
      </c>
      <c r="DZ194" s="62">
        <v>7.2789116279207553</v>
      </c>
      <c r="EA194" s="62"/>
      <c r="EB194" s="62"/>
      <c r="EC194" s="62"/>
      <c r="ED194" s="62"/>
      <c r="EE194" s="62"/>
      <c r="EF194" s="62"/>
      <c r="EG194" s="62">
        <v>12.67</v>
      </c>
      <c r="EH194" s="62">
        <v>60365</v>
      </c>
      <c r="EI194" s="62">
        <v>200.44116629204413</v>
      </c>
      <c r="EJ194" s="62"/>
      <c r="EK194" s="62">
        <v>0</v>
      </c>
      <c r="EL194" s="62">
        <v>0</v>
      </c>
      <c r="EM194" s="62">
        <v>0</v>
      </c>
      <c r="EN194" s="62">
        <v>0</v>
      </c>
      <c r="EO194" s="62">
        <v>0</v>
      </c>
      <c r="EP194" s="62">
        <v>12.53</v>
      </c>
      <c r="EQ194" s="62">
        <v>485</v>
      </c>
      <c r="ER194" s="62">
        <v>1.8329083667049326</v>
      </c>
      <c r="ES194" s="62">
        <v>12.4</v>
      </c>
      <c r="ET194" s="62">
        <v>7520</v>
      </c>
      <c r="EU194" s="62">
        <v>31.791046058068481</v>
      </c>
      <c r="EV194" s="62">
        <v>12.31</v>
      </c>
      <c r="EW194" s="62">
        <v>3745</v>
      </c>
      <c r="EX194" s="62">
        <v>17.429099154790276</v>
      </c>
      <c r="EY194" s="62">
        <v>12.19</v>
      </c>
      <c r="EZ194" s="62">
        <v>67580</v>
      </c>
      <c r="FA194" s="62">
        <v>341.24128294967386</v>
      </c>
      <c r="FB194" s="62">
        <v>12.125</v>
      </c>
      <c r="FC194" s="62">
        <v>45</v>
      </c>
      <c r="FD194" s="62">
        <v>0.24345858112790425</v>
      </c>
      <c r="FE194" s="62">
        <v>12.1</v>
      </c>
      <c r="FF194" s="62">
        <v>4490</v>
      </c>
      <c r="FG194" s="62">
        <v>25.809186756229046</v>
      </c>
      <c r="FH194" s="62">
        <v>12.08</v>
      </c>
      <c r="FI194" s="62">
        <v>35</v>
      </c>
      <c r="FJ194" s="62">
        <v>0.21290043560151684</v>
      </c>
      <c r="FK194" s="62">
        <v>12.05</v>
      </c>
      <c r="FL194" s="76">
        <v>22910</v>
      </c>
      <c r="FM194" s="76">
        <v>146.34397047292393</v>
      </c>
      <c r="FN194" s="76">
        <v>12.045</v>
      </c>
      <c r="FO194" s="76">
        <v>40</v>
      </c>
      <c r="FP194" s="76">
        <v>0.26628106889845032</v>
      </c>
      <c r="FQ194" s="76">
        <v>12.04</v>
      </c>
      <c r="FR194" s="76">
        <v>5290</v>
      </c>
      <c r="FS194" s="76">
        <v>36.516980333046817</v>
      </c>
      <c r="FT194" s="76">
        <v>12.02</v>
      </c>
      <c r="FU194" s="76">
        <v>15</v>
      </c>
      <c r="FV194" s="76">
        <v>0.1072542982467629</v>
      </c>
      <c r="FW194" s="76">
        <v>11.99</v>
      </c>
      <c r="FX194" s="76">
        <v>90650</v>
      </c>
      <c r="FY194" s="76">
        <v>668.63499543070782</v>
      </c>
      <c r="FZ194" s="76">
        <v>11.99</v>
      </c>
      <c r="GA194" s="76">
        <v>5</v>
      </c>
      <c r="GB194" s="76">
        <v>3.784066872202578E-2</v>
      </c>
      <c r="GC194" s="62">
        <v>11.99</v>
      </c>
      <c r="GD194" s="62">
        <v>0</v>
      </c>
      <c r="GE194" s="62">
        <v>0</v>
      </c>
      <c r="GF194" s="62">
        <v>11.99</v>
      </c>
      <c r="GG194" s="62">
        <v>0</v>
      </c>
      <c r="GH194" s="62">
        <v>0</v>
      </c>
      <c r="GI194" s="62">
        <v>11.99</v>
      </c>
      <c r="GJ194" s="62">
        <v>80</v>
      </c>
      <c r="GK194" s="62">
        <v>0.64548899873431331</v>
      </c>
      <c r="GL194" s="62">
        <v>12.028</v>
      </c>
      <c r="GM194" s="62">
        <v>0</v>
      </c>
      <c r="GN194" s="62">
        <v>0</v>
      </c>
      <c r="GO194" s="62">
        <v>12.06</v>
      </c>
      <c r="GP194" s="62">
        <v>30620</v>
      </c>
      <c r="GQ194" s="62">
        <v>259.96543791640829</v>
      </c>
      <c r="GR194" s="62">
        <v>12.06</v>
      </c>
      <c r="GS194" s="62">
        <v>0</v>
      </c>
      <c r="GT194" s="62">
        <v>0</v>
      </c>
      <c r="GU194" s="62">
        <v>12.06</v>
      </c>
      <c r="GV194" s="62">
        <v>0</v>
      </c>
      <c r="GW194" s="62">
        <v>0</v>
      </c>
      <c r="GX194" s="62">
        <v>12.090999999999999</v>
      </c>
      <c r="GY194" s="62">
        <v>0</v>
      </c>
      <c r="GZ194" s="62">
        <v>0</v>
      </c>
      <c r="HA194" s="62">
        <v>12.12</v>
      </c>
      <c r="HB194" s="62">
        <v>19355</v>
      </c>
      <c r="HC194" s="62">
        <v>170.703588991928</v>
      </c>
      <c r="HD194" s="62">
        <v>12.13</v>
      </c>
      <c r="HE194" s="62">
        <v>620</v>
      </c>
      <c r="HF194" s="62">
        <v>5.4507146314240602</v>
      </c>
      <c r="HG194" s="62">
        <v>12.19</v>
      </c>
      <c r="HH194" s="62">
        <v>11150</v>
      </c>
      <c r="HI194" s="62">
        <v>96.117929781029403</v>
      </c>
      <c r="HJ194" s="62">
        <v>12.209</v>
      </c>
      <c r="HK194" s="62">
        <v>0</v>
      </c>
      <c r="HL194" s="62">
        <v>0</v>
      </c>
      <c r="HM194" s="62">
        <v>12.225</v>
      </c>
      <c r="HN194" s="62">
        <v>500</v>
      </c>
      <c r="HO194" s="62">
        <v>4.0668912867644229</v>
      </c>
      <c r="HP194" s="62">
        <v>12.225</v>
      </c>
      <c r="HQ194" s="62">
        <v>0</v>
      </c>
      <c r="HR194" s="62">
        <v>0</v>
      </c>
    </row>
    <row r="195" spans="16:226" s="43" customFormat="1">
      <c r="P195" s="150">
        <f t="shared" si="59"/>
        <v>10</v>
      </c>
      <c r="Q195" s="61" t="str">
        <f>_xll.BDH(A195,$R$7:$S$7,$C$1,$C$1,"Dir=V","Dts=S","Sort=A","Quote=C","QtTyp=Y","Days=T","Per=cd","DtFmt=D","UseDPDF=Y")</f>
        <v>#N/A Invalid Security</v>
      </c>
      <c r="T195" s="43">
        <f t="shared" si="62"/>
        <v>0</v>
      </c>
      <c r="V195" s="69" t="str">
        <f>_xll.BDH(B195,$R$7:$S$7,$C$1,$C$1,"Dir=V","Dts=S","Sort=A","Quote=C","QtTyp=Y","Days=T","Per=cd","DtFmt=D","UseDPDF=Y")</f>
        <v>#N/A Invalid Security</v>
      </c>
      <c r="Y195" s="43">
        <f t="shared" si="63"/>
        <v>0</v>
      </c>
      <c r="AA195" s="43">
        <f t="shared" si="64"/>
        <v>0</v>
      </c>
      <c r="AB195" s="43">
        <f t="shared" si="57"/>
        <v>0</v>
      </c>
      <c r="AF195" s="54">
        <v>42279</v>
      </c>
      <c r="AG195" s="43">
        <v>15.45</v>
      </c>
      <c r="AH195" s="43">
        <v>258010</v>
      </c>
      <c r="AI195" s="43">
        <f t="shared" si="60"/>
        <v>258010</v>
      </c>
      <c r="AK195" s="58">
        <f t="shared" si="61"/>
        <v>42569</v>
      </c>
      <c r="AL195" s="43">
        <f t="shared" si="68"/>
        <v>190</v>
      </c>
      <c r="AM195" s="43">
        <f>IF(AK195="","",NETWORKDAYS(AK195,$AM$2,FERIADOS!$A$1:$A$830)-1)</f>
        <v>116</v>
      </c>
      <c r="AN195" s="63">
        <v>3.2536999999999998</v>
      </c>
      <c r="AO195" s="43">
        <f t="shared" si="65"/>
        <v>13.88</v>
      </c>
      <c r="AP195" s="50">
        <f t="shared" si="66"/>
        <v>51135</v>
      </c>
      <c r="AQ195" s="59">
        <f t="shared" si="58"/>
        <v>59.836611833482536</v>
      </c>
      <c r="AR195" s="59">
        <f t="shared" si="67"/>
        <v>0</v>
      </c>
      <c r="AS195" s="72">
        <v>42569</v>
      </c>
      <c r="AT195" s="73">
        <v>1902.7849384616147</v>
      </c>
      <c r="AU195" s="62">
        <v>0</v>
      </c>
      <c r="AV195" s="62">
        <v>0</v>
      </c>
      <c r="AW195" s="62">
        <v>0</v>
      </c>
      <c r="AX195" s="62">
        <v>0</v>
      </c>
      <c r="AY195" s="62">
        <v>0</v>
      </c>
      <c r="AZ195" s="62">
        <v>0</v>
      </c>
      <c r="BA195" s="62">
        <v>0</v>
      </c>
      <c r="BB195" s="62">
        <v>0</v>
      </c>
      <c r="BC195" s="62">
        <v>0</v>
      </c>
      <c r="BD195" s="62">
        <v>0</v>
      </c>
      <c r="BE195" s="62">
        <v>0</v>
      </c>
      <c r="BF195" s="62">
        <v>0</v>
      </c>
      <c r="BG195" s="62">
        <v>0</v>
      </c>
      <c r="BH195" s="62">
        <v>0</v>
      </c>
      <c r="BI195" s="62">
        <v>0</v>
      </c>
      <c r="BJ195" s="62">
        <v>0</v>
      </c>
      <c r="BK195" s="62">
        <v>0</v>
      </c>
      <c r="BL195" s="62">
        <v>0</v>
      </c>
      <c r="BM195" s="62">
        <v>0</v>
      </c>
      <c r="BN195" s="74">
        <v>0</v>
      </c>
      <c r="BO195" s="75">
        <v>0</v>
      </c>
      <c r="BP195" s="62">
        <v>0</v>
      </c>
      <c r="BQ195" s="62">
        <v>0</v>
      </c>
      <c r="BR195" s="62">
        <v>0</v>
      </c>
      <c r="BS195" s="62">
        <v>0</v>
      </c>
      <c r="BT195" s="62">
        <v>0</v>
      </c>
      <c r="BU195" s="62">
        <v>0</v>
      </c>
      <c r="BV195" s="62">
        <v>0</v>
      </c>
      <c r="BW195" s="62">
        <v>0</v>
      </c>
      <c r="BX195" s="62">
        <v>0</v>
      </c>
      <c r="BY195" s="62">
        <v>0</v>
      </c>
      <c r="BZ195" s="62">
        <v>0</v>
      </c>
      <c r="CA195" s="62">
        <v>0</v>
      </c>
      <c r="CB195" s="62">
        <v>0</v>
      </c>
      <c r="CC195" s="62">
        <v>0</v>
      </c>
      <c r="CD195" s="62">
        <v>0</v>
      </c>
      <c r="CE195" s="62">
        <v>0</v>
      </c>
      <c r="CF195" s="62">
        <v>0</v>
      </c>
      <c r="CG195" s="62">
        <v>0</v>
      </c>
      <c r="CH195" s="62">
        <v>14.12</v>
      </c>
      <c r="CI195" s="62">
        <v>19805</v>
      </c>
      <c r="CJ195" s="62">
        <v>2.314855229491172</v>
      </c>
      <c r="CK195" s="62">
        <v>14.103999999999999</v>
      </c>
      <c r="CL195" s="62">
        <v>18435</v>
      </c>
      <c r="CM195" s="62">
        <v>6.5813058400528472</v>
      </c>
      <c r="CN195" s="62">
        <v>14.085000000000001</v>
      </c>
      <c r="CO195" s="62">
        <v>66940</v>
      </c>
      <c r="CP195" s="62">
        <v>38.24295537931291</v>
      </c>
      <c r="CQ195" s="62">
        <v>13.99</v>
      </c>
      <c r="CR195" s="62">
        <v>1235</v>
      </c>
      <c r="CS195" s="62">
        <v>0.95314460020159952</v>
      </c>
      <c r="CT195" s="62">
        <v>13.99</v>
      </c>
      <c r="CU195" s="62">
        <v>1235</v>
      </c>
      <c r="CV195" s="62">
        <v>1.1948349000651102</v>
      </c>
      <c r="CW195" s="62">
        <v>13.99</v>
      </c>
      <c r="CX195" s="62">
        <v>51135</v>
      </c>
      <c r="CY195" s="62">
        <v>59.836611833482536</v>
      </c>
      <c r="CZ195" s="62">
        <v>13.744999999999999</v>
      </c>
      <c r="DA195" s="62">
        <v>150</v>
      </c>
      <c r="DB195" s="62">
        <v>0.20823040492954023</v>
      </c>
      <c r="DC195" s="62">
        <v>13.637</v>
      </c>
      <c r="DD195" s="62">
        <v>25</v>
      </c>
      <c r="DE195" s="62">
        <v>3.8900229523130166E-2</v>
      </c>
      <c r="DF195" s="62">
        <v>13.53</v>
      </c>
      <c r="DG195" s="62">
        <v>4430</v>
      </c>
      <c r="DH195" s="62">
        <v>7.8238912756283137</v>
      </c>
      <c r="DI195" s="62">
        <v>13.404</v>
      </c>
      <c r="DJ195" s="62">
        <v>0</v>
      </c>
      <c r="DK195" s="62">
        <v>0</v>
      </c>
      <c r="DL195" s="62">
        <v>13.278</v>
      </c>
      <c r="DM195" s="62">
        <v>0</v>
      </c>
      <c r="DN195" s="62">
        <v>0</v>
      </c>
      <c r="DO195" s="62">
        <v>13.18</v>
      </c>
      <c r="DP195" s="62">
        <v>6205</v>
      </c>
      <c r="DQ195" s="62">
        <v>14.314905784874794</v>
      </c>
      <c r="DR195" s="62">
        <v>0</v>
      </c>
      <c r="DS195" s="62">
        <v>0</v>
      </c>
      <c r="DT195" s="62">
        <v>0</v>
      </c>
      <c r="DU195" s="62">
        <v>0</v>
      </c>
      <c r="DV195" s="62">
        <v>0</v>
      </c>
      <c r="DW195" s="62">
        <v>0</v>
      </c>
      <c r="DX195" s="62">
        <v>12.89</v>
      </c>
      <c r="DY195" s="62">
        <v>1489</v>
      </c>
      <c r="DZ195" s="62">
        <v>4.2367338397480774</v>
      </c>
      <c r="EA195" s="62"/>
      <c r="EB195" s="62"/>
      <c r="EC195" s="62"/>
      <c r="ED195" s="62"/>
      <c r="EE195" s="62"/>
      <c r="EF195" s="62"/>
      <c r="EG195" s="62">
        <v>12.67</v>
      </c>
      <c r="EH195" s="62">
        <v>64630</v>
      </c>
      <c r="EI195" s="62">
        <v>215.31957993891587</v>
      </c>
      <c r="EJ195" s="62"/>
      <c r="EK195" s="62">
        <v>0</v>
      </c>
      <c r="EL195" s="62">
        <v>0</v>
      </c>
      <c r="EM195" s="62">
        <v>0</v>
      </c>
      <c r="EN195" s="62">
        <v>0</v>
      </c>
      <c r="EO195" s="62">
        <v>0</v>
      </c>
      <c r="EP195" s="62">
        <v>12.53</v>
      </c>
      <c r="EQ195" s="62">
        <v>1860</v>
      </c>
      <c r="ER195" s="62">
        <v>7.0473061710430951</v>
      </c>
      <c r="ES195" s="62">
        <v>12.4</v>
      </c>
      <c r="ET195" s="62">
        <v>3680</v>
      </c>
      <c r="EU195" s="62">
        <v>15.587887909879079</v>
      </c>
      <c r="EV195" s="62">
        <v>12.29</v>
      </c>
      <c r="EW195" s="62">
        <v>4950</v>
      </c>
      <c r="EX195" s="62">
        <v>23.084760218175248</v>
      </c>
      <c r="EY195" s="62">
        <v>12.18</v>
      </c>
      <c r="EZ195" s="62">
        <v>56650</v>
      </c>
      <c r="FA195" s="62">
        <v>286.46504886837357</v>
      </c>
      <c r="FB195" s="62">
        <v>12.12</v>
      </c>
      <c r="FC195" s="62">
        <v>90</v>
      </c>
      <c r="FD195" s="62">
        <v>0.48741179855428041</v>
      </c>
      <c r="FE195" s="62">
        <v>12.09</v>
      </c>
      <c r="FF195" s="62">
        <v>1765</v>
      </c>
      <c r="FG195" s="62">
        <v>10.155175454670024</v>
      </c>
      <c r="FH195" s="62">
        <v>12.05</v>
      </c>
      <c r="FI195" s="62">
        <v>165</v>
      </c>
      <c r="FJ195" s="62">
        <v>1.0051861215568116</v>
      </c>
      <c r="FK195" s="62">
        <v>12.03</v>
      </c>
      <c r="FL195" s="76">
        <v>24396</v>
      </c>
      <c r="FM195" s="76">
        <v>155.99148066959947</v>
      </c>
      <c r="FN195" s="76">
        <v>12.019</v>
      </c>
      <c r="FO195" s="76">
        <v>90</v>
      </c>
      <c r="FP195" s="76">
        <v>0.59981462533881258</v>
      </c>
      <c r="FQ195" s="76">
        <v>12.01</v>
      </c>
      <c r="FR195" s="76">
        <v>7080</v>
      </c>
      <c r="FS195" s="76">
        <v>48.933956119310402</v>
      </c>
      <c r="FT195" s="76">
        <v>11.978</v>
      </c>
      <c r="FU195" s="76">
        <v>25</v>
      </c>
      <c r="FV195" s="76">
        <v>0.179068770787849</v>
      </c>
      <c r="FW195" s="76">
        <v>11.95</v>
      </c>
      <c r="FX195" s="76">
        <v>69815</v>
      </c>
      <c r="FY195" s="76">
        <v>515.79812568400848</v>
      </c>
      <c r="FZ195" s="76">
        <v>11.946999999999999</v>
      </c>
      <c r="GA195" s="76">
        <v>20</v>
      </c>
      <c r="GB195" s="76">
        <v>0.15163244094709508</v>
      </c>
      <c r="GC195" s="62">
        <v>11.945</v>
      </c>
      <c r="GD195" s="62">
        <v>5</v>
      </c>
      <c r="GE195" s="62">
        <v>3.8809743930812116E-2</v>
      </c>
      <c r="GF195" s="62">
        <v>11.942</v>
      </c>
      <c r="GG195" s="62">
        <v>5</v>
      </c>
      <c r="GH195" s="62">
        <v>3.967430636714727E-2</v>
      </c>
      <c r="GI195" s="62">
        <v>11.94</v>
      </c>
      <c r="GJ195" s="62">
        <v>235</v>
      </c>
      <c r="GK195" s="62">
        <v>1.900371994923481</v>
      </c>
      <c r="GL195" s="62">
        <v>11.972</v>
      </c>
      <c r="GM195" s="62">
        <v>10</v>
      </c>
      <c r="GN195" s="62">
        <v>8.3254950338473632E-2</v>
      </c>
      <c r="GO195" s="62">
        <v>12</v>
      </c>
      <c r="GP195" s="62">
        <v>27975</v>
      </c>
      <c r="GQ195" s="62">
        <v>238.2498944875382</v>
      </c>
      <c r="GR195" s="62">
        <v>12.010999999999999</v>
      </c>
      <c r="GS195" s="62">
        <v>5</v>
      </c>
      <c r="GT195" s="62">
        <v>4.3318106038678861E-2</v>
      </c>
      <c r="GU195" s="62">
        <v>12.02</v>
      </c>
      <c r="GV195" s="62">
        <v>275</v>
      </c>
      <c r="GW195" s="62">
        <v>2.411753278472252</v>
      </c>
      <c r="GX195" s="62">
        <v>12.045999999999999</v>
      </c>
      <c r="GY195" s="62">
        <v>0</v>
      </c>
      <c r="GZ195" s="62">
        <v>0</v>
      </c>
      <c r="HA195" s="62">
        <v>12.07</v>
      </c>
      <c r="HB195" s="62">
        <v>9774</v>
      </c>
      <c r="HC195" s="62">
        <v>86.465491214801204</v>
      </c>
      <c r="HD195" s="62">
        <v>12.065</v>
      </c>
      <c r="HE195" s="62">
        <v>35</v>
      </c>
      <c r="HF195" s="62">
        <v>0.30917752411712635</v>
      </c>
      <c r="HG195" s="62">
        <v>12.14</v>
      </c>
      <c r="HH195" s="62">
        <v>17070</v>
      </c>
      <c r="HI195" s="62">
        <v>147.70285687046763</v>
      </c>
      <c r="HJ195" s="62">
        <v>12.159000000000001</v>
      </c>
      <c r="HK195" s="62">
        <v>0</v>
      </c>
      <c r="HL195" s="62">
        <v>0</v>
      </c>
      <c r="HM195" s="62">
        <v>12.175000000000001</v>
      </c>
      <c r="HN195" s="62">
        <v>1100</v>
      </c>
      <c r="HO195" s="62">
        <v>8.9875318761493297</v>
      </c>
      <c r="HP195" s="62">
        <v>12.175000000000001</v>
      </c>
      <c r="HQ195" s="62">
        <v>0</v>
      </c>
      <c r="HR195" s="62">
        <v>0</v>
      </c>
    </row>
    <row r="196" spans="16:226" s="43" customFormat="1">
      <c r="P196" s="150">
        <f t="shared" si="59"/>
        <v>10</v>
      </c>
      <c r="Q196" s="61" t="str">
        <f>_xll.BDH(A196,$R$7:$S$7,$C$1,$C$1,"Dir=V","Dts=S","Sort=A","Quote=C","QtTyp=Y","Days=T","Per=cd","DtFmt=D","UseDPDF=Y")</f>
        <v>#N/A Invalid Security</v>
      </c>
      <c r="T196" s="43">
        <f t="shared" si="62"/>
        <v>0</v>
      </c>
      <c r="V196" s="69" t="str">
        <f>_xll.BDH(B196,$R$7:$S$7,$C$1,$C$1,"Dir=V","Dts=S","Sort=A","Quote=C","QtTyp=Y","Days=T","Per=cd","DtFmt=D","UseDPDF=Y")</f>
        <v>#N/A Invalid Security</v>
      </c>
      <c r="Y196" s="43">
        <f t="shared" si="63"/>
        <v>0</v>
      </c>
      <c r="AA196" s="43">
        <f t="shared" si="64"/>
        <v>0</v>
      </c>
      <c r="AB196" s="43">
        <f t="shared" si="57"/>
        <v>0</v>
      </c>
      <c r="AF196" s="54">
        <v>42282</v>
      </c>
      <c r="AG196" s="43">
        <v>15.4</v>
      </c>
      <c r="AH196" s="43">
        <v>123195</v>
      </c>
      <c r="AI196" s="43">
        <f t="shared" si="60"/>
        <v>123195</v>
      </c>
      <c r="AK196" s="58">
        <f t="shared" si="61"/>
        <v>42566</v>
      </c>
      <c r="AL196" s="43">
        <f t="shared" si="68"/>
        <v>191</v>
      </c>
      <c r="AM196" s="43">
        <f>IF(AK196="","",NETWORKDAYS(AK196,$AM$2,FERIADOS!$A$1:$A$830)-1)</f>
        <v>117</v>
      </c>
      <c r="AN196" s="63">
        <v>3.2801999999999998</v>
      </c>
      <c r="AO196" s="43">
        <f t="shared" si="65"/>
        <v>13.875</v>
      </c>
      <c r="AP196" s="50">
        <f t="shared" si="66"/>
        <v>109295</v>
      </c>
      <c r="AQ196" s="59">
        <f t="shared" si="58"/>
        <v>127.89630798883249</v>
      </c>
      <c r="AR196" s="59">
        <f t="shared" si="67"/>
        <v>0</v>
      </c>
      <c r="AS196" s="72">
        <v>42566</v>
      </c>
      <c r="AT196" s="73">
        <v>2762.0754806987688</v>
      </c>
      <c r="AU196" s="62">
        <v>0</v>
      </c>
      <c r="AV196" s="62">
        <v>0</v>
      </c>
      <c r="AW196" s="62">
        <v>0</v>
      </c>
      <c r="AX196" s="62">
        <v>0</v>
      </c>
      <c r="AY196" s="62">
        <v>0</v>
      </c>
      <c r="AZ196" s="62">
        <v>0</v>
      </c>
      <c r="BA196" s="62">
        <v>0</v>
      </c>
      <c r="BB196" s="62">
        <v>0</v>
      </c>
      <c r="BC196" s="62">
        <v>0</v>
      </c>
      <c r="BD196" s="62">
        <v>0</v>
      </c>
      <c r="BE196" s="62">
        <v>0</v>
      </c>
      <c r="BF196" s="62">
        <v>0</v>
      </c>
      <c r="BG196" s="62">
        <v>0</v>
      </c>
      <c r="BH196" s="62">
        <v>0</v>
      </c>
      <c r="BI196" s="62">
        <v>0</v>
      </c>
      <c r="BJ196" s="62">
        <v>0</v>
      </c>
      <c r="BK196" s="62">
        <v>0</v>
      </c>
      <c r="BL196" s="62">
        <v>0</v>
      </c>
      <c r="BM196" s="62">
        <v>0</v>
      </c>
      <c r="BN196" s="74">
        <v>0</v>
      </c>
      <c r="BO196" s="75">
        <v>0</v>
      </c>
      <c r="BP196" s="62">
        <v>0</v>
      </c>
      <c r="BQ196" s="62">
        <v>0</v>
      </c>
      <c r="BR196" s="62">
        <v>0</v>
      </c>
      <c r="BS196" s="62">
        <v>0</v>
      </c>
      <c r="BT196" s="62">
        <v>0</v>
      </c>
      <c r="BU196" s="62">
        <v>0</v>
      </c>
      <c r="BV196" s="62">
        <v>0</v>
      </c>
      <c r="BW196" s="62">
        <v>0</v>
      </c>
      <c r="BX196" s="62">
        <v>0</v>
      </c>
      <c r="BY196" s="62">
        <v>0</v>
      </c>
      <c r="BZ196" s="62">
        <v>0</v>
      </c>
      <c r="CA196" s="62">
        <v>0</v>
      </c>
      <c r="CB196" s="62">
        <v>0</v>
      </c>
      <c r="CC196" s="62">
        <v>0</v>
      </c>
      <c r="CD196" s="62">
        <v>0</v>
      </c>
      <c r="CE196" s="62">
        <v>0</v>
      </c>
      <c r="CF196" s="62">
        <v>0</v>
      </c>
      <c r="CG196" s="62">
        <v>0</v>
      </c>
      <c r="CH196" s="62">
        <v>14.117000000000001</v>
      </c>
      <c r="CI196" s="62">
        <v>26170</v>
      </c>
      <c r="CJ196" s="62">
        <v>3.0341832725621991</v>
      </c>
      <c r="CK196" s="62">
        <v>14.102</v>
      </c>
      <c r="CL196" s="62">
        <v>15165</v>
      </c>
      <c r="CM196" s="62">
        <v>5.3702829506855716</v>
      </c>
      <c r="CN196" s="62">
        <v>14.086</v>
      </c>
      <c r="CO196" s="62">
        <v>266995</v>
      </c>
      <c r="CP196" s="62">
        <v>151.30086559379353</v>
      </c>
      <c r="CQ196" s="62">
        <v>14.05</v>
      </c>
      <c r="CR196" s="62">
        <v>24755</v>
      </c>
      <c r="CS196" s="62">
        <v>18.938055952069934</v>
      </c>
      <c r="CT196" s="62">
        <v>13.98</v>
      </c>
      <c r="CU196" s="62">
        <v>810</v>
      </c>
      <c r="CV196" s="62">
        <v>0.77741981946030536</v>
      </c>
      <c r="CW196" s="62">
        <v>13.875</v>
      </c>
      <c r="CX196" s="62">
        <v>109295</v>
      </c>
      <c r="CY196" s="62">
        <v>127.89630798883249</v>
      </c>
      <c r="CZ196" s="62">
        <v>13.714</v>
      </c>
      <c r="DA196" s="62">
        <v>2425</v>
      </c>
      <c r="DB196" s="62">
        <v>3.3406077566656163</v>
      </c>
      <c r="DC196" s="62">
        <v>0</v>
      </c>
      <c r="DD196" s="62">
        <v>0</v>
      </c>
      <c r="DE196" s="62">
        <v>0</v>
      </c>
      <c r="DF196" s="62">
        <v>13.52</v>
      </c>
      <c r="DG196" s="62">
        <v>9175</v>
      </c>
      <c r="DH196" s="62">
        <v>16.075626863888484</v>
      </c>
      <c r="DI196" s="62">
        <v>13.41</v>
      </c>
      <c r="DJ196" s="62">
        <v>60</v>
      </c>
      <c r="DK196" s="62">
        <v>0.11479524021520919</v>
      </c>
      <c r="DL196" s="62">
        <v>13.301</v>
      </c>
      <c r="DM196" s="62">
        <v>0</v>
      </c>
      <c r="DN196" s="62">
        <v>0</v>
      </c>
      <c r="DO196" s="62">
        <v>13.215</v>
      </c>
      <c r="DP196" s="62">
        <v>23895</v>
      </c>
      <c r="DQ196" s="62">
        <v>54.647239055152461</v>
      </c>
      <c r="DR196" s="62">
        <v>0</v>
      </c>
      <c r="DS196" s="62">
        <v>0</v>
      </c>
      <c r="DT196" s="62">
        <v>0</v>
      </c>
      <c r="DU196" s="62">
        <v>0</v>
      </c>
      <c r="DV196" s="62">
        <v>0</v>
      </c>
      <c r="DW196" s="62">
        <v>0</v>
      </c>
      <c r="DX196" s="62">
        <v>12.93</v>
      </c>
      <c r="DY196" s="62">
        <v>1915</v>
      </c>
      <c r="DZ196" s="62">
        <v>5.4006045324433263</v>
      </c>
      <c r="EA196" s="62"/>
      <c r="EB196" s="62"/>
      <c r="EC196" s="62"/>
      <c r="ED196" s="62"/>
      <c r="EE196" s="62"/>
      <c r="EF196" s="62"/>
      <c r="EG196" s="62">
        <v>12.69</v>
      </c>
      <c r="EH196" s="62">
        <v>79480</v>
      </c>
      <c r="EI196" s="62">
        <v>262.53993217117852</v>
      </c>
      <c r="EJ196" s="62"/>
      <c r="EK196" s="62">
        <v>0</v>
      </c>
      <c r="EL196" s="62">
        <v>0</v>
      </c>
      <c r="EM196" s="62">
        <v>0</v>
      </c>
      <c r="EN196" s="62">
        <v>0</v>
      </c>
      <c r="EO196" s="62">
        <v>0</v>
      </c>
      <c r="EP196" s="62">
        <v>12.55</v>
      </c>
      <c r="EQ196" s="62">
        <v>5380</v>
      </c>
      <c r="ER196" s="62">
        <v>20.209785118725598</v>
      </c>
      <c r="ES196" s="62">
        <v>12.43</v>
      </c>
      <c r="ET196" s="62">
        <v>10135</v>
      </c>
      <c r="EU196" s="62">
        <v>42.549957647391423</v>
      </c>
      <c r="EV196" s="62">
        <v>12.32</v>
      </c>
      <c r="EW196" s="62">
        <v>3990</v>
      </c>
      <c r="EX196" s="62">
        <v>18.441625158447074</v>
      </c>
      <c r="EY196" s="62">
        <v>12.21</v>
      </c>
      <c r="EZ196" s="62">
        <v>131200</v>
      </c>
      <c r="FA196" s="62">
        <v>657.48031401193339</v>
      </c>
      <c r="FB196" s="62">
        <v>12.14</v>
      </c>
      <c r="FC196" s="62">
        <v>60</v>
      </c>
      <c r="FD196" s="62">
        <v>0.3221042053580595</v>
      </c>
      <c r="FE196" s="62">
        <v>12.11</v>
      </c>
      <c r="FF196" s="62">
        <v>3355</v>
      </c>
      <c r="FG196" s="62">
        <v>19.134086040164309</v>
      </c>
      <c r="FH196" s="62">
        <v>12.09</v>
      </c>
      <c r="FI196" s="62">
        <v>60</v>
      </c>
      <c r="FJ196" s="62">
        <v>0.36202686478675722</v>
      </c>
      <c r="FK196" s="62">
        <v>12.05</v>
      </c>
      <c r="FL196" s="76">
        <v>41800</v>
      </c>
      <c r="FM196" s="76">
        <v>264.90542834302397</v>
      </c>
      <c r="FN196" s="76">
        <v>12.04</v>
      </c>
      <c r="FO196" s="76">
        <v>640</v>
      </c>
      <c r="FP196" s="76">
        <v>4.2271682074031487</v>
      </c>
      <c r="FQ196" s="76">
        <v>12.025</v>
      </c>
      <c r="FR196" s="76">
        <v>10555</v>
      </c>
      <c r="FS196" s="76">
        <v>72.31450317822457</v>
      </c>
      <c r="FT196" s="76">
        <v>11.994999999999999</v>
      </c>
      <c r="FU196" s="76">
        <v>105</v>
      </c>
      <c r="FV196" s="76">
        <v>0.74542485302114225</v>
      </c>
      <c r="FW196" s="76">
        <v>11.97</v>
      </c>
      <c r="FX196" s="76">
        <v>106345</v>
      </c>
      <c r="FY196" s="76">
        <v>778.57937408658427</v>
      </c>
      <c r="FZ196" s="76">
        <v>11.973000000000001</v>
      </c>
      <c r="GA196" s="76">
        <v>5</v>
      </c>
      <c r="GB196" s="76">
        <v>3.7552236609333031E-2</v>
      </c>
      <c r="GC196" s="62">
        <v>11.975</v>
      </c>
      <c r="GD196" s="62">
        <v>5</v>
      </c>
      <c r="GE196" s="62">
        <v>3.8435062180858431E-2</v>
      </c>
      <c r="GF196" s="62">
        <v>11.978</v>
      </c>
      <c r="GG196" s="62">
        <v>0</v>
      </c>
      <c r="GH196" s="62">
        <v>0</v>
      </c>
      <c r="GI196" s="62">
        <v>11.98</v>
      </c>
      <c r="GJ196" s="62">
        <v>195</v>
      </c>
      <c r="GK196" s="62">
        <v>1.5605699708894269</v>
      </c>
      <c r="GL196" s="62">
        <v>12.007</v>
      </c>
      <c r="GM196" s="62">
        <v>5</v>
      </c>
      <c r="GN196" s="62">
        <v>4.1201810616825679E-2</v>
      </c>
      <c r="GO196" s="62">
        <v>12.03</v>
      </c>
      <c r="GP196" s="62">
        <v>13000</v>
      </c>
      <c r="GQ196" s="62">
        <v>109.6019276081239</v>
      </c>
      <c r="GR196" s="62">
        <v>12.025</v>
      </c>
      <c r="GS196" s="62">
        <v>0</v>
      </c>
      <c r="GT196" s="62">
        <v>0</v>
      </c>
      <c r="GU196" s="62">
        <v>12.02</v>
      </c>
      <c r="GV196" s="62">
        <v>150</v>
      </c>
      <c r="GW196" s="62">
        <v>1.3048741443978193</v>
      </c>
      <c r="GX196" s="62">
        <v>12.051</v>
      </c>
      <c r="GY196" s="62">
        <v>0</v>
      </c>
      <c r="GZ196" s="62">
        <v>0</v>
      </c>
      <c r="HA196" s="62">
        <v>12.08</v>
      </c>
      <c r="HB196" s="62">
        <v>10325</v>
      </c>
      <c r="HC196" s="62">
        <v>90.525765834942817</v>
      </c>
      <c r="HD196" s="62">
        <v>12.11</v>
      </c>
      <c r="HE196" s="62">
        <v>310</v>
      </c>
      <c r="HF196" s="62">
        <v>2.704948919135874</v>
      </c>
      <c r="HG196" s="62">
        <v>12.17</v>
      </c>
      <c r="HH196" s="62">
        <v>3220</v>
      </c>
      <c r="HI196" s="62">
        <v>27.552486199860834</v>
      </c>
      <c r="HJ196" s="62">
        <v>12.17</v>
      </c>
      <c r="HK196" s="62">
        <v>0</v>
      </c>
      <c r="HL196" s="62">
        <v>0</v>
      </c>
      <c r="HM196" s="62">
        <v>12.17</v>
      </c>
      <c r="HN196" s="62">
        <v>0</v>
      </c>
      <c r="HO196" s="62">
        <v>0</v>
      </c>
      <c r="HP196" s="62">
        <v>12.17</v>
      </c>
      <c r="HQ196" s="62">
        <v>0</v>
      </c>
      <c r="HR196" s="62">
        <v>0</v>
      </c>
    </row>
    <row r="197" spans="16:226" s="43" customFormat="1">
      <c r="P197" s="150">
        <f t="shared" si="59"/>
        <v>10</v>
      </c>
      <c r="Q197" s="61" t="str">
        <f>_xll.BDH(A197,$R$7:$S$7,$C$1,$C$1,"Dir=V","Dts=S","Sort=A","Quote=C","QtTyp=Y","Days=T","Per=cd","DtFmt=D","UseDPDF=Y")</f>
        <v>#N/A Invalid Security</v>
      </c>
      <c r="T197" s="43">
        <f t="shared" si="62"/>
        <v>0</v>
      </c>
      <c r="V197" s="69" t="str">
        <f>_xll.BDH(B197,$R$7:$S$7,$C$1,$C$1,"Dir=V","Dts=S","Sort=A","Quote=C","QtTyp=Y","Days=T","Per=cd","DtFmt=D","UseDPDF=Y")</f>
        <v>#N/A Invalid Security</v>
      </c>
      <c r="Y197" s="43">
        <f t="shared" si="63"/>
        <v>0</v>
      </c>
      <c r="AA197" s="43">
        <f t="shared" si="64"/>
        <v>0</v>
      </c>
      <c r="AB197" s="43">
        <f t="shared" si="57"/>
        <v>0</v>
      </c>
      <c r="AF197" s="54">
        <v>42283</v>
      </c>
      <c r="AG197" s="43">
        <v>15.23</v>
      </c>
      <c r="AH197" s="43">
        <v>187160</v>
      </c>
      <c r="AI197" s="43">
        <f t="shared" si="60"/>
        <v>187160</v>
      </c>
      <c r="AK197" s="58">
        <f t="shared" si="61"/>
        <v>42565</v>
      </c>
      <c r="AL197" s="43">
        <f t="shared" si="68"/>
        <v>192</v>
      </c>
      <c r="AM197" s="43">
        <f>IF(AK197="","",NETWORKDAYS(AK197,$AM$2,FERIADOS!$A$1:$A$830)-1)</f>
        <v>118</v>
      </c>
      <c r="AN197" s="63">
        <v>3.2526000000000002</v>
      </c>
      <c r="AO197" s="43">
        <f t="shared" si="65"/>
        <v>13.86</v>
      </c>
      <c r="AP197" s="50">
        <f t="shared" si="66"/>
        <v>102199</v>
      </c>
      <c r="AQ197" s="59">
        <f t="shared" si="58"/>
        <v>121.59906882856693</v>
      </c>
      <c r="AR197" s="59">
        <f t="shared" si="67"/>
        <v>0</v>
      </c>
      <c r="AS197" s="72">
        <v>42565</v>
      </c>
      <c r="AT197" s="73">
        <v>4002.6164434199632</v>
      </c>
      <c r="AU197" s="62">
        <v>0</v>
      </c>
      <c r="AV197" s="62">
        <v>0</v>
      </c>
      <c r="AW197" s="62">
        <v>0</v>
      </c>
      <c r="AX197" s="62">
        <v>0</v>
      </c>
      <c r="AY197" s="62">
        <v>0</v>
      </c>
      <c r="AZ197" s="62">
        <v>0</v>
      </c>
      <c r="BA197" s="62">
        <v>0</v>
      </c>
      <c r="BB197" s="62">
        <v>0</v>
      </c>
      <c r="BC197" s="62">
        <v>0</v>
      </c>
      <c r="BD197" s="62">
        <v>0</v>
      </c>
      <c r="BE197" s="62">
        <v>0</v>
      </c>
      <c r="BF197" s="62">
        <v>0</v>
      </c>
      <c r="BG197" s="62">
        <v>0</v>
      </c>
      <c r="BH197" s="62">
        <v>0</v>
      </c>
      <c r="BI197" s="62">
        <v>0</v>
      </c>
      <c r="BJ197" s="62">
        <v>0</v>
      </c>
      <c r="BK197" s="62">
        <v>0</v>
      </c>
      <c r="BL197" s="62">
        <v>0</v>
      </c>
      <c r="BM197" s="62">
        <v>0</v>
      </c>
      <c r="BN197" s="74">
        <v>0</v>
      </c>
      <c r="BO197" s="75">
        <v>0</v>
      </c>
      <c r="BP197" s="62">
        <v>0</v>
      </c>
      <c r="BQ197" s="62">
        <v>0</v>
      </c>
      <c r="BR197" s="62">
        <v>0</v>
      </c>
      <c r="BS197" s="62">
        <v>0</v>
      </c>
      <c r="BT197" s="62">
        <v>0</v>
      </c>
      <c r="BU197" s="62">
        <v>0</v>
      </c>
      <c r="BV197" s="62">
        <v>0</v>
      </c>
      <c r="BW197" s="62">
        <v>0</v>
      </c>
      <c r="BX197" s="62">
        <v>0</v>
      </c>
      <c r="BY197" s="62">
        <v>0</v>
      </c>
      <c r="BZ197" s="62">
        <v>0</v>
      </c>
      <c r="CA197" s="62">
        <v>0</v>
      </c>
      <c r="CB197" s="62">
        <v>0</v>
      </c>
      <c r="CC197" s="62">
        <v>0</v>
      </c>
      <c r="CD197" s="62">
        <v>0</v>
      </c>
      <c r="CE197" s="62">
        <v>0</v>
      </c>
      <c r="CF197" s="62">
        <v>0</v>
      </c>
      <c r="CG197" s="62">
        <v>0</v>
      </c>
      <c r="CH197" s="62">
        <v>14.11</v>
      </c>
      <c r="CI197" s="62">
        <v>21220</v>
      </c>
      <c r="CJ197" s="62">
        <v>2.7054656403833275</v>
      </c>
      <c r="CK197" s="62">
        <v>14.11</v>
      </c>
      <c r="CL197" s="62">
        <v>19105</v>
      </c>
      <c r="CM197" s="62">
        <v>7.019376835728532</v>
      </c>
      <c r="CN197" s="62">
        <v>14.083</v>
      </c>
      <c r="CO197" s="62">
        <v>194710</v>
      </c>
      <c r="CP197" s="62">
        <v>113.2422241968147</v>
      </c>
      <c r="CQ197" s="62">
        <v>14.05</v>
      </c>
      <c r="CR197" s="62">
        <v>9540</v>
      </c>
      <c r="CS197" s="62">
        <v>7.4544613314117179</v>
      </c>
      <c r="CT197" s="62">
        <v>13.97</v>
      </c>
      <c r="CU197" s="62">
        <v>1755</v>
      </c>
      <c r="CV197" s="62">
        <v>1.7159005536714762</v>
      </c>
      <c r="CW197" s="62">
        <v>13.86</v>
      </c>
      <c r="CX197" s="62">
        <v>102199</v>
      </c>
      <c r="CY197" s="62">
        <v>121.59906882856693</v>
      </c>
      <c r="CZ197" s="62">
        <v>13.702</v>
      </c>
      <c r="DA197" s="62">
        <v>15</v>
      </c>
      <c r="DB197" s="62">
        <v>2.098155706946455E-2</v>
      </c>
      <c r="DC197" s="62">
        <v>0</v>
      </c>
      <c r="DD197" s="62">
        <v>0</v>
      </c>
      <c r="DE197" s="62">
        <v>0</v>
      </c>
      <c r="DF197" s="62">
        <v>13.51</v>
      </c>
      <c r="DG197" s="62">
        <v>17675</v>
      </c>
      <c r="DH197" s="62">
        <v>31.393822620806453</v>
      </c>
      <c r="DI197" s="62">
        <v>13.39</v>
      </c>
      <c r="DJ197" s="62">
        <v>0</v>
      </c>
      <c r="DK197" s="62">
        <v>0</v>
      </c>
      <c r="DL197" s="62">
        <v>13.269</v>
      </c>
      <c r="DM197" s="62">
        <v>0</v>
      </c>
      <c r="DN197" s="62">
        <v>0</v>
      </c>
      <c r="DO197" s="62">
        <v>13.175000000000001</v>
      </c>
      <c r="DP197" s="62">
        <v>22993</v>
      </c>
      <c r="DQ197" s="62">
        <v>53.261299729668778</v>
      </c>
      <c r="DR197" s="62">
        <v>0</v>
      </c>
      <c r="DS197" s="62">
        <v>0</v>
      </c>
      <c r="DT197" s="62">
        <v>0</v>
      </c>
      <c r="DU197" s="62">
        <v>0</v>
      </c>
      <c r="DV197" s="62">
        <v>0</v>
      </c>
      <c r="DW197" s="62">
        <v>0</v>
      </c>
      <c r="DX197" s="62">
        <v>12.9</v>
      </c>
      <c r="DY197" s="62">
        <v>2110</v>
      </c>
      <c r="DZ197" s="62">
        <v>6.0213413010681736</v>
      </c>
      <c r="EA197" s="62"/>
      <c r="EB197" s="62"/>
      <c r="EC197" s="62"/>
      <c r="ED197" s="62"/>
      <c r="EE197" s="62"/>
      <c r="EF197" s="62"/>
      <c r="EG197" s="62">
        <v>12.67</v>
      </c>
      <c r="EH197" s="62">
        <v>91057</v>
      </c>
      <c r="EI197" s="62">
        <v>304.15078786672348</v>
      </c>
      <c r="EJ197" s="62"/>
      <c r="EK197" s="62">
        <v>0</v>
      </c>
      <c r="EL197" s="62">
        <v>0</v>
      </c>
      <c r="EM197" s="62">
        <v>0</v>
      </c>
      <c r="EN197" s="62">
        <v>0</v>
      </c>
      <c r="EO197" s="62">
        <v>0</v>
      </c>
      <c r="EP197" s="62">
        <v>12.53</v>
      </c>
      <c r="EQ197" s="62">
        <v>10235</v>
      </c>
      <c r="ER197" s="62">
        <v>38.864880849917121</v>
      </c>
      <c r="ES197" s="62">
        <v>12.4</v>
      </c>
      <c r="ET197" s="62">
        <v>7340</v>
      </c>
      <c r="EU197" s="62">
        <v>31.150593360577062</v>
      </c>
      <c r="EV197" s="62">
        <v>12.3</v>
      </c>
      <c r="EW197" s="62">
        <v>20685</v>
      </c>
      <c r="EX197" s="62">
        <v>96.601116465636835</v>
      </c>
      <c r="EY197" s="62">
        <v>12.18</v>
      </c>
      <c r="EZ197" s="62">
        <v>154260</v>
      </c>
      <c r="FA197" s="62">
        <v>781.22886122658645</v>
      </c>
      <c r="FB197" s="62">
        <v>12.11</v>
      </c>
      <c r="FC197" s="62">
        <v>1150</v>
      </c>
      <c r="FD197" s="62">
        <v>6.2385698870534307</v>
      </c>
      <c r="FE197" s="62">
        <v>12.09</v>
      </c>
      <c r="FF197" s="62">
        <v>3315</v>
      </c>
      <c r="FG197" s="62">
        <v>19.09693594407581</v>
      </c>
      <c r="FH197" s="62">
        <v>12.074999999999999</v>
      </c>
      <c r="FI197" s="62">
        <v>45</v>
      </c>
      <c r="FJ197" s="62">
        <v>0.2741941693156974</v>
      </c>
      <c r="FK197" s="62">
        <v>12.06</v>
      </c>
      <c r="FL197" s="76">
        <v>52477</v>
      </c>
      <c r="FM197" s="76">
        <v>335.49347444079791</v>
      </c>
      <c r="FN197" s="76">
        <v>12.048999999999999</v>
      </c>
      <c r="FO197" s="76">
        <v>540</v>
      </c>
      <c r="FP197" s="76">
        <v>3.5978196154477202</v>
      </c>
      <c r="FQ197" s="76">
        <v>12.04</v>
      </c>
      <c r="FR197" s="76">
        <v>16835</v>
      </c>
      <c r="FS197" s="76">
        <v>116.30665404333772</v>
      </c>
      <c r="FT197" s="76">
        <v>12.007999999999999</v>
      </c>
      <c r="FU197" s="76">
        <v>110</v>
      </c>
      <c r="FV197" s="76">
        <v>0.78746330379640395</v>
      </c>
      <c r="FW197" s="76">
        <v>11.98</v>
      </c>
      <c r="FX197" s="76">
        <v>162803</v>
      </c>
      <c r="FY197" s="76">
        <v>1201.9857373430568</v>
      </c>
      <c r="FZ197" s="76">
        <v>11.986000000000001</v>
      </c>
      <c r="GA197" s="76">
        <v>5</v>
      </c>
      <c r="GB197" s="76">
        <v>3.7860928063468136E-2</v>
      </c>
      <c r="GC197" s="62">
        <v>11.991</v>
      </c>
      <c r="GD197" s="62">
        <v>5</v>
      </c>
      <c r="GE197" s="62">
        <v>3.8742104866105229E-2</v>
      </c>
      <c r="GF197" s="62">
        <v>11.996</v>
      </c>
      <c r="GG197" s="62">
        <v>0</v>
      </c>
      <c r="GH197" s="62">
        <v>0</v>
      </c>
      <c r="GI197" s="62">
        <v>12</v>
      </c>
      <c r="GJ197" s="62">
        <v>360</v>
      </c>
      <c r="GK197" s="62">
        <v>2.9029705405097292</v>
      </c>
      <c r="GL197" s="62">
        <v>12.032</v>
      </c>
      <c r="GM197" s="62">
        <v>0</v>
      </c>
      <c r="GN197" s="62">
        <v>0</v>
      </c>
      <c r="GO197" s="62">
        <v>12.06</v>
      </c>
      <c r="GP197" s="62">
        <v>47560</v>
      </c>
      <c r="GQ197" s="62">
        <v>403.63893973594077</v>
      </c>
      <c r="GR197" s="62">
        <v>12.087</v>
      </c>
      <c r="GS197" s="62">
        <v>0</v>
      </c>
      <c r="GT197" s="62">
        <v>0</v>
      </c>
      <c r="GU197" s="62">
        <v>12.11</v>
      </c>
      <c r="GV197" s="62">
        <v>800</v>
      </c>
      <c r="GW197" s="62">
        <v>6.9716199989526482</v>
      </c>
      <c r="GX197" s="62">
        <v>12.125999999999999</v>
      </c>
      <c r="GY197" s="62">
        <v>0</v>
      </c>
      <c r="GZ197" s="62">
        <v>0</v>
      </c>
      <c r="HA197" s="62">
        <v>12.14</v>
      </c>
      <c r="HB197" s="62">
        <v>26031</v>
      </c>
      <c r="HC197" s="62">
        <v>229.01141437781382</v>
      </c>
      <c r="HD197" s="62">
        <v>12.15</v>
      </c>
      <c r="HE197" s="62">
        <v>260</v>
      </c>
      <c r="HF197" s="62">
        <v>2.2793367087840126</v>
      </c>
      <c r="HG197" s="62">
        <v>12.23</v>
      </c>
      <c r="HH197" s="62">
        <v>8945</v>
      </c>
      <c r="HI197" s="62">
        <v>76.712671504686341</v>
      </c>
      <c r="HJ197" s="62">
        <v>12.23</v>
      </c>
      <c r="HK197" s="62">
        <v>0</v>
      </c>
      <c r="HL197" s="62">
        <v>0</v>
      </c>
      <c r="HM197" s="62">
        <v>12.23</v>
      </c>
      <c r="HN197" s="62">
        <v>100</v>
      </c>
      <c r="HO197" s="62">
        <v>0.81185640883504495</v>
      </c>
      <c r="HP197" s="62">
        <v>12.23</v>
      </c>
      <c r="HQ197" s="62">
        <v>0</v>
      </c>
      <c r="HR197" s="62">
        <v>0</v>
      </c>
    </row>
    <row r="198" spans="16:226" s="43" customFormat="1">
      <c r="P198" s="150">
        <f t="shared" si="59"/>
        <v>10</v>
      </c>
      <c r="Q198" s="61" t="str">
        <f>_xll.BDH(A198,$R$7:$S$7,$C$1,$C$1,"Dir=V","Dts=S","Sort=A","Quote=C","QtTyp=Y","Days=T","Per=cd","DtFmt=D","UseDPDF=Y")</f>
        <v>#N/A Invalid Security</v>
      </c>
      <c r="T198" s="43">
        <f t="shared" si="62"/>
        <v>0</v>
      </c>
      <c r="V198" s="69" t="str">
        <f>_xll.BDH(B198,$R$7:$S$7,$C$1,$C$1,"Dir=V","Dts=S","Sort=A","Quote=C","QtTyp=Y","Days=T","Per=cd","DtFmt=D","UseDPDF=Y")</f>
        <v>#N/A Invalid Security</v>
      </c>
      <c r="Y198" s="43">
        <f t="shared" si="63"/>
        <v>0</v>
      </c>
      <c r="AA198" s="43">
        <f t="shared" si="64"/>
        <v>0</v>
      </c>
      <c r="AB198" s="43">
        <f t="shared" si="57"/>
        <v>0</v>
      </c>
      <c r="AF198" s="54">
        <v>42284</v>
      </c>
      <c r="AG198" s="43">
        <v>15.48</v>
      </c>
      <c r="AH198" s="43">
        <v>406810</v>
      </c>
      <c r="AI198" s="43">
        <f t="shared" si="60"/>
        <v>406810</v>
      </c>
      <c r="AK198" s="58">
        <f t="shared" si="61"/>
        <v>42564</v>
      </c>
      <c r="AL198" s="43">
        <f t="shared" si="68"/>
        <v>193</v>
      </c>
      <c r="AM198" s="43">
        <f>IF(AK198="","",NETWORKDAYS(AK198,$AM$2,FERIADOS!$A$1:$A$830)-1)</f>
        <v>119</v>
      </c>
      <c r="AN198" s="63">
        <v>3.2643</v>
      </c>
      <c r="AO198" s="43">
        <f t="shared" si="65"/>
        <v>13.855</v>
      </c>
      <c r="AP198" s="50">
        <f t="shared" si="66"/>
        <v>131904</v>
      </c>
      <c r="AQ198" s="59">
        <f t="shared" si="58"/>
        <v>157.63458155919054</v>
      </c>
      <c r="AR198" s="59">
        <f t="shared" si="67"/>
        <v>0</v>
      </c>
      <c r="AS198" s="72">
        <v>42564</v>
      </c>
      <c r="AT198" s="73">
        <v>3497.2495936961946</v>
      </c>
      <c r="AU198" s="62">
        <v>0</v>
      </c>
      <c r="AV198" s="62">
        <v>0</v>
      </c>
      <c r="AW198" s="62">
        <v>0</v>
      </c>
      <c r="AX198" s="62">
        <v>0</v>
      </c>
      <c r="AY198" s="62">
        <v>0</v>
      </c>
      <c r="AZ198" s="62">
        <v>0</v>
      </c>
      <c r="BA198" s="62">
        <v>0</v>
      </c>
      <c r="BB198" s="62">
        <v>0</v>
      </c>
      <c r="BC198" s="62">
        <v>0</v>
      </c>
      <c r="BD198" s="62">
        <v>0</v>
      </c>
      <c r="BE198" s="62">
        <v>0</v>
      </c>
      <c r="BF198" s="62">
        <v>0</v>
      </c>
      <c r="BG198" s="62">
        <v>0</v>
      </c>
      <c r="BH198" s="62">
        <v>0</v>
      </c>
      <c r="BI198" s="62">
        <v>0</v>
      </c>
      <c r="BJ198" s="62">
        <v>0</v>
      </c>
      <c r="BK198" s="62">
        <v>0</v>
      </c>
      <c r="BL198" s="62">
        <v>0</v>
      </c>
      <c r="BM198" s="62">
        <v>0</v>
      </c>
      <c r="BN198" s="74">
        <v>0</v>
      </c>
      <c r="BO198" s="75">
        <v>0</v>
      </c>
      <c r="BP198" s="62">
        <v>0</v>
      </c>
      <c r="BQ198" s="62">
        <v>0</v>
      </c>
      <c r="BR198" s="62">
        <v>0</v>
      </c>
      <c r="BS198" s="62">
        <v>0</v>
      </c>
      <c r="BT198" s="62">
        <v>0</v>
      </c>
      <c r="BU198" s="62">
        <v>0</v>
      </c>
      <c r="BV198" s="62">
        <v>0</v>
      </c>
      <c r="BW198" s="62">
        <v>0</v>
      </c>
      <c r="BX198" s="62">
        <v>0</v>
      </c>
      <c r="BY198" s="62">
        <v>0</v>
      </c>
      <c r="BZ198" s="62">
        <v>0</v>
      </c>
      <c r="CA198" s="62">
        <v>0</v>
      </c>
      <c r="CB198" s="62">
        <v>0</v>
      </c>
      <c r="CC198" s="62">
        <v>0</v>
      </c>
      <c r="CD198" s="62">
        <v>0</v>
      </c>
      <c r="CE198" s="62">
        <v>0</v>
      </c>
      <c r="CF198" s="62">
        <v>0</v>
      </c>
      <c r="CG198" s="62">
        <v>0</v>
      </c>
      <c r="CH198" s="62">
        <v>14.11</v>
      </c>
      <c r="CI198" s="62">
        <v>3365</v>
      </c>
      <c r="CJ198" s="62">
        <v>0.46286776381722528</v>
      </c>
      <c r="CK198" s="62">
        <v>14.105</v>
      </c>
      <c r="CL198" s="62">
        <v>6100</v>
      </c>
      <c r="CM198" s="62">
        <v>2.2958878716798008</v>
      </c>
      <c r="CN198" s="62">
        <v>14.082000000000001</v>
      </c>
      <c r="CO198" s="62">
        <v>47680</v>
      </c>
      <c r="CP198" s="62">
        <v>28.11003606327591</v>
      </c>
      <c r="CQ198" s="62">
        <v>14.04</v>
      </c>
      <c r="CR198" s="62">
        <v>2010</v>
      </c>
      <c r="CS198" s="62">
        <v>1.5849107924551273</v>
      </c>
      <c r="CT198" s="62">
        <v>13.932</v>
      </c>
      <c r="CU198" s="62">
        <v>15</v>
      </c>
      <c r="CV198" s="62">
        <v>1.4764629766603855E-2</v>
      </c>
      <c r="CW198" s="62">
        <v>13.855</v>
      </c>
      <c r="CX198" s="62">
        <v>131904</v>
      </c>
      <c r="CY198" s="62">
        <v>157.63458155919054</v>
      </c>
      <c r="CZ198" s="62">
        <v>13.734999999999999</v>
      </c>
      <c r="DA198" s="62">
        <v>10</v>
      </c>
      <c r="DB198" s="62">
        <v>1.4023624662470705E-2</v>
      </c>
      <c r="DC198" s="62">
        <v>0</v>
      </c>
      <c r="DD198" s="62">
        <v>0</v>
      </c>
      <c r="DE198" s="62">
        <v>0</v>
      </c>
      <c r="DF198" s="62">
        <v>13.52</v>
      </c>
      <c r="DG198" s="62">
        <v>8040</v>
      </c>
      <c r="DH198" s="62">
        <v>14.298482648318211</v>
      </c>
      <c r="DI198" s="62">
        <v>13.4</v>
      </c>
      <c r="DJ198" s="62">
        <v>0</v>
      </c>
      <c r="DK198" s="62">
        <v>0</v>
      </c>
      <c r="DL198" s="62">
        <v>13.279</v>
      </c>
      <c r="DM198" s="62">
        <v>0</v>
      </c>
      <c r="DN198" s="62">
        <v>0</v>
      </c>
      <c r="DO198" s="62">
        <v>13.185</v>
      </c>
      <c r="DP198" s="62">
        <v>17008</v>
      </c>
      <c r="DQ198" s="62">
        <v>39.392378045051693</v>
      </c>
      <c r="DR198" s="62">
        <v>0</v>
      </c>
      <c r="DS198" s="62">
        <v>0</v>
      </c>
      <c r="DT198" s="62">
        <v>0</v>
      </c>
      <c r="DU198" s="62">
        <v>0</v>
      </c>
      <c r="DV198" s="62">
        <v>0</v>
      </c>
      <c r="DW198" s="62">
        <v>0</v>
      </c>
      <c r="DX198" s="62">
        <v>12.9</v>
      </c>
      <c r="DY198" s="62">
        <v>4960</v>
      </c>
      <c r="DZ198" s="62">
        <v>14.142979258018681</v>
      </c>
      <c r="EA198" s="62"/>
      <c r="EB198" s="62"/>
      <c r="EC198" s="62"/>
      <c r="ED198" s="62"/>
      <c r="EE198" s="62"/>
      <c r="EF198" s="62"/>
      <c r="EG198" s="62">
        <v>12.68</v>
      </c>
      <c r="EH198" s="62">
        <v>108392</v>
      </c>
      <c r="EI198" s="62">
        <v>361.48873326508186</v>
      </c>
      <c r="EJ198" s="62"/>
      <c r="EK198" s="62">
        <v>0</v>
      </c>
      <c r="EL198" s="62">
        <v>0</v>
      </c>
      <c r="EM198" s="62">
        <v>0</v>
      </c>
      <c r="EN198" s="62">
        <v>0</v>
      </c>
      <c r="EO198" s="62">
        <v>0</v>
      </c>
      <c r="EP198" s="62">
        <v>12.54</v>
      </c>
      <c r="EQ198" s="62">
        <v>18150</v>
      </c>
      <c r="ER198" s="62">
        <v>68.784803816973536</v>
      </c>
      <c r="ES198" s="62">
        <v>12.41</v>
      </c>
      <c r="ET198" s="62">
        <v>26010</v>
      </c>
      <c r="EU198" s="62">
        <v>110.13346309769211</v>
      </c>
      <c r="EV198" s="62">
        <v>12.31</v>
      </c>
      <c r="EW198" s="62">
        <v>1560</v>
      </c>
      <c r="EX198" s="62">
        <v>7.2669087644897878</v>
      </c>
      <c r="EY198" s="62">
        <v>12.19</v>
      </c>
      <c r="EZ198" s="62">
        <v>113975</v>
      </c>
      <c r="FA198" s="62">
        <v>575.63438718625264</v>
      </c>
      <c r="FB198" s="62">
        <v>12.125</v>
      </c>
      <c r="FC198" s="62">
        <v>800</v>
      </c>
      <c r="FD198" s="62">
        <v>4.3265945891907132</v>
      </c>
      <c r="FE198" s="62">
        <v>12.11</v>
      </c>
      <c r="FF198" s="62">
        <v>6175</v>
      </c>
      <c r="FG198" s="62">
        <v>35.452117989817637</v>
      </c>
      <c r="FH198" s="62">
        <v>12.085000000000001</v>
      </c>
      <c r="FI198" s="62">
        <v>120</v>
      </c>
      <c r="FJ198" s="62">
        <v>0.72886439166882555</v>
      </c>
      <c r="FK198" s="62">
        <v>12.1</v>
      </c>
      <c r="FL198" s="76">
        <v>42689</v>
      </c>
      <c r="FM198" s="76">
        <v>271.69623005304425</v>
      </c>
      <c r="FN198" s="76">
        <v>12.095000000000001</v>
      </c>
      <c r="FO198" s="76">
        <v>520</v>
      </c>
      <c r="FP198" s="76">
        <v>3.4476327725541438</v>
      </c>
      <c r="FQ198" s="76">
        <v>12.09</v>
      </c>
      <c r="FR198" s="76">
        <v>7415</v>
      </c>
      <c r="FS198" s="76">
        <v>50.959636329806578</v>
      </c>
      <c r="FT198" s="76">
        <v>12.063000000000001</v>
      </c>
      <c r="FU198" s="76">
        <v>15</v>
      </c>
      <c r="FV198" s="76">
        <v>0.10677637989200088</v>
      </c>
      <c r="FW198" s="76">
        <v>12.04</v>
      </c>
      <c r="FX198" s="76">
        <v>146979</v>
      </c>
      <c r="FY198" s="76">
        <v>1078.5905447830819</v>
      </c>
      <c r="FZ198" s="76">
        <v>12.045999999999999</v>
      </c>
      <c r="GA198" s="76">
        <v>5</v>
      </c>
      <c r="GB198" s="76">
        <v>3.7625246550722559E-2</v>
      </c>
      <c r="GC198" s="62">
        <v>12.051</v>
      </c>
      <c r="GD198" s="62">
        <v>155</v>
      </c>
      <c r="GE198" s="62">
        <v>1.1933214851721028</v>
      </c>
      <c r="GF198" s="62">
        <v>12.055999999999999</v>
      </c>
      <c r="GG198" s="62">
        <v>0</v>
      </c>
      <c r="GH198" s="62">
        <v>0</v>
      </c>
      <c r="GI198" s="62">
        <v>12.06</v>
      </c>
      <c r="GJ198" s="62">
        <v>80</v>
      </c>
      <c r="GK198" s="62">
        <v>0.64075492388675015</v>
      </c>
      <c r="GL198" s="62">
        <v>12.098000000000001</v>
      </c>
      <c r="GM198" s="62">
        <v>0</v>
      </c>
      <c r="GN198" s="62">
        <v>0</v>
      </c>
      <c r="GO198" s="62">
        <v>12.13</v>
      </c>
      <c r="GP198" s="62">
        <v>48195</v>
      </c>
      <c r="GQ198" s="62">
        <v>405.73838593895908</v>
      </c>
      <c r="GR198" s="62">
        <v>12.135</v>
      </c>
      <c r="GS198" s="62">
        <v>0</v>
      </c>
      <c r="GT198" s="62">
        <v>0</v>
      </c>
      <c r="GU198" s="62">
        <v>12.14</v>
      </c>
      <c r="GV198" s="62">
        <v>115</v>
      </c>
      <c r="GW198" s="62">
        <v>0.99640805641400021</v>
      </c>
      <c r="GX198" s="62">
        <v>12.166</v>
      </c>
      <c r="GY198" s="62">
        <v>0</v>
      </c>
      <c r="GZ198" s="62">
        <v>0</v>
      </c>
      <c r="HA198" s="62">
        <v>12.19</v>
      </c>
      <c r="HB198" s="62">
        <v>17145</v>
      </c>
      <c r="HC198" s="62">
        <v>149.66611490733231</v>
      </c>
      <c r="HD198" s="62">
        <v>12.225</v>
      </c>
      <c r="HE198" s="62">
        <v>380</v>
      </c>
      <c r="HF198" s="62">
        <v>3.2961868703575674</v>
      </c>
      <c r="HG198" s="62">
        <v>12.28</v>
      </c>
      <c r="HH198" s="62">
        <v>12835</v>
      </c>
      <c r="HI198" s="62">
        <v>109.11319059173994</v>
      </c>
      <c r="HJ198" s="62">
        <v>12.28</v>
      </c>
      <c r="HK198" s="62">
        <v>0</v>
      </c>
      <c r="HL198" s="62">
        <v>0</v>
      </c>
      <c r="HM198" s="62">
        <v>12.28</v>
      </c>
      <c r="HN198" s="62">
        <v>0</v>
      </c>
      <c r="HO198" s="62">
        <v>0</v>
      </c>
      <c r="HP198" s="62">
        <v>12.28</v>
      </c>
      <c r="HQ198" s="62">
        <v>0</v>
      </c>
      <c r="HR198" s="62">
        <v>0</v>
      </c>
    </row>
    <row r="199" spans="16:226" s="43" customFormat="1">
      <c r="AA199" s="43">
        <f t="shared" ref="AA199:AA200" si="69">IF(ISERROR(S199+1-1),R199,R199)</f>
        <v>0</v>
      </c>
      <c r="AB199" s="43">
        <f t="shared" si="57"/>
        <v>0</v>
      </c>
      <c r="AF199" s="54">
        <v>42285</v>
      </c>
      <c r="AG199" s="43">
        <v>15.23</v>
      </c>
      <c r="AH199" s="43">
        <v>253010</v>
      </c>
      <c r="AI199" s="43">
        <f t="shared" si="60"/>
        <v>253010</v>
      </c>
      <c r="AK199" s="58">
        <f t="shared" si="61"/>
        <v>42563</v>
      </c>
      <c r="AL199" s="43">
        <f t="shared" si="68"/>
        <v>194</v>
      </c>
      <c r="AM199" s="43">
        <f>IF(AK199="","",NETWORKDAYS(AK199,$AM$2,FERIADOS!$A$1:$A$830)-1)</f>
        <v>120</v>
      </c>
      <c r="AN199" s="63">
        <v>3.2955999999999999</v>
      </c>
      <c r="AO199" s="43">
        <f t="shared" si="65"/>
        <v>13.875</v>
      </c>
      <c r="AP199" s="50">
        <f t="shared" si="66"/>
        <v>141095</v>
      </c>
      <c r="AQ199" s="59">
        <f t="shared" si="58"/>
        <v>168.29018394685099</v>
      </c>
      <c r="AR199" s="59">
        <f t="shared" si="67"/>
        <v>0</v>
      </c>
      <c r="AS199" s="72">
        <v>42563</v>
      </c>
      <c r="AT199" s="73">
        <v>4158.0511599878037</v>
      </c>
      <c r="AU199" s="62">
        <v>0</v>
      </c>
      <c r="AV199" s="62">
        <v>0</v>
      </c>
      <c r="AW199" s="62">
        <v>0</v>
      </c>
      <c r="AX199" s="62">
        <v>0</v>
      </c>
      <c r="AY199" s="62">
        <v>0</v>
      </c>
      <c r="AZ199" s="62">
        <v>0</v>
      </c>
      <c r="BA199" s="62">
        <v>0</v>
      </c>
      <c r="BB199" s="62">
        <v>0</v>
      </c>
      <c r="BC199" s="62">
        <v>0</v>
      </c>
      <c r="BD199" s="62">
        <v>0</v>
      </c>
      <c r="BE199" s="62">
        <v>0</v>
      </c>
      <c r="BF199" s="62">
        <v>0</v>
      </c>
      <c r="BG199" s="62">
        <v>0</v>
      </c>
      <c r="BH199" s="62">
        <v>0</v>
      </c>
      <c r="BI199" s="62">
        <v>0</v>
      </c>
      <c r="BJ199" s="62">
        <v>0</v>
      </c>
      <c r="BK199" s="62">
        <v>0</v>
      </c>
      <c r="BL199" s="62">
        <v>0</v>
      </c>
      <c r="BM199" s="62">
        <v>0</v>
      </c>
      <c r="BN199" s="74">
        <v>0</v>
      </c>
      <c r="BO199" s="75">
        <v>0</v>
      </c>
      <c r="BP199" s="62">
        <v>0</v>
      </c>
      <c r="BQ199" s="62">
        <v>0</v>
      </c>
      <c r="BR199" s="62">
        <v>0</v>
      </c>
      <c r="BS199" s="62">
        <v>0</v>
      </c>
      <c r="BT199" s="62">
        <v>0</v>
      </c>
      <c r="BU199" s="62">
        <v>0</v>
      </c>
      <c r="BV199" s="62">
        <v>0</v>
      </c>
      <c r="BW199" s="62">
        <v>0</v>
      </c>
      <c r="BX199" s="62">
        <v>0</v>
      </c>
      <c r="BY199" s="62">
        <v>0</v>
      </c>
      <c r="BZ199" s="62">
        <v>0</v>
      </c>
      <c r="CA199" s="62">
        <v>0</v>
      </c>
      <c r="CB199" s="62">
        <v>0</v>
      </c>
      <c r="CC199" s="62">
        <v>0</v>
      </c>
      <c r="CD199" s="62">
        <v>0</v>
      </c>
      <c r="CE199" s="62">
        <v>0</v>
      </c>
      <c r="CF199" s="62">
        <v>0</v>
      </c>
      <c r="CG199" s="62">
        <v>0</v>
      </c>
      <c r="CH199" s="62">
        <v>14.125</v>
      </c>
      <c r="CI199" s="62">
        <v>17300</v>
      </c>
      <c r="CJ199" s="62">
        <v>2.5367080833749864</v>
      </c>
      <c r="CK199" s="62">
        <v>14.106</v>
      </c>
      <c r="CL199" s="62">
        <v>37855</v>
      </c>
      <c r="CM199" s="62">
        <v>14.496632156397993</v>
      </c>
      <c r="CN199" s="62">
        <v>14.09</v>
      </c>
      <c r="CO199" s="62">
        <v>100053</v>
      </c>
      <c r="CP199" s="62">
        <v>59.41546012590014</v>
      </c>
      <c r="CQ199" s="62">
        <v>14.05</v>
      </c>
      <c r="CR199" s="62">
        <v>5150</v>
      </c>
      <c r="CS199" s="62">
        <v>4.0719192532194635</v>
      </c>
      <c r="CT199" s="62">
        <v>14</v>
      </c>
      <c r="CU199" s="62">
        <v>3450</v>
      </c>
      <c r="CV199" s="62">
        <v>3.3937169840898318</v>
      </c>
      <c r="CW199" s="62">
        <v>13.875</v>
      </c>
      <c r="CX199" s="62">
        <v>141095</v>
      </c>
      <c r="CY199" s="62">
        <v>168.29018394685099</v>
      </c>
      <c r="CZ199" s="62">
        <v>13.74</v>
      </c>
      <c r="DA199" s="62">
        <v>4610</v>
      </c>
      <c r="DB199" s="62">
        <v>6.4451696775208562</v>
      </c>
      <c r="DC199" s="62">
        <v>0</v>
      </c>
      <c r="DD199" s="62">
        <v>0</v>
      </c>
      <c r="DE199" s="62">
        <v>0</v>
      </c>
      <c r="DF199" s="62">
        <v>13.54</v>
      </c>
      <c r="DG199" s="62">
        <v>15280</v>
      </c>
      <c r="DH199" s="62">
        <v>27.042193941626611</v>
      </c>
      <c r="DI199" s="62">
        <v>13.430999999999999</v>
      </c>
      <c r="DJ199" s="62">
        <v>0</v>
      </c>
      <c r="DK199" s="62">
        <v>0</v>
      </c>
      <c r="DL199" s="62">
        <v>13.321</v>
      </c>
      <c r="DM199" s="62">
        <v>0</v>
      </c>
      <c r="DN199" s="62">
        <v>0</v>
      </c>
      <c r="DO199" s="62">
        <v>13.234999999999999</v>
      </c>
      <c r="DP199" s="62">
        <v>44665</v>
      </c>
      <c r="DQ199" s="62">
        <v>102.74825069074738</v>
      </c>
      <c r="DR199" s="62">
        <v>0</v>
      </c>
      <c r="DS199" s="62">
        <v>0</v>
      </c>
      <c r="DT199" s="62">
        <v>0</v>
      </c>
      <c r="DU199" s="62">
        <v>0</v>
      </c>
      <c r="DV199" s="62">
        <v>0</v>
      </c>
      <c r="DW199" s="62">
        <v>0</v>
      </c>
      <c r="DX199" s="62">
        <v>12.94</v>
      </c>
      <c r="DY199" s="62">
        <v>6480</v>
      </c>
      <c r="DZ199" s="62">
        <v>18.337966406193846</v>
      </c>
      <c r="EA199" s="62"/>
      <c r="EB199" s="62"/>
      <c r="EC199" s="62"/>
      <c r="ED199" s="62"/>
      <c r="EE199" s="62"/>
      <c r="EF199" s="62"/>
      <c r="EG199" s="62">
        <v>12.7</v>
      </c>
      <c r="EH199" s="62">
        <v>169820</v>
      </c>
      <c r="EI199" s="62">
        <v>561.98510887160319</v>
      </c>
      <c r="EJ199" s="62"/>
      <c r="EK199" s="62">
        <v>0</v>
      </c>
      <c r="EL199" s="62">
        <v>0</v>
      </c>
      <c r="EM199" s="62">
        <v>0</v>
      </c>
      <c r="EN199" s="62">
        <v>0</v>
      </c>
      <c r="EO199" s="62">
        <v>0</v>
      </c>
      <c r="EP199" s="62">
        <v>12.57</v>
      </c>
      <c r="EQ199" s="62">
        <v>8715</v>
      </c>
      <c r="ER199" s="62">
        <v>32.751645623573893</v>
      </c>
      <c r="ES199" s="62">
        <v>12.46</v>
      </c>
      <c r="ET199" s="62">
        <v>12860</v>
      </c>
      <c r="EU199" s="62">
        <v>53.949165178773882</v>
      </c>
      <c r="EV199" s="62">
        <v>12.34</v>
      </c>
      <c r="EW199" s="62">
        <v>16645</v>
      </c>
      <c r="EX199" s="62">
        <v>76.837360570193113</v>
      </c>
      <c r="EY199" s="62">
        <v>12.24</v>
      </c>
      <c r="EZ199" s="62">
        <v>153170</v>
      </c>
      <c r="FA199" s="62">
        <v>765.95193431558914</v>
      </c>
      <c r="FB199" s="62">
        <v>12.18</v>
      </c>
      <c r="FC199" s="62">
        <v>3450</v>
      </c>
      <c r="FD199" s="62">
        <v>18.466521740815487</v>
      </c>
      <c r="FE199" s="62">
        <v>12.17</v>
      </c>
      <c r="FF199" s="62">
        <v>6765</v>
      </c>
      <c r="FG199" s="62">
        <v>38.423837049780808</v>
      </c>
      <c r="FH199" s="62">
        <v>12.135</v>
      </c>
      <c r="FI199" s="62">
        <v>185</v>
      </c>
      <c r="FJ199" s="62">
        <v>1.1117810381803763</v>
      </c>
      <c r="FK199" s="62">
        <v>12.14</v>
      </c>
      <c r="FL199" s="76">
        <v>68235</v>
      </c>
      <c r="FM199" s="76">
        <v>429.77465662715838</v>
      </c>
      <c r="FN199" s="76">
        <v>12.135</v>
      </c>
      <c r="FO199" s="76">
        <v>510</v>
      </c>
      <c r="FP199" s="76">
        <v>3.3456664016458144</v>
      </c>
      <c r="FQ199" s="76">
        <v>12.13</v>
      </c>
      <c r="FR199" s="76">
        <v>5850</v>
      </c>
      <c r="FS199" s="76">
        <v>39.774051586703649</v>
      </c>
      <c r="FT199" s="76">
        <v>12.108000000000001</v>
      </c>
      <c r="FU199" s="76">
        <v>45</v>
      </c>
      <c r="FV199" s="76">
        <v>0.3167800801916012</v>
      </c>
      <c r="FW199" s="76">
        <v>12.09</v>
      </c>
      <c r="FX199" s="76">
        <v>143775</v>
      </c>
      <c r="FY199" s="76">
        <v>1042.9751730849164</v>
      </c>
      <c r="FZ199" s="76">
        <v>12.097</v>
      </c>
      <c r="GA199" s="76">
        <v>5</v>
      </c>
      <c r="GB199" s="76">
        <v>3.7186017707814267E-2</v>
      </c>
      <c r="GC199" s="62">
        <v>12.103999999999999</v>
      </c>
      <c r="GD199" s="62">
        <v>5</v>
      </c>
      <c r="GE199" s="62">
        <v>3.8034972776859834E-2</v>
      </c>
      <c r="GF199" s="62">
        <v>12.11</v>
      </c>
      <c r="GG199" s="62">
        <v>0</v>
      </c>
      <c r="GH199" s="62">
        <v>0</v>
      </c>
      <c r="GI199" s="62">
        <v>12.115</v>
      </c>
      <c r="GJ199" s="62">
        <v>465</v>
      </c>
      <c r="GK199" s="62">
        <v>3.6783701467205647</v>
      </c>
      <c r="GL199" s="62">
        <v>12.154999999999999</v>
      </c>
      <c r="GM199" s="62">
        <v>0</v>
      </c>
      <c r="GN199" s="62">
        <v>0</v>
      </c>
      <c r="GO199" s="62">
        <v>12.19</v>
      </c>
      <c r="GP199" s="62">
        <v>38920</v>
      </c>
      <c r="GQ199" s="62">
        <v>323.30475174516158</v>
      </c>
      <c r="GR199" s="62">
        <v>12.217000000000001</v>
      </c>
      <c r="GS199" s="62">
        <v>0</v>
      </c>
      <c r="GT199" s="62">
        <v>0</v>
      </c>
      <c r="GU199" s="62">
        <v>12.24</v>
      </c>
      <c r="GV199" s="62">
        <v>165</v>
      </c>
      <c r="GW199" s="62">
        <v>1.4055536479578132</v>
      </c>
      <c r="GX199" s="62">
        <v>12.260999999999999</v>
      </c>
      <c r="GY199" s="62">
        <v>0</v>
      </c>
      <c r="GZ199" s="62">
        <v>0</v>
      </c>
      <c r="HA199" s="62">
        <v>12.28</v>
      </c>
      <c r="HB199" s="62">
        <v>28730</v>
      </c>
      <c r="HC199" s="62">
        <v>246.5437580618086</v>
      </c>
      <c r="HD199" s="62">
        <v>12.31</v>
      </c>
      <c r="HE199" s="62">
        <v>85</v>
      </c>
      <c r="HF199" s="62">
        <v>0.72452073551480234</v>
      </c>
      <c r="HG199" s="62">
        <v>12.37</v>
      </c>
      <c r="HH199" s="62">
        <v>13170</v>
      </c>
      <c r="HI199" s="62">
        <v>109.87710122510802</v>
      </c>
      <c r="HJ199" s="62">
        <v>12.37</v>
      </c>
      <c r="HK199" s="62">
        <v>0</v>
      </c>
      <c r="HL199" s="62">
        <v>0</v>
      </c>
      <c r="HM199" s="62">
        <v>12.37</v>
      </c>
      <c r="HN199" s="62">
        <v>0</v>
      </c>
      <c r="HO199" s="62">
        <v>0</v>
      </c>
      <c r="HP199" s="62">
        <v>12.37</v>
      </c>
      <c r="HQ199" s="62">
        <v>0</v>
      </c>
      <c r="HR199" s="62">
        <v>0</v>
      </c>
    </row>
    <row r="200" spans="16:226" s="43" customFormat="1">
      <c r="AA200" s="43">
        <f t="shared" si="69"/>
        <v>0</v>
      </c>
      <c r="AB200" s="43">
        <f t="shared" ref="AB200:AB227" si="70">IF(AND(O200&lt;$K$1,ISERROR(T200+1-1)),Y200,T200)</f>
        <v>0</v>
      </c>
      <c r="AF200" s="54">
        <v>42286</v>
      </c>
      <c r="AG200" s="43">
        <v>15.56</v>
      </c>
      <c r="AH200" s="43">
        <v>218230</v>
      </c>
      <c r="AI200" s="43">
        <f t="shared" si="60"/>
        <v>218230</v>
      </c>
      <c r="AK200" s="58">
        <f t="shared" si="61"/>
        <v>42562</v>
      </c>
      <c r="AL200" s="43">
        <f t="shared" si="68"/>
        <v>195</v>
      </c>
      <c r="AM200" s="43">
        <f>IF(AK200="","",NETWORKDAYS(AK200,$AM$2,FERIADOS!$A$1:$A$830)-1)</f>
        <v>121</v>
      </c>
      <c r="AN200" s="63">
        <v>3.3094000000000001</v>
      </c>
      <c r="AO200" s="43">
        <f t="shared" si="65"/>
        <v>13.87</v>
      </c>
      <c r="AP200" s="50">
        <f t="shared" si="66"/>
        <v>108440</v>
      </c>
      <c r="AQ200" s="59">
        <f t="shared" ref="AQ200:AQ263" si="71">((100000/((AO200/100+1-0.01%)^(AM200/252))-100000/((AO200/100+1+0.01%)^(AM200/252)))/2)*AP200/1000/AN200</f>
        <v>129.81662961626392</v>
      </c>
      <c r="AR200" s="59">
        <f t="shared" si="67"/>
        <v>0</v>
      </c>
      <c r="AS200" s="72">
        <v>42562</v>
      </c>
      <c r="AT200" s="73">
        <v>2585.0848198879125</v>
      </c>
      <c r="AU200" s="62">
        <v>0</v>
      </c>
      <c r="AV200" s="62">
        <v>0</v>
      </c>
      <c r="AW200" s="62">
        <v>0</v>
      </c>
      <c r="AX200" s="62">
        <v>0</v>
      </c>
      <c r="AY200" s="62">
        <v>0</v>
      </c>
      <c r="AZ200" s="62">
        <v>0</v>
      </c>
      <c r="BA200" s="62">
        <v>0</v>
      </c>
      <c r="BB200" s="62">
        <v>0</v>
      </c>
      <c r="BC200" s="62">
        <v>0</v>
      </c>
      <c r="BD200" s="62">
        <v>0</v>
      </c>
      <c r="BE200" s="62">
        <v>0</v>
      </c>
      <c r="BF200" s="62">
        <v>0</v>
      </c>
      <c r="BG200" s="62">
        <v>0</v>
      </c>
      <c r="BH200" s="62">
        <v>0</v>
      </c>
      <c r="BI200" s="62">
        <v>0</v>
      </c>
      <c r="BJ200" s="62">
        <v>0</v>
      </c>
      <c r="BK200" s="62">
        <v>0</v>
      </c>
      <c r="BL200" s="62">
        <v>0</v>
      </c>
      <c r="BM200" s="62">
        <v>0</v>
      </c>
      <c r="BN200" s="74">
        <v>0</v>
      </c>
      <c r="BO200" s="75">
        <v>0</v>
      </c>
      <c r="BP200" s="62">
        <v>0</v>
      </c>
      <c r="BQ200" s="62">
        <v>0</v>
      </c>
      <c r="BR200" s="62">
        <v>0</v>
      </c>
      <c r="BS200" s="62">
        <v>0</v>
      </c>
      <c r="BT200" s="62">
        <v>0</v>
      </c>
      <c r="BU200" s="62">
        <v>0</v>
      </c>
      <c r="BV200" s="62">
        <v>0</v>
      </c>
      <c r="BW200" s="62">
        <v>0</v>
      </c>
      <c r="BX200" s="62">
        <v>0</v>
      </c>
      <c r="BY200" s="62">
        <v>0</v>
      </c>
      <c r="BZ200" s="62">
        <v>0</v>
      </c>
      <c r="CA200" s="62">
        <v>0</v>
      </c>
      <c r="CB200" s="62">
        <v>0</v>
      </c>
      <c r="CC200" s="62">
        <v>0</v>
      </c>
      <c r="CD200" s="62">
        <v>0</v>
      </c>
      <c r="CE200" s="62">
        <v>0</v>
      </c>
      <c r="CF200" s="62">
        <v>0</v>
      </c>
      <c r="CG200" s="62">
        <v>0</v>
      </c>
      <c r="CH200" s="62">
        <v>14.105</v>
      </c>
      <c r="CI200" s="62">
        <v>7920</v>
      </c>
      <c r="CJ200" s="62">
        <v>1.2386567413365526</v>
      </c>
      <c r="CK200" s="62">
        <v>14.117000000000001</v>
      </c>
      <c r="CL200" s="62">
        <v>16100</v>
      </c>
      <c r="CM200" s="62">
        <v>6.3017512553421628</v>
      </c>
      <c r="CN200" s="62">
        <v>14.095000000000001</v>
      </c>
      <c r="CO200" s="62">
        <v>53095</v>
      </c>
      <c r="CP200" s="62">
        <v>31.921373002038731</v>
      </c>
      <c r="CQ200" s="62">
        <v>14.04</v>
      </c>
      <c r="CR200" s="62">
        <v>6250</v>
      </c>
      <c r="CS200" s="62">
        <v>4.9821077535618103</v>
      </c>
      <c r="CT200" s="62">
        <v>13.99</v>
      </c>
      <c r="CU200" s="62">
        <v>2635</v>
      </c>
      <c r="CV200" s="62">
        <v>2.6065061179465778</v>
      </c>
      <c r="CW200" s="62">
        <v>13.87</v>
      </c>
      <c r="CX200" s="62">
        <v>108440</v>
      </c>
      <c r="CY200" s="62">
        <v>129.81662961626392</v>
      </c>
      <c r="CZ200" s="62">
        <v>13.785</v>
      </c>
      <c r="DA200" s="62">
        <v>1515</v>
      </c>
      <c r="DB200" s="62">
        <v>2.121718853881569</v>
      </c>
      <c r="DC200" s="62">
        <v>0</v>
      </c>
      <c r="DD200" s="62">
        <v>0</v>
      </c>
      <c r="DE200" s="62">
        <v>0</v>
      </c>
      <c r="DF200" s="62">
        <v>13.54</v>
      </c>
      <c r="DG200" s="62">
        <v>7170</v>
      </c>
      <c r="DH200" s="62">
        <v>12.699038641111313</v>
      </c>
      <c r="DI200" s="62">
        <v>13.422000000000001</v>
      </c>
      <c r="DJ200" s="62">
        <v>20</v>
      </c>
      <c r="DK200" s="62">
        <v>3.8609093200600714E-2</v>
      </c>
      <c r="DL200" s="62">
        <v>13.303000000000001</v>
      </c>
      <c r="DM200" s="62">
        <v>0</v>
      </c>
      <c r="DN200" s="62">
        <v>0</v>
      </c>
      <c r="DO200" s="62">
        <v>13.21</v>
      </c>
      <c r="DP200" s="62">
        <v>63170</v>
      </c>
      <c r="DQ200" s="62">
        <v>145.2962414946735</v>
      </c>
      <c r="DR200" s="62">
        <v>0</v>
      </c>
      <c r="DS200" s="62">
        <v>0</v>
      </c>
      <c r="DT200" s="62">
        <v>0</v>
      </c>
      <c r="DU200" s="62">
        <v>0</v>
      </c>
      <c r="DV200" s="62">
        <v>0</v>
      </c>
      <c r="DW200" s="62">
        <v>0</v>
      </c>
      <c r="DX200" s="62">
        <v>12.92</v>
      </c>
      <c r="DY200" s="62">
        <v>3820</v>
      </c>
      <c r="DZ200" s="62">
        <v>10.799260964045963</v>
      </c>
      <c r="EA200" s="62"/>
      <c r="EB200" s="62"/>
      <c r="EC200" s="62"/>
      <c r="ED200" s="62"/>
      <c r="EE200" s="62"/>
      <c r="EF200" s="62"/>
      <c r="EG200" s="62">
        <v>12.69</v>
      </c>
      <c r="EH200" s="62">
        <v>66215</v>
      </c>
      <c r="EI200" s="62">
        <v>218.7469551887493</v>
      </c>
      <c r="EJ200" s="62"/>
      <c r="EK200" s="62">
        <v>0</v>
      </c>
      <c r="EL200" s="62">
        <v>0</v>
      </c>
      <c r="EM200" s="62">
        <v>0</v>
      </c>
      <c r="EN200" s="62">
        <v>0</v>
      </c>
      <c r="EO200" s="62">
        <v>0</v>
      </c>
      <c r="EP200" s="62">
        <v>12.55</v>
      </c>
      <c r="EQ200" s="62">
        <v>4610</v>
      </c>
      <c r="ER200" s="62">
        <v>17.292818950252844</v>
      </c>
      <c r="ES200" s="62">
        <v>12.41</v>
      </c>
      <c r="ET200" s="62">
        <v>10715</v>
      </c>
      <c r="EU200" s="62">
        <v>44.89216532061571</v>
      </c>
      <c r="EV200" s="62">
        <v>12.3</v>
      </c>
      <c r="EW200" s="62">
        <v>8570</v>
      </c>
      <c r="EX200" s="62">
        <v>39.493924759120148</v>
      </c>
      <c r="EY200" s="62">
        <v>12.18</v>
      </c>
      <c r="EZ200" s="62">
        <v>106105</v>
      </c>
      <c r="FA200" s="62">
        <v>529.97391099474976</v>
      </c>
      <c r="FB200" s="62">
        <v>12.11</v>
      </c>
      <c r="FC200" s="62">
        <v>460</v>
      </c>
      <c r="FD200" s="62">
        <v>2.460100475468276</v>
      </c>
      <c r="FE200" s="62">
        <v>12.09</v>
      </c>
      <c r="FF200" s="62">
        <v>3975</v>
      </c>
      <c r="FG200" s="62">
        <v>22.566577556077291</v>
      </c>
      <c r="FH200" s="62">
        <v>12.07</v>
      </c>
      <c r="FI200" s="62">
        <v>1320</v>
      </c>
      <c r="FJ200" s="62">
        <v>7.9251354828392211</v>
      </c>
      <c r="FK200" s="62">
        <v>12.07</v>
      </c>
      <c r="FL200" s="76">
        <v>49575</v>
      </c>
      <c r="FM200" s="76">
        <v>312.02721956027574</v>
      </c>
      <c r="FN200" s="76">
        <v>12.065</v>
      </c>
      <c r="FO200" s="76">
        <v>1125</v>
      </c>
      <c r="FP200" s="76">
        <v>7.3755593502607084</v>
      </c>
      <c r="FQ200" s="76">
        <v>12.06</v>
      </c>
      <c r="FR200" s="76">
        <v>13215</v>
      </c>
      <c r="FS200" s="76">
        <v>89.800430821466776</v>
      </c>
      <c r="FT200" s="76">
        <v>12.04</v>
      </c>
      <c r="FU200" s="76">
        <v>10</v>
      </c>
      <c r="FV200" s="76">
        <v>7.0358419228678748E-2</v>
      </c>
      <c r="FW200" s="76">
        <v>11.99</v>
      </c>
      <c r="FX200" s="76">
        <v>82280</v>
      </c>
      <c r="FY200" s="76">
        <v>597.55312649956852</v>
      </c>
      <c r="FZ200" s="76">
        <v>11.997999999999999</v>
      </c>
      <c r="GA200" s="76">
        <v>5</v>
      </c>
      <c r="GB200" s="76">
        <v>3.7232558645038508E-2</v>
      </c>
      <c r="GC200" s="62">
        <v>12.006</v>
      </c>
      <c r="GD200" s="62">
        <v>2805</v>
      </c>
      <c r="GE200" s="62">
        <v>21.366925600357806</v>
      </c>
      <c r="GF200" s="62">
        <v>12.013999999999999</v>
      </c>
      <c r="GG200" s="62">
        <v>0</v>
      </c>
      <c r="GH200" s="62">
        <v>0</v>
      </c>
      <c r="GI200" s="62">
        <v>12.02</v>
      </c>
      <c r="GJ200" s="62">
        <v>1045</v>
      </c>
      <c r="GK200" s="62">
        <v>8.2794180064551615</v>
      </c>
      <c r="GL200" s="62">
        <v>12.058</v>
      </c>
      <c r="GM200" s="62">
        <v>0</v>
      </c>
      <c r="GN200" s="62">
        <v>0</v>
      </c>
      <c r="GO200" s="62">
        <v>12.09</v>
      </c>
      <c r="GP200" s="62">
        <v>19380</v>
      </c>
      <c r="GQ200" s="62">
        <v>161.41108442312387</v>
      </c>
      <c r="GR200" s="62">
        <v>12.095000000000001</v>
      </c>
      <c r="GS200" s="62">
        <v>0</v>
      </c>
      <c r="GT200" s="62">
        <v>0</v>
      </c>
      <c r="GU200" s="62">
        <v>12.1</v>
      </c>
      <c r="GV200" s="62">
        <v>270</v>
      </c>
      <c r="GW200" s="62">
        <v>2.3148363140589834</v>
      </c>
      <c r="GX200" s="62">
        <v>12.147</v>
      </c>
      <c r="GY200" s="62">
        <v>0</v>
      </c>
      <c r="GZ200" s="62">
        <v>0</v>
      </c>
      <c r="HA200" s="62">
        <v>12.19</v>
      </c>
      <c r="HB200" s="62">
        <v>15680</v>
      </c>
      <c r="HC200" s="62">
        <v>135.01579149497849</v>
      </c>
      <c r="HD200" s="62">
        <v>12.18</v>
      </c>
      <c r="HE200" s="62">
        <v>140</v>
      </c>
      <c r="HF200" s="62">
        <v>1.2027764309185831</v>
      </c>
      <c r="HG200" s="62">
        <v>12.27</v>
      </c>
      <c r="HH200" s="62">
        <v>2080</v>
      </c>
      <c r="HI200" s="62">
        <v>17.456578147298615</v>
      </c>
      <c r="HJ200" s="62">
        <v>12.27</v>
      </c>
      <c r="HK200" s="62">
        <v>0</v>
      </c>
      <c r="HL200" s="62">
        <v>0</v>
      </c>
      <c r="HM200" s="62">
        <v>12.27</v>
      </c>
      <c r="HN200" s="62">
        <v>0</v>
      </c>
      <c r="HO200" s="62">
        <v>0</v>
      </c>
      <c r="HP200" s="62">
        <v>12.27</v>
      </c>
      <c r="HQ200" s="62">
        <v>0</v>
      </c>
      <c r="HR200" s="62">
        <v>0</v>
      </c>
    </row>
    <row r="201" spans="16:226" s="43" customFormat="1">
      <c r="AA201" s="43">
        <f t="shared" ref="AA201:AA227" si="72">IF(ISERROR(S201+1-1),R201,R201)</f>
        <v>0</v>
      </c>
      <c r="AB201" s="43">
        <f t="shared" si="70"/>
        <v>0</v>
      </c>
      <c r="AF201" s="54">
        <v>42290</v>
      </c>
      <c r="AG201" s="43">
        <v>15.8</v>
      </c>
      <c r="AH201" s="43">
        <v>163080</v>
      </c>
      <c r="AI201" s="43">
        <f t="shared" ref="AI201:AI264" si="73">IF(ISERROR(AH201+1-1),0,AH201)</f>
        <v>163080</v>
      </c>
      <c r="AK201" s="58">
        <f t="shared" ref="AK201:AK264" si="74">AS201</f>
        <v>42559</v>
      </c>
      <c r="AL201" s="43">
        <f t="shared" si="68"/>
        <v>196</v>
      </c>
      <c r="AM201" s="43">
        <f>IF(AK201="","",NETWORKDAYS(AK201,$AM$2,FERIADOS!$A$1:$A$830)-1)</f>
        <v>122</v>
      </c>
      <c r="AN201" s="63">
        <v>3.3</v>
      </c>
      <c r="AO201" s="43">
        <f t="shared" si="65"/>
        <v>13.885</v>
      </c>
      <c r="AP201" s="50">
        <f t="shared" si="66"/>
        <v>150605</v>
      </c>
      <c r="AQ201" s="59">
        <f t="shared" si="71"/>
        <v>182.17184104716532</v>
      </c>
      <c r="AR201" s="59">
        <f t="shared" si="67"/>
        <v>0</v>
      </c>
      <c r="AS201" s="72">
        <v>42559</v>
      </c>
      <c r="AT201" s="73">
        <v>4079.9407712401494</v>
      </c>
      <c r="AU201" s="62">
        <v>0</v>
      </c>
      <c r="AV201" s="62">
        <v>0</v>
      </c>
      <c r="AW201" s="62">
        <v>0</v>
      </c>
      <c r="AX201" s="62">
        <v>0</v>
      </c>
      <c r="AY201" s="62">
        <v>0</v>
      </c>
      <c r="AZ201" s="62">
        <v>0</v>
      </c>
      <c r="BA201" s="62">
        <v>0</v>
      </c>
      <c r="BB201" s="62">
        <v>0</v>
      </c>
      <c r="BC201" s="62">
        <v>0</v>
      </c>
      <c r="BD201" s="62">
        <v>0</v>
      </c>
      <c r="BE201" s="62">
        <v>0</v>
      </c>
      <c r="BF201" s="62">
        <v>0</v>
      </c>
      <c r="BG201" s="62">
        <v>0</v>
      </c>
      <c r="BH201" s="62">
        <v>0</v>
      </c>
      <c r="BI201" s="62">
        <v>0</v>
      </c>
      <c r="BJ201" s="62">
        <v>0</v>
      </c>
      <c r="BK201" s="62">
        <v>0</v>
      </c>
      <c r="BL201" s="62">
        <v>0</v>
      </c>
      <c r="BM201" s="62">
        <v>0</v>
      </c>
      <c r="BN201" s="74">
        <v>0</v>
      </c>
      <c r="BO201" s="75">
        <v>0</v>
      </c>
      <c r="BP201" s="62">
        <v>0</v>
      </c>
      <c r="BQ201" s="62">
        <v>0</v>
      </c>
      <c r="BR201" s="62">
        <v>0</v>
      </c>
      <c r="BS201" s="62">
        <v>0</v>
      </c>
      <c r="BT201" s="62">
        <v>0</v>
      </c>
      <c r="BU201" s="62">
        <v>0</v>
      </c>
      <c r="BV201" s="62">
        <v>0</v>
      </c>
      <c r="BW201" s="62">
        <v>0</v>
      </c>
      <c r="BX201" s="62">
        <v>0</v>
      </c>
      <c r="BY201" s="62">
        <v>0</v>
      </c>
      <c r="BZ201" s="62">
        <v>0</v>
      </c>
      <c r="CA201" s="62">
        <v>0</v>
      </c>
      <c r="CB201" s="62">
        <v>0</v>
      </c>
      <c r="CC201" s="62">
        <v>0</v>
      </c>
      <c r="CD201" s="62">
        <v>0</v>
      </c>
      <c r="CE201" s="62">
        <v>0</v>
      </c>
      <c r="CF201" s="62">
        <v>0</v>
      </c>
      <c r="CG201" s="62">
        <v>0</v>
      </c>
      <c r="CH201" s="62">
        <v>14.125</v>
      </c>
      <c r="CI201" s="62">
        <v>11095</v>
      </c>
      <c r="CJ201" s="62">
        <v>1.8548500002886916</v>
      </c>
      <c r="CK201" s="62">
        <v>14.108000000000001</v>
      </c>
      <c r="CL201" s="62">
        <v>5390</v>
      </c>
      <c r="CM201" s="62">
        <v>2.1704633243440186</v>
      </c>
      <c r="CN201" s="62">
        <v>14.102</v>
      </c>
      <c r="CO201" s="62">
        <v>32831</v>
      </c>
      <c r="CP201" s="62">
        <v>20.118072730297449</v>
      </c>
      <c r="CQ201" s="62">
        <v>13.994999999999999</v>
      </c>
      <c r="CR201" s="62">
        <v>40</v>
      </c>
      <c r="CS201" s="62">
        <v>3.2381033906395636E-2</v>
      </c>
      <c r="CT201" s="62">
        <v>14</v>
      </c>
      <c r="CU201" s="62">
        <v>10</v>
      </c>
      <c r="CV201" s="62">
        <v>1.0013810754687505E-2</v>
      </c>
      <c r="CW201" s="62">
        <v>13.885</v>
      </c>
      <c r="CX201" s="62">
        <v>150605</v>
      </c>
      <c r="CY201" s="62">
        <v>182.17184104716532</v>
      </c>
      <c r="CZ201" s="62">
        <v>13.788</v>
      </c>
      <c r="DA201" s="62">
        <v>1075</v>
      </c>
      <c r="DB201" s="62">
        <v>1.5195146498034857</v>
      </c>
      <c r="DC201" s="62">
        <v>0</v>
      </c>
      <c r="DD201" s="62">
        <v>0</v>
      </c>
      <c r="DE201" s="62">
        <v>0</v>
      </c>
      <c r="DF201" s="62">
        <v>13.56</v>
      </c>
      <c r="DG201" s="62">
        <v>5240</v>
      </c>
      <c r="DH201" s="62">
        <v>9.3501958780432517</v>
      </c>
      <c r="DI201" s="62">
        <v>13.446999999999999</v>
      </c>
      <c r="DJ201" s="62">
        <v>1000</v>
      </c>
      <c r="DK201" s="62">
        <v>1.9437917114379217</v>
      </c>
      <c r="DL201" s="62">
        <v>13.334</v>
      </c>
      <c r="DM201" s="62">
        <v>0</v>
      </c>
      <c r="DN201" s="62">
        <v>0</v>
      </c>
      <c r="DO201" s="62">
        <v>13.244999999999999</v>
      </c>
      <c r="DP201" s="62">
        <v>45240</v>
      </c>
      <c r="DQ201" s="62">
        <v>104.66255232041243</v>
      </c>
      <c r="DR201" s="62">
        <v>0</v>
      </c>
      <c r="DS201" s="62">
        <v>0</v>
      </c>
      <c r="DT201" s="62">
        <v>0</v>
      </c>
      <c r="DU201" s="62">
        <v>0</v>
      </c>
      <c r="DV201" s="62">
        <v>0</v>
      </c>
      <c r="DW201" s="62">
        <v>0</v>
      </c>
      <c r="DX201" s="62">
        <v>12.94</v>
      </c>
      <c r="DY201" s="62">
        <v>6065</v>
      </c>
      <c r="DZ201" s="62">
        <v>17.235309117594753</v>
      </c>
      <c r="EA201" s="62"/>
      <c r="EB201" s="62"/>
      <c r="EC201" s="62"/>
      <c r="ED201" s="62"/>
      <c r="EE201" s="62"/>
      <c r="EF201" s="62"/>
      <c r="EG201" s="62">
        <v>12.69</v>
      </c>
      <c r="EH201" s="62">
        <v>161029</v>
      </c>
      <c r="EI201" s="62">
        <v>534.67680360018335</v>
      </c>
      <c r="EJ201" s="62"/>
      <c r="EK201" s="62">
        <v>0</v>
      </c>
      <c r="EL201" s="62">
        <v>0</v>
      </c>
      <c r="EM201" s="62">
        <v>0</v>
      </c>
      <c r="EN201" s="62">
        <v>0</v>
      </c>
      <c r="EO201" s="62">
        <v>0</v>
      </c>
      <c r="EP201" s="62">
        <v>12.54</v>
      </c>
      <c r="EQ201" s="62">
        <v>13490</v>
      </c>
      <c r="ER201" s="62">
        <v>50.853354550023113</v>
      </c>
      <c r="ES201" s="62">
        <v>12.42</v>
      </c>
      <c r="ET201" s="62">
        <v>12185</v>
      </c>
      <c r="EU201" s="62">
        <v>51.262685970709832</v>
      </c>
      <c r="EV201" s="62">
        <v>12.32</v>
      </c>
      <c r="EW201" s="62">
        <v>7665</v>
      </c>
      <c r="EX201" s="62">
        <v>35.450776209811281</v>
      </c>
      <c r="EY201" s="62">
        <v>12.19</v>
      </c>
      <c r="EZ201" s="62">
        <v>185825</v>
      </c>
      <c r="FA201" s="62">
        <v>931.59216758903619</v>
      </c>
      <c r="FB201" s="62">
        <v>12.14</v>
      </c>
      <c r="FC201" s="62">
        <v>120</v>
      </c>
      <c r="FD201" s="62">
        <v>0.64360760704836484</v>
      </c>
      <c r="FE201" s="62">
        <v>12.12</v>
      </c>
      <c r="FF201" s="62">
        <v>4805</v>
      </c>
      <c r="FG201" s="62">
        <v>27.351765424874813</v>
      </c>
      <c r="FH201" s="62">
        <v>12.115</v>
      </c>
      <c r="FI201" s="62">
        <v>90</v>
      </c>
      <c r="FJ201" s="62">
        <v>0.54139713010339285</v>
      </c>
      <c r="FK201" s="62">
        <v>12.1</v>
      </c>
      <c r="FL201" s="76">
        <v>67885</v>
      </c>
      <c r="FM201" s="76">
        <v>428.27262272428101</v>
      </c>
      <c r="FN201" s="76">
        <v>12.095000000000001</v>
      </c>
      <c r="FO201" s="76">
        <v>50</v>
      </c>
      <c r="FP201" s="76">
        <v>0.32852443638154055</v>
      </c>
      <c r="FQ201" s="76">
        <v>12.09</v>
      </c>
      <c r="FR201" s="76">
        <v>13285</v>
      </c>
      <c r="FS201" s="76">
        <v>90.463115547838896</v>
      </c>
      <c r="FT201" s="76">
        <v>12.1</v>
      </c>
      <c r="FU201" s="76">
        <v>5</v>
      </c>
      <c r="FV201" s="76">
        <v>3.5198343235529277E-2</v>
      </c>
      <c r="FW201" s="76">
        <v>12.05</v>
      </c>
      <c r="FX201" s="76">
        <v>143330</v>
      </c>
      <c r="FY201" s="76">
        <v>1041.2970488356193</v>
      </c>
      <c r="FZ201" s="76">
        <v>12.054</v>
      </c>
      <c r="GA201" s="76">
        <v>865</v>
      </c>
      <c r="GB201" s="76">
        <v>6.4437181718444032</v>
      </c>
      <c r="GC201" s="62">
        <v>12.058</v>
      </c>
      <c r="GD201" s="62">
        <v>90</v>
      </c>
      <c r="GE201" s="62">
        <v>0.68586692243741054</v>
      </c>
      <c r="GF201" s="62">
        <v>12.061999999999999</v>
      </c>
      <c r="GG201" s="62">
        <v>165</v>
      </c>
      <c r="GH201" s="62">
        <v>1.284346012921924</v>
      </c>
      <c r="GI201" s="62">
        <v>12.065</v>
      </c>
      <c r="GJ201" s="62">
        <v>290</v>
      </c>
      <c r="GK201" s="62">
        <v>2.2988471891665543</v>
      </c>
      <c r="GL201" s="62">
        <v>12.105</v>
      </c>
      <c r="GM201" s="62">
        <v>140</v>
      </c>
      <c r="GN201" s="62">
        <v>1.1410194807746104</v>
      </c>
      <c r="GO201" s="62">
        <v>12.14</v>
      </c>
      <c r="GP201" s="62">
        <v>29515</v>
      </c>
      <c r="GQ201" s="62">
        <v>245.74452195716802</v>
      </c>
      <c r="GR201" s="62">
        <v>12.145</v>
      </c>
      <c r="GS201" s="62">
        <v>170</v>
      </c>
      <c r="GT201" s="62">
        <v>1.4392933441810094</v>
      </c>
      <c r="GU201" s="62">
        <v>12.15</v>
      </c>
      <c r="GV201" s="62">
        <v>505</v>
      </c>
      <c r="GW201" s="62">
        <v>4.3259604205685696</v>
      </c>
      <c r="GX201" s="62">
        <v>12.186</v>
      </c>
      <c r="GY201" s="62">
        <v>200</v>
      </c>
      <c r="GZ201" s="62">
        <v>1.7213464929946261</v>
      </c>
      <c r="HA201" s="62">
        <v>12.22</v>
      </c>
      <c r="HB201" s="62">
        <v>25605</v>
      </c>
      <c r="HC201" s="62">
        <v>220.54983974497162</v>
      </c>
      <c r="HD201" s="62">
        <v>12.23</v>
      </c>
      <c r="HE201" s="62">
        <v>190</v>
      </c>
      <c r="HF201" s="62">
        <v>1.629320106197867</v>
      </c>
      <c r="HG201" s="62">
        <v>12.31</v>
      </c>
      <c r="HH201" s="62">
        <v>7020</v>
      </c>
      <c r="HI201" s="62">
        <v>58.838637803726634</v>
      </c>
      <c r="HJ201" s="62">
        <v>12.31</v>
      </c>
      <c r="HK201" s="62">
        <v>0</v>
      </c>
      <c r="HL201" s="62">
        <v>0</v>
      </c>
      <c r="HM201" s="62">
        <v>12.31</v>
      </c>
      <c r="HN201" s="62">
        <v>0</v>
      </c>
      <c r="HO201" s="62">
        <v>0</v>
      </c>
      <c r="HP201" s="62">
        <v>12.31</v>
      </c>
      <c r="HQ201" s="62">
        <v>0</v>
      </c>
      <c r="HR201" s="62">
        <v>0</v>
      </c>
    </row>
    <row r="202" spans="16:226" s="43" customFormat="1">
      <c r="AA202" s="43">
        <f t="shared" si="72"/>
        <v>0</v>
      </c>
      <c r="AB202" s="43">
        <f t="shared" si="70"/>
        <v>0</v>
      </c>
      <c r="AF202" s="54">
        <v>42291</v>
      </c>
      <c r="AG202" s="43">
        <v>15.59</v>
      </c>
      <c r="AH202" s="43">
        <v>251490</v>
      </c>
      <c r="AI202" s="43">
        <f t="shared" si="73"/>
        <v>251490</v>
      </c>
      <c r="AK202" s="58">
        <f t="shared" si="74"/>
        <v>42558</v>
      </c>
      <c r="AL202" s="43">
        <f t="shared" si="68"/>
        <v>197</v>
      </c>
      <c r="AM202" s="43">
        <f>IF(AK202="","",NETWORKDAYS(AK202,$AM$2,FERIADOS!$A$1:$A$830)-1)</f>
        <v>123</v>
      </c>
      <c r="AN202" s="63">
        <v>3.3675000000000002</v>
      </c>
      <c r="AO202" s="43">
        <f t="shared" ref="AO202:AO265" si="75">IF(ISERROR(VLOOKUP(AK202,$AF$8:$AI$2288,2,FALSE)),0,VLOOKUP(AK202,$AF$8:$AI$2288,2,FALSE))</f>
        <v>13.904999999999999</v>
      </c>
      <c r="AP202" s="50">
        <f t="shared" ref="AP202:AP265" si="76">IF(ISERROR(VLOOKUP(AK202,$AF$8:$AI$2288,4,FALSE)),0,VLOOKUP(AK202,$AF$8:$AI$2288,4,FALSE))</f>
        <v>62336</v>
      </c>
      <c r="AQ202" s="59">
        <f t="shared" si="71"/>
        <v>74.438025547079491</v>
      </c>
      <c r="AR202" s="59">
        <f t="shared" ref="AR202:AR265" si="77">AQ202-CY202</f>
        <v>0</v>
      </c>
      <c r="AS202" s="72">
        <v>42558</v>
      </c>
      <c r="AT202" s="73">
        <v>3669.3862104253212</v>
      </c>
      <c r="AU202" s="62">
        <v>0</v>
      </c>
      <c r="AV202" s="62">
        <v>0</v>
      </c>
      <c r="AW202" s="62">
        <v>0</v>
      </c>
      <c r="AX202" s="62">
        <v>0</v>
      </c>
      <c r="AY202" s="62">
        <v>0</v>
      </c>
      <c r="AZ202" s="62">
        <v>0</v>
      </c>
      <c r="BA202" s="62">
        <v>0</v>
      </c>
      <c r="BB202" s="62">
        <v>0</v>
      </c>
      <c r="BC202" s="62">
        <v>0</v>
      </c>
      <c r="BD202" s="62">
        <v>0</v>
      </c>
      <c r="BE202" s="62">
        <v>0</v>
      </c>
      <c r="BF202" s="62">
        <v>0</v>
      </c>
      <c r="BG202" s="62">
        <v>0</v>
      </c>
      <c r="BH202" s="62">
        <v>0</v>
      </c>
      <c r="BI202" s="62">
        <v>0</v>
      </c>
      <c r="BJ202" s="62">
        <v>0</v>
      </c>
      <c r="BK202" s="62">
        <v>0</v>
      </c>
      <c r="BL202" s="62">
        <v>0</v>
      </c>
      <c r="BM202" s="62">
        <v>0</v>
      </c>
      <c r="BN202" s="74">
        <v>0</v>
      </c>
      <c r="BO202" s="75">
        <v>0</v>
      </c>
      <c r="BP202" s="62">
        <v>0</v>
      </c>
      <c r="BQ202" s="62">
        <v>0</v>
      </c>
      <c r="BR202" s="62">
        <v>0</v>
      </c>
      <c r="BS202" s="62">
        <v>0</v>
      </c>
      <c r="BT202" s="62">
        <v>0</v>
      </c>
      <c r="BU202" s="62">
        <v>0</v>
      </c>
      <c r="BV202" s="62">
        <v>0</v>
      </c>
      <c r="BW202" s="62">
        <v>0</v>
      </c>
      <c r="BX202" s="62">
        <v>0</v>
      </c>
      <c r="BY202" s="62">
        <v>0</v>
      </c>
      <c r="BZ202" s="62">
        <v>0</v>
      </c>
      <c r="CA202" s="62">
        <v>0</v>
      </c>
      <c r="CB202" s="62">
        <v>0</v>
      </c>
      <c r="CC202" s="62">
        <v>0</v>
      </c>
      <c r="CD202" s="62">
        <v>0</v>
      </c>
      <c r="CE202" s="62">
        <v>0</v>
      </c>
      <c r="CF202" s="62">
        <v>0</v>
      </c>
      <c r="CG202" s="62">
        <v>0</v>
      </c>
      <c r="CH202" s="62">
        <v>14.114000000000001</v>
      </c>
      <c r="CI202" s="62">
        <v>20625</v>
      </c>
      <c r="CJ202" s="62">
        <v>3.5886219029432396</v>
      </c>
      <c r="CK202" s="62">
        <v>14.108000000000001</v>
      </c>
      <c r="CL202" s="62">
        <v>4425</v>
      </c>
      <c r="CM202" s="62">
        <v>1.7899926039281369</v>
      </c>
      <c r="CN202" s="62">
        <v>14.105</v>
      </c>
      <c r="CO202" s="62">
        <v>148208</v>
      </c>
      <c r="CP202" s="62">
        <v>90.430991586924918</v>
      </c>
      <c r="CQ202" s="62">
        <v>14.065</v>
      </c>
      <c r="CR202" s="62">
        <v>660</v>
      </c>
      <c r="CS202" s="62">
        <v>0.52941713113346056</v>
      </c>
      <c r="CT202" s="62">
        <v>14.02</v>
      </c>
      <c r="CU202" s="62">
        <v>25</v>
      </c>
      <c r="CV202" s="62">
        <v>2.4759083515997288E-2</v>
      </c>
      <c r="CW202" s="62">
        <v>13.904999999999999</v>
      </c>
      <c r="CX202" s="62">
        <v>62336</v>
      </c>
      <c r="CY202" s="62">
        <v>74.438025547079491</v>
      </c>
      <c r="CZ202" s="62">
        <v>13.813000000000001</v>
      </c>
      <c r="DA202" s="62">
        <v>90</v>
      </c>
      <c r="DB202" s="62">
        <v>0.12542319897705387</v>
      </c>
      <c r="DC202" s="62">
        <v>0</v>
      </c>
      <c r="DD202" s="62">
        <v>0</v>
      </c>
      <c r="DE202" s="62">
        <v>0</v>
      </c>
      <c r="DF202" s="62">
        <v>13.6</v>
      </c>
      <c r="DG202" s="62">
        <v>19375</v>
      </c>
      <c r="DH202" s="62">
        <v>34.024652536329079</v>
      </c>
      <c r="DI202" s="62">
        <v>13.487</v>
      </c>
      <c r="DJ202" s="62">
        <v>180</v>
      </c>
      <c r="DK202" s="62">
        <v>0.34416620703341483</v>
      </c>
      <c r="DL202" s="62">
        <v>13.374000000000001</v>
      </c>
      <c r="DM202" s="62">
        <v>0</v>
      </c>
      <c r="DN202" s="62">
        <v>0</v>
      </c>
      <c r="DO202" s="62">
        <v>13.285</v>
      </c>
      <c r="DP202" s="62">
        <v>41301</v>
      </c>
      <c r="DQ202" s="62">
        <v>93.902987605137909</v>
      </c>
      <c r="DR202" s="62">
        <v>0</v>
      </c>
      <c r="DS202" s="62">
        <v>0</v>
      </c>
      <c r="DT202" s="62">
        <v>0</v>
      </c>
      <c r="DU202" s="62">
        <v>0</v>
      </c>
      <c r="DV202" s="62">
        <v>0</v>
      </c>
      <c r="DW202" s="62">
        <v>0</v>
      </c>
      <c r="DX202" s="62">
        <v>13</v>
      </c>
      <c r="DY202" s="62">
        <v>7440</v>
      </c>
      <c r="DZ202" s="62">
        <v>20.751103695978273</v>
      </c>
      <c r="EA202" s="62"/>
      <c r="EB202" s="62"/>
      <c r="EC202" s="62"/>
      <c r="ED202" s="62"/>
      <c r="EE202" s="62"/>
      <c r="EF202" s="62"/>
      <c r="EG202" s="62">
        <v>12.78</v>
      </c>
      <c r="EH202" s="62">
        <v>196970</v>
      </c>
      <c r="EI202" s="62">
        <v>641.05941085152324</v>
      </c>
      <c r="EJ202" s="62"/>
      <c r="EK202" s="62">
        <v>0</v>
      </c>
      <c r="EL202" s="62">
        <v>0</v>
      </c>
      <c r="EM202" s="62">
        <v>0</v>
      </c>
      <c r="EN202" s="62">
        <v>0</v>
      </c>
      <c r="EO202" s="62">
        <v>0</v>
      </c>
      <c r="EP202" s="62">
        <v>12.65</v>
      </c>
      <c r="EQ202" s="62">
        <v>22645</v>
      </c>
      <c r="ER202" s="62">
        <v>83.586001997902414</v>
      </c>
      <c r="ES202" s="62">
        <v>12.54</v>
      </c>
      <c r="ET202" s="62">
        <v>12165</v>
      </c>
      <c r="EU202" s="62">
        <v>50.071858317865654</v>
      </c>
      <c r="EV202" s="62">
        <v>12.47</v>
      </c>
      <c r="EW202" s="62">
        <v>19885</v>
      </c>
      <c r="EX202" s="62">
        <v>89.857413130222213</v>
      </c>
      <c r="EY202" s="62">
        <v>12.37</v>
      </c>
      <c r="EZ202" s="62">
        <v>143500</v>
      </c>
      <c r="FA202" s="62">
        <v>701.88468298998271</v>
      </c>
      <c r="FB202" s="62">
        <v>12.34</v>
      </c>
      <c r="FC202" s="62">
        <v>55</v>
      </c>
      <c r="FD202" s="62">
        <v>0.28745940271055004</v>
      </c>
      <c r="FE202" s="62">
        <v>12.32</v>
      </c>
      <c r="FF202" s="62">
        <v>5030</v>
      </c>
      <c r="FG202" s="62">
        <v>27.886257735562495</v>
      </c>
      <c r="FH202" s="62">
        <v>12.31</v>
      </c>
      <c r="FI202" s="62">
        <v>3435</v>
      </c>
      <c r="FJ202" s="62">
        <v>20.116931275545618</v>
      </c>
      <c r="FK202" s="62">
        <v>12.31</v>
      </c>
      <c r="FL202" s="76">
        <v>63219</v>
      </c>
      <c r="FM202" s="76">
        <v>387.85119424243527</v>
      </c>
      <c r="FN202" s="76">
        <v>12.315</v>
      </c>
      <c r="FO202" s="76">
        <v>3900</v>
      </c>
      <c r="FP202" s="76">
        <v>24.895330727320626</v>
      </c>
      <c r="FQ202" s="76">
        <v>12.32</v>
      </c>
      <c r="FR202" s="76">
        <v>21995</v>
      </c>
      <c r="FS202" s="76">
        <v>145.36611075622025</v>
      </c>
      <c r="FT202" s="76">
        <v>12.288</v>
      </c>
      <c r="FU202" s="76">
        <v>20</v>
      </c>
      <c r="FV202" s="76">
        <v>0.13683681226172206</v>
      </c>
      <c r="FW202" s="76">
        <v>12.26</v>
      </c>
      <c r="FX202" s="76">
        <v>128389</v>
      </c>
      <c r="FY202" s="76">
        <v>905.13804397514082</v>
      </c>
      <c r="FZ202" s="76">
        <v>12.276999999999999</v>
      </c>
      <c r="GA202" s="76">
        <v>5</v>
      </c>
      <c r="GB202" s="76">
        <v>3.6102407770675811E-2</v>
      </c>
      <c r="GC202" s="62">
        <v>12.292</v>
      </c>
      <c r="GD202" s="62">
        <v>15</v>
      </c>
      <c r="GE202" s="62">
        <v>0.11067523170911545</v>
      </c>
      <c r="GF202" s="62">
        <v>12.307</v>
      </c>
      <c r="GG202" s="62">
        <v>0</v>
      </c>
      <c r="GH202" s="62">
        <v>0</v>
      </c>
      <c r="GI202" s="62">
        <v>12.32</v>
      </c>
      <c r="GJ202" s="62">
        <v>170</v>
      </c>
      <c r="GK202" s="62">
        <v>1.3016843012250476</v>
      </c>
      <c r="GL202" s="62">
        <v>12.358000000000001</v>
      </c>
      <c r="GM202" s="62">
        <v>0</v>
      </c>
      <c r="GN202" s="62">
        <v>0</v>
      </c>
      <c r="GO202" s="62">
        <v>12.39</v>
      </c>
      <c r="GP202" s="62">
        <v>16730</v>
      </c>
      <c r="GQ202" s="62">
        <v>134.27578537175501</v>
      </c>
      <c r="GR202" s="62">
        <v>12.403</v>
      </c>
      <c r="GS202" s="62">
        <v>0</v>
      </c>
      <c r="GT202" s="62">
        <v>0</v>
      </c>
      <c r="GU202" s="62">
        <v>12.414999999999999</v>
      </c>
      <c r="GV202" s="62">
        <v>185</v>
      </c>
      <c r="GW202" s="62">
        <v>1.5224517485596878</v>
      </c>
      <c r="GX202" s="62">
        <v>12.428000000000001</v>
      </c>
      <c r="GY202" s="62">
        <v>0</v>
      </c>
      <c r="GZ202" s="62">
        <v>0</v>
      </c>
      <c r="HA202" s="62">
        <v>12.44</v>
      </c>
      <c r="HB202" s="62">
        <v>12621</v>
      </c>
      <c r="HC202" s="62">
        <v>104.57886207322292</v>
      </c>
      <c r="HD202" s="62">
        <v>12.47</v>
      </c>
      <c r="HE202" s="62">
        <v>55</v>
      </c>
      <c r="HF202" s="62">
        <v>0.45196086450002704</v>
      </c>
      <c r="HG202" s="62">
        <v>12.52</v>
      </c>
      <c r="HH202" s="62">
        <v>3610</v>
      </c>
      <c r="HI202" s="62">
        <v>29.021015112904276</v>
      </c>
      <c r="HJ202" s="62">
        <v>12.52</v>
      </c>
      <c r="HK202" s="62">
        <v>0</v>
      </c>
      <c r="HL202" s="62">
        <v>0</v>
      </c>
      <c r="HM202" s="62">
        <v>12.52</v>
      </c>
      <c r="HN202" s="62">
        <v>0</v>
      </c>
      <c r="HO202" s="62">
        <v>0</v>
      </c>
      <c r="HP202" s="62">
        <v>12.52</v>
      </c>
      <c r="HQ202" s="62">
        <v>0</v>
      </c>
      <c r="HR202" s="62">
        <v>0</v>
      </c>
    </row>
    <row r="203" spans="16:226" s="43" customFormat="1">
      <c r="AA203" s="43">
        <f t="shared" si="72"/>
        <v>0</v>
      </c>
      <c r="AB203" s="43">
        <f t="shared" si="70"/>
        <v>0</v>
      </c>
      <c r="AF203" s="54">
        <v>42292</v>
      </c>
      <c r="AG203" s="43">
        <v>15.37</v>
      </c>
      <c r="AH203" s="43">
        <v>342625</v>
      </c>
      <c r="AI203" s="43">
        <f t="shared" si="73"/>
        <v>342625</v>
      </c>
      <c r="AK203" s="58">
        <f t="shared" si="74"/>
        <v>42557</v>
      </c>
      <c r="AL203" s="43">
        <f t="shared" si="68"/>
        <v>198</v>
      </c>
      <c r="AM203" s="43">
        <f>IF(AK203="","",NETWORKDAYS(AK203,$AM$2,FERIADOS!$A$1:$A$830)-1)</f>
        <v>124</v>
      </c>
      <c r="AN203" s="63">
        <v>3.33</v>
      </c>
      <c r="AO203" s="43">
        <f t="shared" si="75"/>
        <v>13.914999999999999</v>
      </c>
      <c r="AP203" s="50">
        <f t="shared" si="76"/>
        <v>178438</v>
      </c>
      <c r="AQ203" s="59">
        <f t="shared" si="71"/>
        <v>217.09106187419036</v>
      </c>
      <c r="AR203" s="59">
        <f t="shared" si="77"/>
        <v>0</v>
      </c>
      <c r="AS203" s="72">
        <v>42557</v>
      </c>
      <c r="AT203" s="73">
        <v>3467.6755394271536</v>
      </c>
      <c r="AU203" s="62">
        <v>0</v>
      </c>
      <c r="AV203" s="62">
        <v>0</v>
      </c>
      <c r="AW203" s="62">
        <v>0</v>
      </c>
      <c r="AX203" s="62">
        <v>0</v>
      </c>
      <c r="AY203" s="62">
        <v>0</v>
      </c>
      <c r="AZ203" s="62">
        <v>0</v>
      </c>
      <c r="BA203" s="62">
        <v>0</v>
      </c>
      <c r="BB203" s="62">
        <v>0</v>
      </c>
      <c r="BC203" s="62">
        <v>0</v>
      </c>
      <c r="BD203" s="62">
        <v>0</v>
      </c>
      <c r="BE203" s="62">
        <v>0</v>
      </c>
      <c r="BF203" s="62">
        <v>0</v>
      </c>
      <c r="BG203" s="62">
        <v>0</v>
      </c>
      <c r="BH203" s="62">
        <v>0</v>
      </c>
      <c r="BI203" s="62">
        <v>0</v>
      </c>
      <c r="BJ203" s="62">
        <v>0</v>
      </c>
      <c r="BK203" s="62">
        <v>0</v>
      </c>
      <c r="BL203" s="62">
        <v>0</v>
      </c>
      <c r="BM203" s="62">
        <v>0</v>
      </c>
      <c r="BN203" s="74">
        <v>0</v>
      </c>
      <c r="BO203" s="75">
        <v>0</v>
      </c>
      <c r="BP203" s="62">
        <v>0</v>
      </c>
      <c r="BQ203" s="62">
        <v>0</v>
      </c>
      <c r="BR203" s="62">
        <v>0</v>
      </c>
      <c r="BS203" s="62">
        <v>0</v>
      </c>
      <c r="BT203" s="62">
        <v>0</v>
      </c>
      <c r="BU203" s="62">
        <v>0</v>
      </c>
      <c r="BV203" s="62">
        <v>0</v>
      </c>
      <c r="BW203" s="62">
        <v>0</v>
      </c>
      <c r="BX203" s="62">
        <v>0</v>
      </c>
      <c r="BY203" s="62">
        <v>0</v>
      </c>
      <c r="BZ203" s="62">
        <v>0</v>
      </c>
      <c r="CA203" s="62">
        <v>0</v>
      </c>
      <c r="CB203" s="62">
        <v>0</v>
      </c>
      <c r="CC203" s="62">
        <v>0</v>
      </c>
      <c r="CD203" s="62">
        <v>0</v>
      </c>
      <c r="CE203" s="62">
        <v>0</v>
      </c>
      <c r="CF203" s="62">
        <v>0</v>
      </c>
      <c r="CG203" s="62">
        <v>0</v>
      </c>
      <c r="CH203" s="62">
        <v>14.115</v>
      </c>
      <c r="CI203" s="62">
        <v>15960</v>
      </c>
      <c r="CJ203" s="62">
        <v>2.9718163987788948</v>
      </c>
      <c r="CK203" s="62">
        <v>14.103</v>
      </c>
      <c r="CL203" s="62">
        <v>5760</v>
      </c>
      <c r="CM203" s="62">
        <v>2.4140283327826575</v>
      </c>
      <c r="CN203" s="62">
        <v>14.103</v>
      </c>
      <c r="CO203" s="62">
        <v>20382</v>
      </c>
      <c r="CP203" s="62">
        <v>12.776142717574878</v>
      </c>
      <c r="CQ203" s="62">
        <v>14.06</v>
      </c>
      <c r="CR203" s="62">
        <v>2115</v>
      </c>
      <c r="CS203" s="62">
        <v>1.7360213740466859</v>
      </c>
      <c r="CT203" s="62">
        <v>14.02</v>
      </c>
      <c r="CU203" s="62">
        <v>8150</v>
      </c>
      <c r="CV203" s="62">
        <v>8.2388807801178334</v>
      </c>
      <c r="CW203" s="62">
        <v>13.914999999999999</v>
      </c>
      <c r="CX203" s="62">
        <v>178438</v>
      </c>
      <c r="CY203" s="62">
        <v>217.09106187419036</v>
      </c>
      <c r="CZ203" s="62">
        <v>13.805</v>
      </c>
      <c r="DA203" s="62">
        <v>15</v>
      </c>
      <c r="DB203" s="62">
        <v>2.1276494658056297E-2</v>
      </c>
      <c r="DC203" s="62">
        <v>0</v>
      </c>
      <c r="DD203" s="62">
        <v>0</v>
      </c>
      <c r="DE203" s="62">
        <v>0</v>
      </c>
      <c r="DF203" s="62">
        <v>13.6</v>
      </c>
      <c r="DG203" s="62">
        <v>57160</v>
      </c>
      <c r="DH203" s="62">
        <v>102.00383162516233</v>
      </c>
      <c r="DI203" s="62">
        <v>13.487</v>
      </c>
      <c r="DJ203" s="62">
        <v>0</v>
      </c>
      <c r="DK203" s="62">
        <v>0</v>
      </c>
      <c r="DL203" s="62">
        <v>13.374000000000001</v>
      </c>
      <c r="DM203" s="62">
        <v>0</v>
      </c>
      <c r="DN203" s="62">
        <v>0</v>
      </c>
      <c r="DO203" s="62">
        <v>13.285</v>
      </c>
      <c r="DP203" s="62">
        <v>60679</v>
      </c>
      <c r="DQ203" s="62">
        <v>140.0104290052021</v>
      </c>
      <c r="DR203" s="62">
        <v>0</v>
      </c>
      <c r="DS203" s="62">
        <v>0</v>
      </c>
      <c r="DT203" s="62">
        <v>0</v>
      </c>
      <c r="DU203" s="62">
        <v>0</v>
      </c>
      <c r="DV203" s="62">
        <v>0</v>
      </c>
      <c r="DW203" s="62">
        <v>0</v>
      </c>
      <c r="DX203" s="62">
        <v>13.02</v>
      </c>
      <c r="DY203" s="62">
        <v>15135</v>
      </c>
      <c r="DZ203" s="62">
        <v>42.788357793670457</v>
      </c>
      <c r="EA203" s="62"/>
      <c r="EB203" s="62"/>
      <c r="EC203" s="62"/>
      <c r="ED203" s="62"/>
      <c r="EE203" s="62"/>
      <c r="EF203" s="62"/>
      <c r="EG203" s="62">
        <v>12.8</v>
      </c>
      <c r="EH203" s="62">
        <v>151788</v>
      </c>
      <c r="EI203" s="62">
        <v>500.45684178023828</v>
      </c>
      <c r="EJ203" s="62"/>
      <c r="EK203" s="62">
        <v>0</v>
      </c>
      <c r="EL203" s="62">
        <v>0</v>
      </c>
      <c r="EM203" s="62">
        <v>0</v>
      </c>
      <c r="EN203" s="62">
        <v>0</v>
      </c>
      <c r="EO203" s="62">
        <v>0</v>
      </c>
      <c r="EP203" s="62">
        <v>12.68</v>
      </c>
      <c r="EQ203" s="62">
        <v>17190</v>
      </c>
      <c r="ER203" s="62">
        <v>64.236552123583479</v>
      </c>
      <c r="ES203" s="62">
        <v>12.58</v>
      </c>
      <c r="ET203" s="62">
        <v>9010</v>
      </c>
      <c r="EU203" s="62">
        <v>37.52166988381731</v>
      </c>
      <c r="EV203" s="62">
        <v>12.51</v>
      </c>
      <c r="EW203" s="62">
        <v>580</v>
      </c>
      <c r="EX203" s="62">
        <v>2.6509025896878078</v>
      </c>
      <c r="EY203" s="62">
        <v>12.41</v>
      </c>
      <c r="EZ203" s="62">
        <v>90110</v>
      </c>
      <c r="FA203" s="62">
        <v>445.66671758313311</v>
      </c>
      <c r="FB203" s="62">
        <v>12.375</v>
      </c>
      <c r="FC203" s="62">
        <v>610</v>
      </c>
      <c r="FD203" s="62">
        <v>3.2235871211386993</v>
      </c>
      <c r="FE203" s="62">
        <v>12.36</v>
      </c>
      <c r="FF203" s="62">
        <v>5295</v>
      </c>
      <c r="FG203" s="62">
        <v>29.670270707483429</v>
      </c>
      <c r="FH203" s="62">
        <v>12.355</v>
      </c>
      <c r="FI203" s="62">
        <v>95</v>
      </c>
      <c r="FJ203" s="62">
        <v>0.56211153844760542</v>
      </c>
      <c r="FK203" s="62">
        <v>12.35</v>
      </c>
      <c r="FL203" s="76">
        <v>53354</v>
      </c>
      <c r="FM203" s="76">
        <v>330.71325809301908</v>
      </c>
      <c r="FN203" s="76">
        <v>12.355</v>
      </c>
      <c r="FO203" s="76">
        <v>70</v>
      </c>
      <c r="FP203" s="76">
        <v>0.45138543849830748</v>
      </c>
      <c r="FQ203" s="76">
        <v>12.36</v>
      </c>
      <c r="FR203" s="76">
        <v>1515</v>
      </c>
      <c r="FS203" s="76">
        <v>10.113052758584965</v>
      </c>
      <c r="FT203" s="76">
        <v>12.337999999999999</v>
      </c>
      <c r="FU203" s="76">
        <v>5</v>
      </c>
      <c r="FV203" s="76">
        <v>3.4530692289777801E-2</v>
      </c>
      <c r="FW203" s="76">
        <v>12.32</v>
      </c>
      <c r="FX203" s="76">
        <v>150094</v>
      </c>
      <c r="FY203" s="76">
        <v>1067.4070291402743</v>
      </c>
      <c r="FZ203" s="76">
        <v>12.327999999999999</v>
      </c>
      <c r="GA203" s="76">
        <v>5</v>
      </c>
      <c r="GB203" s="76">
        <v>3.6428281593565794E-2</v>
      </c>
      <c r="GC203" s="62">
        <v>12.336</v>
      </c>
      <c r="GD203" s="62">
        <v>0</v>
      </c>
      <c r="GE203" s="62">
        <v>0</v>
      </c>
      <c r="GF203" s="62">
        <v>12.343999999999999</v>
      </c>
      <c r="GG203" s="62">
        <v>5</v>
      </c>
      <c r="GH203" s="62">
        <v>3.7994348247932401E-2</v>
      </c>
      <c r="GI203" s="62">
        <v>12.35</v>
      </c>
      <c r="GJ203" s="62">
        <v>1380</v>
      </c>
      <c r="GK203" s="62">
        <v>10.669990996922197</v>
      </c>
      <c r="GL203" s="62">
        <v>12.398</v>
      </c>
      <c r="GM203" s="62">
        <v>0</v>
      </c>
      <c r="GN203" s="62">
        <v>0</v>
      </c>
      <c r="GO203" s="62">
        <v>12.44</v>
      </c>
      <c r="GP203" s="62">
        <v>24205</v>
      </c>
      <c r="GQ203" s="62">
        <v>195.83655351250718</v>
      </c>
      <c r="GR203" s="62">
        <v>12.44</v>
      </c>
      <c r="GS203" s="62">
        <v>0</v>
      </c>
      <c r="GT203" s="62">
        <v>0</v>
      </c>
      <c r="GU203" s="62">
        <v>12.44</v>
      </c>
      <c r="GV203" s="62">
        <v>405</v>
      </c>
      <c r="GW203" s="62">
        <v>3.3643685953466047</v>
      </c>
      <c r="GX203" s="62">
        <v>12.465999999999999</v>
      </c>
      <c r="GY203" s="62">
        <v>0</v>
      </c>
      <c r="GZ203" s="62">
        <v>0</v>
      </c>
      <c r="HA203" s="62">
        <v>12.49</v>
      </c>
      <c r="HB203" s="62">
        <v>24149</v>
      </c>
      <c r="HC203" s="62">
        <v>201.50589453256745</v>
      </c>
      <c r="HD203" s="62">
        <v>12.515000000000001</v>
      </c>
      <c r="HE203" s="62">
        <v>335</v>
      </c>
      <c r="HF203" s="62">
        <v>2.7720941159134536</v>
      </c>
      <c r="HG203" s="62">
        <v>12.57</v>
      </c>
      <c r="HH203" s="62">
        <v>3795</v>
      </c>
      <c r="HI203" s="62">
        <v>30.692459197673791</v>
      </c>
      <c r="HJ203" s="62">
        <v>12.57</v>
      </c>
      <c r="HK203" s="62">
        <v>0</v>
      </c>
      <c r="HL203" s="62">
        <v>0</v>
      </c>
      <c r="HM203" s="62">
        <v>12.57</v>
      </c>
      <c r="HN203" s="62">
        <v>0</v>
      </c>
      <c r="HO203" s="62">
        <v>0</v>
      </c>
      <c r="HP203" s="62">
        <v>12.57</v>
      </c>
      <c r="HQ203" s="62">
        <v>0</v>
      </c>
      <c r="HR203" s="62">
        <v>0</v>
      </c>
    </row>
    <row r="204" spans="16:226" s="43" customFormat="1">
      <c r="AA204" s="43">
        <f t="shared" si="72"/>
        <v>0</v>
      </c>
      <c r="AB204" s="43">
        <f t="shared" si="70"/>
        <v>0</v>
      </c>
      <c r="AF204" s="54">
        <v>42293</v>
      </c>
      <c r="AG204" s="43">
        <v>15.38</v>
      </c>
      <c r="AH204" s="43">
        <v>307875</v>
      </c>
      <c r="AI204" s="43">
        <f t="shared" si="73"/>
        <v>307875</v>
      </c>
      <c r="AK204" s="58">
        <f t="shared" si="74"/>
        <v>42556</v>
      </c>
      <c r="AL204" s="43">
        <f t="shared" si="68"/>
        <v>199</v>
      </c>
      <c r="AM204" s="43">
        <f>IF(AK204="","",NETWORKDAYS(AK204,$AM$2,FERIADOS!$A$1:$A$830)-1)</f>
        <v>125</v>
      </c>
      <c r="AN204" s="63">
        <v>3.3033000000000001</v>
      </c>
      <c r="AO204" s="43">
        <f t="shared" si="75"/>
        <v>13.91</v>
      </c>
      <c r="AP204" s="50">
        <f t="shared" si="76"/>
        <v>79434</v>
      </c>
      <c r="AQ204" s="59">
        <f t="shared" si="71"/>
        <v>98.163393501595735</v>
      </c>
      <c r="AR204" s="59">
        <f t="shared" si="77"/>
        <v>0</v>
      </c>
      <c r="AS204" s="72">
        <v>42556</v>
      </c>
      <c r="AT204" s="73">
        <v>3139.9857290857585</v>
      </c>
      <c r="AU204" s="62">
        <v>0</v>
      </c>
      <c r="AV204" s="62">
        <v>0</v>
      </c>
      <c r="AW204" s="62">
        <v>0</v>
      </c>
      <c r="AX204" s="62">
        <v>0</v>
      </c>
      <c r="AY204" s="62">
        <v>0</v>
      </c>
      <c r="AZ204" s="62">
        <v>0</v>
      </c>
      <c r="BA204" s="62">
        <v>0</v>
      </c>
      <c r="BB204" s="62">
        <v>0</v>
      </c>
      <c r="BC204" s="62">
        <v>0</v>
      </c>
      <c r="BD204" s="62">
        <v>0</v>
      </c>
      <c r="BE204" s="62">
        <v>0</v>
      </c>
      <c r="BF204" s="62">
        <v>0</v>
      </c>
      <c r="BG204" s="62">
        <v>0</v>
      </c>
      <c r="BH204" s="62">
        <v>0</v>
      </c>
      <c r="BI204" s="62">
        <v>0</v>
      </c>
      <c r="BJ204" s="62">
        <v>0</v>
      </c>
      <c r="BK204" s="62">
        <v>0</v>
      </c>
      <c r="BL204" s="62">
        <v>0</v>
      </c>
      <c r="BM204" s="62">
        <v>0</v>
      </c>
      <c r="BN204" s="74">
        <v>0</v>
      </c>
      <c r="BO204" s="75">
        <v>0</v>
      </c>
      <c r="BP204" s="62">
        <v>0</v>
      </c>
      <c r="BQ204" s="62">
        <v>0</v>
      </c>
      <c r="BR204" s="62">
        <v>0</v>
      </c>
      <c r="BS204" s="62">
        <v>0</v>
      </c>
      <c r="BT204" s="62">
        <v>0</v>
      </c>
      <c r="BU204" s="62">
        <v>0</v>
      </c>
      <c r="BV204" s="62">
        <v>0</v>
      </c>
      <c r="BW204" s="62">
        <v>0</v>
      </c>
      <c r="BX204" s="62">
        <v>0</v>
      </c>
      <c r="BY204" s="62">
        <v>0</v>
      </c>
      <c r="BZ204" s="62">
        <v>0</v>
      </c>
      <c r="CA204" s="62">
        <v>0</v>
      </c>
      <c r="CB204" s="62">
        <v>0</v>
      </c>
      <c r="CC204" s="62">
        <v>0</v>
      </c>
      <c r="CD204" s="62">
        <v>0</v>
      </c>
      <c r="CE204" s="62">
        <v>0</v>
      </c>
      <c r="CF204" s="62">
        <v>0</v>
      </c>
      <c r="CG204" s="62">
        <v>0</v>
      </c>
      <c r="CH204" s="62">
        <v>14.12</v>
      </c>
      <c r="CI204" s="62">
        <v>3805</v>
      </c>
      <c r="CJ204" s="62">
        <v>0.75348228709341669</v>
      </c>
      <c r="CK204" s="62">
        <v>14.109</v>
      </c>
      <c r="CL204" s="62">
        <v>1310</v>
      </c>
      <c r="CM204" s="62">
        <v>0.56662902013919303</v>
      </c>
      <c r="CN204" s="62">
        <v>14.1</v>
      </c>
      <c r="CO204" s="62">
        <v>38402</v>
      </c>
      <c r="CP204" s="62">
        <v>24.645565103591736</v>
      </c>
      <c r="CQ204" s="62">
        <v>14.055</v>
      </c>
      <c r="CR204" s="62">
        <v>805</v>
      </c>
      <c r="CS204" s="62">
        <v>0.67390646392771725</v>
      </c>
      <c r="CT204" s="62">
        <v>14.005000000000001</v>
      </c>
      <c r="CU204" s="62">
        <v>4175</v>
      </c>
      <c r="CV204" s="62">
        <v>4.294916601236384</v>
      </c>
      <c r="CW204" s="62">
        <v>13.91</v>
      </c>
      <c r="CX204" s="62">
        <v>79434</v>
      </c>
      <c r="CY204" s="62">
        <v>98.163393501595735</v>
      </c>
      <c r="CZ204" s="62">
        <v>13.763</v>
      </c>
      <c r="DA204" s="62">
        <v>10</v>
      </c>
      <c r="DB204" s="62">
        <v>1.4397943721342472E-2</v>
      </c>
      <c r="DC204" s="62">
        <v>0</v>
      </c>
      <c r="DD204" s="62">
        <v>0</v>
      </c>
      <c r="DE204" s="62">
        <v>0</v>
      </c>
      <c r="DF204" s="62">
        <v>13.58</v>
      </c>
      <c r="DG204" s="62">
        <v>13920</v>
      </c>
      <c r="DH204" s="62">
        <v>25.170376878123498</v>
      </c>
      <c r="DI204" s="62">
        <v>13.464</v>
      </c>
      <c r="DJ204" s="62">
        <v>170</v>
      </c>
      <c r="DK204" s="62">
        <v>0.33439916553766813</v>
      </c>
      <c r="DL204" s="62">
        <v>13.347</v>
      </c>
      <c r="DM204" s="62">
        <v>0</v>
      </c>
      <c r="DN204" s="62">
        <v>0</v>
      </c>
      <c r="DO204" s="62">
        <v>13.255000000000001</v>
      </c>
      <c r="DP204" s="62">
        <v>50562</v>
      </c>
      <c r="DQ204" s="62">
        <v>118.08746729466374</v>
      </c>
      <c r="DR204" s="62">
        <v>0</v>
      </c>
      <c r="DS204" s="62">
        <v>0</v>
      </c>
      <c r="DT204" s="62">
        <v>0</v>
      </c>
      <c r="DU204" s="62">
        <v>0</v>
      </c>
      <c r="DV204" s="62">
        <v>0</v>
      </c>
      <c r="DW204" s="62">
        <v>0</v>
      </c>
      <c r="DX204" s="62">
        <v>12.98</v>
      </c>
      <c r="DY204" s="62">
        <v>11075</v>
      </c>
      <c r="DZ204" s="62">
        <v>31.674271310218682</v>
      </c>
      <c r="EA204" s="62"/>
      <c r="EB204" s="62"/>
      <c r="EC204" s="62"/>
      <c r="ED204" s="62"/>
      <c r="EE204" s="62"/>
      <c r="EF204" s="62"/>
      <c r="EG204" s="62">
        <v>12.74</v>
      </c>
      <c r="EH204" s="62">
        <v>89905</v>
      </c>
      <c r="EI204" s="62">
        <v>299.87375200106891</v>
      </c>
      <c r="EJ204" s="62"/>
      <c r="EK204" s="62">
        <v>0</v>
      </c>
      <c r="EL204" s="62">
        <v>0</v>
      </c>
      <c r="EM204" s="62">
        <v>0</v>
      </c>
      <c r="EN204" s="62">
        <v>0</v>
      </c>
      <c r="EO204" s="62">
        <v>0</v>
      </c>
      <c r="EP204" s="62">
        <v>12.63</v>
      </c>
      <c r="EQ204" s="62">
        <v>24090</v>
      </c>
      <c r="ER204" s="62">
        <v>91.024569253913086</v>
      </c>
      <c r="ES204" s="62">
        <v>12.53</v>
      </c>
      <c r="ET204" s="62">
        <v>5930</v>
      </c>
      <c r="EU204" s="62">
        <v>24.966128552455285</v>
      </c>
      <c r="EV204" s="62">
        <v>12.43</v>
      </c>
      <c r="EW204" s="62">
        <v>670</v>
      </c>
      <c r="EX204" s="62">
        <v>3.0981679074833539</v>
      </c>
      <c r="EY204" s="62">
        <v>12.33</v>
      </c>
      <c r="EZ204" s="62">
        <v>92475</v>
      </c>
      <c r="FA204" s="62">
        <v>462.72983748683288</v>
      </c>
      <c r="FB204" s="62">
        <v>12.29</v>
      </c>
      <c r="FC204" s="62">
        <v>685</v>
      </c>
      <c r="FD204" s="62">
        <v>3.6631244002588059</v>
      </c>
      <c r="FE204" s="62">
        <v>12.28</v>
      </c>
      <c r="FF204" s="62">
        <v>4825</v>
      </c>
      <c r="FG204" s="62">
        <v>27.356231561301492</v>
      </c>
      <c r="FH204" s="62">
        <v>12.255000000000001</v>
      </c>
      <c r="FI204" s="62">
        <v>40</v>
      </c>
      <c r="FJ204" s="62">
        <v>0.23967523659023532</v>
      </c>
      <c r="FK204" s="62">
        <v>12.27</v>
      </c>
      <c r="FL204" s="76">
        <v>56860</v>
      </c>
      <c r="FM204" s="76">
        <v>356.67153337153184</v>
      </c>
      <c r="FN204" s="76">
        <v>12.275</v>
      </c>
      <c r="FO204" s="76">
        <v>105</v>
      </c>
      <c r="FP204" s="76">
        <v>0.68526572750460424</v>
      </c>
      <c r="FQ204" s="76">
        <v>12.28</v>
      </c>
      <c r="FR204" s="76">
        <v>4765</v>
      </c>
      <c r="FS204" s="76">
        <v>32.195801843445338</v>
      </c>
      <c r="FT204" s="76">
        <v>12.257999999999999</v>
      </c>
      <c r="FU204" s="76">
        <v>10</v>
      </c>
      <c r="FV204" s="76">
        <v>6.991267036218482E-2</v>
      </c>
      <c r="FW204" s="76">
        <v>12.24</v>
      </c>
      <c r="FX204" s="76">
        <v>126065</v>
      </c>
      <c r="FY204" s="76">
        <v>907.68877090468675</v>
      </c>
      <c r="FZ204" s="76">
        <v>12.247999999999999</v>
      </c>
      <c r="GA204" s="76">
        <v>5</v>
      </c>
      <c r="GB204" s="76">
        <v>3.6886655345632992E-2</v>
      </c>
      <c r="GC204" s="62">
        <v>12.256</v>
      </c>
      <c r="GD204" s="62">
        <v>5</v>
      </c>
      <c r="GE204" s="62">
        <v>3.7706359194662975E-2</v>
      </c>
      <c r="GF204" s="62">
        <v>12.263999999999999</v>
      </c>
      <c r="GG204" s="62">
        <v>0</v>
      </c>
      <c r="GH204" s="62">
        <v>0</v>
      </c>
      <c r="GI204" s="62">
        <v>12.27</v>
      </c>
      <c r="GJ204" s="62">
        <v>765</v>
      </c>
      <c r="GK204" s="62">
        <v>5.9918259328085153</v>
      </c>
      <c r="GL204" s="62">
        <v>12.318</v>
      </c>
      <c r="GM204" s="62">
        <v>0</v>
      </c>
      <c r="GN204" s="62">
        <v>0</v>
      </c>
      <c r="GO204" s="62">
        <v>12.36</v>
      </c>
      <c r="GP204" s="62">
        <v>33130</v>
      </c>
      <c r="GQ204" s="62">
        <v>271.69350786109231</v>
      </c>
      <c r="GR204" s="62">
        <v>12.391999999999999</v>
      </c>
      <c r="GS204" s="62">
        <v>0</v>
      </c>
      <c r="GT204" s="62">
        <v>0</v>
      </c>
      <c r="GU204" s="62">
        <v>12.42</v>
      </c>
      <c r="GV204" s="62">
        <v>480</v>
      </c>
      <c r="GW204" s="62">
        <v>4.0259504891487872</v>
      </c>
      <c r="GX204" s="62">
        <v>12.425000000000001</v>
      </c>
      <c r="GY204" s="62">
        <v>0</v>
      </c>
      <c r="GZ204" s="62">
        <v>0</v>
      </c>
      <c r="HA204" s="62">
        <v>12.43</v>
      </c>
      <c r="HB204" s="62">
        <v>27773</v>
      </c>
      <c r="HC204" s="62">
        <v>234.80177122243538</v>
      </c>
      <c r="HD204" s="62">
        <v>12.46</v>
      </c>
      <c r="HE204" s="62">
        <v>425</v>
      </c>
      <c r="HF204" s="62">
        <v>3.5632806976629241</v>
      </c>
      <c r="HG204" s="62">
        <v>12.51</v>
      </c>
      <c r="HH204" s="62">
        <v>12825</v>
      </c>
      <c r="HI204" s="62">
        <v>105.19322338078722</v>
      </c>
      <c r="HJ204" s="62">
        <v>12.51</v>
      </c>
      <c r="HK204" s="62">
        <v>0</v>
      </c>
      <c r="HL204" s="62">
        <v>0</v>
      </c>
      <c r="HM204" s="62">
        <v>12.51</v>
      </c>
      <c r="HN204" s="62">
        <v>0</v>
      </c>
      <c r="HO204" s="62">
        <v>0</v>
      </c>
      <c r="HP204" s="62">
        <v>12.51</v>
      </c>
      <c r="HQ204" s="62">
        <v>0</v>
      </c>
      <c r="HR204" s="62">
        <v>0</v>
      </c>
    </row>
    <row r="205" spans="16:226" s="43" customFormat="1">
      <c r="AA205" s="43">
        <f t="shared" si="72"/>
        <v>0</v>
      </c>
      <c r="AB205" s="43">
        <f t="shared" si="70"/>
        <v>0</v>
      </c>
      <c r="AF205" s="54">
        <v>42296</v>
      </c>
      <c r="AG205" s="43">
        <v>15.42</v>
      </c>
      <c r="AH205" s="43">
        <v>118430</v>
      </c>
      <c r="AI205" s="43">
        <f t="shared" si="73"/>
        <v>118430</v>
      </c>
      <c r="AK205" s="58">
        <f t="shared" si="74"/>
        <v>42555</v>
      </c>
      <c r="AL205" s="43">
        <f t="shared" si="68"/>
        <v>200</v>
      </c>
      <c r="AM205" s="43">
        <f>IF(AK205="","",NETWORKDAYS(AK205,$AM$2,FERIADOS!$A$1:$A$830)-1)</f>
        <v>126</v>
      </c>
      <c r="AN205" s="63">
        <v>3.2696000000000001</v>
      </c>
      <c r="AO205" s="43">
        <f t="shared" si="75"/>
        <v>13.88</v>
      </c>
      <c r="AP205" s="50">
        <f t="shared" si="76"/>
        <v>81215</v>
      </c>
      <c r="AQ205" s="59">
        <f t="shared" si="71"/>
        <v>102.19754015275967</v>
      </c>
      <c r="AR205" s="59">
        <f t="shared" si="77"/>
        <v>0</v>
      </c>
      <c r="AS205" s="72">
        <v>42555</v>
      </c>
      <c r="AT205" s="73">
        <v>2183.4148378832538</v>
      </c>
      <c r="AU205" s="62">
        <v>0</v>
      </c>
      <c r="AV205" s="62">
        <v>0</v>
      </c>
      <c r="AW205" s="62">
        <v>0</v>
      </c>
      <c r="AX205" s="62">
        <v>0</v>
      </c>
      <c r="AY205" s="62">
        <v>0</v>
      </c>
      <c r="AZ205" s="62">
        <v>0</v>
      </c>
      <c r="BA205" s="62">
        <v>0</v>
      </c>
      <c r="BB205" s="62">
        <v>0</v>
      </c>
      <c r="BC205" s="62">
        <v>0</v>
      </c>
      <c r="BD205" s="62">
        <v>0</v>
      </c>
      <c r="BE205" s="62">
        <v>0</v>
      </c>
      <c r="BF205" s="62">
        <v>0</v>
      </c>
      <c r="BG205" s="62">
        <v>0</v>
      </c>
      <c r="BH205" s="62">
        <v>0</v>
      </c>
      <c r="BI205" s="62">
        <v>0</v>
      </c>
      <c r="BJ205" s="62">
        <v>0</v>
      </c>
      <c r="BK205" s="62">
        <v>0</v>
      </c>
      <c r="BL205" s="62">
        <v>0</v>
      </c>
      <c r="BM205" s="62">
        <v>0</v>
      </c>
      <c r="BN205" s="74">
        <v>0</v>
      </c>
      <c r="BO205" s="75">
        <v>0</v>
      </c>
      <c r="BP205" s="62">
        <v>0</v>
      </c>
      <c r="BQ205" s="62">
        <v>0</v>
      </c>
      <c r="BR205" s="62">
        <v>0</v>
      </c>
      <c r="BS205" s="62">
        <v>0</v>
      </c>
      <c r="BT205" s="62">
        <v>0</v>
      </c>
      <c r="BU205" s="62">
        <v>0</v>
      </c>
      <c r="BV205" s="62">
        <v>0</v>
      </c>
      <c r="BW205" s="62">
        <v>0</v>
      </c>
      <c r="BX205" s="62">
        <v>0</v>
      </c>
      <c r="BY205" s="62">
        <v>0</v>
      </c>
      <c r="BZ205" s="62">
        <v>0</v>
      </c>
      <c r="CA205" s="62">
        <v>0</v>
      </c>
      <c r="CB205" s="62">
        <v>0</v>
      </c>
      <c r="CC205" s="62">
        <v>0</v>
      </c>
      <c r="CD205" s="62">
        <v>0</v>
      </c>
      <c r="CE205" s="62">
        <v>0</v>
      </c>
      <c r="CF205" s="62">
        <v>0</v>
      </c>
      <c r="CG205" s="62">
        <v>0</v>
      </c>
      <c r="CH205" s="62">
        <v>14.12</v>
      </c>
      <c r="CI205" s="62">
        <v>6150</v>
      </c>
      <c r="CJ205" s="62">
        <v>1.2944809492310196</v>
      </c>
      <c r="CK205" s="62">
        <v>14.108000000000001</v>
      </c>
      <c r="CL205" s="62">
        <v>2710</v>
      </c>
      <c r="CM205" s="62">
        <v>1.2118430092460042</v>
      </c>
      <c r="CN205" s="62">
        <v>14.095000000000001</v>
      </c>
      <c r="CO205" s="62">
        <v>6190</v>
      </c>
      <c r="CP205" s="62">
        <v>4.0753502995542323</v>
      </c>
      <c r="CQ205" s="62">
        <v>14.04</v>
      </c>
      <c r="CR205" s="62">
        <v>810</v>
      </c>
      <c r="CS205" s="62">
        <v>0.69309515504904717</v>
      </c>
      <c r="CT205" s="62">
        <v>13.98</v>
      </c>
      <c r="CU205" s="62">
        <v>7395</v>
      </c>
      <c r="CV205" s="62">
        <v>7.7588008851212988</v>
      </c>
      <c r="CW205" s="62">
        <v>13.88</v>
      </c>
      <c r="CX205" s="62">
        <v>81215</v>
      </c>
      <c r="CY205" s="62">
        <v>102.19754015275967</v>
      </c>
      <c r="CZ205" s="62">
        <v>13.73</v>
      </c>
      <c r="DA205" s="62">
        <v>0</v>
      </c>
      <c r="DB205" s="62">
        <v>0</v>
      </c>
      <c r="DC205" s="62">
        <v>0</v>
      </c>
      <c r="DD205" s="62">
        <v>0</v>
      </c>
      <c r="DE205" s="62">
        <v>0</v>
      </c>
      <c r="DF205" s="62">
        <v>13.545</v>
      </c>
      <c r="DG205" s="62">
        <v>16680</v>
      </c>
      <c r="DH205" s="62">
        <v>30.635054837433678</v>
      </c>
      <c r="DI205" s="62">
        <v>13.422000000000001</v>
      </c>
      <c r="DJ205" s="62">
        <v>0</v>
      </c>
      <c r="DK205" s="62">
        <v>0</v>
      </c>
      <c r="DL205" s="62">
        <v>13.298</v>
      </c>
      <c r="DM205" s="62">
        <v>20</v>
      </c>
      <c r="DN205" s="62">
        <v>4.3800057855889099E-2</v>
      </c>
      <c r="DO205" s="62">
        <v>13.2</v>
      </c>
      <c r="DP205" s="62">
        <v>23610</v>
      </c>
      <c r="DQ205" s="62">
        <v>55.959694195082413</v>
      </c>
      <c r="DR205" s="62">
        <v>0</v>
      </c>
      <c r="DS205" s="62">
        <v>0</v>
      </c>
      <c r="DT205" s="62">
        <v>0</v>
      </c>
      <c r="DU205" s="62">
        <v>0</v>
      </c>
      <c r="DV205" s="62">
        <v>0</v>
      </c>
      <c r="DW205" s="62">
        <v>0</v>
      </c>
      <c r="DX205" s="62">
        <v>12.93</v>
      </c>
      <c r="DY205" s="62">
        <v>10475</v>
      </c>
      <c r="DZ205" s="62">
        <v>30.379253010369911</v>
      </c>
      <c r="EA205" s="62"/>
      <c r="EB205" s="62"/>
      <c r="EC205" s="62"/>
      <c r="ED205" s="62"/>
      <c r="EE205" s="62"/>
      <c r="EF205" s="62"/>
      <c r="EG205" s="62">
        <v>12.68</v>
      </c>
      <c r="EH205" s="62">
        <v>82375</v>
      </c>
      <c r="EI205" s="62">
        <v>278.5682803810887</v>
      </c>
      <c r="EJ205" s="62"/>
      <c r="EK205" s="62">
        <v>0</v>
      </c>
      <c r="EL205" s="62">
        <v>0</v>
      </c>
      <c r="EM205" s="62">
        <v>0</v>
      </c>
      <c r="EN205" s="62">
        <v>0</v>
      </c>
      <c r="EO205" s="62">
        <v>0</v>
      </c>
      <c r="EP205" s="62">
        <v>12.57</v>
      </c>
      <c r="EQ205" s="62">
        <v>33935</v>
      </c>
      <c r="ER205" s="62">
        <v>129.97120408819069</v>
      </c>
      <c r="ES205" s="62">
        <v>12.45</v>
      </c>
      <c r="ET205" s="62">
        <v>4090</v>
      </c>
      <c r="EU205" s="62">
        <v>17.460690568568303</v>
      </c>
      <c r="EV205" s="62">
        <v>12.37</v>
      </c>
      <c r="EW205" s="62">
        <v>625</v>
      </c>
      <c r="EX205" s="62">
        <v>2.9287580212770172</v>
      </c>
      <c r="EY205" s="62">
        <v>12.25</v>
      </c>
      <c r="EZ205" s="62">
        <v>48650</v>
      </c>
      <c r="FA205" s="62">
        <v>246.8375587034277</v>
      </c>
      <c r="FB205" s="62">
        <v>12.205</v>
      </c>
      <c r="FC205" s="62">
        <v>110</v>
      </c>
      <c r="FD205" s="62">
        <v>0.59657504923871474</v>
      </c>
      <c r="FE205" s="62">
        <v>12.2</v>
      </c>
      <c r="FF205" s="62">
        <v>5960</v>
      </c>
      <c r="FG205" s="62">
        <v>34.266389773978545</v>
      </c>
      <c r="FH205" s="62">
        <v>12.19</v>
      </c>
      <c r="FI205" s="62">
        <v>130</v>
      </c>
      <c r="FJ205" s="62">
        <v>0.78951180679321276</v>
      </c>
      <c r="FK205" s="62">
        <v>12.17</v>
      </c>
      <c r="FL205" s="76">
        <v>48915</v>
      </c>
      <c r="FM205" s="76">
        <v>311.44967137301074</v>
      </c>
      <c r="FN205" s="76">
        <v>12.164999999999999</v>
      </c>
      <c r="FO205" s="76">
        <v>35</v>
      </c>
      <c r="FP205" s="76">
        <v>0.23198906694433802</v>
      </c>
      <c r="FQ205" s="76">
        <v>12.16</v>
      </c>
      <c r="FR205" s="76">
        <v>1560</v>
      </c>
      <c r="FS205" s="76">
        <v>10.711687969467496</v>
      </c>
      <c r="FT205" s="76">
        <v>12.138</v>
      </c>
      <c r="FU205" s="76">
        <v>5</v>
      </c>
      <c r="FV205" s="76">
        <v>3.5531782011498696E-2</v>
      </c>
      <c r="FW205" s="76">
        <v>12.12</v>
      </c>
      <c r="FX205" s="76">
        <v>68840</v>
      </c>
      <c r="FY205" s="76">
        <v>503.92794684522556</v>
      </c>
      <c r="FZ205" s="76">
        <v>12.134</v>
      </c>
      <c r="GA205" s="76">
        <v>5</v>
      </c>
      <c r="GB205" s="76">
        <v>3.7498496631707373E-2</v>
      </c>
      <c r="GC205" s="62">
        <v>12.147</v>
      </c>
      <c r="GD205" s="62">
        <v>0</v>
      </c>
      <c r="GE205" s="62">
        <v>0</v>
      </c>
      <c r="GF205" s="62">
        <v>12.159000000000001</v>
      </c>
      <c r="GG205" s="62">
        <v>0</v>
      </c>
      <c r="GH205" s="62">
        <v>0</v>
      </c>
      <c r="GI205" s="62">
        <v>12.17</v>
      </c>
      <c r="GJ205" s="62">
        <v>585</v>
      </c>
      <c r="GK205" s="62">
        <v>4.6572406193836269</v>
      </c>
      <c r="GL205" s="62">
        <v>12.202</v>
      </c>
      <c r="GM205" s="62">
        <v>0</v>
      </c>
      <c r="GN205" s="62">
        <v>0</v>
      </c>
      <c r="GO205" s="62">
        <v>12.23</v>
      </c>
      <c r="GP205" s="62">
        <v>17345</v>
      </c>
      <c r="GQ205" s="62">
        <v>144.97991135165108</v>
      </c>
      <c r="GR205" s="62">
        <v>12.259</v>
      </c>
      <c r="GS205" s="62">
        <v>0</v>
      </c>
      <c r="GT205" s="62">
        <v>0</v>
      </c>
      <c r="GU205" s="62">
        <v>12.285</v>
      </c>
      <c r="GV205" s="62">
        <v>255</v>
      </c>
      <c r="GW205" s="62">
        <v>2.1830565530363786</v>
      </c>
      <c r="GX205" s="62">
        <v>12.292999999999999</v>
      </c>
      <c r="GY205" s="62">
        <v>0</v>
      </c>
      <c r="GZ205" s="62">
        <v>0</v>
      </c>
      <c r="HA205" s="62">
        <v>12.3</v>
      </c>
      <c r="HB205" s="62">
        <v>18650</v>
      </c>
      <c r="HC205" s="62">
        <v>161.05336953393859</v>
      </c>
      <c r="HD205" s="62">
        <v>12.315</v>
      </c>
      <c r="HE205" s="62">
        <v>600</v>
      </c>
      <c r="HF205" s="62">
        <v>5.1512559194096514</v>
      </c>
      <c r="HG205" s="62">
        <v>12.38</v>
      </c>
      <c r="HH205" s="62">
        <v>11115</v>
      </c>
      <c r="HI205" s="62">
        <v>93.327797428276554</v>
      </c>
      <c r="HJ205" s="62">
        <v>12.38</v>
      </c>
      <c r="HK205" s="62">
        <v>0</v>
      </c>
      <c r="HL205" s="62">
        <v>0</v>
      </c>
      <c r="HM205" s="62">
        <v>12.38</v>
      </c>
      <c r="HN205" s="62">
        <v>0</v>
      </c>
      <c r="HO205" s="62">
        <v>0</v>
      </c>
      <c r="HP205" s="62">
        <v>12.38</v>
      </c>
      <c r="HQ205" s="62">
        <v>0</v>
      </c>
      <c r="HR205" s="62">
        <v>0</v>
      </c>
    </row>
    <row r="206" spans="16:226" s="43" customFormat="1">
      <c r="AA206" s="43">
        <f t="shared" si="72"/>
        <v>0</v>
      </c>
      <c r="AB206" s="43">
        <f t="shared" si="70"/>
        <v>0</v>
      </c>
      <c r="AF206" s="54">
        <v>42297</v>
      </c>
      <c r="AG206" s="43">
        <v>15.3</v>
      </c>
      <c r="AH206" s="43">
        <v>211905</v>
      </c>
      <c r="AI206" s="43">
        <f t="shared" si="73"/>
        <v>211905</v>
      </c>
      <c r="AK206" s="58">
        <f t="shared" si="74"/>
        <v>42552</v>
      </c>
      <c r="AL206" s="43">
        <f t="shared" si="68"/>
        <v>201</v>
      </c>
      <c r="AM206" s="43">
        <f>IF(AK206="","",NETWORKDAYS(AK206,$AM$2,FERIADOS!$A$1:$A$830)-1)</f>
        <v>127</v>
      </c>
      <c r="AN206" s="63">
        <v>3.2364000000000002</v>
      </c>
      <c r="AO206" s="43">
        <f t="shared" si="75"/>
        <v>13.87</v>
      </c>
      <c r="AP206" s="50">
        <f t="shared" si="76"/>
        <v>167652</v>
      </c>
      <c r="AQ206" s="59">
        <f t="shared" si="71"/>
        <v>214.73948191662407</v>
      </c>
      <c r="AR206" s="59">
        <f t="shared" si="77"/>
        <v>0</v>
      </c>
      <c r="AS206" s="72">
        <v>42552</v>
      </c>
      <c r="AT206" s="73">
        <v>5399.6874821966549</v>
      </c>
      <c r="AU206" s="62">
        <v>0</v>
      </c>
      <c r="AV206" s="62">
        <v>0</v>
      </c>
      <c r="AW206" s="62">
        <v>0</v>
      </c>
      <c r="AX206" s="62">
        <v>0</v>
      </c>
      <c r="AY206" s="62">
        <v>0</v>
      </c>
      <c r="AZ206" s="62">
        <v>0</v>
      </c>
      <c r="BA206" s="62">
        <v>0</v>
      </c>
      <c r="BB206" s="62">
        <v>0</v>
      </c>
      <c r="BC206" s="62">
        <v>0</v>
      </c>
      <c r="BD206" s="62">
        <v>0</v>
      </c>
      <c r="BE206" s="62">
        <v>0</v>
      </c>
      <c r="BF206" s="62">
        <v>0</v>
      </c>
      <c r="BG206" s="62">
        <v>0</v>
      </c>
      <c r="BH206" s="62">
        <v>0</v>
      </c>
      <c r="BI206" s="62">
        <v>0</v>
      </c>
      <c r="BJ206" s="62">
        <v>0</v>
      </c>
      <c r="BK206" s="62">
        <v>0</v>
      </c>
      <c r="BL206" s="62">
        <v>0</v>
      </c>
      <c r="BM206" s="62">
        <v>0</v>
      </c>
      <c r="BN206" s="74">
        <v>0</v>
      </c>
      <c r="BO206" s="75">
        <v>0</v>
      </c>
      <c r="BP206" s="62">
        <v>0</v>
      </c>
      <c r="BQ206" s="62">
        <v>0</v>
      </c>
      <c r="BR206" s="62">
        <v>0</v>
      </c>
      <c r="BS206" s="62">
        <v>0</v>
      </c>
      <c r="BT206" s="62">
        <v>0</v>
      </c>
      <c r="BU206" s="62">
        <v>0</v>
      </c>
      <c r="BV206" s="62">
        <v>0</v>
      </c>
      <c r="BW206" s="62">
        <v>0</v>
      </c>
      <c r="BX206" s="62">
        <v>0</v>
      </c>
      <c r="BY206" s="62">
        <v>0</v>
      </c>
      <c r="BZ206" s="62">
        <v>0</v>
      </c>
      <c r="CA206" s="62">
        <v>0</v>
      </c>
      <c r="CB206" s="62">
        <v>0</v>
      </c>
      <c r="CC206" s="62">
        <v>0</v>
      </c>
      <c r="CD206" s="62">
        <v>0</v>
      </c>
      <c r="CE206" s="62">
        <v>0</v>
      </c>
      <c r="CF206" s="62">
        <v>0</v>
      </c>
      <c r="CG206" s="62">
        <v>0</v>
      </c>
      <c r="CH206" s="62">
        <v>14.12</v>
      </c>
      <c r="CI206" s="62">
        <v>52660</v>
      </c>
      <c r="CJ206" s="62">
        <v>11.751559601478688</v>
      </c>
      <c r="CK206" s="62">
        <v>14.103</v>
      </c>
      <c r="CL206" s="62">
        <v>1005</v>
      </c>
      <c r="CM206" s="62">
        <v>0.46435988420191754</v>
      </c>
      <c r="CN206" s="62">
        <v>14.099</v>
      </c>
      <c r="CO206" s="62">
        <v>50101</v>
      </c>
      <c r="CP206" s="62">
        <v>33.825179024070891</v>
      </c>
      <c r="CQ206" s="62">
        <v>14.055</v>
      </c>
      <c r="CR206" s="62">
        <v>1100</v>
      </c>
      <c r="CS206" s="62">
        <v>0.96154540474472272</v>
      </c>
      <c r="CT206" s="62">
        <v>14</v>
      </c>
      <c r="CU206" s="62">
        <v>2665</v>
      </c>
      <c r="CV206" s="62">
        <v>2.8497618943657157</v>
      </c>
      <c r="CW206" s="62">
        <v>13.87</v>
      </c>
      <c r="CX206" s="62">
        <v>167652</v>
      </c>
      <c r="CY206" s="62">
        <v>214.73948191662407</v>
      </c>
      <c r="CZ206" s="62">
        <v>13.731999999999999</v>
      </c>
      <c r="DA206" s="62">
        <v>25</v>
      </c>
      <c r="DB206" s="62">
        <v>3.7216808565714112E-2</v>
      </c>
      <c r="DC206" s="62">
        <v>0</v>
      </c>
      <c r="DD206" s="62">
        <v>0</v>
      </c>
      <c r="DE206" s="62">
        <v>0</v>
      </c>
      <c r="DF206" s="62">
        <v>13.56</v>
      </c>
      <c r="DG206" s="62">
        <v>13340</v>
      </c>
      <c r="DH206" s="62">
        <v>24.864694627502747</v>
      </c>
      <c r="DI206" s="62">
        <v>13.435</v>
      </c>
      <c r="DJ206" s="62">
        <v>0</v>
      </c>
      <c r="DK206" s="62">
        <v>0</v>
      </c>
      <c r="DL206" s="62">
        <v>13.308999999999999</v>
      </c>
      <c r="DM206" s="62">
        <v>0</v>
      </c>
      <c r="DN206" s="62">
        <v>0</v>
      </c>
      <c r="DO206" s="62">
        <v>13.21</v>
      </c>
      <c r="DP206" s="62">
        <v>76657</v>
      </c>
      <c r="DQ206" s="62">
        <v>184.16498343790951</v>
      </c>
      <c r="DR206" s="62">
        <v>0</v>
      </c>
      <c r="DS206" s="62">
        <v>0</v>
      </c>
      <c r="DT206" s="62">
        <v>0</v>
      </c>
      <c r="DU206" s="62">
        <v>0</v>
      </c>
      <c r="DV206" s="62">
        <v>0</v>
      </c>
      <c r="DW206" s="62">
        <v>0</v>
      </c>
      <c r="DX206" s="62">
        <v>12.95</v>
      </c>
      <c r="DY206" s="62">
        <v>13070</v>
      </c>
      <c r="DZ206" s="62">
        <v>38.382157472703781</v>
      </c>
      <c r="EA206" s="62"/>
      <c r="EB206" s="62"/>
      <c r="EC206" s="62"/>
      <c r="ED206" s="62"/>
      <c r="EE206" s="62"/>
      <c r="EF206" s="62"/>
      <c r="EG206" s="62">
        <v>12.72</v>
      </c>
      <c r="EH206" s="62">
        <v>253650</v>
      </c>
      <c r="EI206" s="62">
        <v>867.70128217280057</v>
      </c>
      <c r="EJ206" s="62"/>
      <c r="EK206" s="62">
        <v>0</v>
      </c>
      <c r="EL206" s="62">
        <v>0</v>
      </c>
      <c r="EM206" s="62">
        <v>0</v>
      </c>
      <c r="EN206" s="62">
        <v>0</v>
      </c>
      <c r="EO206" s="62">
        <v>0</v>
      </c>
      <c r="EP206" s="62">
        <v>12.6</v>
      </c>
      <c r="EQ206" s="62">
        <v>39145</v>
      </c>
      <c r="ER206" s="62">
        <v>151.62908096533363</v>
      </c>
      <c r="ES206" s="62">
        <v>12.47</v>
      </c>
      <c r="ET206" s="62">
        <v>18555</v>
      </c>
      <c r="EU206" s="62">
        <v>80.106592292855765</v>
      </c>
      <c r="EV206" s="62">
        <v>12.39</v>
      </c>
      <c r="EW206" s="62">
        <v>1205</v>
      </c>
      <c r="EX206" s="62">
        <v>5.7087680119358399</v>
      </c>
      <c r="EY206" s="62">
        <v>12.27</v>
      </c>
      <c r="EZ206" s="62">
        <v>209880</v>
      </c>
      <c r="FA206" s="62">
        <v>1076.3598067294201</v>
      </c>
      <c r="FB206" s="62">
        <v>12.225</v>
      </c>
      <c r="FC206" s="62">
        <v>70</v>
      </c>
      <c r="FD206" s="62">
        <v>0.38366184503769118</v>
      </c>
      <c r="FE206" s="62">
        <v>12.2</v>
      </c>
      <c r="FF206" s="62">
        <v>14545</v>
      </c>
      <c r="FG206" s="62">
        <v>84.557100838630376</v>
      </c>
      <c r="FH206" s="62">
        <v>12.205</v>
      </c>
      <c r="FI206" s="62">
        <v>130</v>
      </c>
      <c r="FJ206" s="62">
        <v>0.79777457687234954</v>
      </c>
      <c r="FK206" s="62">
        <v>12.2</v>
      </c>
      <c r="FL206" s="76">
        <v>104197</v>
      </c>
      <c r="FM206" s="76">
        <v>669.89797960992223</v>
      </c>
      <c r="FN206" s="76">
        <v>12.2</v>
      </c>
      <c r="FO206" s="76">
        <v>140</v>
      </c>
      <c r="FP206" s="76">
        <v>0.93666093680576112</v>
      </c>
      <c r="FQ206" s="76">
        <v>12.2</v>
      </c>
      <c r="FR206" s="76">
        <v>1340</v>
      </c>
      <c r="FS206" s="76">
        <v>9.2840148239326652</v>
      </c>
      <c r="FT206" s="76">
        <v>12.2</v>
      </c>
      <c r="FU206" s="76">
        <v>5</v>
      </c>
      <c r="FV206" s="76">
        <v>3.5809870281835111E-2</v>
      </c>
      <c r="FW206" s="76">
        <v>12.2</v>
      </c>
      <c r="FX206" s="76">
        <v>159098</v>
      </c>
      <c r="FY206" s="76">
        <v>1172.5011442567125</v>
      </c>
      <c r="FZ206" s="76">
        <v>12.208</v>
      </c>
      <c r="GA206" s="76">
        <v>5</v>
      </c>
      <c r="GB206" s="76">
        <v>3.7754882596163747E-2</v>
      </c>
      <c r="GC206" s="62">
        <v>12.215999999999999</v>
      </c>
      <c r="GD206" s="62">
        <v>5</v>
      </c>
      <c r="GE206" s="62">
        <v>3.8594024904578111E-2</v>
      </c>
      <c r="GF206" s="62">
        <v>12.224</v>
      </c>
      <c r="GG206" s="62">
        <v>0</v>
      </c>
      <c r="GH206" s="62">
        <v>0</v>
      </c>
      <c r="GI206" s="62">
        <v>12.23</v>
      </c>
      <c r="GJ206" s="62">
        <v>1275</v>
      </c>
      <c r="GK206" s="62">
        <v>10.221794001124856</v>
      </c>
      <c r="GL206" s="62">
        <v>12.284000000000001</v>
      </c>
      <c r="GM206" s="62">
        <v>0</v>
      </c>
      <c r="GN206" s="62">
        <v>0</v>
      </c>
      <c r="GO206" s="62">
        <v>12.33</v>
      </c>
      <c r="GP206" s="62">
        <v>48625</v>
      </c>
      <c r="GQ206" s="62">
        <v>407.94457318948082</v>
      </c>
      <c r="GR206" s="62">
        <v>12.327</v>
      </c>
      <c r="GS206" s="62">
        <v>0</v>
      </c>
      <c r="GT206" s="62">
        <v>0</v>
      </c>
      <c r="GU206" s="62">
        <v>12.324999999999999</v>
      </c>
      <c r="GV206" s="62">
        <v>150</v>
      </c>
      <c r="GW206" s="62">
        <v>1.2935120090028753</v>
      </c>
      <c r="GX206" s="62">
        <v>12.369</v>
      </c>
      <c r="GY206" s="62">
        <v>0</v>
      </c>
      <c r="GZ206" s="62">
        <v>0</v>
      </c>
      <c r="HA206" s="62">
        <v>12.41</v>
      </c>
      <c r="HB206" s="62">
        <v>25400</v>
      </c>
      <c r="HC206" s="62">
        <v>219.54985966557825</v>
      </c>
      <c r="HD206" s="62">
        <v>12.44</v>
      </c>
      <c r="HE206" s="62">
        <v>220</v>
      </c>
      <c r="HF206" s="62">
        <v>1.8859837736025349</v>
      </c>
      <c r="HG206" s="62">
        <v>12.49</v>
      </c>
      <c r="HH206" s="62">
        <v>15115</v>
      </c>
      <c r="HI206" s="62">
        <v>126.77479364765506</v>
      </c>
      <c r="HJ206" s="62">
        <v>12.49</v>
      </c>
      <c r="HK206" s="62">
        <v>0</v>
      </c>
      <c r="HL206" s="62">
        <v>0</v>
      </c>
      <c r="HM206" s="62">
        <v>12.49</v>
      </c>
      <c r="HN206" s="62">
        <v>0</v>
      </c>
      <c r="HO206" s="62">
        <v>0</v>
      </c>
      <c r="HP206" s="62">
        <v>12.49</v>
      </c>
      <c r="HQ206" s="62">
        <v>0</v>
      </c>
      <c r="HR206" s="62">
        <v>0</v>
      </c>
    </row>
    <row r="207" spans="16:226" s="43" customFormat="1">
      <c r="AA207" s="43">
        <f t="shared" si="72"/>
        <v>0</v>
      </c>
      <c r="AB207" s="43">
        <f t="shared" si="70"/>
        <v>0</v>
      </c>
      <c r="AF207" s="54">
        <v>42298</v>
      </c>
      <c r="AG207" s="43">
        <v>15.44</v>
      </c>
      <c r="AH207" s="43">
        <v>234150</v>
      </c>
      <c r="AI207" s="43">
        <f t="shared" si="73"/>
        <v>234150</v>
      </c>
      <c r="AK207" s="58">
        <f t="shared" si="74"/>
        <v>42551</v>
      </c>
      <c r="AL207" s="43">
        <f t="shared" si="68"/>
        <v>202</v>
      </c>
      <c r="AM207" s="43">
        <f>IF(AK207="","",NETWORKDAYS(AK207,$AM$2,FERIADOS!$A$1:$A$830)-1)</f>
        <v>128</v>
      </c>
      <c r="AN207" s="63">
        <v>3.2130000000000001</v>
      </c>
      <c r="AO207" s="43">
        <f t="shared" si="75"/>
        <v>13.925000000000001</v>
      </c>
      <c r="AP207" s="50">
        <f t="shared" si="76"/>
        <v>197715</v>
      </c>
      <c r="AQ207" s="59">
        <f t="shared" si="71"/>
        <v>256.77953684907362</v>
      </c>
      <c r="AR207" s="59">
        <f t="shared" si="77"/>
        <v>0</v>
      </c>
      <c r="AS207" s="72">
        <v>42551</v>
      </c>
      <c r="AT207" s="73">
        <v>8610.8051227858959</v>
      </c>
      <c r="AU207" s="62">
        <v>0</v>
      </c>
      <c r="AV207" s="62">
        <v>0</v>
      </c>
      <c r="AW207" s="62">
        <v>0</v>
      </c>
      <c r="AX207" s="62">
        <v>0</v>
      </c>
      <c r="AY207" s="62">
        <v>0</v>
      </c>
      <c r="AZ207" s="62">
        <v>0</v>
      </c>
      <c r="BA207" s="62">
        <v>0</v>
      </c>
      <c r="BB207" s="62">
        <v>0</v>
      </c>
      <c r="BC207" s="62">
        <v>0</v>
      </c>
      <c r="BD207" s="62">
        <v>0</v>
      </c>
      <c r="BE207" s="62">
        <v>0</v>
      </c>
      <c r="BF207" s="62">
        <v>0</v>
      </c>
      <c r="BG207" s="62">
        <v>0</v>
      </c>
      <c r="BH207" s="62">
        <v>0</v>
      </c>
      <c r="BI207" s="62">
        <v>0</v>
      </c>
      <c r="BJ207" s="62">
        <v>0</v>
      </c>
      <c r="BK207" s="62">
        <v>0</v>
      </c>
      <c r="BL207" s="62">
        <v>0</v>
      </c>
      <c r="BM207" s="62">
        <v>0</v>
      </c>
      <c r="BN207" s="74">
        <v>0</v>
      </c>
      <c r="BO207" s="75">
        <v>0</v>
      </c>
      <c r="BP207" s="62">
        <v>0</v>
      </c>
      <c r="BQ207" s="62">
        <v>0</v>
      </c>
      <c r="BR207" s="62">
        <v>0</v>
      </c>
      <c r="BS207" s="62">
        <v>0</v>
      </c>
      <c r="BT207" s="62">
        <v>0</v>
      </c>
      <c r="BU207" s="62">
        <v>0</v>
      </c>
      <c r="BV207" s="62">
        <v>0</v>
      </c>
      <c r="BW207" s="62">
        <v>0</v>
      </c>
      <c r="BX207" s="62">
        <v>0</v>
      </c>
      <c r="BY207" s="62">
        <v>0</v>
      </c>
      <c r="BZ207" s="62">
        <v>0</v>
      </c>
      <c r="CA207" s="62">
        <v>0</v>
      </c>
      <c r="CB207" s="62">
        <v>0</v>
      </c>
      <c r="CC207" s="62">
        <v>0</v>
      </c>
      <c r="CD207" s="62">
        <v>0</v>
      </c>
      <c r="CE207" s="62">
        <v>14.13</v>
      </c>
      <c r="CF207" s="62">
        <v>28810</v>
      </c>
      <c r="CG207" s="62">
        <v>0.31160498636170647</v>
      </c>
      <c r="CH207" s="62">
        <v>14.115</v>
      </c>
      <c r="CI207" s="62">
        <v>48825</v>
      </c>
      <c r="CJ207" s="62">
        <v>11.492243553819955</v>
      </c>
      <c r="CK207" s="62">
        <v>14.11</v>
      </c>
      <c r="CL207" s="62">
        <v>13925</v>
      </c>
      <c r="CM207" s="62">
        <v>6.6242447678854948</v>
      </c>
      <c r="CN207" s="62">
        <v>14.105</v>
      </c>
      <c r="CO207" s="62">
        <v>71925</v>
      </c>
      <c r="CP207" s="62">
        <v>49.636311194516047</v>
      </c>
      <c r="CQ207" s="62">
        <v>14.06</v>
      </c>
      <c r="CR207" s="62">
        <v>1710</v>
      </c>
      <c r="CS207" s="62">
        <v>1.5224815368008227</v>
      </c>
      <c r="CT207" s="62">
        <v>14.035</v>
      </c>
      <c r="CU207" s="62">
        <v>1970</v>
      </c>
      <c r="CV207" s="62">
        <v>2.1400820053409726</v>
      </c>
      <c r="CW207" s="62">
        <v>13.925000000000001</v>
      </c>
      <c r="CX207" s="62">
        <v>197715</v>
      </c>
      <c r="CY207" s="62">
        <v>256.77953684907362</v>
      </c>
      <c r="CZ207" s="62">
        <v>13.798</v>
      </c>
      <c r="DA207" s="62">
        <v>105</v>
      </c>
      <c r="DB207" s="62">
        <v>0.15827823359014395</v>
      </c>
      <c r="DC207" s="62">
        <v>0</v>
      </c>
      <c r="DD207" s="62">
        <v>0</v>
      </c>
      <c r="DE207" s="62">
        <v>0</v>
      </c>
      <c r="DF207" s="62">
        <v>13.64</v>
      </c>
      <c r="DG207" s="62">
        <v>17590</v>
      </c>
      <c r="DH207" s="62">
        <v>33.141150064971484</v>
      </c>
      <c r="DI207" s="62">
        <v>13.55</v>
      </c>
      <c r="DJ207" s="62">
        <v>1500</v>
      </c>
      <c r="DK207" s="62">
        <v>3.0688019230211294</v>
      </c>
      <c r="DL207" s="62">
        <v>13.425000000000001</v>
      </c>
      <c r="DM207" s="62">
        <v>0</v>
      </c>
      <c r="DN207" s="62">
        <v>0</v>
      </c>
      <c r="DO207" s="62">
        <v>13.34</v>
      </c>
      <c r="DP207" s="62">
        <v>91535</v>
      </c>
      <c r="DQ207" s="62">
        <v>221.7737025168106</v>
      </c>
      <c r="DR207" s="62">
        <v>0</v>
      </c>
      <c r="DS207" s="62">
        <v>0</v>
      </c>
      <c r="DT207" s="62">
        <v>0</v>
      </c>
      <c r="DU207" s="62">
        <v>0</v>
      </c>
      <c r="DV207" s="62">
        <v>0</v>
      </c>
      <c r="DW207" s="62">
        <v>0</v>
      </c>
      <c r="DX207" s="62">
        <v>13.11</v>
      </c>
      <c r="DY207" s="62">
        <v>14145</v>
      </c>
      <c r="DZ207" s="62">
        <v>41.820499077198853</v>
      </c>
      <c r="EA207" s="62"/>
      <c r="EB207" s="62"/>
      <c r="EC207" s="62"/>
      <c r="ED207" s="62"/>
      <c r="EE207" s="62"/>
      <c r="EF207" s="62"/>
      <c r="EG207" s="62">
        <v>12.88</v>
      </c>
      <c r="EH207" s="62">
        <v>494950</v>
      </c>
      <c r="EI207" s="62">
        <v>1703.1688800917489</v>
      </c>
      <c r="EJ207" s="62"/>
      <c r="EK207" s="62">
        <v>0</v>
      </c>
      <c r="EL207" s="62">
        <v>0</v>
      </c>
      <c r="EM207" s="62">
        <v>0</v>
      </c>
      <c r="EN207" s="62">
        <v>0</v>
      </c>
      <c r="EO207" s="62">
        <v>0</v>
      </c>
      <c r="EP207" s="62">
        <v>12.74</v>
      </c>
      <c r="EQ207" s="62">
        <v>49235</v>
      </c>
      <c r="ER207" s="62">
        <v>191.79716566522069</v>
      </c>
      <c r="ES207" s="62">
        <v>12.61</v>
      </c>
      <c r="ET207" s="62">
        <v>37775</v>
      </c>
      <c r="EU207" s="62">
        <v>163.91325527040468</v>
      </c>
      <c r="EV207" s="62">
        <v>12.53</v>
      </c>
      <c r="EW207" s="62">
        <v>885</v>
      </c>
      <c r="EX207" s="62">
        <v>4.2117764812076253</v>
      </c>
      <c r="EY207" s="62">
        <v>12.41</v>
      </c>
      <c r="EZ207" s="62">
        <v>276625</v>
      </c>
      <c r="FA207" s="62">
        <v>1424.4106556528363</v>
      </c>
      <c r="FB207" s="62">
        <v>12.35</v>
      </c>
      <c r="FC207" s="62">
        <v>785</v>
      </c>
      <c r="FD207" s="62">
        <v>4.3201739613735954</v>
      </c>
      <c r="FE207" s="62">
        <v>12.33</v>
      </c>
      <c r="FF207" s="62">
        <v>31610</v>
      </c>
      <c r="FG207" s="62">
        <v>184.41394087227732</v>
      </c>
      <c r="FH207" s="62">
        <v>12.3</v>
      </c>
      <c r="FI207" s="62">
        <v>700</v>
      </c>
      <c r="FJ207" s="62">
        <v>4.3148205659790637</v>
      </c>
      <c r="FK207" s="62">
        <v>12.24</v>
      </c>
      <c r="FL207" s="76">
        <v>154810</v>
      </c>
      <c r="FM207" s="76">
        <v>1001.622257959377</v>
      </c>
      <c r="FN207" s="76">
        <v>12.224</v>
      </c>
      <c r="FO207" s="76">
        <v>95</v>
      </c>
      <c r="FP207" s="76">
        <v>0.63995911814191742</v>
      </c>
      <c r="FQ207" s="76">
        <v>12.21</v>
      </c>
      <c r="FR207" s="76">
        <v>2065</v>
      </c>
      <c r="FS207" s="76">
        <v>14.412675800141944</v>
      </c>
      <c r="FT207" s="76">
        <v>12.2</v>
      </c>
      <c r="FU207" s="76">
        <v>25</v>
      </c>
      <c r="FV207" s="76">
        <v>0.1804399375208868</v>
      </c>
      <c r="FW207" s="76">
        <v>12.15</v>
      </c>
      <c r="FX207" s="76">
        <v>271420</v>
      </c>
      <c r="FY207" s="76">
        <v>2020.6450218015016</v>
      </c>
      <c r="FZ207" s="76">
        <v>12.156000000000001</v>
      </c>
      <c r="GA207" s="76">
        <v>20</v>
      </c>
      <c r="GB207" s="76">
        <v>0.15258228172904245</v>
      </c>
      <c r="GC207" s="62">
        <v>12.161</v>
      </c>
      <c r="GD207" s="62">
        <v>5</v>
      </c>
      <c r="GE207" s="62">
        <v>3.9002439649833007E-2</v>
      </c>
      <c r="GF207" s="62">
        <v>12.166</v>
      </c>
      <c r="GG207" s="62">
        <v>0</v>
      </c>
      <c r="GH207" s="62">
        <v>0</v>
      </c>
      <c r="GI207" s="62">
        <v>12.17</v>
      </c>
      <c r="GJ207" s="62">
        <v>575</v>
      </c>
      <c r="GK207" s="62">
        <v>4.660769916620306</v>
      </c>
      <c r="GL207" s="62">
        <v>12.207000000000001</v>
      </c>
      <c r="GM207" s="62">
        <v>5</v>
      </c>
      <c r="GN207" s="62">
        <v>4.1642331336821888E-2</v>
      </c>
      <c r="GO207" s="62">
        <v>12.24</v>
      </c>
      <c r="GP207" s="62">
        <v>62525</v>
      </c>
      <c r="GQ207" s="62">
        <v>531.63824210769189</v>
      </c>
      <c r="GR207" s="62">
        <v>12.275</v>
      </c>
      <c r="GS207" s="62">
        <v>0</v>
      </c>
      <c r="GT207" s="62">
        <v>0</v>
      </c>
      <c r="GU207" s="62">
        <v>12.305</v>
      </c>
      <c r="GV207" s="62">
        <v>420</v>
      </c>
      <c r="GW207" s="62">
        <v>3.6539733605861651</v>
      </c>
      <c r="GX207" s="62">
        <v>12.308</v>
      </c>
      <c r="GY207" s="62">
        <v>0</v>
      </c>
      <c r="GZ207" s="62">
        <v>0</v>
      </c>
      <c r="HA207" s="62">
        <v>12.31</v>
      </c>
      <c r="HB207" s="62">
        <v>52970</v>
      </c>
      <c r="HC207" s="62">
        <v>465.09898511170951</v>
      </c>
      <c r="HD207" s="62">
        <v>12.33</v>
      </c>
      <c r="HE207" s="62">
        <v>2390</v>
      </c>
      <c r="HF207" s="62">
        <v>20.849674779195009</v>
      </c>
      <c r="HG207" s="62">
        <v>12.39</v>
      </c>
      <c r="HH207" s="62">
        <v>27905</v>
      </c>
      <c r="HI207" s="62">
        <v>238.15029057025441</v>
      </c>
      <c r="HJ207" s="62">
        <v>12.39</v>
      </c>
      <c r="HK207" s="62">
        <v>0</v>
      </c>
      <c r="HL207" s="62">
        <v>0</v>
      </c>
      <c r="HM207" s="62">
        <v>12.39</v>
      </c>
      <c r="HN207" s="62">
        <v>0</v>
      </c>
      <c r="HO207" s="62">
        <v>0</v>
      </c>
      <c r="HP207" s="62">
        <v>12.39</v>
      </c>
      <c r="HQ207" s="62">
        <v>0</v>
      </c>
      <c r="HR207" s="62">
        <v>0</v>
      </c>
    </row>
    <row r="208" spans="16:226" s="43" customFormat="1">
      <c r="AA208" s="43">
        <f t="shared" si="72"/>
        <v>0</v>
      </c>
      <c r="AB208" s="43">
        <f t="shared" si="70"/>
        <v>0</v>
      </c>
      <c r="AF208" s="54">
        <v>42299</v>
      </c>
      <c r="AG208" s="43">
        <v>15.27</v>
      </c>
      <c r="AH208" s="43">
        <v>248340</v>
      </c>
      <c r="AI208" s="43">
        <f t="shared" si="73"/>
        <v>248340</v>
      </c>
      <c r="AK208" s="58">
        <f t="shared" si="74"/>
        <v>42550</v>
      </c>
      <c r="AL208" s="43">
        <f t="shared" si="68"/>
        <v>203</v>
      </c>
      <c r="AM208" s="43">
        <f>IF(AK208="","",NETWORKDAYS(AK208,$AM$2,FERIADOS!$A$1:$A$830)-1)</f>
        <v>129</v>
      </c>
      <c r="AN208" s="63">
        <v>3.2206000000000001</v>
      </c>
      <c r="AO208" s="43">
        <f t="shared" si="75"/>
        <v>13.885</v>
      </c>
      <c r="AP208" s="50">
        <f t="shared" si="76"/>
        <v>217241</v>
      </c>
      <c r="AQ208" s="59">
        <f t="shared" si="71"/>
        <v>283.6757204796877</v>
      </c>
      <c r="AR208" s="59">
        <f t="shared" si="77"/>
        <v>0</v>
      </c>
      <c r="AS208" s="72">
        <v>42550</v>
      </c>
      <c r="AT208" s="73">
        <v>6936.4862707177208</v>
      </c>
      <c r="AU208" s="62">
        <v>0</v>
      </c>
      <c r="AV208" s="62">
        <v>0</v>
      </c>
      <c r="AW208" s="62">
        <v>0</v>
      </c>
      <c r="AX208" s="62">
        <v>0</v>
      </c>
      <c r="AY208" s="62">
        <v>0</v>
      </c>
      <c r="AZ208" s="62">
        <v>0</v>
      </c>
      <c r="BA208" s="62">
        <v>0</v>
      </c>
      <c r="BB208" s="62">
        <v>0</v>
      </c>
      <c r="BC208" s="62">
        <v>0</v>
      </c>
      <c r="BD208" s="62">
        <v>0</v>
      </c>
      <c r="BE208" s="62">
        <v>0</v>
      </c>
      <c r="BF208" s="62">
        <v>0</v>
      </c>
      <c r="BG208" s="62">
        <v>0</v>
      </c>
      <c r="BH208" s="62">
        <v>0</v>
      </c>
      <c r="BI208" s="62">
        <v>0</v>
      </c>
      <c r="BJ208" s="62">
        <v>0</v>
      </c>
      <c r="BK208" s="62">
        <v>0</v>
      </c>
      <c r="BL208" s="62">
        <v>0</v>
      </c>
      <c r="BM208" s="62">
        <v>0</v>
      </c>
      <c r="BN208" s="74">
        <v>0</v>
      </c>
      <c r="BO208" s="75">
        <v>0</v>
      </c>
      <c r="BP208" s="62">
        <v>0</v>
      </c>
      <c r="BQ208" s="62">
        <v>0</v>
      </c>
      <c r="BR208" s="62">
        <v>0</v>
      </c>
      <c r="BS208" s="62">
        <v>0</v>
      </c>
      <c r="BT208" s="62">
        <v>0</v>
      </c>
      <c r="BU208" s="62">
        <v>0</v>
      </c>
      <c r="BV208" s="62">
        <v>0</v>
      </c>
      <c r="BW208" s="62">
        <v>0</v>
      </c>
      <c r="BX208" s="62">
        <v>0</v>
      </c>
      <c r="BY208" s="62">
        <v>0</v>
      </c>
      <c r="BZ208" s="62">
        <v>0</v>
      </c>
      <c r="CA208" s="62">
        <v>0</v>
      </c>
      <c r="CB208" s="62">
        <v>0</v>
      </c>
      <c r="CC208" s="62">
        <v>0</v>
      </c>
      <c r="CD208" s="62">
        <v>0</v>
      </c>
      <c r="CE208" s="62">
        <v>14.129</v>
      </c>
      <c r="CF208" s="62">
        <v>64709</v>
      </c>
      <c r="CG208" s="62">
        <v>1.3957441615605006</v>
      </c>
      <c r="CH208" s="62">
        <v>14.11</v>
      </c>
      <c r="CI208" s="62">
        <v>32841</v>
      </c>
      <c r="CJ208" s="62">
        <v>8.0584450688768108</v>
      </c>
      <c r="CK208" s="62">
        <v>14.115</v>
      </c>
      <c r="CL208" s="62">
        <v>35260</v>
      </c>
      <c r="CM208" s="62">
        <v>17.095930850966301</v>
      </c>
      <c r="CN208" s="62">
        <v>14.1</v>
      </c>
      <c r="CO208" s="62">
        <v>328502</v>
      </c>
      <c r="CP208" s="62">
        <v>229.48755632955937</v>
      </c>
      <c r="CQ208" s="62">
        <v>14.04</v>
      </c>
      <c r="CR208" s="62">
        <v>3310</v>
      </c>
      <c r="CS208" s="62">
        <v>2.9734071957961339</v>
      </c>
      <c r="CT208" s="62">
        <v>14.02</v>
      </c>
      <c r="CU208" s="62">
        <v>11505</v>
      </c>
      <c r="CV208" s="62">
        <v>12.582232543497245</v>
      </c>
      <c r="CW208" s="62">
        <v>13.885</v>
      </c>
      <c r="CX208" s="62">
        <v>217241</v>
      </c>
      <c r="CY208" s="62">
        <v>283.6757204796877</v>
      </c>
      <c r="CZ208" s="62">
        <v>13.744999999999999</v>
      </c>
      <c r="DA208" s="62">
        <v>770</v>
      </c>
      <c r="DB208" s="62">
        <v>1.165958336857672</v>
      </c>
      <c r="DC208" s="62">
        <v>0</v>
      </c>
      <c r="DD208" s="62">
        <v>0</v>
      </c>
      <c r="DE208" s="62">
        <v>0</v>
      </c>
      <c r="DF208" s="62">
        <v>13.57</v>
      </c>
      <c r="DG208" s="62">
        <v>9580</v>
      </c>
      <c r="DH208" s="62">
        <v>18.111739607760434</v>
      </c>
      <c r="DI208" s="62">
        <v>13.461</v>
      </c>
      <c r="DJ208" s="62">
        <v>0</v>
      </c>
      <c r="DK208" s="62">
        <v>0</v>
      </c>
      <c r="DL208" s="62">
        <v>13.35</v>
      </c>
      <c r="DM208" s="62">
        <v>3620</v>
      </c>
      <c r="DN208" s="62">
        <v>8.1345840136704748</v>
      </c>
      <c r="DO208" s="62">
        <v>13.26</v>
      </c>
      <c r="DP208" s="62">
        <v>60860</v>
      </c>
      <c r="DQ208" s="62">
        <v>147.82484732383639</v>
      </c>
      <c r="DR208" s="62">
        <v>0</v>
      </c>
      <c r="DS208" s="62">
        <v>0</v>
      </c>
      <c r="DT208" s="62">
        <v>0</v>
      </c>
      <c r="DU208" s="62">
        <v>0</v>
      </c>
      <c r="DV208" s="62">
        <v>0</v>
      </c>
      <c r="DW208" s="62">
        <v>0</v>
      </c>
      <c r="DX208" s="62">
        <v>13</v>
      </c>
      <c r="DY208" s="62">
        <v>6650</v>
      </c>
      <c r="DZ208" s="62">
        <v>19.71041765973882</v>
      </c>
      <c r="EA208" s="62"/>
      <c r="EB208" s="62"/>
      <c r="EC208" s="62"/>
      <c r="ED208" s="62"/>
      <c r="EE208" s="62"/>
      <c r="EF208" s="62"/>
      <c r="EG208" s="62">
        <v>12.82</v>
      </c>
      <c r="EH208" s="62">
        <v>350490</v>
      </c>
      <c r="EI208" s="62">
        <v>1207.4380798023979</v>
      </c>
      <c r="EJ208" s="62"/>
      <c r="EK208" s="62">
        <v>0</v>
      </c>
      <c r="EL208" s="62">
        <v>0</v>
      </c>
      <c r="EM208" s="62">
        <v>0</v>
      </c>
      <c r="EN208" s="62">
        <v>0</v>
      </c>
      <c r="EO208" s="62">
        <v>0</v>
      </c>
      <c r="EP208" s="62">
        <v>12.71</v>
      </c>
      <c r="EQ208" s="62">
        <v>68875</v>
      </c>
      <c r="ER208" s="62">
        <v>268.35177488338491</v>
      </c>
      <c r="ES208" s="62">
        <v>12.61</v>
      </c>
      <c r="ET208" s="62">
        <v>17110</v>
      </c>
      <c r="EU208" s="62">
        <v>74.181373403350676</v>
      </c>
      <c r="EV208" s="62">
        <v>12.51</v>
      </c>
      <c r="EW208" s="62">
        <v>470</v>
      </c>
      <c r="EX208" s="62">
        <v>2.2356764483699205</v>
      </c>
      <c r="EY208" s="62">
        <v>12.4</v>
      </c>
      <c r="EZ208" s="62">
        <v>260531</v>
      </c>
      <c r="FA208" s="62">
        <v>1340.3016360072861</v>
      </c>
      <c r="FB208" s="62">
        <v>12.35</v>
      </c>
      <c r="FC208" s="62">
        <v>350</v>
      </c>
      <c r="FD208" s="62">
        <v>1.9235507829296115</v>
      </c>
      <c r="FE208" s="62">
        <v>12.34</v>
      </c>
      <c r="FF208" s="62">
        <v>56735</v>
      </c>
      <c r="FG208" s="62">
        <v>330.38374147095118</v>
      </c>
      <c r="FH208" s="62">
        <v>12.32</v>
      </c>
      <c r="FI208" s="62">
        <v>365</v>
      </c>
      <c r="FJ208" s="62">
        <v>2.2445816320724092</v>
      </c>
      <c r="FK208" s="62">
        <v>12.31</v>
      </c>
      <c r="FL208" s="76">
        <v>62165</v>
      </c>
      <c r="FM208" s="76">
        <v>400.40701882658766</v>
      </c>
      <c r="FN208" s="76">
        <v>12.294</v>
      </c>
      <c r="FO208" s="76">
        <v>195</v>
      </c>
      <c r="FP208" s="76">
        <v>1.3074196966254039</v>
      </c>
      <c r="FQ208" s="76">
        <v>12.28</v>
      </c>
      <c r="FR208" s="76">
        <v>7725</v>
      </c>
      <c r="FS208" s="76">
        <v>53.651432194167718</v>
      </c>
      <c r="FT208" s="76">
        <v>12.26</v>
      </c>
      <c r="FU208" s="76">
        <v>530</v>
      </c>
      <c r="FV208" s="76">
        <v>3.8074431435599911</v>
      </c>
      <c r="FW208" s="76">
        <v>12.21</v>
      </c>
      <c r="FX208" s="76">
        <v>206999</v>
      </c>
      <c r="FY208" s="76">
        <v>1533.5602682905592</v>
      </c>
      <c r="FZ208" s="76">
        <v>12.215999999999999</v>
      </c>
      <c r="GA208" s="76">
        <v>10</v>
      </c>
      <c r="GB208" s="76">
        <v>7.5907143569410182E-2</v>
      </c>
      <c r="GC208" s="62">
        <v>12.221</v>
      </c>
      <c r="GD208" s="62">
        <v>3205</v>
      </c>
      <c r="GE208" s="62">
        <v>24.870423604335976</v>
      </c>
      <c r="GF208" s="62">
        <v>12.226000000000001</v>
      </c>
      <c r="GG208" s="62">
        <v>5</v>
      </c>
      <c r="GH208" s="62">
        <v>3.9602144917363621E-2</v>
      </c>
      <c r="GI208" s="62">
        <v>12.23</v>
      </c>
      <c r="GJ208" s="62">
        <v>650</v>
      </c>
      <c r="GK208" s="62">
        <v>5.239459788421339</v>
      </c>
      <c r="GL208" s="62">
        <v>12.266999999999999</v>
      </c>
      <c r="GM208" s="62">
        <v>25</v>
      </c>
      <c r="GN208" s="62">
        <v>0.20698944800361618</v>
      </c>
      <c r="GO208" s="62">
        <v>12.3</v>
      </c>
      <c r="GP208" s="62">
        <v>43825</v>
      </c>
      <c r="GQ208" s="62">
        <v>370.32939932744682</v>
      </c>
      <c r="GR208" s="62">
        <v>12.327</v>
      </c>
      <c r="GS208" s="62">
        <v>0</v>
      </c>
      <c r="GT208" s="62">
        <v>0</v>
      </c>
      <c r="GU208" s="62">
        <v>12.35</v>
      </c>
      <c r="GV208" s="62">
        <v>2210</v>
      </c>
      <c r="GW208" s="62">
        <v>19.117846294975827</v>
      </c>
      <c r="GX208" s="62">
        <v>12.35</v>
      </c>
      <c r="GY208" s="62">
        <v>565</v>
      </c>
      <c r="GZ208" s="62">
        <v>4.91934218416168</v>
      </c>
      <c r="HA208" s="62">
        <v>12.39</v>
      </c>
      <c r="HB208" s="62">
        <v>42147</v>
      </c>
      <c r="HC208" s="62">
        <v>366.71404350462808</v>
      </c>
      <c r="HD208" s="62">
        <v>12.425000000000001</v>
      </c>
      <c r="HE208" s="62">
        <v>6020</v>
      </c>
      <c r="HF208" s="62">
        <v>51.928295657800319</v>
      </c>
      <c r="HG208" s="62">
        <v>12.49</v>
      </c>
      <c r="HH208" s="62">
        <v>14600</v>
      </c>
      <c r="HI208" s="62">
        <v>123.03438146540945</v>
      </c>
      <c r="HJ208" s="62">
        <v>12.49</v>
      </c>
      <c r="HK208" s="62">
        <v>0</v>
      </c>
      <c r="HL208" s="62">
        <v>0</v>
      </c>
      <c r="HM208" s="62">
        <v>12.49</v>
      </c>
      <c r="HN208" s="62">
        <v>0</v>
      </c>
      <c r="HO208" s="62">
        <v>0</v>
      </c>
      <c r="HP208" s="62">
        <v>12.49</v>
      </c>
      <c r="HQ208" s="62">
        <v>0</v>
      </c>
      <c r="HR208" s="62">
        <v>0</v>
      </c>
    </row>
    <row r="209" spans="27:226" s="43" customFormat="1">
      <c r="AA209" s="43">
        <f t="shared" si="72"/>
        <v>0</v>
      </c>
      <c r="AB209" s="43">
        <f t="shared" si="70"/>
        <v>0</v>
      </c>
      <c r="AF209" s="54">
        <v>42300</v>
      </c>
      <c r="AG209" s="43">
        <v>15.35</v>
      </c>
      <c r="AH209" s="43">
        <v>206675</v>
      </c>
      <c r="AI209" s="43">
        <f t="shared" si="73"/>
        <v>206675</v>
      </c>
      <c r="AK209" s="58">
        <f t="shared" si="74"/>
        <v>42549</v>
      </c>
      <c r="AL209" s="43">
        <f t="shared" si="68"/>
        <v>204</v>
      </c>
      <c r="AM209" s="43">
        <f>IF(AK209="","",NETWORKDAYS(AK209,$AM$2,FERIADOS!$A$1:$A$830)-1)</f>
        <v>130</v>
      </c>
      <c r="AN209" s="63">
        <v>3.3031999999999999</v>
      </c>
      <c r="AO209" s="43">
        <f t="shared" si="75"/>
        <v>13.84</v>
      </c>
      <c r="AP209" s="50">
        <f t="shared" si="76"/>
        <v>402465</v>
      </c>
      <c r="AQ209" s="59">
        <f t="shared" si="71"/>
        <v>516.41656174064462</v>
      </c>
      <c r="AR209" s="59">
        <f t="shared" si="77"/>
        <v>0</v>
      </c>
      <c r="AS209" s="72">
        <v>42549</v>
      </c>
      <c r="AT209" s="73">
        <v>7955.5825796222134</v>
      </c>
      <c r="AU209" s="62">
        <v>0</v>
      </c>
      <c r="AV209" s="62">
        <v>0</v>
      </c>
      <c r="AW209" s="62">
        <v>0</v>
      </c>
      <c r="AX209" s="62">
        <v>0</v>
      </c>
      <c r="AY209" s="62">
        <v>0</v>
      </c>
      <c r="AZ209" s="62">
        <v>0</v>
      </c>
      <c r="BA209" s="62">
        <v>0</v>
      </c>
      <c r="BB209" s="62">
        <v>0</v>
      </c>
      <c r="BC209" s="62">
        <v>0</v>
      </c>
      <c r="BD209" s="62">
        <v>0</v>
      </c>
      <c r="BE209" s="62">
        <v>0</v>
      </c>
      <c r="BF209" s="62">
        <v>0</v>
      </c>
      <c r="BG209" s="62">
        <v>0</v>
      </c>
      <c r="BH209" s="62">
        <v>0</v>
      </c>
      <c r="BI209" s="62">
        <v>0</v>
      </c>
      <c r="BJ209" s="62">
        <v>0</v>
      </c>
      <c r="BK209" s="62">
        <v>0</v>
      </c>
      <c r="BL209" s="62">
        <v>0</v>
      </c>
      <c r="BM209" s="62">
        <v>0</v>
      </c>
      <c r="BN209" s="74">
        <v>0</v>
      </c>
      <c r="BO209" s="75">
        <v>0</v>
      </c>
      <c r="BP209" s="62">
        <v>0</v>
      </c>
      <c r="BQ209" s="62">
        <v>0</v>
      </c>
      <c r="BR209" s="62">
        <v>0</v>
      </c>
      <c r="BS209" s="62">
        <v>0</v>
      </c>
      <c r="BT209" s="62">
        <v>0</v>
      </c>
      <c r="BU209" s="62">
        <v>0</v>
      </c>
      <c r="BV209" s="62">
        <v>0</v>
      </c>
      <c r="BW209" s="62">
        <v>0</v>
      </c>
      <c r="BX209" s="62">
        <v>0</v>
      </c>
      <c r="BY209" s="62">
        <v>0</v>
      </c>
      <c r="BZ209" s="62">
        <v>0</v>
      </c>
      <c r="CA209" s="62">
        <v>0</v>
      </c>
      <c r="CB209" s="62">
        <v>0</v>
      </c>
      <c r="CC209" s="62">
        <v>0</v>
      </c>
      <c r="CD209" s="62">
        <v>0</v>
      </c>
      <c r="CE209" s="62">
        <v>14.129</v>
      </c>
      <c r="CF209" s="62">
        <v>39310</v>
      </c>
      <c r="CG209" s="62">
        <v>1.239394575950419</v>
      </c>
      <c r="CH209" s="62">
        <v>14.117000000000001</v>
      </c>
      <c r="CI209" s="62">
        <v>87980</v>
      </c>
      <c r="CJ209" s="62">
        <v>21.950656123999615</v>
      </c>
      <c r="CK209" s="62">
        <v>14.105</v>
      </c>
      <c r="CL209" s="62">
        <v>31820</v>
      </c>
      <c r="CM209" s="62">
        <v>15.362792756779667</v>
      </c>
      <c r="CN209" s="62">
        <v>14.09</v>
      </c>
      <c r="CO209" s="62">
        <v>181443</v>
      </c>
      <c r="CP209" s="62">
        <v>125.37714661412987</v>
      </c>
      <c r="CQ209" s="62">
        <v>14</v>
      </c>
      <c r="CR209" s="62">
        <v>675</v>
      </c>
      <c r="CS209" s="62">
        <v>0.5979634643878674</v>
      </c>
      <c r="CT209" s="62">
        <v>13.975</v>
      </c>
      <c r="CU209" s="62">
        <v>6805</v>
      </c>
      <c r="CV209" s="62">
        <v>7.3241950869692891</v>
      </c>
      <c r="CW209" s="62">
        <v>13.84</v>
      </c>
      <c r="CX209" s="62">
        <v>402465</v>
      </c>
      <c r="CY209" s="62">
        <v>516.41656174064462</v>
      </c>
      <c r="CZ209" s="62">
        <v>13.689</v>
      </c>
      <c r="DA209" s="62">
        <v>125</v>
      </c>
      <c r="DB209" s="62">
        <v>0.18581971700067798</v>
      </c>
      <c r="DC209" s="62">
        <v>0</v>
      </c>
      <c r="DD209" s="62">
        <v>0</v>
      </c>
      <c r="DE209" s="62">
        <v>0</v>
      </c>
      <c r="DF209" s="62">
        <v>13.5</v>
      </c>
      <c r="DG209" s="62">
        <v>14760</v>
      </c>
      <c r="DH209" s="62">
        <v>27.364817160886403</v>
      </c>
      <c r="DI209" s="62">
        <v>13.39</v>
      </c>
      <c r="DJ209" s="62">
        <v>0</v>
      </c>
      <c r="DK209" s="62">
        <v>0</v>
      </c>
      <c r="DL209" s="62">
        <v>13.278</v>
      </c>
      <c r="DM209" s="62">
        <v>0</v>
      </c>
      <c r="DN209" s="62">
        <v>0</v>
      </c>
      <c r="DO209" s="62">
        <v>13.19</v>
      </c>
      <c r="DP209" s="62">
        <v>48761</v>
      </c>
      <c r="DQ209" s="62">
        <v>116.01863327589813</v>
      </c>
      <c r="DR209" s="62">
        <v>0</v>
      </c>
      <c r="DS209" s="62">
        <v>0</v>
      </c>
      <c r="DT209" s="62">
        <v>0</v>
      </c>
      <c r="DU209" s="62">
        <v>0</v>
      </c>
      <c r="DV209" s="62">
        <v>0</v>
      </c>
      <c r="DW209" s="62">
        <v>0</v>
      </c>
      <c r="DX209" s="62">
        <v>12.91</v>
      </c>
      <c r="DY209" s="62">
        <v>11570</v>
      </c>
      <c r="DZ209" s="62">
        <v>33.585312147959471</v>
      </c>
      <c r="EA209" s="62"/>
      <c r="EB209" s="62"/>
      <c r="EC209" s="62"/>
      <c r="ED209" s="62"/>
      <c r="EE209" s="62"/>
      <c r="EF209" s="62"/>
      <c r="EG209" s="62">
        <v>12.68</v>
      </c>
      <c r="EH209" s="62">
        <v>457410</v>
      </c>
      <c r="EI209" s="62">
        <v>1544.4954105315574</v>
      </c>
      <c r="EJ209" s="62"/>
      <c r="EK209" s="62">
        <v>0</v>
      </c>
      <c r="EL209" s="62">
        <v>0</v>
      </c>
      <c r="EM209" s="62">
        <v>0</v>
      </c>
      <c r="EN209" s="62">
        <v>0</v>
      </c>
      <c r="EO209" s="62">
        <v>0</v>
      </c>
      <c r="EP209" s="62">
        <v>12.54</v>
      </c>
      <c r="EQ209" s="62">
        <v>15365</v>
      </c>
      <c r="ER209" s="62">
        <v>58.716401352498465</v>
      </c>
      <c r="ES209" s="62">
        <v>12.42</v>
      </c>
      <c r="ET209" s="62">
        <v>37490</v>
      </c>
      <c r="EU209" s="62">
        <v>159.52143180735041</v>
      </c>
      <c r="EV209" s="62">
        <v>12.35</v>
      </c>
      <c r="EW209" s="62">
        <v>1425</v>
      </c>
      <c r="EX209" s="62">
        <v>6.6481379270577987</v>
      </c>
      <c r="EY209" s="62">
        <v>12.22</v>
      </c>
      <c r="EZ209" s="62">
        <v>307135</v>
      </c>
      <c r="FA209" s="62">
        <v>1550.9482960049138</v>
      </c>
      <c r="FB209" s="62">
        <v>12.19</v>
      </c>
      <c r="FC209" s="62">
        <v>1045</v>
      </c>
      <c r="FD209" s="62">
        <v>5.6350350002888803</v>
      </c>
      <c r="FE209" s="62">
        <v>12.17</v>
      </c>
      <c r="FF209" s="62">
        <v>14365</v>
      </c>
      <c r="FG209" s="62">
        <v>82.124527932197878</v>
      </c>
      <c r="FH209" s="62">
        <v>12.15</v>
      </c>
      <c r="FI209" s="62">
        <v>475</v>
      </c>
      <c r="FJ209" s="62">
        <v>2.8685485223006504</v>
      </c>
      <c r="FK209" s="62">
        <v>12.15</v>
      </c>
      <c r="FL209" s="76">
        <v>96285</v>
      </c>
      <c r="FM209" s="76">
        <v>608.96884253997371</v>
      </c>
      <c r="FN209" s="76">
        <v>12.145</v>
      </c>
      <c r="FO209" s="76">
        <v>275</v>
      </c>
      <c r="FP209" s="76">
        <v>1.8101402899656536</v>
      </c>
      <c r="FQ209" s="76">
        <v>12.14</v>
      </c>
      <c r="FR209" s="76">
        <v>2545</v>
      </c>
      <c r="FS209" s="76">
        <v>17.350343754105793</v>
      </c>
      <c r="FT209" s="76">
        <v>12.102</v>
      </c>
      <c r="FU209" s="76">
        <v>15</v>
      </c>
      <c r="FV209" s="76">
        <v>0.10589278703657939</v>
      </c>
      <c r="FW209" s="76">
        <v>12.07</v>
      </c>
      <c r="FX209" s="76">
        <v>244872</v>
      </c>
      <c r="FY209" s="76">
        <v>1781.7160364787869</v>
      </c>
      <c r="FZ209" s="76">
        <v>12.077999999999999</v>
      </c>
      <c r="GA209" s="76">
        <v>10</v>
      </c>
      <c r="GB209" s="76">
        <v>7.4561789884349611E-2</v>
      </c>
      <c r="GC209" s="62">
        <v>12.086</v>
      </c>
      <c r="GD209" s="62">
        <v>5</v>
      </c>
      <c r="GE209" s="62">
        <v>3.8115582558744865E-2</v>
      </c>
      <c r="GF209" s="62">
        <v>12.093999999999999</v>
      </c>
      <c r="GG209" s="62">
        <v>0</v>
      </c>
      <c r="GH209" s="62">
        <v>0</v>
      </c>
      <c r="GI209" s="62">
        <v>12.1</v>
      </c>
      <c r="GJ209" s="62">
        <v>770</v>
      </c>
      <c r="GK209" s="62">
        <v>6.098859746339329</v>
      </c>
      <c r="GL209" s="62">
        <v>12.148</v>
      </c>
      <c r="GM209" s="62">
        <v>0</v>
      </c>
      <c r="GN209" s="62">
        <v>0</v>
      </c>
      <c r="GO209" s="62">
        <v>12.19</v>
      </c>
      <c r="GP209" s="62">
        <v>96690</v>
      </c>
      <c r="GQ209" s="62">
        <v>802.60622761184811</v>
      </c>
      <c r="GR209" s="62">
        <v>12.214</v>
      </c>
      <c r="GS209" s="62">
        <v>0</v>
      </c>
      <c r="GT209" s="62">
        <v>0</v>
      </c>
      <c r="GU209" s="62">
        <v>12.234999999999999</v>
      </c>
      <c r="GV209" s="62">
        <v>85</v>
      </c>
      <c r="GW209" s="62">
        <v>0.7232148719371414</v>
      </c>
      <c r="GX209" s="62">
        <v>12.269</v>
      </c>
      <c r="GY209" s="62">
        <v>0</v>
      </c>
      <c r="GZ209" s="62">
        <v>0</v>
      </c>
      <c r="HA209" s="62">
        <v>12.3</v>
      </c>
      <c r="HB209" s="62">
        <v>42610</v>
      </c>
      <c r="HC209" s="62">
        <v>364.23013573918087</v>
      </c>
      <c r="HD209" s="62">
        <v>12.31</v>
      </c>
      <c r="HE209" s="62">
        <v>300</v>
      </c>
      <c r="HF209" s="62">
        <v>2.5501881456251687</v>
      </c>
      <c r="HG209" s="62">
        <v>12.38</v>
      </c>
      <c r="HH209" s="62">
        <v>11185</v>
      </c>
      <c r="HI209" s="62">
        <v>92.928938542201948</v>
      </c>
      <c r="HJ209" s="62">
        <v>12.38</v>
      </c>
      <c r="HK209" s="62">
        <v>0</v>
      </c>
      <c r="HL209" s="62">
        <v>0</v>
      </c>
      <c r="HM209" s="62">
        <v>12.38</v>
      </c>
      <c r="HN209" s="62">
        <v>0</v>
      </c>
      <c r="HO209" s="62">
        <v>0</v>
      </c>
      <c r="HP209" s="62">
        <v>12.38</v>
      </c>
      <c r="HQ209" s="62">
        <v>0</v>
      </c>
      <c r="HR209" s="62">
        <v>0</v>
      </c>
    </row>
    <row r="210" spans="27:226" s="43" customFormat="1">
      <c r="AA210" s="43">
        <f t="shared" si="72"/>
        <v>0</v>
      </c>
      <c r="AB210" s="43">
        <f t="shared" si="70"/>
        <v>0</v>
      </c>
      <c r="AF210" s="54">
        <v>42303</v>
      </c>
      <c r="AG210" s="43">
        <v>15.32</v>
      </c>
      <c r="AH210" s="43">
        <v>112625</v>
      </c>
      <c r="AI210" s="43">
        <f t="shared" si="73"/>
        <v>112625</v>
      </c>
      <c r="AK210" s="58">
        <f t="shared" si="74"/>
        <v>42548</v>
      </c>
      <c r="AL210" s="43">
        <f t="shared" ref="AL210:AL273" si="78">AL209+1</f>
        <v>205</v>
      </c>
      <c r="AM210" s="43">
        <f>IF(AK210="","",NETWORKDAYS(AK210,$AM$2,FERIADOS!$A$1:$A$830)-1)</f>
        <v>131</v>
      </c>
      <c r="AN210" s="63">
        <v>3.3927999999999998</v>
      </c>
      <c r="AO210" s="43">
        <f t="shared" si="75"/>
        <v>13.65</v>
      </c>
      <c r="AP210" s="50">
        <f t="shared" si="76"/>
        <v>239047</v>
      </c>
      <c r="AQ210" s="59">
        <f t="shared" si="71"/>
        <v>301.535928851275</v>
      </c>
      <c r="AR210" s="59">
        <f t="shared" si="77"/>
        <v>0</v>
      </c>
      <c r="AS210" s="72">
        <v>42548</v>
      </c>
      <c r="AT210" s="73">
        <v>4437.4211055734149</v>
      </c>
      <c r="AU210" s="62">
        <v>0</v>
      </c>
      <c r="AV210" s="62">
        <v>0</v>
      </c>
      <c r="AW210" s="62">
        <v>0</v>
      </c>
      <c r="AX210" s="62">
        <v>0</v>
      </c>
      <c r="AY210" s="62">
        <v>0</v>
      </c>
      <c r="AZ210" s="62">
        <v>0</v>
      </c>
      <c r="BA210" s="62">
        <v>0</v>
      </c>
      <c r="BB210" s="62">
        <v>0</v>
      </c>
      <c r="BC210" s="62">
        <v>0</v>
      </c>
      <c r="BD210" s="62">
        <v>0</v>
      </c>
      <c r="BE210" s="62">
        <v>0</v>
      </c>
      <c r="BF210" s="62">
        <v>0</v>
      </c>
      <c r="BG210" s="62">
        <v>0</v>
      </c>
      <c r="BH210" s="62">
        <v>0</v>
      </c>
      <c r="BI210" s="62">
        <v>0</v>
      </c>
      <c r="BJ210" s="62">
        <v>0</v>
      </c>
      <c r="BK210" s="62">
        <v>0</v>
      </c>
      <c r="BL210" s="62">
        <v>0</v>
      </c>
      <c r="BM210" s="62">
        <v>0</v>
      </c>
      <c r="BN210" s="74">
        <v>0</v>
      </c>
      <c r="BO210" s="75">
        <v>0</v>
      </c>
      <c r="BP210" s="62">
        <v>0</v>
      </c>
      <c r="BQ210" s="62">
        <v>0</v>
      </c>
      <c r="BR210" s="62">
        <v>0</v>
      </c>
      <c r="BS210" s="62">
        <v>0</v>
      </c>
      <c r="BT210" s="62">
        <v>0</v>
      </c>
      <c r="BU210" s="62">
        <v>0</v>
      </c>
      <c r="BV210" s="62">
        <v>0</v>
      </c>
      <c r="BW210" s="62">
        <v>0</v>
      </c>
      <c r="BX210" s="62">
        <v>0</v>
      </c>
      <c r="BY210" s="62">
        <v>0</v>
      </c>
      <c r="BZ210" s="62">
        <v>0</v>
      </c>
      <c r="CA210" s="62">
        <v>0</v>
      </c>
      <c r="CB210" s="62">
        <v>0</v>
      </c>
      <c r="CC210" s="62">
        <v>0</v>
      </c>
      <c r="CD210" s="62">
        <v>0</v>
      </c>
      <c r="CE210" s="62">
        <v>14.13</v>
      </c>
      <c r="CF210" s="62">
        <v>52780</v>
      </c>
      <c r="CG210" s="62">
        <v>2.1590348505142445</v>
      </c>
      <c r="CH210" s="62">
        <v>14.109</v>
      </c>
      <c r="CI210" s="62">
        <v>41565</v>
      </c>
      <c r="CJ210" s="62">
        <v>10.512417418701707</v>
      </c>
      <c r="CK210" s="62">
        <v>14.08</v>
      </c>
      <c r="CL210" s="62">
        <v>6770</v>
      </c>
      <c r="CM210" s="62">
        <v>3.2491109722227018</v>
      </c>
      <c r="CN210" s="62">
        <v>14.005000000000001</v>
      </c>
      <c r="CO210" s="62">
        <v>110225</v>
      </c>
      <c r="CP210" s="62">
        <v>75.276634639671045</v>
      </c>
      <c r="CQ210" s="62">
        <v>13.914999999999999</v>
      </c>
      <c r="CR210" s="62">
        <v>635</v>
      </c>
      <c r="CS210" s="62">
        <v>0.55416753143117081</v>
      </c>
      <c r="CT210" s="62">
        <v>13.8</v>
      </c>
      <c r="CU210" s="62">
        <v>515</v>
      </c>
      <c r="CV210" s="62">
        <v>0.54556802681323158</v>
      </c>
      <c r="CW210" s="62">
        <v>13.65</v>
      </c>
      <c r="CX210" s="62">
        <v>239047</v>
      </c>
      <c r="CY210" s="62">
        <v>301.535928851275</v>
      </c>
      <c r="CZ210" s="62">
        <v>13.509</v>
      </c>
      <c r="DA210" s="62">
        <v>10</v>
      </c>
      <c r="DB210" s="62">
        <v>1.4597923493034569E-2</v>
      </c>
      <c r="DC210" s="62">
        <v>0</v>
      </c>
      <c r="DD210" s="62">
        <v>0</v>
      </c>
      <c r="DE210" s="62">
        <v>0</v>
      </c>
      <c r="DF210" s="62">
        <v>13.305</v>
      </c>
      <c r="DG210" s="62">
        <v>23725</v>
      </c>
      <c r="DH210" s="62">
        <v>43.155574411014882</v>
      </c>
      <c r="DI210" s="62">
        <v>13.19</v>
      </c>
      <c r="DJ210" s="62">
        <v>0</v>
      </c>
      <c r="DK210" s="62">
        <v>0</v>
      </c>
      <c r="DL210" s="62">
        <v>13.073</v>
      </c>
      <c r="DM210" s="62">
        <v>0</v>
      </c>
      <c r="DN210" s="62">
        <v>0</v>
      </c>
      <c r="DO210" s="62">
        <v>12.98</v>
      </c>
      <c r="DP210" s="62">
        <v>31950</v>
      </c>
      <c r="DQ210" s="62">
        <v>74.544933946151005</v>
      </c>
      <c r="DR210" s="62">
        <v>0</v>
      </c>
      <c r="DS210" s="62">
        <v>0</v>
      </c>
      <c r="DT210" s="62">
        <v>0</v>
      </c>
      <c r="DU210" s="62">
        <v>0</v>
      </c>
      <c r="DV210" s="62">
        <v>0</v>
      </c>
      <c r="DW210" s="62">
        <v>0</v>
      </c>
      <c r="DX210" s="62">
        <v>12.72</v>
      </c>
      <c r="DY210" s="62">
        <v>1440</v>
      </c>
      <c r="DZ210" s="62">
        <v>4.0960642618049592</v>
      </c>
      <c r="EA210" s="62"/>
      <c r="EB210" s="62"/>
      <c r="EC210" s="62"/>
      <c r="ED210" s="62"/>
      <c r="EE210" s="62"/>
      <c r="EF210" s="62"/>
      <c r="EG210" s="62">
        <v>12.53</v>
      </c>
      <c r="EH210" s="62">
        <v>245835</v>
      </c>
      <c r="EI210" s="62">
        <v>812.62621260914125</v>
      </c>
      <c r="EJ210" s="62"/>
      <c r="EK210" s="62">
        <v>0</v>
      </c>
      <c r="EL210" s="62">
        <v>0</v>
      </c>
      <c r="EM210" s="62">
        <v>0</v>
      </c>
      <c r="EN210" s="62">
        <v>0</v>
      </c>
      <c r="EO210" s="62">
        <v>0</v>
      </c>
      <c r="EP210" s="62">
        <v>12.42</v>
      </c>
      <c r="EQ210" s="62">
        <v>36605</v>
      </c>
      <c r="ER210" s="62">
        <v>136.83599632253325</v>
      </c>
      <c r="ES210" s="62">
        <v>12.34</v>
      </c>
      <c r="ET210" s="62">
        <v>22155</v>
      </c>
      <c r="EU210" s="62">
        <v>92.117096107739286</v>
      </c>
      <c r="EV210" s="62">
        <v>12.26</v>
      </c>
      <c r="EW210" s="62">
        <v>1160</v>
      </c>
      <c r="EX210" s="62">
        <v>5.2895271891517446</v>
      </c>
      <c r="EY210" s="62">
        <v>12.19</v>
      </c>
      <c r="EZ210" s="62">
        <v>190965</v>
      </c>
      <c r="FA210" s="62">
        <v>940.79720262204</v>
      </c>
      <c r="FB210" s="62">
        <v>12.195</v>
      </c>
      <c r="FC210" s="62">
        <v>675</v>
      </c>
      <c r="FD210" s="62">
        <v>3.5466555288411694</v>
      </c>
      <c r="FE210" s="62">
        <v>12.2</v>
      </c>
      <c r="FF210" s="62">
        <v>4175</v>
      </c>
      <c r="FG210" s="62">
        <v>23.23359382237269</v>
      </c>
      <c r="FH210" s="62">
        <v>12.24</v>
      </c>
      <c r="FI210" s="62">
        <v>60</v>
      </c>
      <c r="FJ210" s="62">
        <v>0.35184292148609569</v>
      </c>
      <c r="FK210" s="62">
        <v>12.23</v>
      </c>
      <c r="FL210" s="76">
        <v>59385</v>
      </c>
      <c r="FM210" s="76">
        <v>364.74512847209536</v>
      </c>
      <c r="FN210" s="76">
        <v>12.246</v>
      </c>
      <c r="FO210" s="76">
        <v>55</v>
      </c>
      <c r="FP210" s="76">
        <v>0.35117538294959633</v>
      </c>
      <c r="FQ210" s="76">
        <v>12.26</v>
      </c>
      <c r="FR210" s="76">
        <v>780</v>
      </c>
      <c r="FS210" s="76">
        <v>5.1523721294577545</v>
      </c>
      <c r="FT210" s="76">
        <v>12.244</v>
      </c>
      <c r="FU210" s="76">
        <v>5</v>
      </c>
      <c r="FV210" s="76">
        <v>3.4154209224850032E-2</v>
      </c>
      <c r="FW210" s="76">
        <v>12.23</v>
      </c>
      <c r="FX210" s="76">
        <v>153714</v>
      </c>
      <c r="FY210" s="76">
        <v>1080.8574065511852</v>
      </c>
      <c r="FZ210" s="76">
        <v>12.253</v>
      </c>
      <c r="GA210" s="76">
        <v>5</v>
      </c>
      <c r="GB210" s="76">
        <v>3.5986472526221086E-2</v>
      </c>
      <c r="GC210" s="62">
        <v>12.273</v>
      </c>
      <c r="GD210" s="62">
        <v>0</v>
      </c>
      <c r="GE210" s="62">
        <v>0</v>
      </c>
      <c r="GF210" s="62">
        <v>12.292999999999999</v>
      </c>
      <c r="GG210" s="62">
        <v>0</v>
      </c>
      <c r="GH210" s="62">
        <v>0</v>
      </c>
      <c r="GI210" s="62">
        <v>12.31</v>
      </c>
      <c r="GJ210" s="62">
        <v>320</v>
      </c>
      <c r="GK210" s="62">
        <v>2.43849166495104</v>
      </c>
      <c r="GL210" s="62">
        <v>12.364000000000001</v>
      </c>
      <c r="GM210" s="62">
        <v>0</v>
      </c>
      <c r="GN210" s="62">
        <v>0</v>
      </c>
      <c r="GO210" s="62">
        <v>12.41</v>
      </c>
      <c r="GP210" s="62">
        <v>30234</v>
      </c>
      <c r="GQ210" s="62">
        <v>240.8165052346736</v>
      </c>
      <c r="GR210" s="62">
        <v>12.445</v>
      </c>
      <c r="GS210" s="62">
        <v>0</v>
      </c>
      <c r="GT210" s="62">
        <v>0</v>
      </c>
      <c r="GU210" s="62">
        <v>12.475</v>
      </c>
      <c r="GV210" s="62">
        <v>0</v>
      </c>
      <c r="GW210" s="62">
        <v>0</v>
      </c>
      <c r="GX210" s="62">
        <v>12.509</v>
      </c>
      <c r="GY210" s="62">
        <v>0</v>
      </c>
      <c r="GZ210" s="62">
        <v>0</v>
      </c>
      <c r="HA210" s="62">
        <v>12.54</v>
      </c>
      <c r="HB210" s="62">
        <v>22790</v>
      </c>
      <c r="HC210" s="62">
        <v>185.86238689494942</v>
      </c>
      <c r="HD210" s="62">
        <v>12.55</v>
      </c>
      <c r="HE210" s="62">
        <v>315</v>
      </c>
      <c r="HF210" s="62">
        <v>2.5491345466209467</v>
      </c>
      <c r="HG210" s="62">
        <v>12.61</v>
      </c>
      <c r="HH210" s="62">
        <v>3055</v>
      </c>
      <c r="HI210" s="62">
        <v>24.136204058383015</v>
      </c>
      <c r="HJ210" s="62">
        <v>12.61</v>
      </c>
      <c r="HK210" s="62">
        <v>0</v>
      </c>
      <c r="HL210" s="62">
        <v>0</v>
      </c>
      <c r="HM210" s="62">
        <v>12.61</v>
      </c>
      <c r="HN210" s="62">
        <v>0</v>
      </c>
      <c r="HO210" s="62">
        <v>0</v>
      </c>
      <c r="HP210" s="62">
        <v>12.61</v>
      </c>
      <c r="HQ210" s="62">
        <v>0</v>
      </c>
      <c r="HR210" s="62">
        <v>0</v>
      </c>
    </row>
    <row r="211" spans="27:226" s="43" customFormat="1">
      <c r="AA211" s="43">
        <f t="shared" si="72"/>
        <v>0</v>
      </c>
      <c r="AB211" s="43">
        <f t="shared" si="70"/>
        <v>0</v>
      </c>
      <c r="AF211" s="54">
        <v>42304</v>
      </c>
      <c r="AG211" s="43">
        <v>15.22</v>
      </c>
      <c r="AH211" s="43">
        <v>141955</v>
      </c>
      <c r="AI211" s="43">
        <f t="shared" si="73"/>
        <v>141955</v>
      </c>
      <c r="AK211" s="58">
        <f t="shared" si="74"/>
        <v>42545</v>
      </c>
      <c r="AL211" s="43">
        <f t="shared" si="78"/>
        <v>206</v>
      </c>
      <c r="AM211" s="43">
        <f>IF(AK211="","",NETWORKDAYS(AK211,$AM$2,FERIADOS!$A$1:$A$830)-1)</f>
        <v>132</v>
      </c>
      <c r="AN211" s="63">
        <v>3.3748</v>
      </c>
      <c r="AO211" s="43">
        <f t="shared" si="75"/>
        <v>13.69</v>
      </c>
      <c r="AP211" s="50">
        <f t="shared" si="76"/>
        <v>218325</v>
      </c>
      <c r="AQ211" s="59">
        <f t="shared" si="71"/>
        <v>278.68827705349656</v>
      </c>
      <c r="AR211" s="59">
        <f t="shared" si="77"/>
        <v>0</v>
      </c>
      <c r="AS211" s="72">
        <v>42545</v>
      </c>
      <c r="AT211" s="73">
        <v>4734.2953250368882</v>
      </c>
      <c r="AU211" s="62">
        <v>0</v>
      </c>
      <c r="AV211" s="62">
        <v>0</v>
      </c>
      <c r="AW211" s="62">
        <v>0</v>
      </c>
      <c r="AX211" s="62">
        <v>0</v>
      </c>
      <c r="AY211" s="62">
        <v>0</v>
      </c>
      <c r="AZ211" s="62">
        <v>0</v>
      </c>
      <c r="BA211" s="62">
        <v>0</v>
      </c>
      <c r="BB211" s="62">
        <v>0</v>
      </c>
      <c r="BC211" s="62">
        <v>0</v>
      </c>
      <c r="BD211" s="62">
        <v>0</v>
      </c>
      <c r="BE211" s="62">
        <v>0</v>
      </c>
      <c r="BF211" s="62">
        <v>0</v>
      </c>
      <c r="BG211" s="62">
        <v>0</v>
      </c>
      <c r="BH211" s="62">
        <v>0</v>
      </c>
      <c r="BI211" s="62">
        <v>0</v>
      </c>
      <c r="BJ211" s="62">
        <v>0</v>
      </c>
      <c r="BK211" s="62">
        <v>0</v>
      </c>
      <c r="BL211" s="62">
        <v>0</v>
      </c>
      <c r="BM211" s="62">
        <v>0</v>
      </c>
      <c r="BN211" s="74">
        <v>0</v>
      </c>
      <c r="BO211" s="75">
        <v>0</v>
      </c>
      <c r="BP211" s="62">
        <v>0</v>
      </c>
      <c r="BQ211" s="62">
        <v>0</v>
      </c>
      <c r="BR211" s="62">
        <v>0</v>
      </c>
      <c r="BS211" s="62">
        <v>0</v>
      </c>
      <c r="BT211" s="62">
        <v>0</v>
      </c>
      <c r="BU211" s="62">
        <v>0</v>
      </c>
      <c r="BV211" s="62">
        <v>0</v>
      </c>
      <c r="BW211" s="62">
        <v>0</v>
      </c>
      <c r="BX211" s="62">
        <v>0</v>
      </c>
      <c r="BY211" s="62">
        <v>0</v>
      </c>
      <c r="BZ211" s="62">
        <v>0</v>
      </c>
      <c r="CA211" s="62">
        <v>0</v>
      </c>
      <c r="CB211" s="62">
        <v>0</v>
      </c>
      <c r="CC211" s="62">
        <v>0</v>
      </c>
      <c r="CD211" s="62">
        <v>0</v>
      </c>
      <c r="CE211" s="62">
        <v>14.129</v>
      </c>
      <c r="CF211" s="62">
        <v>54130</v>
      </c>
      <c r="CG211" s="62">
        <v>2.7811513872496416</v>
      </c>
      <c r="CH211" s="62">
        <v>14.11</v>
      </c>
      <c r="CI211" s="62">
        <v>25100</v>
      </c>
      <c r="CJ211" s="62">
        <v>6.633770360777576</v>
      </c>
      <c r="CK211" s="62">
        <v>14.09</v>
      </c>
      <c r="CL211" s="62">
        <v>18605</v>
      </c>
      <c r="CM211" s="62">
        <v>9.1579468899795984</v>
      </c>
      <c r="CN211" s="62">
        <v>14.025</v>
      </c>
      <c r="CO211" s="62">
        <v>165310</v>
      </c>
      <c r="CP211" s="62">
        <v>115.05755729270443</v>
      </c>
      <c r="CQ211" s="62">
        <v>13.93</v>
      </c>
      <c r="CR211" s="62">
        <v>550</v>
      </c>
      <c r="CS211" s="62">
        <v>0.48763023999134425</v>
      </c>
      <c r="CT211" s="62">
        <v>13.85</v>
      </c>
      <c r="CU211" s="62">
        <v>8510</v>
      </c>
      <c r="CV211" s="62">
        <v>9.135888997458947</v>
      </c>
      <c r="CW211" s="62">
        <v>13.69</v>
      </c>
      <c r="CX211" s="62">
        <v>218325</v>
      </c>
      <c r="CY211" s="62">
        <v>278.68827705349656</v>
      </c>
      <c r="CZ211" s="62">
        <v>13.54</v>
      </c>
      <c r="DA211" s="62">
        <v>5</v>
      </c>
      <c r="DB211" s="62">
        <v>7.3788920534173632E-3</v>
      </c>
      <c r="DC211" s="62">
        <v>0</v>
      </c>
      <c r="DD211" s="62">
        <v>0</v>
      </c>
      <c r="DE211" s="62">
        <v>0</v>
      </c>
      <c r="DF211" s="62">
        <v>13.35</v>
      </c>
      <c r="DG211" s="62">
        <v>7980</v>
      </c>
      <c r="DH211" s="62">
        <v>14.650603196178569</v>
      </c>
      <c r="DI211" s="62">
        <v>13.250999999999999</v>
      </c>
      <c r="DJ211" s="62">
        <v>0</v>
      </c>
      <c r="DK211" s="62">
        <v>0</v>
      </c>
      <c r="DL211" s="62">
        <v>13.15</v>
      </c>
      <c r="DM211" s="62">
        <v>1295</v>
      </c>
      <c r="DN211" s="62">
        <v>2.8183796191846731</v>
      </c>
      <c r="DO211" s="62">
        <v>13.07</v>
      </c>
      <c r="DP211" s="62">
        <v>35365</v>
      </c>
      <c r="DQ211" s="62">
        <v>83.104297300614107</v>
      </c>
      <c r="DR211" s="62">
        <v>0</v>
      </c>
      <c r="DS211" s="62">
        <v>0</v>
      </c>
      <c r="DT211" s="62">
        <v>0</v>
      </c>
      <c r="DU211" s="62">
        <v>0</v>
      </c>
      <c r="DV211" s="62">
        <v>0</v>
      </c>
      <c r="DW211" s="62">
        <v>0</v>
      </c>
      <c r="DX211" s="62">
        <v>12.82</v>
      </c>
      <c r="DY211" s="62">
        <v>3835</v>
      </c>
      <c r="DZ211" s="62">
        <v>10.973840618854329</v>
      </c>
      <c r="EA211" s="62"/>
      <c r="EB211" s="62"/>
      <c r="EC211" s="62"/>
      <c r="ED211" s="62"/>
      <c r="EE211" s="62"/>
      <c r="EF211" s="62"/>
      <c r="EG211" s="62">
        <v>12.64</v>
      </c>
      <c r="EH211" s="62">
        <v>288480</v>
      </c>
      <c r="EI211" s="62">
        <v>958.39627214494647</v>
      </c>
      <c r="EJ211" s="62"/>
      <c r="EK211" s="62">
        <v>0</v>
      </c>
      <c r="EL211" s="62">
        <v>0</v>
      </c>
      <c r="EM211" s="62">
        <v>0</v>
      </c>
      <c r="EN211" s="62">
        <v>0</v>
      </c>
      <c r="EO211" s="62">
        <v>0</v>
      </c>
      <c r="EP211" s="62">
        <v>12.56</v>
      </c>
      <c r="EQ211" s="62">
        <v>23845</v>
      </c>
      <c r="ER211" s="62">
        <v>89.46658977774122</v>
      </c>
      <c r="ES211" s="62">
        <v>12.48</v>
      </c>
      <c r="ET211" s="62">
        <v>14825</v>
      </c>
      <c r="EU211" s="62">
        <v>61.831374800079175</v>
      </c>
      <c r="EV211" s="62">
        <v>12.46</v>
      </c>
      <c r="EW211" s="62">
        <v>1155</v>
      </c>
      <c r="EX211" s="62">
        <v>5.2710504553494664</v>
      </c>
      <c r="EY211" s="62">
        <v>12.39</v>
      </c>
      <c r="EZ211" s="62">
        <v>219590</v>
      </c>
      <c r="FA211" s="62">
        <v>1082.0446853177391</v>
      </c>
      <c r="FB211" s="62">
        <v>12.37</v>
      </c>
      <c r="FC211" s="62">
        <v>195</v>
      </c>
      <c r="FD211" s="62">
        <v>1.0250715970224717</v>
      </c>
      <c r="FE211" s="62">
        <v>12.404999999999999</v>
      </c>
      <c r="FF211" s="62">
        <v>1700</v>
      </c>
      <c r="FG211" s="62">
        <v>9.4500093496479245</v>
      </c>
      <c r="FH211" s="62">
        <v>12.41</v>
      </c>
      <c r="FI211" s="62">
        <v>40</v>
      </c>
      <c r="FJ211" s="62">
        <v>0.23447829104180959</v>
      </c>
      <c r="FK211" s="62">
        <v>12.43</v>
      </c>
      <c r="FL211" s="76">
        <v>54090</v>
      </c>
      <c r="FM211" s="76">
        <v>331.54837555730387</v>
      </c>
      <c r="FN211" s="76">
        <v>12.435</v>
      </c>
      <c r="FO211" s="76">
        <v>60</v>
      </c>
      <c r="FP211" s="76">
        <v>0.38230465929551288</v>
      </c>
      <c r="FQ211" s="76">
        <v>12.44</v>
      </c>
      <c r="FR211" s="76">
        <v>1460</v>
      </c>
      <c r="FS211" s="76">
        <v>9.6234688392581589</v>
      </c>
      <c r="FT211" s="76">
        <v>12.44</v>
      </c>
      <c r="FU211" s="76">
        <v>5</v>
      </c>
      <c r="FV211" s="76">
        <v>3.4039233072235275E-2</v>
      </c>
      <c r="FW211" s="76">
        <v>12.44</v>
      </c>
      <c r="FX211" s="76">
        <v>147926</v>
      </c>
      <c r="FY211" s="76">
        <v>1035.440492413986</v>
      </c>
      <c r="FZ211" s="76">
        <v>12.457000000000001</v>
      </c>
      <c r="GA211" s="76">
        <v>5</v>
      </c>
      <c r="GB211" s="76">
        <v>3.5816456230633849E-2</v>
      </c>
      <c r="GC211" s="62">
        <v>12.472</v>
      </c>
      <c r="GD211" s="62">
        <v>5</v>
      </c>
      <c r="GE211" s="62">
        <v>3.6571324977501839E-2</v>
      </c>
      <c r="GF211" s="62">
        <v>12.487</v>
      </c>
      <c r="GG211" s="62">
        <v>0</v>
      </c>
      <c r="GH211" s="62">
        <v>0</v>
      </c>
      <c r="GI211" s="62">
        <v>12.5</v>
      </c>
      <c r="GJ211" s="62">
        <v>320</v>
      </c>
      <c r="GK211" s="62">
        <v>2.4253435177606475</v>
      </c>
      <c r="GL211" s="62">
        <v>12.554</v>
      </c>
      <c r="GM211" s="62">
        <v>0</v>
      </c>
      <c r="GN211" s="62">
        <v>0</v>
      </c>
      <c r="GO211" s="62">
        <v>12.6</v>
      </c>
      <c r="GP211" s="62">
        <v>37925</v>
      </c>
      <c r="GQ211" s="62">
        <v>299.91094313967949</v>
      </c>
      <c r="GR211" s="62">
        <v>12.635999999999999</v>
      </c>
      <c r="GS211" s="62">
        <v>0</v>
      </c>
      <c r="GT211" s="62">
        <v>0</v>
      </c>
      <c r="GU211" s="62">
        <v>12.667</v>
      </c>
      <c r="GV211" s="62">
        <v>0</v>
      </c>
      <c r="GW211" s="62">
        <v>0</v>
      </c>
      <c r="GX211" s="62">
        <v>12.695</v>
      </c>
      <c r="GY211" s="62">
        <v>0</v>
      </c>
      <c r="GZ211" s="62">
        <v>0</v>
      </c>
      <c r="HA211" s="62">
        <v>12.72</v>
      </c>
      <c r="HB211" s="62">
        <v>32325</v>
      </c>
      <c r="HC211" s="62">
        <v>261.04007024620734</v>
      </c>
      <c r="HD211" s="62">
        <v>12.74</v>
      </c>
      <c r="HE211" s="62">
        <v>95</v>
      </c>
      <c r="HF211" s="62">
        <v>0.75928554176605545</v>
      </c>
      <c r="HG211" s="62">
        <v>12.77</v>
      </c>
      <c r="HH211" s="62">
        <v>6635</v>
      </c>
      <c r="HI211" s="62">
        <v>51.842360525240032</v>
      </c>
      <c r="HJ211" s="62">
        <v>0</v>
      </c>
      <c r="HK211" s="62">
        <v>0</v>
      </c>
      <c r="HL211" s="62">
        <v>0</v>
      </c>
      <c r="HM211" s="62">
        <v>12.77</v>
      </c>
      <c r="HN211" s="62">
        <v>0</v>
      </c>
      <c r="HO211" s="62">
        <v>0</v>
      </c>
      <c r="HP211" s="62">
        <v>12.77</v>
      </c>
      <c r="HQ211" s="62">
        <v>0</v>
      </c>
      <c r="HR211" s="62">
        <v>0</v>
      </c>
    </row>
    <row r="212" spans="27:226" s="43" customFormat="1">
      <c r="AA212" s="43">
        <f t="shared" si="72"/>
        <v>0</v>
      </c>
      <c r="AB212" s="43">
        <f t="shared" si="70"/>
        <v>0</v>
      </c>
      <c r="AF212" s="54">
        <v>42305</v>
      </c>
      <c r="AG212" s="43">
        <v>15.38</v>
      </c>
      <c r="AH212" s="43">
        <v>149085</v>
      </c>
      <c r="AI212" s="43">
        <f t="shared" si="73"/>
        <v>149085</v>
      </c>
      <c r="AK212" s="58">
        <f t="shared" si="74"/>
        <v>42544</v>
      </c>
      <c r="AL212" s="43">
        <f t="shared" si="78"/>
        <v>207</v>
      </c>
      <c r="AM212" s="43">
        <f>IF(AK212="","",NETWORKDAYS(AK212,$AM$2,FERIADOS!$A$1:$A$830)-1)</f>
        <v>133</v>
      </c>
      <c r="AN212" s="63">
        <v>3.3376000000000001</v>
      </c>
      <c r="AO212" s="43">
        <f t="shared" si="75"/>
        <v>13.74</v>
      </c>
      <c r="AP212" s="50">
        <f t="shared" si="76"/>
        <v>109360</v>
      </c>
      <c r="AQ212" s="59">
        <f t="shared" si="71"/>
        <v>142.05363004340637</v>
      </c>
      <c r="AR212" s="59">
        <f t="shared" si="77"/>
        <v>0</v>
      </c>
      <c r="AS212" s="72">
        <v>42544</v>
      </c>
      <c r="AT212" s="73">
        <v>4359.4384919006252</v>
      </c>
      <c r="AU212" s="62">
        <v>0</v>
      </c>
      <c r="AV212" s="62">
        <v>0</v>
      </c>
      <c r="AW212" s="62">
        <v>0</v>
      </c>
      <c r="AX212" s="62">
        <v>0</v>
      </c>
      <c r="AY212" s="62">
        <v>0</v>
      </c>
      <c r="AZ212" s="62">
        <v>0</v>
      </c>
      <c r="BA212" s="62">
        <v>0</v>
      </c>
      <c r="BB212" s="62">
        <v>0</v>
      </c>
      <c r="BC212" s="62">
        <v>0</v>
      </c>
      <c r="BD212" s="62">
        <v>0</v>
      </c>
      <c r="BE212" s="62">
        <v>0</v>
      </c>
      <c r="BF212" s="62">
        <v>0</v>
      </c>
      <c r="BG212" s="62">
        <v>0</v>
      </c>
      <c r="BH212" s="62">
        <v>0</v>
      </c>
      <c r="BI212" s="62">
        <v>0</v>
      </c>
      <c r="BJ212" s="62">
        <v>0</v>
      </c>
      <c r="BK212" s="62">
        <v>0</v>
      </c>
      <c r="BL212" s="62">
        <v>0</v>
      </c>
      <c r="BM212" s="62">
        <v>0</v>
      </c>
      <c r="BN212" s="74">
        <v>0</v>
      </c>
      <c r="BO212" s="75">
        <v>0</v>
      </c>
      <c r="BP212" s="62">
        <v>0</v>
      </c>
      <c r="BQ212" s="62">
        <v>0</v>
      </c>
      <c r="BR212" s="62">
        <v>0</v>
      </c>
      <c r="BS212" s="62">
        <v>0</v>
      </c>
      <c r="BT212" s="62">
        <v>0</v>
      </c>
      <c r="BU212" s="62">
        <v>0</v>
      </c>
      <c r="BV212" s="62">
        <v>0</v>
      </c>
      <c r="BW212" s="62">
        <v>0</v>
      </c>
      <c r="BX212" s="62">
        <v>0</v>
      </c>
      <c r="BY212" s="62">
        <v>0</v>
      </c>
      <c r="BZ212" s="62">
        <v>0</v>
      </c>
      <c r="CA212" s="62">
        <v>0</v>
      </c>
      <c r="CB212" s="62">
        <v>0</v>
      </c>
      <c r="CC212" s="62">
        <v>0</v>
      </c>
      <c r="CD212" s="62">
        <v>0</v>
      </c>
      <c r="CE212" s="62">
        <v>14.13</v>
      </c>
      <c r="CF212" s="62">
        <v>20865</v>
      </c>
      <c r="CG212" s="62">
        <v>1.300074779774143</v>
      </c>
      <c r="CH212" s="62">
        <v>14.12</v>
      </c>
      <c r="CI212" s="62">
        <v>71680</v>
      </c>
      <c r="CJ212" s="62">
        <v>19.880132216197634</v>
      </c>
      <c r="CK212" s="62">
        <v>14.09</v>
      </c>
      <c r="CL212" s="62">
        <v>15515</v>
      </c>
      <c r="CM212" s="62">
        <v>7.8755470646199459</v>
      </c>
      <c r="CN212" s="62">
        <v>14.035</v>
      </c>
      <c r="CO212" s="62">
        <v>120375</v>
      </c>
      <c r="CP212" s="62">
        <v>85.87196063816215</v>
      </c>
      <c r="CQ212" s="62">
        <v>13.955</v>
      </c>
      <c r="CR212" s="62">
        <v>6290</v>
      </c>
      <c r="CS212" s="62">
        <v>5.6968760543074781</v>
      </c>
      <c r="CT212" s="62">
        <v>13.87</v>
      </c>
      <c r="CU212" s="62">
        <v>565</v>
      </c>
      <c r="CV212" s="62">
        <v>0.61841543093279261</v>
      </c>
      <c r="CW212" s="62">
        <v>13.74</v>
      </c>
      <c r="CX212" s="62">
        <v>109360</v>
      </c>
      <c r="CY212" s="62">
        <v>142.05363004340637</v>
      </c>
      <c r="CZ212" s="62">
        <v>13.59</v>
      </c>
      <c r="DA212" s="62">
        <v>65</v>
      </c>
      <c r="DB212" s="62">
        <v>9.7506053014742647E-2</v>
      </c>
      <c r="DC212" s="62">
        <v>0</v>
      </c>
      <c r="DD212" s="62">
        <v>0</v>
      </c>
      <c r="DE212" s="62">
        <v>0</v>
      </c>
      <c r="DF212" s="62">
        <v>13.4</v>
      </c>
      <c r="DG212" s="62">
        <v>13975</v>
      </c>
      <c r="DH212" s="62">
        <v>26.042530915907747</v>
      </c>
      <c r="DI212" s="62">
        <v>13.294</v>
      </c>
      <c r="DJ212" s="62">
        <v>0</v>
      </c>
      <c r="DK212" s="62">
        <v>0</v>
      </c>
      <c r="DL212" s="62">
        <v>13.186</v>
      </c>
      <c r="DM212" s="62">
        <v>3795</v>
      </c>
      <c r="DN212" s="62">
        <v>8.3775869647380823</v>
      </c>
      <c r="DO212" s="62">
        <v>13.1</v>
      </c>
      <c r="DP212" s="62">
        <v>24990</v>
      </c>
      <c r="DQ212" s="62">
        <v>59.549563105095835</v>
      </c>
      <c r="DR212" s="62">
        <v>0</v>
      </c>
      <c r="DS212" s="62">
        <v>0</v>
      </c>
      <c r="DT212" s="62">
        <v>0</v>
      </c>
      <c r="DU212" s="62">
        <v>0</v>
      </c>
      <c r="DV212" s="62">
        <v>0</v>
      </c>
      <c r="DW212" s="62">
        <v>0</v>
      </c>
      <c r="DX212" s="62">
        <v>12.85</v>
      </c>
      <c r="DY212" s="62">
        <v>5130</v>
      </c>
      <c r="DZ212" s="62">
        <v>14.873357583275217</v>
      </c>
      <c r="EA212" s="62"/>
      <c r="EB212" s="62"/>
      <c r="EC212" s="62"/>
      <c r="ED212" s="62"/>
      <c r="EE212" s="62"/>
      <c r="EF212" s="62"/>
      <c r="EG212" s="62">
        <v>12.66</v>
      </c>
      <c r="EH212" s="62">
        <v>173095</v>
      </c>
      <c r="EI212" s="62">
        <v>582.46113780468477</v>
      </c>
      <c r="EJ212" s="62"/>
      <c r="EK212" s="62">
        <v>0</v>
      </c>
      <c r="EL212" s="62">
        <v>0</v>
      </c>
      <c r="EM212" s="62">
        <v>0</v>
      </c>
      <c r="EN212" s="62">
        <v>0</v>
      </c>
      <c r="EO212" s="62">
        <v>0</v>
      </c>
      <c r="EP212" s="62">
        <v>12.58</v>
      </c>
      <c r="EQ212" s="62">
        <v>77475</v>
      </c>
      <c r="ER212" s="62">
        <v>294.30906911332352</v>
      </c>
      <c r="ES212" s="62">
        <v>12.49</v>
      </c>
      <c r="ET212" s="62">
        <v>7445</v>
      </c>
      <c r="EU212" s="62">
        <v>31.436412726184493</v>
      </c>
      <c r="EV212" s="62">
        <v>12.46</v>
      </c>
      <c r="EW212" s="62">
        <v>1235</v>
      </c>
      <c r="EX212" s="62">
        <v>5.7063199204760293</v>
      </c>
      <c r="EY212" s="62">
        <v>12.39</v>
      </c>
      <c r="EZ212" s="62">
        <v>130025</v>
      </c>
      <c r="FA212" s="62">
        <v>648.57420569022258</v>
      </c>
      <c r="FB212" s="62">
        <v>12.385</v>
      </c>
      <c r="FC212" s="62">
        <v>110</v>
      </c>
      <c r="FD212" s="62">
        <v>0.58497161130052688</v>
      </c>
      <c r="FE212" s="62">
        <v>12.4</v>
      </c>
      <c r="FF212" s="62">
        <v>10310</v>
      </c>
      <c r="FG212" s="62">
        <v>58.010553534199509</v>
      </c>
      <c r="FH212" s="62">
        <v>12.404999999999999</v>
      </c>
      <c r="FI212" s="62">
        <v>125</v>
      </c>
      <c r="FJ212" s="62">
        <v>0.74161134951767116</v>
      </c>
      <c r="FK212" s="62">
        <v>12.42</v>
      </c>
      <c r="FL212" s="76">
        <v>139895</v>
      </c>
      <c r="FM212" s="76">
        <v>867.97907408169158</v>
      </c>
      <c r="FN212" s="76">
        <v>12.425000000000001</v>
      </c>
      <c r="FO212" s="76">
        <v>1820</v>
      </c>
      <c r="FP212" s="76">
        <v>11.737730240595482</v>
      </c>
      <c r="FQ212" s="76">
        <v>12.43</v>
      </c>
      <c r="FR212" s="76">
        <v>6260</v>
      </c>
      <c r="FS212" s="76">
        <v>41.762741655469689</v>
      </c>
      <c r="FT212" s="76">
        <v>12.43</v>
      </c>
      <c r="FU212" s="76">
        <v>5365</v>
      </c>
      <c r="FV212" s="76">
        <v>36.96572314400747</v>
      </c>
      <c r="FW212" s="76">
        <v>12.41</v>
      </c>
      <c r="FX212" s="76">
        <v>131070</v>
      </c>
      <c r="FY212" s="76">
        <v>929.42938045128574</v>
      </c>
      <c r="FZ212" s="76">
        <v>12.423</v>
      </c>
      <c r="GA212" s="76">
        <v>25</v>
      </c>
      <c r="GB212" s="76">
        <v>0.1814605090876496</v>
      </c>
      <c r="GC212" s="62">
        <v>12.433999999999999</v>
      </c>
      <c r="GD212" s="62">
        <v>0</v>
      </c>
      <c r="GE212" s="62">
        <v>0</v>
      </c>
      <c r="GF212" s="62">
        <v>12.445</v>
      </c>
      <c r="GG212" s="62">
        <v>0</v>
      </c>
      <c r="GH212" s="62">
        <v>0</v>
      </c>
      <c r="GI212" s="62">
        <v>12.455</v>
      </c>
      <c r="GJ212" s="62">
        <v>100</v>
      </c>
      <c r="GK212" s="62">
        <v>0.76855926154833887</v>
      </c>
      <c r="GL212" s="62">
        <v>12.516999999999999</v>
      </c>
      <c r="GM212" s="62">
        <v>0</v>
      </c>
      <c r="GN212" s="62">
        <v>0</v>
      </c>
      <c r="GO212" s="62">
        <v>12.57</v>
      </c>
      <c r="GP212" s="62">
        <v>31650</v>
      </c>
      <c r="GQ212" s="62">
        <v>253.61960685415775</v>
      </c>
      <c r="GR212" s="62">
        <v>12.593999999999999</v>
      </c>
      <c r="GS212" s="62">
        <v>0</v>
      </c>
      <c r="GT212" s="62">
        <v>0</v>
      </c>
      <c r="GU212" s="62">
        <v>12.615</v>
      </c>
      <c r="GV212" s="62">
        <v>10</v>
      </c>
      <c r="GW212" s="62">
        <v>8.1843333435976023E-2</v>
      </c>
      <c r="GX212" s="62">
        <v>12.644</v>
      </c>
      <c r="GY212" s="62">
        <v>0</v>
      </c>
      <c r="GZ212" s="62">
        <v>0</v>
      </c>
      <c r="HA212" s="62">
        <v>12.67</v>
      </c>
      <c r="HB212" s="62">
        <v>20245</v>
      </c>
      <c r="HC212" s="62">
        <v>166.0070263298679</v>
      </c>
      <c r="HD212" s="62">
        <v>12.7</v>
      </c>
      <c r="HE212" s="62">
        <v>60</v>
      </c>
      <c r="HF212" s="62">
        <v>0.4866755398037389</v>
      </c>
      <c r="HG212" s="62">
        <v>12.73</v>
      </c>
      <c r="HH212" s="62">
        <v>7105</v>
      </c>
      <c r="HI212" s="62">
        <v>56.357207900331822</v>
      </c>
      <c r="HJ212" s="62">
        <v>0</v>
      </c>
      <c r="HK212" s="62">
        <v>0</v>
      </c>
      <c r="HL212" s="62">
        <v>0</v>
      </c>
      <c r="HM212" s="62">
        <v>12.73</v>
      </c>
      <c r="HN212" s="62">
        <v>0</v>
      </c>
      <c r="HO212" s="62">
        <v>0</v>
      </c>
      <c r="HP212" s="62">
        <v>12.73</v>
      </c>
      <c r="HQ212" s="62">
        <v>0</v>
      </c>
      <c r="HR212" s="62">
        <v>0</v>
      </c>
    </row>
    <row r="213" spans="27:226" s="43" customFormat="1">
      <c r="AA213" s="43">
        <f t="shared" si="72"/>
        <v>0</v>
      </c>
      <c r="AB213" s="43">
        <f t="shared" si="70"/>
        <v>0</v>
      </c>
      <c r="AF213" s="54">
        <v>42306</v>
      </c>
      <c r="AG213" s="43">
        <v>15.38</v>
      </c>
      <c r="AH213" s="43">
        <v>184870</v>
      </c>
      <c r="AI213" s="43">
        <f t="shared" si="73"/>
        <v>184870</v>
      </c>
      <c r="AK213" s="58">
        <f t="shared" si="74"/>
        <v>42543</v>
      </c>
      <c r="AL213" s="43">
        <f t="shared" si="78"/>
        <v>208</v>
      </c>
      <c r="AM213" s="43">
        <f>IF(AK213="","",NETWORKDAYS(AK213,$AM$2,FERIADOS!$A$1:$A$830)-1)</f>
        <v>134</v>
      </c>
      <c r="AN213" s="63">
        <v>3.3776999999999999</v>
      </c>
      <c r="AO213" s="43">
        <f t="shared" si="75"/>
        <v>13.74</v>
      </c>
      <c r="AP213" s="50">
        <f t="shared" si="76"/>
        <v>226729</v>
      </c>
      <c r="AQ213" s="59">
        <f t="shared" si="71"/>
        <v>293.05247904222307</v>
      </c>
      <c r="AR213" s="59">
        <f t="shared" si="77"/>
        <v>0</v>
      </c>
      <c r="AS213" s="72">
        <v>42543</v>
      </c>
      <c r="AT213" s="73">
        <v>3580.0860727457575</v>
      </c>
      <c r="AU213" s="62">
        <v>0</v>
      </c>
      <c r="AV213" s="62">
        <v>0</v>
      </c>
      <c r="AW213" s="62">
        <v>0</v>
      </c>
      <c r="AX213" s="62">
        <v>0</v>
      </c>
      <c r="AY213" s="62">
        <v>0</v>
      </c>
      <c r="AZ213" s="62">
        <v>0</v>
      </c>
      <c r="BA213" s="62">
        <v>0</v>
      </c>
      <c r="BB213" s="62">
        <v>0</v>
      </c>
      <c r="BC213" s="62">
        <v>0</v>
      </c>
      <c r="BD213" s="62">
        <v>0</v>
      </c>
      <c r="BE213" s="62">
        <v>0</v>
      </c>
      <c r="BF213" s="62">
        <v>0</v>
      </c>
      <c r="BG213" s="62">
        <v>0</v>
      </c>
      <c r="BH213" s="62">
        <v>0</v>
      </c>
      <c r="BI213" s="62">
        <v>0</v>
      </c>
      <c r="BJ213" s="62">
        <v>0</v>
      </c>
      <c r="BK213" s="62">
        <v>0</v>
      </c>
      <c r="BL213" s="62">
        <v>0</v>
      </c>
      <c r="BM213" s="62">
        <v>0</v>
      </c>
      <c r="BN213" s="74">
        <v>0</v>
      </c>
      <c r="BO213" s="75">
        <v>0</v>
      </c>
      <c r="BP213" s="62">
        <v>0</v>
      </c>
      <c r="BQ213" s="62">
        <v>0</v>
      </c>
      <c r="BR213" s="62">
        <v>0</v>
      </c>
      <c r="BS213" s="62">
        <v>0</v>
      </c>
      <c r="BT213" s="62">
        <v>0</v>
      </c>
      <c r="BU213" s="62">
        <v>0</v>
      </c>
      <c r="BV213" s="62">
        <v>0</v>
      </c>
      <c r="BW213" s="62">
        <v>0</v>
      </c>
      <c r="BX213" s="62">
        <v>0</v>
      </c>
      <c r="BY213" s="62">
        <v>0</v>
      </c>
      <c r="BZ213" s="62">
        <v>0</v>
      </c>
      <c r="CA213" s="62">
        <v>0</v>
      </c>
      <c r="CB213" s="62">
        <v>0</v>
      </c>
      <c r="CC213" s="62">
        <v>0</v>
      </c>
      <c r="CD213" s="62">
        <v>0</v>
      </c>
      <c r="CE213" s="62">
        <v>14.13</v>
      </c>
      <c r="CF213" s="62">
        <v>24060</v>
      </c>
      <c r="CG213" s="62">
        <v>1.7273398520582663</v>
      </c>
      <c r="CH213" s="62">
        <v>14.113</v>
      </c>
      <c r="CI213" s="62">
        <v>19520</v>
      </c>
      <c r="CJ213" s="62">
        <v>5.5451147665647449</v>
      </c>
      <c r="CK213" s="62">
        <v>14.087999999999999</v>
      </c>
      <c r="CL213" s="62">
        <v>15380</v>
      </c>
      <c r="CM213" s="62">
        <v>7.8646726817030874</v>
      </c>
      <c r="CN213" s="62">
        <v>14.035</v>
      </c>
      <c r="CO213" s="62">
        <v>62141</v>
      </c>
      <c r="CP213" s="62">
        <v>44.397072617784325</v>
      </c>
      <c r="CQ213" s="62">
        <v>13.945</v>
      </c>
      <c r="CR213" s="62">
        <v>1815</v>
      </c>
      <c r="CS213" s="62">
        <v>1.6415317871831012</v>
      </c>
      <c r="CT213" s="62">
        <v>13.875</v>
      </c>
      <c r="CU213" s="62">
        <v>3130</v>
      </c>
      <c r="CV213" s="62">
        <v>3.4137606901348829</v>
      </c>
      <c r="CW213" s="62">
        <v>13.74</v>
      </c>
      <c r="CX213" s="62">
        <v>226729</v>
      </c>
      <c r="CY213" s="62">
        <v>293.05247904222307</v>
      </c>
      <c r="CZ213" s="62">
        <v>13.592000000000001</v>
      </c>
      <c r="DA213" s="62">
        <v>10</v>
      </c>
      <c r="DB213" s="62">
        <v>1.4910504887367436E-2</v>
      </c>
      <c r="DC213" s="62">
        <v>0</v>
      </c>
      <c r="DD213" s="62">
        <v>0</v>
      </c>
      <c r="DE213" s="62">
        <v>0</v>
      </c>
      <c r="DF213" s="62">
        <v>13.404999999999999</v>
      </c>
      <c r="DG213" s="62">
        <v>25930</v>
      </c>
      <c r="DH213" s="62">
        <v>47.963008912968199</v>
      </c>
      <c r="DI213" s="62">
        <v>13.31</v>
      </c>
      <c r="DJ213" s="62">
        <v>0</v>
      </c>
      <c r="DK213" s="62">
        <v>0</v>
      </c>
      <c r="DL213" s="62">
        <v>13.21</v>
      </c>
      <c r="DM213" s="62">
        <v>0</v>
      </c>
      <c r="DN213" s="62">
        <v>0</v>
      </c>
      <c r="DO213" s="62">
        <v>13.12</v>
      </c>
      <c r="DP213" s="62">
        <v>37700</v>
      </c>
      <c r="DQ213" s="62">
        <v>89.040154428891171</v>
      </c>
      <c r="DR213" s="62">
        <v>0</v>
      </c>
      <c r="DS213" s="62">
        <v>0</v>
      </c>
      <c r="DT213" s="62">
        <v>0</v>
      </c>
      <c r="DU213" s="62">
        <v>0</v>
      </c>
      <c r="DV213" s="62">
        <v>0</v>
      </c>
      <c r="DW213" s="62">
        <v>0</v>
      </c>
      <c r="DX213" s="62">
        <v>12.87</v>
      </c>
      <c r="DY213" s="62">
        <v>5165</v>
      </c>
      <c r="DZ213" s="62">
        <v>14.830042349459916</v>
      </c>
      <c r="EA213" s="62"/>
      <c r="EB213" s="62"/>
      <c r="EC213" s="62"/>
      <c r="ED213" s="62"/>
      <c r="EE213" s="62"/>
      <c r="EF213" s="62"/>
      <c r="EG213" s="62">
        <v>12.69</v>
      </c>
      <c r="EH213" s="62">
        <v>123780</v>
      </c>
      <c r="EI213" s="62">
        <v>412.17792039590364</v>
      </c>
      <c r="EJ213" s="62"/>
      <c r="EK213" s="62">
        <v>0</v>
      </c>
      <c r="EL213" s="62">
        <v>0</v>
      </c>
      <c r="EM213" s="62">
        <v>0</v>
      </c>
      <c r="EN213" s="62">
        <v>0</v>
      </c>
      <c r="EO213" s="62">
        <v>0</v>
      </c>
      <c r="EP213" s="62">
        <v>12.61</v>
      </c>
      <c r="EQ213" s="62">
        <v>34475</v>
      </c>
      <c r="ER213" s="62">
        <v>129.54330982130605</v>
      </c>
      <c r="ES213" s="62">
        <v>12.54</v>
      </c>
      <c r="ET213" s="62">
        <v>6950</v>
      </c>
      <c r="EU213" s="62">
        <v>29.00277992739575</v>
      </c>
      <c r="EV213" s="62">
        <v>12.5</v>
      </c>
      <c r="EW213" s="62">
        <v>1345</v>
      </c>
      <c r="EX213" s="62">
        <v>6.1415662804635662</v>
      </c>
      <c r="EY213" s="62">
        <v>12.45</v>
      </c>
      <c r="EZ213" s="62">
        <v>142470</v>
      </c>
      <c r="FA213" s="62">
        <v>701.68268416116916</v>
      </c>
      <c r="FB213" s="62">
        <v>12.425000000000001</v>
      </c>
      <c r="FC213" s="62">
        <v>2625</v>
      </c>
      <c r="FD213" s="62">
        <v>13.788895363803814</v>
      </c>
      <c r="FE213" s="62">
        <v>12.46</v>
      </c>
      <c r="FF213" s="62">
        <v>10290</v>
      </c>
      <c r="FG213" s="62">
        <v>57.137765244730339</v>
      </c>
      <c r="FH213" s="62">
        <v>12.455</v>
      </c>
      <c r="FI213" s="62">
        <v>1085</v>
      </c>
      <c r="FJ213" s="62">
        <v>6.3535037666201788</v>
      </c>
      <c r="FK213" s="62">
        <v>12.48</v>
      </c>
      <c r="FL213" s="76">
        <v>42625</v>
      </c>
      <c r="FM213" s="76">
        <v>260.87166483990029</v>
      </c>
      <c r="FN213" s="76">
        <v>12.500999999999999</v>
      </c>
      <c r="FO213" s="76">
        <v>1110</v>
      </c>
      <c r="FP213" s="76">
        <v>7.0551766818150146</v>
      </c>
      <c r="FQ213" s="76">
        <v>12.52</v>
      </c>
      <c r="FR213" s="76">
        <v>10410</v>
      </c>
      <c r="FS213" s="76">
        <v>68.386186805500742</v>
      </c>
      <c r="FT213" s="76">
        <v>12.504</v>
      </c>
      <c r="FU213" s="76">
        <v>5</v>
      </c>
      <c r="FV213" s="76">
        <v>3.3939992168631174E-2</v>
      </c>
      <c r="FW213" s="76">
        <v>12.49</v>
      </c>
      <c r="FX213" s="76">
        <v>110595</v>
      </c>
      <c r="FY213" s="76">
        <v>772.21693611715045</v>
      </c>
      <c r="FZ213" s="76">
        <v>12.51</v>
      </c>
      <c r="GA213" s="76">
        <v>105</v>
      </c>
      <c r="GB213" s="76">
        <v>0.75001926423741161</v>
      </c>
      <c r="GC213" s="62">
        <v>12.528</v>
      </c>
      <c r="GD213" s="62">
        <v>385</v>
      </c>
      <c r="GE213" s="62">
        <v>2.8070237267564755</v>
      </c>
      <c r="GF213" s="62">
        <v>12.545</v>
      </c>
      <c r="GG213" s="62">
        <v>0</v>
      </c>
      <c r="GH213" s="62">
        <v>0</v>
      </c>
      <c r="GI213" s="62">
        <v>12.56</v>
      </c>
      <c r="GJ213" s="62">
        <v>325</v>
      </c>
      <c r="GK213" s="62">
        <v>2.453843614993966</v>
      </c>
      <c r="GL213" s="62">
        <v>12.614000000000001</v>
      </c>
      <c r="GM213" s="62">
        <v>0</v>
      </c>
      <c r="GN213" s="62">
        <v>0</v>
      </c>
      <c r="GO213" s="62">
        <v>12.66</v>
      </c>
      <c r="GP213" s="62">
        <v>34082</v>
      </c>
      <c r="GQ213" s="62">
        <v>268.28964461506092</v>
      </c>
      <c r="GR213" s="62">
        <v>12.689</v>
      </c>
      <c r="GS213" s="62">
        <v>0</v>
      </c>
      <c r="GT213" s="62">
        <v>0</v>
      </c>
      <c r="GU213" s="62">
        <v>12.715</v>
      </c>
      <c r="GV213" s="62">
        <v>25</v>
      </c>
      <c r="GW213" s="62">
        <v>0.20067275015611652</v>
      </c>
      <c r="GX213" s="62">
        <v>12.754</v>
      </c>
      <c r="GY213" s="62">
        <v>0</v>
      </c>
      <c r="GZ213" s="62">
        <v>0</v>
      </c>
      <c r="HA213" s="62">
        <v>12.79</v>
      </c>
      <c r="HB213" s="62">
        <v>33155</v>
      </c>
      <c r="HC213" s="62">
        <v>265.93547367730707</v>
      </c>
      <c r="HD213" s="62">
        <v>12.81</v>
      </c>
      <c r="HE213" s="62">
        <v>0</v>
      </c>
      <c r="HF213" s="62">
        <v>0</v>
      </c>
      <c r="HG213" s="62">
        <v>12.85</v>
      </c>
      <c r="HH213" s="62">
        <v>8495</v>
      </c>
      <c r="HI213" s="62">
        <v>65.766978065459639</v>
      </c>
      <c r="HJ213" s="62">
        <v>0</v>
      </c>
      <c r="HK213" s="62">
        <v>0</v>
      </c>
      <c r="HL213" s="62">
        <v>0</v>
      </c>
      <c r="HM213" s="62">
        <v>12.85</v>
      </c>
      <c r="HN213" s="62">
        <v>0</v>
      </c>
      <c r="HO213" s="62">
        <v>0</v>
      </c>
      <c r="HP213" s="62">
        <v>12.85</v>
      </c>
      <c r="HQ213" s="62">
        <v>0</v>
      </c>
      <c r="HR213" s="62">
        <v>0</v>
      </c>
    </row>
    <row r="214" spans="27:226" s="43" customFormat="1">
      <c r="AA214" s="43">
        <f t="shared" si="72"/>
        <v>0</v>
      </c>
      <c r="AB214" s="43">
        <f t="shared" si="70"/>
        <v>0</v>
      </c>
      <c r="AF214" s="54">
        <v>42307</v>
      </c>
      <c r="AG214" s="43">
        <v>15.47</v>
      </c>
      <c r="AH214" s="43">
        <v>137040</v>
      </c>
      <c r="AI214" s="43">
        <f t="shared" si="73"/>
        <v>137040</v>
      </c>
      <c r="AK214" s="58">
        <f t="shared" si="74"/>
        <v>42542</v>
      </c>
      <c r="AL214" s="43">
        <f t="shared" si="78"/>
        <v>209</v>
      </c>
      <c r="AM214" s="43">
        <f>IF(AK214="","",NETWORKDAYS(AK214,$AM$2,FERIADOS!$A$1:$A$830)-1)</f>
        <v>135</v>
      </c>
      <c r="AN214" s="63">
        <v>3.4133</v>
      </c>
      <c r="AO214" s="43">
        <f t="shared" si="75"/>
        <v>13.744999999999999</v>
      </c>
      <c r="AP214" s="50">
        <f t="shared" si="76"/>
        <v>240570</v>
      </c>
      <c r="AQ214" s="59">
        <f t="shared" si="71"/>
        <v>309.81624225460274</v>
      </c>
      <c r="AR214" s="59">
        <f t="shared" si="77"/>
        <v>0</v>
      </c>
      <c r="AS214" s="72">
        <v>42542</v>
      </c>
      <c r="AT214" s="73">
        <v>3633.4075254015684</v>
      </c>
      <c r="AU214" s="62">
        <v>0</v>
      </c>
      <c r="AV214" s="62">
        <v>0</v>
      </c>
      <c r="AW214" s="62">
        <v>0</v>
      </c>
      <c r="AX214" s="62">
        <v>0</v>
      </c>
      <c r="AY214" s="62">
        <v>0</v>
      </c>
      <c r="AZ214" s="62">
        <v>0</v>
      </c>
      <c r="BA214" s="62">
        <v>0</v>
      </c>
      <c r="BB214" s="62">
        <v>0</v>
      </c>
      <c r="BC214" s="62">
        <v>0</v>
      </c>
      <c r="BD214" s="62">
        <v>0</v>
      </c>
      <c r="BE214" s="62">
        <v>0</v>
      </c>
      <c r="BF214" s="62">
        <v>0</v>
      </c>
      <c r="BG214" s="62">
        <v>0</v>
      </c>
      <c r="BH214" s="62">
        <v>0</v>
      </c>
      <c r="BI214" s="62">
        <v>0</v>
      </c>
      <c r="BJ214" s="62">
        <v>0</v>
      </c>
      <c r="BK214" s="62">
        <v>0</v>
      </c>
      <c r="BL214" s="62">
        <v>0</v>
      </c>
      <c r="BM214" s="62">
        <v>0</v>
      </c>
      <c r="BN214" s="74">
        <v>0</v>
      </c>
      <c r="BO214" s="75">
        <v>0</v>
      </c>
      <c r="BP214" s="62">
        <v>0</v>
      </c>
      <c r="BQ214" s="62">
        <v>0</v>
      </c>
      <c r="BR214" s="62">
        <v>0</v>
      </c>
      <c r="BS214" s="62">
        <v>0</v>
      </c>
      <c r="BT214" s="62">
        <v>0</v>
      </c>
      <c r="BU214" s="62">
        <v>0</v>
      </c>
      <c r="BV214" s="62">
        <v>0</v>
      </c>
      <c r="BW214" s="62">
        <v>0</v>
      </c>
      <c r="BX214" s="62">
        <v>0</v>
      </c>
      <c r="BY214" s="62">
        <v>0</v>
      </c>
      <c r="BZ214" s="62">
        <v>0</v>
      </c>
      <c r="CA214" s="62">
        <v>0</v>
      </c>
      <c r="CB214" s="62">
        <v>0</v>
      </c>
      <c r="CC214" s="62">
        <v>0</v>
      </c>
      <c r="CD214" s="62">
        <v>0</v>
      </c>
      <c r="CE214" s="62">
        <v>14.122999999999999</v>
      </c>
      <c r="CF214" s="62">
        <v>12225</v>
      </c>
      <c r="CG214" s="62">
        <v>1.1155631376328166</v>
      </c>
      <c r="CH214" s="62">
        <v>14.11</v>
      </c>
      <c r="CI214" s="62">
        <v>15070</v>
      </c>
      <c r="CJ214" s="62">
        <v>4.5343135741401026</v>
      </c>
      <c r="CK214" s="62">
        <v>14.092000000000001</v>
      </c>
      <c r="CL214" s="62">
        <v>23755</v>
      </c>
      <c r="CM214" s="62">
        <v>12.478401184724307</v>
      </c>
      <c r="CN214" s="62">
        <v>14.035</v>
      </c>
      <c r="CO214" s="62">
        <v>122510</v>
      </c>
      <c r="CP214" s="62">
        <v>88.928463741184586</v>
      </c>
      <c r="CQ214" s="62">
        <v>13.895</v>
      </c>
      <c r="CR214" s="62">
        <v>2210</v>
      </c>
      <c r="CS214" s="62">
        <v>2.0200556503869893</v>
      </c>
      <c r="CT214" s="62">
        <v>13.895</v>
      </c>
      <c r="CU214" s="62">
        <v>2210</v>
      </c>
      <c r="CV214" s="62">
        <v>2.4246878438113662</v>
      </c>
      <c r="CW214" s="62">
        <v>13.895</v>
      </c>
      <c r="CX214" s="62">
        <v>240570</v>
      </c>
      <c r="CY214" s="62">
        <v>309.81624225460274</v>
      </c>
      <c r="CZ214" s="62">
        <v>13.602</v>
      </c>
      <c r="DA214" s="62">
        <v>1510</v>
      </c>
      <c r="DB214" s="62">
        <v>2.2539637605411054</v>
      </c>
      <c r="DC214" s="62">
        <v>13.510999999999999</v>
      </c>
      <c r="DD214" s="62">
        <v>10</v>
      </c>
      <c r="DE214" s="62">
        <v>1.6499109931317136E-2</v>
      </c>
      <c r="DF214" s="62">
        <v>13.42</v>
      </c>
      <c r="DG214" s="62">
        <v>18025</v>
      </c>
      <c r="DH214" s="62">
        <v>33.28712232642404</v>
      </c>
      <c r="DI214" s="62">
        <v>13.308</v>
      </c>
      <c r="DJ214" s="62">
        <v>40</v>
      </c>
      <c r="DK214" s="62">
        <v>7.9976016685779153E-2</v>
      </c>
      <c r="DL214" s="62">
        <v>13.195</v>
      </c>
      <c r="DM214" s="62">
        <v>0</v>
      </c>
      <c r="DN214" s="62">
        <v>0</v>
      </c>
      <c r="DO214" s="62">
        <v>13.11</v>
      </c>
      <c r="DP214" s="62">
        <v>37740</v>
      </c>
      <c r="DQ214" s="62">
        <v>88.817756007428486</v>
      </c>
      <c r="DR214" s="62">
        <v>0</v>
      </c>
      <c r="DS214" s="62">
        <v>0</v>
      </c>
      <c r="DT214" s="62">
        <v>0</v>
      </c>
      <c r="DU214" s="62">
        <v>0</v>
      </c>
      <c r="DV214" s="62">
        <v>0</v>
      </c>
      <c r="DW214" s="62">
        <v>0</v>
      </c>
      <c r="DX214" s="62">
        <v>12.86</v>
      </c>
      <c r="DY214" s="62">
        <v>4165</v>
      </c>
      <c r="DZ214" s="62">
        <v>11.898534799826731</v>
      </c>
      <c r="EA214" s="62"/>
      <c r="EB214" s="62"/>
      <c r="EC214" s="62"/>
      <c r="ED214" s="62"/>
      <c r="EE214" s="62"/>
      <c r="EF214" s="62"/>
      <c r="EG214" s="62">
        <v>12.66</v>
      </c>
      <c r="EH214" s="62">
        <v>151500</v>
      </c>
      <c r="EI214" s="62">
        <v>501.6905841203008</v>
      </c>
      <c r="EJ214" s="62"/>
      <c r="EK214" s="62">
        <v>0</v>
      </c>
      <c r="EL214" s="62">
        <v>0</v>
      </c>
      <c r="EM214" s="62">
        <v>0</v>
      </c>
      <c r="EN214" s="62">
        <v>0</v>
      </c>
      <c r="EO214" s="62">
        <v>0</v>
      </c>
      <c r="EP214" s="62">
        <v>12.57</v>
      </c>
      <c r="EQ214" s="62">
        <v>57820</v>
      </c>
      <c r="ER214" s="62">
        <v>215.97591755764111</v>
      </c>
      <c r="ES214" s="62">
        <v>12.49</v>
      </c>
      <c r="ET214" s="62">
        <v>11440</v>
      </c>
      <c r="EU214" s="62">
        <v>47.447452190858627</v>
      </c>
      <c r="EV214" s="62">
        <v>12.47</v>
      </c>
      <c r="EW214" s="62">
        <v>130</v>
      </c>
      <c r="EX214" s="62">
        <v>0.58943858570601682</v>
      </c>
      <c r="EY214" s="62">
        <v>12.38</v>
      </c>
      <c r="EZ214" s="62">
        <v>133810</v>
      </c>
      <c r="FA214" s="62">
        <v>655.04324398311428</v>
      </c>
      <c r="FB214" s="62">
        <v>12.395</v>
      </c>
      <c r="FC214" s="62">
        <v>1140</v>
      </c>
      <c r="FD214" s="62">
        <v>5.9433834437063231</v>
      </c>
      <c r="FE214" s="62">
        <v>12.4</v>
      </c>
      <c r="FF214" s="62">
        <v>6070</v>
      </c>
      <c r="FG214" s="62">
        <v>33.482259229981068</v>
      </c>
      <c r="FH214" s="62">
        <v>12.435</v>
      </c>
      <c r="FI214" s="62">
        <v>110</v>
      </c>
      <c r="FJ214" s="62">
        <v>0.63885673758975037</v>
      </c>
      <c r="FK214" s="62">
        <v>12.43</v>
      </c>
      <c r="FL214" s="76">
        <v>55573</v>
      </c>
      <c r="FM214" s="76">
        <v>337.69170382991405</v>
      </c>
      <c r="FN214" s="76">
        <v>12.449</v>
      </c>
      <c r="FO214" s="76">
        <v>5205</v>
      </c>
      <c r="FP214" s="76">
        <v>32.848779716607901</v>
      </c>
      <c r="FQ214" s="76">
        <v>12.465</v>
      </c>
      <c r="FR214" s="76">
        <v>900</v>
      </c>
      <c r="FS214" s="76">
        <v>5.8711664497856484</v>
      </c>
      <c r="FT214" s="76">
        <v>12.468</v>
      </c>
      <c r="FU214" s="76">
        <v>1030</v>
      </c>
      <c r="FV214" s="76">
        <v>6.9368120821223265</v>
      </c>
      <c r="FW214" s="76">
        <v>12.47</v>
      </c>
      <c r="FX214" s="76">
        <v>125047</v>
      </c>
      <c r="FY214" s="76">
        <v>865.580699482824</v>
      </c>
      <c r="FZ214" s="76">
        <v>12.484</v>
      </c>
      <c r="GA214" s="76">
        <v>0</v>
      </c>
      <c r="GB214" s="76">
        <v>0</v>
      </c>
      <c r="GC214" s="62">
        <v>12.497</v>
      </c>
      <c r="GD214" s="62">
        <v>0</v>
      </c>
      <c r="GE214" s="62">
        <v>0</v>
      </c>
      <c r="GF214" s="62">
        <v>12.509</v>
      </c>
      <c r="GG214" s="62">
        <v>0</v>
      </c>
      <c r="GH214" s="62">
        <v>0</v>
      </c>
      <c r="GI214" s="62">
        <v>12.52</v>
      </c>
      <c r="GJ214" s="62">
        <v>495</v>
      </c>
      <c r="GK214" s="62">
        <v>3.7088447358004122</v>
      </c>
      <c r="GL214" s="62">
        <v>12.59</v>
      </c>
      <c r="GM214" s="62">
        <v>0</v>
      </c>
      <c r="GN214" s="62">
        <v>0</v>
      </c>
      <c r="GO214" s="62">
        <v>12.65</v>
      </c>
      <c r="GP214" s="62">
        <v>22440</v>
      </c>
      <c r="GQ214" s="62">
        <v>174.96720350520616</v>
      </c>
      <c r="GR214" s="62">
        <v>12.69</v>
      </c>
      <c r="GS214" s="62">
        <v>0</v>
      </c>
      <c r="GT214" s="62">
        <v>0</v>
      </c>
      <c r="GU214" s="62">
        <v>12.725</v>
      </c>
      <c r="GV214" s="62">
        <v>25</v>
      </c>
      <c r="GW214" s="62">
        <v>0.19845168169346628</v>
      </c>
      <c r="GX214" s="62">
        <v>12.759</v>
      </c>
      <c r="GY214" s="62">
        <v>0</v>
      </c>
      <c r="GZ214" s="62">
        <v>0</v>
      </c>
      <c r="HA214" s="62">
        <v>12.79</v>
      </c>
      <c r="HB214" s="62">
        <v>21335</v>
      </c>
      <c r="HC214" s="62">
        <v>169.33899161497638</v>
      </c>
      <c r="HD214" s="62">
        <v>12.81</v>
      </c>
      <c r="HE214" s="62">
        <v>235</v>
      </c>
      <c r="HF214" s="62">
        <v>1.8445396111001964</v>
      </c>
      <c r="HG214" s="62">
        <v>12.87</v>
      </c>
      <c r="HH214" s="62">
        <v>2085</v>
      </c>
      <c r="HI214" s="62">
        <v>15.937617435319993</v>
      </c>
      <c r="HJ214" s="62">
        <v>0</v>
      </c>
      <c r="HK214" s="62">
        <v>0</v>
      </c>
      <c r="HL214" s="62">
        <v>0</v>
      </c>
      <c r="HM214" s="62">
        <v>12.87</v>
      </c>
      <c r="HN214" s="62">
        <v>0</v>
      </c>
      <c r="HO214" s="62">
        <v>0</v>
      </c>
      <c r="HP214" s="62">
        <v>12.87</v>
      </c>
      <c r="HQ214" s="62">
        <v>0</v>
      </c>
      <c r="HR214" s="62">
        <v>0</v>
      </c>
    </row>
    <row r="215" spans="27:226" s="43" customFormat="1">
      <c r="AA215" s="43">
        <f t="shared" si="72"/>
        <v>0</v>
      </c>
      <c r="AB215" s="43">
        <f t="shared" si="70"/>
        <v>0</v>
      </c>
      <c r="AF215" s="54">
        <v>42311</v>
      </c>
      <c r="AG215" s="43">
        <v>15.38</v>
      </c>
      <c r="AH215" s="43">
        <v>98965</v>
      </c>
      <c r="AI215" s="43">
        <f t="shared" si="73"/>
        <v>98965</v>
      </c>
      <c r="AK215" s="58">
        <f t="shared" si="74"/>
        <v>42541</v>
      </c>
      <c r="AL215" s="43">
        <f t="shared" si="78"/>
        <v>210</v>
      </c>
      <c r="AM215" s="43">
        <f>IF(AK215="","",NETWORKDAYS(AK215,$AM$2,FERIADOS!$A$1:$A$830)-1)</f>
        <v>136</v>
      </c>
      <c r="AN215" s="63">
        <v>3.3946999999999998</v>
      </c>
      <c r="AO215" s="43">
        <f t="shared" si="75"/>
        <v>13.79</v>
      </c>
      <c r="AP215" s="50">
        <f t="shared" si="76"/>
        <v>68016</v>
      </c>
      <c r="AQ215" s="59">
        <f t="shared" si="71"/>
        <v>88.626899802442125</v>
      </c>
      <c r="AR215" s="59">
        <f t="shared" si="77"/>
        <v>0</v>
      </c>
      <c r="AS215" s="72">
        <v>42541</v>
      </c>
      <c r="AT215" s="73">
        <v>2481.4653660550553</v>
      </c>
      <c r="AU215" s="62">
        <v>0</v>
      </c>
      <c r="AV215" s="62">
        <v>0</v>
      </c>
      <c r="AW215" s="62">
        <v>0</v>
      </c>
      <c r="AX215" s="62">
        <v>0</v>
      </c>
      <c r="AY215" s="62">
        <v>0</v>
      </c>
      <c r="AZ215" s="62">
        <v>0</v>
      </c>
      <c r="BA215" s="62">
        <v>0</v>
      </c>
      <c r="BB215" s="62">
        <v>0</v>
      </c>
      <c r="BC215" s="62">
        <v>0</v>
      </c>
      <c r="BD215" s="62">
        <v>0</v>
      </c>
      <c r="BE215" s="62">
        <v>0</v>
      </c>
      <c r="BF215" s="62">
        <v>0</v>
      </c>
      <c r="BG215" s="62">
        <v>0</v>
      </c>
      <c r="BH215" s="62">
        <v>0</v>
      </c>
      <c r="BI215" s="62">
        <v>0</v>
      </c>
      <c r="BJ215" s="62">
        <v>0</v>
      </c>
      <c r="BK215" s="62">
        <v>0</v>
      </c>
      <c r="BL215" s="62">
        <v>0</v>
      </c>
      <c r="BM215" s="62">
        <v>0</v>
      </c>
      <c r="BN215" s="74">
        <v>0</v>
      </c>
      <c r="BO215" s="75">
        <v>0</v>
      </c>
      <c r="BP215" s="62">
        <v>0</v>
      </c>
      <c r="BQ215" s="62">
        <v>0</v>
      </c>
      <c r="BR215" s="62">
        <v>0</v>
      </c>
      <c r="BS215" s="62">
        <v>0</v>
      </c>
      <c r="BT215" s="62">
        <v>0</v>
      </c>
      <c r="BU215" s="62">
        <v>0</v>
      </c>
      <c r="BV215" s="62">
        <v>0</v>
      </c>
      <c r="BW215" s="62">
        <v>0</v>
      </c>
      <c r="BX215" s="62">
        <v>0</v>
      </c>
      <c r="BY215" s="62">
        <v>0</v>
      </c>
      <c r="BZ215" s="62">
        <v>0</v>
      </c>
      <c r="CA215" s="62">
        <v>0</v>
      </c>
      <c r="CB215" s="62">
        <v>0</v>
      </c>
      <c r="CC215" s="62">
        <v>0</v>
      </c>
      <c r="CD215" s="62">
        <v>0</v>
      </c>
      <c r="CE215" s="62">
        <v>14.125</v>
      </c>
      <c r="CF215" s="62">
        <v>13270</v>
      </c>
      <c r="CG215" s="62">
        <v>1.3521073600561793</v>
      </c>
      <c r="CH215" s="62">
        <v>14.12</v>
      </c>
      <c r="CI215" s="62">
        <v>12095</v>
      </c>
      <c r="CJ215" s="62">
        <v>3.7787438760758167</v>
      </c>
      <c r="CK215" s="62">
        <v>14.095000000000001</v>
      </c>
      <c r="CL215" s="62">
        <v>16355</v>
      </c>
      <c r="CM215" s="62">
        <v>8.7963872202677234</v>
      </c>
      <c r="CN215" s="62">
        <v>14.055</v>
      </c>
      <c r="CO215" s="62">
        <v>107780</v>
      </c>
      <c r="CP215" s="62">
        <v>79.668173801925917</v>
      </c>
      <c r="CQ215" s="62">
        <v>13.925000000000001</v>
      </c>
      <c r="CR215" s="62">
        <v>7805</v>
      </c>
      <c r="CS215" s="62">
        <v>7.243209683513907</v>
      </c>
      <c r="CT215" s="62">
        <v>13.925000000000001</v>
      </c>
      <c r="CU215" s="62">
        <v>7805</v>
      </c>
      <c r="CV215" s="62">
        <v>8.6778416018451736</v>
      </c>
      <c r="CW215" s="62">
        <v>13.925000000000001</v>
      </c>
      <c r="CX215" s="62">
        <v>68016</v>
      </c>
      <c r="CY215" s="62">
        <v>88.626899802442125</v>
      </c>
      <c r="CZ215" s="62">
        <v>13.65</v>
      </c>
      <c r="DA215" s="62">
        <v>130</v>
      </c>
      <c r="DB215" s="62">
        <v>0.19611347144564081</v>
      </c>
      <c r="DC215" s="62">
        <v>13.57</v>
      </c>
      <c r="DD215" s="62">
        <v>1015</v>
      </c>
      <c r="DE215" s="62">
        <v>1.6910545844505951</v>
      </c>
      <c r="DF215" s="62">
        <v>13.475</v>
      </c>
      <c r="DG215" s="62">
        <v>12910</v>
      </c>
      <c r="DH215" s="62">
        <v>24.059274527398518</v>
      </c>
      <c r="DI215" s="62">
        <v>13.381</v>
      </c>
      <c r="DJ215" s="62">
        <v>0</v>
      </c>
      <c r="DK215" s="62">
        <v>0</v>
      </c>
      <c r="DL215" s="62">
        <v>13.286</v>
      </c>
      <c r="DM215" s="62">
        <v>0</v>
      </c>
      <c r="DN215" s="62">
        <v>0</v>
      </c>
      <c r="DO215" s="62">
        <v>13.21</v>
      </c>
      <c r="DP215" s="62">
        <v>20935</v>
      </c>
      <c r="DQ215" s="62">
        <v>49.615514279039004</v>
      </c>
      <c r="DR215" s="62">
        <v>0</v>
      </c>
      <c r="DS215" s="62">
        <v>0</v>
      </c>
      <c r="DT215" s="62">
        <v>0</v>
      </c>
      <c r="DU215" s="62">
        <v>0</v>
      </c>
      <c r="DV215" s="62">
        <v>0</v>
      </c>
      <c r="DW215" s="62">
        <v>0</v>
      </c>
      <c r="DX215" s="62">
        <v>12.96</v>
      </c>
      <c r="DY215" s="62">
        <v>3930</v>
      </c>
      <c r="DZ215" s="62">
        <v>11.295182445528361</v>
      </c>
      <c r="EA215" s="62"/>
      <c r="EB215" s="62"/>
      <c r="EC215" s="62"/>
      <c r="ED215" s="62"/>
      <c r="EE215" s="62"/>
      <c r="EF215" s="62"/>
      <c r="EG215" s="62">
        <v>12.78</v>
      </c>
      <c r="EH215" s="62">
        <v>104320</v>
      </c>
      <c r="EI215" s="62">
        <v>347.14791385379584</v>
      </c>
      <c r="EJ215" s="62"/>
      <c r="EK215" s="62">
        <v>0</v>
      </c>
      <c r="EL215" s="62">
        <v>0</v>
      </c>
      <c r="EM215" s="62">
        <v>0</v>
      </c>
      <c r="EN215" s="62">
        <v>0</v>
      </c>
      <c r="EO215" s="62">
        <v>0</v>
      </c>
      <c r="EP215" s="62">
        <v>12.7</v>
      </c>
      <c r="EQ215" s="62">
        <v>14830</v>
      </c>
      <c r="ER215" s="62">
        <v>55.618553033961248</v>
      </c>
      <c r="ES215" s="62">
        <v>12.63</v>
      </c>
      <c r="ET215" s="62">
        <v>9155</v>
      </c>
      <c r="EU215" s="62">
        <v>38.092061692651356</v>
      </c>
      <c r="EV215" s="62">
        <v>12.59</v>
      </c>
      <c r="EW215" s="62">
        <v>105</v>
      </c>
      <c r="EX215" s="62">
        <v>0.47763296780582309</v>
      </c>
      <c r="EY215" s="62">
        <v>12.54</v>
      </c>
      <c r="EZ215" s="62">
        <v>88685</v>
      </c>
      <c r="FA215" s="62">
        <v>434.82006134872194</v>
      </c>
      <c r="FB215" s="62">
        <v>12.53</v>
      </c>
      <c r="FC215" s="62">
        <v>45</v>
      </c>
      <c r="FD215" s="62">
        <v>0.2350571046501975</v>
      </c>
      <c r="FE215" s="62">
        <v>12.54</v>
      </c>
      <c r="FF215" s="62">
        <v>16310</v>
      </c>
      <c r="FG215" s="62">
        <v>90.085598339723887</v>
      </c>
      <c r="FH215" s="62">
        <v>12.565</v>
      </c>
      <c r="FI215" s="62">
        <v>35</v>
      </c>
      <c r="FJ215" s="62">
        <v>0.20353159126618312</v>
      </c>
      <c r="FK215" s="62">
        <v>12.58</v>
      </c>
      <c r="FL215" s="76">
        <v>32215</v>
      </c>
      <c r="FM215" s="76">
        <v>195.77304298955883</v>
      </c>
      <c r="FN215" s="76">
        <v>12.590999999999999</v>
      </c>
      <c r="FO215" s="76">
        <v>65</v>
      </c>
      <c r="FP215" s="76">
        <v>0.41022602339339165</v>
      </c>
      <c r="FQ215" s="76">
        <v>12.6</v>
      </c>
      <c r="FR215" s="76">
        <v>795</v>
      </c>
      <c r="FS215" s="76">
        <v>5.1860380032819391</v>
      </c>
      <c r="FT215" s="76">
        <v>12.6</v>
      </c>
      <c r="FU215" s="76">
        <v>0</v>
      </c>
      <c r="FV215" s="76">
        <v>0</v>
      </c>
      <c r="FW215" s="76">
        <v>12.6</v>
      </c>
      <c r="FX215" s="76">
        <v>84530</v>
      </c>
      <c r="FY215" s="76">
        <v>584.8244854017081</v>
      </c>
      <c r="FZ215" s="76">
        <v>12.618</v>
      </c>
      <c r="GA215" s="76">
        <v>5</v>
      </c>
      <c r="GB215" s="76">
        <v>3.5379118801495732E-2</v>
      </c>
      <c r="GC215" s="62">
        <v>12.635</v>
      </c>
      <c r="GD215" s="62">
        <v>5</v>
      </c>
      <c r="GE215" s="62">
        <v>3.6100739512747802E-2</v>
      </c>
      <c r="GF215" s="62">
        <v>12.651</v>
      </c>
      <c r="GG215" s="62">
        <v>0</v>
      </c>
      <c r="GH215" s="62">
        <v>0</v>
      </c>
      <c r="GI215" s="62">
        <v>12.664999999999999</v>
      </c>
      <c r="GJ215" s="62">
        <v>10</v>
      </c>
      <c r="GK215" s="62">
        <v>7.4725532770367142E-2</v>
      </c>
      <c r="GL215" s="62">
        <v>12.727</v>
      </c>
      <c r="GM215" s="62">
        <v>5</v>
      </c>
      <c r="GN215" s="62">
        <v>3.8226602682554144E-2</v>
      </c>
      <c r="GO215" s="62">
        <v>12.78</v>
      </c>
      <c r="GP215" s="62">
        <v>29615</v>
      </c>
      <c r="GQ215" s="62">
        <v>230.20419173212989</v>
      </c>
      <c r="GR215" s="62">
        <v>12.808999999999999</v>
      </c>
      <c r="GS215" s="62">
        <v>0</v>
      </c>
      <c r="GT215" s="62">
        <v>0</v>
      </c>
      <c r="GU215" s="62">
        <v>12.835000000000001</v>
      </c>
      <c r="GV215" s="62">
        <v>5</v>
      </c>
      <c r="GW215" s="62">
        <v>3.9580287546391792E-2</v>
      </c>
      <c r="GX215" s="62">
        <v>12.879</v>
      </c>
      <c r="GY215" s="62">
        <v>0</v>
      </c>
      <c r="GZ215" s="62">
        <v>0</v>
      </c>
      <c r="HA215" s="62">
        <v>12.92</v>
      </c>
      <c r="HB215" s="62">
        <v>23028</v>
      </c>
      <c r="HC215" s="62">
        <v>181.77332367798519</v>
      </c>
      <c r="HD215" s="62">
        <v>12.935</v>
      </c>
      <c r="HE215" s="62">
        <v>535</v>
      </c>
      <c r="HF215" s="62">
        <v>4.1731375512081685</v>
      </c>
      <c r="HG215" s="62">
        <v>12.99</v>
      </c>
      <c r="HH215" s="62">
        <v>3585</v>
      </c>
      <c r="HI215" s="62">
        <v>27.215995807910581</v>
      </c>
      <c r="HJ215" s="62">
        <v>0</v>
      </c>
      <c r="HK215" s="62">
        <v>0</v>
      </c>
      <c r="HL215" s="62">
        <v>0</v>
      </c>
      <c r="HM215" s="62">
        <v>12.99</v>
      </c>
      <c r="HN215" s="62">
        <v>0</v>
      </c>
      <c r="HO215" s="62">
        <v>0</v>
      </c>
      <c r="HP215" s="62">
        <v>12.99</v>
      </c>
      <c r="HQ215" s="62">
        <v>0</v>
      </c>
      <c r="HR215" s="62">
        <v>0</v>
      </c>
    </row>
    <row r="216" spans="27:226" s="43" customFormat="1">
      <c r="AA216" s="43">
        <f t="shared" si="72"/>
        <v>0</v>
      </c>
      <c r="AB216" s="43">
        <f t="shared" si="70"/>
        <v>0</v>
      </c>
      <c r="AF216" s="54">
        <v>42312</v>
      </c>
      <c r="AG216" s="43">
        <v>15.35</v>
      </c>
      <c r="AH216" s="43">
        <v>273040</v>
      </c>
      <c r="AI216" s="43">
        <f t="shared" si="73"/>
        <v>273040</v>
      </c>
      <c r="AK216" s="58">
        <f t="shared" si="74"/>
        <v>42538</v>
      </c>
      <c r="AL216" s="43">
        <f t="shared" si="78"/>
        <v>211</v>
      </c>
      <c r="AM216" s="43">
        <f>IF(AK216="","",NETWORKDAYS(AK216,$AM$2,FERIADOS!$A$1:$A$830)-1)</f>
        <v>137</v>
      </c>
      <c r="AN216" s="63">
        <v>3.4159999999999999</v>
      </c>
      <c r="AO216" s="43">
        <f t="shared" si="75"/>
        <v>13.785</v>
      </c>
      <c r="AP216" s="50">
        <f t="shared" si="76"/>
        <v>158100</v>
      </c>
      <c r="AQ216" s="59">
        <f t="shared" si="71"/>
        <v>206.13814346214951</v>
      </c>
      <c r="AR216" s="59">
        <f t="shared" si="77"/>
        <v>0</v>
      </c>
      <c r="AS216" s="72">
        <v>42538</v>
      </c>
      <c r="AT216" s="73">
        <v>3619.9720559906486</v>
      </c>
      <c r="AU216" s="62">
        <v>0</v>
      </c>
      <c r="AV216" s="62">
        <v>0</v>
      </c>
      <c r="AW216" s="62">
        <v>0</v>
      </c>
      <c r="AX216" s="62">
        <v>0</v>
      </c>
      <c r="AY216" s="62">
        <v>0</v>
      </c>
      <c r="AZ216" s="62">
        <v>0</v>
      </c>
      <c r="BA216" s="62">
        <v>0</v>
      </c>
      <c r="BB216" s="62">
        <v>0</v>
      </c>
      <c r="BC216" s="62">
        <v>0</v>
      </c>
      <c r="BD216" s="62">
        <v>0</v>
      </c>
      <c r="BE216" s="62">
        <v>0</v>
      </c>
      <c r="BF216" s="62">
        <v>0</v>
      </c>
      <c r="BG216" s="62">
        <v>0</v>
      </c>
      <c r="BH216" s="62">
        <v>0</v>
      </c>
      <c r="BI216" s="62">
        <v>0</v>
      </c>
      <c r="BJ216" s="62">
        <v>0</v>
      </c>
      <c r="BK216" s="62">
        <v>0</v>
      </c>
      <c r="BL216" s="62">
        <v>0</v>
      </c>
      <c r="BM216" s="62">
        <v>0</v>
      </c>
      <c r="BN216" s="74">
        <v>0</v>
      </c>
      <c r="BO216" s="75">
        <v>0</v>
      </c>
      <c r="BP216" s="62">
        <v>0</v>
      </c>
      <c r="BQ216" s="62">
        <v>0</v>
      </c>
      <c r="BR216" s="62">
        <v>0</v>
      </c>
      <c r="BS216" s="62">
        <v>0</v>
      </c>
      <c r="BT216" s="62">
        <v>0</v>
      </c>
      <c r="BU216" s="62">
        <v>0</v>
      </c>
      <c r="BV216" s="62">
        <v>0</v>
      </c>
      <c r="BW216" s="62">
        <v>0</v>
      </c>
      <c r="BX216" s="62">
        <v>0</v>
      </c>
      <c r="BY216" s="62">
        <v>0</v>
      </c>
      <c r="BZ216" s="62">
        <v>0</v>
      </c>
      <c r="CA216" s="62">
        <v>0</v>
      </c>
      <c r="CB216" s="62">
        <v>0</v>
      </c>
      <c r="CC216" s="62">
        <v>0</v>
      </c>
      <c r="CD216" s="62">
        <v>0</v>
      </c>
      <c r="CE216" s="62">
        <v>14.128</v>
      </c>
      <c r="CF216" s="62">
        <v>9447</v>
      </c>
      <c r="CG216" s="62">
        <v>1.0516489120005896</v>
      </c>
      <c r="CH216" s="62">
        <v>14.118</v>
      </c>
      <c r="CI216" s="62">
        <v>37445</v>
      </c>
      <c r="CJ216" s="62">
        <v>11.994666936996081</v>
      </c>
      <c r="CK216" s="62">
        <v>14.099</v>
      </c>
      <c r="CL216" s="62">
        <v>32550</v>
      </c>
      <c r="CM216" s="62">
        <v>17.709710199383675</v>
      </c>
      <c r="CN216" s="62">
        <v>14.055</v>
      </c>
      <c r="CO216" s="62">
        <v>93525</v>
      </c>
      <c r="CP216" s="62">
        <v>69.579871579160582</v>
      </c>
      <c r="CQ216" s="62">
        <v>13.92</v>
      </c>
      <c r="CR216" s="62">
        <v>10695</v>
      </c>
      <c r="CS216" s="62">
        <v>9.9625783284742422</v>
      </c>
      <c r="CT216" s="62">
        <v>13.92</v>
      </c>
      <c r="CU216" s="62">
        <v>10695</v>
      </c>
      <c r="CV216" s="62">
        <v>11.914242728096157</v>
      </c>
      <c r="CW216" s="62">
        <v>13.92</v>
      </c>
      <c r="CX216" s="62">
        <v>158100</v>
      </c>
      <c r="CY216" s="62">
        <v>206.13814346214951</v>
      </c>
      <c r="CZ216" s="62">
        <v>13.649000000000001</v>
      </c>
      <c r="DA216" s="62">
        <v>20</v>
      </c>
      <c r="DB216" s="62">
        <v>3.0156865657696191E-2</v>
      </c>
      <c r="DC216" s="62">
        <v>13.563000000000001</v>
      </c>
      <c r="DD216" s="62">
        <v>2025</v>
      </c>
      <c r="DE216" s="62">
        <v>3.3703364937539781</v>
      </c>
      <c r="DF216" s="62">
        <v>13.475</v>
      </c>
      <c r="DG216" s="62">
        <v>15455</v>
      </c>
      <c r="DH216" s="62">
        <v>28.751270261786939</v>
      </c>
      <c r="DI216" s="62">
        <v>13.374000000000001</v>
      </c>
      <c r="DJ216" s="62">
        <v>0</v>
      </c>
      <c r="DK216" s="62">
        <v>0</v>
      </c>
      <c r="DL216" s="62">
        <v>13.272</v>
      </c>
      <c r="DM216" s="62">
        <v>6550</v>
      </c>
      <c r="DN216" s="62">
        <v>14.370017552616725</v>
      </c>
      <c r="DO216" s="62">
        <v>13.19</v>
      </c>
      <c r="DP216" s="62">
        <v>72355</v>
      </c>
      <c r="DQ216" s="62">
        <v>171.04094193692453</v>
      </c>
      <c r="DR216" s="62">
        <v>0</v>
      </c>
      <c r="DS216" s="62">
        <v>0</v>
      </c>
      <c r="DT216" s="62">
        <v>0</v>
      </c>
      <c r="DU216" s="62">
        <v>0</v>
      </c>
      <c r="DV216" s="62">
        <v>0</v>
      </c>
      <c r="DW216" s="62">
        <v>0</v>
      </c>
      <c r="DX216" s="62">
        <v>12.96</v>
      </c>
      <c r="DY216" s="62">
        <v>13980</v>
      </c>
      <c r="DZ216" s="62">
        <v>40.032768963465742</v>
      </c>
      <c r="EA216" s="62"/>
      <c r="EB216" s="62"/>
      <c r="EC216" s="62"/>
      <c r="ED216" s="62"/>
      <c r="EE216" s="62"/>
      <c r="EF216" s="62"/>
      <c r="EG216" s="62">
        <v>12.78</v>
      </c>
      <c r="EH216" s="62">
        <v>200100</v>
      </c>
      <c r="EI216" s="62">
        <v>663.12285819967167</v>
      </c>
      <c r="EJ216" s="62"/>
      <c r="EK216" s="62">
        <v>0</v>
      </c>
      <c r="EL216" s="62">
        <v>0</v>
      </c>
      <c r="EM216" s="62">
        <v>0</v>
      </c>
      <c r="EN216" s="62">
        <v>0</v>
      </c>
      <c r="EO216" s="62">
        <v>0</v>
      </c>
      <c r="EP216" s="62">
        <v>12.71</v>
      </c>
      <c r="EQ216" s="62">
        <v>25470</v>
      </c>
      <c r="ER216" s="62">
        <v>95.071079204679506</v>
      </c>
      <c r="ES216" s="62">
        <v>12.638999999999999</v>
      </c>
      <c r="ET216" s="62">
        <v>18340</v>
      </c>
      <c r="EU216" s="62">
        <v>75.92760087514614</v>
      </c>
      <c r="EV216" s="62">
        <v>12.583</v>
      </c>
      <c r="EW216" s="62">
        <v>70</v>
      </c>
      <c r="EX216" s="62">
        <v>0.31690331090311569</v>
      </c>
      <c r="EY216" s="62">
        <v>12.54</v>
      </c>
      <c r="EZ216" s="62">
        <v>140165</v>
      </c>
      <c r="FA216" s="62">
        <v>683.69316813327191</v>
      </c>
      <c r="FB216" s="62">
        <v>12.53</v>
      </c>
      <c r="FC216" s="62">
        <v>2120</v>
      </c>
      <c r="FD216" s="62">
        <v>11.01537956933986</v>
      </c>
      <c r="FE216" s="62">
        <v>12.57</v>
      </c>
      <c r="FF216" s="62">
        <v>14910</v>
      </c>
      <c r="FG216" s="62">
        <v>81.821219341791092</v>
      </c>
      <c r="FH216" s="62">
        <v>12.57</v>
      </c>
      <c r="FI216" s="62">
        <v>65</v>
      </c>
      <c r="FJ216" s="62">
        <v>0.37583764295745492</v>
      </c>
      <c r="FK216" s="62">
        <v>12.59</v>
      </c>
      <c r="FL216" s="76">
        <v>44160</v>
      </c>
      <c r="FM216" s="76">
        <v>266.75746514222698</v>
      </c>
      <c r="FN216" s="76">
        <v>12.600999999999999</v>
      </c>
      <c r="FO216" s="76">
        <v>3795</v>
      </c>
      <c r="FP216" s="76">
        <v>23.805260429696226</v>
      </c>
      <c r="FQ216" s="76">
        <v>12.61</v>
      </c>
      <c r="FR216" s="76">
        <v>3255</v>
      </c>
      <c r="FS216" s="76">
        <v>21.102499954301916</v>
      </c>
      <c r="FT216" s="76">
        <v>12.615</v>
      </c>
      <c r="FU216" s="76">
        <v>1255</v>
      </c>
      <c r="FV216" s="76">
        <v>8.3951915114852582</v>
      </c>
      <c r="FW216" s="76">
        <v>12.62</v>
      </c>
      <c r="FX216" s="76">
        <v>111835</v>
      </c>
      <c r="FY216" s="76">
        <v>768.46813379305354</v>
      </c>
      <c r="FZ216" s="76">
        <v>12.643000000000001</v>
      </c>
      <c r="GA216" s="76">
        <v>250</v>
      </c>
      <c r="GB216" s="76">
        <v>1.7563093774668048</v>
      </c>
      <c r="GC216" s="62">
        <v>12.663</v>
      </c>
      <c r="GD216" s="62">
        <v>920</v>
      </c>
      <c r="GE216" s="62">
        <v>6.5933590745488369</v>
      </c>
      <c r="GF216" s="62">
        <v>12.683</v>
      </c>
      <c r="GG216" s="62">
        <v>0</v>
      </c>
      <c r="GH216" s="62">
        <v>0</v>
      </c>
      <c r="GI216" s="62">
        <v>12.7</v>
      </c>
      <c r="GJ216" s="62">
        <v>225</v>
      </c>
      <c r="GK216" s="62">
        <v>1.6678678626310137</v>
      </c>
      <c r="GL216" s="62">
        <v>12.759</v>
      </c>
      <c r="GM216" s="62">
        <v>0</v>
      </c>
      <c r="GN216" s="62">
        <v>0</v>
      </c>
      <c r="GO216" s="62">
        <v>12.81</v>
      </c>
      <c r="GP216" s="62">
        <v>21150</v>
      </c>
      <c r="GQ216" s="62">
        <v>163.07370251031699</v>
      </c>
      <c r="GR216" s="62">
        <v>12.845000000000001</v>
      </c>
      <c r="GS216" s="62">
        <v>0</v>
      </c>
      <c r="GT216" s="62">
        <v>0</v>
      </c>
      <c r="GU216" s="62">
        <v>12.875</v>
      </c>
      <c r="GV216" s="62">
        <v>235</v>
      </c>
      <c r="GW216" s="62">
        <v>1.8431989175496073</v>
      </c>
      <c r="GX216" s="62">
        <v>12.923999999999999</v>
      </c>
      <c r="GY216" s="62">
        <v>0</v>
      </c>
      <c r="GZ216" s="62">
        <v>0</v>
      </c>
      <c r="HA216" s="62">
        <v>12.97</v>
      </c>
      <c r="HB216" s="62">
        <v>14390</v>
      </c>
      <c r="HC216" s="62">
        <v>112.40399779594003</v>
      </c>
      <c r="HD216" s="62">
        <v>12.975</v>
      </c>
      <c r="HE216" s="62">
        <v>585</v>
      </c>
      <c r="HF216" s="62">
        <v>4.5175385560317878</v>
      </c>
      <c r="HG216" s="62">
        <v>13.03</v>
      </c>
      <c r="HH216" s="62">
        <v>5630</v>
      </c>
      <c r="HI216" s="62">
        <v>42.297130567171408</v>
      </c>
      <c r="HJ216" s="62">
        <v>0</v>
      </c>
      <c r="HK216" s="62">
        <v>0</v>
      </c>
      <c r="HL216" s="62">
        <v>0</v>
      </c>
      <c r="HM216" s="62">
        <v>13.03</v>
      </c>
      <c r="HN216" s="62">
        <v>0</v>
      </c>
      <c r="HO216" s="62">
        <v>0</v>
      </c>
      <c r="HP216" s="62">
        <v>13.03</v>
      </c>
      <c r="HQ216" s="62">
        <v>0</v>
      </c>
      <c r="HR216" s="62">
        <v>0</v>
      </c>
    </row>
    <row r="217" spans="27:226" s="43" customFormat="1">
      <c r="AA217" s="43">
        <f t="shared" si="72"/>
        <v>0</v>
      </c>
      <c r="AB217" s="43">
        <f t="shared" si="70"/>
        <v>0</v>
      </c>
      <c r="AF217" s="54">
        <v>42313</v>
      </c>
      <c r="AG217" s="43">
        <v>15.37</v>
      </c>
      <c r="AH217" s="43">
        <v>114865</v>
      </c>
      <c r="AI217" s="43">
        <f t="shared" si="73"/>
        <v>114865</v>
      </c>
      <c r="AK217" s="58">
        <f t="shared" si="74"/>
        <v>42537</v>
      </c>
      <c r="AL217" s="43">
        <f t="shared" si="78"/>
        <v>212</v>
      </c>
      <c r="AM217" s="43">
        <f>IF(AK217="","",NETWORKDAYS(AK217,$AM$2,FERIADOS!$A$1:$A$830)-1)</f>
        <v>138</v>
      </c>
      <c r="AN217" s="63">
        <v>3.4660000000000002</v>
      </c>
      <c r="AO217" s="43">
        <f t="shared" si="75"/>
        <v>13.775</v>
      </c>
      <c r="AP217" s="50">
        <f t="shared" si="76"/>
        <v>98425</v>
      </c>
      <c r="AQ217" s="59">
        <f t="shared" si="71"/>
        <v>127.35507305267042</v>
      </c>
      <c r="AR217" s="59">
        <f t="shared" si="77"/>
        <v>0</v>
      </c>
      <c r="AS217" s="72">
        <v>42537</v>
      </c>
      <c r="AT217" s="73">
        <v>4170.9605743879902</v>
      </c>
      <c r="AU217" s="62">
        <v>0</v>
      </c>
      <c r="AV217" s="62">
        <v>0</v>
      </c>
      <c r="AW217" s="62">
        <v>0</v>
      </c>
      <c r="AX217" s="62">
        <v>0</v>
      </c>
      <c r="AY217" s="62">
        <v>0</v>
      </c>
      <c r="AZ217" s="62">
        <v>0</v>
      </c>
      <c r="BA217" s="62">
        <v>0</v>
      </c>
      <c r="BB217" s="62">
        <v>0</v>
      </c>
      <c r="BC217" s="62">
        <v>0</v>
      </c>
      <c r="BD217" s="62">
        <v>0</v>
      </c>
      <c r="BE217" s="62">
        <v>0</v>
      </c>
      <c r="BF217" s="62">
        <v>0</v>
      </c>
      <c r="BG217" s="62">
        <v>0</v>
      </c>
      <c r="BH217" s="62">
        <v>0</v>
      </c>
      <c r="BI217" s="62">
        <v>0</v>
      </c>
      <c r="BJ217" s="62">
        <v>0</v>
      </c>
      <c r="BK217" s="62">
        <v>0</v>
      </c>
      <c r="BL217" s="62">
        <v>0</v>
      </c>
      <c r="BM217" s="62">
        <v>0</v>
      </c>
      <c r="BN217" s="74">
        <v>0</v>
      </c>
      <c r="BO217" s="75">
        <v>0</v>
      </c>
      <c r="BP217" s="62">
        <v>0</v>
      </c>
      <c r="BQ217" s="62">
        <v>0</v>
      </c>
      <c r="BR217" s="62">
        <v>0</v>
      </c>
      <c r="BS217" s="62">
        <v>0</v>
      </c>
      <c r="BT217" s="62">
        <v>0</v>
      </c>
      <c r="BU217" s="62">
        <v>0</v>
      </c>
      <c r="BV217" s="62">
        <v>0</v>
      </c>
      <c r="BW217" s="62">
        <v>0</v>
      </c>
      <c r="BX217" s="62">
        <v>0</v>
      </c>
      <c r="BY217" s="62">
        <v>0</v>
      </c>
      <c r="BZ217" s="62">
        <v>0</v>
      </c>
      <c r="CA217" s="62">
        <v>0</v>
      </c>
      <c r="CB217" s="62">
        <v>0</v>
      </c>
      <c r="CC217" s="62">
        <v>0</v>
      </c>
      <c r="CD217" s="62">
        <v>0</v>
      </c>
      <c r="CE217" s="62">
        <v>14.129</v>
      </c>
      <c r="CF217" s="62">
        <v>38540</v>
      </c>
      <c r="CG217" s="62">
        <v>4.610358560284344</v>
      </c>
      <c r="CH217" s="62">
        <v>14.115</v>
      </c>
      <c r="CI217" s="62">
        <v>41920</v>
      </c>
      <c r="CJ217" s="62">
        <v>13.641251432395684</v>
      </c>
      <c r="CK217" s="62">
        <v>14.085000000000001</v>
      </c>
      <c r="CL217" s="62">
        <v>6770</v>
      </c>
      <c r="CM217" s="62">
        <v>3.6948907049819928</v>
      </c>
      <c r="CN217" s="62">
        <v>14.045</v>
      </c>
      <c r="CO217" s="62">
        <v>86470</v>
      </c>
      <c r="CP217" s="62">
        <v>64.211212678842884</v>
      </c>
      <c r="CQ217" s="62">
        <v>13.935</v>
      </c>
      <c r="CR217" s="62">
        <v>2290</v>
      </c>
      <c r="CS217" s="62">
        <v>2.1228164965558576</v>
      </c>
      <c r="CT217" s="62">
        <v>13.935</v>
      </c>
      <c r="CU217" s="62">
        <v>2290</v>
      </c>
      <c r="CV217" s="62">
        <v>2.5341363691997305</v>
      </c>
      <c r="CW217" s="62">
        <v>13.935</v>
      </c>
      <c r="CX217" s="62">
        <v>98425</v>
      </c>
      <c r="CY217" s="62">
        <v>127.35507305267042</v>
      </c>
      <c r="CZ217" s="62">
        <v>13.641</v>
      </c>
      <c r="DA217" s="62">
        <v>10</v>
      </c>
      <c r="DB217" s="62">
        <v>1.4947928378741518E-2</v>
      </c>
      <c r="DC217" s="62">
        <v>13.556000000000001</v>
      </c>
      <c r="DD217" s="62">
        <v>15</v>
      </c>
      <c r="DE217" s="62">
        <v>2.4733661861391403E-2</v>
      </c>
      <c r="DF217" s="62">
        <v>13.47</v>
      </c>
      <c r="DG217" s="62">
        <v>34855</v>
      </c>
      <c r="DH217" s="62">
        <v>64.196943119040554</v>
      </c>
      <c r="DI217" s="62">
        <v>13.364000000000001</v>
      </c>
      <c r="DJ217" s="62">
        <v>0</v>
      </c>
      <c r="DK217" s="62">
        <v>0</v>
      </c>
      <c r="DL217" s="62">
        <v>13.256</v>
      </c>
      <c r="DM217" s="62">
        <v>0</v>
      </c>
      <c r="DN217" s="62">
        <v>0</v>
      </c>
      <c r="DO217" s="62">
        <v>13.17</v>
      </c>
      <c r="DP217" s="62">
        <v>59120</v>
      </c>
      <c r="DQ217" s="62">
        <v>138.24614565264145</v>
      </c>
      <c r="DR217" s="62">
        <v>0</v>
      </c>
      <c r="DS217" s="62">
        <v>0</v>
      </c>
      <c r="DT217" s="62">
        <v>0</v>
      </c>
      <c r="DU217" s="62">
        <v>0</v>
      </c>
      <c r="DV217" s="62">
        <v>0</v>
      </c>
      <c r="DW217" s="62">
        <v>0</v>
      </c>
      <c r="DX217" s="62">
        <v>12.94</v>
      </c>
      <c r="DY217" s="62">
        <v>11365</v>
      </c>
      <c r="DZ217" s="62">
        <v>32.17096025201505</v>
      </c>
      <c r="EA217" s="62"/>
      <c r="EB217" s="62"/>
      <c r="EC217" s="62"/>
      <c r="ED217" s="62"/>
      <c r="EE217" s="62"/>
      <c r="EF217" s="62"/>
      <c r="EG217" s="62">
        <v>12.77</v>
      </c>
      <c r="EH217" s="62">
        <v>202385</v>
      </c>
      <c r="EI217" s="62">
        <v>662.56093763803005</v>
      </c>
      <c r="EJ217" s="62"/>
      <c r="EK217" s="62">
        <v>0</v>
      </c>
      <c r="EL217" s="62">
        <v>0</v>
      </c>
      <c r="EM217" s="62">
        <v>0</v>
      </c>
      <c r="EN217" s="62">
        <v>0</v>
      </c>
      <c r="EO217" s="62">
        <v>0</v>
      </c>
      <c r="EP217" s="62">
        <v>12.71</v>
      </c>
      <c r="EQ217" s="62">
        <v>33065</v>
      </c>
      <c r="ER217" s="62">
        <v>121.85390079153169</v>
      </c>
      <c r="ES217" s="62">
        <v>12.66</v>
      </c>
      <c r="ET217" s="62">
        <v>9200</v>
      </c>
      <c r="EU217" s="62">
        <v>37.573008556563984</v>
      </c>
      <c r="EV217" s="62">
        <v>12.64</v>
      </c>
      <c r="EW217" s="62">
        <v>70</v>
      </c>
      <c r="EX217" s="62">
        <v>0.31220811033689172</v>
      </c>
      <c r="EY217" s="62">
        <v>12.59</v>
      </c>
      <c r="EZ217" s="62">
        <v>147685</v>
      </c>
      <c r="FA217" s="62">
        <v>709.64916186530411</v>
      </c>
      <c r="FB217" s="62">
        <v>12.605</v>
      </c>
      <c r="FC217" s="62">
        <v>50</v>
      </c>
      <c r="FD217" s="62">
        <v>0.25565203057495456</v>
      </c>
      <c r="FE217" s="62">
        <v>12.63</v>
      </c>
      <c r="FF217" s="62">
        <v>5235</v>
      </c>
      <c r="FG217" s="62">
        <v>28.276850522202221</v>
      </c>
      <c r="FH217" s="62">
        <v>12.664999999999999</v>
      </c>
      <c r="FI217" s="62">
        <v>90</v>
      </c>
      <c r="FJ217" s="62">
        <v>0.51141268667656958</v>
      </c>
      <c r="FK217" s="62">
        <v>12.67</v>
      </c>
      <c r="FL217" s="76">
        <v>76280</v>
      </c>
      <c r="FM217" s="76">
        <v>452.97233954162147</v>
      </c>
      <c r="FN217" s="76">
        <v>12.691000000000001</v>
      </c>
      <c r="FO217" s="76">
        <v>35</v>
      </c>
      <c r="FP217" s="76">
        <v>0.21568042406276033</v>
      </c>
      <c r="FQ217" s="76">
        <v>12.71</v>
      </c>
      <c r="FR217" s="76">
        <v>1380</v>
      </c>
      <c r="FS217" s="76">
        <v>8.7829115551240609</v>
      </c>
      <c r="FT217" s="76">
        <v>12.705</v>
      </c>
      <c r="FU217" s="76">
        <v>605</v>
      </c>
      <c r="FV217" s="76">
        <v>3.9737179358391019</v>
      </c>
      <c r="FW217" s="76">
        <v>12.7</v>
      </c>
      <c r="FX217" s="76">
        <v>150155</v>
      </c>
      <c r="FY217" s="76">
        <v>1013.320682862495</v>
      </c>
      <c r="FZ217" s="76">
        <v>12.724</v>
      </c>
      <c r="GA217" s="76">
        <v>20</v>
      </c>
      <c r="GB217" s="76">
        <v>0.13795384541993014</v>
      </c>
      <c r="GC217" s="62">
        <v>12.746</v>
      </c>
      <c r="GD217" s="62">
        <v>25</v>
      </c>
      <c r="GE217" s="62">
        <v>0.17585748126716763</v>
      </c>
      <c r="GF217" s="62">
        <v>12.766999999999999</v>
      </c>
      <c r="GG217" s="62">
        <v>0</v>
      </c>
      <c r="GH217" s="62">
        <v>0</v>
      </c>
      <c r="GI217" s="62">
        <v>12.785</v>
      </c>
      <c r="GJ217" s="62">
        <v>605</v>
      </c>
      <c r="GK217" s="62">
        <v>4.3993879246395506</v>
      </c>
      <c r="GL217" s="62">
        <v>12.847</v>
      </c>
      <c r="GM217" s="62">
        <v>0</v>
      </c>
      <c r="GN217" s="62">
        <v>0</v>
      </c>
      <c r="GO217" s="62">
        <v>12.9</v>
      </c>
      <c r="GP217" s="62">
        <v>43402</v>
      </c>
      <c r="GQ217" s="62">
        <v>327.88633017167632</v>
      </c>
      <c r="GR217" s="62">
        <v>12.932</v>
      </c>
      <c r="GS217" s="62">
        <v>0</v>
      </c>
      <c r="GT217" s="62">
        <v>0</v>
      </c>
      <c r="GU217" s="62">
        <v>12.96</v>
      </c>
      <c r="GV217" s="62">
        <v>10</v>
      </c>
      <c r="GW217" s="62">
        <v>7.681246342874741E-2</v>
      </c>
      <c r="GX217" s="62">
        <v>13.007</v>
      </c>
      <c r="GY217" s="62">
        <v>0</v>
      </c>
      <c r="GZ217" s="62">
        <v>0</v>
      </c>
      <c r="HA217" s="62">
        <v>13.05</v>
      </c>
      <c r="HB217" s="62">
        <v>31115</v>
      </c>
      <c r="HC217" s="62">
        <v>237.92795298380486</v>
      </c>
      <c r="HD217" s="62">
        <v>13.07</v>
      </c>
      <c r="HE217" s="62">
        <v>230</v>
      </c>
      <c r="HF217" s="62">
        <v>1.7349711337638938</v>
      </c>
      <c r="HG217" s="62">
        <v>13.13</v>
      </c>
      <c r="HH217" s="62">
        <v>14401</v>
      </c>
      <c r="HI217" s="62">
        <v>105.53937395475904</v>
      </c>
      <c r="HJ217" s="62">
        <v>0</v>
      </c>
      <c r="HK217" s="62">
        <v>0</v>
      </c>
      <c r="HL217" s="62">
        <v>0</v>
      </c>
      <c r="HM217" s="62">
        <v>13.13</v>
      </c>
      <c r="HN217" s="62">
        <v>0</v>
      </c>
      <c r="HO217" s="62">
        <v>0</v>
      </c>
      <c r="HP217" s="62">
        <v>13.13</v>
      </c>
      <c r="HQ217" s="62">
        <v>0</v>
      </c>
      <c r="HR217" s="62">
        <v>0</v>
      </c>
    </row>
    <row r="218" spans="27:226" s="43" customFormat="1">
      <c r="AA218" s="43">
        <f t="shared" si="72"/>
        <v>0</v>
      </c>
      <c r="AB218" s="43">
        <f t="shared" si="70"/>
        <v>0</v>
      </c>
      <c r="AF218" s="54">
        <v>42314</v>
      </c>
      <c r="AG218" s="43">
        <v>15.35</v>
      </c>
      <c r="AH218" s="43">
        <v>209240</v>
      </c>
      <c r="AI218" s="43">
        <f t="shared" si="73"/>
        <v>209240</v>
      </c>
      <c r="AK218" s="58">
        <f t="shared" si="74"/>
        <v>42536</v>
      </c>
      <c r="AL218" s="43">
        <f t="shared" si="78"/>
        <v>213</v>
      </c>
      <c r="AM218" s="43">
        <f>IF(AK218="","",NETWORKDAYS(AK218,$AM$2,FERIADOS!$A$1:$A$830)-1)</f>
        <v>139</v>
      </c>
      <c r="AN218" s="63">
        <v>3.4740000000000002</v>
      </c>
      <c r="AO218" s="43">
        <f t="shared" si="75"/>
        <v>13.744999999999999</v>
      </c>
      <c r="AP218" s="50">
        <f t="shared" si="76"/>
        <v>120371</v>
      </c>
      <c r="AQ218" s="59">
        <f t="shared" si="71"/>
        <v>156.50292049689128</v>
      </c>
      <c r="AR218" s="59">
        <f t="shared" si="77"/>
        <v>0</v>
      </c>
      <c r="AS218" s="72">
        <v>42536</v>
      </c>
      <c r="AT218" s="73">
        <v>4319.4742944821819</v>
      </c>
      <c r="AU218" s="62">
        <v>0</v>
      </c>
      <c r="AV218" s="62">
        <v>0</v>
      </c>
      <c r="AW218" s="62">
        <v>0</v>
      </c>
      <c r="AX218" s="62">
        <v>0</v>
      </c>
      <c r="AY218" s="62">
        <v>0</v>
      </c>
      <c r="AZ218" s="62">
        <v>0</v>
      </c>
      <c r="BA218" s="62">
        <v>0</v>
      </c>
      <c r="BB218" s="62">
        <v>0</v>
      </c>
      <c r="BC218" s="62">
        <v>0</v>
      </c>
      <c r="BD218" s="62">
        <v>0</v>
      </c>
      <c r="BE218" s="62">
        <v>0</v>
      </c>
      <c r="BF218" s="62">
        <v>0</v>
      </c>
      <c r="BG218" s="62">
        <v>0</v>
      </c>
      <c r="BH218" s="62">
        <v>0</v>
      </c>
      <c r="BI218" s="62">
        <v>0</v>
      </c>
      <c r="BJ218" s="62">
        <v>0</v>
      </c>
      <c r="BK218" s="62">
        <v>0</v>
      </c>
      <c r="BL218" s="62">
        <v>0</v>
      </c>
      <c r="BM218" s="62">
        <v>0</v>
      </c>
      <c r="BN218" s="74">
        <v>0</v>
      </c>
      <c r="BO218" s="75">
        <v>0</v>
      </c>
      <c r="BP218" s="62">
        <v>0</v>
      </c>
      <c r="BQ218" s="62">
        <v>0</v>
      </c>
      <c r="BR218" s="62">
        <v>0</v>
      </c>
      <c r="BS218" s="62">
        <v>0</v>
      </c>
      <c r="BT218" s="62">
        <v>0</v>
      </c>
      <c r="BU218" s="62">
        <v>0</v>
      </c>
      <c r="BV218" s="62">
        <v>0</v>
      </c>
      <c r="BW218" s="62">
        <v>0</v>
      </c>
      <c r="BX218" s="62">
        <v>0</v>
      </c>
      <c r="BY218" s="62">
        <v>0</v>
      </c>
      <c r="BZ218" s="62">
        <v>0</v>
      </c>
      <c r="CA218" s="62">
        <v>0</v>
      </c>
      <c r="CB218" s="62">
        <v>0</v>
      </c>
      <c r="CC218" s="62">
        <v>0</v>
      </c>
      <c r="CD218" s="62">
        <v>0</v>
      </c>
      <c r="CE218" s="62">
        <v>14.127000000000001</v>
      </c>
      <c r="CF218" s="62">
        <v>18310</v>
      </c>
      <c r="CG218" s="62">
        <v>2.3662053328359733</v>
      </c>
      <c r="CH218" s="62">
        <v>14.117000000000001</v>
      </c>
      <c r="CI218" s="62">
        <v>25270</v>
      </c>
      <c r="CJ218" s="62">
        <v>8.4482297160868942</v>
      </c>
      <c r="CK218" s="62">
        <v>14.090999999999999</v>
      </c>
      <c r="CL218" s="62">
        <v>6620</v>
      </c>
      <c r="CM218" s="62">
        <v>3.6669195896603952</v>
      </c>
      <c r="CN218" s="62">
        <v>14.035</v>
      </c>
      <c r="CO218" s="62">
        <v>40890</v>
      </c>
      <c r="CP218" s="62">
        <v>30.67527906980537</v>
      </c>
      <c r="CQ218" s="62">
        <v>13.91</v>
      </c>
      <c r="CR218" s="62">
        <v>220</v>
      </c>
      <c r="CS218" s="62">
        <v>0.20552292675817607</v>
      </c>
      <c r="CT218" s="62">
        <v>13.91</v>
      </c>
      <c r="CU218" s="62">
        <v>220</v>
      </c>
      <c r="CV218" s="62">
        <v>0.24492164732858918</v>
      </c>
      <c r="CW218" s="62">
        <v>13.91</v>
      </c>
      <c r="CX218" s="62">
        <v>120371</v>
      </c>
      <c r="CY218" s="62">
        <v>156.50292049689128</v>
      </c>
      <c r="CZ218" s="62">
        <v>13.598000000000001</v>
      </c>
      <c r="DA218" s="62">
        <v>150</v>
      </c>
      <c r="DB218" s="62">
        <v>0.22511777896993024</v>
      </c>
      <c r="DC218" s="62">
        <v>13.52</v>
      </c>
      <c r="DD218" s="62">
        <v>830</v>
      </c>
      <c r="DE218" s="62">
        <v>1.3731261775935963</v>
      </c>
      <c r="DF218" s="62">
        <v>13.41</v>
      </c>
      <c r="DG218" s="62">
        <v>11430</v>
      </c>
      <c r="DH218" s="62">
        <v>21.117177328157872</v>
      </c>
      <c r="DI218" s="62">
        <v>13.311</v>
      </c>
      <c r="DJ218" s="62">
        <v>2090</v>
      </c>
      <c r="DK218" s="62">
        <v>4.1729231786234502</v>
      </c>
      <c r="DL218" s="62">
        <v>13.21</v>
      </c>
      <c r="DM218" s="62">
        <v>3775</v>
      </c>
      <c r="DN218" s="62">
        <v>8.2119775603814684</v>
      </c>
      <c r="DO218" s="62">
        <v>13.12</v>
      </c>
      <c r="DP218" s="62">
        <v>57980</v>
      </c>
      <c r="DQ218" s="62">
        <v>135.83869434042791</v>
      </c>
      <c r="DR218" s="62">
        <v>0</v>
      </c>
      <c r="DS218" s="62">
        <v>0</v>
      </c>
      <c r="DT218" s="62">
        <v>0</v>
      </c>
      <c r="DU218" s="62">
        <v>0</v>
      </c>
      <c r="DV218" s="62">
        <v>0</v>
      </c>
      <c r="DW218" s="62">
        <v>0</v>
      </c>
      <c r="DX218" s="62">
        <v>12.89</v>
      </c>
      <c r="DY218" s="62">
        <v>6435</v>
      </c>
      <c r="DZ218" s="62">
        <v>18.238993823657825</v>
      </c>
      <c r="EA218" s="62"/>
      <c r="EB218" s="62"/>
      <c r="EC218" s="62"/>
      <c r="ED218" s="62"/>
      <c r="EE218" s="62"/>
      <c r="EF218" s="62"/>
      <c r="EG218" s="62">
        <v>12.72</v>
      </c>
      <c r="EH218" s="62">
        <v>197025</v>
      </c>
      <c r="EI218" s="62">
        <v>645.60703398185194</v>
      </c>
      <c r="EJ218" s="62"/>
      <c r="EK218" s="62">
        <v>0</v>
      </c>
      <c r="EL218" s="62">
        <v>0</v>
      </c>
      <c r="EM218" s="62">
        <v>0</v>
      </c>
      <c r="EN218" s="62">
        <v>0</v>
      </c>
      <c r="EO218" s="62">
        <v>0</v>
      </c>
      <c r="EP218" s="62">
        <v>12.66</v>
      </c>
      <c r="EQ218" s="62">
        <v>19630</v>
      </c>
      <c r="ER218" s="62">
        <v>72.391360882613483</v>
      </c>
      <c r="ES218" s="62">
        <v>12.62</v>
      </c>
      <c r="ET218" s="62">
        <v>20005</v>
      </c>
      <c r="EU218" s="62">
        <v>81.721361291295452</v>
      </c>
      <c r="EV218" s="62">
        <v>12.61</v>
      </c>
      <c r="EW218" s="62">
        <v>815</v>
      </c>
      <c r="EX218" s="62">
        <v>3.6343877109762142</v>
      </c>
      <c r="EY218" s="62">
        <v>12.58</v>
      </c>
      <c r="EZ218" s="62">
        <v>163835</v>
      </c>
      <c r="FA218" s="62">
        <v>786.54747495360232</v>
      </c>
      <c r="FB218" s="62">
        <v>12.58</v>
      </c>
      <c r="FC218" s="62">
        <v>475</v>
      </c>
      <c r="FD218" s="62">
        <v>2.4274604334681693</v>
      </c>
      <c r="FE218" s="62">
        <v>12.62</v>
      </c>
      <c r="FF218" s="62">
        <v>5630</v>
      </c>
      <c r="FG218" s="62">
        <v>30.376797760205502</v>
      </c>
      <c r="FH218" s="62">
        <v>12.64</v>
      </c>
      <c r="FI218" s="62">
        <v>455</v>
      </c>
      <c r="FJ218" s="62">
        <v>2.5838749884876191</v>
      </c>
      <c r="FK218" s="62">
        <v>12.66</v>
      </c>
      <c r="FL218" s="76">
        <v>66470</v>
      </c>
      <c r="FM218" s="76">
        <v>394.22301630209637</v>
      </c>
      <c r="FN218" s="76">
        <v>12.676</v>
      </c>
      <c r="FO218" s="76">
        <v>225</v>
      </c>
      <c r="FP218" s="76">
        <v>1.3850013004404635</v>
      </c>
      <c r="FQ218" s="76">
        <v>12.69</v>
      </c>
      <c r="FR218" s="76">
        <v>1770</v>
      </c>
      <c r="FS218" s="76">
        <v>11.254878629677505</v>
      </c>
      <c r="FT218" s="76">
        <v>12.679</v>
      </c>
      <c r="FU218" s="76">
        <v>25</v>
      </c>
      <c r="FV218" s="76">
        <v>0.16409911040211103</v>
      </c>
      <c r="FW218" s="76">
        <v>12.67</v>
      </c>
      <c r="FX218" s="76">
        <v>182680</v>
      </c>
      <c r="FY218" s="76">
        <v>1232.2844950415376</v>
      </c>
      <c r="FZ218" s="76">
        <v>12.691000000000001</v>
      </c>
      <c r="GA218" s="76">
        <v>15</v>
      </c>
      <c r="GB218" s="76">
        <v>0.10343867706237507</v>
      </c>
      <c r="GC218" s="62">
        <v>12.71</v>
      </c>
      <c r="GD218" s="62">
        <v>0</v>
      </c>
      <c r="GE218" s="62">
        <v>0</v>
      </c>
      <c r="GF218" s="62">
        <v>12.728999999999999</v>
      </c>
      <c r="GG218" s="62">
        <v>0</v>
      </c>
      <c r="GH218" s="62">
        <v>0</v>
      </c>
      <c r="GI218" s="62">
        <v>12.744999999999999</v>
      </c>
      <c r="GJ218" s="62">
        <v>600</v>
      </c>
      <c r="GK218" s="62">
        <v>4.3641274363065996</v>
      </c>
      <c r="GL218" s="62">
        <v>12.811999999999999</v>
      </c>
      <c r="GM218" s="62">
        <v>0</v>
      </c>
      <c r="GN218" s="62">
        <v>0</v>
      </c>
      <c r="GO218" s="62">
        <v>12.87</v>
      </c>
      <c r="GP218" s="62">
        <v>48050</v>
      </c>
      <c r="GQ218" s="62">
        <v>362.93556125641561</v>
      </c>
      <c r="GR218" s="62">
        <v>12.888999999999999</v>
      </c>
      <c r="GS218" s="62">
        <v>0</v>
      </c>
      <c r="GT218" s="62">
        <v>0</v>
      </c>
      <c r="GU218" s="62">
        <v>12.904999999999999</v>
      </c>
      <c r="GV218" s="62">
        <v>285</v>
      </c>
      <c r="GW218" s="62">
        <v>2.1932887977591031</v>
      </c>
      <c r="GX218" s="62">
        <v>12.96</v>
      </c>
      <c r="GY218" s="62">
        <v>0</v>
      </c>
      <c r="GZ218" s="62">
        <v>0</v>
      </c>
      <c r="HA218" s="62">
        <v>13.01</v>
      </c>
      <c r="HB218" s="62">
        <v>33230</v>
      </c>
      <c r="HC218" s="62">
        <v>254.36615249050695</v>
      </c>
      <c r="HD218" s="62">
        <v>13</v>
      </c>
      <c r="HE218" s="62">
        <v>555</v>
      </c>
      <c r="HF218" s="62">
        <v>4.2039428099902763</v>
      </c>
      <c r="HG218" s="62">
        <v>13.08</v>
      </c>
      <c r="HH218" s="62">
        <v>4820</v>
      </c>
      <c r="HI218" s="62">
        <v>35.418531660307124</v>
      </c>
      <c r="HJ218" s="62">
        <v>0</v>
      </c>
      <c r="HK218" s="62">
        <v>0</v>
      </c>
      <c r="HL218" s="62">
        <v>0</v>
      </c>
      <c r="HM218" s="62">
        <v>13.08</v>
      </c>
      <c r="HN218" s="62">
        <v>0</v>
      </c>
      <c r="HO218" s="62">
        <v>0</v>
      </c>
      <c r="HP218" s="62">
        <v>13.08</v>
      </c>
      <c r="HQ218" s="62">
        <v>0</v>
      </c>
      <c r="HR218" s="62">
        <v>0</v>
      </c>
    </row>
    <row r="219" spans="27:226" s="43" customFormat="1">
      <c r="AA219" s="43">
        <f t="shared" si="72"/>
        <v>0</v>
      </c>
      <c r="AB219" s="43">
        <f t="shared" si="70"/>
        <v>0</v>
      </c>
      <c r="AF219" s="54">
        <v>42317</v>
      </c>
      <c r="AG219" s="43">
        <v>15.45</v>
      </c>
      <c r="AH219" s="43">
        <v>81845</v>
      </c>
      <c r="AI219" s="43">
        <f t="shared" si="73"/>
        <v>81845</v>
      </c>
      <c r="AK219" s="58">
        <f t="shared" si="74"/>
        <v>42535</v>
      </c>
      <c r="AL219" s="43">
        <f t="shared" si="78"/>
        <v>214</v>
      </c>
      <c r="AM219" s="43">
        <f>IF(AK219="","",NETWORKDAYS(AK219,$AM$2,FERIADOS!$A$1:$A$830)-1)</f>
        <v>140</v>
      </c>
      <c r="AN219" s="63">
        <v>3.4822000000000002</v>
      </c>
      <c r="AO219" s="43">
        <f t="shared" si="75"/>
        <v>13.74</v>
      </c>
      <c r="AP219" s="50">
        <f t="shared" si="76"/>
        <v>155350</v>
      </c>
      <c r="AQ219" s="59">
        <f t="shared" si="71"/>
        <v>202.86583713056862</v>
      </c>
      <c r="AR219" s="59">
        <f t="shared" si="77"/>
        <v>0</v>
      </c>
      <c r="AS219" s="72">
        <v>42535</v>
      </c>
      <c r="AT219" s="73">
        <v>3426.9937454715118</v>
      </c>
      <c r="AU219" s="62">
        <v>0</v>
      </c>
      <c r="AV219" s="62">
        <v>0</v>
      </c>
      <c r="AW219" s="62">
        <v>0</v>
      </c>
      <c r="AX219" s="62">
        <v>0</v>
      </c>
      <c r="AY219" s="62">
        <v>0</v>
      </c>
      <c r="AZ219" s="62">
        <v>0</v>
      </c>
      <c r="BA219" s="62">
        <v>0</v>
      </c>
      <c r="BB219" s="62">
        <v>0</v>
      </c>
      <c r="BC219" s="62">
        <v>0</v>
      </c>
      <c r="BD219" s="62">
        <v>0</v>
      </c>
      <c r="BE219" s="62">
        <v>0</v>
      </c>
      <c r="BF219" s="62">
        <v>0</v>
      </c>
      <c r="BG219" s="62">
        <v>0</v>
      </c>
      <c r="BH219" s="62">
        <v>0</v>
      </c>
      <c r="BI219" s="62">
        <v>0</v>
      </c>
      <c r="BJ219" s="62">
        <v>0</v>
      </c>
      <c r="BK219" s="62">
        <v>0</v>
      </c>
      <c r="BL219" s="62">
        <v>0</v>
      </c>
      <c r="BM219" s="62">
        <v>0</v>
      </c>
      <c r="BN219" s="74">
        <v>0</v>
      </c>
      <c r="BO219" s="75">
        <v>0</v>
      </c>
      <c r="BP219" s="62">
        <v>0</v>
      </c>
      <c r="BQ219" s="62">
        <v>0</v>
      </c>
      <c r="BR219" s="62">
        <v>0</v>
      </c>
      <c r="BS219" s="62">
        <v>0</v>
      </c>
      <c r="BT219" s="62">
        <v>0</v>
      </c>
      <c r="BU219" s="62">
        <v>0</v>
      </c>
      <c r="BV219" s="62">
        <v>0</v>
      </c>
      <c r="BW219" s="62">
        <v>0</v>
      </c>
      <c r="BX219" s="62">
        <v>0</v>
      </c>
      <c r="BY219" s="62">
        <v>0</v>
      </c>
      <c r="BZ219" s="62">
        <v>0</v>
      </c>
      <c r="CA219" s="62">
        <v>0</v>
      </c>
      <c r="CB219" s="62">
        <v>0</v>
      </c>
      <c r="CC219" s="62">
        <v>0</v>
      </c>
      <c r="CD219" s="62">
        <v>0</v>
      </c>
      <c r="CE219" s="62">
        <v>14.128</v>
      </c>
      <c r="CF219" s="62">
        <v>24890</v>
      </c>
      <c r="CG219" s="62">
        <v>3.4539656879220195</v>
      </c>
      <c r="CH219" s="62">
        <v>14.117000000000001</v>
      </c>
      <c r="CI219" s="62">
        <v>20475</v>
      </c>
      <c r="CJ219" s="62">
        <v>7.0262246641644719</v>
      </c>
      <c r="CK219" s="62">
        <v>14.08</v>
      </c>
      <c r="CL219" s="62">
        <v>1105</v>
      </c>
      <c r="CM219" s="62">
        <v>0.62109672591659704</v>
      </c>
      <c r="CN219" s="62">
        <v>14.035</v>
      </c>
      <c r="CO219" s="62">
        <v>67865</v>
      </c>
      <c r="CP219" s="62">
        <v>51.416145383879318</v>
      </c>
      <c r="CQ219" s="62">
        <v>13.88</v>
      </c>
      <c r="CR219" s="62">
        <v>2250</v>
      </c>
      <c r="CS219" s="62">
        <v>2.1180695507612799</v>
      </c>
      <c r="CT219" s="62">
        <v>13.88</v>
      </c>
      <c r="CU219" s="62">
        <v>2250</v>
      </c>
      <c r="CV219" s="62">
        <v>2.5198345527435584</v>
      </c>
      <c r="CW219" s="62">
        <v>13.88</v>
      </c>
      <c r="CX219" s="62">
        <v>155350</v>
      </c>
      <c r="CY219" s="62">
        <v>202.86583713056862</v>
      </c>
      <c r="CZ219" s="62">
        <v>13.605</v>
      </c>
      <c r="DA219" s="62">
        <v>4710</v>
      </c>
      <c r="DB219" s="62">
        <v>7.0912752173855491</v>
      </c>
      <c r="DC219" s="62">
        <v>13.503</v>
      </c>
      <c r="DD219" s="62">
        <v>10</v>
      </c>
      <c r="DE219" s="62">
        <v>1.6592344048068641E-2</v>
      </c>
      <c r="DF219" s="62">
        <v>13.4</v>
      </c>
      <c r="DG219" s="62">
        <v>16660</v>
      </c>
      <c r="DH219" s="62">
        <v>30.84801993396481</v>
      </c>
      <c r="DI219" s="62">
        <v>13.291</v>
      </c>
      <c r="DJ219" s="62">
        <v>2620</v>
      </c>
      <c r="DK219" s="62">
        <v>5.2415656651069913</v>
      </c>
      <c r="DL219" s="62">
        <v>13.179</v>
      </c>
      <c r="DM219" s="62">
        <v>190</v>
      </c>
      <c r="DN219" s="62">
        <v>0.41406099968352295</v>
      </c>
      <c r="DO219" s="62">
        <v>13.09</v>
      </c>
      <c r="DP219" s="62">
        <v>22290</v>
      </c>
      <c r="DQ219" s="62">
        <v>52.299468501658147</v>
      </c>
      <c r="DR219" s="62">
        <v>0</v>
      </c>
      <c r="DS219" s="62">
        <v>0</v>
      </c>
      <c r="DT219" s="62">
        <v>0</v>
      </c>
      <c r="DU219" s="62">
        <v>0</v>
      </c>
      <c r="DV219" s="62">
        <v>0</v>
      </c>
      <c r="DW219" s="62">
        <v>0</v>
      </c>
      <c r="DX219" s="62">
        <v>12.87</v>
      </c>
      <c r="DY219" s="62">
        <v>20350</v>
      </c>
      <c r="DZ219" s="62">
        <v>57.714289470091501</v>
      </c>
      <c r="EA219" s="62"/>
      <c r="EB219" s="62"/>
      <c r="EC219" s="62"/>
      <c r="ED219" s="62"/>
      <c r="EE219" s="62"/>
      <c r="EF219" s="62"/>
      <c r="EG219" s="62">
        <v>12.69</v>
      </c>
      <c r="EH219" s="62">
        <v>172205</v>
      </c>
      <c r="EI219" s="62">
        <v>564.51038753714658</v>
      </c>
      <c r="EJ219" s="62"/>
      <c r="EK219" s="62">
        <v>0</v>
      </c>
      <c r="EL219" s="62">
        <v>0</v>
      </c>
      <c r="EM219" s="62">
        <v>0</v>
      </c>
      <c r="EN219" s="62">
        <v>0</v>
      </c>
      <c r="EO219" s="62">
        <v>0</v>
      </c>
      <c r="EP219" s="62">
        <v>12.63</v>
      </c>
      <c r="EQ219" s="62">
        <v>31070</v>
      </c>
      <c r="ER219" s="62">
        <v>114.59483738175368</v>
      </c>
      <c r="ES219" s="62">
        <v>12.58</v>
      </c>
      <c r="ET219" s="62">
        <v>6175</v>
      </c>
      <c r="EU219" s="62">
        <v>25.230159156379784</v>
      </c>
      <c r="EV219" s="62">
        <v>12.55</v>
      </c>
      <c r="EW219" s="62">
        <v>390</v>
      </c>
      <c r="EX219" s="62">
        <v>1.7402997464935779</v>
      </c>
      <c r="EY219" s="62">
        <v>12.52</v>
      </c>
      <c r="EZ219" s="62">
        <v>128445</v>
      </c>
      <c r="FA219" s="62">
        <v>617.02956890910559</v>
      </c>
      <c r="FB219" s="62">
        <v>12.535</v>
      </c>
      <c r="FC219" s="62">
        <v>1040</v>
      </c>
      <c r="FD219" s="62">
        <v>5.3154541956913102</v>
      </c>
      <c r="FE219" s="62">
        <v>12.56</v>
      </c>
      <c r="FF219" s="62">
        <v>4500</v>
      </c>
      <c r="FG219" s="62">
        <v>24.295125004074691</v>
      </c>
      <c r="FH219" s="62">
        <v>12.585000000000001</v>
      </c>
      <c r="FI219" s="62">
        <v>65</v>
      </c>
      <c r="FJ219" s="62">
        <v>0.36929932024378048</v>
      </c>
      <c r="FK219" s="62">
        <v>12.61</v>
      </c>
      <c r="FL219" s="76">
        <v>47330</v>
      </c>
      <c r="FM219" s="76">
        <v>280.79284520281067</v>
      </c>
      <c r="FN219" s="76">
        <v>12.631</v>
      </c>
      <c r="FO219" s="76">
        <v>260</v>
      </c>
      <c r="FP219" s="76">
        <v>1.6006535788543392</v>
      </c>
      <c r="FQ219" s="76">
        <v>12.65</v>
      </c>
      <c r="FR219" s="76">
        <v>1870</v>
      </c>
      <c r="FS219" s="76">
        <v>11.890026959495717</v>
      </c>
      <c r="FT219" s="76">
        <v>12.638999999999999</v>
      </c>
      <c r="FU219" s="76">
        <v>5</v>
      </c>
      <c r="FV219" s="76">
        <v>3.2818913219877253E-2</v>
      </c>
      <c r="FW219" s="76">
        <v>12.63</v>
      </c>
      <c r="FX219" s="76">
        <v>116552</v>
      </c>
      <c r="FY219" s="76">
        <v>786.22037711208975</v>
      </c>
      <c r="FZ219" s="76">
        <v>12.653</v>
      </c>
      <c r="GA219" s="76">
        <v>5</v>
      </c>
      <c r="GB219" s="76">
        <v>3.4477781631254679E-2</v>
      </c>
      <c r="GC219" s="62">
        <v>12.673</v>
      </c>
      <c r="GD219" s="62">
        <v>0</v>
      </c>
      <c r="GE219" s="62">
        <v>0</v>
      </c>
      <c r="GF219" s="62">
        <v>12.693</v>
      </c>
      <c r="GG219" s="62">
        <v>0</v>
      </c>
      <c r="GH219" s="62">
        <v>0</v>
      </c>
      <c r="GI219" s="62">
        <v>12.71</v>
      </c>
      <c r="GJ219" s="62">
        <v>2355</v>
      </c>
      <c r="GK219" s="62">
        <v>17.127704824533094</v>
      </c>
      <c r="GL219" s="62">
        <v>12.769</v>
      </c>
      <c r="GM219" s="62">
        <v>0</v>
      </c>
      <c r="GN219" s="62">
        <v>0</v>
      </c>
      <c r="GO219" s="62">
        <v>12.82</v>
      </c>
      <c r="GP219" s="62">
        <v>46135</v>
      </c>
      <c r="GQ219" s="62">
        <v>348.85694584652992</v>
      </c>
      <c r="GR219" s="62">
        <v>12.849</v>
      </c>
      <c r="GS219" s="62">
        <v>0</v>
      </c>
      <c r="GT219" s="62">
        <v>0</v>
      </c>
      <c r="GU219" s="62">
        <v>12.875</v>
      </c>
      <c r="GV219" s="62">
        <v>20</v>
      </c>
      <c r="GW219" s="62">
        <v>0.15390772172856934</v>
      </c>
      <c r="GX219" s="62">
        <v>12.914</v>
      </c>
      <c r="GY219" s="62">
        <v>0</v>
      </c>
      <c r="GZ219" s="62">
        <v>0</v>
      </c>
      <c r="HA219" s="62">
        <v>12.95</v>
      </c>
      <c r="HB219" s="62">
        <v>21475</v>
      </c>
      <c r="HC219" s="62">
        <v>164.82652246578371</v>
      </c>
      <c r="HD219" s="62">
        <v>12.96</v>
      </c>
      <c r="HE219" s="62">
        <v>20</v>
      </c>
      <c r="HF219" s="62">
        <v>0.15169088602137368</v>
      </c>
      <c r="HG219" s="62">
        <v>13.01</v>
      </c>
      <c r="HH219" s="62">
        <v>5225</v>
      </c>
      <c r="HI219" s="62">
        <v>38.574197100030382</v>
      </c>
      <c r="HJ219" s="62">
        <v>0</v>
      </c>
      <c r="HK219" s="62">
        <v>0</v>
      </c>
      <c r="HL219" s="62">
        <v>0</v>
      </c>
      <c r="HM219" s="62">
        <v>13.01</v>
      </c>
      <c r="HN219" s="62">
        <v>0</v>
      </c>
      <c r="HO219" s="62">
        <v>0</v>
      </c>
      <c r="HP219" s="62">
        <v>13.01</v>
      </c>
      <c r="HQ219" s="62">
        <v>0</v>
      </c>
      <c r="HR219" s="62">
        <v>0</v>
      </c>
    </row>
    <row r="220" spans="27:226" s="43" customFormat="1">
      <c r="AA220" s="43">
        <f t="shared" si="72"/>
        <v>0</v>
      </c>
      <c r="AB220" s="43">
        <f t="shared" si="70"/>
        <v>0</v>
      </c>
      <c r="AF220" s="54">
        <v>42318</v>
      </c>
      <c r="AG220" s="43">
        <v>15.52</v>
      </c>
      <c r="AH220" s="43">
        <v>213300</v>
      </c>
      <c r="AI220" s="43">
        <f t="shared" si="73"/>
        <v>213300</v>
      </c>
      <c r="AK220" s="58">
        <f t="shared" si="74"/>
        <v>42534</v>
      </c>
      <c r="AL220" s="43">
        <f t="shared" si="78"/>
        <v>215</v>
      </c>
      <c r="AM220" s="43">
        <f>IF(AK220="","",NETWORKDAYS(AK220,$AM$2,FERIADOS!$A$1:$A$830)-1)</f>
        <v>141</v>
      </c>
      <c r="AN220" s="63">
        <v>3.4826000000000001</v>
      </c>
      <c r="AO220" s="43">
        <f t="shared" si="75"/>
        <v>13.705</v>
      </c>
      <c r="AP220" s="50">
        <f t="shared" si="76"/>
        <v>123295</v>
      </c>
      <c r="AQ220" s="59">
        <f t="shared" si="71"/>
        <v>162.13280170871244</v>
      </c>
      <c r="AR220" s="59">
        <f t="shared" si="77"/>
        <v>0</v>
      </c>
      <c r="AS220" s="72">
        <v>42534</v>
      </c>
      <c r="AT220" s="73">
        <v>3580.4220223661932</v>
      </c>
      <c r="AU220" s="62">
        <v>0</v>
      </c>
      <c r="AV220" s="62">
        <v>0</v>
      </c>
      <c r="AW220" s="62">
        <v>0</v>
      </c>
      <c r="AX220" s="62">
        <v>0</v>
      </c>
      <c r="AY220" s="62">
        <v>0</v>
      </c>
      <c r="AZ220" s="62">
        <v>0</v>
      </c>
      <c r="BA220" s="62">
        <v>0</v>
      </c>
      <c r="BB220" s="62">
        <v>0</v>
      </c>
      <c r="BC220" s="62">
        <v>0</v>
      </c>
      <c r="BD220" s="62">
        <v>0</v>
      </c>
      <c r="BE220" s="62">
        <v>0</v>
      </c>
      <c r="BF220" s="62">
        <v>0</v>
      </c>
      <c r="BG220" s="62">
        <v>0</v>
      </c>
      <c r="BH220" s="62">
        <v>0</v>
      </c>
      <c r="BI220" s="62">
        <v>0</v>
      </c>
      <c r="BJ220" s="62">
        <v>0</v>
      </c>
      <c r="BK220" s="62">
        <v>0</v>
      </c>
      <c r="BL220" s="62">
        <v>0</v>
      </c>
      <c r="BM220" s="62">
        <v>0</v>
      </c>
      <c r="BN220" s="74">
        <v>0</v>
      </c>
      <c r="BO220" s="75">
        <v>0</v>
      </c>
      <c r="BP220" s="62">
        <v>0</v>
      </c>
      <c r="BQ220" s="62">
        <v>0</v>
      </c>
      <c r="BR220" s="62">
        <v>0</v>
      </c>
      <c r="BS220" s="62">
        <v>0</v>
      </c>
      <c r="BT220" s="62">
        <v>0</v>
      </c>
      <c r="BU220" s="62">
        <v>0</v>
      </c>
      <c r="BV220" s="62">
        <v>0</v>
      </c>
      <c r="BW220" s="62">
        <v>0</v>
      </c>
      <c r="BX220" s="62">
        <v>0</v>
      </c>
      <c r="BY220" s="62">
        <v>0</v>
      </c>
      <c r="BZ220" s="62">
        <v>0</v>
      </c>
      <c r="CA220" s="62">
        <v>0</v>
      </c>
      <c r="CB220" s="62">
        <v>0</v>
      </c>
      <c r="CC220" s="62">
        <v>0</v>
      </c>
      <c r="CD220" s="62">
        <v>0</v>
      </c>
      <c r="CE220" s="62">
        <v>14.125</v>
      </c>
      <c r="CF220" s="62">
        <v>15245</v>
      </c>
      <c r="CG220" s="62">
        <v>2.2652609515624138</v>
      </c>
      <c r="CH220" s="62">
        <v>14.115</v>
      </c>
      <c r="CI220" s="62">
        <v>43985</v>
      </c>
      <c r="CJ220" s="62">
        <v>15.515594048156355</v>
      </c>
      <c r="CK220" s="62">
        <v>14.09</v>
      </c>
      <c r="CL220" s="62">
        <v>1030</v>
      </c>
      <c r="CM220" s="62">
        <v>0.58848353722641866</v>
      </c>
      <c r="CN220" s="62">
        <v>14.01</v>
      </c>
      <c r="CO220" s="62">
        <v>179150</v>
      </c>
      <c r="CP220" s="62">
        <v>137.39869044090804</v>
      </c>
      <c r="CQ220" s="62">
        <v>13.85</v>
      </c>
      <c r="CR220" s="62">
        <v>23865</v>
      </c>
      <c r="CS220" s="62">
        <v>22.68662488496371</v>
      </c>
      <c r="CT220" s="62">
        <v>13.85</v>
      </c>
      <c r="CU220" s="62">
        <v>23865</v>
      </c>
      <c r="CV220" s="62">
        <v>26.945128597407919</v>
      </c>
      <c r="CW220" s="62">
        <v>13.85</v>
      </c>
      <c r="CX220" s="62">
        <v>123295</v>
      </c>
      <c r="CY220" s="62">
        <v>162.13280170871244</v>
      </c>
      <c r="CZ220" s="62">
        <v>13.585000000000001</v>
      </c>
      <c r="DA220" s="62">
        <v>295</v>
      </c>
      <c r="DB220" s="62">
        <v>0.44672288727994092</v>
      </c>
      <c r="DC220" s="62">
        <v>13.471</v>
      </c>
      <c r="DD220" s="62">
        <v>700</v>
      </c>
      <c r="DE220" s="62">
        <v>1.1677270223077523</v>
      </c>
      <c r="DF220" s="62">
        <v>13.355</v>
      </c>
      <c r="DG220" s="62">
        <v>7560</v>
      </c>
      <c r="DH220" s="62">
        <v>14.068369927010249</v>
      </c>
      <c r="DI220" s="62">
        <v>13.247</v>
      </c>
      <c r="DJ220" s="62">
        <v>795</v>
      </c>
      <c r="DK220" s="62">
        <v>1.5978345410619919</v>
      </c>
      <c r="DL220" s="62">
        <v>13.138</v>
      </c>
      <c r="DM220" s="62">
        <v>0</v>
      </c>
      <c r="DN220" s="62">
        <v>0</v>
      </c>
      <c r="DO220" s="62">
        <v>13.05</v>
      </c>
      <c r="DP220" s="62">
        <v>35795</v>
      </c>
      <c r="DQ220" s="62">
        <v>84.313916078068388</v>
      </c>
      <c r="DR220" s="62">
        <v>0</v>
      </c>
      <c r="DS220" s="62">
        <v>0</v>
      </c>
      <c r="DT220" s="62">
        <v>0</v>
      </c>
      <c r="DU220" s="62">
        <v>0</v>
      </c>
      <c r="DV220" s="62">
        <v>0</v>
      </c>
      <c r="DW220" s="62">
        <v>0</v>
      </c>
      <c r="DX220" s="62">
        <v>12.82</v>
      </c>
      <c r="DY220" s="62">
        <v>15440</v>
      </c>
      <c r="DZ220" s="62">
        <v>43.941023563255413</v>
      </c>
      <c r="EA220" s="62"/>
      <c r="EB220" s="62"/>
      <c r="EC220" s="62"/>
      <c r="ED220" s="62"/>
      <c r="EE220" s="62"/>
      <c r="EF220" s="62"/>
      <c r="EG220" s="62">
        <v>12.66</v>
      </c>
      <c r="EH220" s="62">
        <v>190792</v>
      </c>
      <c r="EI220" s="62">
        <v>627.1013820099364</v>
      </c>
      <c r="EJ220" s="62"/>
      <c r="EK220" s="62">
        <v>0</v>
      </c>
      <c r="EL220" s="62">
        <v>0</v>
      </c>
      <c r="EM220" s="62">
        <v>0</v>
      </c>
      <c r="EN220" s="62">
        <v>0</v>
      </c>
      <c r="EO220" s="62">
        <v>0</v>
      </c>
      <c r="EP220" s="62">
        <v>12.6</v>
      </c>
      <c r="EQ220" s="62">
        <v>32715</v>
      </c>
      <c r="ER220" s="62">
        <v>120.94863279742022</v>
      </c>
      <c r="ES220" s="62">
        <v>12.56</v>
      </c>
      <c r="ET220" s="62">
        <v>18390</v>
      </c>
      <c r="EU220" s="62">
        <v>75.281734979762021</v>
      </c>
      <c r="EV220" s="62">
        <v>12.53</v>
      </c>
      <c r="EW220" s="62">
        <v>1220</v>
      </c>
      <c r="EX220" s="62">
        <v>5.4534442932460543</v>
      </c>
      <c r="EY220" s="62">
        <v>12.49</v>
      </c>
      <c r="EZ220" s="62">
        <v>130585</v>
      </c>
      <c r="FA220" s="62">
        <v>628.51742694051654</v>
      </c>
      <c r="FB220" s="62">
        <v>12.51</v>
      </c>
      <c r="FC220" s="62">
        <v>3755</v>
      </c>
      <c r="FD220" s="62">
        <v>19.224185804716249</v>
      </c>
      <c r="FE220" s="62">
        <v>12.53</v>
      </c>
      <c r="FF220" s="62">
        <v>15940</v>
      </c>
      <c r="FG220" s="62">
        <v>86.21378450057783</v>
      </c>
      <c r="FH220" s="62">
        <v>12.55</v>
      </c>
      <c r="FI220" s="62">
        <v>1610</v>
      </c>
      <c r="FJ220" s="62">
        <v>9.1651631640412905</v>
      </c>
      <c r="FK220" s="62">
        <v>12.57</v>
      </c>
      <c r="FL220" s="76">
        <v>52050</v>
      </c>
      <c r="FM220" s="76">
        <v>309.459225877758</v>
      </c>
      <c r="FN220" s="76">
        <v>12.6</v>
      </c>
      <c r="FO220" s="76">
        <v>605</v>
      </c>
      <c r="FP220" s="76">
        <v>3.7312306798422807</v>
      </c>
      <c r="FQ220" s="76">
        <v>12.59</v>
      </c>
      <c r="FR220" s="76">
        <v>2340</v>
      </c>
      <c r="FS220" s="76">
        <v>14.924311886673046</v>
      </c>
      <c r="FT220" s="76">
        <v>12.58</v>
      </c>
      <c r="FU220" s="76">
        <v>9425</v>
      </c>
      <c r="FV220" s="76">
        <v>62.056409652471601</v>
      </c>
      <c r="FW220" s="76">
        <v>12.59</v>
      </c>
      <c r="FX220" s="76">
        <v>115470</v>
      </c>
      <c r="FY220" s="76">
        <v>780.68084500485099</v>
      </c>
      <c r="FZ220" s="76">
        <v>12.61</v>
      </c>
      <c r="GA220" s="76">
        <v>65</v>
      </c>
      <c r="GB220" s="76">
        <v>0.44931095225651285</v>
      </c>
      <c r="GC220" s="62">
        <v>12.624000000000001</v>
      </c>
      <c r="GD220" s="62">
        <v>5</v>
      </c>
      <c r="GE220" s="62">
        <v>3.5266339233337662E-2</v>
      </c>
      <c r="GF220" s="62">
        <v>12.638</v>
      </c>
      <c r="GG220" s="62">
        <v>0</v>
      </c>
      <c r="GH220" s="62">
        <v>0</v>
      </c>
      <c r="GI220" s="62">
        <v>12.65</v>
      </c>
      <c r="GJ220" s="62">
        <v>4590</v>
      </c>
      <c r="GK220" s="62">
        <v>33.50336246183506</v>
      </c>
      <c r="GL220" s="62">
        <v>12.709</v>
      </c>
      <c r="GM220" s="62">
        <v>0</v>
      </c>
      <c r="GN220" s="62">
        <v>0</v>
      </c>
      <c r="GO220" s="62">
        <v>12.76</v>
      </c>
      <c r="GP220" s="62">
        <v>21955</v>
      </c>
      <c r="GQ220" s="62">
        <v>166.68528263954673</v>
      </c>
      <c r="GR220" s="62">
        <v>12.781000000000001</v>
      </c>
      <c r="GS220" s="62">
        <v>0</v>
      </c>
      <c r="GT220" s="62">
        <v>0</v>
      </c>
      <c r="GU220" s="62">
        <v>12.8</v>
      </c>
      <c r="GV220" s="62">
        <v>2420</v>
      </c>
      <c r="GW220" s="62">
        <v>18.727370687123297</v>
      </c>
      <c r="GX220" s="62">
        <v>12.847</v>
      </c>
      <c r="GY220" s="62">
        <v>0</v>
      </c>
      <c r="GZ220" s="62">
        <v>0</v>
      </c>
      <c r="HA220" s="62">
        <v>12.89</v>
      </c>
      <c r="HB220" s="62">
        <v>9455</v>
      </c>
      <c r="HC220" s="62">
        <v>72.928506113334905</v>
      </c>
      <c r="HD220" s="62">
        <v>12.91</v>
      </c>
      <c r="HE220" s="62">
        <v>2060</v>
      </c>
      <c r="HF220" s="62">
        <v>15.694350438070256</v>
      </c>
      <c r="HG220" s="62">
        <v>12.94</v>
      </c>
      <c r="HH220" s="62">
        <v>2220</v>
      </c>
      <c r="HI220" s="62">
        <v>16.503219150843602</v>
      </c>
      <c r="HJ220" s="62">
        <v>0</v>
      </c>
      <c r="HK220" s="62">
        <v>0</v>
      </c>
      <c r="HL220" s="62">
        <v>0</v>
      </c>
      <c r="HM220" s="62">
        <v>12.94</v>
      </c>
      <c r="HN220" s="62">
        <v>10</v>
      </c>
      <c r="HO220" s="62">
        <v>6.9397804216224698E-2</v>
      </c>
      <c r="HP220" s="62">
        <v>12.94</v>
      </c>
      <c r="HQ220" s="62">
        <v>0</v>
      </c>
      <c r="HR220" s="62">
        <v>0</v>
      </c>
    </row>
    <row r="221" spans="27:226" s="43" customFormat="1">
      <c r="AA221" s="43">
        <f t="shared" si="72"/>
        <v>0</v>
      </c>
      <c r="AB221" s="43">
        <f t="shared" si="70"/>
        <v>0</v>
      </c>
      <c r="AF221" s="54">
        <v>42319</v>
      </c>
      <c r="AG221" s="43">
        <v>15.47</v>
      </c>
      <c r="AH221" s="43">
        <v>112955</v>
      </c>
      <c r="AI221" s="43">
        <f t="shared" si="73"/>
        <v>112955</v>
      </c>
      <c r="AK221" s="58">
        <f t="shared" si="74"/>
        <v>42531</v>
      </c>
      <c r="AL221" s="43">
        <f t="shared" si="78"/>
        <v>216</v>
      </c>
      <c r="AM221" s="43">
        <f>IF(AK221="","",NETWORKDAYS(AK221,$AM$2,FERIADOS!$A$1:$A$830)-1)</f>
        <v>142</v>
      </c>
      <c r="AN221" s="63">
        <v>3.4196</v>
      </c>
      <c r="AO221" s="43">
        <f t="shared" si="75"/>
        <v>13.705</v>
      </c>
      <c r="AP221" s="50">
        <f t="shared" si="76"/>
        <v>96567</v>
      </c>
      <c r="AQ221" s="59">
        <f t="shared" si="71"/>
        <v>130.17582349565032</v>
      </c>
      <c r="AR221" s="59">
        <f t="shared" si="77"/>
        <v>0</v>
      </c>
      <c r="AS221" s="72">
        <v>42531</v>
      </c>
      <c r="AT221" s="73">
        <v>3472.6134044538539</v>
      </c>
      <c r="AU221" s="62">
        <v>0</v>
      </c>
      <c r="AV221" s="62">
        <v>0</v>
      </c>
      <c r="AW221" s="62">
        <v>0</v>
      </c>
      <c r="AX221" s="62">
        <v>0</v>
      </c>
      <c r="AY221" s="62">
        <v>0</v>
      </c>
      <c r="AZ221" s="62">
        <v>0</v>
      </c>
      <c r="BA221" s="62">
        <v>0</v>
      </c>
      <c r="BB221" s="62">
        <v>0</v>
      </c>
      <c r="BC221" s="62">
        <v>0</v>
      </c>
      <c r="BD221" s="62">
        <v>0</v>
      </c>
      <c r="BE221" s="62">
        <v>0</v>
      </c>
      <c r="BF221" s="62">
        <v>0</v>
      </c>
      <c r="BG221" s="62">
        <v>0</v>
      </c>
      <c r="BH221" s="62">
        <v>0</v>
      </c>
      <c r="BI221" s="62">
        <v>0</v>
      </c>
      <c r="BJ221" s="62">
        <v>0</v>
      </c>
      <c r="BK221" s="62">
        <v>0</v>
      </c>
      <c r="BL221" s="62">
        <v>0</v>
      </c>
      <c r="BM221" s="62">
        <v>0</v>
      </c>
      <c r="BN221" s="74">
        <v>0</v>
      </c>
      <c r="BO221" s="75">
        <v>0</v>
      </c>
      <c r="BP221" s="62">
        <v>0</v>
      </c>
      <c r="BQ221" s="62">
        <v>0</v>
      </c>
      <c r="BR221" s="62">
        <v>0</v>
      </c>
      <c r="BS221" s="62">
        <v>0</v>
      </c>
      <c r="BT221" s="62">
        <v>0</v>
      </c>
      <c r="BU221" s="62">
        <v>0</v>
      </c>
      <c r="BV221" s="62">
        <v>0</v>
      </c>
      <c r="BW221" s="62">
        <v>0</v>
      </c>
      <c r="BX221" s="62">
        <v>0</v>
      </c>
      <c r="BY221" s="62">
        <v>0</v>
      </c>
      <c r="BZ221" s="62">
        <v>0</v>
      </c>
      <c r="CA221" s="62">
        <v>0</v>
      </c>
      <c r="CB221" s="62">
        <v>0</v>
      </c>
      <c r="CC221" s="62">
        <v>0</v>
      </c>
      <c r="CD221" s="62">
        <v>0</v>
      </c>
      <c r="CE221" s="62">
        <v>14.125</v>
      </c>
      <c r="CF221" s="62">
        <v>11680</v>
      </c>
      <c r="CG221" s="62">
        <v>1.884356031593061</v>
      </c>
      <c r="CH221" s="62">
        <v>14.115</v>
      </c>
      <c r="CI221" s="62">
        <v>17825</v>
      </c>
      <c r="CJ221" s="62">
        <v>6.5779915372128119</v>
      </c>
      <c r="CK221" s="62">
        <v>14.099</v>
      </c>
      <c r="CL221" s="62">
        <v>53410</v>
      </c>
      <c r="CM221" s="62">
        <v>31.58476206977835</v>
      </c>
      <c r="CN221" s="62">
        <v>14.03</v>
      </c>
      <c r="CO221" s="62">
        <v>55940</v>
      </c>
      <c r="CP221" s="62">
        <v>44.206378050855399</v>
      </c>
      <c r="CQ221" s="62">
        <v>13.87</v>
      </c>
      <c r="CR221" s="62">
        <v>35</v>
      </c>
      <c r="CS221" s="62">
        <v>3.419760979760203E-2</v>
      </c>
      <c r="CT221" s="62">
        <v>13.87</v>
      </c>
      <c r="CU221" s="62">
        <v>35</v>
      </c>
      <c r="CV221" s="62">
        <v>4.0549249365436441E-2</v>
      </c>
      <c r="CW221" s="62">
        <v>13.87</v>
      </c>
      <c r="CX221" s="62">
        <v>96567</v>
      </c>
      <c r="CY221" s="62">
        <v>130.17582349565032</v>
      </c>
      <c r="CZ221" s="62">
        <v>13.552</v>
      </c>
      <c r="DA221" s="62">
        <v>10</v>
      </c>
      <c r="DB221" s="62">
        <v>1.5515789006455246E-2</v>
      </c>
      <c r="DC221" s="62">
        <v>13.46</v>
      </c>
      <c r="DD221" s="62">
        <v>330</v>
      </c>
      <c r="DE221" s="62">
        <v>0.56353396908553866</v>
      </c>
      <c r="DF221" s="62">
        <v>13.355</v>
      </c>
      <c r="DG221" s="62">
        <v>15335</v>
      </c>
      <c r="DH221" s="62">
        <v>29.189817285034028</v>
      </c>
      <c r="DI221" s="62">
        <v>13.26</v>
      </c>
      <c r="DJ221" s="62">
        <v>2000</v>
      </c>
      <c r="DK221" s="62">
        <v>4.1092026514618851</v>
      </c>
      <c r="DL221" s="62">
        <v>13.138</v>
      </c>
      <c r="DM221" s="62">
        <v>60</v>
      </c>
      <c r="DN221" s="62">
        <v>0.13420537501725779</v>
      </c>
      <c r="DO221" s="62">
        <v>13.05</v>
      </c>
      <c r="DP221" s="62">
        <v>31345</v>
      </c>
      <c r="DQ221" s="62">
        <v>75.438264645273094</v>
      </c>
      <c r="DR221" s="62">
        <v>0</v>
      </c>
      <c r="DS221" s="62">
        <v>0</v>
      </c>
      <c r="DT221" s="62">
        <v>0</v>
      </c>
      <c r="DU221" s="62">
        <v>0</v>
      </c>
      <c r="DV221" s="62">
        <v>0</v>
      </c>
      <c r="DW221" s="62">
        <v>0</v>
      </c>
      <c r="DX221" s="62">
        <v>12.84</v>
      </c>
      <c r="DY221" s="62">
        <v>8825</v>
      </c>
      <c r="DZ221" s="62">
        <v>25.632676094063964</v>
      </c>
      <c r="EA221" s="62"/>
      <c r="EB221" s="62"/>
      <c r="EC221" s="62"/>
      <c r="ED221" s="62"/>
      <c r="EE221" s="62"/>
      <c r="EF221" s="62"/>
      <c r="EG221" s="62">
        <v>12.68</v>
      </c>
      <c r="EH221" s="62">
        <v>191965</v>
      </c>
      <c r="EI221" s="62">
        <v>643.62780944502163</v>
      </c>
      <c r="EJ221" s="62"/>
      <c r="EK221" s="62">
        <v>0</v>
      </c>
      <c r="EL221" s="62">
        <v>0</v>
      </c>
      <c r="EM221" s="62">
        <v>0</v>
      </c>
      <c r="EN221" s="62">
        <v>0</v>
      </c>
      <c r="EO221" s="62">
        <v>0</v>
      </c>
      <c r="EP221" s="62">
        <v>12.63</v>
      </c>
      <c r="EQ221" s="62">
        <v>28440</v>
      </c>
      <c r="ER221" s="62">
        <v>107.18734194802262</v>
      </c>
      <c r="ES221" s="62">
        <v>12.56</v>
      </c>
      <c r="ET221" s="62">
        <v>10920</v>
      </c>
      <c r="EU221" s="62">
        <v>45.592917471274973</v>
      </c>
      <c r="EV221" s="62">
        <v>12.54</v>
      </c>
      <c r="EW221" s="62">
        <v>155</v>
      </c>
      <c r="EX221" s="62">
        <v>0.7063006491724646</v>
      </c>
      <c r="EY221" s="62">
        <v>12.5</v>
      </c>
      <c r="EZ221" s="62">
        <v>147630</v>
      </c>
      <c r="FA221" s="62">
        <v>724.20937894401663</v>
      </c>
      <c r="FB221" s="62">
        <v>12.515000000000001</v>
      </c>
      <c r="FC221" s="62">
        <v>40</v>
      </c>
      <c r="FD221" s="62">
        <v>0.20872199918922205</v>
      </c>
      <c r="FE221" s="62">
        <v>12.54</v>
      </c>
      <c r="FF221" s="62">
        <v>8090</v>
      </c>
      <c r="FG221" s="62">
        <v>44.583492479772126</v>
      </c>
      <c r="FH221" s="62">
        <v>12.574999999999999</v>
      </c>
      <c r="FI221" s="62">
        <v>1610</v>
      </c>
      <c r="FJ221" s="62">
        <v>9.3319657297932679</v>
      </c>
      <c r="FK221" s="62">
        <v>12.58</v>
      </c>
      <c r="FL221" s="76">
        <v>39201</v>
      </c>
      <c r="FM221" s="76">
        <v>237.41819571029237</v>
      </c>
      <c r="FN221" s="76">
        <v>12.596</v>
      </c>
      <c r="FO221" s="76">
        <v>40</v>
      </c>
      <c r="FP221" s="76">
        <v>0.25142505286870659</v>
      </c>
      <c r="FQ221" s="76">
        <v>12.61</v>
      </c>
      <c r="FR221" s="76">
        <v>265</v>
      </c>
      <c r="FS221" s="76">
        <v>1.7206253736821016</v>
      </c>
      <c r="FT221" s="76">
        <v>12.593999999999999</v>
      </c>
      <c r="FU221" s="76">
        <v>5</v>
      </c>
      <c r="FV221" s="76">
        <v>3.3520807440611144E-2</v>
      </c>
      <c r="FW221" s="76">
        <v>12.58</v>
      </c>
      <c r="FX221" s="76">
        <v>134405</v>
      </c>
      <c r="FY221" s="76">
        <v>926.26837223489065</v>
      </c>
      <c r="FZ221" s="76">
        <v>12.6</v>
      </c>
      <c r="GA221" s="76">
        <v>0</v>
      </c>
      <c r="GB221" s="76">
        <v>0</v>
      </c>
      <c r="GC221" s="62">
        <v>12.618</v>
      </c>
      <c r="GD221" s="62">
        <v>0</v>
      </c>
      <c r="GE221" s="62">
        <v>0</v>
      </c>
      <c r="GF221" s="62">
        <v>12.635</v>
      </c>
      <c r="GG221" s="62">
        <v>0</v>
      </c>
      <c r="GH221" s="62">
        <v>0</v>
      </c>
      <c r="GI221" s="62">
        <v>12.65</v>
      </c>
      <c r="GJ221" s="62">
        <v>180</v>
      </c>
      <c r="GK221" s="62">
        <v>1.3383885360585208</v>
      </c>
      <c r="GL221" s="62">
        <v>12.686999999999999</v>
      </c>
      <c r="GM221" s="62">
        <v>0</v>
      </c>
      <c r="GN221" s="62">
        <v>0</v>
      </c>
      <c r="GO221" s="62">
        <v>12.72</v>
      </c>
      <c r="GP221" s="62">
        <v>19710</v>
      </c>
      <c r="GQ221" s="62">
        <v>152.82596170835311</v>
      </c>
      <c r="GR221" s="62">
        <v>12.763</v>
      </c>
      <c r="GS221" s="62">
        <v>0</v>
      </c>
      <c r="GT221" s="62">
        <v>0</v>
      </c>
      <c r="GU221" s="62">
        <v>12.8</v>
      </c>
      <c r="GV221" s="62">
        <v>95</v>
      </c>
      <c r="GW221" s="62">
        <v>0.74874641441540213</v>
      </c>
      <c r="GX221" s="62">
        <v>12.821</v>
      </c>
      <c r="GY221" s="62">
        <v>0</v>
      </c>
      <c r="GZ221" s="62">
        <v>0</v>
      </c>
      <c r="HA221" s="62">
        <v>12.84</v>
      </c>
      <c r="HB221" s="62">
        <v>22156</v>
      </c>
      <c r="HC221" s="62">
        <v>174.77650774739919</v>
      </c>
      <c r="HD221" s="62">
        <v>12.856999999999999</v>
      </c>
      <c r="HE221" s="62">
        <v>45</v>
      </c>
      <c r="HF221" s="62">
        <v>0.35086291447279089</v>
      </c>
      <c r="HG221" s="62">
        <v>12.87</v>
      </c>
      <c r="HH221" s="62">
        <v>6800</v>
      </c>
      <c r="HI221" s="62">
        <v>51.845595434523098</v>
      </c>
      <c r="HJ221" s="62">
        <v>0</v>
      </c>
      <c r="HK221" s="62">
        <v>0</v>
      </c>
      <c r="HL221" s="62">
        <v>0</v>
      </c>
      <c r="HM221" s="62">
        <v>12.87</v>
      </c>
      <c r="HN221" s="62">
        <v>0</v>
      </c>
      <c r="HO221" s="62">
        <v>0</v>
      </c>
      <c r="HP221" s="62">
        <v>12.87</v>
      </c>
      <c r="HQ221" s="62">
        <v>0</v>
      </c>
      <c r="HR221" s="62">
        <v>0</v>
      </c>
    </row>
    <row r="222" spans="27:226" s="43" customFormat="1">
      <c r="AA222" s="43">
        <f t="shared" si="72"/>
        <v>0</v>
      </c>
      <c r="AB222" s="43">
        <f t="shared" si="70"/>
        <v>0</v>
      </c>
      <c r="AF222" s="54">
        <v>42320</v>
      </c>
      <c r="AG222" s="43">
        <v>15.54</v>
      </c>
      <c r="AH222" s="43">
        <v>162640</v>
      </c>
      <c r="AI222" s="43">
        <f t="shared" si="73"/>
        <v>162640</v>
      </c>
      <c r="AK222" s="58">
        <f t="shared" si="74"/>
        <v>42530</v>
      </c>
      <c r="AL222" s="43">
        <f t="shared" si="78"/>
        <v>217</v>
      </c>
      <c r="AM222" s="43">
        <f>IF(AK222="","",NETWORKDAYS(AK222,$AM$2,FERIADOS!$A$1:$A$830)-1)</f>
        <v>143</v>
      </c>
      <c r="AN222" s="63">
        <v>3.4001999999999999</v>
      </c>
      <c r="AO222" s="43">
        <f t="shared" si="75"/>
        <v>13.68</v>
      </c>
      <c r="AP222" s="50">
        <f t="shared" si="76"/>
        <v>178890</v>
      </c>
      <c r="AQ222" s="59">
        <f t="shared" si="71"/>
        <v>244.19374644088361</v>
      </c>
      <c r="AR222" s="59">
        <f t="shared" si="77"/>
        <v>0</v>
      </c>
      <c r="AS222" s="72">
        <v>42530</v>
      </c>
      <c r="AT222" s="73">
        <v>3625.9552218395265</v>
      </c>
      <c r="AU222" s="62">
        <v>0</v>
      </c>
      <c r="AV222" s="62">
        <v>0</v>
      </c>
      <c r="AW222" s="62">
        <v>0</v>
      </c>
      <c r="AX222" s="62">
        <v>0</v>
      </c>
      <c r="AY222" s="62">
        <v>0</v>
      </c>
      <c r="AZ222" s="62">
        <v>0</v>
      </c>
      <c r="BA222" s="62">
        <v>0</v>
      </c>
      <c r="BB222" s="62">
        <v>0</v>
      </c>
      <c r="BC222" s="62">
        <v>0</v>
      </c>
      <c r="BD222" s="62">
        <v>0</v>
      </c>
      <c r="BE222" s="62">
        <v>0</v>
      </c>
      <c r="BF222" s="62">
        <v>0</v>
      </c>
      <c r="BG222" s="62">
        <v>0</v>
      </c>
      <c r="BH222" s="62">
        <v>0</v>
      </c>
      <c r="BI222" s="62">
        <v>0</v>
      </c>
      <c r="BJ222" s="62">
        <v>0</v>
      </c>
      <c r="BK222" s="62">
        <v>0</v>
      </c>
      <c r="BL222" s="62">
        <v>0</v>
      </c>
      <c r="BM222" s="62">
        <v>0</v>
      </c>
      <c r="BN222" s="74">
        <v>0</v>
      </c>
      <c r="BO222" s="75">
        <v>0</v>
      </c>
      <c r="BP222" s="62">
        <v>0</v>
      </c>
      <c r="BQ222" s="62">
        <v>0</v>
      </c>
      <c r="BR222" s="62">
        <v>0</v>
      </c>
      <c r="BS222" s="62">
        <v>0</v>
      </c>
      <c r="BT222" s="62">
        <v>0</v>
      </c>
      <c r="BU222" s="62">
        <v>0</v>
      </c>
      <c r="BV222" s="62">
        <v>0</v>
      </c>
      <c r="BW222" s="62">
        <v>0</v>
      </c>
      <c r="BX222" s="62">
        <v>0</v>
      </c>
      <c r="BY222" s="62">
        <v>0</v>
      </c>
      <c r="BZ222" s="62">
        <v>0</v>
      </c>
      <c r="CA222" s="62">
        <v>0</v>
      </c>
      <c r="CB222" s="62">
        <v>0</v>
      </c>
      <c r="CC222" s="62">
        <v>0</v>
      </c>
      <c r="CD222" s="62">
        <v>0</v>
      </c>
      <c r="CE222" s="62">
        <v>14.129</v>
      </c>
      <c r="CF222" s="62">
        <v>160000</v>
      </c>
      <c r="CG222" s="62">
        <v>27.567408151137855</v>
      </c>
      <c r="CH222" s="62">
        <v>14.11</v>
      </c>
      <c r="CI222" s="62">
        <v>28465</v>
      </c>
      <c r="CJ222" s="62">
        <v>10.844811961104179</v>
      </c>
      <c r="CK222" s="62">
        <v>14.086</v>
      </c>
      <c r="CL222" s="62">
        <v>12345</v>
      </c>
      <c r="CM222" s="62">
        <v>7.4615612817693302</v>
      </c>
      <c r="CN222" s="62">
        <v>14</v>
      </c>
      <c r="CO222" s="62">
        <v>130365</v>
      </c>
      <c r="CP222" s="62">
        <v>104.8692953764709</v>
      </c>
      <c r="CQ222" s="62">
        <v>13.79</v>
      </c>
      <c r="CR222" s="62">
        <v>70</v>
      </c>
      <c r="CS222" s="62">
        <v>6.9499280911607703E-2</v>
      </c>
      <c r="CT222" s="62">
        <v>13.79</v>
      </c>
      <c r="CU222" s="62">
        <v>70</v>
      </c>
      <c r="CV222" s="62">
        <v>8.2278670217065614E-2</v>
      </c>
      <c r="CW222" s="62">
        <v>13.79</v>
      </c>
      <c r="CX222" s="62">
        <v>178890</v>
      </c>
      <c r="CY222" s="62">
        <v>244.19374644088361</v>
      </c>
      <c r="CZ222" s="62">
        <v>13.521000000000001</v>
      </c>
      <c r="DA222" s="62">
        <v>30</v>
      </c>
      <c r="DB222" s="62">
        <v>4.7094237966632153E-2</v>
      </c>
      <c r="DC222" s="62">
        <v>13.425000000000001</v>
      </c>
      <c r="DD222" s="62">
        <v>30</v>
      </c>
      <c r="DE222" s="62">
        <v>5.1805896017072882E-2</v>
      </c>
      <c r="DF222" s="62">
        <v>13.315</v>
      </c>
      <c r="DG222" s="62">
        <v>17225</v>
      </c>
      <c r="DH222" s="62">
        <v>33.13934711276454</v>
      </c>
      <c r="DI222" s="62">
        <v>13.196999999999999</v>
      </c>
      <c r="DJ222" s="62">
        <v>0</v>
      </c>
      <c r="DK222" s="62">
        <v>0</v>
      </c>
      <c r="DL222" s="62">
        <v>13.076000000000001</v>
      </c>
      <c r="DM222" s="62">
        <v>0</v>
      </c>
      <c r="DN222" s="62">
        <v>0</v>
      </c>
      <c r="DO222" s="62">
        <v>12.98</v>
      </c>
      <c r="DP222" s="62">
        <v>73835</v>
      </c>
      <c r="DQ222" s="62">
        <v>179.52451129204627</v>
      </c>
      <c r="DR222" s="62">
        <v>0</v>
      </c>
      <c r="DS222" s="62">
        <v>0</v>
      </c>
      <c r="DT222" s="62">
        <v>0</v>
      </c>
      <c r="DU222" s="62">
        <v>0</v>
      </c>
      <c r="DV222" s="62">
        <v>0</v>
      </c>
      <c r="DW222" s="62">
        <v>0</v>
      </c>
      <c r="DX222" s="62">
        <v>12.73</v>
      </c>
      <c r="DY222" s="62">
        <v>14420</v>
      </c>
      <c r="DZ222" s="62">
        <v>42.32518375179243</v>
      </c>
      <c r="EA222" s="62"/>
      <c r="EB222" s="62"/>
      <c r="EC222" s="62"/>
      <c r="ED222" s="62"/>
      <c r="EE222" s="62"/>
      <c r="EF222" s="62"/>
      <c r="EG222" s="62">
        <v>12.55</v>
      </c>
      <c r="EH222" s="62">
        <v>232540</v>
      </c>
      <c r="EI222" s="62">
        <v>788.07071967956438</v>
      </c>
      <c r="EJ222" s="62"/>
      <c r="EK222" s="62">
        <v>0</v>
      </c>
      <c r="EL222" s="62">
        <v>0</v>
      </c>
      <c r="EM222" s="62">
        <v>0</v>
      </c>
      <c r="EN222" s="62">
        <v>0</v>
      </c>
      <c r="EO222" s="62">
        <v>0</v>
      </c>
      <c r="EP222" s="62">
        <v>12.47</v>
      </c>
      <c r="EQ222" s="62">
        <v>47585</v>
      </c>
      <c r="ER222" s="62">
        <v>181.39995365549782</v>
      </c>
      <c r="ES222" s="62">
        <v>12.41</v>
      </c>
      <c r="ET222" s="62">
        <v>11115</v>
      </c>
      <c r="EU222" s="62">
        <v>46.930942899148754</v>
      </c>
      <c r="EV222" s="62">
        <v>12.38</v>
      </c>
      <c r="EW222" s="62">
        <v>70</v>
      </c>
      <c r="EX222" s="62">
        <v>0.32271100767208544</v>
      </c>
      <c r="EY222" s="62">
        <v>12.3</v>
      </c>
      <c r="EZ222" s="62">
        <v>136380</v>
      </c>
      <c r="FA222" s="62">
        <v>677.84213595251936</v>
      </c>
      <c r="FB222" s="62">
        <v>12.305</v>
      </c>
      <c r="FC222" s="62">
        <v>70</v>
      </c>
      <c r="FD222" s="62">
        <v>0.37031316312493612</v>
      </c>
      <c r="FE222" s="62">
        <v>12.31</v>
      </c>
      <c r="FF222" s="62">
        <v>13915</v>
      </c>
      <c r="FG222" s="62">
        <v>77.82740463329641</v>
      </c>
      <c r="FH222" s="62">
        <v>12.315</v>
      </c>
      <c r="FI222" s="62">
        <v>1945</v>
      </c>
      <c r="FJ222" s="62">
        <v>11.459759596591926</v>
      </c>
      <c r="FK222" s="62">
        <v>12.35</v>
      </c>
      <c r="FL222" s="76">
        <v>59280</v>
      </c>
      <c r="FM222" s="76">
        <v>364.68907603162239</v>
      </c>
      <c r="FN222" s="76">
        <v>12.355</v>
      </c>
      <c r="FO222" s="76">
        <v>55</v>
      </c>
      <c r="FP222" s="76">
        <v>0.35147898678967687</v>
      </c>
      <c r="FQ222" s="76">
        <v>12.36</v>
      </c>
      <c r="FR222" s="76">
        <v>3270</v>
      </c>
      <c r="FS222" s="76">
        <v>21.604740560960476</v>
      </c>
      <c r="FT222" s="76">
        <v>12.355</v>
      </c>
      <c r="FU222" s="76">
        <v>5</v>
      </c>
      <c r="FV222" s="76">
        <v>3.4109413733889864E-2</v>
      </c>
      <c r="FW222" s="76">
        <v>12.35</v>
      </c>
      <c r="FX222" s="76">
        <v>86190</v>
      </c>
      <c r="FY222" s="76">
        <v>604.44176483078343</v>
      </c>
      <c r="FZ222" s="76">
        <v>12.364000000000001</v>
      </c>
      <c r="GA222" s="76">
        <v>5</v>
      </c>
      <c r="GB222" s="76">
        <v>3.5876964561627908E-2</v>
      </c>
      <c r="GC222" s="62">
        <v>12.377000000000001</v>
      </c>
      <c r="GD222" s="62">
        <v>0</v>
      </c>
      <c r="GE222" s="62">
        <v>0</v>
      </c>
      <c r="GF222" s="62">
        <v>12.388999999999999</v>
      </c>
      <c r="GG222" s="62">
        <v>0</v>
      </c>
      <c r="GH222" s="62">
        <v>0</v>
      </c>
      <c r="GI222" s="62">
        <v>12.4</v>
      </c>
      <c r="GJ222" s="62">
        <v>80</v>
      </c>
      <c r="GK222" s="62">
        <v>0.60714680854906899</v>
      </c>
      <c r="GL222" s="62">
        <v>12.448</v>
      </c>
      <c r="GM222" s="62">
        <v>0</v>
      </c>
      <c r="GN222" s="62">
        <v>0</v>
      </c>
      <c r="GO222" s="62">
        <v>12.49</v>
      </c>
      <c r="GP222" s="62">
        <v>10595</v>
      </c>
      <c r="GQ222" s="62">
        <v>83.913359947844754</v>
      </c>
      <c r="GR222" s="62">
        <v>12.522</v>
      </c>
      <c r="GS222" s="62">
        <v>0</v>
      </c>
      <c r="GT222" s="62">
        <v>0</v>
      </c>
      <c r="GU222" s="62">
        <v>12.55</v>
      </c>
      <c r="GV222" s="62">
        <v>5</v>
      </c>
      <c r="GW222" s="62">
        <v>4.0391919753409097E-2</v>
      </c>
      <c r="GX222" s="62">
        <v>12.581</v>
      </c>
      <c r="GY222" s="62">
        <v>0</v>
      </c>
      <c r="GZ222" s="62">
        <v>0</v>
      </c>
      <c r="HA222" s="62">
        <v>12.61</v>
      </c>
      <c r="HB222" s="62">
        <v>9090</v>
      </c>
      <c r="HC222" s="62">
        <v>73.531494614470944</v>
      </c>
      <c r="HD222" s="62">
        <v>12.63</v>
      </c>
      <c r="HE222" s="62">
        <v>0</v>
      </c>
      <c r="HF222" s="62">
        <v>0</v>
      </c>
      <c r="HG222" s="62">
        <v>12.65</v>
      </c>
      <c r="HH222" s="62">
        <v>5395</v>
      </c>
      <c r="HI222" s="62">
        <v>42.305297719959668</v>
      </c>
      <c r="HJ222" s="62">
        <v>0</v>
      </c>
      <c r="HK222" s="62">
        <v>0</v>
      </c>
      <c r="HL222" s="62">
        <v>0</v>
      </c>
      <c r="HM222" s="62">
        <v>12.65</v>
      </c>
      <c r="HN222" s="62">
        <v>0</v>
      </c>
      <c r="HO222" s="62">
        <v>0</v>
      </c>
      <c r="HP222" s="62">
        <v>12.65</v>
      </c>
      <c r="HQ222" s="62">
        <v>0</v>
      </c>
      <c r="HR222" s="62">
        <v>0</v>
      </c>
    </row>
    <row r="223" spans="27:226" s="43" customFormat="1">
      <c r="AA223" s="43">
        <f t="shared" si="72"/>
        <v>0</v>
      </c>
      <c r="AB223" s="43">
        <f t="shared" si="70"/>
        <v>0</v>
      </c>
      <c r="AF223" s="54">
        <v>42321</v>
      </c>
      <c r="AG223" s="43">
        <v>15.58</v>
      </c>
      <c r="AH223" s="43">
        <v>229790</v>
      </c>
      <c r="AI223" s="43">
        <f t="shared" si="73"/>
        <v>229790</v>
      </c>
      <c r="AK223" s="58">
        <f t="shared" si="74"/>
        <v>42529</v>
      </c>
      <c r="AL223" s="43">
        <f t="shared" si="78"/>
        <v>218</v>
      </c>
      <c r="AM223" s="43">
        <f>IF(AK223="","",NETWORKDAYS(AK223,$AM$2,FERIADOS!$A$1:$A$830)-1)</f>
        <v>144</v>
      </c>
      <c r="AN223" s="63">
        <v>3.3622000000000001</v>
      </c>
      <c r="AO223" s="43">
        <f t="shared" si="75"/>
        <v>13.585000000000001</v>
      </c>
      <c r="AP223" s="50">
        <f t="shared" si="76"/>
        <v>172020</v>
      </c>
      <c r="AQ223" s="59">
        <f t="shared" si="71"/>
        <v>239.32296834698772</v>
      </c>
      <c r="AR223" s="59">
        <f t="shared" si="77"/>
        <v>0</v>
      </c>
      <c r="AS223" s="72">
        <v>42529</v>
      </c>
      <c r="AT223" s="73">
        <v>4431.5399816500712</v>
      </c>
      <c r="AU223" s="62">
        <v>0</v>
      </c>
      <c r="AV223" s="62">
        <v>0</v>
      </c>
      <c r="AW223" s="62">
        <v>0</v>
      </c>
      <c r="AX223" s="62">
        <v>0</v>
      </c>
      <c r="AY223" s="62">
        <v>0</v>
      </c>
      <c r="AZ223" s="62">
        <v>0</v>
      </c>
      <c r="BA223" s="62">
        <v>0</v>
      </c>
      <c r="BB223" s="62">
        <v>0</v>
      </c>
      <c r="BC223" s="62">
        <v>0</v>
      </c>
      <c r="BD223" s="62">
        <v>0</v>
      </c>
      <c r="BE223" s="62">
        <v>0</v>
      </c>
      <c r="BF223" s="62">
        <v>0</v>
      </c>
      <c r="BG223" s="62">
        <v>0</v>
      </c>
      <c r="BH223" s="62">
        <v>0</v>
      </c>
      <c r="BI223" s="62">
        <v>0</v>
      </c>
      <c r="BJ223" s="62">
        <v>0</v>
      </c>
      <c r="BK223" s="62">
        <v>0</v>
      </c>
      <c r="BL223" s="62">
        <v>0</v>
      </c>
      <c r="BM223" s="62">
        <v>0</v>
      </c>
      <c r="BN223" s="74">
        <v>0</v>
      </c>
      <c r="BO223" s="75">
        <v>0</v>
      </c>
      <c r="BP223" s="62">
        <v>0</v>
      </c>
      <c r="BQ223" s="62">
        <v>0</v>
      </c>
      <c r="BR223" s="62">
        <v>0</v>
      </c>
      <c r="BS223" s="62">
        <v>0</v>
      </c>
      <c r="BT223" s="62">
        <v>0</v>
      </c>
      <c r="BU223" s="62">
        <v>0</v>
      </c>
      <c r="BV223" s="62">
        <v>0</v>
      </c>
      <c r="BW223" s="62">
        <v>0</v>
      </c>
      <c r="BX223" s="62">
        <v>0</v>
      </c>
      <c r="BY223" s="62">
        <v>0</v>
      </c>
      <c r="BZ223" s="62">
        <v>0</v>
      </c>
      <c r="CA223" s="62">
        <v>0</v>
      </c>
      <c r="CB223" s="62">
        <v>0</v>
      </c>
      <c r="CC223" s="62">
        <v>0</v>
      </c>
      <c r="CD223" s="62">
        <v>0</v>
      </c>
      <c r="CE223" s="62">
        <v>14.095000000000001</v>
      </c>
      <c r="CF223" s="62">
        <v>234465</v>
      </c>
      <c r="CG223" s="62">
        <v>43.248331659437298</v>
      </c>
      <c r="CH223" s="62">
        <v>14.074999999999999</v>
      </c>
      <c r="CI223" s="62">
        <v>358045</v>
      </c>
      <c r="CJ223" s="62">
        <v>141.55876088472399</v>
      </c>
      <c r="CK223" s="62">
        <v>14.05</v>
      </c>
      <c r="CL223" s="62">
        <v>71975</v>
      </c>
      <c r="CM223" s="62">
        <v>44.710212767513084</v>
      </c>
      <c r="CN223" s="62">
        <v>13.94</v>
      </c>
      <c r="CO223" s="62">
        <v>136175</v>
      </c>
      <c r="CP223" s="62">
        <v>112.15225552809817</v>
      </c>
      <c r="CQ223" s="62">
        <v>13.743</v>
      </c>
      <c r="CR223" s="62">
        <v>5590</v>
      </c>
      <c r="CS223" s="62">
        <v>5.6681608802826746</v>
      </c>
      <c r="CT223" s="62">
        <v>13.743</v>
      </c>
      <c r="CU223" s="62">
        <v>5590</v>
      </c>
      <c r="CV223" s="62">
        <v>6.6999504174174529</v>
      </c>
      <c r="CW223" s="62">
        <v>13.743</v>
      </c>
      <c r="CX223" s="62">
        <v>172020</v>
      </c>
      <c r="CY223" s="62">
        <v>239.32296834698772</v>
      </c>
      <c r="CZ223" s="62">
        <v>13.45</v>
      </c>
      <c r="DA223" s="62">
        <v>190</v>
      </c>
      <c r="DB223" s="62">
        <v>0.3036145879047602</v>
      </c>
      <c r="DC223" s="62">
        <v>13.329000000000001</v>
      </c>
      <c r="DD223" s="62">
        <v>15</v>
      </c>
      <c r="DE223" s="62">
        <v>2.6363593879305466E-2</v>
      </c>
      <c r="DF223" s="62">
        <v>13.205</v>
      </c>
      <c r="DG223" s="62">
        <v>9555</v>
      </c>
      <c r="DH223" s="62">
        <v>18.70440221632575</v>
      </c>
      <c r="DI223" s="62">
        <v>13.090999999999999</v>
      </c>
      <c r="DJ223" s="62">
        <v>0</v>
      </c>
      <c r="DK223" s="62">
        <v>0</v>
      </c>
      <c r="DL223" s="62">
        <v>12.974</v>
      </c>
      <c r="DM223" s="62">
        <v>200</v>
      </c>
      <c r="DN223" s="62">
        <v>0.45955925028483208</v>
      </c>
      <c r="DO223" s="62">
        <v>12.88</v>
      </c>
      <c r="DP223" s="62">
        <v>31605</v>
      </c>
      <c r="DQ223" s="62">
        <v>78.108883971476558</v>
      </c>
      <c r="DR223" s="62">
        <v>0</v>
      </c>
      <c r="DS223" s="62">
        <v>0</v>
      </c>
      <c r="DT223" s="62">
        <v>0</v>
      </c>
      <c r="DU223" s="62">
        <v>0</v>
      </c>
      <c r="DV223" s="62">
        <v>0</v>
      </c>
      <c r="DW223" s="62">
        <v>0</v>
      </c>
      <c r="DX223" s="62">
        <v>12.64</v>
      </c>
      <c r="DY223" s="62">
        <v>5980</v>
      </c>
      <c r="DZ223" s="62">
        <v>17.828736308097202</v>
      </c>
      <c r="EA223" s="62"/>
      <c r="EB223" s="62"/>
      <c r="EC223" s="62"/>
      <c r="ED223" s="62"/>
      <c r="EE223" s="62"/>
      <c r="EF223" s="62"/>
      <c r="EG223" s="62">
        <v>12.48</v>
      </c>
      <c r="EH223" s="62">
        <v>187779</v>
      </c>
      <c r="EI223" s="62">
        <v>645.93381175513127</v>
      </c>
      <c r="EJ223" s="62"/>
      <c r="EK223" s="62">
        <v>0</v>
      </c>
      <c r="EL223" s="62">
        <v>0</v>
      </c>
      <c r="EM223" s="62">
        <v>0</v>
      </c>
      <c r="EN223" s="62">
        <v>0</v>
      </c>
      <c r="EO223" s="62">
        <v>0</v>
      </c>
      <c r="EP223" s="62">
        <v>12.41</v>
      </c>
      <c r="EQ223" s="62">
        <v>18225</v>
      </c>
      <c r="ER223" s="62">
        <v>70.488578348971643</v>
      </c>
      <c r="ES223" s="62">
        <v>12.33</v>
      </c>
      <c r="ET223" s="62">
        <v>9550</v>
      </c>
      <c r="EU223" s="62">
        <v>40.9276168634443</v>
      </c>
      <c r="EV223" s="62">
        <v>12.3</v>
      </c>
      <c r="EW223" s="62">
        <v>3145</v>
      </c>
      <c r="EX223" s="62">
        <v>14.715890755417318</v>
      </c>
      <c r="EY223" s="62">
        <v>12.24</v>
      </c>
      <c r="EZ223" s="62">
        <v>161175</v>
      </c>
      <c r="FA223" s="62">
        <v>812.56233393605692</v>
      </c>
      <c r="FB223" s="62">
        <v>12.23</v>
      </c>
      <c r="FC223" s="62">
        <v>2690</v>
      </c>
      <c r="FD223" s="62">
        <v>14.441841385311054</v>
      </c>
      <c r="FE223" s="62">
        <v>12.26</v>
      </c>
      <c r="FF223" s="62">
        <v>14905</v>
      </c>
      <c r="FG223" s="62">
        <v>84.529978230983119</v>
      </c>
      <c r="FH223" s="62">
        <v>12.28</v>
      </c>
      <c r="FI223" s="62">
        <v>435</v>
      </c>
      <c r="FJ223" s="62">
        <v>2.5973494982216865</v>
      </c>
      <c r="FK223" s="62">
        <v>12.31</v>
      </c>
      <c r="FL223" s="76">
        <v>60054</v>
      </c>
      <c r="FM223" s="76">
        <v>374.47798663574343</v>
      </c>
      <c r="FN223" s="76">
        <v>12.315</v>
      </c>
      <c r="FO223" s="76">
        <v>465</v>
      </c>
      <c r="FP223" s="76">
        <v>3.0120767009001694</v>
      </c>
      <c r="FQ223" s="76">
        <v>12.32</v>
      </c>
      <c r="FR223" s="76">
        <v>2975</v>
      </c>
      <c r="FS223" s="76">
        <v>19.923924255501792</v>
      </c>
      <c r="FT223" s="76">
        <v>12.315</v>
      </c>
      <c r="FU223" s="76">
        <v>0</v>
      </c>
      <c r="FV223" s="76">
        <v>0</v>
      </c>
      <c r="FW223" s="76">
        <v>12.31</v>
      </c>
      <c r="FX223" s="76">
        <v>150573</v>
      </c>
      <c r="FY223" s="76">
        <v>1070.4405539329184</v>
      </c>
      <c r="FZ223" s="76">
        <v>12.318</v>
      </c>
      <c r="GA223" s="76">
        <v>0</v>
      </c>
      <c r="GB223" s="76">
        <v>0</v>
      </c>
      <c r="GC223" s="62">
        <v>12.326000000000001</v>
      </c>
      <c r="GD223" s="62">
        <v>0</v>
      </c>
      <c r="GE223" s="62">
        <v>0</v>
      </c>
      <c r="GF223" s="62">
        <v>12.334</v>
      </c>
      <c r="GG223" s="62">
        <v>0</v>
      </c>
      <c r="GH223" s="62">
        <v>0</v>
      </c>
      <c r="GI223" s="62">
        <v>12.34</v>
      </c>
      <c r="GJ223" s="62">
        <v>170</v>
      </c>
      <c r="GK223" s="62">
        <v>1.3096701171461063</v>
      </c>
      <c r="GL223" s="62">
        <v>12.394</v>
      </c>
      <c r="GM223" s="62">
        <v>0</v>
      </c>
      <c r="GN223" s="62">
        <v>0</v>
      </c>
      <c r="GO223" s="62">
        <v>12.44</v>
      </c>
      <c r="GP223" s="62">
        <v>40260</v>
      </c>
      <c r="GQ223" s="62">
        <v>323.59558550317632</v>
      </c>
      <c r="GR223" s="62">
        <v>12.467000000000001</v>
      </c>
      <c r="GS223" s="62">
        <v>5</v>
      </c>
      <c r="GT223" s="62">
        <v>4.0707448784623609E-2</v>
      </c>
      <c r="GU223" s="62">
        <v>12.49</v>
      </c>
      <c r="GV223" s="62">
        <v>55</v>
      </c>
      <c r="GW223" s="62">
        <v>0.45140859769315922</v>
      </c>
      <c r="GX223" s="62">
        <v>12.537000000000001</v>
      </c>
      <c r="GY223" s="62">
        <v>0</v>
      </c>
      <c r="GZ223" s="62">
        <v>0</v>
      </c>
      <c r="HA223" s="62">
        <v>12.58</v>
      </c>
      <c r="HB223" s="62">
        <v>22762</v>
      </c>
      <c r="HC223" s="62">
        <v>186.68192754782828</v>
      </c>
      <c r="HD223" s="62">
        <v>12.608000000000001</v>
      </c>
      <c r="HE223" s="62">
        <v>20</v>
      </c>
      <c r="HF223" s="62">
        <v>0.16231881037686643</v>
      </c>
      <c r="HG223" s="62">
        <v>12.63</v>
      </c>
      <c r="HH223" s="62">
        <v>7105</v>
      </c>
      <c r="HI223" s="62">
        <v>56.454220914036355</v>
      </c>
      <c r="HJ223" s="62">
        <v>0</v>
      </c>
      <c r="HK223" s="62">
        <v>0</v>
      </c>
      <c r="HL223" s="62">
        <v>0</v>
      </c>
      <c r="HM223" s="62">
        <v>12.63</v>
      </c>
      <c r="HN223" s="62">
        <v>0</v>
      </c>
      <c r="HO223" s="62">
        <v>0</v>
      </c>
      <c r="HP223" s="62">
        <v>12.63</v>
      </c>
      <c r="HQ223" s="62">
        <v>0</v>
      </c>
      <c r="HR223" s="62">
        <v>0</v>
      </c>
    </row>
    <row r="224" spans="27:226" s="43" customFormat="1">
      <c r="AA224" s="43">
        <f t="shared" si="72"/>
        <v>0</v>
      </c>
      <c r="AB224" s="43">
        <f t="shared" si="70"/>
        <v>0</v>
      </c>
      <c r="AF224" s="54">
        <v>42324</v>
      </c>
      <c r="AG224" s="43">
        <v>15.52</v>
      </c>
      <c r="AH224" s="43">
        <v>131785</v>
      </c>
      <c r="AI224" s="43">
        <f t="shared" si="73"/>
        <v>131785</v>
      </c>
      <c r="AK224" s="58">
        <f t="shared" si="74"/>
        <v>42528</v>
      </c>
      <c r="AL224" s="43">
        <f t="shared" si="78"/>
        <v>219</v>
      </c>
      <c r="AM224" s="43">
        <f>IF(AK224="","",NETWORKDAYS(AK224,$AM$2,FERIADOS!$A$1:$A$830)-1)</f>
        <v>145</v>
      </c>
      <c r="AN224" s="63">
        <v>3.4422999999999999</v>
      </c>
      <c r="AO224" s="43">
        <f t="shared" si="75"/>
        <v>13.6</v>
      </c>
      <c r="AP224" s="50">
        <f t="shared" si="76"/>
        <v>166145</v>
      </c>
      <c r="AQ224" s="59">
        <f t="shared" si="71"/>
        <v>227.17638032042791</v>
      </c>
      <c r="AR224" s="59">
        <f t="shared" si="77"/>
        <v>0</v>
      </c>
      <c r="AS224" s="72">
        <v>42528</v>
      </c>
      <c r="AT224" s="73">
        <v>4024.8895739903055</v>
      </c>
      <c r="AU224" s="62">
        <v>0</v>
      </c>
      <c r="AV224" s="62">
        <v>0</v>
      </c>
      <c r="AW224" s="62">
        <v>0</v>
      </c>
      <c r="AX224" s="62">
        <v>0</v>
      </c>
      <c r="AY224" s="62">
        <v>0</v>
      </c>
      <c r="AZ224" s="62">
        <v>0</v>
      </c>
      <c r="BA224" s="62">
        <v>0</v>
      </c>
      <c r="BB224" s="62">
        <v>0</v>
      </c>
      <c r="BC224" s="62">
        <v>0</v>
      </c>
      <c r="BD224" s="62">
        <v>0</v>
      </c>
      <c r="BE224" s="62">
        <v>0</v>
      </c>
      <c r="BF224" s="62">
        <v>0</v>
      </c>
      <c r="BG224" s="62">
        <v>0</v>
      </c>
      <c r="BH224" s="62">
        <v>0</v>
      </c>
      <c r="BI224" s="62">
        <v>0</v>
      </c>
      <c r="BJ224" s="62">
        <v>0</v>
      </c>
      <c r="BK224" s="62">
        <v>0</v>
      </c>
      <c r="BL224" s="62">
        <v>0</v>
      </c>
      <c r="BM224" s="62">
        <v>0</v>
      </c>
      <c r="BN224" s="74">
        <v>0</v>
      </c>
      <c r="BO224" s="75">
        <v>0</v>
      </c>
      <c r="BP224" s="62">
        <v>0</v>
      </c>
      <c r="BQ224" s="62">
        <v>0</v>
      </c>
      <c r="BR224" s="62">
        <v>0</v>
      </c>
      <c r="BS224" s="62">
        <v>0</v>
      </c>
      <c r="BT224" s="62">
        <v>0</v>
      </c>
      <c r="BU224" s="62">
        <v>0</v>
      </c>
      <c r="BV224" s="62">
        <v>0</v>
      </c>
      <c r="BW224" s="62">
        <v>0</v>
      </c>
      <c r="BX224" s="62">
        <v>0</v>
      </c>
      <c r="BY224" s="62">
        <v>0</v>
      </c>
      <c r="BZ224" s="62">
        <v>0</v>
      </c>
      <c r="CA224" s="62">
        <v>0</v>
      </c>
      <c r="CB224" s="62">
        <v>0</v>
      </c>
      <c r="CC224" s="62">
        <v>0</v>
      </c>
      <c r="CD224" s="62">
        <v>0</v>
      </c>
      <c r="CE224" s="62">
        <v>14.106</v>
      </c>
      <c r="CF224" s="62">
        <v>344100</v>
      </c>
      <c r="CG224" s="62">
        <v>65.39727588599861</v>
      </c>
      <c r="CH224" s="62">
        <v>14.09</v>
      </c>
      <c r="CI224" s="62">
        <v>4020</v>
      </c>
      <c r="CJ224" s="62">
        <v>1.5911176398719085</v>
      </c>
      <c r="CK224" s="62">
        <v>14.05</v>
      </c>
      <c r="CL224" s="62">
        <v>125950</v>
      </c>
      <c r="CM224" s="62">
        <v>77.610477098054091</v>
      </c>
      <c r="CN224" s="62">
        <v>13.95</v>
      </c>
      <c r="CO224" s="62">
        <v>92605</v>
      </c>
      <c r="CP224" s="62">
        <v>75.343425263376304</v>
      </c>
      <c r="CQ224" s="62">
        <v>13.755000000000001</v>
      </c>
      <c r="CR224" s="62">
        <v>1800</v>
      </c>
      <c r="CS224" s="62">
        <v>1.7988177300653636</v>
      </c>
      <c r="CT224" s="62">
        <v>13.755000000000001</v>
      </c>
      <c r="CU224" s="62">
        <v>1800</v>
      </c>
      <c r="CV224" s="62">
        <v>2.1229188966171275</v>
      </c>
      <c r="CW224" s="62">
        <v>13.755000000000001</v>
      </c>
      <c r="CX224" s="62">
        <v>166145</v>
      </c>
      <c r="CY224" s="62">
        <v>227.17638032042791</v>
      </c>
      <c r="CZ224" s="62">
        <v>13.448</v>
      </c>
      <c r="DA224" s="62">
        <v>0</v>
      </c>
      <c r="DB224" s="62">
        <v>0</v>
      </c>
      <c r="DC224" s="62">
        <v>13.35</v>
      </c>
      <c r="DD224" s="62">
        <v>140</v>
      </c>
      <c r="DE224" s="62">
        <v>0.24143594725548054</v>
      </c>
      <c r="DF224" s="62">
        <v>13.24</v>
      </c>
      <c r="DG224" s="62">
        <v>20735</v>
      </c>
      <c r="DH224" s="62">
        <v>39.793818212663581</v>
      </c>
      <c r="DI224" s="62">
        <v>13.131</v>
      </c>
      <c r="DJ224" s="62">
        <v>380</v>
      </c>
      <c r="DK224" s="62">
        <v>0.78652509668464043</v>
      </c>
      <c r="DL224" s="62">
        <v>13.03</v>
      </c>
      <c r="DM224" s="62">
        <v>0</v>
      </c>
      <c r="DN224" s="62">
        <v>0</v>
      </c>
      <c r="DO224" s="62">
        <v>12.93</v>
      </c>
      <c r="DP224" s="62">
        <v>44205</v>
      </c>
      <c r="DQ224" s="62">
        <v>106.953537600804</v>
      </c>
      <c r="DR224" s="62">
        <v>0</v>
      </c>
      <c r="DS224" s="62">
        <v>0</v>
      </c>
      <c r="DT224" s="62">
        <v>0</v>
      </c>
      <c r="DU224" s="62">
        <v>0</v>
      </c>
      <c r="DV224" s="62">
        <v>0</v>
      </c>
      <c r="DW224" s="62">
        <v>0</v>
      </c>
      <c r="DX224" s="62">
        <v>12.71</v>
      </c>
      <c r="DY224" s="62">
        <v>7655</v>
      </c>
      <c r="DZ224" s="62">
        <v>22.31562695753798</v>
      </c>
      <c r="EA224" s="62"/>
      <c r="EB224" s="62"/>
      <c r="EC224" s="62"/>
      <c r="ED224" s="62"/>
      <c r="EE224" s="62"/>
      <c r="EF224" s="62"/>
      <c r="EG224" s="62">
        <v>12.56</v>
      </c>
      <c r="EH224" s="62">
        <v>177910</v>
      </c>
      <c r="EI224" s="62">
        <v>597.89043433704489</v>
      </c>
      <c r="EJ224" s="62"/>
      <c r="EK224" s="62">
        <v>0</v>
      </c>
      <c r="EL224" s="62">
        <v>0</v>
      </c>
      <c r="EM224" s="62">
        <v>0</v>
      </c>
      <c r="EN224" s="62">
        <v>0</v>
      </c>
      <c r="EO224" s="62">
        <v>0</v>
      </c>
      <c r="EP224" s="62">
        <v>12.51</v>
      </c>
      <c r="EQ224" s="62">
        <v>21150</v>
      </c>
      <c r="ER224" s="62">
        <v>79.836829023509424</v>
      </c>
      <c r="ES224" s="62">
        <v>12.43</v>
      </c>
      <c r="ET224" s="62">
        <v>10600</v>
      </c>
      <c r="EU224" s="62">
        <v>44.314784079978097</v>
      </c>
      <c r="EV224" s="62">
        <v>12.41</v>
      </c>
      <c r="EW224" s="62">
        <v>575</v>
      </c>
      <c r="EX224" s="62">
        <v>2.6226803273710693</v>
      </c>
      <c r="EY224" s="62">
        <v>12.34</v>
      </c>
      <c r="EZ224" s="62">
        <v>182595</v>
      </c>
      <c r="FA224" s="62">
        <v>897.26531084902194</v>
      </c>
      <c r="FB224" s="62">
        <v>12.35</v>
      </c>
      <c r="FC224" s="62">
        <v>25</v>
      </c>
      <c r="FD224" s="62">
        <v>0.1306885369712357</v>
      </c>
      <c r="FE224" s="62">
        <v>12.36</v>
      </c>
      <c r="FF224" s="62">
        <v>14215</v>
      </c>
      <c r="FG224" s="62">
        <v>78.523894991991753</v>
      </c>
      <c r="FH224" s="62">
        <v>12.375</v>
      </c>
      <c r="FI224" s="62">
        <v>65</v>
      </c>
      <c r="FJ224" s="62">
        <v>0.37797916715599117</v>
      </c>
      <c r="FK224" s="62">
        <v>12.39</v>
      </c>
      <c r="FL224" s="76">
        <v>72485</v>
      </c>
      <c r="FM224" s="76">
        <v>440.33165931885225</v>
      </c>
      <c r="FN224" s="76">
        <v>12.395</v>
      </c>
      <c r="FO224" s="76">
        <v>30</v>
      </c>
      <c r="FP224" s="76">
        <v>0.18926677476448955</v>
      </c>
      <c r="FQ224" s="76">
        <v>12.4</v>
      </c>
      <c r="FR224" s="76">
        <v>2770</v>
      </c>
      <c r="FS224" s="76">
        <v>18.063662812927539</v>
      </c>
      <c r="FT224" s="76">
        <v>12.395</v>
      </c>
      <c r="FU224" s="76">
        <v>5</v>
      </c>
      <c r="FV224" s="76">
        <v>3.3659544200873089E-2</v>
      </c>
      <c r="FW224" s="76">
        <v>12.39</v>
      </c>
      <c r="FX224" s="76">
        <v>132315</v>
      </c>
      <c r="FY224" s="76">
        <v>915.49963852657152</v>
      </c>
      <c r="FZ224" s="76">
        <v>12.404</v>
      </c>
      <c r="GA224" s="76">
        <v>5</v>
      </c>
      <c r="GB224" s="76">
        <v>3.5390874104960952E-2</v>
      </c>
      <c r="GC224" s="62">
        <v>12.417</v>
      </c>
      <c r="GD224" s="62">
        <v>5</v>
      </c>
      <c r="GE224" s="62">
        <v>3.6123960868910517E-2</v>
      </c>
      <c r="GF224" s="62">
        <v>12.429</v>
      </c>
      <c r="GG224" s="62">
        <v>0</v>
      </c>
      <c r="GH224" s="62">
        <v>0</v>
      </c>
      <c r="GI224" s="62">
        <v>12.44</v>
      </c>
      <c r="GJ224" s="62">
        <v>340</v>
      </c>
      <c r="GK224" s="62">
        <v>2.5441537185624892</v>
      </c>
      <c r="GL224" s="62">
        <v>12.488</v>
      </c>
      <c r="GM224" s="62">
        <v>0</v>
      </c>
      <c r="GN224" s="62">
        <v>0</v>
      </c>
      <c r="GO224" s="62">
        <v>12.53</v>
      </c>
      <c r="GP224" s="62">
        <v>20380</v>
      </c>
      <c r="GQ224" s="62">
        <v>159.05409190210065</v>
      </c>
      <c r="GR224" s="62">
        <v>12.558999999999999</v>
      </c>
      <c r="GS224" s="62">
        <v>0</v>
      </c>
      <c r="GT224" s="62">
        <v>0</v>
      </c>
      <c r="GU224" s="62">
        <v>12.585000000000001</v>
      </c>
      <c r="GV224" s="62">
        <v>105</v>
      </c>
      <c r="GW224" s="62">
        <v>0.83573056787991007</v>
      </c>
      <c r="GX224" s="62">
        <v>12.619</v>
      </c>
      <c r="GY224" s="62">
        <v>0</v>
      </c>
      <c r="GZ224" s="62">
        <v>0</v>
      </c>
      <c r="HA224" s="62">
        <v>12.65</v>
      </c>
      <c r="HB224" s="62">
        <v>20020</v>
      </c>
      <c r="HC224" s="62">
        <v>159.42294188651201</v>
      </c>
      <c r="HD224" s="62">
        <v>12.675000000000001</v>
      </c>
      <c r="HE224" s="62">
        <v>45</v>
      </c>
      <c r="HF224" s="62">
        <v>0.35446741717942393</v>
      </c>
      <c r="HG224" s="62">
        <v>12.7</v>
      </c>
      <c r="HH224" s="62">
        <v>830</v>
      </c>
      <c r="HI224" s="62">
        <v>6.3948287233787235</v>
      </c>
      <c r="HJ224" s="62">
        <v>0</v>
      </c>
      <c r="HK224" s="62">
        <v>0</v>
      </c>
      <c r="HL224" s="62">
        <v>0</v>
      </c>
      <c r="HM224" s="62">
        <v>12.7</v>
      </c>
      <c r="HN224" s="62">
        <v>0</v>
      </c>
      <c r="HO224" s="62">
        <v>0</v>
      </c>
      <c r="HP224" s="62">
        <v>12.7</v>
      </c>
      <c r="HQ224" s="62">
        <v>0</v>
      </c>
      <c r="HR224" s="62">
        <v>0</v>
      </c>
    </row>
    <row r="225" spans="27:226" s="43" customFormat="1">
      <c r="AA225" s="43">
        <f t="shared" si="72"/>
        <v>0</v>
      </c>
      <c r="AB225" s="43">
        <f t="shared" si="70"/>
        <v>0</v>
      </c>
      <c r="AF225" s="54">
        <v>42325</v>
      </c>
      <c r="AG225" s="43">
        <v>15.52</v>
      </c>
      <c r="AH225" s="43">
        <v>214775</v>
      </c>
      <c r="AI225" s="43">
        <f t="shared" si="73"/>
        <v>214775</v>
      </c>
      <c r="AK225" s="58">
        <f t="shared" si="74"/>
        <v>42527</v>
      </c>
      <c r="AL225" s="43">
        <f t="shared" si="78"/>
        <v>220</v>
      </c>
      <c r="AM225" s="43">
        <f>IF(AK225="","",NETWORKDAYS(AK225,$AM$2,FERIADOS!$A$1:$A$830)-1)</f>
        <v>146</v>
      </c>
      <c r="AN225" s="63">
        <v>3.4893999999999998</v>
      </c>
      <c r="AO225" s="43">
        <f t="shared" si="75"/>
        <v>13.565</v>
      </c>
      <c r="AP225" s="50">
        <f t="shared" si="76"/>
        <v>174750</v>
      </c>
      <c r="AQ225" s="59">
        <f t="shared" si="71"/>
        <v>237.3381225448245</v>
      </c>
      <c r="AR225" s="59">
        <f t="shared" si="77"/>
        <v>0</v>
      </c>
      <c r="AS225" s="72">
        <v>42527</v>
      </c>
      <c r="AT225" s="73">
        <v>2908.5119389071997</v>
      </c>
      <c r="AU225" s="62">
        <v>0</v>
      </c>
      <c r="AV225" s="62">
        <v>0</v>
      </c>
      <c r="AW225" s="62">
        <v>0</v>
      </c>
      <c r="AX225" s="62">
        <v>0</v>
      </c>
      <c r="AY225" s="62">
        <v>0</v>
      </c>
      <c r="AZ225" s="62">
        <v>0</v>
      </c>
      <c r="BA225" s="62">
        <v>0</v>
      </c>
      <c r="BB225" s="62">
        <v>0</v>
      </c>
      <c r="BC225" s="62">
        <v>0</v>
      </c>
      <c r="BD225" s="62">
        <v>0</v>
      </c>
      <c r="BE225" s="62">
        <v>0</v>
      </c>
      <c r="BF225" s="62">
        <v>0</v>
      </c>
      <c r="BG225" s="62">
        <v>0</v>
      </c>
      <c r="BH225" s="62">
        <v>0</v>
      </c>
      <c r="BI225" s="62">
        <v>0</v>
      </c>
      <c r="BJ225" s="62">
        <v>0</v>
      </c>
      <c r="BK225" s="62">
        <v>0</v>
      </c>
      <c r="BL225" s="62">
        <v>0</v>
      </c>
      <c r="BM225" s="62">
        <v>0</v>
      </c>
      <c r="BN225" s="74">
        <v>0</v>
      </c>
      <c r="BO225" s="75">
        <v>0</v>
      </c>
      <c r="BP225" s="62">
        <v>0</v>
      </c>
      <c r="BQ225" s="62">
        <v>0</v>
      </c>
      <c r="BR225" s="62">
        <v>0</v>
      </c>
      <c r="BS225" s="62">
        <v>0</v>
      </c>
      <c r="BT225" s="62">
        <v>0</v>
      </c>
      <c r="BU225" s="62">
        <v>0</v>
      </c>
      <c r="BV225" s="62">
        <v>0</v>
      </c>
      <c r="BW225" s="62">
        <v>0</v>
      </c>
      <c r="BX225" s="62">
        <v>0</v>
      </c>
      <c r="BY225" s="62">
        <v>0</v>
      </c>
      <c r="BZ225" s="62">
        <v>0</v>
      </c>
      <c r="CA225" s="62">
        <v>0</v>
      </c>
      <c r="CB225" s="62">
        <v>0</v>
      </c>
      <c r="CC225" s="62">
        <v>0</v>
      </c>
      <c r="CD225" s="62">
        <v>0</v>
      </c>
      <c r="CE225" s="62">
        <v>14.106999999999999</v>
      </c>
      <c r="CF225" s="62">
        <v>133293</v>
      </c>
      <c r="CG225" s="62">
        <v>26.292093035111176</v>
      </c>
      <c r="CH225" s="62">
        <v>14.09</v>
      </c>
      <c r="CI225" s="62">
        <v>46585</v>
      </c>
      <c r="CJ225" s="62">
        <v>18.63446763072649</v>
      </c>
      <c r="CK225" s="62">
        <v>14.036</v>
      </c>
      <c r="CL225" s="62">
        <v>7105</v>
      </c>
      <c r="CM225" s="62">
        <v>4.3859526027580831</v>
      </c>
      <c r="CN225" s="62">
        <v>13.93</v>
      </c>
      <c r="CO225" s="62">
        <v>215255</v>
      </c>
      <c r="CP225" s="62">
        <v>174.77473832335079</v>
      </c>
      <c r="CQ225" s="62">
        <v>13.7</v>
      </c>
      <c r="CR225" s="62">
        <v>20</v>
      </c>
      <c r="CS225" s="62">
        <v>1.9910125956635171E-2</v>
      </c>
      <c r="CT225" s="62">
        <v>13.7</v>
      </c>
      <c r="CU225" s="62">
        <v>20</v>
      </c>
      <c r="CV225" s="62">
        <v>2.3462230002330827E-2</v>
      </c>
      <c r="CW225" s="62">
        <v>13.7</v>
      </c>
      <c r="CX225" s="62">
        <v>174750</v>
      </c>
      <c r="CY225" s="62">
        <v>237.3381225448245</v>
      </c>
      <c r="CZ225" s="62">
        <v>13.4</v>
      </c>
      <c r="DA225" s="62">
        <v>895</v>
      </c>
      <c r="DB225" s="62">
        <v>1.394183597127876</v>
      </c>
      <c r="DC225" s="62">
        <v>13.294</v>
      </c>
      <c r="DD225" s="62">
        <v>885</v>
      </c>
      <c r="DE225" s="62">
        <v>1.5142643666310323</v>
      </c>
      <c r="DF225" s="62">
        <v>13.185</v>
      </c>
      <c r="DG225" s="62">
        <v>54395</v>
      </c>
      <c r="DH225" s="62">
        <v>103.5175639728231</v>
      </c>
      <c r="DI225" s="62">
        <v>13.08</v>
      </c>
      <c r="DJ225" s="62">
        <v>110</v>
      </c>
      <c r="DK225" s="62">
        <v>0.225677883424272</v>
      </c>
      <c r="DL225" s="62">
        <v>12.97</v>
      </c>
      <c r="DM225" s="62">
        <v>2855</v>
      </c>
      <c r="DN225" s="62">
        <v>6.3663265593894698</v>
      </c>
      <c r="DO225" s="62">
        <v>12.85</v>
      </c>
      <c r="DP225" s="62">
        <v>61500</v>
      </c>
      <c r="DQ225" s="62">
        <v>147.47945863140595</v>
      </c>
      <c r="DR225" s="62">
        <v>0</v>
      </c>
      <c r="DS225" s="62">
        <v>0</v>
      </c>
      <c r="DT225" s="62">
        <v>0</v>
      </c>
      <c r="DU225" s="62">
        <v>0</v>
      </c>
      <c r="DV225" s="62">
        <v>0</v>
      </c>
      <c r="DW225" s="62">
        <v>0</v>
      </c>
      <c r="DX225" s="62">
        <v>12.64</v>
      </c>
      <c r="DY225" s="62">
        <v>8800</v>
      </c>
      <c r="DZ225" s="62">
        <v>25.407688215274273</v>
      </c>
      <c r="EA225" s="62"/>
      <c r="EB225" s="62"/>
      <c r="EC225" s="62"/>
      <c r="ED225" s="62"/>
      <c r="EE225" s="62"/>
      <c r="EF225" s="62"/>
      <c r="EG225" s="62">
        <v>12.51</v>
      </c>
      <c r="EH225" s="62">
        <v>158875</v>
      </c>
      <c r="EI225" s="62">
        <v>528.40283204106072</v>
      </c>
      <c r="EJ225" s="62"/>
      <c r="EK225" s="62">
        <v>0</v>
      </c>
      <c r="EL225" s="62">
        <v>0</v>
      </c>
      <c r="EM225" s="62">
        <v>0</v>
      </c>
      <c r="EN225" s="62">
        <v>0</v>
      </c>
      <c r="EO225" s="62">
        <v>0</v>
      </c>
      <c r="EP225" s="62">
        <v>12.46</v>
      </c>
      <c r="EQ225" s="62">
        <v>17920</v>
      </c>
      <c r="ER225" s="62">
        <v>66.929907226358424</v>
      </c>
      <c r="ES225" s="62">
        <v>12.39</v>
      </c>
      <c r="ET225" s="62">
        <v>10565</v>
      </c>
      <c r="EU225" s="62">
        <v>43.683531074276395</v>
      </c>
      <c r="EV225" s="62">
        <v>12.37</v>
      </c>
      <c r="EW225" s="62">
        <v>195</v>
      </c>
      <c r="EX225" s="62">
        <v>0.8795601417418738</v>
      </c>
      <c r="EY225" s="62">
        <v>12.29</v>
      </c>
      <c r="EZ225" s="62">
        <v>101725</v>
      </c>
      <c r="FA225" s="62">
        <v>494.44601696243785</v>
      </c>
      <c r="FB225" s="62">
        <v>12.305</v>
      </c>
      <c r="FC225" s="62">
        <v>160</v>
      </c>
      <c r="FD225" s="62">
        <v>0.82716388471543145</v>
      </c>
      <c r="FE225" s="62">
        <v>12.31</v>
      </c>
      <c r="FF225" s="62">
        <v>4855</v>
      </c>
      <c r="FG225" s="62">
        <v>26.527091089481722</v>
      </c>
      <c r="FH225" s="62">
        <v>12.324999999999999</v>
      </c>
      <c r="FI225" s="62">
        <v>75</v>
      </c>
      <c r="FJ225" s="62">
        <v>0.43138673455201504</v>
      </c>
      <c r="FK225" s="62">
        <v>12.33</v>
      </c>
      <c r="FL225" s="76">
        <v>31415</v>
      </c>
      <c r="FM225" s="76">
        <v>188.8461337586312</v>
      </c>
      <c r="FN225" s="76">
        <v>12.33</v>
      </c>
      <c r="FO225" s="76">
        <v>35</v>
      </c>
      <c r="FP225" s="76">
        <v>0.21856429476708752</v>
      </c>
      <c r="FQ225" s="76">
        <v>12.33</v>
      </c>
      <c r="FR225" s="76">
        <v>925</v>
      </c>
      <c r="FS225" s="76">
        <v>5.972514794704856</v>
      </c>
      <c r="FT225" s="76">
        <v>12.319000000000001</v>
      </c>
      <c r="FU225" s="76">
        <v>5</v>
      </c>
      <c r="FV225" s="76">
        <v>3.333998826343694E-2</v>
      </c>
      <c r="FW225" s="76">
        <v>12.31</v>
      </c>
      <c r="FX225" s="76">
        <v>85337</v>
      </c>
      <c r="FY225" s="76">
        <v>585.03441604736531</v>
      </c>
      <c r="FZ225" s="76">
        <v>12.324</v>
      </c>
      <c r="GA225" s="76">
        <v>5</v>
      </c>
      <c r="GB225" s="76">
        <v>3.5070472462893833E-2</v>
      </c>
      <c r="GC225" s="62">
        <v>12.337</v>
      </c>
      <c r="GD225" s="62">
        <v>0</v>
      </c>
      <c r="GE225" s="62">
        <v>0</v>
      </c>
      <c r="GF225" s="62">
        <v>12.349</v>
      </c>
      <c r="GG225" s="62">
        <v>0</v>
      </c>
      <c r="GH225" s="62">
        <v>0</v>
      </c>
      <c r="GI225" s="62">
        <v>12.36</v>
      </c>
      <c r="GJ225" s="62">
        <v>275</v>
      </c>
      <c r="GK225" s="62">
        <v>2.0400025419600945</v>
      </c>
      <c r="GL225" s="62">
        <v>12.403</v>
      </c>
      <c r="GM225" s="62">
        <v>0</v>
      </c>
      <c r="GN225" s="62">
        <v>0</v>
      </c>
      <c r="GO225" s="62">
        <v>12.44</v>
      </c>
      <c r="GP225" s="62">
        <v>12970</v>
      </c>
      <c r="GQ225" s="62">
        <v>100.47627968638018</v>
      </c>
      <c r="GR225" s="62">
        <v>12.461</v>
      </c>
      <c r="GS225" s="62">
        <v>0</v>
      </c>
      <c r="GT225" s="62">
        <v>0</v>
      </c>
      <c r="GU225" s="62">
        <v>12.48</v>
      </c>
      <c r="GV225" s="62">
        <v>50</v>
      </c>
      <c r="GW225" s="62">
        <v>0.39575943503066124</v>
      </c>
      <c r="GX225" s="62">
        <v>12.532</v>
      </c>
      <c r="GY225" s="62">
        <v>0</v>
      </c>
      <c r="GZ225" s="62">
        <v>0</v>
      </c>
      <c r="HA225" s="62">
        <v>12.58</v>
      </c>
      <c r="HB225" s="62">
        <v>13810</v>
      </c>
      <c r="HC225" s="62">
        <v>109.13225906699314</v>
      </c>
      <c r="HD225" s="62">
        <v>12.585000000000001</v>
      </c>
      <c r="HE225" s="62">
        <v>75</v>
      </c>
      <c r="HF225" s="62">
        <v>0.58770705062713058</v>
      </c>
      <c r="HG225" s="62">
        <v>12.63</v>
      </c>
      <c r="HH225" s="62">
        <v>815</v>
      </c>
      <c r="HI225" s="62">
        <v>6.23849289658349</v>
      </c>
      <c r="HJ225" s="62">
        <v>0</v>
      </c>
      <c r="HK225" s="62">
        <v>0</v>
      </c>
      <c r="HL225" s="62">
        <v>0</v>
      </c>
      <c r="HM225" s="62">
        <v>12.63</v>
      </c>
      <c r="HN225" s="62">
        <v>0</v>
      </c>
      <c r="HO225" s="62">
        <v>0</v>
      </c>
      <c r="HP225" s="62">
        <v>12.63</v>
      </c>
      <c r="HQ225" s="62">
        <v>0</v>
      </c>
      <c r="HR225" s="62">
        <v>0</v>
      </c>
    </row>
    <row r="226" spans="27:226" s="43" customFormat="1">
      <c r="AA226" s="43">
        <f t="shared" si="72"/>
        <v>0</v>
      </c>
      <c r="AB226" s="43">
        <f t="shared" si="70"/>
        <v>0</v>
      </c>
      <c r="AF226" s="54">
        <v>42326</v>
      </c>
      <c r="AG226" s="43">
        <v>15.45</v>
      </c>
      <c r="AH226" s="43">
        <v>405200</v>
      </c>
      <c r="AI226" s="43">
        <f t="shared" si="73"/>
        <v>405200</v>
      </c>
      <c r="AK226" s="58">
        <f t="shared" si="74"/>
        <v>42524</v>
      </c>
      <c r="AL226" s="43">
        <f t="shared" si="78"/>
        <v>221</v>
      </c>
      <c r="AM226" s="43">
        <f>IF(AK226="","",NETWORKDAYS(AK226,$AM$2,FERIADOS!$A$1:$A$830)-1)</f>
        <v>147</v>
      </c>
      <c r="AN226" s="63">
        <v>3.5272999999999999</v>
      </c>
      <c r="AO226" s="43">
        <f t="shared" si="75"/>
        <v>13.565</v>
      </c>
      <c r="AP226" s="50">
        <f t="shared" si="76"/>
        <v>212980</v>
      </c>
      <c r="AQ226" s="59">
        <f t="shared" si="71"/>
        <v>287.96702119312789</v>
      </c>
      <c r="AR226" s="59">
        <f t="shared" si="77"/>
        <v>0</v>
      </c>
      <c r="AS226" s="72">
        <v>42524</v>
      </c>
      <c r="AT226" s="73">
        <v>4833.4521596373006</v>
      </c>
      <c r="AU226" s="62">
        <v>0</v>
      </c>
      <c r="AV226" s="62">
        <v>0</v>
      </c>
      <c r="AW226" s="62">
        <v>0</v>
      </c>
      <c r="AX226" s="62">
        <v>0</v>
      </c>
      <c r="AY226" s="62">
        <v>0</v>
      </c>
      <c r="AZ226" s="62">
        <v>0</v>
      </c>
      <c r="BA226" s="62">
        <v>0</v>
      </c>
      <c r="BB226" s="62">
        <v>0</v>
      </c>
      <c r="BC226" s="62">
        <v>0</v>
      </c>
      <c r="BD226" s="62">
        <v>0</v>
      </c>
      <c r="BE226" s="62">
        <v>0</v>
      </c>
      <c r="BF226" s="62">
        <v>0</v>
      </c>
      <c r="BG226" s="62">
        <v>0</v>
      </c>
      <c r="BH226" s="62">
        <v>0</v>
      </c>
      <c r="BI226" s="62">
        <v>0</v>
      </c>
      <c r="BJ226" s="62">
        <v>0</v>
      </c>
      <c r="BK226" s="62">
        <v>0</v>
      </c>
      <c r="BL226" s="62">
        <v>0</v>
      </c>
      <c r="BM226" s="62">
        <v>0</v>
      </c>
      <c r="BN226" s="74">
        <v>0</v>
      </c>
      <c r="BO226" s="75">
        <v>0</v>
      </c>
      <c r="BP226" s="62">
        <v>0</v>
      </c>
      <c r="BQ226" s="62">
        <v>0</v>
      </c>
      <c r="BR226" s="62">
        <v>0</v>
      </c>
      <c r="BS226" s="62">
        <v>0</v>
      </c>
      <c r="BT226" s="62">
        <v>0</v>
      </c>
      <c r="BU226" s="62">
        <v>0</v>
      </c>
      <c r="BV226" s="62">
        <v>0</v>
      </c>
      <c r="BW226" s="62">
        <v>0</v>
      </c>
      <c r="BX226" s="62">
        <v>0</v>
      </c>
      <c r="BY226" s="62">
        <v>0</v>
      </c>
      <c r="BZ226" s="62">
        <v>0</v>
      </c>
      <c r="CA226" s="62">
        <v>0</v>
      </c>
      <c r="CB226" s="62">
        <v>0</v>
      </c>
      <c r="CC226" s="62">
        <v>0</v>
      </c>
      <c r="CD226" s="62">
        <v>0</v>
      </c>
      <c r="CE226" s="62">
        <v>14.11</v>
      </c>
      <c r="CF226" s="62">
        <v>16520</v>
      </c>
      <c r="CG226" s="62">
        <v>3.3828731964463445</v>
      </c>
      <c r="CH226" s="62">
        <v>14.08</v>
      </c>
      <c r="CI226" s="62">
        <v>2925</v>
      </c>
      <c r="CJ226" s="62">
        <v>1.1851894905858082</v>
      </c>
      <c r="CK226" s="62">
        <v>14.03</v>
      </c>
      <c r="CL226" s="62">
        <v>11770</v>
      </c>
      <c r="CM226" s="62">
        <v>7.2965984025883177</v>
      </c>
      <c r="CN226" s="62">
        <v>13.94</v>
      </c>
      <c r="CO226" s="62">
        <v>83530</v>
      </c>
      <c r="CP226" s="62">
        <v>67.839071812973614</v>
      </c>
      <c r="CQ226" s="62">
        <v>13.72</v>
      </c>
      <c r="CR226" s="62">
        <v>1740</v>
      </c>
      <c r="CS226" s="62">
        <v>1.7285756698765198</v>
      </c>
      <c r="CT226" s="62">
        <v>13.72</v>
      </c>
      <c r="CU226" s="62">
        <v>1740</v>
      </c>
      <c r="CV226" s="62">
        <v>2.0338624572626305</v>
      </c>
      <c r="CW226" s="62">
        <v>13.72</v>
      </c>
      <c r="CX226" s="62">
        <v>212980</v>
      </c>
      <c r="CY226" s="62">
        <v>287.96702119312789</v>
      </c>
      <c r="CZ226" s="62">
        <v>13.404</v>
      </c>
      <c r="DA226" s="62">
        <v>1655</v>
      </c>
      <c r="DB226" s="62">
        <v>2.5640301960953282</v>
      </c>
      <c r="DC226" s="62">
        <v>13.3</v>
      </c>
      <c r="DD226" s="62">
        <v>1705</v>
      </c>
      <c r="DE226" s="62">
        <v>2.8996938799045879</v>
      </c>
      <c r="DF226" s="62">
        <v>13.2</v>
      </c>
      <c r="DG226" s="62">
        <v>23825</v>
      </c>
      <c r="DH226" s="62">
        <v>45.03397712394581</v>
      </c>
      <c r="DI226" s="62">
        <v>13.084</v>
      </c>
      <c r="DJ226" s="62">
        <v>0</v>
      </c>
      <c r="DK226" s="62">
        <v>0</v>
      </c>
      <c r="DL226" s="62">
        <v>12.965</v>
      </c>
      <c r="DM226" s="62">
        <v>0</v>
      </c>
      <c r="DN226" s="62">
        <v>0</v>
      </c>
      <c r="DO226" s="62">
        <v>12.87</v>
      </c>
      <c r="DP226" s="62">
        <v>23765</v>
      </c>
      <c r="DQ226" s="62">
        <v>56.537140371659277</v>
      </c>
      <c r="DR226" s="62">
        <v>0</v>
      </c>
      <c r="DS226" s="62">
        <v>0</v>
      </c>
      <c r="DT226" s="62">
        <v>0</v>
      </c>
      <c r="DU226" s="62">
        <v>0</v>
      </c>
      <c r="DV226" s="62">
        <v>0</v>
      </c>
      <c r="DW226" s="62">
        <v>0</v>
      </c>
      <c r="DX226" s="62">
        <v>12.65</v>
      </c>
      <c r="DY226" s="62">
        <v>21090</v>
      </c>
      <c r="DZ226" s="62">
        <v>60.376342171830984</v>
      </c>
      <c r="EA226" s="62"/>
      <c r="EB226" s="62"/>
      <c r="EC226" s="62"/>
      <c r="ED226" s="62"/>
      <c r="EE226" s="62"/>
      <c r="EF226" s="62"/>
      <c r="EG226" s="62">
        <v>12.54</v>
      </c>
      <c r="EH226" s="62">
        <v>340080</v>
      </c>
      <c r="EI226" s="62">
        <v>1120.4513638756462</v>
      </c>
      <c r="EJ226" s="62"/>
      <c r="EK226" s="62">
        <v>0</v>
      </c>
      <c r="EL226" s="62">
        <v>0</v>
      </c>
      <c r="EM226" s="62">
        <v>0</v>
      </c>
      <c r="EN226" s="62">
        <v>0</v>
      </c>
      <c r="EO226" s="62">
        <v>0</v>
      </c>
      <c r="EP226" s="62">
        <v>12.48</v>
      </c>
      <c r="EQ226" s="62">
        <v>34441</v>
      </c>
      <c r="ER226" s="62">
        <v>127.40769103136999</v>
      </c>
      <c r="ES226" s="62">
        <v>12.44</v>
      </c>
      <c r="ET226" s="62">
        <v>30610</v>
      </c>
      <c r="EU226" s="62">
        <v>125.21618684238329</v>
      </c>
      <c r="EV226" s="62">
        <v>12.43</v>
      </c>
      <c r="EW226" s="62">
        <v>150</v>
      </c>
      <c r="EX226" s="62">
        <v>0.66896372103701762</v>
      </c>
      <c r="EY226" s="62">
        <v>12.36</v>
      </c>
      <c r="EZ226" s="62">
        <v>187905</v>
      </c>
      <c r="FA226" s="62">
        <v>902.49404942498518</v>
      </c>
      <c r="FB226" s="62">
        <v>12.375</v>
      </c>
      <c r="FC226" s="62">
        <v>70</v>
      </c>
      <c r="FD226" s="62">
        <v>0.35748755076406091</v>
      </c>
      <c r="FE226" s="62">
        <v>12.39</v>
      </c>
      <c r="FF226" s="62">
        <v>5500</v>
      </c>
      <c r="FG226" s="62">
        <v>29.667544225892094</v>
      </c>
      <c r="FH226" s="62">
        <v>12.414999999999999</v>
      </c>
      <c r="FI226" s="62">
        <v>25</v>
      </c>
      <c r="FJ226" s="62">
        <v>0.14186380810620575</v>
      </c>
      <c r="FK226" s="62">
        <v>12.4</v>
      </c>
      <c r="FL226" s="76">
        <v>73550</v>
      </c>
      <c r="FM226" s="76">
        <v>436.42306628590063</v>
      </c>
      <c r="FN226" s="76">
        <v>12.404999999999999</v>
      </c>
      <c r="FO226" s="76">
        <v>310</v>
      </c>
      <c r="FP226" s="76">
        <v>1.9100119559735205</v>
      </c>
      <c r="FQ226" s="76">
        <v>12.41</v>
      </c>
      <c r="FR226" s="76">
        <v>2990</v>
      </c>
      <c r="FS226" s="76">
        <v>19.039478879462845</v>
      </c>
      <c r="FT226" s="76">
        <v>12.404999999999999</v>
      </c>
      <c r="FU226" s="76">
        <v>0</v>
      </c>
      <c r="FV226" s="76">
        <v>0</v>
      </c>
      <c r="FW226" s="76">
        <v>12.4</v>
      </c>
      <c r="FX226" s="76">
        <v>138140</v>
      </c>
      <c r="FY226" s="76">
        <v>933.06614907562459</v>
      </c>
      <c r="FZ226" s="76">
        <v>12.414999999999999</v>
      </c>
      <c r="GA226" s="76">
        <v>0</v>
      </c>
      <c r="GB226" s="76">
        <v>0</v>
      </c>
      <c r="GC226" s="62">
        <v>12.43</v>
      </c>
      <c r="GD226" s="62">
        <v>0</v>
      </c>
      <c r="GE226" s="62">
        <v>0</v>
      </c>
      <c r="GF226" s="62">
        <v>12.443</v>
      </c>
      <c r="GG226" s="62">
        <v>0</v>
      </c>
      <c r="GH226" s="62">
        <v>0</v>
      </c>
      <c r="GI226" s="62">
        <v>12.455</v>
      </c>
      <c r="GJ226" s="62">
        <v>165</v>
      </c>
      <c r="GK226" s="62">
        <v>1.2044542140777741</v>
      </c>
      <c r="GL226" s="62">
        <v>12.506</v>
      </c>
      <c r="GM226" s="62">
        <v>5</v>
      </c>
      <c r="GN226" s="62">
        <v>3.7377370744941442E-2</v>
      </c>
      <c r="GO226" s="62">
        <v>12.55</v>
      </c>
      <c r="GP226" s="62">
        <v>40115</v>
      </c>
      <c r="GQ226" s="62">
        <v>305.20329865272379</v>
      </c>
      <c r="GR226" s="62">
        <v>12.574</v>
      </c>
      <c r="GS226" s="62">
        <v>0</v>
      </c>
      <c r="GT226" s="62">
        <v>0</v>
      </c>
      <c r="GU226" s="62">
        <v>12.595000000000001</v>
      </c>
      <c r="GV226" s="62">
        <v>165</v>
      </c>
      <c r="GW226" s="62">
        <v>1.2808134481302043</v>
      </c>
      <c r="GX226" s="62">
        <v>12.654999999999999</v>
      </c>
      <c r="GY226" s="62">
        <v>0</v>
      </c>
      <c r="GZ226" s="62">
        <v>0</v>
      </c>
      <c r="HA226" s="62">
        <v>12.71</v>
      </c>
      <c r="HB226" s="62">
        <v>30980</v>
      </c>
      <c r="HC226" s="62">
        <v>239.52850978397456</v>
      </c>
      <c r="HD226" s="62">
        <v>12.71</v>
      </c>
      <c r="HE226" s="62">
        <v>15</v>
      </c>
      <c r="HF226" s="62">
        <v>0.11491757787554797</v>
      </c>
      <c r="HG226" s="62">
        <v>12.76</v>
      </c>
      <c r="HH226" s="62">
        <v>6745</v>
      </c>
      <c r="HI226" s="62">
        <v>50.394555946331174</v>
      </c>
      <c r="HJ226" s="62">
        <v>0</v>
      </c>
      <c r="HK226" s="62">
        <v>0</v>
      </c>
      <c r="HL226" s="62">
        <v>0</v>
      </c>
      <c r="HM226" s="62">
        <v>12.76</v>
      </c>
      <c r="HN226" s="62">
        <v>0</v>
      </c>
      <c r="HO226" s="62">
        <v>0</v>
      </c>
      <c r="HP226" s="62">
        <v>12.76</v>
      </c>
      <c r="HQ226" s="62">
        <v>0</v>
      </c>
      <c r="HR226" s="62">
        <v>0</v>
      </c>
    </row>
    <row r="227" spans="27:226" s="43" customFormat="1">
      <c r="AA227" s="43">
        <f t="shared" si="72"/>
        <v>0</v>
      </c>
      <c r="AB227" s="43">
        <f t="shared" si="70"/>
        <v>0</v>
      </c>
      <c r="AF227" s="54">
        <v>42327</v>
      </c>
      <c r="AG227" s="43">
        <v>15.21</v>
      </c>
      <c r="AH227" s="43">
        <v>252250</v>
      </c>
      <c r="AI227" s="43">
        <f t="shared" si="73"/>
        <v>252250</v>
      </c>
      <c r="AK227" s="58">
        <f t="shared" si="74"/>
        <v>42523</v>
      </c>
      <c r="AL227" s="43">
        <f t="shared" si="78"/>
        <v>222</v>
      </c>
      <c r="AM227" s="43">
        <f>IF(AK227="","",NETWORKDAYS(AK227,$AM$2,FERIADOS!$A$1:$A$830)-1)</f>
        <v>148</v>
      </c>
      <c r="AN227" s="63">
        <v>3.5935000000000001</v>
      </c>
      <c r="AO227" s="43">
        <f t="shared" si="75"/>
        <v>13.615</v>
      </c>
      <c r="AP227" s="50">
        <f t="shared" si="76"/>
        <v>157666</v>
      </c>
      <c r="AQ227" s="59">
        <f t="shared" si="71"/>
        <v>210.42069269780995</v>
      </c>
      <c r="AR227" s="59">
        <f t="shared" si="77"/>
        <v>0</v>
      </c>
      <c r="AS227" s="72">
        <v>42523</v>
      </c>
      <c r="AT227" s="73">
        <v>4359.0424197872144</v>
      </c>
      <c r="AU227" s="62">
        <v>0</v>
      </c>
      <c r="AV227" s="62">
        <v>0</v>
      </c>
      <c r="AW227" s="62">
        <v>0</v>
      </c>
      <c r="AX227" s="62">
        <v>0</v>
      </c>
      <c r="AY227" s="62">
        <v>0</v>
      </c>
      <c r="AZ227" s="62">
        <v>0</v>
      </c>
      <c r="BA227" s="62">
        <v>0</v>
      </c>
      <c r="BB227" s="62">
        <v>0</v>
      </c>
      <c r="BC227" s="62">
        <v>0</v>
      </c>
      <c r="BD227" s="62">
        <v>0</v>
      </c>
      <c r="BE227" s="62">
        <v>0</v>
      </c>
      <c r="BF227" s="62">
        <v>0</v>
      </c>
      <c r="BG227" s="62">
        <v>0</v>
      </c>
      <c r="BH227" s="62">
        <v>0</v>
      </c>
      <c r="BI227" s="62">
        <v>0</v>
      </c>
      <c r="BJ227" s="62">
        <v>0</v>
      </c>
      <c r="BK227" s="62">
        <v>0</v>
      </c>
      <c r="BL227" s="62">
        <v>0</v>
      </c>
      <c r="BM227" s="62">
        <v>0</v>
      </c>
      <c r="BN227" s="74">
        <v>0</v>
      </c>
      <c r="BO227" s="75">
        <v>0</v>
      </c>
      <c r="BP227" s="62">
        <v>0</v>
      </c>
      <c r="BQ227" s="62">
        <v>0</v>
      </c>
      <c r="BR227" s="62">
        <v>0</v>
      </c>
      <c r="BS227" s="62">
        <v>0</v>
      </c>
      <c r="BT227" s="62">
        <v>0</v>
      </c>
      <c r="BU227" s="62">
        <v>0</v>
      </c>
      <c r="BV227" s="62">
        <v>0</v>
      </c>
      <c r="BW227" s="62">
        <v>0</v>
      </c>
      <c r="BX227" s="62">
        <v>0</v>
      </c>
      <c r="BY227" s="62">
        <v>0</v>
      </c>
      <c r="BZ227" s="62">
        <v>0</v>
      </c>
      <c r="CA227" s="62">
        <v>0</v>
      </c>
      <c r="CB227" s="62">
        <v>0</v>
      </c>
      <c r="CC227" s="62">
        <v>0</v>
      </c>
      <c r="CD227" s="62">
        <v>0</v>
      </c>
      <c r="CE227" s="62">
        <v>14.11</v>
      </c>
      <c r="CF227" s="62">
        <v>95790</v>
      </c>
      <c r="CG227" s="62">
        <v>20.160277675998302</v>
      </c>
      <c r="CH227" s="62">
        <v>14.09</v>
      </c>
      <c r="CI227" s="62">
        <v>775</v>
      </c>
      <c r="CJ227" s="62">
        <v>0.31538131023814042</v>
      </c>
      <c r="CK227" s="62">
        <v>14.031000000000001</v>
      </c>
      <c r="CL227" s="62">
        <v>18385</v>
      </c>
      <c r="CM227" s="62">
        <v>11.353555069101976</v>
      </c>
      <c r="CN227" s="62">
        <v>13.95</v>
      </c>
      <c r="CO227" s="62">
        <v>35250</v>
      </c>
      <c r="CP227" s="62">
        <v>28.409651685406466</v>
      </c>
      <c r="CQ227" s="62">
        <v>13.718</v>
      </c>
      <c r="CR227" s="62">
        <v>465</v>
      </c>
      <c r="CS227" s="62">
        <v>0.45749259450217261</v>
      </c>
      <c r="CT227" s="62">
        <v>13.718</v>
      </c>
      <c r="CU227" s="62">
        <v>465</v>
      </c>
      <c r="CV227" s="62">
        <v>0.53749338289036586</v>
      </c>
      <c r="CW227" s="62">
        <v>13.718</v>
      </c>
      <c r="CX227" s="62">
        <v>157666</v>
      </c>
      <c r="CY227" s="62">
        <v>210.42069269780995</v>
      </c>
      <c r="CZ227" s="62">
        <v>13.47</v>
      </c>
      <c r="DA227" s="62">
        <v>135</v>
      </c>
      <c r="DB227" s="62">
        <v>0.20620059815946901</v>
      </c>
      <c r="DC227" s="62">
        <v>13.362</v>
      </c>
      <c r="DD227" s="62">
        <v>15</v>
      </c>
      <c r="DE227" s="62">
        <v>2.5137191404001277E-2</v>
      </c>
      <c r="DF227" s="62">
        <v>13.25</v>
      </c>
      <c r="DG227" s="62">
        <v>8175</v>
      </c>
      <c r="DH227" s="62">
        <v>15.219714565165887</v>
      </c>
      <c r="DI227" s="62">
        <v>13.13</v>
      </c>
      <c r="DJ227" s="62">
        <v>2100</v>
      </c>
      <c r="DK227" s="62">
        <v>4.2126055494832109</v>
      </c>
      <c r="DL227" s="62">
        <v>13.055</v>
      </c>
      <c r="DM227" s="62">
        <v>2885</v>
      </c>
      <c r="DN227" s="62">
        <v>6.2812867934151022</v>
      </c>
      <c r="DO227" s="62">
        <v>12.97</v>
      </c>
      <c r="DP227" s="62">
        <v>57846</v>
      </c>
      <c r="DQ227" s="62">
        <v>135.26266579759772</v>
      </c>
      <c r="DR227" s="62">
        <v>0</v>
      </c>
      <c r="DS227" s="62">
        <v>0</v>
      </c>
      <c r="DT227" s="62">
        <v>0</v>
      </c>
      <c r="DU227" s="62">
        <v>0</v>
      </c>
      <c r="DV227" s="62">
        <v>0</v>
      </c>
      <c r="DW227" s="62">
        <v>0</v>
      </c>
      <c r="DX227" s="62">
        <v>12.78</v>
      </c>
      <c r="DY227" s="62">
        <v>9325</v>
      </c>
      <c r="DZ227" s="62">
        <v>26.198619559462792</v>
      </c>
      <c r="EA227" s="62"/>
      <c r="EB227" s="62"/>
      <c r="EC227" s="62"/>
      <c r="ED227" s="62"/>
      <c r="EE227" s="62"/>
      <c r="EF227" s="62"/>
      <c r="EG227" s="62">
        <v>12.66</v>
      </c>
      <c r="EH227" s="62">
        <v>265895</v>
      </c>
      <c r="EI227" s="62">
        <v>859.29439858320598</v>
      </c>
      <c r="EJ227" s="62"/>
      <c r="EK227" s="62">
        <v>0</v>
      </c>
      <c r="EL227" s="62">
        <v>0</v>
      </c>
      <c r="EM227" s="62">
        <v>0</v>
      </c>
      <c r="EN227" s="62">
        <v>0</v>
      </c>
      <c r="EO227" s="62">
        <v>0</v>
      </c>
      <c r="EP227" s="62">
        <v>12.65</v>
      </c>
      <c r="EQ227" s="62">
        <v>73990</v>
      </c>
      <c r="ER227" s="62">
        <v>267.98572110482178</v>
      </c>
      <c r="ES227" s="62">
        <v>12.62</v>
      </c>
      <c r="ET227" s="62">
        <v>37845</v>
      </c>
      <c r="EU227" s="62">
        <v>151.43540997930481</v>
      </c>
      <c r="EV227" s="62">
        <v>12.586</v>
      </c>
      <c r="EW227" s="62">
        <v>95</v>
      </c>
      <c r="EX227" s="62">
        <v>0.41447373406252497</v>
      </c>
      <c r="EY227" s="62">
        <v>12.56</v>
      </c>
      <c r="EZ227" s="62">
        <v>147290</v>
      </c>
      <c r="FA227" s="62">
        <v>690.74142174082806</v>
      </c>
      <c r="FB227" s="62">
        <v>12.587</v>
      </c>
      <c r="FC227" s="62">
        <v>75</v>
      </c>
      <c r="FD227" s="62">
        <v>0.37362789884371855</v>
      </c>
      <c r="FE227" s="62">
        <v>12.61</v>
      </c>
      <c r="FF227" s="62">
        <v>7780</v>
      </c>
      <c r="FG227" s="62">
        <v>40.901374785396342</v>
      </c>
      <c r="FH227" s="62">
        <v>12.64</v>
      </c>
      <c r="FI227" s="62">
        <v>350</v>
      </c>
      <c r="FJ227" s="62">
        <v>1.9341460550640577</v>
      </c>
      <c r="FK227" s="62">
        <v>12.63</v>
      </c>
      <c r="FL227" s="76">
        <v>66470</v>
      </c>
      <c r="FM227" s="76">
        <v>383.79062501033053</v>
      </c>
      <c r="FN227" s="76">
        <v>12.641</v>
      </c>
      <c r="FO227" s="76">
        <v>30</v>
      </c>
      <c r="FP227" s="76">
        <v>0.17971254660780922</v>
      </c>
      <c r="FQ227" s="76">
        <v>12.65</v>
      </c>
      <c r="FR227" s="76">
        <v>4025</v>
      </c>
      <c r="FS227" s="76">
        <v>24.900448421977853</v>
      </c>
      <c r="FT227" s="76">
        <v>12.645</v>
      </c>
      <c r="FU227" s="76">
        <v>0</v>
      </c>
      <c r="FV227" s="76">
        <v>0</v>
      </c>
      <c r="FW227" s="76">
        <v>12.64</v>
      </c>
      <c r="FX227" s="76">
        <v>150796</v>
      </c>
      <c r="FY227" s="76">
        <v>988.3761797421605</v>
      </c>
      <c r="FZ227" s="76">
        <v>12.657</v>
      </c>
      <c r="GA227" s="76">
        <v>5</v>
      </c>
      <c r="GB227" s="76">
        <v>3.3497844137211789E-2</v>
      </c>
      <c r="GC227" s="62">
        <v>12.672000000000001</v>
      </c>
      <c r="GD227" s="62">
        <v>0</v>
      </c>
      <c r="GE227" s="62">
        <v>0</v>
      </c>
      <c r="GF227" s="62">
        <v>12.686999999999999</v>
      </c>
      <c r="GG227" s="62">
        <v>0</v>
      </c>
      <c r="GH227" s="62">
        <v>0</v>
      </c>
      <c r="GI227" s="62">
        <v>12.7</v>
      </c>
      <c r="GJ227" s="62">
        <v>495</v>
      </c>
      <c r="GK227" s="62">
        <v>3.4973286864185273</v>
      </c>
      <c r="GL227" s="62">
        <v>12.747999999999999</v>
      </c>
      <c r="GM227" s="62">
        <v>0</v>
      </c>
      <c r="GN227" s="62">
        <v>0</v>
      </c>
      <c r="GO227" s="62">
        <v>12.79</v>
      </c>
      <c r="GP227" s="62">
        <v>30880</v>
      </c>
      <c r="GQ227" s="62">
        <v>226.95847298502648</v>
      </c>
      <c r="GR227" s="62">
        <v>12.824999999999999</v>
      </c>
      <c r="GS227" s="62">
        <v>0</v>
      </c>
      <c r="GT227" s="62">
        <v>0</v>
      </c>
      <c r="GU227" s="62">
        <v>12.855</v>
      </c>
      <c r="GV227" s="62">
        <v>150</v>
      </c>
      <c r="GW227" s="62">
        <v>1.1206646008841867</v>
      </c>
      <c r="GX227" s="62">
        <v>12.894</v>
      </c>
      <c r="GY227" s="62">
        <v>0</v>
      </c>
      <c r="GZ227" s="62">
        <v>0</v>
      </c>
      <c r="HA227" s="62">
        <v>12.93</v>
      </c>
      <c r="HB227" s="62">
        <v>33043</v>
      </c>
      <c r="HC227" s="62">
        <v>246.1384452797102</v>
      </c>
      <c r="HD227" s="62">
        <v>12.95</v>
      </c>
      <c r="HE227" s="62">
        <v>85</v>
      </c>
      <c r="HF227" s="62">
        <v>0.62496330920471732</v>
      </c>
      <c r="HG227" s="62">
        <v>12.99</v>
      </c>
      <c r="HH227" s="62">
        <v>1575</v>
      </c>
      <c r="HI227" s="62">
        <v>11.280733008592339</v>
      </c>
      <c r="HJ227" s="62">
        <v>0</v>
      </c>
      <c r="HK227" s="62">
        <v>0</v>
      </c>
      <c r="HL227" s="62">
        <v>0</v>
      </c>
      <c r="HM227" s="62">
        <v>12.99</v>
      </c>
      <c r="HN227" s="62">
        <v>0</v>
      </c>
      <c r="HO227" s="62">
        <v>0</v>
      </c>
      <c r="HP227" s="62">
        <v>12.99</v>
      </c>
      <c r="HQ227" s="62">
        <v>0</v>
      </c>
      <c r="HR227" s="62">
        <v>0</v>
      </c>
    </row>
    <row r="228" spans="27:226" s="43" customFormat="1">
      <c r="AF228" s="54">
        <v>42331</v>
      </c>
      <c r="AG228" s="43">
        <v>15.07</v>
      </c>
      <c r="AH228" s="43">
        <v>226575</v>
      </c>
      <c r="AI228" s="43">
        <f t="shared" si="73"/>
        <v>226575</v>
      </c>
      <c r="AK228" s="58">
        <f t="shared" si="74"/>
        <v>42522</v>
      </c>
      <c r="AL228" s="43">
        <f t="shared" si="78"/>
        <v>223</v>
      </c>
      <c r="AM228" s="43">
        <f>IF(AK228="","",NETWORKDAYS(AK228,$AM$2,FERIADOS!$A$1:$A$830)-1)</f>
        <v>149</v>
      </c>
      <c r="AN228" s="63">
        <v>3.6015000000000001</v>
      </c>
      <c r="AO228" s="43">
        <f t="shared" si="75"/>
        <v>13.605</v>
      </c>
      <c r="AP228" s="50">
        <f t="shared" si="76"/>
        <v>146922</v>
      </c>
      <c r="AQ228" s="59">
        <f t="shared" si="71"/>
        <v>196.89598363049365</v>
      </c>
      <c r="AR228" s="59">
        <f t="shared" si="77"/>
        <v>0</v>
      </c>
      <c r="AS228" s="72">
        <v>42522</v>
      </c>
      <c r="AT228" s="73">
        <v>2918.5302940183292</v>
      </c>
      <c r="AU228" s="62">
        <v>0</v>
      </c>
      <c r="AV228" s="62">
        <v>0</v>
      </c>
      <c r="AW228" s="62">
        <v>0</v>
      </c>
      <c r="AX228" s="62">
        <v>0</v>
      </c>
      <c r="AY228" s="62">
        <v>0</v>
      </c>
      <c r="AZ228" s="62">
        <v>0</v>
      </c>
      <c r="BA228" s="62">
        <v>0</v>
      </c>
      <c r="BB228" s="62">
        <v>0</v>
      </c>
      <c r="BC228" s="62">
        <v>0</v>
      </c>
      <c r="BD228" s="62">
        <v>0</v>
      </c>
      <c r="BE228" s="62">
        <v>0</v>
      </c>
      <c r="BF228" s="62">
        <v>0</v>
      </c>
      <c r="BG228" s="62">
        <v>0</v>
      </c>
      <c r="BH228" s="62">
        <v>0</v>
      </c>
      <c r="BI228" s="62">
        <v>0</v>
      </c>
      <c r="BJ228" s="62">
        <v>0</v>
      </c>
      <c r="BK228" s="62">
        <v>0</v>
      </c>
      <c r="BL228" s="62">
        <v>0</v>
      </c>
      <c r="BM228" s="62">
        <v>0</v>
      </c>
      <c r="BN228" s="74">
        <v>0</v>
      </c>
      <c r="BO228" s="75">
        <v>0</v>
      </c>
      <c r="BP228" s="62">
        <v>0</v>
      </c>
      <c r="BQ228" s="62">
        <v>0</v>
      </c>
      <c r="BR228" s="62">
        <v>0</v>
      </c>
      <c r="BS228" s="62">
        <v>0</v>
      </c>
      <c r="BT228" s="62">
        <v>0</v>
      </c>
      <c r="BU228" s="62">
        <v>0</v>
      </c>
      <c r="BV228" s="62">
        <v>0</v>
      </c>
      <c r="BW228" s="62">
        <v>0</v>
      </c>
      <c r="BX228" s="62">
        <v>0</v>
      </c>
      <c r="BY228" s="62">
        <v>0</v>
      </c>
      <c r="BZ228" s="62">
        <v>0</v>
      </c>
      <c r="CA228" s="62">
        <v>0</v>
      </c>
      <c r="CB228" s="62">
        <v>0</v>
      </c>
      <c r="CC228" s="62">
        <v>0</v>
      </c>
      <c r="CD228" s="62">
        <v>0</v>
      </c>
      <c r="CE228" s="62">
        <v>14.106999999999999</v>
      </c>
      <c r="CF228" s="62">
        <v>103525</v>
      </c>
      <c r="CG228" s="62">
        <v>22.716736773858379</v>
      </c>
      <c r="CH228" s="62">
        <v>14.103999999999999</v>
      </c>
      <c r="CI228" s="62">
        <v>10175</v>
      </c>
      <c r="CJ228" s="62">
        <v>4.2247143808084635</v>
      </c>
      <c r="CK228" s="62">
        <v>14.038</v>
      </c>
      <c r="CL228" s="62">
        <v>2555</v>
      </c>
      <c r="CM228" s="62">
        <v>1.5972180510048624</v>
      </c>
      <c r="CN228" s="62">
        <v>13.955</v>
      </c>
      <c r="CO228" s="62">
        <v>34765</v>
      </c>
      <c r="CP228" s="62">
        <v>28.261545242772883</v>
      </c>
      <c r="CQ228" s="62">
        <v>13.73</v>
      </c>
      <c r="CR228" s="62">
        <v>105</v>
      </c>
      <c r="CS228" s="62">
        <v>0.10396989661241907</v>
      </c>
      <c r="CT228" s="62">
        <v>13.73</v>
      </c>
      <c r="CU228" s="62">
        <v>105</v>
      </c>
      <c r="CV228" s="62">
        <v>0.12197176252334628</v>
      </c>
      <c r="CW228" s="62">
        <v>13.73</v>
      </c>
      <c r="CX228" s="62">
        <v>146922</v>
      </c>
      <c r="CY228" s="62">
        <v>196.89598363049365</v>
      </c>
      <c r="CZ228" s="62">
        <v>13.456</v>
      </c>
      <c r="DA228" s="62">
        <v>295</v>
      </c>
      <c r="DB228" s="62">
        <v>0.45208189514667557</v>
      </c>
      <c r="DC228" s="62">
        <v>13.359</v>
      </c>
      <c r="DD228" s="62">
        <v>240</v>
      </c>
      <c r="DE228" s="62">
        <v>0.40324294655023302</v>
      </c>
      <c r="DF228" s="62">
        <v>13.26</v>
      </c>
      <c r="DG228" s="62">
        <v>6305</v>
      </c>
      <c r="DH228" s="62">
        <v>11.759710050886097</v>
      </c>
      <c r="DI228" s="62">
        <v>13.162000000000001</v>
      </c>
      <c r="DJ228" s="62">
        <v>0</v>
      </c>
      <c r="DK228" s="62">
        <v>0</v>
      </c>
      <c r="DL228" s="62">
        <v>13.061</v>
      </c>
      <c r="DM228" s="62">
        <v>0</v>
      </c>
      <c r="DN228" s="62">
        <v>0</v>
      </c>
      <c r="DO228" s="62">
        <v>12.98</v>
      </c>
      <c r="DP228" s="62">
        <v>94566</v>
      </c>
      <c r="DQ228" s="62">
        <v>221.29487898398355</v>
      </c>
      <c r="DR228" s="62">
        <v>0</v>
      </c>
      <c r="DS228" s="62">
        <v>0</v>
      </c>
      <c r="DT228" s="62">
        <v>0</v>
      </c>
      <c r="DU228" s="62">
        <v>0</v>
      </c>
      <c r="DV228" s="62">
        <v>0</v>
      </c>
      <c r="DW228" s="62">
        <v>0</v>
      </c>
      <c r="DX228" s="62">
        <v>12.84</v>
      </c>
      <c r="DY228" s="62">
        <v>2625</v>
      </c>
      <c r="DZ228" s="62">
        <v>7.3676982636869113</v>
      </c>
      <c r="EA228" s="62"/>
      <c r="EB228" s="62"/>
      <c r="EC228" s="62"/>
      <c r="ED228" s="62"/>
      <c r="EE228" s="62"/>
      <c r="EF228" s="62"/>
      <c r="EG228" s="62">
        <v>12.74</v>
      </c>
      <c r="EH228" s="62">
        <v>209069</v>
      </c>
      <c r="EI228" s="62">
        <v>674.28526764390813</v>
      </c>
      <c r="EJ228" s="62"/>
      <c r="EK228" s="62">
        <v>0</v>
      </c>
      <c r="EL228" s="62">
        <v>0</v>
      </c>
      <c r="EM228" s="62">
        <v>0</v>
      </c>
      <c r="EN228" s="62">
        <v>0</v>
      </c>
      <c r="EO228" s="62">
        <v>0</v>
      </c>
      <c r="EP228" s="62">
        <v>12.71</v>
      </c>
      <c r="EQ228" s="62">
        <v>29650</v>
      </c>
      <c r="ER228" s="62">
        <v>107.17266618340095</v>
      </c>
      <c r="ES228" s="62">
        <v>12.69</v>
      </c>
      <c r="ET228" s="62">
        <v>11080</v>
      </c>
      <c r="EU228" s="62">
        <v>44.217009510663836</v>
      </c>
      <c r="EV228" s="62">
        <v>12.68</v>
      </c>
      <c r="EW228" s="62">
        <v>145</v>
      </c>
      <c r="EX228" s="62">
        <v>0.63023874528532198</v>
      </c>
      <c r="EY228" s="62">
        <v>12.66</v>
      </c>
      <c r="EZ228" s="62">
        <v>124830</v>
      </c>
      <c r="FA228" s="62">
        <v>582.88426011954118</v>
      </c>
      <c r="FB228" s="62">
        <v>12.695</v>
      </c>
      <c r="FC228" s="62">
        <v>115</v>
      </c>
      <c r="FD228" s="62">
        <v>0.57007015649133752</v>
      </c>
      <c r="FE228" s="62">
        <v>12.74</v>
      </c>
      <c r="FF228" s="62">
        <v>4960</v>
      </c>
      <c r="FG228" s="62">
        <v>25.917694422453689</v>
      </c>
      <c r="FH228" s="62">
        <v>12.76</v>
      </c>
      <c r="FI228" s="62">
        <v>110</v>
      </c>
      <c r="FJ228" s="62">
        <v>0.60417311381085992</v>
      </c>
      <c r="FK228" s="62">
        <v>12.75</v>
      </c>
      <c r="FL228" s="76">
        <v>30850</v>
      </c>
      <c r="FM228" s="76">
        <v>176.97708963888539</v>
      </c>
      <c r="FN228" s="76">
        <v>12.760999999999999</v>
      </c>
      <c r="FO228" s="76">
        <v>50</v>
      </c>
      <c r="FP228" s="76">
        <v>0.2974922208084011</v>
      </c>
      <c r="FQ228" s="76">
        <v>12.77</v>
      </c>
      <c r="FR228" s="76">
        <v>825</v>
      </c>
      <c r="FS228" s="76">
        <v>5.0676308798509906</v>
      </c>
      <c r="FT228" s="76">
        <v>12.77</v>
      </c>
      <c r="FU228" s="76">
        <v>5</v>
      </c>
      <c r="FV228" s="76">
        <v>3.1663654204909644E-2</v>
      </c>
      <c r="FW228" s="76">
        <v>12.77</v>
      </c>
      <c r="FX228" s="76">
        <v>91003</v>
      </c>
      <c r="FY228" s="76">
        <v>591.56320755981119</v>
      </c>
      <c r="FZ228" s="76">
        <v>12.79</v>
      </c>
      <c r="GA228" s="76">
        <v>5</v>
      </c>
      <c r="GB228" s="76">
        <v>3.3206463987772765E-2</v>
      </c>
      <c r="GC228" s="62">
        <v>12.808</v>
      </c>
      <c r="GD228" s="62">
        <v>5</v>
      </c>
      <c r="GE228" s="62">
        <v>3.3851208476930877E-2</v>
      </c>
      <c r="GF228" s="62">
        <v>12.824999999999999</v>
      </c>
      <c r="GG228" s="62">
        <v>0</v>
      </c>
      <c r="GH228" s="62">
        <v>0</v>
      </c>
      <c r="GI228" s="62">
        <v>12.84</v>
      </c>
      <c r="GJ228" s="62">
        <v>340</v>
      </c>
      <c r="GK228" s="62">
        <v>2.3779609959387047</v>
      </c>
      <c r="GL228" s="62">
        <v>12.888</v>
      </c>
      <c r="GM228" s="62">
        <v>0</v>
      </c>
      <c r="GN228" s="62">
        <v>0</v>
      </c>
      <c r="GO228" s="62">
        <v>12.93</v>
      </c>
      <c r="GP228" s="62">
        <v>10060</v>
      </c>
      <c r="GQ228" s="62">
        <v>73.093635073320584</v>
      </c>
      <c r="GR228" s="62">
        <v>12.973000000000001</v>
      </c>
      <c r="GS228" s="62">
        <v>0</v>
      </c>
      <c r="GT228" s="62">
        <v>0</v>
      </c>
      <c r="GU228" s="62">
        <v>13.01</v>
      </c>
      <c r="GV228" s="62">
        <v>60</v>
      </c>
      <c r="GW228" s="62">
        <v>0.44206884260326362</v>
      </c>
      <c r="GX228" s="62">
        <v>13.052</v>
      </c>
      <c r="GY228" s="62">
        <v>0</v>
      </c>
      <c r="GZ228" s="62">
        <v>0</v>
      </c>
      <c r="HA228" s="62">
        <v>13.09</v>
      </c>
      <c r="HB228" s="62">
        <v>15065</v>
      </c>
      <c r="HC228" s="62">
        <v>110.46246287014094</v>
      </c>
      <c r="HD228" s="62">
        <v>13.09</v>
      </c>
      <c r="HE228" s="62">
        <v>35</v>
      </c>
      <c r="HF228" s="62">
        <v>0.25340968410510539</v>
      </c>
      <c r="HG228" s="62">
        <v>13.13</v>
      </c>
      <c r="HH228" s="62">
        <v>3750</v>
      </c>
      <c r="HI228" s="62">
        <v>26.415483152311754</v>
      </c>
      <c r="HJ228" s="62">
        <v>0</v>
      </c>
      <c r="HK228" s="62">
        <v>0</v>
      </c>
      <c r="HL228" s="62">
        <v>0</v>
      </c>
      <c r="HM228" s="62">
        <v>13.13</v>
      </c>
      <c r="HN228" s="62">
        <v>0</v>
      </c>
      <c r="HO228" s="62">
        <v>0</v>
      </c>
      <c r="HP228" s="62">
        <v>13.13</v>
      </c>
      <c r="HQ228" s="62">
        <v>0</v>
      </c>
      <c r="HR228" s="62">
        <v>0</v>
      </c>
    </row>
    <row r="229" spans="27:226" s="43" customFormat="1">
      <c r="AF229" s="54">
        <v>42332</v>
      </c>
      <c r="AG229" s="43">
        <v>15.19</v>
      </c>
      <c r="AH229" s="43">
        <v>236165</v>
      </c>
      <c r="AI229" s="43">
        <f t="shared" si="73"/>
        <v>236165</v>
      </c>
      <c r="AK229" s="58">
        <f t="shared" si="74"/>
        <v>42521</v>
      </c>
      <c r="AL229" s="43">
        <f t="shared" si="78"/>
        <v>224</v>
      </c>
      <c r="AM229" s="43">
        <f>IF(AK229="","",NETWORKDAYS(AK229,$AM$2,FERIADOS!$A$1:$A$830)-1)</f>
        <v>150</v>
      </c>
      <c r="AN229" s="63">
        <v>3.6116000000000001</v>
      </c>
      <c r="AO229" s="43">
        <f t="shared" si="75"/>
        <v>13.645</v>
      </c>
      <c r="AP229" s="50">
        <f t="shared" si="76"/>
        <v>193655</v>
      </c>
      <c r="AQ229" s="59">
        <f t="shared" si="71"/>
        <v>260.25781745950843</v>
      </c>
      <c r="AR229" s="59">
        <f t="shared" si="77"/>
        <v>0</v>
      </c>
      <c r="AS229" s="72">
        <v>42521</v>
      </c>
      <c r="AT229" s="73">
        <v>3456.8937639249207</v>
      </c>
      <c r="AU229" s="62">
        <v>0</v>
      </c>
      <c r="AV229" s="62">
        <v>0</v>
      </c>
      <c r="AW229" s="62">
        <v>0</v>
      </c>
      <c r="AX229" s="62">
        <v>0</v>
      </c>
      <c r="AY229" s="62">
        <v>0</v>
      </c>
      <c r="AZ229" s="62">
        <v>0</v>
      </c>
      <c r="BA229" s="62">
        <v>0</v>
      </c>
      <c r="BB229" s="62">
        <v>0</v>
      </c>
      <c r="BC229" s="62">
        <v>0</v>
      </c>
      <c r="BD229" s="62">
        <v>0</v>
      </c>
      <c r="BE229" s="62">
        <v>0</v>
      </c>
      <c r="BF229" s="62">
        <v>0</v>
      </c>
      <c r="BG229" s="62">
        <v>0</v>
      </c>
      <c r="BH229" s="62">
        <v>0</v>
      </c>
      <c r="BI229" s="62">
        <v>0</v>
      </c>
      <c r="BJ229" s="62">
        <v>0</v>
      </c>
      <c r="BK229" s="62">
        <v>0</v>
      </c>
      <c r="BL229" s="62">
        <v>0</v>
      </c>
      <c r="BM229" s="62">
        <v>0</v>
      </c>
      <c r="BN229" s="74">
        <v>0</v>
      </c>
      <c r="BO229" s="75">
        <v>0</v>
      </c>
      <c r="BP229" s="62">
        <v>0</v>
      </c>
      <c r="BQ229" s="62">
        <v>0</v>
      </c>
      <c r="BR229" s="62">
        <v>0</v>
      </c>
      <c r="BS229" s="62">
        <v>0</v>
      </c>
      <c r="BT229" s="62">
        <v>0</v>
      </c>
      <c r="BU229" s="62">
        <v>0</v>
      </c>
      <c r="BV229" s="62">
        <v>0</v>
      </c>
      <c r="BW229" s="62">
        <v>0</v>
      </c>
      <c r="BX229" s="62">
        <v>0</v>
      </c>
      <c r="BY229" s="62">
        <v>0</v>
      </c>
      <c r="BZ229" s="62">
        <v>0</v>
      </c>
      <c r="CA229" s="62">
        <v>0</v>
      </c>
      <c r="CB229" s="62">
        <v>14.13</v>
      </c>
      <c r="CC229" s="62">
        <v>23100</v>
      </c>
      <c r="CD229" s="62">
        <v>0.44431033983158541</v>
      </c>
      <c r="CE229" s="62">
        <v>14.11</v>
      </c>
      <c r="CF229" s="62">
        <v>196010</v>
      </c>
      <c r="CG229" s="62">
        <v>44.730750062284272</v>
      </c>
      <c r="CH229" s="62">
        <v>14.086</v>
      </c>
      <c r="CI229" s="62">
        <v>6890</v>
      </c>
      <c r="CJ229" s="62">
        <v>2.9166152038844548</v>
      </c>
      <c r="CK229" s="62">
        <v>14.05</v>
      </c>
      <c r="CL229" s="62">
        <v>9095</v>
      </c>
      <c r="CM229" s="62">
        <v>5.750551239357188</v>
      </c>
      <c r="CN229" s="62">
        <v>13.975</v>
      </c>
      <c r="CO229" s="62">
        <v>35241</v>
      </c>
      <c r="CP229" s="62">
        <v>28.871193512115049</v>
      </c>
      <c r="CQ229" s="62">
        <v>13.79</v>
      </c>
      <c r="CR229" s="62">
        <v>5650</v>
      </c>
      <c r="CS229" s="62">
        <v>5.6234574923655964</v>
      </c>
      <c r="CT229" s="62">
        <v>13.79</v>
      </c>
      <c r="CU229" s="62">
        <v>5650</v>
      </c>
      <c r="CV229" s="62">
        <v>6.5873982949295025</v>
      </c>
      <c r="CW229" s="62">
        <v>13.79</v>
      </c>
      <c r="CX229" s="62">
        <v>193655</v>
      </c>
      <c r="CY229" s="62">
        <v>260.25781745950843</v>
      </c>
      <c r="CZ229" s="62">
        <v>13.509</v>
      </c>
      <c r="DA229" s="62">
        <v>5</v>
      </c>
      <c r="DB229" s="62">
        <v>7.6755038029527201E-3</v>
      </c>
      <c r="DC229" s="62">
        <v>13.420999999999999</v>
      </c>
      <c r="DD229" s="62">
        <v>10</v>
      </c>
      <c r="DE229" s="62">
        <v>1.6818433162585494E-2</v>
      </c>
      <c r="DF229" s="62">
        <v>13.33</v>
      </c>
      <c r="DG229" s="62">
        <v>6300</v>
      </c>
      <c r="DH229" s="62">
        <v>11.753283917368986</v>
      </c>
      <c r="DI229" s="62">
        <v>13.246</v>
      </c>
      <c r="DJ229" s="62">
        <v>0</v>
      </c>
      <c r="DK229" s="62">
        <v>0</v>
      </c>
      <c r="DL229" s="62">
        <v>13.16</v>
      </c>
      <c r="DM229" s="62">
        <v>0</v>
      </c>
      <c r="DN229" s="62">
        <v>0</v>
      </c>
      <c r="DO229" s="62">
        <v>13.09</v>
      </c>
      <c r="DP229" s="62">
        <v>34790</v>
      </c>
      <c r="DQ229" s="62">
        <v>81.276036060115416</v>
      </c>
      <c r="DR229" s="62">
        <v>0</v>
      </c>
      <c r="DS229" s="62">
        <v>0</v>
      </c>
      <c r="DT229" s="62">
        <v>0</v>
      </c>
      <c r="DU229" s="62">
        <v>0</v>
      </c>
      <c r="DV229" s="62">
        <v>0</v>
      </c>
      <c r="DW229" s="62">
        <v>0</v>
      </c>
      <c r="DX229" s="62">
        <v>12.93</v>
      </c>
      <c r="DY229" s="62">
        <v>11565</v>
      </c>
      <c r="DZ229" s="62">
        <v>32.388788718248939</v>
      </c>
      <c r="EA229" s="62"/>
      <c r="EB229" s="62"/>
      <c r="EC229" s="62"/>
      <c r="ED229" s="62"/>
      <c r="EE229" s="62"/>
      <c r="EF229" s="62"/>
      <c r="EG229" s="62">
        <v>12.82</v>
      </c>
      <c r="EH229" s="62">
        <v>238875</v>
      </c>
      <c r="EI229" s="62">
        <v>768.40801074150363</v>
      </c>
      <c r="EJ229" s="62"/>
      <c r="EK229" s="62">
        <v>0</v>
      </c>
      <c r="EL229" s="62">
        <v>0</v>
      </c>
      <c r="EM229" s="62">
        <v>0</v>
      </c>
      <c r="EN229" s="62">
        <v>0</v>
      </c>
      <c r="EO229" s="62">
        <v>0</v>
      </c>
      <c r="EP229" s="62">
        <v>12.79</v>
      </c>
      <c r="EQ229" s="62">
        <v>15360</v>
      </c>
      <c r="ER229" s="62">
        <v>55.347672342725559</v>
      </c>
      <c r="ES229" s="62">
        <v>12.77</v>
      </c>
      <c r="ET229" s="62">
        <v>10750</v>
      </c>
      <c r="EU229" s="62">
        <v>42.748067285471983</v>
      </c>
      <c r="EV229" s="62">
        <v>12.77</v>
      </c>
      <c r="EW229" s="62">
        <v>2170</v>
      </c>
      <c r="EX229" s="62">
        <v>9.3920042746791079</v>
      </c>
      <c r="EY229" s="62">
        <v>12.75</v>
      </c>
      <c r="EZ229" s="62">
        <v>167260</v>
      </c>
      <c r="FA229" s="62">
        <v>777.42967191986656</v>
      </c>
      <c r="FB229" s="62">
        <v>12.77</v>
      </c>
      <c r="FC229" s="62">
        <v>2220</v>
      </c>
      <c r="FD229" s="62">
        <v>10.956412154324708</v>
      </c>
      <c r="FE229" s="62">
        <v>12.805</v>
      </c>
      <c r="FF229" s="62">
        <v>3835</v>
      </c>
      <c r="FG229" s="62">
        <v>19.952678384295353</v>
      </c>
      <c r="FH229" s="62">
        <v>12.815</v>
      </c>
      <c r="FI229" s="62">
        <v>85</v>
      </c>
      <c r="FJ229" s="62">
        <v>0.46490638696579772</v>
      </c>
      <c r="FK229" s="62">
        <v>12.84</v>
      </c>
      <c r="FL229" s="76">
        <v>50030</v>
      </c>
      <c r="FM229" s="76">
        <v>285.33977260989838</v>
      </c>
      <c r="FN229" s="76">
        <v>12.850999999999999</v>
      </c>
      <c r="FO229" s="76">
        <v>620</v>
      </c>
      <c r="FP229" s="76">
        <v>3.6664944453972743</v>
      </c>
      <c r="FQ229" s="76">
        <v>12.86</v>
      </c>
      <c r="FR229" s="76">
        <v>3110</v>
      </c>
      <c r="FS229" s="76">
        <v>18.982547359587553</v>
      </c>
      <c r="FT229" s="76">
        <v>12.855</v>
      </c>
      <c r="FU229" s="76">
        <v>5</v>
      </c>
      <c r="FV229" s="76">
        <v>3.1462414208076966E-2</v>
      </c>
      <c r="FW229" s="76">
        <v>12.85</v>
      </c>
      <c r="FX229" s="76">
        <v>110920</v>
      </c>
      <c r="FY229" s="76">
        <v>716.45697643046799</v>
      </c>
      <c r="FZ229" s="76">
        <v>12.864000000000001</v>
      </c>
      <c r="GA229" s="76">
        <v>0</v>
      </c>
      <c r="GB229" s="76">
        <v>0</v>
      </c>
      <c r="GC229" s="62">
        <v>12.877000000000001</v>
      </c>
      <c r="GD229" s="62">
        <v>0</v>
      </c>
      <c r="GE229" s="62">
        <v>0</v>
      </c>
      <c r="GF229" s="62">
        <v>12.888999999999999</v>
      </c>
      <c r="GG229" s="62">
        <v>0</v>
      </c>
      <c r="GH229" s="62">
        <v>0</v>
      </c>
      <c r="GI229" s="62">
        <v>12.9</v>
      </c>
      <c r="GJ229" s="62">
        <v>630</v>
      </c>
      <c r="GK229" s="62">
        <v>4.3795868025680083</v>
      </c>
      <c r="GL229" s="62">
        <v>12.948</v>
      </c>
      <c r="GM229" s="62">
        <v>0</v>
      </c>
      <c r="GN229" s="62">
        <v>0</v>
      </c>
      <c r="GO229" s="62">
        <v>12.99</v>
      </c>
      <c r="GP229" s="62">
        <v>13085</v>
      </c>
      <c r="GQ229" s="62">
        <v>94.437672337609428</v>
      </c>
      <c r="GR229" s="62">
        <v>13.019</v>
      </c>
      <c r="GS229" s="62">
        <v>0</v>
      </c>
      <c r="GT229" s="62">
        <v>0</v>
      </c>
      <c r="GU229" s="62">
        <v>13.045</v>
      </c>
      <c r="GV229" s="62">
        <v>1385</v>
      </c>
      <c r="GW229" s="62">
        <v>10.149352733059089</v>
      </c>
      <c r="GX229" s="62">
        <v>13.084</v>
      </c>
      <c r="GY229" s="62">
        <v>0</v>
      </c>
      <c r="GZ229" s="62">
        <v>0</v>
      </c>
      <c r="HA229" s="62">
        <v>13.12</v>
      </c>
      <c r="HB229" s="62">
        <v>14600</v>
      </c>
      <c r="HC229" s="62">
        <v>106.48031302724546</v>
      </c>
      <c r="HD229" s="62">
        <v>13.145</v>
      </c>
      <c r="HE229" s="62">
        <v>2545</v>
      </c>
      <c r="HF229" s="62">
        <v>18.279424791894492</v>
      </c>
      <c r="HG229" s="62">
        <v>13.17</v>
      </c>
      <c r="HH229" s="62">
        <v>4770</v>
      </c>
      <c r="HI229" s="62">
        <v>33.366041246177808</v>
      </c>
      <c r="HJ229" s="62">
        <v>0</v>
      </c>
      <c r="HK229" s="62">
        <v>0</v>
      </c>
      <c r="HL229" s="62">
        <v>0</v>
      </c>
      <c r="HM229" s="62">
        <v>13.17</v>
      </c>
      <c r="HN229" s="62">
        <v>0</v>
      </c>
      <c r="HO229" s="62">
        <v>0</v>
      </c>
      <c r="HP229" s="62">
        <v>13.17</v>
      </c>
      <c r="HQ229" s="62">
        <v>0</v>
      </c>
      <c r="HR229" s="62">
        <v>0</v>
      </c>
    </row>
    <row r="230" spans="27:226" s="43" customFormat="1">
      <c r="AF230" s="54">
        <v>42333</v>
      </c>
      <c r="AG230" s="43">
        <v>15.27</v>
      </c>
      <c r="AH230" s="43">
        <v>244665</v>
      </c>
      <c r="AI230" s="43">
        <f t="shared" si="73"/>
        <v>244665</v>
      </c>
      <c r="AK230" s="58">
        <f t="shared" si="74"/>
        <v>42520</v>
      </c>
      <c r="AL230" s="43">
        <f t="shared" si="78"/>
        <v>225</v>
      </c>
      <c r="AM230" s="43">
        <f>IF(AK230="","",NETWORKDAYS(AK230,$AM$2,FERIADOS!$A$1:$A$830)-1)</f>
        <v>151</v>
      </c>
      <c r="AN230" s="63">
        <v>3.5697999999999999</v>
      </c>
      <c r="AO230" s="43">
        <f t="shared" si="75"/>
        <v>13.635</v>
      </c>
      <c r="AP230" s="50">
        <f t="shared" si="76"/>
        <v>39145</v>
      </c>
      <c r="AQ230" s="59">
        <f t="shared" si="71"/>
        <v>53.559127333582424</v>
      </c>
      <c r="AR230" s="59">
        <f t="shared" si="77"/>
        <v>0</v>
      </c>
      <c r="AS230" s="72">
        <v>42520</v>
      </c>
      <c r="AT230" s="73">
        <v>1337.4426231700966</v>
      </c>
      <c r="AU230" s="62">
        <v>0</v>
      </c>
      <c r="AV230" s="62">
        <v>0</v>
      </c>
      <c r="AW230" s="62">
        <v>0</v>
      </c>
      <c r="AX230" s="62">
        <v>0</v>
      </c>
      <c r="AY230" s="62">
        <v>0</v>
      </c>
      <c r="AZ230" s="62">
        <v>0</v>
      </c>
      <c r="BA230" s="62">
        <v>0</v>
      </c>
      <c r="BB230" s="62">
        <v>0</v>
      </c>
      <c r="BC230" s="62">
        <v>0</v>
      </c>
      <c r="BD230" s="62">
        <v>0</v>
      </c>
      <c r="BE230" s="62">
        <v>0</v>
      </c>
      <c r="BF230" s="62">
        <v>0</v>
      </c>
      <c r="BG230" s="62">
        <v>0</v>
      </c>
      <c r="BH230" s="62">
        <v>0</v>
      </c>
      <c r="BI230" s="62">
        <v>0</v>
      </c>
      <c r="BJ230" s="62">
        <v>0</v>
      </c>
      <c r="BK230" s="62">
        <v>0</v>
      </c>
      <c r="BL230" s="62">
        <v>0</v>
      </c>
      <c r="BM230" s="62">
        <v>0</v>
      </c>
      <c r="BN230" s="74">
        <v>0</v>
      </c>
      <c r="BO230" s="75">
        <v>0</v>
      </c>
      <c r="BP230" s="62">
        <v>0</v>
      </c>
      <c r="BQ230" s="62">
        <v>0</v>
      </c>
      <c r="BR230" s="62">
        <v>0</v>
      </c>
      <c r="BS230" s="62">
        <v>0</v>
      </c>
      <c r="BT230" s="62">
        <v>0</v>
      </c>
      <c r="BU230" s="62">
        <v>0</v>
      </c>
      <c r="BV230" s="62">
        <v>0</v>
      </c>
      <c r="BW230" s="62">
        <v>0</v>
      </c>
      <c r="BX230" s="62">
        <v>0</v>
      </c>
      <c r="BY230" s="62">
        <v>0</v>
      </c>
      <c r="BZ230" s="62">
        <v>0</v>
      </c>
      <c r="CA230" s="62">
        <v>0</v>
      </c>
      <c r="CB230" s="62">
        <v>14.129</v>
      </c>
      <c r="CC230" s="62">
        <v>17130</v>
      </c>
      <c r="CD230" s="62">
        <v>0.49975240753419858</v>
      </c>
      <c r="CE230" s="62">
        <v>14.115</v>
      </c>
      <c r="CF230" s="62">
        <v>30677</v>
      </c>
      <c r="CG230" s="62">
        <v>7.3735558203359597</v>
      </c>
      <c r="CH230" s="62">
        <v>14.09</v>
      </c>
      <c r="CI230" s="62">
        <v>5485</v>
      </c>
      <c r="CJ230" s="62">
        <v>2.3998964527256228</v>
      </c>
      <c r="CK230" s="62">
        <v>14.05</v>
      </c>
      <c r="CL230" s="62">
        <v>1670</v>
      </c>
      <c r="CM230" s="62">
        <v>1.0834094361510342</v>
      </c>
      <c r="CN230" s="62">
        <v>13.96</v>
      </c>
      <c r="CO230" s="62">
        <v>15395</v>
      </c>
      <c r="CP230" s="62">
        <v>12.899016821925589</v>
      </c>
      <c r="CQ230" s="62">
        <v>13.739000000000001</v>
      </c>
      <c r="CR230" s="62">
        <v>10</v>
      </c>
      <c r="CS230" s="62">
        <v>1.0163281536210336E-2</v>
      </c>
      <c r="CT230" s="62">
        <v>13.739000000000001</v>
      </c>
      <c r="CU230" s="62">
        <v>10</v>
      </c>
      <c r="CV230" s="62">
        <v>1.1889055904304939E-2</v>
      </c>
      <c r="CW230" s="62">
        <v>13.739000000000001</v>
      </c>
      <c r="CX230" s="62">
        <v>39145</v>
      </c>
      <c r="CY230" s="62">
        <v>53.559127333582424</v>
      </c>
      <c r="CZ230" s="62">
        <v>13.475</v>
      </c>
      <c r="DA230" s="62">
        <v>870</v>
      </c>
      <c r="DB230" s="62">
        <v>1.35899109521882</v>
      </c>
      <c r="DC230" s="62">
        <v>13.42</v>
      </c>
      <c r="DD230" s="62">
        <v>10</v>
      </c>
      <c r="DE230" s="62">
        <v>1.7096171394314984E-2</v>
      </c>
      <c r="DF230" s="62">
        <v>13.32</v>
      </c>
      <c r="DG230" s="62">
        <v>2405</v>
      </c>
      <c r="DH230" s="62">
        <v>4.5589997564415139</v>
      </c>
      <c r="DI230" s="62">
        <v>13.243</v>
      </c>
      <c r="DJ230" s="62">
        <v>0</v>
      </c>
      <c r="DK230" s="62">
        <v>0</v>
      </c>
      <c r="DL230" s="62">
        <v>13.164</v>
      </c>
      <c r="DM230" s="62">
        <v>0</v>
      </c>
      <c r="DN230" s="62">
        <v>0</v>
      </c>
      <c r="DO230" s="62">
        <v>13.1</v>
      </c>
      <c r="DP230" s="62">
        <v>14880</v>
      </c>
      <c r="DQ230" s="62">
        <v>35.27367461826816</v>
      </c>
      <c r="DR230" s="62">
        <v>0</v>
      </c>
      <c r="DS230" s="62">
        <v>0</v>
      </c>
      <c r="DT230" s="62">
        <v>0</v>
      </c>
      <c r="DU230" s="62">
        <v>0</v>
      </c>
      <c r="DV230" s="62">
        <v>0</v>
      </c>
      <c r="DW230" s="62">
        <v>0</v>
      </c>
      <c r="DX230" s="62">
        <v>12.92</v>
      </c>
      <c r="DY230" s="62">
        <v>4235</v>
      </c>
      <c r="DZ230" s="62">
        <v>12.031457701369007</v>
      </c>
      <c r="EA230" s="62"/>
      <c r="EB230" s="62"/>
      <c r="EC230" s="62"/>
      <c r="ED230" s="62"/>
      <c r="EE230" s="62"/>
      <c r="EF230" s="62"/>
      <c r="EG230" s="62">
        <v>12.81</v>
      </c>
      <c r="EH230" s="62">
        <v>83510</v>
      </c>
      <c r="EI230" s="62">
        <v>272.3903266400356</v>
      </c>
      <c r="EJ230" s="62"/>
      <c r="EK230" s="62">
        <v>0</v>
      </c>
      <c r="EL230" s="62">
        <v>0</v>
      </c>
      <c r="EM230" s="62">
        <v>0</v>
      </c>
      <c r="EN230" s="62">
        <v>0</v>
      </c>
      <c r="EO230" s="62">
        <v>0</v>
      </c>
      <c r="EP230" s="62">
        <v>12.77</v>
      </c>
      <c r="EQ230" s="62">
        <v>950</v>
      </c>
      <c r="ER230" s="62">
        <v>3.4708780091933944</v>
      </c>
      <c r="ES230" s="62">
        <v>12.74</v>
      </c>
      <c r="ET230" s="62">
        <v>1790</v>
      </c>
      <c r="EU230" s="62">
        <v>7.2176195854619118</v>
      </c>
      <c r="EV230" s="62">
        <v>12.74</v>
      </c>
      <c r="EW230" s="62">
        <v>100</v>
      </c>
      <c r="EX230" s="62">
        <v>0.43880420756251504</v>
      </c>
      <c r="EY230" s="62">
        <v>12.7</v>
      </c>
      <c r="EZ230" s="62">
        <v>55800</v>
      </c>
      <c r="FA230" s="62">
        <v>263.09347164386469</v>
      </c>
      <c r="FB230" s="62">
        <v>12.715</v>
      </c>
      <c r="FC230" s="62">
        <v>4825</v>
      </c>
      <c r="FD230" s="62">
        <v>24.159180963462898</v>
      </c>
      <c r="FE230" s="62">
        <v>12.73</v>
      </c>
      <c r="FF230" s="62">
        <v>4690</v>
      </c>
      <c r="FG230" s="62">
        <v>24.773892772013472</v>
      </c>
      <c r="FH230" s="62">
        <v>12.74</v>
      </c>
      <c r="FI230" s="62">
        <v>515</v>
      </c>
      <c r="FJ230" s="62">
        <v>2.8600303174336017</v>
      </c>
      <c r="FK230" s="62">
        <v>12.76</v>
      </c>
      <c r="FL230" s="76">
        <v>32380</v>
      </c>
      <c r="FM230" s="76">
        <v>187.56415331425671</v>
      </c>
      <c r="FN230" s="76">
        <v>12.765000000000001</v>
      </c>
      <c r="FO230" s="76">
        <v>40</v>
      </c>
      <c r="FP230" s="76">
        <v>0.24033488132688952</v>
      </c>
      <c r="FQ230" s="76">
        <v>12.77</v>
      </c>
      <c r="FR230" s="76">
        <v>715</v>
      </c>
      <c r="FS230" s="76">
        <v>4.4353607048814965</v>
      </c>
      <c r="FT230" s="76">
        <v>12.754</v>
      </c>
      <c r="FU230" s="76">
        <v>5</v>
      </c>
      <c r="FV230" s="76">
        <v>3.1997137577920373E-2</v>
      </c>
      <c r="FW230" s="76">
        <v>12.74</v>
      </c>
      <c r="FX230" s="76">
        <v>47715</v>
      </c>
      <c r="FY230" s="76">
        <v>313.63426491981591</v>
      </c>
      <c r="FZ230" s="76">
        <v>12.750999999999999</v>
      </c>
      <c r="GA230" s="76">
        <v>5</v>
      </c>
      <c r="GB230" s="76">
        <v>3.3592099609094525E-2</v>
      </c>
      <c r="GC230" s="62">
        <v>12.762</v>
      </c>
      <c r="GD230" s="62">
        <v>0</v>
      </c>
      <c r="GE230" s="62">
        <v>0</v>
      </c>
      <c r="GF230" s="62">
        <v>12.771000000000001</v>
      </c>
      <c r="GG230" s="62">
        <v>0</v>
      </c>
      <c r="GH230" s="62">
        <v>0</v>
      </c>
      <c r="GI230" s="62">
        <v>12.78</v>
      </c>
      <c r="GJ230" s="62">
        <v>120</v>
      </c>
      <c r="GK230" s="62">
        <v>0.85009640287143273</v>
      </c>
      <c r="GL230" s="62">
        <v>12.833</v>
      </c>
      <c r="GM230" s="62">
        <v>0</v>
      </c>
      <c r="GN230" s="62">
        <v>0</v>
      </c>
      <c r="GO230" s="62">
        <v>12.88</v>
      </c>
      <c r="GP230" s="62">
        <v>5005</v>
      </c>
      <c r="GQ230" s="62">
        <v>36.8203184873975</v>
      </c>
      <c r="GR230" s="62">
        <v>12.92</v>
      </c>
      <c r="GS230" s="62">
        <v>0</v>
      </c>
      <c r="GT230" s="62">
        <v>0</v>
      </c>
      <c r="GU230" s="62">
        <v>12.955</v>
      </c>
      <c r="GV230" s="62">
        <v>95</v>
      </c>
      <c r="GW230" s="62">
        <v>0.70916392662572458</v>
      </c>
      <c r="GX230" s="62">
        <v>12.989000000000001</v>
      </c>
      <c r="GY230" s="62">
        <v>0</v>
      </c>
      <c r="GZ230" s="62">
        <v>0</v>
      </c>
      <c r="HA230" s="62">
        <v>13.02</v>
      </c>
      <c r="HB230" s="62">
        <v>8095</v>
      </c>
      <c r="HC230" s="62">
        <v>60.2357122672082</v>
      </c>
      <c r="HD230" s="62">
        <v>13.02</v>
      </c>
      <c r="HE230" s="62">
        <v>20</v>
      </c>
      <c r="HF230" s="62">
        <v>0.14702951977654138</v>
      </c>
      <c r="HG230" s="62">
        <v>13.05</v>
      </c>
      <c r="HH230" s="62">
        <v>455</v>
      </c>
      <c r="HI230" s="62">
        <v>3.2593654173336435</v>
      </c>
      <c r="HJ230" s="62">
        <v>0</v>
      </c>
      <c r="HK230" s="62">
        <v>0</v>
      </c>
      <c r="HL230" s="62">
        <v>0</v>
      </c>
      <c r="HM230" s="62">
        <v>13.05</v>
      </c>
      <c r="HN230" s="62">
        <v>0</v>
      </c>
      <c r="HO230" s="62">
        <v>0</v>
      </c>
      <c r="HP230" s="62">
        <v>13.05</v>
      </c>
      <c r="HQ230" s="62">
        <v>0</v>
      </c>
      <c r="HR230" s="62">
        <v>0</v>
      </c>
    </row>
    <row r="231" spans="27:226" s="43" customFormat="1">
      <c r="AF231" s="54">
        <v>42334</v>
      </c>
      <c r="AG231" s="43">
        <v>15.54</v>
      </c>
      <c r="AH231" s="43">
        <v>281200</v>
      </c>
      <c r="AI231" s="43">
        <f t="shared" si="73"/>
        <v>281200</v>
      </c>
      <c r="AK231" s="58">
        <f t="shared" si="74"/>
        <v>42517</v>
      </c>
      <c r="AL231" s="43">
        <f t="shared" si="78"/>
        <v>226</v>
      </c>
      <c r="AM231" s="43">
        <f>IF(AK231="","",NETWORKDAYS(AK231,$AM$2,FERIADOS!$A$1:$A$830)-1)</f>
        <v>152</v>
      </c>
      <c r="AN231" s="63">
        <v>3.6114999999999999</v>
      </c>
      <c r="AO231" s="43">
        <f t="shared" si="75"/>
        <v>13.685</v>
      </c>
      <c r="AP231" s="50">
        <f t="shared" si="76"/>
        <v>55955</v>
      </c>
      <c r="AQ231" s="59">
        <f t="shared" si="71"/>
        <v>76.083840969651746</v>
      </c>
      <c r="AR231" s="59">
        <f t="shared" si="77"/>
        <v>0</v>
      </c>
      <c r="AS231" s="72">
        <v>42517</v>
      </c>
      <c r="AT231" s="73">
        <v>1660.9267837932266</v>
      </c>
      <c r="AU231" s="62">
        <v>0</v>
      </c>
      <c r="AV231" s="62">
        <v>0</v>
      </c>
      <c r="AW231" s="62">
        <v>0</v>
      </c>
      <c r="AX231" s="62">
        <v>0</v>
      </c>
      <c r="AY231" s="62">
        <v>0</v>
      </c>
      <c r="AZ231" s="62">
        <v>0</v>
      </c>
      <c r="BA231" s="62">
        <v>0</v>
      </c>
      <c r="BB231" s="62">
        <v>0</v>
      </c>
      <c r="BC231" s="62">
        <v>0</v>
      </c>
      <c r="BD231" s="62">
        <v>0</v>
      </c>
      <c r="BE231" s="62">
        <v>0</v>
      </c>
      <c r="BF231" s="62">
        <v>0</v>
      </c>
      <c r="BG231" s="62">
        <v>0</v>
      </c>
      <c r="BH231" s="62">
        <v>0</v>
      </c>
      <c r="BI231" s="62">
        <v>0</v>
      </c>
      <c r="BJ231" s="62">
        <v>0</v>
      </c>
      <c r="BK231" s="62">
        <v>0</v>
      </c>
      <c r="BL231" s="62">
        <v>0</v>
      </c>
      <c r="BM231" s="62">
        <v>0</v>
      </c>
      <c r="BN231" s="74">
        <v>0</v>
      </c>
      <c r="BO231" s="75">
        <v>0</v>
      </c>
      <c r="BP231" s="62">
        <v>0</v>
      </c>
      <c r="BQ231" s="62">
        <v>0</v>
      </c>
      <c r="BR231" s="62">
        <v>0</v>
      </c>
      <c r="BS231" s="62">
        <v>0</v>
      </c>
      <c r="BT231" s="62">
        <v>0</v>
      </c>
      <c r="BU231" s="62">
        <v>0</v>
      </c>
      <c r="BV231" s="62">
        <v>0</v>
      </c>
      <c r="BW231" s="62">
        <v>0</v>
      </c>
      <c r="BX231" s="62">
        <v>0</v>
      </c>
      <c r="BY231" s="62">
        <v>0</v>
      </c>
      <c r="BZ231" s="62">
        <v>0</v>
      </c>
      <c r="CA231" s="62">
        <v>0</v>
      </c>
      <c r="CB231" s="62">
        <v>14.13</v>
      </c>
      <c r="CC231" s="62">
        <v>6865</v>
      </c>
      <c r="CD231" s="62">
        <v>0.26381619277469004</v>
      </c>
      <c r="CE231" s="62">
        <v>14.113</v>
      </c>
      <c r="CF231" s="62">
        <v>47815</v>
      </c>
      <c r="CG231" s="62">
        <v>11.808607779049625</v>
      </c>
      <c r="CH231" s="62">
        <v>14.095000000000001</v>
      </c>
      <c r="CI231" s="62">
        <v>55675</v>
      </c>
      <c r="CJ231" s="62">
        <v>24.587967740376236</v>
      </c>
      <c r="CK231" s="62">
        <v>14.065</v>
      </c>
      <c r="CL231" s="62">
        <v>11280</v>
      </c>
      <c r="CM231" s="62">
        <v>7.3331557389315032</v>
      </c>
      <c r="CN231" s="62">
        <v>13.984999999999999</v>
      </c>
      <c r="CO231" s="62">
        <v>17100</v>
      </c>
      <c r="CP231" s="62">
        <v>14.307814587343389</v>
      </c>
      <c r="CQ231" s="62">
        <v>13.835000000000001</v>
      </c>
      <c r="CR231" s="62">
        <v>15</v>
      </c>
      <c r="CS231" s="62">
        <v>1.5179662395676575E-2</v>
      </c>
      <c r="CT231" s="62">
        <v>13.835000000000001</v>
      </c>
      <c r="CU231" s="62">
        <v>15</v>
      </c>
      <c r="CV231" s="62">
        <v>1.7731443619972032E-2</v>
      </c>
      <c r="CW231" s="62">
        <v>13.835000000000001</v>
      </c>
      <c r="CX231" s="62">
        <v>55955</v>
      </c>
      <c r="CY231" s="62">
        <v>76.083840969651746</v>
      </c>
      <c r="CZ231" s="62">
        <v>13.571</v>
      </c>
      <c r="DA231" s="62">
        <v>10</v>
      </c>
      <c r="DB231" s="62">
        <v>1.549894967119784E-2</v>
      </c>
      <c r="DC231" s="62">
        <v>13.5</v>
      </c>
      <c r="DD231" s="62">
        <v>20</v>
      </c>
      <c r="DE231" s="62">
        <v>3.3914345451668042E-2</v>
      </c>
      <c r="DF231" s="62">
        <v>13.42</v>
      </c>
      <c r="DG231" s="62">
        <v>2020</v>
      </c>
      <c r="DH231" s="62">
        <v>3.7944644109053156</v>
      </c>
      <c r="DI231" s="62">
        <v>13.35</v>
      </c>
      <c r="DJ231" s="62">
        <v>0</v>
      </c>
      <c r="DK231" s="62">
        <v>0</v>
      </c>
      <c r="DL231" s="62">
        <v>13.278</v>
      </c>
      <c r="DM231" s="62">
        <v>0</v>
      </c>
      <c r="DN231" s="62">
        <v>0</v>
      </c>
      <c r="DO231" s="62">
        <v>13.22</v>
      </c>
      <c r="DP231" s="62">
        <v>17375</v>
      </c>
      <c r="DQ231" s="62">
        <v>40.749342530964505</v>
      </c>
      <c r="DR231" s="62">
        <v>0</v>
      </c>
      <c r="DS231" s="62">
        <v>0</v>
      </c>
      <c r="DT231" s="62">
        <v>0</v>
      </c>
      <c r="DU231" s="62">
        <v>0</v>
      </c>
      <c r="DV231" s="62">
        <v>0</v>
      </c>
      <c r="DW231" s="62">
        <v>0</v>
      </c>
      <c r="DX231" s="62">
        <v>13.08</v>
      </c>
      <c r="DY231" s="62">
        <v>1385</v>
      </c>
      <c r="DZ231" s="62">
        <v>3.8858845057623959</v>
      </c>
      <c r="EA231" s="62"/>
      <c r="EB231" s="62"/>
      <c r="EC231" s="62"/>
      <c r="ED231" s="62"/>
      <c r="EE231" s="62"/>
      <c r="EF231" s="62"/>
      <c r="EG231" s="62">
        <v>12.99</v>
      </c>
      <c r="EH231" s="62">
        <v>105140</v>
      </c>
      <c r="EI231" s="62">
        <v>338.26294068065789</v>
      </c>
      <c r="EJ231" s="62"/>
      <c r="EK231" s="62">
        <v>0</v>
      </c>
      <c r="EL231" s="62">
        <v>0</v>
      </c>
      <c r="EM231" s="62">
        <v>0</v>
      </c>
      <c r="EN231" s="62">
        <v>0</v>
      </c>
      <c r="EO231" s="62">
        <v>0</v>
      </c>
      <c r="EP231" s="62">
        <v>12.93</v>
      </c>
      <c r="EQ231" s="62">
        <v>745</v>
      </c>
      <c r="ER231" s="62">
        <v>2.684189167804067</v>
      </c>
      <c r="ES231" s="62">
        <v>12.935</v>
      </c>
      <c r="ET231" s="62">
        <v>3585</v>
      </c>
      <c r="EU231" s="62">
        <v>14.23275802768633</v>
      </c>
      <c r="EV231" s="62">
        <v>12.899000000000001</v>
      </c>
      <c r="EW231" s="62">
        <v>95</v>
      </c>
      <c r="EX231" s="62">
        <v>0.41061578365824292</v>
      </c>
      <c r="EY231" s="62">
        <v>12.87</v>
      </c>
      <c r="EZ231" s="62">
        <v>82605</v>
      </c>
      <c r="FA231" s="62">
        <v>383.31053377897331</v>
      </c>
      <c r="FB231" s="62">
        <v>12.9</v>
      </c>
      <c r="FC231" s="62">
        <v>45</v>
      </c>
      <c r="FD231" s="62">
        <v>0.22152847256136443</v>
      </c>
      <c r="FE231" s="62">
        <v>12.91</v>
      </c>
      <c r="FF231" s="62">
        <v>2200</v>
      </c>
      <c r="FG231" s="62">
        <v>11.42170001256479</v>
      </c>
      <c r="FH231" s="62">
        <v>12.914999999999999</v>
      </c>
      <c r="FI231" s="62">
        <v>40</v>
      </c>
      <c r="FJ231" s="62">
        <v>0.21825694567032641</v>
      </c>
      <c r="FK231" s="62">
        <v>12.91</v>
      </c>
      <c r="FL231" s="76">
        <v>20630</v>
      </c>
      <c r="FM231" s="76">
        <v>117.47648674100031</v>
      </c>
      <c r="FN231" s="76">
        <v>12.931000000000001</v>
      </c>
      <c r="FO231" s="76">
        <v>55</v>
      </c>
      <c r="FP231" s="76">
        <v>0.3245097651131067</v>
      </c>
      <c r="FQ231" s="76">
        <v>12.95</v>
      </c>
      <c r="FR231" s="76">
        <v>1265</v>
      </c>
      <c r="FS231" s="76">
        <v>7.6978066976447908</v>
      </c>
      <c r="FT231" s="76">
        <v>12.9</v>
      </c>
      <c r="FU231" s="76">
        <v>80</v>
      </c>
      <c r="FV231" s="76">
        <v>0.50278064212987461</v>
      </c>
      <c r="FW231" s="76">
        <v>12.91</v>
      </c>
      <c r="FX231" s="76">
        <v>71630</v>
      </c>
      <c r="FY231" s="76">
        <v>461.67119932337289</v>
      </c>
      <c r="FZ231" s="76">
        <v>12.920999999999999</v>
      </c>
      <c r="GA231" s="76">
        <v>5</v>
      </c>
      <c r="GB231" s="76">
        <v>3.2925271256747886E-2</v>
      </c>
      <c r="GC231" s="62">
        <v>12.932</v>
      </c>
      <c r="GD231" s="62">
        <v>0</v>
      </c>
      <c r="GE231" s="62">
        <v>0</v>
      </c>
      <c r="GF231" s="62">
        <v>12.941000000000001</v>
      </c>
      <c r="GG231" s="62">
        <v>0</v>
      </c>
      <c r="GH231" s="62">
        <v>0</v>
      </c>
      <c r="GI231" s="62">
        <v>12.95</v>
      </c>
      <c r="GJ231" s="62">
        <v>105</v>
      </c>
      <c r="GK231" s="62">
        <v>0.72816122605387457</v>
      </c>
      <c r="GL231" s="62">
        <v>12.997999999999999</v>
      </c>
      <c r="GM231" s="62">
        <v>0</v>
      </c>
      <c r="GN231" s="62">
        <v>0</v>
      </c>
      <c r="GO231" s="62">
        <v>13.04</v>
      </c>
      <c r="GP231" s="62">
        <v>6255</v>
      </c>
      <c r="GQ231" s="62">
        <v>45.004695443162746</v>
      </c>
      <c r="GR231" s="62">
        <v>13.067</v>
      </c>
      <c r="GS231" s="62">
        <v>0</v>
      </c>
      <c r="GT231" s="62">
        <v>0</v>
      </c>
      <c r="GU231" s="62">
        <v>13.09</v>
      </c>
      <c r="GV231" s="62">
        <v>30</v>
      </c>
      <c r="GW231" s="62">
        <v>0.21911599728781378</v>
      </c>
      <c r="GX231" s="62">
        <v>13.137</v>
      </c>
      <c r="GY231" s="62">
        <v>0</v>
      </c>
      <c r="GZ231" s="62">
        <v>0</v>
      </c>
      <c r="HA231" s="62">
        <v>13.18</v>
      </c>
      <c r="HB231" s="62">
        <v>8265</v>
      </c>
      <c r="HC231" s="62">
        <v>59.971292237219913</v>
      </c>
      <c r="HD231" s="62">
        <v>13.18</v>
      </c>
      <c r="HE231" s="62">
        <v>165</v>
      </c>
      <c r="HF231" s="62">
        <v>1.1810925843541227</v>
      </c>
      <c r="HG231" s="62">
        <v>13.21</v>
      </c>
      <c r="HH231" s="62">
        <v>4660</v>
      </c>
      <c r="HI231" s="62">
        <v>32.45697613815625</v>
      </c>
      <c r="HJ231" s="62">
        <v>0</v>
      </c>
      <c r="HK231" s="62">
        <v>0</v>
      </c>
      <c r="HL231" s="62">
        <v>0</v>
      </c>
      <c r="HM231" s="62">
        <v>13.21</v>
      </c>
      <c r="HN231" s="62">
        <v>0</v>
      </c>
      <c r="HO231" s="62">
        <v>0</v>
      </c>
      <c r="HP231" s="62">
        <v>13.21</v>
      </c>
      <c r="HQ231" s="62">
        <v>0</v>
      </c>
      <c r="HR231" s="62">
        <v>0</v>
      </c>
    </row>
    <row r="232" spans="27:226" s="43" customFormat="1">
      <c r="AF232" s="54">
        <v>42335</v>
      </c>
      <c r="AG232" s="43">
        <v>15.66</v>
      </c>
      <c r="AH232" s="43">
        <v>231140</v>
      </c>
      <c r="AI232" s="43">
        <f t="shared" si="73"/>
        <v>231140</v>
      </c>
      <c r="AK232" s="58">
        <f t="shared" si="74"/>
        <v>42515</v>
      </c>
      <c r="AL232" s="43">
        <f t="shared" si="78"/>
        <v>227</v>
      </c>
      <c r="AM232" s="43">
        <f>IF(AK232="","",NETWORKDAYS(AK232,$AM$2,FERIADOS!$A$1:$A$830)-1)</f>
        <v>153</v>
      </c>
      <c r="AN232" s="63">
        <v>3.5834999999999999</v>
      </c>
      <c r="AO232" s="43">
        <f t="shared" si="75"/>
        <v>13.69</v>
      </c>
      <c r="AP232" s="50">
        <f t="shared" si="76"/>
        <v>140455</v>
      </c>
      <c r="AQ232" s="59">
        <f t="shared" si="71"/>
        <v>193.62750309884072</v>
      </c>
      <c r="AR232" s="59">
        <f t="shared" si="77"/>
        <v>0</v>
      </c>
      <c r="AS232" s="72">
        <v>42515</v>
      </c>
      <c r="AT232" s="73">
        <v>4425.3062512061088</v>
      </c>
      <c r="AU232" s="62">
        <v>0</v>
      </c>
      <c r="AV232" s="62">
        <v>0</v>
      </c>
      <c r="AW232" s="62">
        <v>0</v>
      </c>
      <c r="AX232" s="62">
        <v>0</v>
      </c>
      <c r="AY232" s="62">
        <v>0</v>
      </c>
      <c r="AZ232" s="62">
        <v>0</v>
      </c>
      <c r="BA232" s="62">
        <v>0</v>
      </c>
      <c r="BB232" s="62">
        <v>0</v>
      </c>
      <c r="BC232" s="62">
        <v>0</v>
      </c>
      <c r="BD232" s="62">
        <v>0</v>
      </c>
      <c r="BE232" s="62">
        <v>0</v>
      </c>
      <c r="BF232" s="62">
        <v>0</v>
      </c>
      <c r="BG232" s="62">
        <v>0</v>
      </c>
      <c r="BH232" s="62">
        <v>0</v>
      </c>
      <c r="BI232" s="62">
        <v>0</v>
      </c>
      <c r="BJ232" s="62">
        <v>0</v>
      </c>
      <c r="BK232" s="62">
        <v>0</v>
      </c>
      <c r="BL232" s="62">
        <v>0</v>
      </c>
      <c r="BM232" s="62">
        <v>0</v>
      </c>
      <c r="BN232" s="74">
        <v>0</v>
      </c>
      <c r="BO232" s="75">
        <v>0</v>
      </c>
      <c r="BP232" s="62">
        <v>0</v>
      </c>
      <c r="BQ232" s="62">
        <v>0</v>
      </c>
      <c r="BR232" s="62">
        <v>0</v>
      </c>
      <c r="BS232" s="62">
        <v>0</v>
      </c>
      <c r="BT232" s="62">
        <v>0</v>
      </c>
      <c r="BU232" s="62">
        <v>0</v>
      </c>
      <c r="BV232" s="62">
        <v>0</v>
      </c>
      <c r="BW232" s="62">
        <v>0</v>
      </c>
      <c r="BX232" s="62">
        <v>0</v>
      </c>
      <c r="BY232" s="62">
        <v>0</v>
      </c>
      <c r="BZ232" s="62">
        <v>0</v>
      </c>
      <c r="CA232" s="62">
        <v>0</v>
      </c>
      <c r="CB232" s="62">
        <v>14.135999999999999</v>
      </c>
      <c r="CC232" s="62">
        <v>3065</v>
      </c>
      <c r="CD232" s="62">
        <v>0.14829637947644966</v>
      </c>
      <c r="CE232" s="62">
        <v>14.115</v>
      </c>
      <c r="CF232" s="62">
        <v>52422</v>
      </c>
      <c r="CG232" s="62">
        <v>13.541999796840919</v>
      </c>
      <c r="CH232" s="62">
        <v>14.106</v>
      </c>
      <c r="CI232" s="62">
        <v>34040</v>
      </c>
      <c r="CJ232" s="62">
        <v>15.463167420670608</v>
      </c>
      <c r="CK232" s="62">
        <v>14.074999999999999</v>
      </c>
      <c r="CL232" s="62">
        <v>19010</v>
      </c>
      <c r="CM232" s="62">
        <v>12.624926258461606</v>
      </c>
      <c r="CN232" s="62">
        <v>13.99</v>
      </c>
      <c r="CO232" s="62">
        <v>76230</v>
      </c>
      <c r="CP232" s="62">
        <v>64.949852232844009</v>
      </c>
      <c r="CQ232" s="62">
        <v>13.795999999999999</v>
      </c>
      <c r="CR232" s="62">
        <v>2775</v>
      </c>
      <c r="CS232" s="62">
        <v>2.8556220982017355</v>
      </c>
      <c r="CT232" s="62">
        <v>13.795999999999999</v>
      </c>
      <c r="CU232" s="62">
        <v>2775</v>
      </c>
      <c r="CV232" s="62">
        <v>3.3312108261738507</v>
      </c>
      <c r="CW232" s="62">
        <v>13.795999999999999</v>
      </c>
      <c r="CX232" s="62">
        <v>140455</v>
      </c>
      <c r="CY232" s="62">
        <v>193.62750309884072</v>
      </c>
      <c r="CZ232" s="62">
        <v>13.568999999999999</v>
      </c>
      <c r="DA232" s="62">
        <v>25</v>
      </c>
      <c r="DB232" s="62">
        <v>3.9254620262421734E-2</v>
      </c>
      <c r="DC232" s="62">
        <v>13.491</v>
      </c>
      <c r="DD232" s="62">
        <v>15</v>
      </c>
      <c r="DE232" s="62">
        <v>2.5757994609860311E-2</v>
      </c>
      <c r="DF232" s="62">
        <v>13.41</v>
      </c>
      <c r="DG232" s="62">
        <v>12370</v>
      </c>
      <c r="DH232" s="62">
        <v>23.518480080995179</v>
      </c>
      <c r="DI232" s="62">
        <v>13.337</v>
      </c>
      <c r="DJ232" s="62">
        <v>0</v>
      </c>
      <c r="DK232" s="62">
        <v>0</v>
      </c>
      <c r="DL232" s="62">
        <v>13.260999999999999</v>
      </c>
      <c r="DM232" s="62">
        <v>0</v>
      </c>
      <c r="DN232" s="62">
        <v>0</v>
      </c>
      <c r="DO232" s="62">
        <v>13.2</v>
      </c>
      <c r="DP232" s="62">
        <v>21515</v>
      </c>
      <c r="DQ232" s="62">
        <v>51.030492880755432</v>
      </c>
      <c r="DR232" s="62">
        <v>0</v>
      </c>
      <c r="DS232" s="62">
        <v>0</v>
      </c>
      <c r="DT232" s="62">
        <v>0</v>
      </c>
      <c r="DU232" s="62">
        <v>0</v>
      </c>
      <c r="DV232" s="62">
        <v>0</v>
      </c>
      <c r="DW232" s="62">
        <v>0</v>
      </c>
      <c r="DX232" s="62">
        <v>13.05</v>
      </c>
      <c r="DY232" s="62">
        <v>4890</v>
      </c>
      <c r="DZ232" s="62">
        <v>13.869496149440703</v>
      </c>
      <c r="EA232" s="62"/>
      <c r="EB232" s="62"/>
      <c r="EC232" s="62"/>
      <c r="ED232" s="62"/>
      <c r="EE232" s="62"/>
      <c r="EF232" s="62"/>
      <c r="EG232" s="62">
        <v>12.93</v>
      </c>
      <c r="EH232" s="62">
        <v>248090</v>
      </c>
      <c r="EI232" s="62">
        <v>807.13098533596894</v>
      </c>
      <c r="EJ232" s="62"/>
      <c r="EK232" s="62">
        <v>0</v>
      </c>
      <c r="EL232" s="62">
        <v>0</v>
      </c>
      <c r="EM232" s="62">
        <v>0</v>
      </c>
      <c r="EN232" s="62">
        <v>0</v>
      </c>
      <c r="EO232" s="62">
        <v>0</v>
      </c>
      <c r="EP232" s="62">
        <v>12.88</v>
      </c>
      <c r="EQ232" s="62">
        <v>64700</v>
      </c>
      <c r="ER232" s="62">
        <v>235.62166495046509</v>
      </c>
      <c r="ES232" s="62">
        <v>12.85</v>
      </c>
      <c r="ET232" s="62">
        <v>11860</v>
      </c>
      <c r="EU232" s="62">
        <v>47.631127522849347</v>
      </c>
      <c r="EV232" s="62">
        <v>12.83</v>
      </c>
      <c r="EW232" s="62">
        <v>180</v>
      </c>
      <c r="EX232" s="62">
        <v>0.78664595763826772</v>
      </c>
      <c r="EY232" s="62">
        <v>12.78</v>
      </c>
      <c r="EZ232" s="62">
        <v>155760</v>
      </c>
      <c r="FA232" s="62">
        <v>731.27655350031409</v>
      </c>
      <c r="FB232" s="62">
        <v>12.805</v>
      </c>
      <c r="FC232" s="62">
        <v>605</v>
      </c>
      <c r="FD232" s="62">
        <v>3.0140721184455832</v>
      </c>
      <c r="FE232" s="62">
        <v>12.8</v>
      </c>
      <c r="FF232" s="62">
        <v>4595</v>
      </c>
      <c r="FG232" s="62">
        <v>24.157466432459849</v>
      </c>
      <c r="FH232" s="62">
        <v>12.805</v>
      </c>
      <c r="FI232" s="62">
        <v>60</v>
      </c>
      <c r="FJ232" s="62">
        <v>0.33157663391640391</v>
      </c>
      <c r="FK232" s="62">
        <v>12.78</v>
      </c>
      <c r="FL232" s="76">
        <v>72380</v>
      </c>
      <c r="FM232" s="76">
        <v>417.84956133279132</v>
      </c>
      <c r="FN232" s="76">
        <v>12.785</v>
      </c>
      <c r="FO232" s="76">
        <v>75</v>
      </c>
      <c r="FP232" s="76">
        <v>0.44902015133062656</v>
      </c>
      <c r="FQ232" s="76">
        <v>12.79</v>
      </c>
      <c r="FR232" s="76">
        <v>7665</v>
      </c>
      <c r="FS232" s="76">
        <v>47.37080179419069</v>
      </c>
      <c r="FT232" s="76">
        <v>12.763</v>
      </c>
      <c r="FU232" s="76">
        <v>15</v>
      </c>
      <c r="FV232" s="76">
        <v>9.5667549212323441E-2</v>
      </c>
      <c r="FW232" s="76">
        <v>12.74</v>
      </c>
      <c r="FX232" s="76">
        <v>183130</v>
      </c>
      <c r="FY232" s="76">
        <v>1200.0590170887681</v>
      </c>
      <c r="FZ232" s="76">
        <v>12.750999999999999</v>
      </c>
      <c r="GA232" s="76">
        <v>0</v>
      </c>
      <c r="GB232" s="76">
        <v>0</v>
      </c>
      <c r="GC232" s="62">
        <v>12.762</v>
      </c>
      <c r="GD232" s="62">
        <v>0</v>
      </c>
      <c r="GE232" s="62">
        <v>0</v>
      </c>
      <c r="GF232" s="62">
        <v>12.771000000000001</v>
      </c>
      <c r="GG232" s="62">
        <v>0</v>
      </c>
      <c r="GH232" s="62">
        <v>0</v>
      </c>
      <c r="GI232" s="62">
        <v>12.78</v>
      </c>
      <c r="GJ232" s="62">
        <v>8785</v>
      </c>
      <c r="GK232" s="62">
        <v>62.025170741959812</v>
      </c>
      <c r="GL232" s="62">
        <v>12.833</v>
      </c>
      <c r="GM232" s="62">
        <v>0</v>
      </c>
      <c r="GN232" s="62">
        <v>0</v>
      </c>
      <c r="GO232" s="62">
        <v>12.88</v>
      </c>
      <c r="GP232" s="62">
        <v>26621</v>
      </c>
      <c r="GQ232" s="62">
        <v>195.14192426141145</v>
      </c>
      <c r="GR232" s="62">
        <v>12.909000000000001</v>
      </c>
      <c r="GS232" s="62">
        <v>0</v>
      </c>
      <c r="GT232" s="62">
        <v>0</v>
      </c>
      <c r="GU232" s="62">
        <v>12.935</v>
      </c>
      <c r="GV232" s="62">
        <v>115</v>
      </c>
      <c r="GW232" s="62">
        <v>0.85654880145485501</v>
      </c>
      <c r="GX232" s="62">
        <v>12.964</v>
      </c>
      <c r="GY232" s="62">
        <v>0</v>
      </c>
      <c r="GZ232" s="62">
        <v>0</v>
      </c>
      <c r="HA232" s="62">
        <v>12.99</v>
      </c>
      <c r="HB232" s="62">
        <v>26590</v>
      </c>
      <c r="HC232" s="62">
        <v>197.59526267714543</v>
      </c>
      <c r="HD232" s="62">
        <v>13.04</v>
      </c>
      <c r="HE232" s="62">
        <v>90</v>
      </c>
      <c r="HF232" s="62">
        <v>0.65777625087645952</v>
      </c>
      <c r="HG232" s="62">
        <v>13.03</v>
      </c>
      <c r="HH232" s="62">
        <v>8145</v>
      </c>
      <c r="HI232" s="62">
        <v>58.229348267337727</v>
      </c>
      <c r="HJ232" s="62">
        <v>0</v>
      </c>
      <c r="HK232" s="62">
        <v>0</v>
      </c>
      <c r="HL232" s="62">
        <v>0</v>
      </c>
      <c r="HM232" s="62">
        <v>13.03</v>
      </c>
      <c r="HN232" s="62">
        <v>0</v>
      </c>
      <c r="HO232" s="62">
        <v>0</v>
      </c>
      <c r="HP232" s="62">
        <v>13.03</v>
      </c>
      <c r="HQ232" s="62">
        <v>0</v>
      </c>
      <c r="HR232" s="62">
        <v>0</v>
      </c>
    </row>
    <row r="233" spans="27:226" s="43" customFormat="1">
      <c r="AF233" s="54">
        <v>42338</v>
      </c>
      <c r="AG233" s="43">
        <v>15.8</v>
      </c>
      <c r="AH233" s="43">
        <v>245190</v>
      </c>
      <c r="AI233" s="43">
        <f t="shared" si="73"/>
        <v>245190</v>
      </c>
      <c r="AK233" s="58">
        <f t="shared" si="74"/>
        <v>42514</v>
      </c>
      <c r="AL233" s="43">
        <f t="shared" si="78"/>
        <v>228</v>
      </c>
      <c r="AM233" s="43">
        <f>IF(AK233="","",NETWORKDAYS(AK233,$AM$2,FERIADOS!$A$1:$A$830)-1)</f>
        <v>154</v>
      </c>
      <c r="AN233" s="63">
        <v>3.5716000000000001</v>
      </c>
      <c r="AO233" s="43">
        <f t="shared" si="75"/>
        <v>13.685</v>
      </c>
      <c r="AP233" s="50">
        <f t="shared" si="76"/>
        <v>60095</v>
      </c>
      <c r="AQ233" s="59">
        <f t="shared" si="71"/>
        <v>83.628001386330084</v>
      </c>
      <c r="AR233" s="59">
        <f t="shared" si="77"/>
        <v>0</v>
      </c>
      <c r="AS233" s="72">
        <v>42514</v>
      </c>
      <c r="AT233" s="73">
        <v>3104.8572594543575</v>
      </c>
      <c r="AU233" s="62">
        <v>0</v>
      </c>
      <c r="AV233" s="62">
        <v>0</v>
      </c>
      <c r="AW233" s="62">
        <v>0</v>
      </c>
      <c r="AX233" s="62">
        <v>0</v>
      </c>
      <c r="AY233" s="62">
        <v>0</v>
      </c>
      <c r="AZ233" s="62">
        <v>0</v>
      </c>
      <c r="BA233" s="62">
        <v>0</v>
      </c>
      <c r="BB233" s="62">
        <v>0</v>
      </c>
      <c r="BC233" s="62">
        <v>0</v>
      </c>
      <c r="BD233" s="62">
        <v>0</v>
      </c>
      <c r="BE233" s="62">
        <v>0</v>
      </c>
      <c r="BF233" s="62">
        <v>0</v>
      </c>
      <c r="BG233" s="62">
        <v>0</v>
      </c>
      <c r="BH233" s="62">
        <v>0</v>
      </c>
      <c r="BI233" s="62">
        <v>0</v>
      </c>
      <c r="BJ233" s="62">
        <v>0</v>
      </c>
      <c r="BK233" s="62">
        <v>0</v>
      </c>
      <c r="BL233" s="62">
        <v>0</v>
      </c>
      <c r="BM233" s="62">
        <v>0</v>
      </c>
      <c r="BN233" s="74">
        <v>0</v>
      </c>
      <c r="BO233" s="75">
        <v>0</v>
      </c>
      <c r="BP233" s="62">
        <v>0</v>
      </c>
      <c r="BQ233" s="62">
        <v>0</v>
      </c>
      <c r="BR233" s="62">
        <v>0</v>
      </c>
      <c r="BS233" s="62">
        <v>0</v>
      </c>
      <c r="BT233" s="62">
        <v>0</v>
      </c>
      <c r="BU233" s="62">
        <v>0</v>
      </c>
      <c r="BV233" s="62">
        <v>0</v>
      </c>
      <c r="BW233" s="62">
        <v>0</v>
      </c>
      <c r="BX233" s="62">
        <v>0</v>
      </c>
      <c r="BY233" s="62">
        <v>0</v>
      </c>
      <c r="BZ233" s="62">
        <v>0</v>
      </c>
      <c r="CA233" s="62">
        <v>0</v>
      </c>
      <c r="CB233" s="62">
        <v>14.145</v>
      </c>
      <c r="CC233" s="62">
        <v>1990</v>
      </c>
      <c r="CD233" s="62">
        <v>0.11585534083255979</v>
      </c>
      <c r="CE233" s="62">
        <v>14.114000000000001</v>
      </c>
      <c r="CF233" s="62">
        <v>68100</v>
      </c>
      <c r="CG233" s="62">
        <v>18.294977031292024</v>
      </c>
      <c r="CH233" s="62">
        <v>14.102</v>
      </c>
      <c r="CI233" s="62">
        <v>16205</v>
      </c>
      <c r="CJ233" s="62">
        <v>7.53612597195003</v>
      </c>
      <c r="CK233" s="62">
        <v>14.085000000000001</v>
      </c>
      <c r="CL233" s="62">
        <v>3815</v>
      </c>
      <c r="CM233" s="62">
        <v>2.5762269862240013</v>
      </c>
      <c r="CN233" s="62">
        <v>13.994999999999999</v>
      </c>
      <c r="CO233" s="62">
        <v>23790</v>
      </c>
      <c r="CP233" s="62">
        <v>20.546349166775151</v>
      </c>
      <c r="CQ233" s="62">
        <v>13.824999999999999</v>
      </c>
      <c r="CR233" s="62">
        <v>1010</v>
      </c>
      <c r="CS233" s="62">
        <v>1.0511897676314323</v>
      </c>
      <c r="CT233" s="62">
        <v>13.824999999999999</v>
      </c>
      <c r="CU233" s="62">
        <v>1010</v>
      </c>
      <c r="CV233" s="62">
        <v>1.2245908670738712</v>
      </c>
      <c r="CW233" s="62">
        <v>13.824999999999999</v>
      </c>
      <c r="CX233" s="62">
        <v>60095</v>
      </c>
      <c r="CY233" s="62">
        <v>83.628001386330084</v>
      </c>
      <c r="CZ233" s="62">
        <v>13.565</v>
      </c>
      <c r="DA233" s="62">
        <v>405</v>
      </c>
      <c r="DB233" s="62">
        <v>0.64138344152662663</v>
      </c>
      <c r="DC233" s="62">
        <v>13.477</v>
      </c>
      <c r="DD233" s="62">
        <v>140</v>
      </c>
      <c r="DE233" s="62">
        <v>0.24238360188685515</v>
      </c>
      <c r="DF233" s="62">
        <v>13.385</v>
      </c>
      <c r="DG233" s="62">
        <v>15325</v>
      </c>
      <c r="DH233" s="62">
        <v>29.365884932699412</v>
      </c>
      <c r="DI233" s="62">
        <v>13.303000000000001</v>
      </c>
      <c r="DJ233" s="62">
        <v>0</v>
      </c>
      <c r="DK233" s="62">
        <v>0</v>
      </c>
      <c r="DL233" s="62">
        <v>13.218</v>
      </c>
      <c r="DM233" s="62">
        <v>0</v>
      </c>
      <c r="DN233" s="62">
        <v>0</v>
      </c>
      <c r="DO233" s="62">
        <v>13.15</v>
      </c>
      <c r="DP233" s="62">
        <v>19905</v>
      </c>
      <c r="DQ233" s="62">
        <v>47.560368902066223</v>
      </c>
      <c r="DR233" s="62">
        <v>0</v>
      </c>
      <c r="DS233" s="62">
        <v>0</v>
      </c>
      <c r="DT233" s="62">
        <v>0</v>
      </c>
      <c r="DU233" s="62">
        <v>0</v>
      </c>
      <c r="DV233" s="62">
        <v>0</v>
      </c>
      <c r="DW233" s="62">
        <v>0</v>
      </c>
      <c r="DX233" s="62">
        <v>12.97</v>
      </c>
      <c r="DY233" s="62">
        <v>1960</v>
      </c>
      <c r="DZ233" s="62">
        <v>5.6006058415285533</v>
      </c>
      <c r="EA233" s="62"/>
      <c r="EB233" s="62"/>
      <c r="EC233" s="62"/>
      <c r="ED233" s="62"/>
      <c r="EE233" s="62"/>
      <c r="EF233" s="62"/>
      <c r="EG233" s="62">
        <v>12.87</v>
      </c>
      <c r="EH233" s="62">
        <v>154370</v>
      </c>
      <c r="EI233" s="62">
        <v>505.60322851102427</v>
      </c>
      <c r="EJ233" s="62"/>
      <c r="EK233" s="62">
        <v>0</v>
      </c>
      <c r="EL233" s="62">
        <v>0</v>
      </c>
      <c r="EM233" s="62">
        <v>0</v>
      </c>
      <c r="EN233" s="62">
        <v>0</v>
      </c>
      <c r="EO233" s="62">
        <v>0</v>
      </c>
      <c r="EP233" s="62">
        <v>12.81</v>
      </c>
      <c r="EQ233" s="62">
        <v>36155</v>
      </c>
      <c r="ER233" s="62">
        <v>132.56124870120382</v>
      </c>
      <c r="ES233" s="62">
        <v>12.75</v>
      </c>
      <c r="ET233" s="62">
        <v>6075</v>
      </c>
      <c r="EU233" s="62">
        <v>24.581236446389799</v>
      </c>
      <c r="EV233" s="62">
        <v>12.71</v>
      </c>
      <c r="EW233" s="62">
        <v>210</v>
      </c>
      <c r="EX233" s="62">
        <v>0.92521930939039232</v>
      </c>
      <c r="EY233" s="62">
        <v>12.68</v>
      </c>
      <c r="EZ233" s="62">
        <v>156125</v>
      </c>
      <c r="FA233" s="62">
        <v>738.55888274922779</v>
      </c>
      <c r="FB233" s="62">
        <v>12.69</v>
      </c>
      <c r="FC233" s="62">
        <v>3745</v>
      </c>
      <c r="FD233" s="62">
        <v>18.810254545027639</v>
      </c>
      <c r="FE233" s="62">
        <v>12.68</v>
      </c>
      <c r="FF233" s="62">
        <v>12760</v>
      </c>
      <c r="FG233" s="62">
        <v>67.65508232303165</v>
      </c>
      <c r="FH233" s="62">
        <v>12.66</v>
      </c>
      <c r="FI233" s="62">
        <v>75</v>
      </c>
      <c r="FJ233" s="62">
        <v>0.41847895235307403</v>
      </c>
      <c r="FK233" s="62">
        <v>12.66</v>
      </c>
      <c r="FL233" s="76">
        <v>31640</v>
      </c>
      <c r="FM233" s="76">
        <v>184.28104776909404</v>
      </c>
      <c r="FN233" s="76">
        <v>12.654999999999999</v>
      </c>
      <c r="FO233" s="76">
        <v>500</v>
      </c>
      <c r="FP233" s="76">
        <v>3.0219486788785739</v>
      </c>
      <c r="FQ233" s="76">
        <v>12.65</v>
      </c>
      <c r="FR233" s="76">
        <v>2330</v>
      </c>
      <c r="FS233" s="76">
        <v>14.546469895143437</v>
      </c>
      <c r="FT233" s="76">
        <v>12.629</v>
      </c>
      <c r="FU233" s="76">
        <v>0</v>
      </c>
      <c r="FV233" s="76">
        <v>0</v>
      </c>
      <c r="FW233" s="76">
        <v>12.61</v>
      </c>
      <c r="FX233" s="76">
        <v>141995</v>
      </c>
      <c r="FY233" s="76">
        <v>940.01095414318399</v>
      </c>
      <c r="FZ233" s="76">
        <v>12.66</v>
      </c>
      <c r="GA233" s="76">
        <v>5</v>
      </c>
      <c r="GB233" s="76">
        <v>3.3768731883634114E-2</v>
      </c>
      <c r="GC233" s="62">
        <v>12.64</v>
      </c>
      <c r="GD233" s="62">
        <v>440</v>
      </c>
      <c r="GE233" s="62">
        <v>3.0358122200596278</v>
      </c>
      <c r="GF233" s="62">
        <v>12.661</v>
      </c>
      <c r="GG233" s="62">
        <v>0</v>
      </c>
      <c r="GH233" s="62">
        <v>0</v>
      </c>
      <c r="GI233" s="62">
        <v>12.68</v>
      </c>
      <c r="GJ233" s="62">
        <v>575</v>
      </c>
      <c r="GK233" s="62">
        <v>4.0980665756459098</v>
      </c>
      <c r="GL233" s="62">
        <v>12.71</v>
      </c>
      <c r="GM233" s="62">
        <v>435</v>
      </c>
      <c r="GN233" s="62">
        <v>3.1746857070387207</v>
      </c>
      <c r="GO233" s="62">
        <v>12.78</v>
      </c>
      <c r="GP233" s="62">
        <v>13865</v>
      </c>
      <c r="GQ233" s="62">
        <v>102.67483714414334</v>
      </c>
      <c r="GR233" s="62">
        <v>12.801</v>
      </c>
      <c r="GS233" s="62">
        <v>0</v>
      </c>
      <c r="GT233" s="62">
        <v>0</v>
      </c>
      <c r="GU233" s="62">
        <v>12.82</v>
      </c>
      <c r="GV233" s="62">
        <v>205</v>
      </c>
      <c r="GW233" s="62">
        <v>1.5454854650451726</v>
      </c>
      <c r="GX233" s="62">
        <v>12.846</v>
      </c>
      <c r="GY233" s="62">
        <v>0</v>
      </c>
      <c r="GZ233" s="62">
        <v>0</v>
      </c>
      <c r="HA233" s="62">
        <v>12.87</v>
      </c>
      <c r="HB233" s="62">
        <v>17240</v>
      </c>
      <c r="HC233" s="62">
        <v>129.85328829200552</v>
      </c>
      <c r="HD233" s="62">
        <v>12.909000000000001</v>
      </c>
      <c r="HE233" s="62">
        <v>45</v>
      </c>
      <c r="HF233" s="62">
        <v>0.33403577399992695</v>
      </c>
      <c r="HG233" s="62">
        <v>12.94</v>
      </c>
      <c r="HH233" s="62">
        <v>1485</v>
      </c>
      <c r="HI233" s="62">
        <v>10.74928428277023</v>
      </c>
      <c r="HJ233" s="62">
        <v>0</v>
      </c>
      <c r="HK233" s="62">
        <v>0</v>
      </c>
      <c r="HL233" s="62">
        <v>0</v>
      </c>
      <c r="HM233" s="62">
        <v>12.94</v>
      </c>
      <c r="HN233" s="62">
        <v>0</v>
      </c>
      <c r="HO233" s="62">
        <v>0</v>
      </c>
      <c r="HP233" s="62">
        <v>12.94</v>
      </c>
      <c r="HQ233" s="62">
        <v>0</v>
      </c>
      <c r="HR233" s="62">
        <v>0</v>
      </c>
    </row>
    <row r="234" spans="27:226" s="43" customFormat="1">
      <c r="AF234" s="54">
        <v>42339</v>
      </c>
      <c r="AG234" s="43">
        <v>15.74</v>
      </c>
      <c r="AH234" s="43">
        <v>206760</v>
      </c>
      <c r="AI234" s="43">
        <f t="shared" si="73"/>
        <v>206760</v>
      </c>
      <c r="AK234" s="58">
        <f t="shared" si="74"/>
        <v>42513</v>
      </c>
      <c r="AL234" s="43">
        <f t="shared" si="78"/>
        <v>229</v>
      </c>
      <c r="AM234" s="43">
        <f>IF(AK234="","",NETWORKDAYS(AK234,$AM$2,FERIADOS!$A$1:$A$830)-1)</f>
        <v>155</v>
      </c>
      <c r="AN234" s="63">
        <v>3.5727000000000002</v>
      </c>
      <c r="AO234" s="43">
        <f t="shared" si="75"/>
        <v>13.695</v>
      </c>
      <c r="AP234" s="50">
        <f t="shared" si="76"/>
        <v>63950</v>
      </c>
      <c r="AQ234" s="59">
        <f t="shared" si="71"/>
        <v>89.484626260877207</v>
      </c>
      <c r="AR234" s="59">
        <f t="shared" si="77"/>
        <v>0</v>
      </c>
      <c r="AS234" s="72">
        <v>42513</v>
      </c>
      <c r="AT234" s="73">
        <v>3010.0275494924299</v>
      </c>
      <c r="AU234" s="62">
        <v>0</v>
      </c>
      <c r="AV234" s="62">
        <v>0</v>
      </c>
      <c r="AW234" s="62">
        <v>0</v>
      </c>
      <c r="AX234" s="62">
        <v>0</v>
      </c>
      <c r="AY234" s="62">
        <v>0</v>
      </c>
      <c r="AZ234" s="62">
        <v>0</v>
      </c>
      <c r="BA234" s="62">
        <v>0</v>
      </c>
      <c r="BB234" s="62">
        <v>0</v>
      </c>
      <c r="BC234" s="62">
        <v>0</v>
      </c>
      <c r="BD234" s="62">
        <v>0</v>
      </c>
      <c r="BE234" s="62">
        <v>0</v>
      </c>
      <c r="BF234" s="62">
        <v>0</v>
      </c>
      <c r="BG234" s="62">
        <v>0</v>
      </c>
      <c r="BH234" s="62">
        <v>0</v>
      </c>
      <c r="BI234" s="62">
        <v>0</v>
      </c>
      <c r="BJ234" s="62">
        <v>0</v>
      </c>
      <c r="BK234" s="62">
        <v>0</v>
      </c>
      <c r="BL234" s="62">
        <v>0</v>
      </c>
      <c r="BM234" s="62">
        <v>0</v>
      </c>
      <c r="BN234" s="74">
        <v>0</v>
      </c>
      <c r="BO234" s="75">
        <v>0</v>
      </c>
      <c r="BP234" s="62">
        <v>0</v>
      </c>
      <c r="BQ234" s="62">
        <v>0</v>
      </c>
      <c r="BR234" s="62">
        <v>0</v>
      </c>
      <c r="BS234" s="62">
        <v>0</v>
      </c>
      <c r="BT234" s="62">
        <v>0</v>
      </c>
      <c r="BU234" s="62">
        <v>0</v>
      </c>
      <c r="BV234" s="62">
        <v>0</v>
      </c>
      <c r="BW234" s="62">
        <v>0</v>
      </c>
      <c r="BX234" s="62">
        <v>0</v>
      </c>
      <c r="BY234" s="62">
        <v>0</v>
      </c>
      <c r="BZ234" s="62">
        <v>0</v>
      </c>
      <c r="CA234" s="62">
        <v>0</v>
      </c>
      <c r="CB234" s="62">
        <v>14.145</v>
      </c>
      <c r="CC234" s="62">
        <v>6535</v>
      </c>
      <c r="CD234" s="62">
        <v>0.44350000094366221</v>
      </c>
      <c r="CE234" s="62">
        <v>14.115</v>
      </c>
      <c r="CF234" s="62">
        <v>27685</v>
      </c>
      <c r="CG234" s="62">
        <v>7.6966854170739074</v>
      </c>
      <c r="CH234" s="62">
        <v>14.1</v>
      </c>
      <c r="CI234" s="62">
        <v>6860</v>
      </c>
      <c r="CJ234" s="62">
        <v>3.2527088179457815</v>
      </c>
      <c r="CK234" s="62">
        <v>14.08</v>
      </c>
      <c r="CL234" s="62">
        <v>770</v>
      </c>
      <c r="CM234" s="62">
        <v>0.52678619682747241</v>
      </c>
      <c r="CN234" s="62">
        <v>13.994999999999999</v>
      </c>
      <c r="CO234" s="62">
        <v>98285</v>
      </c>
      <c r="CP234" s="62">
        <v>85.726066404122236</v>
      </c>
      <c r="CQ234" s="62">
        <v>13.769</v>
      </c>
      <c r="CR234" s="62">
        <v>1710</v>
      </c>
      <c r="CS234" s="62">
        <v>1.7952947815671982</v>
      </c>
      <c r="CT234" s="62">
        <v>13.769</v>
      </c>
      <c r="CU234" s="62">
        <v>1710</v>
      </c>
      <c r="CV234" s="62">
        <v>2.0887639876395143</v>
      </c>
      <c r="CW234" s="62">
        <v>13.769</v>
      </c>
      <c r="CX234" s="62">
        <v>63950</v>
      </c>
      <c r="CY234" s="62">
        <v>89.484626260877207</v>
      </c>
      <c r="CZ234" s="62">
        <v>13.568</v>
      </c>
      <c r="DA234" s="62">
        <v>365</v>
      </c>
      <c r="DB234" s="62">
        <v>0.58080424910315853</v>
      </c>
      <c r="DC234" s="62">
        <v>13.486000000000001</v>
      </c>
      <c r="DD234" s="62">
        <v>20</v>
      </c>
      <c r="DE234" s="62">
        <v>3.4770729214439411E-2</v>
      </c>
      <c r="DF234" s="62">
        <v>13.4</v>
      </c>
      <c r="DG234" s="62">
        <v>8050</v>
      </c>
      <c r="DH234" s="62">
        <v>15.479912726941997</v>
      </c>
      <c r="DI234" s="62">
        <v>13.316000000000001</v>
      </c>
      <c r="DJ234" s="62">
        <v>200</v>
      </c>
      <c r="DK234" s="62">
        <v>0.41307641939266204</v>
      </c>
      <c r="DL234" s="62">
        <v>13.23</v>
      </c>
      <c r="DM234" s="62">
        <v>0</v>
      </c>
      <c r="DN234" s="62">
        <v>0</v>
      </c>
      <c r="DO234" s="62">
        <v>13.16</v>
      </c>
      <c r="DP234" s="62">
        <v>16525</v>
      </c>
      <c r="DQ234" s="62">
        <v>39.586823319335004</v>
      </c>
      <c r="DR234" s="62">
        <v>0</v>
      </c>
      <c r="DS234" s="62">
        <v>0</v>
      </c>
      <c r="DT234" s="62">
        <v>0</v>
      </c>
      <c r="DU234" s="62">
        <v>0</v>
      </c>
      <c r="DV234" s="62">
        <v>0</v>
      </c>
      <c r="DW234" s="62">
        <v>0</v>
      </c>
      <c r="DX234" s="62">
        <v>12.95</v>
      </c>
      <c r="DY234" s="62">
        <v>5015</v>
      </c>
      <c r="DZ234" s="62">
        <v>14.366538795980869</v>
      </c>
      <c r="EA234" s="62"/>
      <c r="EB234" s="62"/>
      <c r="EC234" s="62"/>
      <c r="ED234" s="62"/>
      <c r="EE234" s="62"/>
      <c r="EF234" s="62"/>
      <c r="EG234" s="62">
        <v>12.83</v>
      </c>
      <c r="EH234" s="62">
        <v>146795</v>
      </c>
      <c r="EI234" s="62">
        <v>482.04858299495055</v>
      </c>
      <c r="EJ234" s="62"/>
      <c r="EK234" s="62">
        <v>0</v>
      </c>
      <c r="EL234" s="62">
        <v>0</v>
      </c>
      <c r="EM234" s="62">
        <v>0</v>
      </c>
      <c r="EN234" s="62">
        <v>0</v>
      </c>
      <c r="EO234" s="62">
        <v>0</v>
      </c>
      <c r="EP234" s="62">
        <v>12.76</v>
      </c>
      <c r="EQ234" s="62">
        <v>9025</v>
      </c>
      <c r="ER234" s="62">
        <v>33.176876347744312</v>
      </c>
      <c r="ES234" s="62">
        <v>12.7</v>
      </c>
      <c r="ET234" s="62">
        <v>8020</v>
      </c>
      <c r="EU234" s="62">
        <v>32.531944784404885</v>
      </c>
      <c r="EV234" s="62">
        <v>12.66</v>
      </c>
      <c r="EW234" s="62">
        <v>170</v>
      </c>
      <c r="EX234" s="62">
        <v>0.75078144667829405</v>
      </c>
      <c r="EY234" s="62">
        <v>12.63</v>
      </c>
      <c r="EZ234" s="62">
        <v>131970</v>
      </c>
      <c r="FA234" s="62">
        <v>625.75701635108942</v>
      </c>
      <c r="FB234" s="62">
        <v>12.63</v>
      </c>
      <c r="FC234" s="62">
        <v>3680</v>
      </c>
      <c r="FD234" s="62">
        <v>18.533032415404477</v>
      </c>
      <c r="FE234" s="62">
        <v>12.63</v>
      </c>
      <c r="FF234" s="62">
        <v>3330</v>
      </c>
      <c r="FG234" s="62">
        <v>17.69705218809991</v>
      </c>
      <c r="FH234" s="62">
        <v>12.62</v>
      </c>
      <c r="FI234" s="62">
        <v>85</v>
      </c>
      <c r="FJ234" s="62">
        <v>0.47520142519557296</v>
      </c>
      <c r="FK234" s="62">
        <v>12.62</v>
      </c>
      <c r="FL234" s="76">
        <v>33360</v>
      </c>
      <c r="FM234" s="76">
        <v>194.67919861077851</v>
      </c>
      <c r="FN234" s="76">
        <v>12.62</v>
      </c>
      <c r="FO234" s="76">
        <v>380</v>
      </c>
      <c r="FP234" s="76">
        <v>2.3007208827829069</v>
      </c>
      <c r="FQ234" s="76">
        <v>12.62</v>
      </c>
      <c r="FR234" s="76">
        <v>3560</v>
      </c>
      <c r="FS234" s="76">
        <v>22.259891060628384</v>
      </c>
      <c r="FT234" s="76">
        <v>12.62</v>
      </c>
      <c r="FU234" s="76">
        <v>20</v>
      </c>
      <c r="FV234" s="76">
        <v>0.12892626314264655</v>
      </c>
      <c r="FW234" s="76">
        <v>12.62</v>
      </c>
      <c r="FX234" s="76">
        <v>126935</v>
      </c>
      <c r="FY234" s="76">
        <v>839.96615935757393</v>
      </c>
      <c r="FZ234" s="76">
        <v>12.631</v>
      </c>
      <c r="GA234" s="76">
        <v>0</v>
      </c>
      <c r="GB234" s="76">
        <v>0</v>
      </c>
      <c r="GC234" s="62">
        <v>12.641999999999999</v>
      </c>
      <c r="GD234" s="62">
        <v>0</v>
      </c>
      <c r="GE234" s="62">
        <v>0</v>
      </c>
      <c r="GF234" s="62">
        <v>12.651</v>
      </c>
      <c r="GG234" s="62">
        <v>0</v>
      </c>
      <c r="GH234" s="62">
        <v>0</v>
      </c>
      <c r="GI234" s="62">
        <v>12.66</v>
      </c>
      <c r="GJ234" s="62">
        <v>100</v>
      </c>
      <c r="GK234" s="62">
        <v>0.71349057983562458</v>
      </c>
      <c r="GL234" s="62">
        <v>12.712999999999999</v>
      </c>
      <c r="GM234" s="62">
        <v>0</v>
      </c>
      <c r="GN234" s="62">
        <v>0</v>
      </c>
      <c r="GO234" s="62">
        <v>12.76</v>
      </c>
      <c r="GP234" s="62">
        <v>36500</v>
      </c>
      <c r="GQ234" s="62">
        <v>270.60901132002789</v>
      </c>
      <c r="GR234" s="62">
        <v>12.797000000000001</v>
      </c>
      <c r="GS234" s="62">
        <v>0</v>
      </c>
      <c r="GT234" s="62">
        <v>0</v>
      </c>
      <c r="GU234" s="62">
        <v>12.83</v>
      </c>
      <c r="GV234" s="62">
        <v>115</v>
      </c>
      <c r="GW234" s="62">
        <v>0.86609290873094247</v>
      </c>
      <c r="GX234" s="62">
        <v>12.866</v>
      </c>
      <c r="GY234" s="62">
        <v>0</v>
      </c>
      <c r="GZ234" s="62">
        <v>0</v>
      </c>
      <c r="HA234" s="62">
        <v>12.9</v>
      </c>
      <c r="HB234" s="62">
        <v>25860</v>
      </c>
      <c r="HC234" s="62">
        <v>194.22093064831373</v>
      </c>
      <c r="HD234" s="62">
        <v>12.94</v>
      </c>
      <c r="HE234" s="62">
        <v>470</v>
      </c>
      <c r="HF234" s="62">
        <v>3.4773816075462447</v>
      </c>
      <c r="HG234" s="62">
        <v>12.98</v>
      </c>
      <c r="HH234" s="62">
        <v>1160</v>
      </c>
      <c r="HI234" s="62">
        <v>8.358900192537174</v>
      </c>
      <c r="HJ234" s="62">
        <v>0</v>
      </c>
      <c r="HK234" s="62">
        <v>0</v>
      </c>
      <c r="HL234" s="62">
        <v>0</v>
      </c>
      <c r="HM234" s="62">
        <v>12.98</v>
      </c>
      <c r="HN234" s="62">
        <v>0</v>
      </c>
      <c r="HO234" s="62">
        <v>0</v>
      </c>
      <c r="HP234" s="62">
        <v>12.98</v>
      </c>
      <c r="HQ234" s="62">
        <v>0</v>
      </c>
      <c r="HR234" s="62">
        <v>0</v>
      </c>
    </row>
    <row r="235" spans="27:226" s="43" customFormat="1">
      <c r="AF235" s="54">
        <v>42340</v>
      </c>
      <c r="AG235" s="43">
        <v>15.66</v>
      </c>
      <c r="AH235" s="43">
        <v>161620</v>
      </c>
      <c r="AI235" s="43">
        <f t="shared" si="73"/>
        <v>161620</v>
      </c>
      <c r="AK235" s="58">
        <f t="shared" si="74"/>
        <v>42510</v>
      </c>
      <c r="AL235" s="43">
        <f t="shared" si="78"/>
        <v>230</v>
      </c>
      <c r="AM235" s="43">
        <f>IF(AK235="","",NETWORKDAYS(AK235,$AM$2,FERIADOS!$A$1:$A$830)-1)</f>
        <v>156</v>
      </c>
      <c r="AN235" s="63">
        <v>3.5211999999999999</v>
      </c>
      <c r="AO235" s="43">
        <f t="shared" si="75"/>
        <v>13.675000000000001</v>
      </c>
      <c r="AP235" s="50">
        <f t="shared" si="76"/>
        <v>188280</v>
      </c>
      <c r="AQ235" s="59">
        <f t="shared" si="71"/>
        <v>268.97587611789436</v>
      </c>
      <c r="AR235" s="59">
        <f t="shared" si="77"/>
        <v>0</v>
      </c>
      <c r="AS235" s="72">
        <v>42510</v>
      </c>
      <c r="AT235" s="73">
        <v>3391.919164300647</v>
      </c>
      <c r="AU235" s="62">
        <v>0</v>
      </c>
      <c r="AV235" s="62">
        <v>0</v>
      </c>
      <c r="AW235" s="62">
        <v>0</v>
      </c>
      <c r="AX235" s="62">
        <v>0</v>
      </c>
      <c r="AY235" s="62">
        <v>0</v>
      </c>
      <c r="AZ235" s="62">
        <v>0</v>
      </c>
      <c r="BA235" s="62">
        <v>0</v>
      </c>
      <c r="BB235" s="62">
        <v>0</v>
      </c>
      <c r="BC235" s="62">
        <v>0</v>
      </c>
      <c r="BD235" s="62">
        <v>0</v>
      </c>
      <c r="BE235" s="62">
        <v>0</v>
      </c>
      <c r="BF235" s="62">
        <v>0</v>
      </c>
      <c r="BG235" s="62">
        <v>0</v>
      </c>
      <c r="BH235" s="62">
        <v>0</v>
      </c>
      <c r="BI235" s="62">
        <v>0</v>
      </c>
      <c r="BJ235" s="62">
        <v>0</v>
      </c>
      <c r="BK235" s="62">
        <v>0</v>
      </c>
      <c r="BL235" s="62">
        <v>0</v>
      </c>
      <c r="BM235" s="62">
        <v>0</v>
      </c>
      <c r="BN235" s="74">
        <v>0</v>
      </c>
      <c r="BO235" s="75">
        <v>0</v>
      </c>
      <c r="BP235" s="62">
        <v>0</v>
      </c>
      <c r="BQ235" s="62">
        <v>0</v>
      </c>
      <c r="BR235" s="62">
        <v>0</v>
      </c>
      <c r="BS235" s="62">
        <v>0</v>
      </c>
      <c r="BT235" s="62">
        <v>0</v>
      </c>
      <c r="BU235" s="62">
        <v>0</v>
      </c>
      <c r="BV235" s="62">
        <v>0</v>
      </c>
      <c r="BW235" s="62">
        <v>0</v>
      </c>
      <c r="BX235" s="62">
        <v>0</v>
      </c>
      <c r="BY235" s="62">
        <v>0</v>
      </c>
      <c r="BZ235" s="62">
        <v>0</v>
      </c>
      <c r="CA235" s="62">
        <v>0</v>
      </c>
      <c r="CB235" s="62">
        <v>14.145</v>
      </c>
      <c r="CC235" s="62">
        <v>2635</v>
      </c>
      <c r="CD235" s="62">
        <v>0.20725186768589279</v>
      </c>
      <c r="CE235" s="62">
        <v>14.117000000000001</v>
      </c>
      <c r="CF235" s="62">
        <v>23535</v>
      </c>
      <c r="CG235" s="62">
        <v>6.8638290190766176</v>
      </c>
      <c r="CH235" s="62">
        <v>14.105</v>
      </c>
      <c r="CI235" s="62">
        <v>7095</v>
      </c>
      <c r="CJ235" s="62">
        <v>3.4795997688446243</v>
      </c>
      <c r="CK235" s="62">
        <v>14.085000000000001</v>
      </c>
      <c r="CL235" s="62">
        <v>8040</v>
      </c>
      <c r="CM235" s="62">
        <v>5.6540908343705727</v>
      </c>
      <c r="CN235" s="62">
        <v>13.99</v>
      </c>
      <c r="CO235" s="62">
        <v>267425</v>
      </c>
      <c r="CP235" s="62">
        <v>239.07257567071335</v>
      </c>
      <c r="CQ235" s="62">
        <v>13.83</v>
      </c>
      <c r="CR235" s="62">
        <v>10125</v>
      </c>
      <c r="CS235" s="62">
        <v>10.866062223848377</v>
      </c>
      <c r="CT235" s="62">
        <v>13.83</v>
      </c>
      <c r="CU235" s="62">
        <v>10125</v>
      </c>
      <c r="CV235" s="62">
        <v>12.625346197729042</v>
      </c>
      <c r="CW235" s="62">
        <v>13.83</v>
      </c>
      <c r="CX235" s="62">
        <v>188280</v>
      </c>
      <c r="CY235" s="62">
        <v>268.97587611789436</v>
      </c>
      <c r="CZ235" s="62">
        <v>13.542</v>
      </c>
      <c r="DA235" s="62">
        <v>15</v>
      </c>
      <c r="DB235" s="62">
        <v>2.435105970128516E-2</v>
      </c>
      <c r="DC235" s="62">
        <v>13.46</v>
      </c>
      <c r="DD235" s="62">
        <v>15</v>
      </c>
      <c r="DE235" s="62">
        <v>2.6591960057837198E-2</v>
      </c>
      <c r="DF235" s="62">
        <v>13.365</v>
      </c>
      <c r="DG235" s="62">
        <v>25775</v>
      </c>
      <c r="DH235" s="62">
        <v>50.523113521782349</v>
      </c>
      <c r="DI235" s="62">
        <v>13.269</v>
      </c>
      <c r="DJ235" s="62">
        <v>0</v>
      </c>
      <c r="DK235" s="62">
        <v>0</v>
      </c>
      <c r="DL235" s="62">
        <v>13.17</v>
      </c>
      <c r="DM235" s="62">
        <v>400</v>
      </c>
      <c r="DN235" s="62">
        <v>0.91153578112638167</v>
      </c>
      <c r="DO235" s="62">
        <v>13.09</v>
      </c>
      <c r="DP235" s="62">
        <v>39570</v>
      </c>
      <c r="DQ235" s="62">
        <v>96.601686453670851</v>
      </c>
      <c r="DR235" s="62">
        <v>0</v>
      </c>
      <c r="DS235" s="62">
        <v>0</v>
      </c>
      <c r="DT235" s="62">
        <v>0</v>
      </c>
      <c r="DU235" s="62">
        <v>0</v>
      </c>
      <c r="DV235" s="62">
        <v>0</v>
      </c>
      <c r="DW235" s="62">
        <v>0</v>
      </c>
      <c r="DX235" s="62">
        <v>12.87</v>
      </c>
      <c r="DY235" s="62">
        <v>690</v>
      </c>
      <c r="DZ235" s="62">
        <v>2.0137981001915559</v>
      </c>
      <c r="EA235" s="62"/>
      <c r="EB235" s="62"/>
      <c r="EC235" s="62"/>
      <c r="ED235" s="62"/>
      <c r="EE235" s="62"/>
      <c r="EF235" s="62"/>
      <c r="EG235" s="62">
        <v>12.72</v>
      </c>
      <c r="EH235" s="62">
        <v>192970</v>
      </c>
      <c r="EI235" s="62">
        <v>645.86873950543372</v>
      </c>
      <c r="EJ235" s="62"/>
      <c r="EK235" s="62">
        <v>0</v>
      </c>
      <c r="EL235" s="62">
        <v>0</v>
      </c>
      <c r="EM235" s="62">
        <v>0</v>
      </c>
      <c r="EN235" s="62">
        <v>0</v>
      </c>
      <c r="EO235" s="62">
        <v>0</v>
      </c>
      <c r="EP235" s="62">
        <v>12.64</v>
      </c>
      <c r="EQ235" s="62">
        <v>22270</v>
      </c>
      <c r="ER235" s="62">
        <v>83.456033009494405</v>
      </c>
      <c r="ES235" s="62">
        <v>12.57</v>
      </c>
      <c r="ET235" s="62">
        <v>3985</v>
      </c>
      <c r="EU235" s="62">
        <v>16.483121397686091</v>
      </c>
      <c r="EV235" s="62">
        <v>12.507999999999999</v>
      </c>
      <c r="EW235" s="62">
        <v>65</v>
      </c>
      <c r="EX235" s="62">
        <v>0.29293993115576655</v>
      </c>
      <c r="EY235" s="62">
        <v>12.46</v>
      </c>
      <c r="EZ235" s="62">
        <v>109440</v>
      </c>
      <c r="FA235" s="62">
        <v>529.94855900232812</v>
      </c>
      <c r="FB235" s="62">
        <v>12.45</v>
      </c>
      <c r="FC235" s="62">
        <v>35</v>
      </c>
      <c r="FD235" s="62">
        <v>0.18011285928589066</v>
      </c>
      <c r="FE235" s="62">
        <v>12.45</v>
      </c>
      <c r="FF235" s="62">
        <v>22960</v>
      </c>
      <c r="FG235" s="62">
        <v>124.71802316104099</v>
      </c>
      <c r="FH235" s="62">
        <v>12.44</v>
      </c>
      <c r="FI235" s="62">
        <v>55</v>
      </c>
      <c r="FJ235" s="62">
        <v>0.31438432459177984</v>
      </c>
      <c r="FK235" s="62">
        <v>12.42</v>
      </c>
      <c r="FL235" s="76">
        <v>46095</v>
      </c>
      <c r="FM235" s="76">
        <v>275.34858088940445</v>
      </c>
      <c r="FN235" s="76">
        <v>12.42</v>
      </c>
      <c r="FO235" s="76">
        <v>150</v>
      </c>
      <c r="FP235" s="76">
        <v>0.92996476788511173</v>
      </c>
      <c r="FQ235" s="76">
        <v>12.42</v>
      </c>
      <c r="FR235" s="76">
        <v>690</v>
      </c>
      <c r="FS235" s="76">
        <v>4.4195435854491887</v>
      </c>
      <c r="FT235" s="76">
        <v>12.388</v>
      </c>
      <c r="FU235" s="76">
        <v>0</v>
      </c>
      <c r="FV235" s="76">
        <v>0</v>
      </c>
      <c r="FW235" s="76">
        <v>12.36</v>
      </c>
      <c r="FX235" s="76">
        <v>92005</v>
      </c>
      <c r="FY235" s="76">
        <v>626.02523945834525</v>
      </c>
      <c r="FZ235" s="76">
        <v>12.366</v>
      </c>
      <c r="GA235" s="76">
        <v>5</v>
      </c>
      <c r="GB235" s="76">
        <v>3.4803369090463152E-2</v>
      </c>
      <c r="GC235" s="62">
        <v>12.371</v>
      </c>
      <c r="GD235" s="62">
        <v>0</v>
      </c>
      <c r="GE235" s="62">
        <v>0</v>
      </c>
      <c r="GF235" s="62">
        <v>12.375999999999999</v>
      </c>
      <c r="GG235" s="62">
        <v>5</v>
      </c>
      <c r="GH235" s="62">
        <v>3.6210268126813459E-2</v>
      </c>
      <c r="GI235" s="62">
        <v>12.38</v>
      </c>
      <c r="GJ235" s="62">
        <v>810</v>
      </c>
      <c r="GK235" s="62">
        <v>5.9622951855307207</v>
      </c>
      <c r="GL235" s="62">
        <v>12.428000000000001</v>
      </c>
      <c r="GM235" s="62">
        <v>0</v>
      </c>
      <c r="GN235" s="62">
        <v>0</v>
      </c>
      <c r="GO235" s="62">
        <v>12.47</v>
      </c>
      <c r="GP235" s="62">
        <v>21685</v>
      </c>
      <c r="GQ235" s="62">
        <v>166.36554923950288</v>
      </c>
      <c r="GR235" s="62">
        <v>12.494</v>
      </c>
      <c r="GS235" s="62">
        <v>0</v>
      </c>
      <c r="GT235" s="62">
        <v>0</v>
      </c>
      <c r="GU235" s="62">
        <v>12.515000000000001</v>
      </c>
      <c r="GV235" s="62">
        <v>80</v>
      </c>
      <c r="GW235" s="62">
        <v>0.62618598516660706</v>
      </c>
      <c r="GX235" s="62">
        <v>12.564</v>
      </c>
      <c r="GY235" s="62">
        <v>0</v>
      </c>
      <c r="GZ235" s="62">
        <v>0</v>
      </c>
      <c r="HA235" s="62">
        <v>12.61</v>
      </c>
      <c r="HB235" s="62">
        <v>15845</v>
      </c>
      <c r="HC235" s="62">
        <v>123.75719060138492</v>
      </c>
      <c r="HD235" s="62">
        <v>12.627000000000001</v>
      </c>
      <c r="HE235" s="62">
        <v>85</v>
      </c>
      <c r="HF235" s="62">
        <v>0.6570815970515177</v>
      </c>
      <c r="HG235" s="62">
        <v>12.64</v>
      </c>
      <c r="HH235" s="62">
        <v>11710</v>
      </c>
      <c r="HI235" s="62">
        <v>88.648897585998697</v>
      </c>
      <c r="HJ235" s="62">
        <v>0</v>
      </c>
      <c r="HK235" s="62">
        <v>0</v>
      </c>
      <c r="HL235" s="62">
        <v>0</v>
      </c>
      <c r="HM235" s="62">
        <v>12.64</v>
      </c>
      <c r="HN235" s="62">
        <v>0</v>
      </c>
      <c r="HO235" s="62">
        <v>0</v>
      </c>
      <c r="HP235" s="62">
        <v>12.64</v>
      </c>
      <c r="HQ235" s="62">
        <v>0</v>
      </c>
      <c r="HR235" s="62">
        <v>0</v>
      </c>
    </row>
    <row r="236" spans="27:226" s="43" customFormat="1">
      <c r="AF236" s="54">
        <v>42341</v>
      </c>
      <c r="AG236" s="43">
        <v>15.76</v>
      </c>
      <c r="AH236" s="43">
        <v>176500</v>
      </c>
      <c r="AI236" s="43">
        <f t="shared" si="73"/>
        <v>176500</v>
      </c>
      <c r="AK236" s="58">
        <f t="shared" si="74"/>
        <v>42509</v>
      </c>
      <c r="AL236" s="43">
        <f t="shared" si="78"/>
        <v>231</v>
      </c>
      <c r="AM236" s="43">
        <f>IF(AK236="","",NETWORKDAYS(AK236,$AM$2,FERIADOS!$A$1:$A$830)-1)</f>
        <v>157</v>
      </c>
      <c r="AN236" s="63">
        <v>3.5644999999999998</v>
      </c>
      <c r="AO236" s="43">
        <f t="shared" si="75"/>
        <v>13.67</v>
      </c>
      <c r="AP236" s="50">
        <f t="shared" si="76"/>
        <v>99145</v>
      </c>
      <c r="AQ236" s="59">
        <f t="shared" si="71"/>
        <v>140.75285023097527</v>
      </c>
      <c r="AR236" s="59">
        <f t="shared" si="77"/>
        <v>0</v>
      </c>
      <c r="AS236" s="72">
        <v>42509</v>
      </c>
      <c r="AT236" s="73">
        <v>3797.1519002765031</v>
      </c>
      <c r="AU236" s="62">
        <v>0</v>
      </c>
      <c r="AV236" s="62">
        <v>0</v>
      </c>
      <c r="AW236" s="62">
        <v>0</v>
      </c>
      <c r="AX236" s="62">
        <v>0</v>
      </c>
      <c r="AY236" s="62">
        <v>0</v>
      </c>
      <c r="AZ236" s="62">
        <v>0</v>
      </c>
      <c r="BA236" s="62">
        <v>0</v>
      </c>
      <c r="BB236" s="62">
        <v>0</v>
      </c>
      <c r="BC236" s="62">
        <v>0</v>
      </c>
      <c r="BD236" s="62">
        <v>0</v>
      </c>
      <c r="BE236" s="62">
        <v>0</v>
      </c>
      <c r="BF236" s="62">
        <v>0</v>
      </c>
      <c r="BG236" s="62">
        <v>0</v>
      </c>
      <c r="BH236" s="62">
        <v>0</v>
      </c>
      <c r="BI236" s="62">
        <v>0</v>
      </c>
      <c r="BJ236" s="62">
        <v>0</v>
      </c>
      <c r="BK236" s="62">
        <v>0</v>
      </c>
      <c r="BL236" s="62">
        <v>0</v>
      </c>
      <c r="BM236" s="62">
        <v>0</v>
      </c>
      <c r="BN236" s="74">
        <v>0</v>
      </c>
      <c r="BO236" s="75">
        <v>0</v>
      </c>
      <c r="BP236" s="62">
        <v>0</v>
      </c>
      <c r="BQ236" s="62">
        <v>0</v>
      </c>
      <c r="BR236" s="62">
        <v>0</v>
      </c>
      <c r="BS236" s="62">
        <v>0</v>
      </c>
      <c r="BT236" s="62">
        <v>0</v>
      </c>
      <c r="BU236" s="62">
        <v>0</v>
      </c>
      <c r="BV236" s="62">
        <v>0</v>
      </c>
      <c r="BW236" s="62">
        <v>0</v>
      </c>
      <c r="BX236" s="62">
        <v>0</v>
      </c>
      <c r="BY236" s="62">
        <v>0</v>
      </c>
      <c r="BZ236" s="62">
        <v>0</v>
      </c>
      <c r="CA236" s="62">
        <v>0</v>
      </c>
      <c r="CB236" s="62">
        <v>14.14</v>
      </c>
      <c r="CC236" s="62">
        <v>2435</v>
      </c>
      <c r="CD236" s="62">
        <v>0.21274193039551725</v>
      </c>
      <c r="CE236" s="62">
        <v>14.108000000000001</v>
      </c>
      <c r="CF236" s="62">
        <v>146485</v>
      </c>
      <c r="CG236" s="62">
        <v>43.590194616491239</v>
      </c>
      <c r="CH236" s="62">
        <v>14.090999999999999</v>
      </c>
      <c r="CI236" s="62">
        <v>610</v>
      </c>
      <c r="CJ236" s="62">
        <v>0.30120963191208888</v>
      </c>
      <c r="CK236" s="62">
        <v>14.07</v>
      </c>
      <c r="CL236" s="62">
        <v>2950</v>
      </c>
      <c r="CM236" s="62">
        <v>2.0763347365923863</v>
      </c>
      <c r="CN236" s="62">
        <v>13.97</v>
      </c>
      <c r="CO236" s="62">
        <v>38440</v>
      </c>
      <c r="CP236" s="62">
        <v>34.294968728125632</v>
      </c>
      <c r="CQ236" s="62">
        <v>13.766</v>
      </c>
      <c r="CR236" s="62">
        <v>5</v>
      </c>
      <c r="CS236" s="62">
        <v>5.3485101046546425E-3</v>
      </c>
      <c r="CT236" s="62">
        <v>13.766</v>
      </c>
      <c r="CU236" s="62">
        <v>5</v>
      </c>
      <c r="CV236" s="62">
        <v>6.206807901699197E-3</v>
      </c>
      <c r="CW236" s="62">
        <v>13.766</v>
      </c>
      <c r="CX236" s="62">
        <v>99145</v>
      </c>
      <c r="CY236" s="62">
        <v>140.75285023097527</v>
      </c>
      <c r="CZ236" s="62">
        <v>13.57</v>
      </c>
      <c r="DA236" s="62">
        <v>1995</v>
      </c>
      <c r="DB236" s="62">
        <v>3.2142422372288277</v>
      </c>
      <c r="DC236" s="62">
        <v>13.46</v>
      </c>
      <c r="DD236" s="62">
        <v>910</v>
      </c>
      <c r="DE236" s="62">
        <v>1.6009357071933925</v>
      </c>
      <c r="DF236" s="62">
        <v>13.36</v>
      </c>
      <c r="DG236" s="62">
        <v>14640</v>
      </c>
      <c r="DH236" s="62">
        <v>28.465180598905437</v>
      </c>
      <c r="DI236" s="62">
        <v>13.28</v>
      </c>
      <c r="DJ236" s="62">
        <v>0</v>
      </c>
      <c r="DK236" s="62">
        <v>0</v>
      </c>
      <c r="DL236" s="62">
        <v>13.196999999999999</v>
      </c>
      <c r="DM236" s="62">
        <v>0</v>
      </c>
      <c r="DN236" s="62">
        <v>0</v>
      </c>
      <c r="DO236" s="62">
        <v>13.13</v>
      </c>
      <c r="DP236" s="62">
        <v>26935</v>
      </c>
      <c r="DQ236" s="62">
        <v>65.10780436742985</v>
      </c>
      <c r="DR236" s="62">
        <v>0</v>
      </c>
      <c r="DS236" s="62">
        <v>0</v>
      </c>
      <c r="DT236" s="62">
        <v>0</v>
      </c>
      <c r="DU236" s="62">
        <v>0</v>
      </c>
      <c r="DV236" s="62">
        <v>0</v>
      </c>
      <c r="DW236" s="62">
        <v>0</v>
      </c>
      <c r="DX236" s="62">
        <v>12.93</v>
      </c>
      <c r="DY236" s="62">
        <v>2720</v>
      </c>
      <c r="DZ236" s="62">
        <v>7.8510632042082387</v>
      </c>
      <c r="EA236" s="62"/>
      <c r="EB236" s="62"/>
      <c r="EC236" s="62"/>
      <c r="ED236" s="62"/>
      <c r="EE236" s="62"/>
      <c r="EF236" s="62"/>
      <c r="EG236" s="62">
        <v>12.77</v>
      </c>
      <c r="EH236" s="62">
        <v>180385</v>
      </c>
      <c r="EI236" s="62">
        <v>596.90514231582392</v>
      </c>
      <c r="EJ236" s="62"/>
      <c r="EK236" s="62">
        <v>0</v>
      </c>
      <c r="EL236" s="62">
        <v>0</v>
      </c>
      <c r="EM236" s="62">
        <v>0</v>
      </c>
      <c r="EN236" s="62">
        <v>0</v>
      </c>
      <c r="EO236" s="62">
        <v>0</v>
      </c>
      <c r="EP236" s="62">
        <v>12.71</v>
      </c>
      <c r="EQ236" s="62">
        <v>44605</v>
      </c>
      <c r="ER236" s="62">
        <v>165.1072336785916</v>
      </c>
      <c r="ES236" s="62">
        <v>12.64</v>
      </c>
      <c r="ET236" s="62">
        <v>9960</v>
      </c>
      <c r="EU236" s="62">
        <v>40.676004267409631</v>
      </c>
      <c r="EV236" s="62">
        <v>12.62</v>
      </c>
      <c r="EW236" s="62">
        <v>175</v>
      </c>
      <c r="EX236" s="62">
        <v>0.77744621774892197</v>
      </c>
      <c r="EY236" s="62">
        <v>12.55</v>
      </c>
      <c r="EZ236" s="62">
        <v>117980</v>
      </c>
      <c r="FA236" s="62">
        <v>563.33153031716029</v>
      </c>
      <c r="FB236" s="62">
        <v>12.56</v>
      </c>
      <c r="FC236" s="62">
        <v>170</v>
      </c>
      <c r="FD236" s="62">
        <v>0.86175988233012413</v>
      </c>
      <c r="FE236" s="62">
        <v>12.55</v>
      </c>
      <c r="FF236" s="62">
        <v>11430</v>
      </c>
      <c r="FG236" s="62">
        <v>61.16030468310057</v>
      </c>
      <c r="FH236" s="62">
        <v>12.55</v>
      </c>
      <c r="FI236" s="62">
        <v>255</v>
      </c>
      <c r="FJ236" s="62">
        <v>1.4348011671999565</v>
      </c>
      <c r="FK236" s="62">
        <v>12.55</v>
      </c>
      <c r="FL236" s="76">
        <v>84920</v>
      </c>
      <c r="FM236" s="76">
        <v>498.76093483590074</v>
      </c>
      <c r="FN236" s="76">
        <v>12.545</v>
      </c>
      <c r="FO236" s="76">
        <v>40</v>
      </c>
      <c r="FP236" s="76">
        <v>0.24379702416166776</v>
      </c>
      <c r="FQ236" s="76">
        <v>12.54</v>
      </c>
      <c r="FR236" s="76">
        <v>2830</v>
      </c>
      <c r="FS236" s="76">
        <v>17.818169648836985</v>
      </c>
      <c r="FT236" s="76">
        <v>12.529</v>
      </c>
      <c r="FU236" s="76">
        <v>5</v>
      </c>
      <c r="FV236" s="76">
        <v>3.2474477419654785E-2</v>
      </c>
      <c r="FW236" s="76">
        <v>12.52</v>
      </c>
      <c r="FX236" s="76">
        <v>143647</v>
      </c>
      <c r="FY236" s="76">
        <v>958.24654777000342</v>
      </c>
      <c r="FZ236" s="76">
        <v>12.528</v>
      </c>
      <c r="GA236" s="76">
        <v>445</v>
      </c>
      <c r="GB236" s="76">
        <v>3.0352764516781576</v>
      </c>
      <c r="GC236" s="62">
        <v>12.536</v>
      </c>
      <c r="GD236" s="62">
        <v>0</v>
      </c>
      <c r="GE236" s="62">
        <v>0</v>
      </c>
      <c r="GF236" s="62">
        <v>12.544</v>
      </c>
      <c r="GG236" s="62">
        <v>0</v>
      </c>
      <c r="GH236" s="62">
        <v>0</v>
      </c>
      <c r="GI236" s="62">
        <v>12.55</v>
      </c>
      <c r="GJ236" s="62">
        <v>675</v>
      </c>
      <c r="GK236" s="62">
        <v>4.860668927667338</v>
      </c>
      <c r="GL236" s="62">
        <v>12.609</v>
      </c>
      <c r="GM236" s="62">
        <v>0</v>
      </c>
      <c r="GN236" s="62">
        <v>0</v>
      </c>
      <c r="GO236" s="62">
        <v>12.66</v>
      </c>
      <c r="GP236" s="62">
        <v>30565</v>
      </c>
      <c r="GQ236" s="62">
        <v>228.72231467761557</v>
      </c>
      <c r="GR236" s="62">
        <v>12.689</v>
      </c>
      <c r="GS236" s="62">
        <v>0</v>
      </c>
      <c r="GT236" s="62">
        <v>0</v>
      </c>
      <c r="GU236" s="62">
        <v>12.715</v>
      </c>
      <c r="GV236" s="62">
        <v>415</v>
      </c>
      <c r="GW236" s="62">
        <v>3.1604884302486944</v>
      </c>
      <c r="GX236" s="62">
        <v>12.749000000000001</v>
      </c>
      <c r="GY236" s="62">
        <v>0</v>
      </c>
      <c r="GZ236" s="62">
        <v>0</v>
      </c>
      <c r="HA236" s="62">
        <v>12.78</v>
      </c>
      <c r="HB236" s="62">
        <v>33155</v>
      </c>
      <c r="HC236" s="62">
        <v>252.13262210641466</v>
      </c>
      <c r="HD236" s="62">
        <v>12.808</v>
      </c>
      <c r="HE236" s="62">
        <v>585</v>
      </c>
      <c r="HF236" s="62">
        <v>4.3916856716354724</v>
      </c>
      <c r="HG236" s="62">
        <v>12.83</v>
      </c>
      <c r="HH236" s="62">
        <v>9275</v>
      </c>
      <c r="HI236" s="62">
        <v>68.013616418090777</v>
      </c>
      <c r="HJ236" s="62">
        <v>0</v>
      </c>
      <c r="HK236" s="62">
        <v>0</v>
      </c>
      <c r="HL236" s="62">
        <v>0</v>
      </c>
      <c r="HM236" s="62">
        <v>12.83</v>
      </c>
      <c r="HN236" s="62">
        <v>0</v>
      </c>
      <c r="HO236" s="62">
        <v>0</v>
      </c>
      <c r="HP236" s="62">
        <v>12.83</v>
      </c>
      <c r="HQ236" s="62">
        <v>0</v>
      </c>
      <c r="HR236" s="62">
        <v>0</v>
      </c>
    </row>
    <row r="237" spans="27:226" s="43" customFormat="1">
      <c r="AF237" s="54">
        <v>42342</v>
      </c>
      <c r="AG237" s="43">
        <v>15.77</v>
      </c>
      <c r="AH237" s="43">
        <v>140965</v>
      </c>
      <c r="AI237" s="43">
        <f t="shared" si="73"/>
        <v>140965</v>
      </c>
      <c r="AK237" s="58">
        <f t="shared" si="74"/>
        <v>42508</v>
      </c>
      <c r="AL237" s="43">
        <f t="shared" si="78"/>
        <v>232</v>
      </c>
      <c r="AM237" s="43">
        <f>IF(AK237="","",NETWORKDAYS(AK237,$AM$2,FERIADOS!$A$1:$A$830)-1)</f>
        <v>158</v>
      </c>
      <c r="AN237" s="63">
        <v>3.5653999999999999</v>
      </c>
      <c r="AO237" s="43">
        <f t="shared" si="75"/>
        <v>13.685</v>
      </c>
      <c r="AP237" s="50">
        <f t="shared" si="76"/>
        <v>289150</v>
      </c>
      <c r="AQ237" s="59">
        <f t="shared" si="71"/>
        <v>412.70840916027009</v>
      </c>
      <c r="AR237" s="59">
        <f t="shared" si="77"/>
        <v>0</v>
      </c>
      <c r="AS237" s="72">
        <v>42508</v>
      </c>
      <c r="AT237" s="73">
        <v>4068.5760076708725</v>
      </c>
      <c r="AU237" s="62">
        <v>0</v>
      </c>
      <c r="AV237" s="62">
        <v>0</v>
      </c>
      <c r="AW237" s="62">
        <v>0</v>
      </c>
      <c r="AX237" s="62">
        <v>0</v>
      </c>
      <c r="AY237" s="62">
        <v>0</v>
      </c>
      <c r="AZ237" s="62">
        <v>0</v>
      </c>
      <c r="BA237" s="62">
        <v>0</v>
      </c>
      <c r="BB237" s="62">
        <v>0</v>
      </c>
      <c r="BC237" s="62">
        <v>0</v>
      </c>
      <c r="BD237" s="62">
        <v>0</v>
      </c>
      <c r="BE237" s="62">
        <v>0</v>
      </c>
      <c r="BF237" s="62">
        <v>0</v>
      </c>
      <c r="BG237" s="62">
        <v>0</v>
      </c>
      <c r="BH237" s="62">
        <v>0</v>
      </c>
      <c r="BI237" s="62">
        <v>0</v>
      </c>
      <c r="BJ237" s="62">
        <v>0</v>
      </c>
      <c r="BK237" s="62">
        <v>0</v>
      </c>
      <c r="BL237" s="62">
        <v>0</v>
      </c>
      <c r="BM237" s="62">
        <v>0</v>
      </c>
      <c r="BN237" s="74">
        <v>0</v>
      </c>
      <c r="BO237" s="75">
        <v>0</v>
      </c>
      <c r="BP237" s="62">
        <v>0</v>
      </c>
      <c r="BQ237" s="62">
        <v>0</v>
      </c>
      <c r="BR237" s="62">
        <v>0</v>
      </c>
      <c r="BS237" s="62">
        <v>0</v>
      </c>
      <c r="BT237" s="62">
        <v>0</v>
      </c>
      <c r="BU237" s="62">
        <v>0</v>
      </c>
      <c r="BV237" s="62">
        <v>0</v>
      </c>
      <c r="BW237" s="62">
        <v>0</v>
      </c>
      <c r="BX237" s="62">
        <v>0</v>
      </c>
      <c r="BY237" s="62">
        <v>0</v>
      </c>
      <c r="BZ237" s="62">
        <v>0</v>
      </c>
      <c r="CA237" s="62">
        <v>0</v>
      </c>
      <c r="CB237" s="62">
        <v>14.14</v>
      </c>
      <c r="CC237" s="62">
        <v>1805</v>
      </c>
      <c r="CD237" s="62">
        <v>0.17508593420670937</v>
      </c>
      <c r="CE237" s="62">
        <v>14.105</v>
      </c>
      <c r="CF237" s="62">
        <v>21895</v>
      </c>
      <c r="CG237" s="62">
        <v>6.7205477134526763</v>
      </c>
      <c r="CH237" s="62">
        <v>14.096</v>
      </c>
      <c r="CI237" s="62">
        <v>24280</v>
      </c>
      <c r="CJ237" s="62">
        <v>12.209569866411456</v>
      </c>
      <c r="CK237" s="62">
        <v>14.074999999999999</v>
      </c>
      <c r="CL237" s="62">
        <v>3875</v>
      </c>
      <c r="CM237" s="62">
        <v>2.7614558277856682</v>
      </c>
      <c r="CN237" s="62">
        <v>13.975</v>
      </c>
      <c r="CO237" s="62">
        <v>57665</v>
      </c>
      <c r="CP237" s="62">
        <v>51.939581143857744</v>
      </c>
      <c r="CQ237" s="62">
        <v>13.835000000000001</v>
      </c>
      <c r="CR237" s="62">
        <v>3550</v>
      </c>
      <c r="CS237" s="62">
        <v>3.8238561706127965</v>
      </c>
      <c r="CT237" s="62">
        <v>13.835000000000001</v>
      </c>
      <c r="CU237" s="62">
        <v>3550</v>
      </c>
      <c r="CV237" s="62">
        <v>4.4316955740069028</v>
      </c>
      <c r="CW237" s="62">
        <v>13.835000000000001</v>
      </c>
      <c r="CX237" s="62">
        <v>289150</v>
      </c>
      <c r="CY237" s="62">
        <v>412.70840916027009</v>
      </c>
      <c r="CZ237" s="62">
        <v>13.558</v>
      </c>
      <c r="DA237" s="62">
        <v>1010</v>
      </c>
      <c r="DB237" s="62">
        <v>1.6353588214180179</v>
      </c>
      <c r="DC237" s="62">
        <v>13.475</v>
      </c>
      <c r="DD237" s="62">
        <v>220</v>
      </c>
      <c r="DE237" s="62">
        <v>0.38860917061627465</v>
      </c>
      <c r="DF237" s="62">
        <v>13.385</v>
      </c>
      <c r="DG237" s="62">
        <v>22065</v>
      </c>
      <c r="DH237" s="62">
        <v>43.045882350203151</v>
      </c>
      <c r="DI237" s="62">
        <v>13.314</v>
      </c>
      <c r="DJ237" s="62">
        <v>0</v>
      </c>
      <c r="DK237" s="62">
        <v>0</v>
      </c>
      <c r="DL237" s="62">
        <v>13.24</v>
      </c>
      <c r="DM237" s="62">
        <v>0</v>
      </c>
      <c r="DN237" s="62">
        <v>0</v>
      </c>
      <c r="DO237" s="62">
        <v>13.18</v>
      </c>
      <c r="DP237" s="62">
        <v>32995</v>
      </c>
      <c r="DQ237" s="62">
        <v>79.904615593227774</v>
      </c>
      <c r="DR237" s="62">
        <v>0</v>
      </c>
      <c r="DS237" s="62">
        <v>0</v>
      </c>
      <c r="DT237" s="62">
        <v>0</v>
      </c>
      <c r="DU237" s="62">
        <v>0</v>
      </c>
      <c r="DV237" s="62">
        <v>0</v>
      </c>
      <c r="DW237" s="62">
        <v>0</v>
      </c>
      <c r="DX237" s="62">
        <v>12.99</v>
      </c>
      <c r="DY237" s="62">
        <v>6275</v>
      </c>
      <c r="DZ237" s="62">
        <v>18.128386419976955</v>
      </c>
      <c r="EA237" s="62"/>
      <c r="EB237" s="62"/>
      <c r="EC237" s="62"/>
      <c r="ED237" s="62"/>
      <c r="EE237" s="62"/>
      <c r="EF237" s="62"/>
      <c r="EG237" s="62">
        <v>12.86</v>
      </c>
      <c r="EH237" s="62">
        <v>273998</v>
      </c>
      <c r="EI237" s="62">
        <v>906.34569887162229</v>
      </c>
      <c r="EJ237" s="62"/>
      <c r="EK237" s="62">
        <v>0</v>
      </c>
      <c r="EL237" s="62">
        <v>0</v>
      </c>
      <c r="EM237" s="62">
        <v>0</v>
      </c>
      <c r="EN237" s="62">
        <v>0</v>
      </c>
      <c r="EO237" s="62">
        <v>0</v>
      </c>
      <c r="EP237" s="62">
        <v>12.79</v>
      </c>
      <c r="EQ237" s="62">
        <v>12980</v>
      </c>
      <c r="ER237" s="62">
        <v>48.016085969526337</v>
      </c>
      <c r="ES237" s="62">
        <v>12.73</v>
      </c>
      <c r="ET237" s="62">
        <v>3375</v>
      </c>
      <c r="EU237" s="62">
        <v>13.764990860377274</v>
      </c>
      <c r="EV237" s="62">
        <v>12.7</v>
      </c>
      <c r="EW237" s="62">
        <v>195</v>
      </c>
      <c r="EX237" s="62">
        <v>0.86505551672153824</v>
      </c>
      <c r="EY237" s="62">
        <v>12.64</v>
      </c>
      <c r="EZ237" s="62">
        <v>177002</v>
      </c>
      <c r="FA237" s="62">
        <v>843.38797126212603</v>
      </c>
      <c r="FB237" s="62">
        <v>12.64</v>
      </c>
      <c r="FC237" s="62">
        <v>100</v>
      </c>
      <c r="FD237" s="62">
        <v>0.50587046674352498</v>
      </c>
      <c r="FE237" s="62">
        <v>12.64</v>
      </c>
      <c r="FF237" s="62">
        <v>7875</v>
      </c>
      <c r="FG237" s="62">
        <v>42.023672366020797</v>
      </c>
      <c r="FH237" s="62">
        <v>12.635</v>
      </c>
      <c r="FI237" s="62">
        <v>60</v>
      </c>
      <c r="FJ237" s="62">
        <v>0.33664532975449568</v>
      </c>
      <c r="FK237" s="62">
        <v>12.64</v>
      </c>
      <c r="FL237" s="76">
        <v>31450</v>
      </c>
      <c r="FM237" s="76">
        <v>184.10458146924157</v>
      </c>
      <c r="FN237" s="76">
        <v>12.629</v>
      </c>
      <c r="FO237" s="76">
        <v>95</v>
      </c>
      <c r="FP237" s="76">
        <v>0.57709878890396582</v>
      </c>
      <c r="FQ237" s="76">
        <v>12.62</v>
      </c>
      <c r="FR237" s="76">
        <v>1650</v>
      </c>
      <c r="FS237" s="76">
        <v>10.353630782550667</v>
      </c>
      <c r="FT237" s="76">
        <v>12.62</v>
      </c>
      <c r="FU237" s="76">
        <v>0</v>
      </c>
      <c r="FV237" s="76">
        <v>0</v>
      </c>
      <c r="FW237" s="76">
        <v>12.62</v>
      </c>
      <c r="FX237" s="76">
        <v>144082</v>
      </c>
      <c r="FY237" s="76">
        <v>956.5036727249967</v>
      </c>
      <c r="FZ237" s="76">
        <v>12.631</v>
      </c>
      <c r="GA237" s="76">
        <v>5</v>
      </c>
      <c r="GB237" s="76">
        <v>3.3925381542455162E-2</v>
      </c>
      <c r="GC237" s="62">
        <v>12.641999999999999</v>
      </c>
      <c r="GD237" s="62">
        <v>0</v>
      </c>
      <c r="GE237" s="62">
        <v>0</v>
      </c>
      <c r="GF237" s="62">
        <v>12.651</v>
      </c>
      <c r="GG237" s="62">
        <v>0</v>
      </c>
      <c r="GH237" s="62">
        <v>0</v>
      </c>
      <c r="GI237" s="62">
        <v>12.66</v>
      </c>
      <c r="GJ237" s="62">
        <v>290</v>
      </c>
      <c r="GK237" s="62">
        <v>2.0748240530181508</v>
      </c>
      <c r="GL237" s="62">
        <v>12.712999999999999</v>
      </c>
      <c r="GM237" s="62">
        <v>0</v>
      </c>
      <c r="GN237" s="62">
        <v>0</v>
      </c>
      <c r="GO237" s="62">
        <v>12.76</v>
      </c>
      <c r="GP237" s="62">
        <v>22995</v>
      </c>
      <c r="GQ237" s="62">
        <v>170.89678389499809</v>
      </c>
      <c r="GR237" s="62">
        <v>12.789</v>
      </c>
      <c r="GS237" s="62">
        <v>0</v>
      </c>
      <c r="GT237" s="62">
        <v>0</v>
      </c>
      <c r="GU237" s="62">
        <v>12.815</v>
      </c>
      <c r="GV237" s="62">
        <v>90</v>
      </c>
      <c r="GW237" s="62">
        <v>0.68006591076261125</v>
      </c>
      <c r="GX237" s="62">
        <v>12.864000000000001</v>
      </c>
      <c r="GY237" s="62">
        <v>0</v>
      </c>
      <c r="GZ237" s="62">
        <v>0</v>
      </c>
      <c r="HA237" s="62">
        <v>12.91</v>
      </c>
      <c r="HB237" s="62">
        <v>27822</v>
      </c>
      <c r="HC237" s="62">
        <v>209.19401460978375</v>
      </c>
      <c r="HD237" s="62">
        <v>12.92</v>
      </c>
      <c r="HE237" s="62">
        <v>305</v>
      </c>
      <c r="HF237" s="62">
        <v>2.2649975221090979</v>
      </c>
      <c r="HG237" s="62">
        <v>12.95</v>
      </c>
      <c r="HH237" s="62">
        <v>5355</v>
      </c>
      <c r="HI237" s="62">
        <v>38.773368144026946</v>
      </c>
      <c r="HJ237" s="62">
        <v>0</v>
      </c>
      <c r="HK237" s="62">
        <v>0</v>
      </c>
      <c r="HL237" s="62">
        <v>0</v>
      </c>
      <c r="HM237" s="62">
        <v>12.95</v>
      </c>
      <c r="HN237" s="62">
        <v>0</v>
      </c>
      <c r="HO237" s="62">
        <v>0</v>
      </c>
      <c r="HP237" s="62">
        <v>12.95</v>
      </c>
      <c r="HQ237" s="62">
        <v>0</v>
      </c>
      <c r="HR237" s="62">
        <v>0</v>
      </c>
    </row>
    <row r="238" spans="27:226" s="43" customFormat="1">
      <c r="AF238" s="54">
        <v>42345</v>
      </c>
      <c r="AG238" s="43">
        <v>15.74</v>
      </c>
      <c r="AH238" s="43">
        <v>83400</v>
      </c>
      <c r="AI238" s="43">
        <f t="shared" si="73"/>
        <v>83400</v>
      </c>
      <c r="AK238" s="58">
        <f t="shared" si="74"/>
        <v>42507</v>
      </c>
      <c r="AL238" s="43">
        <f t="shared" si="78"/>
        <v>233</v>
      </c>
      <c r="AM238" s="43">
        <f>IF(AK238="","",NETWORKDAYS(AK238,$AM$2,FERIADOS!$A$1:$A$830)-1)</f>
        <v>159</v>
      </c>
      <c r="AN238" s="63">
        <v>3.4887999999999999</v>
      </c>
      <c r="AO238" s="43">
        <f t="shared" si="75"/>
        <v>13.65</v>
      </c>
      <c r="AP238" s="50">
        <f t="shared" si="76"/>
        <v>123700</v>
      </c>
      <c r="AQ238" s="59">
        <f t="shared" si="71"/>
        <v>181.57627455680844</v>
      </c>
      <c r="AR238" s="59">
        <f t="shared" si="77"/>
        <v>0</v>
      </c>
      <c r="AS238" s="72">
        <v>42507</v>
      </c>
      <c r="AT238" s="73">
        <v>3651.8496932472694</v>
      </c>
      <c r="AU238" s="62">
        <v>0</v>
      </c>
      <c r="AV238" s="62">
        <v>0</v>
      </c>
      <c r="AW238" s="62">
        <v>0</v>
      </c>
      <c r="AX238" s="62">
        <v>0</v>
      </c>
      <c r="AY238" s="62">
        <v>0</v>
      </c>
      <c r="AZ238" s="62">
        <v>0</v>
      </c>
      <c r="BA238" s="62">
        <v>0</v>
      </c>
      <c r="BB238" s="62">
        <v>0</v>
      </c>
      <c r="BC238" s="62">
        <v>0</v>
      </c>
      <c r="BD238" s="62">
        <v>0</v>
      </c>
      <c r="BE238" s="62">
        <v>0</v>
      </c>
      <c r="BF238" s="62">
        <v>0</v>
      </c>
      <c r="BG238" s="62">
        <v>0</v>
      </c>
      <c r="BH238" s="62">
        <v>0</v>
      </c>
      <c r="BI238" s="62">
        <v>0</v>
      </c>
      <c r="BJ238" s="62">
        <v>0</v>
      </c>
      <c r="BK238" s="62">
        <v>0</v>
      </c>
      <c r="BL238" s="62">
        <v>0</v>
      </c>
      <c r="BM238" s="62">
        <v>0</v>
      </c>
      <c r="BN238" s="74">
        <v>0</v>
      </c>
      <c r="BO238" s="75">
        <v>0</v>
      </c>
      <c r="BP238" s="62">
        <v>0</v>
      </c>
      <c r="BQ238" s="62">
        <v>0</v>
      </c>
      <c r="BR238" s="62">
        <v>0</v>
      </c>
      <c r="BS238" s="62">
        <v>0</v>
      </c>
      <c r="BT238" s="62">
        <v>0</v>
      </c>
      <c r="BU238" s="62">
        <v>0</v>
      </c>
      <c r="BV238" s="62">
        <v>0</v>
      </c>
      <c r="BW238" s="62">
        <v>0</v>
      </c>
      <c r="BX238" s="62">
        <v>0</v>
      </c>
      <c r="BY238" s="62">
        <v>0</v>
      </c>
      <c r="BZ238" s="62">
        <v>0</v>
      </c>
      <c r="CA238" s="62">
        <v>0</v>
      </c>
      <c r="CB238" s="62">
        <v>14.135</v>
      </c>
      <c r="CC238" s="62">
        <v>13035</v>
      </c>
      <c r="CD238" s="62">
        <v>1.4206983830501574</v>
      </c>
      <c r="CE238" s="62">
        <v>14.11</v>
      </c>
      <c r="CF238" s="62">
        <v>134450</v>
      </c>
      <c r="CG238" s="62">
        <v>43.467809218193722</v>
      </c>
      <c r="CH238" s="62">
        <v>14.09</v>
      </c>
      <c r="CI238" s="62">
        <v>3590</v>
      </c>
      <c r="CJ238" s="62">
        <v>1.8788697605104057</v>
      </c>
      <c r="CK238" s="62">
        <v>14.074999999999999</v>
      </c>
      <c r="CL238" s="62">
        <v>13030</v>
      </c>
      <c r="CM238" s="62">
        <v>9.6093316493465846</v>
      </c>
      <c r="CN238" s="62">
        <v>13.945</v>
      </c>
      <c r="CO238" s="62">
        <v>71816</v>
      </c>
      <c r="CP238" s="62">
        <v>66.777051773649561</v>
      </c>
      <c r="CQ238" s="62">
        <v>13.78</v>
      </c>
      <c r="CR238" s="62">
        <v>1660</v>
      </c>
      <c r="CS238" s="62">
        <v>1.8432933638150986</v>
      </c>
      <c r="CT238" s="62">
        <v>13.78</v>
      </c>
      <c r="CU238" s="62">
        <v>1660</v>
      </c>
      <c r="CV238" s="62">
        <v>2.1337417840861264</v>
      </c>
      <c r="CW238" s="62">
        <v>13.78</v>
      </c>
      <c r="CX238" s="62">
        <v>123700</v>
      </c>
      <c r="CY238" s="62">
        <v>181.57627455680844</v>
      </c>
      <c r="CZ238" s="62">
        <v>13.541</v>
      </c>
      <c r="DA238" s="62">
        <v>5</v>
      </c>
      <c r="DB238" s="62">
        <v>8.3172460465929469E-3</v>
      </c>
      <c r="DC238" s="62">
        <v>13.47</v>
      </c>
      <c r="DD238" s="62">
        <v>1425</v>
      </c>
      <c r="DE238" s="62">
        <v>2.5842278395383991</v>
      </c>
      <c r="DF238" s="62">
        <v>13.35</v>
      </c>
      <c r="DG238" s="62">
        <v>11575</v>
      </c>
      <c r="DH238" s="62">
        <v>23.182965926910114</v>
      </c>
      <c r="DI238" s="62">
        <v>13.263</v>
      </c>
      <c r="DJ238" s="62">
        <v>600</v>
      </c>
      <c r="DK238" s="62">
        <v>1.289070136419399</v>
      </c>
      <c r="DL238" s="62">
        <v>13.173</v>
      </c>
      <c r="DM238" s="62">
        <v>370</v>
      </c>
      <c r="DN238" s="62">
        <v>0.85950674228197077</v>
      </c>
      <c r="DO238" s="62">
        <v>13.1</v>
      </c>
      <c r="DP238" s="62">
        <v>33720</v>
      </c>
      <c r="DQ238" s="62">
        <v>83.833033858128914</v>
      </c>
      <c r="DR238" s="62">
        <v>0</v>
      </c>
      <c r="DS238" s="62">
        <v>0</v>
      </c>
      <c r="DT238" s="62">
        <v>0</v>
      </c>
      <c r="DU238" s="62">
        <v>0</v>
      </c>
      <c r="DV238" s="62">
        <v>0</v>
      </c>
      <c r="DW238" s="62">
        <v>0</v>
      </c>
      <c r="DX238" s="62">
        <v>12.92</v>
      </c>
      <c r="DY238" s="62">
        <v>1690</v>
      </c>
      <c r="DZ238" s="62">
        <v>5.0089236440453178</v>
      </c>
      <c r="EA238" s="62"/>
      <c r="EB238" s="62"/>
      <c r="EC238" s="62"/>
      <c r="ED238" s="62"/>
      <c r="EE238" s="62"/>
      <c r="EF238" s="62"/>
      <c r="EG238" s="62">
        <v>12.75</v>
      </c>
      <c r="EH238" s="62">
        <v>214675</v>
      </c>
      <c r="EI238" s="62">
        <v>728.99681553863923</v>
      </c>
      <c r="EJ238" s="62"/>
      <c r="EK238" s="62">
        <v>0</v>
      </c>
      <c r="EL238" s="62">
        <v>0</v>
      </c>
      <c r="EM238" s="62">
        <v>0</v>
      </c>
      <c r="EN238" s="62">
        <v>0</v>
      </c>
      <c r="EO238" s="62">
        <v>0</v>
      </c>
      <c r="EP238" s="62">
        <v>12.68</v>
      </c>
      <c r="EQ238" s="62">
        <v>31180</v>
      </c>
      <c r="ER238" s="62">
        <v>118.40009587451269</v>
      </c>
      <c r="ES238" s="62">
        <v>12.6</v>
      </c>
      <c r="ET238" s="62">
        <v>7150</v>
      </c>
      <c r="EU238" s="62">
        <v>29.950940673936675</v>
      </c>
      <c r="EV238" s="62">
        <v>12.56</v>
      </c>
      <c r="EW238" s="62">
        <v>3360</v>
      </c>
      <c r="EX238" s="62">
        <v>15.315161300354536</v>
      </c>
      <c r="EY238" s="62">
        <v>12.48</v>
      </c>
      <c r="EZ238" s="62">
        <v>142390</v>
      </c>
      <c r="FA238" s="62">
        <v>697.66511686072977</v>
      </c>
      <c r="FB238" s="62">
        <v>12.484999999999999</v>
      </c>
      <c r="FC238" s="62">
        <v>1125</v>
      </c>
      <c r="FD238" s="62">
        <v>5.8523352265035902</v>
      </c>
      <c r="FE238" s="62">
        <v>12.46</v>
      </c>
      <c r="FF238" s="62">
        <v>22355</v>
      </c>
      <c r="FG238" s="62">
        <v>122.81482720295666</v>
      </c>
      <c r="FH238" s="62">
        <v>12.475</v>
      </c>
      <c r="FI238" s="62">
        <v>110</v>
      </c>
      <c r="FJ238" s="62">
        <v>0.63510924743919672</v>
      </c>
      <c r="FK238" s="62">
        <v>12.44</v>
      </c>
      <c r="FL238" s="76">
        <v>27600</v>
      </c>
      <c r="FM238" s="76">
        <v>166.5794984712534</v>
      </c>
      <c r="FN238" s="76">
        <v>12.423999999999999</v>
      </c>
      <c r="FO238" s="76">
        <v>100</v>
      </c>
      <c r="FP238" s="76">
        <v>0.62668474861331369</v>
      </c>
      <c r="FQ238" s="76">
        <v>12.41</v>
      </c>
      <c r="FR238" s="76">
        <v>875</v>
      </c>
      <c r="FS238" s="76">
        <v>5.6676585729120958</v>
      </c>
      <c r="FT238" s="76">
        <v>12.394</v>
      </c>
      <c r="FU238" s="76">
        <v>5</v>
      </c>
      <c r="FV238" s="76">
        <v>3.3422981427549729E-2</v>
      </c>
      <c r="FW238" s="76">
        <v>12.38</v>
      </c>
      <c r="FX238" s="76">
        <v>125156</v>
      </c>
      <c r="FY238" s="76">
        <v>859.67021968178017</v>
      </c>
      <c r="FZ238" s="76">
        <v>12.382999999999999</v>
      </c>
      <c r="GA238" s="76">
        <v>0</v>
      </c>
      <c r="GB238" s="76">
        <v>0</v>
      </c>
      <c r="GC238" s="62">
        <v>12.385</v>
      </c>
      <c r="GD238" s="62">
        <v>0</v>
      </c>
      <c r="GE238" s="62">
        <v>0</v>
      </c>
      <c r="GF238" s="62">
        <v>12.388</v>
      </c>
      <c r="GG238" s="62">
        <v>5</v>
      </c>
      <c r="GH238" s="62">
        <v>3.6552204435443152E-2</v>
      </c>
      <c r="GI238" s="62">
        <v>12.39</v>
      </c>
      <c r="GJ238" s="62">
        <v>260</v>
      </c>
      <c r="GK238" s="62">
        <v>1.931878908287856</v>
      </c>
      <c r="GL238" s="62">
        <v>12.438000000000001</v>
      </c>
      <c r="GM238" s="62">
        <v>0</v>
      </c>
      <c r="GN238" s="62">
        <v>0</v>
      </c>
      <c r="GO238" s="62">
        <v>12.48</v>
      </c>
      <c r="GP238" s="62">
        <v>23820</v>
      </c>
      <c r="GQ238" s="62">
        <v>184.392076908196</v>
      </c>
      <c r="GR238" s="62">
        <v>12.516</v>
      </c>
      <c r="GS238" s="62">
        <v>0</v>
      </c>
      <c r="GT238" s="62">
        <v>0</v>
      </c>
      <c r="GU238" s="62">
        <v>12.547000000000001</v>
      </c>
      <c r="GV238" s="62">
        <v>110</v>
      </c>
      <c r="GW238" s="62">
        <v>0.86702328173323207</v>
      </c>
      <c r="GX238" s="62">
        <v>12.574999999999999</v>
      </c>
      <c r="GY238" s="62">
        <v>0</v>
      </c>
      <c r="GZ238" s="62">
        <v>0</v>
      </c>
      <c r="HA238" s="62">
        <v>12.6</v>
      </c>
      <c r="HB238" s="62">
        <v>29380</v>
      </c>
      <c r="HC238" s="62">
        <v>231.79408543979994</v>
      </c>
      <c r="HD238" s="62">
        <v>12.61</v>
      </c>
      <c r="HE238" s="62">
        <v>205</v>
      </c>
      <c r="HF238" s="62">
        <v>1.6017249465117211</v>
      </c>
      <c r="HG238" s="62">
        <v>12.64</v>
      </c>
      <c r="HH238" s="62">
        <v>7010</v>
      </c>
      <c r="HI238" s="62">
        <v>53.54534929441563</v>
      </c>
      <c r="HJ238" s="62">
        <v>0</v>
      </c>
      <c r="HK238" s="62">
        <v>0</v>
      </c>
      <c r="HL238" s="62">
        <v>0</v>
      </c>
      <c r="HM238" s="62">
        <v>12.64</v>
      </c>
      <c r="HN238" s="62">
        <v>0</v>
      </c>
      <c r="HO238" s="62">
        <v>0</v>
      </c>
      <c r="HP238" s="62">
        <v>12.64</v>
      </c>
      <c r="HQ238" s="62">
        <v>0</v>
      </c>
      <c r="HR238" s="62">
        <v>0</v>
      </c>
    </row>
    <row r="239" spans="27:226" s="43" customFormat="1">
      <c r="AF239" s="54">
        <v>42346</v>
      </c>
      <c r="AG239" s="43">
        <v>15.78</v>
      </c>
      <c r="AH239" s="43">
        <v>131325</v>
      </c>
      <c r="AI239" s="43">
        <f t="shared" si="73"/>
        <v>131325</v>
      </c>
      <c r="AK239" s="58">
        <f t="shared" si="74"/>
        <v>42506</v>
      </c>
      <c r="AL239" s="43">
        <f t="shared" si="78"/>
        <v>234</v>
      </c>
      <c r="AM239" s="43">
        <f>IF(AK239="","",NETWORKDAYS(AK239,$AM$2,FERIADOS!$A$1:$A$830)-1)</f>
        <v>160</v>
      </c>
      <c r="AN239" s="63">
        <v>3.5013999999999998</v>
      </c>
      <c r="AO239" s="43">
        <f t="shared" si="75"/>
        <v>13.6</v>
      </c>
      <c r="AP239" s="50">
        <f t="shared" si="76"/>
        <v>117076</v>
      </c>
      <c r="AQ239" s="59">
        <f t="shared" si="71"/>
        <v>172.34806672353969</v>
      </c>
      <c r="AR239" s="59">
        <f t="shared" si="77"/>
        <v>0</v>
      </c>
      <c r="AS239" s="72">
        <v>42506</v>
      </c>
      <c r="AT239" s="73">
        <v>1857.4360092979086</v>
      </c>
      <c r="AU239" s="62">
        <v>0</v>
      </c>
      <c r="AV239" s="62">
        <v>0</v>
      </c>
      <c r="AW239" s="62">
        <v>0</v>
      </c>
      <c r="AX239" s="62">
        <v>0</v>
      </c>
      <c r="AY239" s="62">
        <v>0</v>
      </c>
      <c r="AZ239" s="62">
        <v>0</v>
      </c>
      <c r="BA239" s="62">
        <v>0</v>
      </c>
      <c r="BB239" s="62">
        <v>0</v>
      </c>
      <c r="BC239" s="62">
        <v>0</v>
      </c>
      <c r="BD239" s="62">
        <v>0</v>
      </c>
      <c r="BE239" s="62">
        <v>0</v>
      </c>
      <c r="BF239" s="62">
        <v>0</v>
      </c>
      <c r="BG239" s="62">
        <v>0</v>
      </c>
      <c r="BH239" s="62">
        <v>0</v>
      </c>
      <c r="BI239" s="62">
        <v>0</v>
      </c>
      <c r="BJ239" s="62">
        <v>0</v>
      </c>
      <c r="BK239" s="62">
        <v>0</v>
      </c>
      <c r="BL239" s="62">
        <v>0</v>
      </c>
      <c r="BM239" s="62">
        <v>0</v>
      </c>
      <c r="BN239" s="74">
        <v>0</v>
      </c>
      <c r="BO239" s="75">
        <v>0</v>
      </c>
      <c r="BP239" s="62">
        <v>0</v>
      </c>
      <c r="BQ239" s="62">
        <v>0</v>
      </c>
      <c r="BR239" s="62">
        <v>0</v>
      </c>
      <c r="BS239" s="62">
        <v>0</v>
      </c>
      <c r="BT239" s="62">
        <v>0</v>
      </c>
      <c r="BU239" s="62">
        <v>0</v>
      </c>
      <c r="BV239" s="62">
        <v>0</v>
      </c>
      <c r="BW239" s="62">
        <v>0</v>
      </c>
      <c r="BX239" s="62">
        <v>0</v>
      </c>
      <c r="BY239" s="62">
        <v>0</v>
      </c>
      <c r="BZ239" s="62">
        <v>0</v>
      </c>
      <c r="CA239" s="62">
        <v>0</v>
      </c>
      <c r="CB239" s="62">
        <v>14.135</v>
      </c>
      <c r="CC239" s="62">
        <v>1435</v>
      </c>
      <c r="CD239" s="62">
        <v>0.16991738132480247</v>
      </c>
      <c r="CE239" s="62">
        <v>14.11</v>
      </c>
      <c r="CF239" s="62">
        <v>125260</v>
      </c>
      <c r="CG239" s="62">
        <v>41.55193007802859</v>
      </c>
      <c r="CH239" s="62">
        <v>14.065</v>
      </c>
      <c r="CI239" s="62">
        <v>1080</v>
      </c>
      <c r="CJ239" s="62">
        <v>0.57347968013369865</v>
      </c>
      <c r="CK239" s="62">
        <v>14.04</v>
      </c>
      <c r="CL239" s="62">
        <v>5485</v>
      </c>
      <c r="CM239" s="62">
        <v>4.0823590116882853</v>
      </c>
      <c r="CN239" s="62">
        <v>13.92</v>
      </c>
      <c r="CO239" s="62">
        <v>32135</v>
      </c>
      <c r="CP239" s="62">
        <v>30.070147004442198</v>
      </c>
      <c r="CQ239" s="62">
        <v>13.71</v>
      </c>
      <c r="CR239" s="62">
        <v>655</v>
      </c>
      <c r="CS239" s="62">
        <v>0.73113566377385175</v>
      </c>
      <c r="CT239" s="62">
        <v>13.71</v>
      </c>
      <c r="CU239" s="62">
        <v>655</v>
      </c>
      <c r="CV239" s="62">
        <v>0.84535152936118152</v>
      </c>
      <c r="CW239" s="62">
        <v>13.71</v>
      </c>
      <c r="CX239" s="62">
        <v>117076</v>
      </c>
      <c r="CY239" s="62">
        <v>172.34806672353969</v>
      </c>
      <c r="CZ239" s="62">
        <v>13.467000000000001</v>
      </c>
      <c r="DA239" s="62">
        <v>105</v>
      </c>
      <c r="DB239" s="62">
        <v>0.17509864678077308</v>
      </c>
      <c r="DC239" s="62">
        <v>13.38</v>
      </c>
      <c r="DD239" s="62">
        <v>45</v>
      </c>
      <c r="DE239" s="62">
        <v>8.1795712495506601E-2</v>
      </c>
      <c r="DF239" s="62">
        <v>13.29</v>
      </c>
      <c r="DG239" s="62">
        <v>6125</v>
      </c>
      <c r="DH239" s="62">
        <v>12.284287695427313</v>
      </c>
      <c r="DI239" s="62">
        <v>13.21</v>
      </c>
      <c r="DJ239" s="62">
        <v>0</v>
      </c>
      <c r="DK239" s="62">
        <v>0</v>
      </c>
      <c r="DL239" s="62">
        <v>13.127000000000001</v>
      </c>
      <c r="DM239" s="62">
        <v>0</v>
      </c>
      <c r="DN239" s="62">
        <v>0</v>
      </c>
      <c r="DO239" s="62">
        <v>13.06</v>
      </c>
      <c r="DP239" s="62">
        <v>27581</v>
      </c>
      <c r="DQ239" s="62">
        <v>68.582561816840254</v>
      </c>
      <c r="DR239" s="62">
        <v>0</v>
      </c>
      <c r="DS239" s="62">
        <v>0</v>
      </c>
      <c r="DT239" s="62">
        <v>0</v>
      </c>
      <c r="DU239" s="62">
        <v>0</v>
      </c>
      <c r="DV239" s="62">
        <v>0</v>
      </c>
      <c r="DW239" s="62">
        <v>0</v>
      </c>
      <c r="DX239" s="62">
        <v>12.85</v>
      </c>
      <c r="DY239" s="62">
        <v>372</v>
      </c>
      <c r="DZ239" s="62">
        <v>1.1028438896059887</v>
      </c>
      <c r="EA239" s="62"/>
      <c r="EB239" s="62"/>
      <c r="EC239" s="62"/>
      <c r="ED239" s="62"/>
      <c r="EE239" s="62"/>
      <c r="EF239" s="62"/>
      <c r="EG239" s="62">
        <v>12.67</v>
      </c>
      <c r="EH239" s="62">
        <v>82900</v>
      </c>
      <c r="EI239" s="62">
        <v>281.57659812980097</v>
      </c>
      <c r="EJ239" s="62"/>
      <c r="EK239" s="62">
        <v>0</v>
      </c>
      <c r="EL239" s="62">
        <v>0</v>
      </c>
      <c r="EM239" s="62">
        <v>0</v>
      </c>
      <c r="EN239" s="62">
        <v>0</v>
      </c>
      <c r="EO239" s="62">
        <v>0</v>
      </c>
      <c r="EP239" s="62">
        <v>12.602</v>
      </c>
      <c r="EQ239" s="62">
        <v>26770</v>
      </c>
      <c r="ER239" s="62">
        <v>101.65735095402154</v>
      </c>
      <c r="ES239" s="62">
        <v>12.548</v>
      </c>
      <c r="ET239" s="62">
        <v>2395</v>
      </c>
      <c r="EU239" s="62">
        <v>10.024887958654475</v>
      </c>
      <c r="EV239" s="62">
        <v>12.505000000000001</v>
      </c>
      <c r="EW239" s="62">
        <v>35</v>
      </c>
      <c r="EX239" s="62">
        <v>0.15941294829235067</v>
      </c>
      <c r="EY239" s="62">
        <v>12.39</v>
      </c>
      <c r="EZ239" s="62">
        <v>58585</v>
      </c>
      <c r="FA239" s="62">
        <v>287.14565791071993</v>
      </c>
      <c r="FB239" s="62">
        <v>12.385</v>
      </c>
      <c r="FC239" s="62">
        <v>105</v>
      </c>
      <c r="FD239" s="62">
        <v>0.54662782279889754</v>
      </c>
      <c r="FE239" s="62">
        <v>12.38</v>
      </c>
      <c r="FF239" s="62">
        <v>8285</v>
      </c>
      <c r="FG239" s="62">
        <v>45.522377965969376</v>
      </c>
      <c r="FH239" s="62">
        <v>12.364000000000001</v>
      </c>
      <c r="FI239" s="62">
        <v>125</v>
      </c>
      <c r="FJ239" s="62">
        <v>0.72274124562557029</v>
      </c>
      <c r="FK239" s="62">
        <v>12.35</v>
      </c>
      <c r="FL239" s="76">
        <v>28425</v>
      </c>
      <c r="FM239" s="76">
        <v>171.68361963553261</v>
      </c>
      <c r="FN239" s="76">
        <v>12.339</v>
      </c>
      <c r="FO239" s="76">
        <v>1785</v>
      </c>
      <c r="FP239" s="76">
        <v>11.193474455675849</v>
      </c>
      <c r="FQ239" s="76">
        <v>12.33</v>
      </c>
      <c r="FR239" s="76">
        <v>1425</v>
      </c>
      <c r="FS239" s="76">
        <v>9.2351283400886786</v>
      </c>
      <c r="FT239" s="76">
        <v>12.298</v>
      </c>
      <c r="FU239" s="76">
        <v>0</v>
      </c>
      <c r="FV239" s="76">
        <v>0</v>
      </c>
      <c r="FW239" s="76">
        <v>12.27</v>
      </c>
      <c r="FX239" s="76">
        <v>60532</v>
      </c>
      <c r="FY239" s="76">
        <v>416.73646726141124</v>
      </c>
      <c r="FZ239" s="76">
        <v>12.273</v>
      </c>
      <c r="GA239" s="76">
        <v>1055</v>
      </c>
      <c r="GB239" s="76">
        <v>7.4315092583291857</v>
      </c>
      <c r="GC239" s="62">
        <v>12.275</v>
      </c>
      <c r="GD239" s="62">
        <v>700</v>
      </c>
      <c r="GE239" s="62">
        <v>5.034408942051682</v>
      </c>
      <c r="GF239" s="62">
        <v>12.278</v>
      </c>
      <c r="GG239" s="62">
        <v>5</v>
      </c>
      <c r="GH239" s="62">
        <v>3.6658517804432265E-2</v>
      </c>
      <c r="GI239" s="62">
        <v>12.28</v>
      </c>
      <c r="GJ239" s="62">
        <v>360</v>
      </c>
      <c r="GK239" s="62">
        <v>2.6832572217193564</v>
      </c>
      <c r="GL239" s="62">
        <v>12.327999999999999</v>
      </c>
      <c r="GM239" s="62">
        <v>0</v>
      </c>
      <c r="GN239" s="62">
        <v>0</v>
      </c>
      <c r="GO239" s="62">
        <v>12.37</v>
      </c>
      <c r="GP239" s="62">
        <v>9895</v>
      </c>
      <c r="GQ239" s="62">
        <v>76.902930299293416</v>
      </c>
      <c r="GR239" s="62">
        <v>12.397</v>
      </c>
      <c r="GS239" s="62">
        <v>0</v>
      </c>
      <c r="GT239" s="62">
        <v>0</v>
      </c>
      <c r="GU239" s="62">
        <v>12.42</v>
      </c>
      <c r="GV239" s="62">
        <v>40</v>
      </c>
      <c r="GW239" s="62">
        <v>0.31722843196646039</v>
      </c>
      <c r="GX239" s="62">
        <v>12.441000000000001</v>
      </c>
      <c r="GY239" s="62">
        <v>0</v>
      </c>
      <c r="GZ239" s="62">
        <v>0</v>
      </c>
      <c r="HA239" s="62">
        <v>12.46</v>
      </c>
      <c r="HB239" s="62">
        <v>11155</v>
      </c>
      <c r="HC239" s="62">
        <v>88.744425995171952</v>
      </c>
      <c r="HD239" s="62">
        <v>12.488</v>
      </c>
      <c r="HE239" s="62">
        <v>5</v>
      </c>
      <c r="HF239" s="62">
        <v>3.9373899583237108E-2</v>
      </c>
      <c r="HG239" s="62">
        <v>12.51</v>
      </c>
      <c r="HH239" s="62">
        <v>965</v>
      </c>
      <c r="HI239" s="62">
        <v>7.4428972699554334</v>
      </c>
      <c r="HJ239" s="62">
        <v>0</v>
      </c>
      <c r="HK239" s="62">
        <v>0</v>
      </c>
      <c r="HL239" s="62">
        <v>0</v>
      </c>
      <c r="HM239" s="62">
        <v>12.51</v>
      </c>
      <c r="HN239" s="62">
        <v>0</v>
      </c>
      <c r="HO239" s="62">
        <v>0</v>
      </c>
      <c r="HP239" s="62">
        <v>12.51</v>
      </c>
      <c r="HQ239" s="62">
        <v>0</v>
      </c>
      <c r="HR239" s="62">
        <v>0</v>
      </c>
    </row>
    <row r="240" spans="27:226" s="43" customFormat="1">
      <c r="AF240" s="54">
        <v>42347</v>
      </c>
      <c r="AG240" s="43">
        <v>15.71</v>
      </c>
      <c r="AH240" s="43">
        <v>165420</v>
      </c>
      <c r="AI240" s="43">
        <f t="shared" si="73"/>
        <v>165420</v>
      </c>
      <c r="AK240" s="58">
        <f t="shared" si="74"/>
        <v>42503</v>
      </c>
      <c r="AL240" s="43">
        <f t="shared" si="78"/>
        <v>235</v>
      </c>
      <c r="AM240" s="43">
        <f>IF(AK240="","",NETWORKDAYS(AK240,$AM$2,FERIADOS!$A$1:$A$830)-1)</f>
        <v>161</v>
      </c>
      <c r="AN240" s="63">
        <v>3.5335000000000001</v>
      </c>
      <c r="AO240" s="43">
        <f t="shared" si="75"/>
        <v>13.574999999999999</v>
      </c>
      <c r="AP240" s="50">
        <f t="shared" si="76"/>
        <v>123490</v>
      </c>
      <c r="AQ240" s="59">
        <f t="shared" si="71"/>
        <v>181.23820629089869</v>
      </c>
      <c r="AR240" s="59">
        <f t="shared" si="77"/>
        <v>0</v>
      </c>
      <c r="AS240" s="72">
        <v>42503</v>
      </c>
      <c r="AT240" s="73">
        <v>3734.7515548581032</v>
      </c>
      <c r="AU240" s="62">
        <v>0</v>
      </c>
      <c r="AV240" s="62">
        <v>0</v>
      </c>
      <c r="AW240" s="62">
        <v>0</v>
      </c>
      <c r="AX240" s="62">
        <v>0</v>
      </c>
      <c r="AY240" s="62">
        <v>0</v>
      </c>
      <c r="AZ240" s="62">
        <v>0</v>
      </c>
      <c r="BA240" s="62">
        <v>0</v>
      </c>
      <c r="BB240" s="62">
        <v>0</v>
      </c>
      <c r="BC240" s="62">
        <v>0</v>
      </c>
      <c r="BD240" s="62">
        <v>0</v>
      </c>
      <c r="BE240" s="62">
        <v>0</v>
      </c>
      <c r="BF240" s="62">
        <v>0</v>
      </c>
      <c r="BG240" s="62">
        <v>0</v>
      </c>
      <c r="BH240" s="62">
        <v>0</v>
      </c>
      <c r="BI240" s="62">
        <v>0</v>
      </c>
      <c r="BJ240" s="62">
        <v>0</v>
      </c>
      <c r="BK240" s="62">
        <v>0</v>
      </c>
      <c r="BL240" s="62">
        <v>0</v>
      </c>
      <c r="BM240" s="62">
        <v>0</v>
      </c>
      <c r="BN240" s="74">
        <v>0</v>
      </c>
      <c r="BO240" s="75">
        <v>0</v>
      </c>
      <c r="BP240" s="62">
        <v>0</v>
      </c>
      <c r="BQ240" s="62">
        <v>0</v>
      </c>
      <c r="BR240" s="62">
        <v>0</v>
      </c>
      <c r="BS240" s="62">
        <v>0</v>
      </c>
      <c r="BT240" s="62">
        <v>0</v>
      </c>
      <c r="BU240" s="62">
        <v>0</v>
      </c>
      <c r="BV240" s="62">
        <v>0</v>
      </c>
      <c r="BW240" s="62">
        <v>0</v>
      </c>
      <c r="BX240" s="62">
        <v>0</v>
      </c>
      <c r="BY240" s="62">
        <v>0</v>
      </c>
      <c r="BZ240" s="62">
        <v>0</v>
      </c>
      <c r="CA240" s="62">
        <v>0</v>
      </c>
      <c r="CB240" s="62">
        <v>14.129</v>
      </c>
      <c r="CC240" s="62">
        <v>11620</v>
      </c>
      <c r="CD240" s="62">
        <v>1.4763418392911678</v>
      </c>
      <c r="CE240" s="62">
        <v>14.099</v>
      </c>
      <c r="CF240" s="62">
        <v>152710</v>
      </c>
      <c r="CG240" s="62">
        <v>51.652605977042548</v>
      </c>
      <c r="CH240" s="62">
        <v>14.08</v>
      </c>
      <c r="CI240" s="62">
        <v>24615</v>
      </c>
      <c r="CJ240" s="62">
        <v>13.178303179368786</v>
      </c>
      <c r="CK240" s="62">
        <v>14.025</v>
      </c>
      <c r="CL240" s="62">
        <v>10375</v>
      </c>
      <c r="CM240" s="62">
        <v>7.7471222290240247</v>
      </c>
      <c r="CN240" s="62">
        <v>13.9</v>
      </c>
      <c r="CO240" s="62">
        <v>188274</v>
      </c>
      <c r="CP240" s="62">
        <v>176.29132490200362</v>
      </c>
      <c r="CQ240" s="62">
        <v>13.657</v>
      </c>
      <c r="CR240" s="62">
        <v>215</v>
      </c>
      <c r="CS240" s="62">
        <v>0.23985209020530854</v>
      </c>
      <c r="CT240" s="62">
        <v>13.657</v>
      </c>
      <c r="CU240" s="62">
        <v>215</v>
      </c>
      <c r="CV240" s="62">
        <v>0.27699880877245148</v>
      </c>
      <c r="CW240" s="62">
        <v>13.657</v>
      </c>
      <c r="CX240" s="62">
        <v>123490</v>
      </c>
      <c r="CY240" s="62">
        <v>181.23820629089869</v>
      </c>
      <c r="CZ240" s="62">
        <v>13.44</v>
      </c>
      <c r="DA240" s="62">
        <v>30</v>
      </c>
      <c r="DB240" s="62">
        <v>4.9840133167525613E-2</v>
      </c>
      <c r="DC240" s="62">
        <v>13.36</v>
      </c>
      <c r="DD240" s="62">
        <v>20</v>
      </c>
      <c r="DE240" s="62">
        <v>3.6196083408049709E-2</v>
      </c>
      <c r="DF240" s="62">
        <v>13.26</v>
      </c>
      <c r="DG240" s="62">
        <v>14265</v>
      </c>
      <c r="DH240" s="62">
        <v>28.476687084499186</v>
      </c>
      <c r="DI240" s="62">
        <v>13.177</v>
      </c>
      <c r="DJ240" s="62">
        <v>4320</v>
      </c>
      <c r="DK240" s="62">
        <v>9.2445966342016153</v>
      </c>
      <c r="DL240" s="62">
        <v>13.09</v>
      </c>
      <c r="DM240" s="62">
        <v>15855</v>
      </c>
      <c r="DN240" s="62">
        <v>36.660811056833836</v>
      </c>
      <c r="DO240" s="62">
        <v>13.02</v>
      </c>
      <c r="DP240" s="62">
        <v>64655</v>
      </c>
      <c r="DQ240" s="62">
        <v>159.91167170540103</v>
      </c>
      <c r="DR240" s="62">
        <v>0</v>
      </c>
      <c r="DS240" s="62">
        <v>0</v>
      </c>
      <c r="DT240" s="62">
        <v>0</v>
      </c>
      <c r="DU240" s="62">
        <v>0</v>
      </c>
      <c r="DV240" s="62">
        <v>0</v>
      </c>
      <c r="DW240" s="62">
        <v>0</v>
      </c>
      <c r="DX240" s="62">
        <v>12.8</v>
      </c>
      <c r="DY240" s="62">
        <v>8565</v>
      </c>
      <c r="DZ240" s="62">
        <v>25.248126233796739</v>
      </c>
      <c r="EA240" s="62"/>
      <c r="EB240" s="62"/>
      <c r="EC240" s="62"/>
      <c r="ED240" s="62"/>
      <c r="EE240" s="62"/>
      <c r="EF240" s="62"/>
      <c r="EG240" s="62">
        <v>12.63</v>
      </c>
      <c r="EH240" s="62">
        <v>148282</v>
      </c>
      <c r="EI240" s="62">
        <v>500.52432703885324</v>
      </c>
      <c r="EJ240" s="62"/>
      <c r="EK240" s="62">
        <v>0</v>
      </c>
      <c r="EL240" s="62">
        <v>0</v>
      </c>
      <c r="EM240" s="62">
        <v>0</v>
      </c>
      <c r="EN240" s="62">
        <v>0</v>
      </c>
      <c r="EO240" s="62">
        <v>0</v>
      </c>
      <c r="EP240" s="62">
        <v>12.54</v>
      </c>
      <c r="EQ240" s="62">
        <v>20620</v>
      </c>
      <c r="ER240" s="62">
        <v>77.842981256328983</v>
      </c>
      <c r="ES240" s="62">
        <v>12.45</v>
      </c>
      <c r="ET240" s="62">
        <v>13355</v>
      </c>
      <c r="EU240" s="62">
        <v>55.621774952782538</v>
      </c>
      <c r="EV240" s="62">
        <v>12.41</v>
      </c>
      <c r="EW240" s="62">
        <v>10120</v>
      </c>
      <c r="EX240" s="62">
        <v>45.860016282529372</v>
      </c>
      <c r="EY240" s="62">
        <v>12.34</v>
      </c>
      <c r="EZ240" s="62">
        <v>104580</v>
      </c>
      <c r="FA240" s="62">
        <v>509.28099060479769</v>
      </c>
      <c r="FB240" s="62">
        <v>12.318</v>
      </c>
      <c r="FC240" s="62">
        <v>55</v>
      </c>
      <c r="FD240" s="62">
        <v>0.28464494467585905</v>
      </c>
      <c r="FE240" s="62">
        <v>12.3</v>
      </c>
      <c r="FF240" s="62">
        <v>1190</v>
      </c>
      <c r="FG240" s="62">
        <v>6.5034023553864344</v>
      </c>
      <c r="FH240" s="62">
        <v>12.255000000000001</v>
      </c>
      <c r="FI240" s="62">
        <v>50</v>
      </c>
      <c r="FJ240" s="62">
        <v>0.28789426222859704</v>
      </c>
      <c r="FK240" s="62">
        <v>12.27</v>
      </c>
      <c r="FL240" s="76">
        <v>46525</v>
      </c>
      <c r="FM240" s="76">
        <v>279.54872074817808</v>
      </c>
      <c r="FN240" s="76">
        <v>12.238</v>
      </c>
      <c r="FO240" s="76">
        <v>30</v>
      </c>
      <c r="FP240" s="76">
        <v>0.18734099818522532</v>
      </c>
      <c r="FQ240" s="76">
        <v>12.21</v>
      </c>
      <c r="FR240" s="76">
        <v>4255</v>
      </c>
      <c r="FS240" s="76">
        <v>27.488895486289639</v>
      </c>
      <c r="FT240" s="76">
        <v>12.199</v>
      </c>
      <c r="FU240" s="76">
        <v>5</v>
      </c>
      <c r="FV240" s="76">
        <v>3.3339137932437195E-2</v>
      </c>
      <c r="FW240" s="76">
        <v>12.19</v>
      </c>
      <c r="FX240" s="76">
        <v>154905</v>
      </c>
      <c r="FY240" s="76">
        <v>1061.4334727594883</v>
      </c>
      <c r="FZ240" s="76">
        <v>12.196</v>
      </c>
      <c r="GA240" s="76">
        <v>95</v>
      </c>
      <c r="GB240" s="76">
        <v>0.66601988911141985</v>
      </c>
      <c r="GC240" s="62">
        <v>12.201000000000001</v>
      </c>
      <c r="GD240" s="62">
        <v>0</v>
      </c>
      <c r="GE240" s="62">
        <v>0</v>
      </c>
      <c r="GF240" s="62">
        <v>12.206</v>
      </c>
      <c r="GG240" s="62">
        <v>0</v>
      </c>
      <c r="GH240" s="62">
        <v>0</v>
      </c>
      <c r="GI240" s="62">
        <v>12.21</v>
      </c>
      <c r="GJ240" s="62">
        <v>545</v>
      </c>
      <c r="GK240" s="62">
        <v>4.0428986511400833</v>
      </c>
      <c r="GL240" s="62">
        <v>12.247</v>
      </c>
      <c r="GM240" s="62">
        <v>0</v>
      </c>
      <c r="GN240" s="62">
        <v>0</v>
      </c>
      <c r="GO240" s="62">
        <v>12.28</v>
      </c>
      <c r="GP240" s="62">
        <v>33975</v>
      </c>
      <c r="GQ240" s="62">
        <v>263.28897152102866</v>
      </c>
      <c r="GR240" s="62">
        <v>12.301</v>
      </c>
      <c r="GS240" s="62">
        <v>0</v>
      </c>
      <c r="GT240" s="62">
        <v>0</v>
      </c>
      <c r="GU240" s="62">
        <v>12.32</v>
      </c>
      <c r="GV240" s="62">
        <v>40</v>
      </c>
      <c r="GW240" s="62">
        <v>0.31678069743481291</v>
      </c>
      <c r="GX240" s="62">
        <v>12.346</v>
      </c>
      <c r="GY240" s="62">
        <v>0</v>
      </c>
      <c r="GZ240" s="62">
        <v>0</v>
      </c>
      <c r="HA240" s="62">
        <v>12.37</v>
      </c>
      <c r="HB240" s="62">
        <v>15680</v>
      </c>
      <c r="HC240" s="62">
        <v>124.56435280857126</v>
      </c>
      <c r="HD240" s="62">
        <v>12.385</v>
      </c>
      <c r="HE240" s="62">
        <v>15</v>
      </c>
      <c r="HF240" s="62">
        <v>0.11818597669455762</v>
      </c>
      <c r="HG240" s="62">
        <v>12.41</v>
      </c>
      <c r="HH240" s="62">
        <v>11025</v>
      </c>
      <c r="HI240" s="62">
        <v>85.127860238552088</v>
      </c>
      <c r="HJ240" s="62">
        <v>0</v>
      </c>
      <c r="HK240" s="62">
        <v>0</v>
      </c>
      <c r="HL240" s="62">
        <v>0</v>
      </c>
      <c r="HM240" s="62">
        <v>12.41</v>
      </c>
      <c r="HN240" s="62">
        <v>0</v>
      </c>
      <c r="HO240" s="62">
        <v>0</v>
      </c>
      <c r="HP240" s="62">
        <v>12.41</v>
      </c>
      <c r="HQ240" s="62">
        <v>0</v>
      </c>
      <c r="HR240" s="62">
        <v>0</v>
      </c>
    </row>
    <row r="241" spans="32:226" s="43" customFormat="1">
      <c r="AF241" s="54">
        <v>42348</v>
      </c>
      <c r="AG241" s="43">
        <v>15.98</v>
      </c>
      <c r="AH241" s="43">
        <v>281735</v>
      </c>
      <c r="AI241" s="43">
        <f t="shared" si="73"/>
        <v>281735</v>
      </c>
      <c r="AK241" s="58">
        <f t="shared" si="74"/>
        <v>42502</v>
      </c>
      <c r="AL241" s="43">
        <f t="shared" si="78"/>
        <v>236</v>
      </c>
      <c r="AM241" s="43">
        <f>IF(AK241="","",NETWORKDAYS(AK241,$AM$2,FERIADOS!$A$1:$A$830)-1)</f>
        <v>162</v>
      </c>
      <c r="AN241" s="63">
        <v>3.4830000000000001</v>
      </c>
      <c r="AO241" s="43">
        <f t="shared" si="75"/>
        <v>13.565</v>
      </c>
      <c r="AP241" s="50">
        <f t="shared" si="76"/>
        <v>136568</v>
      </c>
      <c r="AQ241" s="59">
        <f t="shared" si="71"/>
        <v>204.52722269175058</v>
      </c>
      <c r="AR241" s="59">
        <f t="shared" si="77"/>
        <v>0</v>
      </c>
      <c r="AS241" s="72">
        <v>42502</v>
      </c>
      <c r="AT241" s="73">
        <v>5857.238766967429</v>
      </c>
      <c r="AU241" s="62">
        <v>0</v>
      </c>
      <c r="AV241" s="62">
        <v>0</v>
      </c>
      <c r="AW241" s="62">
        <v>0</v>
      </c>
      <c r="AX241" s="62">
        <v>0</v>
      </c>
      <c r="AY241" s="62">
        <v>0</v>
      </c>
      <c r="AZ241" s="62">
        <v>0</v>
      </c>
      <c r="BA241" s="62">
        <v>0</v>
      </c>
      <c r="BB241" s="62">
        <v>0</v>
      </c>
      <c r="BC241" s="62">
        <v>0</v>
      </c>
      <c r="BD241" s="62">
        <v>0</v>
      </c>
      <c r="BE241" s="62">
        <v>0</v>
      </c>
      <c r="BF241" s="62">
        <v>0</v>
      </c>
      <c r="BG241" s="62">
        <v>0</v>
      </c>
      <c r="BH241" s="62">
        <v>0</v>
      </c>
      <c r="BI241" s="62">
        <v>0</v>
      </c>
      <c r="BJ241" s="62">
        <v>0</v>
      </c>
      <c r="BK241" s="62">
        <v>0</v>
      </c>
      <c r="BL241" s="62">
        <v>0</v>
      </c>
      <c r="BM241" s="62">
        <v>0</v>
      </c>
      <c r="BN241" s="74">
        <v>0</v>
      </c>
      <c r="BO241" s="75">
        <v>0</v>
      </c>
      <c r="BP241" s="62">
        <v>0</v>
      </c>
      <c r="BQ241" s="62">
        <v>0</v>
      </c>
      <c r="BR241" s="62">
        <v>0</v>
      </c>
      <c r="BS241" s="62">
        <v>0</v>
      </c>
      <c r="BT241" s="62">
        <v>0</v>
      </c>
      <c r="BU241" s="62">
        <v>0</v>
      </c>
      <c r="BV241" s="62">
        <v>0</v>
      </c>
      <c r="BW241" s="62">
        <v>0</v>
      </c>
      <c r="BX241" s="62">
        <v>0</v>
      </c>
      <c r="BY241" s="62">
        <v>0</v>
      </c>
      <c r="BZ241" s="62">
        <v>0</v>
      </c>
      <c r="CA241" s="62">
        <v>0</v>
      </c>
      <c r="CB241" s="62">
        <v>14.13</v>
      </c>
      <c r="CC241" s="62">
        <v>38305</v>
      </c>
      <c r="CD241" s="62">
        <v>5.3142354521311272</v>
      </c>
      <c r="CE241" s="62">
        <v>14.093999999999999</v>
      </c>
      <c r="CF241" s="62">
        <v>58237</v>
      </c>
      <c r="CG241" s="62">
        <v>20.544911486825423</v>
      </c>
      <c r="CH241" s="62">
        <v>14.07</v>
      </c>
      <c r="CI241" s="62">
        <v>1575</v>
      </c>
      <c r="CJ241" s="62">
        <v>0.87035879641634828</v>
      </c>
      <c r="CK241" s="62">
        <v>14.01</v>
      </c>
      <c r="CL241" s="62">
        <v>595</v>
      </c>
      <c r="CM241" s="62">
        <v>0.45628150766993414</v>
      </c>
      <c r="CN241" s="62">
        <v>13.895</v>
      </c>
      <c r="CO241" s="62">
        <v>108330</v>
      </c>
      <c r="CP241" s="62">
        <v>103.88784464758515</v>
      </c>
      <c r="CQ241" s="62">
        <v>13.69</v>
      </c>
      <c r="CR241" s="62">
        <v>45</v>
      </c>
      <c r="CS241" s="62">
        <v>5.1305753673208415E-2</v>
      </c>
      <c r="CT241" s="62">
        <v>13.69</v>
      </c>
      <c r="CU241" s="62">
        <v>45</v>
      </c>
      <c r="CV241" s="62">
        <v>5.9180334032163051E-2</v>
      </c>
      <c r="CW241" s="62">
        <v>13.69</v>
      </c>
      <c r="CX241" s="62">
        <v>136568</v>
      </c>
      <c r="CY241" s="62">
        <v>204.52722269175058</v>
      </c>
      <c r="CZ241" s="62">
        <v>13.435</v>
      </c>
      <c r="DA241" s="62">
        <v>5</v>
      </c>
      <c r="DB241" s="62">
        <v>8.4693355451115494E-3</v>
      </c>
      <c r="DC241" s="62">
        <v>13.349</v>
      </c>
      <c r="DD241" s="62">
        <v>10</v>
      </c>
      <c r="DE241" s="62">
        <v>1.8445390656184793E-2</v>
      </c>
      <c r="DF241" s="62">
        <v>13.26</v>
      </c>
      <c r="DG241" s="62">
        <v>13775</v>
      </c>
      <c r="DH241" s="62">
        <v>28.007364742704063</v>
      </c>
      <c r="DI241" s="62">
        <v>13.166</v>
      </c>
      <c r="DJ241" s="62">
        <v>1500</v>
      </c>
      <c r="DK241" s="62">
        <v>3.2688907882436884</v>
      </c>
      <c r="DL241" s="62">
        <v>13.069000000000001</v>
      </c>
      <c r="DM241" s="62">
        <v>0</v>
      </c>
      <c r="DN241" s="62">
        <v>0</v>
      </c>
      <c r="DO241" s="62">
        <v>12.99</v>
      </c>
      <c r="DP241" s="62">
        <v>45950</v>
      </c>
      <c r="DQ241" s="62">
        <v>115.70888692779278</v>
      </c>
      <c r="DR241" s="62">
        <v>0</v>
      </c>
      <c r="DS241" s="62">
        <v>0</v>
      </c>
      <c r="DT241" s="62">
        <v>0</v>
      </c>
      <c r="DU241" s="62">
        <v>0</v>
      </c>
      <c r="DV241" s="62">
        <v>0</v>
      </c>
      <c r="DW241" s="62">
        <v>0</v>
      </c>
      <c r="DX241" s="62">
        <v>12.77</v>
      </c>
      <c r="DY241" s="62">
        <v>4075</v>
      </c>
      <c r="DZ241" s="62">
        <v>12.223313123090062</v>
      </c>
      <c r="EA241" s="62"/>
      <c r="EB241" s="62"/>
      <c r="EC241" s="62"/>
      <c r="ED241" s="62"/>
      <c r="EE241" s="62"/>
      <c r="EF241" s="62"/>
      <c r="EG241" s="62">
        <v>12.59</v>
      </c>
      <c r="EH241" s="62">
        <v>319230</v>
      </c>
      <c r="EI241" s="62">
        <v>1096.3493615852849</v>
      </c>
      <c r="EJ241" s="62"/>
      <c r="EK241" s="62">
        <v>0</v>
      </c>
      <c r="EL241" s="62">
        <v>0</v>
      </c>
      <c r="EM241" s="62">
        <v>0</v>
      </c>
      <c r="EN241" s="62">
        <v>0</v>
      </c>
      <c r="EO241" s="62">
        <v>0</v>
      </c>
      <c r="EP241" s="62">
        <v>12.49</v>
      </c>
      <c r="EQ241" s="62">
        <v>31045</v>
      </c>
      <c r="ER241" s="62">
        <v>119.24628799693194</v>
      </c>
      <c r="ES241" s="62">
        <v>12.41</v>
      </c>
      <c r="ET241" s="62">
        <v>5150</v>
      </c>
      <c r="EU241" s="62">
        <v>21.814825608005368</v>
      </c>
      <c r="EV241" s="62">
        <v>12.337</v>
      </c>
      <c r="EW241" s="62">
        <v>50</v>
      </c>
      <c r="EX241" s="62">
        <v>0.23064922179152969</v>
      </c>
      <c r="EY241" s="62">
        <v>12.28</v>
      </c>
      <c r="EZ241" s="62">
        <v>263610</v>
      </c>
      <c r="FA241" s="62">
        <v>1306.2305724146868</v>
      </c>
      <c r="FB241" s="62">
        <v>12.244999999999999</v>
      </c>
      <c r="FC241" s="62">
        <v>10175</v>
      </c>
      <c r="FD241" s="62">
        <v>53.606836913806433</v>
      </c>
      <c r="FE241" s="62">
        <v>12.23</v>
      </c>
      <c r="FF241" s="62">
        <v>7215</v>
      </c>
      <c r="FG241" s="62">
        <v>40.137436336324882</v>
      </c>
      <c r="FH241" s="62">
        <v>12.205</v>
      </c>
      <c r="FI241" s="62">
        <v>565</v>
      </c>
      <c r="FJ241" s="62">
        <v>3.3091873580338476</v>
      </c>
      <c r="FK241" s="62">
        <v>12.21</v>
      </c>
      <c r="FL241" s="76">
        <v>84865</v>
      </c>
      <c r="FM241" s="76">
        <v>518.92181270490516</v>
      </c>
      <c r="FN241" s="76">
        <v>12.194000000000001</v>
      </c>
      <c r="FO241" s="76">
        <v>2200</v>
      </c>
      <c r="FP241" s="76">
        <v>13.972114748783557</v>
      </c>
      <c r="FQ241" s="76">
        <v>12.18</v>
      </c>
      <c r="FR241" s="76">
        <v>15890</v>
      </c>
      <c r="FS241" s="76">
        <v>104.33926218286811</v>
      </c>
      <c r="FT241" s="76">
        <v>12.153</v>
      </c>
      <c r="FU241" s="76">
        <v>40</v>
      </c>
      <c r="FV241" s="76">
        <v>0.27129957660626208</v>
      </c>
      <c r="FW241" s="76">
        <v>12.13</v>
      </c>
      <c r="FX241" s="76">
        <v>209489</v>
      </c>
      <c r="FY241" s="76">
        <v>1461.2410908191339</v>
      </c>
      <c r="FZ241" s="76">
        <v>12.132999999999999</v>
      </c>
      <c r="GA241" s="76">
        <v>25</v>
      </c>
      <c r="GB241" s="76">
        <v>0.17846072112064798</v>
      </c>
      <c r="GC241" s="62">
        <v>12.135</v>
      </c>
      <c r="GD241" s="62">
        <v>105</v>
      </c>
      <c r="GE241" s="62">
        <v>0.76545015905479719</v>
      </c>
      <c r="GF241" s="62">
        <v>12.138</v>
      </c>
      <c r="GG241" s="62">
        <v>0</v>
      </c>
      <c r="GH241" s="62">
        <v>0</v>
      </c>
      <c r="GI241" s="62">
        <v>12.14</v>
      </c>
      <c r="GJ241" s="62">
        <v>610</v>
      </c>
      <c r="GK241" s="62">
        <v>4.6108476739294932</v>
      </c>
      <c r="GL241" s="62">
        <v>12.188000000000001</v>
      </c>
      <c r="GM241" s="62">
        <v>0</v>
      </c>
      <c r="GN241" s="62">
        <v>0</v>
      </c>
      <c r="GO241" s="62">
        <v>12.23</v>
      </c>
      <c r="GP241" s="62">
        <v>28455</v>
      </c>
      <c r="GQ241" s="62">
        <v>224.50089883626012</v>
      </c>
      <c r="GR241" s="62">
        <v>12.262</v>
      </c>
      <c r="GS241" s="62">
        <v>0</v>
      </c>
      <c r="GT241" s="62">
        <v>0</v>
      </c>
      <c r="GU241" s="62">
        <v>12.29</v>
      </c>
      <c r="GV241" s="62">
        <v>305</v>
      </c>
      <c r="GW241" s="62">
        <v>2.4562643305436489</v>
      </c>
      <c r="GX241" s="62">
        <v>12.321</v>
      </c>
      <c r="GY241" s="62">
        <v>0</v>
      </c>
      <c r="GZ241" s="62">
        <v>0</v>
      </c>
      <c r="HA241" s="62">
        <v>12.35</v>
      </c>
      <c r="HB241" s="62">
        <v>45205</v>
      </c>
      <c r="HC241" s="62">
        <v>364.94565182918939</v>
      </c>
      <c r="HD241" s="62">
        <v>12.345000000000001</v>
      </c>
      <c r="HE241" s="62">
        <v>60</v>
      </c>
      <c r="HF241" s="62">
        <v>0.48139021456360476</v>
      </c>
      <c r="HG241" s="62">
        <v>12.36</v>
      </c>
      <c r="HH241" s="62">
        <v>3135</v>
      </c>
      <c r="HI241" s="62">
        <v>24.68235475749092</v>
      </c>
      <c r="HJ241" s="62">
        <v>0</v>
      </c>
      <c r="HK241" s="62">
        <v>0</v>
      </c>
      <c r="HL241" s="62">
        <v>0</v>
      </c>
      <c r="HM241" s="62">
        <v>12.36</v>
      </c>
      <c r="HN241" s="62">
        <v>0</v>
      </c>
      <c r="HO241" s="62">
        <v>0</v>
      </c>
      <c r="HP241" s="62">
        <v>12.36</v>
      </c>
      <c r="HQ241" s="62">
        <v>0</v>
      </c>
      <c r="HR241" s="62">
        <v>0</v>
      </c>
    </row>
    <row r="242" spans="32:226" s="43" customFormat="1">
      <c r="AF242" s="54">
        <v>42349</v>
      </c>
      <c r="AG242" s="43">
        <v>15.99</v>
      </c>
      <c r="AH242" s="43">
        <v>310360</v>
      </c>
      <c r="AI242" s="43">
        <f t="shared" si="73"/>
        <v>310360</v>
      </c>
      <c r="AK242" s="58">
        <f t="shared" si="74"/>
        <v>42501</v>
      </c>
      <c r="AL242" s="43">
        <f t="shared" si="78"/>
        <v>237</v>
      </c>
      <c r="AM242" s="43">
        <f>IF(AK242="","",NETWORKDAYS(AK242,$AM$2,FERIADOS!$A$1:$A$830)-1)</f>
        <v>163</v>
      </c>
      <c r="AN242" s="63">
        <v>3.4518</v>
      </c>
      <c r="AO242" s="43">
        <f t="shared" si="75"/>
        <v>13.6</v>
      </c>
      <c r="AP242" s="50">
        <f t="shared" si="76"/>
        <v>200010</v>
      </c>
      <c r="AQ242" s="59">
        <f t="shared" si="71"/>
        <v>303.80485434894553</v>
      </c>
      <c r="AR242" s="59">
        <f t="shared" si="77"/>
        <v>0</v>
      </c>
      <c r="AS242" s="72">
        <v>42501</v>
      </c>
      <c r="AT242" s="73">
        <v>4238.2644850837587</v>
      </c>
      <c r="AU242" s="62">
        <v>0</v>
      </c>
      <c r="AV242" s="62">
        <v>0</v>
      </c>
      <c r="AW242" s="62">
        <v>0</v>
      </c>
      <c r="AX242" s="62">
        <v>0</v>
      </c>
      <c r="AY242" s="62">
        <v>0</v>
      </c>
      <c r="AZ242" s="62">
        <v>0</v>
      </c>
      <c r="BA242" s="62">
        <v>0</v>
      </c>
      <c r="BB242" s="62">
        <v>0</v>
      </c>
      <c r="BC242" s="62">
        <v>0</v>
      </c>
      <c r="BD242" s="62">
        <v>0</v>
      </c>
      <c r="BE242" s="62">
        <v>0</v>
      </c>
      <c r="BF242" s="62">
        <v>0</v>
      </c>
      <c r="BG242" s="62">
        <v>0</v>
      </c>
      <c r="BH242" s="62">
        <v>0</v>
      </c>
      <c r="BI242" s="62">
        <v>0</v>
      </c>
      <c r="BJ242" s="62">
        <v>0</v>
      </c>
      <c r="BK242" s="62">
        <v>0</v>
      </c>
      <c r="BL242" s="62">
        <v>0</v>
      </c>
      <c r="BM242" s="62">
        <v>0</v>
      </c>
      <c r="BN242" s="74">
        <v>0</v>
      </c>
      <c r="BO242" s="75">
        <v>0</v>
      </c>
      <c r="BP242" s="62">
        <v>0</v>
      </c>
      <c r="BQ242" s="62">
        <v>0</v>
      </c>
      <c r="BR242" s="62">
        <v>0</v>
      </c>
      <c r="BS242" s="62">
        <v>0</v>
      </c>
      <c r="BT242" s="62">
        <v>0</v>
      </c>
      <c r="BU242" s="62">
        <v>0</v>
      </c>
      <c r="BV242" s="62">
        <v>0</v>
      </c>
      <c r="BW242" s="62">
        <v>0</v>
      </c>
      <c r="BX242" s="62">
        <v>0</v>
      </c>
      <c r="BY242" s="62">
        <v>0</v>
      </c>
      <c r="BZ242" s="62">
        <v>0</v>
      </c>
      <c r="CA242" s="62">
        <v>0</v>
      </c>
      <c r="CB242" s="62">
        <v>14.132999999999999</v>
      </c>
      <c r="CC242" s="62">
        <v>2430</v>
      </c>
      <c r="CD242" s="62">
        <v>0.36426949233190792</v>
      </c>
      <c r="CE242" s="62">
        <v>14.092000000000001</v>
      </c>
      <c r="CF242" s="62">
        <v>328325</v>
      </c>
      <c r="CG242" s="62">
        <v>120.05985194482476</v>
      </c>
      <c r="CH242" s="62">
        <v>14.07</v>
      </c>
      <c r="CI242" s="62">
        <v>620</v>
      </c>
      <c r="CJ242" s="62">
        <v>0.35159571329974032</v>
      </c>
      <c r="CK242" s="62">
        <v>14.015000000000001</v>
      </c>
      <c r="CL242" s="62">
        <v>6925</v>
      </c>
      <c r="CM242" s="62">
        <v>5.4223485407016057</v>
      </c>
      <c r="CN242" s="62">
        <v>13.91</v>
      </c>
      <c r="CO242" s="62">
        <v>105035</v>
      </c>
      <c r="CP242" s="62">
        <v>102.57277698712453</v>
      </c>
      <c r="CQ242" s="62">
        <v>13.73</v>
      </c>
      <c r="CR242" s="62">
        <v>10</v>
      </c>
      <c r="CS242" s="62">
        <v>1.1587453763135854E-2</v>
      </c>
      <c r="CT242" s="62">
        <v>13.73</v>
      </c>
      <c r="CU242" s="62">
        <v>10</v>
      </c>
      <c r="CV242" s="62">
        <v>1.3350022608421394E-2</v>
      </c>
      <c r="CW242" s="62">
        <v>13.73</v>
      </c>
      <c r="CX242" s="62">
        <v>200010</v>
      </c>
      <c r="CY242" s="62">
        <v>303.80485434894553</v>
      </c>
      <c r="CZ242" s="62">
        <v>13.491</v>
      </c>
      <c r="DA242" s="62">
        <v>2760</v>
      </c>
      <c r="DB242" s="62">
        <v>4.7363924118834886</v>
      </c>
      <c r="DC242" s="62">
        <v>13.42</v>
      </c>
      <c r="DD242" s="62">
        <v>890</v>
      </c>
      <c r="DE242" s="62">
        <v>1.6619264534245179</v>
      </c>
      <c r="DF242" s="62">
        <v>13.29</v>
      </c>
      <c r="DG242" s="62">
        <v>8715</v>
      </c>
      <c r="DH242" s="62">
        <v>17.940728808132086</v>
      </c>
      <c r="DI242" s="62">
        <v>13.196</v>
      </c>
      <c r="DJ242" s="62">
        <v>0</v>
      </c>
      <c r="DK242" s="62">
        <v>0</v>
      </c>
      <c r="DL242" s="62">
        <v>13.099</v>
      </c>
      <c r="DM242" s="62">
        <v>0</v>
      </c>
      <c r="DN242" s="62">
        <v>0</v>
      </c>
      <c r="DO242" s="62">
        <v>13.02</v>
      </c>
      <c r="DP242" s="62">
        <v>29905</v>
      </c>
      <c r="DQ242" s="62">
        <v>76.170343218573478</v>
      </c>
      <c r="DR242" s="62">
        <v>0</v>
      </c>
      <c r="DS242" s="62">
        <v>0</v>
      </c>
      <c r="DT242" s="62">
        <v>0</v>
      </c>
      <c r="DU242" s="62">
        <v>0</v>
      </c>
      <c r="DV242" s="62">
        <v>0</v>
      </c>
      <c r="DW242" s="62">
        <v>0</v>
      </c>
      <c r="DX242" s="62">
        <v>12.82</v>
      </c>
      <c r="DY242" s="62">
        <v>4895</v>
      </c>
      <c r="DZ242" s="62">
        <v>14.835045244619383</v>
      </c>
      <c r="EA242" s="62"/>
      <c r="EB242" s="62"/>
      <c r="EC242" s="62"/>
      <c r="ED242" s="62"/>
      <c r="EE242" s="62"/>
      <c r="EF242" s="62"/>
      <c r="EG242" s="62">
        <v>12.64</v>
      </c>
      <c r="EH242" s="62">
        <v>214025</v>
      </c>
      <c r="EI242" s="62">
        <v>742.26205488366406</v>
      </c>
      <c r="EJ242" s="62"/>
      <c r="EK242" s="62">
        <v>0</v>
      </c>
      <c r="EL242" s="62">
        <v>0</v>
      </c>
      <c r="EM242" s="62">
        <v>0</v>
      </c>
      <c r="EN242" s="62">
        <v>0</v>
      </c>
      <c r="EO242" s="62">
        <v>0</v>
      </c>
      <c r="EP242" s="62">
        <v>12.54</v>
      </c>
      <c r="EQ242" s="62">
        <v>24850</v>
      </c>
      <c r="ER242" s="62">
        <v>96.348688867004157</v>
      </c>
      <c r="ES242" s="62">
        <v>12.46</v>
      </c>
      <c r="ET242" s="62">
        <v>25425</v>
      </c>
      <c r="EU242" s="62">
        <v>108.67171779545234</v>
      </c>
      <c r="EV242" s="62">
        <v>12.41</v>
      </c>
      <c r="EW242" s="62">
        <v>805</v>
      </c>
      <c r="EX242" s="62">
        <v>3.7432900466405661</v>
      </c>
      <c r="EY242" s="62">
        <v>12.32</v>
      </c>
      <c r="EZ242" s="62">
        <v>166315</v>
      </c>
      <c r="FA242" s="62">
        <v>831.36451673479405</v>
      </c>
      <c r="FB242" s="62">
        <v>12.29</v>
      </c>
      <c r="FC242" s="62">
        <v>2400</v>
      </c>
      <c r="FD242" s="62">
        <v>12.750635902640688</v>
      </c>
      <c r="FE242" s="62">
        <v>12.29</v>
      </c>
      <c r="FF242" s="62">
        <v>6425</v>
      </c>
      <c r="FG242" s="62">
        <v>36.015729154498999</v>
      </c>
      <c r="FH242" s="62">
        <v>12.28</v>
      </c>
      <c r="FI242" s="62">
        <v>635</v>
      </c>
      <c r="FJ242" s="62">
        <v>3.7445077346032019</v>
      </c>
      <c r="FK242" s="62">
        <v>12.28</v>
      </c>
      <c r="FL242" s="76">
        <v>42335</v>
      </c>
      <c r="FM242" s="76">
        <v>260.61609759244175</v>
      </c>
      <c r="FN242" s="76">
        <v>12.274000000000001</v>
      </c>
      <c r="FO242" s="76">
        <v>630</v>
      </c>
      <c r="FP242" s="76">
        <v>4.0255284111256993</v>
      </c>
      <c r="FQ242" s="76">
        <v>12.269</v>
      </c>
      <c r="FR242" s="76">
        <v>815</v>
      </c>
      <c r="FS242" s="76">
        <v>5.3807768023376763</v>
      </c>
      <c r="FT242" s="76">
        <v>12.263999999999999</v>
      </c>
      <c r="FU242" s="76">
        <v>0</v>
      </c>
      <c r="FV242" s="76">
        <v>0</v>
      </c>
      <c r="FW242" s="76">
        <v>12.26</v>
      </c>
      <c r="FX242" s="76">
        <v>139215</v>
      </c>
      <c r="FY242" s="76">
        <v>973.85869770713384</v>
      </c>
      <c r="FZ242" s="76">
        <v>12.266</v>
      </c>
      <c r="GA242" s="76">
        <v>10</v>
      </c>
      <c r="GB242" s="76">
        <v>7.1555572361420031E-2</v>
      </c>
      <c r="GC242" s="62">
        <v>12.271000000000001</v>
      </c>
      <c r="GD242" s="62">
        <v>70</v>
      </c>
      <c r="GE242" s="62">
        <v>0.51127178626741565</v>
      </c>
      <c r="GF242" s="62">
        <v>12.276</v>
      </c>
      <c r="GG242" s="62">
        <v>0</v>
      </c>
      <c r="GH242" s="62">
        <v>0</v>
      </c>
      <c r="GI242" s="62">
        <v>12.28</v>
      </c>
      <c r="GJ242" s="62">
        <v>625</v>
      </c>
      <c r="GK242" s="62">
        <v>4.7288646024793524</v>
      </c>
      <c r="GL242" s="62">
        <v>12.333</v>
      </c>
      <c r="GM242" s="62">
        <v>0</v>
      </c>
      <c r="GN242" s="62">
        <v>0</v>
      </c>
      <c r="GO242" s="62">
        <v>12.38</v>
      </c>
      <c r="GP242" s="62">
        <v>36960</v>
      </c>
      <c r="GQ242" s="62">
        <v>291.29894283653795</v>
      </c>
      <c r="GR242" s="62">
        <v>12.391</v>
      </c>
      <c r="GS242" s="62">
        <v>0</v>
      </c>
      <c r="GT242" s="62">
        <v>0</v>
      </c>
      <c r="GU242" s="62">
        <v>12.4</v>
      </c>
      <c r="GV242" s="62">
        <v>55</v>
      </c>
      <c r="GW242" s="62">
        <v>0.44321130337331288</v>
      </c>
      <c r="GX242" s="62">
        <v>12.442</v>
      </c>
      <c r="GY242" s="62">
        <v>0</v>
      </c>
      <c r="GZ242" s="62">
        <v>0</v>
      </c>
      <c r="HA242" s="62">
        <v>12.48</v>
      </c>
      <c r="HB242" s="62">
        <v>25666</v>
      </c>
      <c r="HC242" s="62">
        <v>206.76455325960544</v>
      </c>
      <c r="HD242" s="62">
        <v>12.5</v>
      </c>
      <c r="HE242" s="62">
        <v>45</v>
      </c>
      <c r="HF242" s="62">
        <v>0.35899144917682285</v>
      </c>
      <c r="HG242" s="62">
        <v>12.5</v>
      </c>
      <c r="HH242" s="62">
        <v>940</v>
      </c>
      <c r="HI242" s="62">
        <v>7.3597820013870763</v>
      </c>
      <c r="HJ242" s="62">
        <v>0</v>
      </c>
      <c r="HK242" s="62">
        <v>0</v>
      </c>
      <c r="HL242" s="62">
        <v>0</v>
      </c>
      <c r="HM242" s="62">
        <v>12.5</v>
      </c>
      <c r="HN242" s="62">
        <v>0</v>
      </c>
      <c r="HO242" s="62">
        <v>0</v>
      </c>
      <c r="HP242" s="62">
        <v>12.5</v>
      </c>
      <c r="HQ242" s="62">
        <v>0</v>
      </c>
      <c r="HR242" s="62">
        <v>0</v>
      </c>
    </row>
    <row r="243" spans="32:226" s="43" customFormat="1">
      <c r="AF243" s="54">
        <v>42352</v>
      </c>
      <c r="AG243" s="43">
        <v>16.05</v>
      </c>
      <c r="AH243" s="43">
        <v>103895</v>
      </c>
      <c r="AI243" s="43">
        <f t="shared" si="73"/>
        <v>103895</v>
      </c>
      <c r="AK243" s="58">
        <f t="shared" si="74"/>
        <v>42500</v>
      </c>
      <c r="AL243" s="43">
        <f t="shared" si="78"/>
        <v>238</v>
      </c>
      <c r="AM243" s="43">
        <f>IF(AK243="","",NETWORKDAYS(AK243,$AM$2,FERIADOS!$A$1:$A$830)-1)</f>
        <v>164</v>
      </c>
      <c r="AN243" s="63">
        <v>3.4763999999999999</v>
      </c>
      <c r="AO243" s="43">
        <f t="shared" si="75"/>
        <v>13.635</v>
      </c>
      <c r="AP243" s="50">
        <f t="shared" si="76"/>
        <v>104431</v>
      </c>
      <c r="AQ243" s="59">
        <f t="shared" si="71"/>
        <v>158.30839872142204</v>
      </c>
      <c r="AR243" s="59">
        <f t="shared" si="77"/>
        <v>0</v>
      </c>
      <c r="AS243" s="72">
        <v>42500</v>
      </c>
      <c r="AT243" s="73">
        <v>3424.9131178448229</v>
      </c>
      <c r="AU243" s="62">
        <v>0</v>
      </c>
      <c r="AV243" s="62">
        <v>0</v>
      </c>
      <c r="AW243" s="62">
        <v>0</v>
      </c>
      <c r="AX243" s="62">
        <v>0</v>
      </c>
      <c r="AY243" s="62">
        <v>0</v>
      </c>
      <c r="AZ243" s="62">
        <v>0</v>
      </c>
      <c r="BA243" s="62">
        <v>0</v>
      </c>
      <c r="BB243" s="62">
        <v>0</v>
      </c>
      <c r="BC243" s="62">
        <v>0</v>
      </c>
      <c r="BD243" s="62">
        <v>0</v>
      </c>
      <c r="BE243" s="62">
        <v>0</v>
      </c>
      <c r="BF243" s="62">
        <v>0</v>
      </c>
      <c r="BG243" s="62">
        <v>0</v>
      </c>
      <c r="BH243" s="62">
        <v>0</v>
      </c>
      <c r="BI243" s="62">
        <v>0</v>
      </c>
      <c r="BJ243" s="62">
        <v>0</v>
      </c>
      <c r="BK243" s="62">
        <v>0</v>
      </c>
      <c r="BL243" s="62">
        <v>0</v>
      </c>
      <c r="BM243" s="62">
        <v>0</v>
      </c>
      <c r="BN243" s="74">
        <v>0</v>
      </c>
      <c r="BO243" s="75">
        <v>0</v>
      </c>
      <c r="BP243" s="62">
        <v>0</v>
      </c>
      <c r="BQ243" s="62">
        <v>0</v>
      </c>
      <c r="BR243" s="62">
        <v>0</v>
      </c>
      <c r="BS243" s="62">
        <v>0</v>
      </c>
      <c r="BT243" s="62">
        <v>0</v>
      </c>
      <c r="BU243" s="62">
        <v>0</v>
      </c>
      <c r="BV243" s="62">
        <v>0</v>
      </c>
      <c r="BW243" s="62">
        <v>0</v>
      </c>
      <c r="BX243" s="62">
        <v>0</v>
      </c>
      <c r="BY243" s="62">
        <v>0</v>
      </c>
      <c r="BZ243" s="62">
        <v>0</v>
      </c>
      <c r="CA243" s="62">
        <v>0</v>
      </c>
      <c r="CB243" s="62">
        <v>14.13</v>
      </c>
      <c r="CC243" s="62">
        <v>15210</v>
      </c>
      <c r="CD243" s="62">
        <v>2.4136520668273289</v>
      </c>
      <c r="CE243" s="62">
        <v>14.096</v>
      </c>
      <c r="CF243" s="62">
        <v>387285</v>
      </c>
      <c r="CG243" s="62">
        <v>144.33696127391619</v>
      </c>
      <c r="CH243" s="62">
        <v>14.08</v>
      </c>
      <c r="CI243" s="62">
        <v>275</v>
      </c>
      <c r="CJ243" s="62">
        <v>0.15741663403130787</v>
      </c>
      <c r="CK243" s="62">
        <v>14.02</v>
      </c>
      <c r="CL243" s="62">
        <v>3970</v>
      </c>
      <c r="CM243" s="62">
        <v>3.1228533758348442</v>
      </c>
      <c r="CN243" s="62">
        <v>13.94</v>
      </c>
      <c r="CO243" s="62">
        <v>122770</v>
      </c>
      <c r="CP243" s="62">
        <v>120.10406507012425</v>
      </c>
      <c r="CQ243" s="62">
        <v>13.75</v>
      </c>
      <c r="CR243" s="62">
        <v>5</v>
      </c>
      <c r="CS243" s="62">
        <v>5.795405331469783E-3</v>
      </c>
      <c r="CT243" s="62">
        <v>13.75</v>
      </c>
      <c r="CU243" s="62">
        <v>5</v>
      </c>
      <c r="CV243" s="62">
        <v>6.6692063415826168E-3</v>
      </c>
      <c r="CW243" s="62">
        <v>13.75</v>
      </c>
      <c r="CX243" s="62">
        <v>104431</v>
      </c>
      <c r="CY243" s="62">
        <v>158.30839872142204</v>
      </c>
      <c r="CZ243" s="62">
        <v>13.53</v>
      </c>
      <c r="DA243" s="62">
        <v>1470</v>
      </c>
      <c r="DB243" s="62">
        <v>2.5154890531012808</v>
      </c>
      <c r="DC243" s="62">
        <v>13.43</v>
      </c>
      <c r="DD243" s="62">
        <v>455</v>
      </c>
      <c r="DE243" s="62">
        <v>0.84720070415919635</v>
      </c>
      <c r="DF243" s="62">
        <v>13.335000000000001</v>
      </c>
      <c r="DG243" s="62">
        <v>7720</v>
      </c>
      <c r="DH243" s="62">
        <v>15.829649505548208</v>
      </c>
      <c r="DI243" s="62">
        <v>13.257</v>
      </c>
      <c r="DJ243" s="62">
        <v>3980</v>
      </c>
      <c r="DK243" s="62">
        <v>8.7386643056479372</v>
      </c>
      <c r="DL243" s="62">
        <v>13.176</v>
      </c>
      <c r="DM243" s="62">
        <v>0</v>
      </c>
      <c r="DN243" s="62">
        <v>0</v>
      </c>
      <c r="DO243" s="62">
        <v>13.11</v>
      </c>
      <c r="DP243" s="62">
        <v>52535</v>
      </c>
      <c r="DQ243" s="62">
        <v>133.03287918207107</v>
      </c>
      <c r="DR243" s="62">
        <v>0</v>
      </c>
      <c r="DS243" s="62">
        <v>0</v>
      </c>
      <c r="DT243" s="62">
        <v>0</v>
      </c>
      <c r="DU243" s="62">
        <v>0</v>
      </c>
      <c r="DV243" s="62">
        <v>0</v>
      </c>
      <c r="DW243" s="62">
        <v>0</v>
      </c>
      <c r="DX243" s="62">
        <v>12.92</v>
      </c>
      <c r="DY243" s="62">
        <v>5660</v>
      </c>
      <c r="DZ243" s="62">
        <v>17.03604940211514</v>
      </c>
      <c r="EA243" s="62"/>
      <c r="EB243" s="62"/>
      <c r="EC243" s="62"/>
      <c r="ED243" s="62"/>
      <c r="EE243" s="62"/>
      <c r="EF243" s="62"/>
      <c r="EG243" s="62">
        <v>12.74</v>
      </c>
      <c r="EH243" s="62">
        <v>159545</v>
      </c>
      <c r="EI243" s="62">
        <v>549.18474873576019</v>
      </c>
      <c r="EJ243" s="62"/>
      <c r="EK243" s="62">
        <v>0</v>
      </c>
      <c r="EL243" s="62">
        <v>0</v>
      </c>
      <c r="EM243" s="62">
        <v>0</v>
      </c>
      <c r="EN243" s="62">
        <v>0</v>
      </c>
      <c r="EO243" s="62">
        <v>0</v>
      </c>
      <c r="EP243" s="62">
        <v>12.66</v>
      </c>
      <c r="EQ243" s="62">
        <v>36060</v>
      </c>
      <c r="ER243" s="62">
        <v>138.62368687221644</v>
      </c>
      <c r="ES243" s="62">
        <v>12.58</v>
      </c>
      <c r="ET243" s="62">
        <v>7490</v>
      </c>
      <c r="EU243" s="62">
        <v>31.725385063732777</v>
      </c>
      <c r="EV243" s="62">
        <v>12.53</v>
      </c>
      <c r="EW243" s="62">
        <v>3380</v>
      </c>
      <c r="EX243" s="62">
        <v>15.568267379121403</v>
      </c>
      <c r="EY243" s="62">
        <v>12.46</v>
      </c>
      <c r="EZ243" s="62">
        <v>117295</v>
      </c>
      <c r="FA243" s="62">
        <v>580.15406053232414</v>
      </c>
      <c r="FB243" s="62">
        <v>12.44</v>
      </c>
      <c r="FC243" s="62">
        <v>5975</v>
      </c>
      <c r="FD243" s="62">
        <v>31.385306084319232</v>
      </c>
      <c r="FE243" s="62">
        <v>12.45</v>
      </c>
      <c r="FF243" s="62">
        <v>16490</v>
      </c>
      <c r="FG243" s="62">
        <v>91.318434269638843</v>
      </c>
      <c r="FH243" s="62">
        <v>12.455</v>
      </c>
      <c r="FI243" s="62">
        <v>660</v>
      </c>
      <c r="FJ243" s="62">
        <v>3.840827815036314</v>
      </c>
      <c r="FK243" s="62">
        <v>12.45</v>
      </c>
      <c r="FL243" s="76">
        <v>53940</v>
      </c>
      <c r="FM243" s="76">
        <v>327.60818147145511</v>
      </c>
      <c r="FN243" s="76">
        <v>12.445</v>
      </c>
      <c r="FO243" s="76">
        <v>30</v>
      </c>
      <c r="FP243" s="76">
        <v>0.18903189889793245</v>
      </c>
      <c r="FQ243" s="76">
        <v>12.44</v>
      </c>
      <c r="FR243" s="76">
        <v>400</v>
      </c>
      <c r="FS243" s="76">
        <v>2.6031113386462876</v>
      </c>
      <c r="FT243" s="76">
        <v>12.429</v>
      </c>
      <c r="FU243" s="76">
        <v>5</v>
      </c>
      <c r="FV243" s="76">
        <v>3.3560324761019111E-2</v>
      </c>
      <c r="FW243" s="76">
        <v>12.42</v>
      </c>
      <c r="FX243" s="76">
        <v>102980</v>
      </c>
      <c r="FY243" s="76">
        <v>709.84892040317084</v>
      </c>
      <c r="FZ243" s="76">
        <v>12.433</v>
      </c>
      <c r="GA243" s="76">
        <v>20</v>
      </c>
      <c r="GB243" s="76">
        <v>0.14091251665023768</v>
      </c>
      <c r="GC243" s="62">
        <v>12.444000000000001</v>
      </c>
      <c r="GD243" s="62">
        <v>0</v>
      </c>
      <c r="GE243" s="62">
        <v>0</v>
      </c>
      <c r="GF243" s="62">
        <v>12.455</v>
      </c>
      <c r="GG243" s="62">
        <v>0</v>
      </c>
      <c r="GH243" s="62">
        <v>0</v>
      </c>
      <c r="GI243" s="62">
        <v>12.465</v>
      </c>
      <c r="GJ243" s="62">
        <v>505</v>
      </c>
      <c r="GK243" s="62">
        <v>3.7536143679330873</v>
      </c>
      <c r="GL243" s="62">
        <v>12.5</v>
      </c>
      <c r="GM243" s="62">
        <v>0</v>
      </c>
      <c r="GN243" s="62">
        <v>0</v>
      </c>
      <c r="GO243" s="62">
        <v>12.53</v>
      </c>
      <c r="GP243" s="62">
        <v>14975</v>
      </c>
      <c r="GQ243" s="62">
        <v>116.01934346756046</v>
      </c>
      <c r="GR243" s="62">
        <v>12.557</v>
      </c>
      <c r="GS243" s="62">
        <v>0</v>
      </c>
      <c r="GT243" s="62">
        <v>0</v>
      </c>
      <c r="GU243" s="62">
        <v>12.58</v>
      </c>
      <c r="GV243" s="62">
        <v>865</v>
      </c>
      <c r="GW243" s="62">
        <v>6.8268151468087064</v>
      </c>
      <c r="GX243" s="62">
        <v>12.616</v>
      </c>
      <c r="GY243" s="62">
        <v>0</v>
      </c>
      <c r="GZ243" s="62">
        <v>0</v>
      </c>
      <c r="HA243" s="62">
        <v>12.65</v>
      </c>
      <c r="HB243" s="62">
        <v>23669</v>
      </c>
      <c r="HC243" s="62">
        <v>186.59469461549446</v>
      </c>
      <c r="HD243" s="62">
        <v>12.63</v>
      </c>
      <c r="HE243" s="62">
        <v>255</v>
      </c>
      <c r="HF243" s="62">
        <v>1.9951411839082385</v>
      </c>
      <c r="HG243" s="62">
        <v>12.67</v>
      </c>
      <c r="HH243" s="62">
        <v>2755</v>
      </c>
      <c r="HI243" s="62">
        <v>21.043330450915612</v>
      </c>
      <c r="HJ243" s="62">
        <v>0</v>
      </c>
      <c r="HK243" s="62">
        <v>0</v>
      </c>
      <c r="HL243" s="62">
        <v>0</v>
      </c>
      <c r="HM243" s="62">
        <v>12.67</v>
      </c>
      <c r="HN243" s="62">
        <v>0</v>
      </c>
      <c r="HO243" s="62">
        <v>0</v>
      </c>
      <c r="HP243" s="62">
        <v>12.67</v>
      </c>
      <c r="HQ243" s="62">
        <v>0</v>
      </c>
      <c r="HR243" s="62">
        <v>0</v>
      </c>
    </row>
    <row r="244" spans="32:226" s="43" customFormat="1">
      <c r="AF244" s="54">
        <v>42353</v>
      </c>
      <c r="AG244" s="43">
        <v>15.98</v>
      </c>
      <c r="AH244" s="43">
        <v>214985</v>
      </c>
      <c r="AI244" s="43">
        <f t="shared" si="73"/>
        <v>214985</v>
      </c>
      <c r="AK244" s="58">
        <f t="shared" si="74"/>
        <v>42499</v>
      </c>
      <c r="AL244" s="43">
        <f t="shared" si="78"/>
        <v>239</v>
      </c>
      <c r="AM244" s="43">
        <f>IF(AK244="","",NETWORKDAYS(AK244,$AM$2,FERIADOS!$A$1:$A$830)-1)</f>
        <v>165</v>
      </c>
      <c r="AN244" s="63">
        <v>3.5164</v>
      </c>
      <c r="AO244" s="43">
        <f t="shared" si="75"/>
        <v>13.695</v>
      </c>
      <c r="AP244" s="50">
        <f t="shared" si="76"/>
        <v>213774</v>
      </c>
      <c r="AQ244" s="59">
        <f t="shared" si="71"/>
        <v>321.88543747919181</v>
      </c>
      <c r="AR244" s="59">
        <f t="shared" si="77"/>
        <v>0</v>
      </c>
      <c r="AS244" s="72">
        <v>42499</v>
      </c>
      <c r="AT244" s="73">
        <v>5604.2365754276589</v>
      </c>
      <c r="AU244" s="62">
        <v>0</v>
      </c>
      <c r="AV244" s="62">
        <v>0</v>
      </c>
      <c r="AW244" s="62">
        <v>0</v>
      </c>
      <c r="AX244" s="62">
        <v>0</v>
      </c>
      <c r="AY244" s="62">
        <v>0</v>
      </c>
      <c r="AZ244" s="62">
        <v>0</v>
      </c>
      <c r="BA244" s="62">
        <v>0</v>
      </c>
      <c r="BB244" s="62">
        <v>0</v>
      </c>
      <c r="BC244" s="62">
        <v>0</v>
      </c>
      <c r="BD244" s="62">
        <v>0</v>
      </c>
      <c r="BE244" s="62">
        <v>0</v>
      </c>
      <c r="BF244" s="62">
        <v>0</v>
      </c>
      <c r="BG244" s="62">
        <v>0</v>
      </c>
      <c r="BH244" s="62">
        <v>0</v>
      </c>
      <c r="BI244" s="62">
        <v>0</v>
      </c>
      <c r="BJ244" s="62">
        <v>0</v>
      </c>
      <c r="BK244" s="62">
        <v>0</v>
      </c>
      <c r="BL244" s="62">
        <v>0</v>
      </c>
      <c r="BM244" s="62">
        <v>0</v>
      </c>
      <c r="BN244" s="74">
        <v>0</v>
      </c>
      <c r="BO244" s="75">
        <v>0</v>
      </c>
      <c r="BP244" s="62">
        <v>0</v>
      </c>
      <c r="BQ244" s="62">
        <v>0</v>
      </c>
      <c r="BR244" s="62">
        <v>0</v>
      </c>
      <c r="BS244" s="62">
        <v>0</v>
      </c>
      <c r="BT244" s="62">
        <v>0</v>
      </c>
      <c r="BU244" s="62">
        <v>0</v>
      </c>
      <c r="BV244" s="62">
        <v>0</v>
      </c>
      <c r="BW244" s="62">
        <v>0</v>
      </c>
      <c r="BX244" s="62">
        <v>0</v>
      </c>
      <c r="BY244" s="62">
        <v>0</v>
      </c>
      <c r="BZ244" s="62">
        <v>0</v>
      </c>
      <c r="CA244" s="62">
        <v>0</v>
      </c>
      <c r="CB244" s="62">
        <v>14.135</v>
      </c>
      <c r="CC244" s="62">
        <v>3425</v>
      </c>
      <c r="CD244" s="62">
        <v>0.57058237149622049</v>
      </c>
      <c r="CE244" s="62">
        <v>14.11</v>
      </c>
      <c r="CF244" s="62">
        <v>146920</v>
      </c>
      <c r="CG244" s="62">
        <v>55.520259165904051</v>
      </c>
      <c r="CH244" s="62">
        <v>14.096</v>
      </c>
      <c r="CI244" s="62">
        <v>40285</v>
      </c>
      <c r="CJ244" s="62">
        <v>23.168054949268747</v>
      </c>
      <c r="CK244" s="62">
        <v>14.05</v>
      </c>
      <c r="CL244" s="62">
        <v>710</v>
      </c>
      <c r="CM244" s="62">
        <v>0.55838937561949376</v>
      </c>
      <c r="CN244" s="62">
        <v>13.994999999999999</v>
      </c>
      <c r="CO244" s="62">
        <v>37445</v>
      </c>
      <c r="CP244" s="62">
        <v>36.522952668950914</v>
      </c>
      <c r="CQ244" s="62">
        <v>13.772</v>
      </c>
      <c r="CR244" s="62">
        <v>10</v>
      </c>
      <c r="CS244" s="62">
        <v>1.1542888790347455E-2</v>
      </c>
      <c r="CT244" s="62">
        <v>13.772</v>
      </c>
      <c r="CU244" s="62">
        <v>10</v>
      </c>
      <c r="CV244" s="62">
        <v>1.3268079504256286E-2</v>
      </c>
      <c r="CW244" s="62">
        <v>13.772</v>
      </c>
      <c r="CX244" s="62">
        <v>213774</v>
      </c>
      <c r="CY244" s="62">
        <v>321.88543747919181</v>
      </c>
      <c r="CZ244" s="62">
        <v>13.58</v>
      </c>
      <c r="DA244" s="62">
        <v>10</v>
      </c>
      <c r="DB244" s="62">
        <v>1.6986356283084987E-2</v>
      </c>
      <c r="DC244" s="62">
        <v>13.505000000000001</v>
      </c>
      <c r="DD244" s="62">
        <v>590</v>
      </c>
      <c r="DE244" s="62">
        <v>1.0895141024525248</v>
      </c>
      <c r="DF244" s="62">
        <v>13.41</v>
      </c>
      <c r="DG244" s="62">
        <v>6480</v>
      </c>
      <c r="DH244" s="62">
        <v>13.170340354702837</v>
      </c>
      <c r="DI244" s="62">
        <v>13.334</v>
      </c>
      <c r="DJ244" s="62">
        <v>0</v>
      </c>
      <c r="DK244" s="62">
        <v>0</v>
      </c>
      <c r="DL244" s="62">
        <v>13.254</v>
      </c>
      <c r="DM244" s="62">
        <v>0</v>
      </c>
      <c r="DN244" s="62">
        <v>0</v>
      </c>
      <c r="DO244" s="62">
        <v>13.19</v>
      </c>
      <c r="DP244" s="62">
        <v>78860</v>
      </c>
      <c r="DQ244" s="62">
        <v>197.70876745554406</v>
      </c>
      <c r="DR244" s="62">
        <v>0</v>
      </c>
      <c r="DS244" s="62">
        <v>0</v>
      </c>
      <c r="DT244" s="62">
        <v>0</v>
      </c>
      <c r="DU244" s="62">
        <v>0</v>
      </c>
      <c r="DV244" s="62">
        <v>0</v>
      </c>
      <c r="DW244" s="62">
        <v>0</v>
      </c>
      <c r="DX244" s="62">
        <v>13.02</v>
      </c>
      <c r="DY244" s="62">
        <v>7415</v>
      </c>
      <c r="DZ244" s="62">
        <v>22.069361180862138</v>
      </c>
      <c r="EA244" s="62"/>
      <c r="EB244" s="62"/>
      <c r="EC244" s="62"/>
      <c r="ED244" s="62"/>
      <c r="EE244" s="62"/>
      <c r="EF244" s="62"/>
      <c r="EG244" s="62">
        <v>12.87</v>
      </c>
      <c r="EH244" s="62">
        <v>352130</v>
      </c>
      <c r="EI244" s="62">
        <v>1196.9779256388886</v>
      </c>
      <c r="EJ244" s="62"/>
      <c r="EK244" s="62">
        <v>0</v>
      </c>
      <c r="EL244" s="62">
        <v>0</v>
      </c>
      <c r="EM244" s="62">
        <v>0</v>
      </c>
      <c r="EN244" s="62">
        <v>0</v>
      </c>
      <c r="EO244" s="62">
        <v>0</v>
      </c>
      <c r="EP244" s="62">
        <v>12.81</v>
      </c>
      <c r="EQ244" s="62">
        <v>7570</v>
      </c>
      <c r="ER244" s="62">
        <v>28.70632706602931</v>
      </c>
      <c r="ES244" s="62">
        <v>12.75</v>
      </c>
      <c r="ET244" s="62">
        <v>7625</v>
      </c>
      <c r="EU244" s="62">
        <v>31.823046030298002</v>
      </c>
      <c r="EV244" s="62">
        <v>12.7</v>
      </c>
      <c r="EW244" s="62">
        <v>60</v>
      </c>
      <c r="EX244" s="62">
        <v>0.27214435443043844</v>
      </c>
      <c r="EY244" s="62">
        <v>12.66</v>
      </c>
      <c r="EZ244" s="62">
        <v>210352</v>
      </c>
      <c r="FA244" s="62">
        <v>1023.0223729009132</v>
      </c>
      <c r="FB244" s="62">
        <v>12.67</v>
      </c>
      <c r="FC244" s="62">
        <v>305</v>
      </c>
      <c r="FD244" s="62">
        <v>1.572795056697883</v>
      </c>
      <c r="FE244" s="62">
        <v>12.68</v>
      </c>
      <c r="FF244" s="62">
        <v>14645</v>
      </c>
      <c r="FG244" s="62">
        <v>79.569332469173403</v>
      </c>
      <c r="FH244" s="62">
        <v>12.685</v>
      </c>
      <c r="FI244" s="62">
        <v>110</v>
      </c>
      <c r="FJ244" s="62">
        <v>0.62764947159345086</v>
      </c>
      <c r="FK244" s="62">
        <v>12.69</v>
      </c>
      <c r="FL244" s="76">
        <v>70820</v>
      </c>
      <c r="FM244" s="76">
        <v>421.31158802271557</v>
      </c>
      <c r="FN244" s="76">
        <v>12.69</v>
      </c>
      <c r="FO244" s="76">
        <v>45</v>
      </c>
      <c r="FP244" s="76">
        <v>0.27750955522149945</v>
      </c>
      <c r="FQ244" s="76">
        <v>12.69</v>
      </c>
      <c r="FR244" s="76">
        <v>495</v>
      </c>
      <c r="FS244" s="76">
        <v>3.1501825819102578</v>
      </c>
      <c r="FT244" s="76">
        <v>12.69</v>
      </c>
      <c r="FU244" s="76">
        <v>40</v>
      </c>
      <c r="FV244" s="76">
        <v>0.26224775796137634</v>
      </c>
      <c r="FW244" s="76">
        <v>12.69</v>
      </c>
      <c r="FX244" s="76">
        <v>215420</v>
      </c>
      <c r="FY244" s="76">
        <v>1448.8581075781183</v>
      </c>
      <c r="FZ244" s="76">
        <v>12.707000000000001</v>
      </c>
      <c r="GA244" s="76">
        <v>25</v>
      </c>
      <c r="GB244" s="76">
        <v>0.17172187453679316</v>
      </c>
      <c r="GC244" s="62">
        <v>12.722</v>
      </c>
      <c r="GD244" s="62">
        <v>10</v>
      </c>
      <c r="GE244" s="62">
        <v>7.0001498075598106E-2</v>
      </c>
      <c r="GF244" s="62">
        <v>12.737</v>
      </c>
      <c r="GG244" s="62">
        <v>10</v>
      </c>
      <c r="GH244" s="62">
        <v>7.1226361471891098E-2</v>
      </c>
      <c r="GI244" s="62">
        <v>12.75</v>
      </c>
      <c r="GJ244" s="62">
        <v>1120</v>
      </c>
      <c r="GK244" s="62">
        <v>8.0950289653057013</v>
      </c>
      <c r="GL244" s="62">
        <v>12.787000000000001</v>
      </c>
      <c r="GM244" s="62">
        <v>0</v>
      </c>
      <c r="GN244" s="62">
        <v>0</v>
      </c>
      <c r="GO244" s="62">
        <v>12.82</v>
      </c>
      <c r="GP244" s="62">
        <v>49305</v>
      </c>
      <c r="GQ244" s="62">
        <v>370.35041784765161</v>
      </c>
      <c r="GR244" s="62">
        <v>12.836</v>
      </c>
      <c r="GS244" s="62">
        <v>0</v>
      </c>
      <c r="GT244" s="62">
        <v>0</v>
      </c>
      <c r="GU244" s="62">
        <v>12.85</v>
      </c>
      <c r="GV244" s="62">
        <v>275</v>
      </c>
      <c r="GW244" s="62">
        <v>2.1019466183058455</v>
      </c>
      <c r="GX244" s="62">
        <v>12.891999999999999</v>
      </c>
      <c r="GY244" s="62">
        <v>0</v>
      </c>
      <c r="GZ244" s="62">
        <v>0</v>
      </c>
      <c r="HA244" s="62">
        <v>12.93</v>
      </c>
      <c r="HB244" s="62">
        <v>34135</v>
      </c>
      <c r="HC244" s="62">
        <v>259.75632365770207</v>
      </c>
      <c r="HD244" s="62">
        <v>12.93</v>
      </c>
      <c r="HE244" s="62">
        <v>460</v>
      </c>
      <c r="HF244" s="62">
        <v>3.4587200643698379</v>
      </c>
      <c r="HG244" s="62">
        <v>12.95</v>
      </c>
      <c r="HH244" s="62">
        <v>7010</v>
      </c>
      <c r="HI244" s="62">
        <v>51.424503627716305</v>
      </c>
      <c r="HJ244" s="62">
        <v>0</v>
      </c>
      <c r="HK244" s="62">
        <v>0</v>
      </c>
      <c r="HL244" s="62">
        <v>0</v>
      </c>
      <c r="HM244" s="62">
        <v>12.95</v>
      </c>
      <c r="HN244" s="62">
        <v>0</v>
      </c>
      <c r="HO244" s="62">
        <v>0</v>
      </c>
      <c r="HP244" s="62">
        <v>12.95</v>
      </c>
      <c r="HQ244" s="62">
        <v>0</v>
      </c>
      <c r="HR244" s="62">
        <v>0</v>
      </c>
    </row>
    <row r="245" spans="32:226" s="43" customFormat="1">
      <c r="AF245" s="54">
        <v>42354</v>
      </c>
      <c r="AG245" s="43">
        <v>16.04</v>
      </c>
      <c r="AH245" s="43">
        <v>411200</v>
      </c>
      <c r="AI245" s="43">
        <f t="shared" si="73"/>
        <v>411200</v>
      </c>
      <c r="AK245" s="58">
        <f t="shared" si="74"/>
        <v>42496</v>
      </c>
      <c r="AL245" s="43">
        <f t="shared" si="78"/>
        <v>240</v>
      </c>
      <c r="AM245" s="43">
        <f>IF(AK245="","",NETWORKDAYS(AK245,$AM$2,FERIADOS!$A$1:$A$830)-1)</f>
        <v>166</v>
      </c>
      <c r="AN245" s="63">
        <v>3.5019</v>
      </c>
      <c r="AO245" s="43">
        <f t="shared" si="75"/>
        <v>13.675000000000001</v>
      </c>
      <c r="AP245" s="50">
        <f t="shared" si="76"/>
        <v>59018</v>
      </c>
      <c r="AQ245" s="59">
        <f t="shared" si="71"/>
        <v>89.754275336013521</v>
      </c>
      <c r="AR245" s="59">
        <f t="shared" si="77"/>
        <v>0</v>
      </c>
      <c r="AS245" s="72">
        <v>42496</v>
      </c>
      <c r="AT245" s="73">
        <v>3541.2155318249652</v>
      </c>
      <c r="AU245" s="62">
        <v>0</v>
      </c>
      <c r="AV245" s="62">
        <v>0</v>
      </c>
      <c r="AW245" s="62">
        <v>0</v>
      </c>
      <c r="AX245" s="62">
        <v>0</v>
      </c>
      <c r="AY245" s="62">
        <v>0</v>
      </c>
      <c r="AZ245" s="62">
        <v>0</v>
      </c>
      <c r="BA245" s="62">
        <v>0</v>
      </c>
      <c r="BB245" s="62">
        <v>0</v>
      </c>
      <c r="BC245" s="62">
        <v>0</v>
      </c>
      <c r="BD245" s="62">
        <v>0</v>
      </c>
      <c r="BE245" s="62">
        <v>0</v>
      </c>
      <c r="BF245" s="62">
        <v>0</v>
      </c>
      <c r="BG245" s="62">
        <v>0</v>
      </c>
      <c r="BH245" s="62">
        <v>0</v>
      </c>
      <c r="BI245" s="62">
        <v>0</v>
      </c>
      <c r="BJ245" s="62">
        <v>0</v>
      </c>
      <c r="BK245" s="62">
        <v>0</v>
      </c>
      <c r="BL245" s="62">
        <v>0</v>
      </c>
      <c r="BM245" s="62">
        <v>0</v>
      </c>
      <c r="BN245" s="74">
        <v>0</v>
      </c>
      <c r="BO245" s="75">
        <v>0</v>
      </c>
      <c r="BP245" s="62">
        <v>0</v>
      </c>
      <c r="BQ245" s="62">
        <v>0</v>
      </c>
      <c r="BR245" s="62">
        <v>0</v>
      </c>
      <c r="BS245" s="62">
        <v>0</v>
      </c>
      <c r="BT245" s="62">
        <v>0</v>
      </c>
      <c r="BU245" s="62">
        <v>0</v>
      </c>
      <c r="BV245" s="62">
        <v>0</v>
      </c>
      <c r="BW245" s="62">
        <v>0</v>
      </c>
      <c r="BX245" s="62">
        <v>0</v>
      </c>
      <c r="BY245" s="62">
        <v>0</v>
      </c>
      <c r="BZ245" s="62">
        <v>0</v>
      </c>
      <c r="CA245" s="62">
        <v>0</v>
      </c>
      <c r="CB245" s="62">
        <v>14.13</v>
      </c>
      <c r="CC245" s="62">
        <v>37050</v>
      </c>
      <c r="CD245" s="62">
        <v>6.5592869946902796</v>
      </c>
      <c r="CE245" s="62">
        <v>14.105</v>
      </c>
      <c r="CF245" s="62">
        <v>199550</v>
      </c>
      <c r="CG245" s="62">
        <v>77.625924995875579</v>
      </c>
      <c r="CH245" s="62">
        <v>14.09</v>
      </c>
      <c r="CI245" s="62">
        <v>10755</v>
      </c>
      <c r="CJ245" s="62">
        <v>6.3114746318987889</v>
      </c>
      <c r="CK245" s="62">
        <v>14.04</v>
      </c>
      <c r="CL245" s="62">
        <v>2480</v>
      </c>
      <c r="CM245" s="62">
        <v>1.9813007749909111</v>
      </c>
      <c r="CN245" s="62">
        <v>13.984999999999999</v>
      </c>
      <c r="CO245" s="62">
        <v>52795</v>
      </c>
      <c r="CP245" s="62">
        <v>52.184745218044796</v>
      </c>
      <c r="CQ245" s="62">
        <v>13.785</v>
      </c>
      <c r="CR245" s="62">
        <v>10</v>
      </c>
      <c r="CS245" s="62">
        <v>1.1676179769558386E-2</v>
      </c>
      <c r="CT245" s="62">
        <v>13.785</v>
      </c>
      <c r="CU245" s="62">
        <v>10</v>
      </c>
      <c r="CV245" s="62">
        <v>1.340625792865797E-2</v>
      </c>
      <c r="CW245" s="62">
        <v>13.785</v>
      </c>
      <c r="CX245" s="62">
        <v>59018</v>
      </c>
      <c r="CY245" s="62">
        <v>89.754275336013521</v>
      </c>
      <c r="CZ245" s="62">
        <v>13.545</v>
      </c>
      <c r="DA245" s="62">
        <v>330</v>
      </c>
      <c r="DB245" s="62">
        <v>0.56588403307742119</v>
      </c>
      <c r="DC245" s="62">
        <v>13.48</v>
      </c>
      <c r="DD245" s="62">
        <v>70</v>
      </c>
      <c r="DE245" s="62">
        <v>0.13041648046944398</v>
      </c>
      <c r="DF245" s="62">
        <v>13.37</v>
      </c>
      <c r="DG245" s="62">
        <v>4555</v>
      </c>
      <c r="DH245" s="62">
        <v>9.3384203920367241</v>
      </c>
      <c r="DI245" s="62">
        <v>13.285</v>
      </c>
      <c r="DJ245" s="62">
        <v>500</v>
      </c>
      <c r="DK245" s="62">
        <v>1.0970652757170287</v>
      </c>
      <c r="DL245" s="62">
        <v>13.194000000000001</v>
      </c>
      <c r="DM245" s="62">
        <v>0</v>
      </c>
      <c r="DN245" s="62">
        <v>0</v>
      </c>
      <c r="DO245" s="62">
        <v>13.12</v>
      </c>
      <c r="DP245" s="62">
        <v>25900</v>
      </c>
      <c r="DQ245" s="62">
        <v>65.482284747570816</v>
      </c>
      <c r="DR245" s="62">
        <v>0</v>
      </c>
      <c r="DS245" s="62">
        <v>0</v>
      </c>
      <c r="DT245" s="62">
        <v>0</v>
      </c>
      <c r="DU245" s="62">
        <v>0</v>
      </c>
      <c r="DV245" s="62">
        <v>0</v>
      </c>
      <c r="DW245" s="62">
        <v>0</v>
      </c>
      <c r="DX245" s="62">
        <v>12.93</v>
      </c>
      <c r="DY245" s="62">
        <v>3205</v>
      </c>
      <c r="DZ245" s="62">
        <v>9.619415614776333</v>
      </c>
      <c r="EA245" s="62"/>
      <c r="EB245" s="62"/>
      <c r="EC245" s="62"/>
      <c r="ED245" s="62"/>
      <c r="EE245" s="62"/>
      <c r="EF245" s="62"/>
      <c r="EG245" s="62">
        <v>12.8</v>
      </c>
      <c r="EH245" s="62">
        <v>168725</v>
      </c>
      <c r="EI245" s="62">
        <v>577.97341503709379</v>
      </c>
      <c r="EJ245" s="62"/>
      <c r="EK245" s="62">
        <v>0</v>
      </c>
      <c r="EL245" s="62">
        <v>0</v>
      </c>
      <c r="EM245" s="62">
        <v>0</v>
      </c>
      <c r="EN245" s="62">
        <v>0</v>
      </c>
      <c r="EO245" s="62">
        <v>0</v>
      </c>
      <c r="EP245" s="62">
        <v>12.73</v>
      </c>
      <c r="EQ245" s="62">
        <v>14070</v>
      </c>
      <c r="ER245" s="62">
        <v>53.773133208284939</v>
      </c>
      <c r="ES245" s="62">
        <v>12.67</v>
      </c>
      <c r="ET245" s="62">
        <v>10905</v>
      </c>
      <c r="EU245" s="62">
        <v>45.865812179652544</v>
      </c>
      <c r="EV245" s="62">
        <v>12.63</v>
      </c>
      <c r="EW245" s="62">
        <v>1120</v>
      </c>
      <c r="EX245" s="62">
        <v>5.1178880763630064</v>
      </c>
      <c r="EY245" s="62">
        <v>12.57</v>
      </c>
      <c r="EZ245" s="62">
        <v>145085</v>
      </c>
      <c r="FA245" s="62">
        <v>711.32331766875086</v>
      </c>
      <c r="FB245" s="62">
        <v>12.565</v>
      </c>
      <c r="FC245" s="62">
        <v>1660</v>
      </c>
      <c r="FD245" s="62">
        <v>8.6345596445658721</v>
      </c>
      <c r="FE245" s="62">
        <v>12.59</v>
      </c>
      <c r="FF245" s="62">
        <v>17245</v>
      </c>
      <c r="FG245" s="62">
        <v>94.469720952443694</v>
      </c>
      <c r="FH245" s="62">
        <v>12.574999999999999</v>
      </c>
      <c r="FI245" s="62">
        <v>13320</v>
      </c>
      <c r="FJ245" s="62">
        <v>76.698860154934394</v>
      </c>
      <c r="FK245" s="62">
        <v>12.59</v>
      </c>
      <c r="FL245" s="76">
        <v>39825</v>
      </c>
      <c r="FM245" s="76">
        <v>239.03217451195425</v>
      </c>
      <c r="FN245" s="76">
        <v>12.579000000000001</v>
      </c>
      <c r="FO245" s="76">
        <v>40</v>
      </c>
      <c r="FP245" s="76">
        <v>0.2490296695554412</v>
      </c>
      <c r="FQ245" s="76">
        <v>12.57</v>
      </c>
      <c r="FR245" s="76">
        <v>590</v>
      </c>
      <c r="FS245" s="76">
        <v>3.7928368200716749</v>
      </c>
      <c r="FT245" s="76">
        <v>12.574999999999999</v>
      </c>
      <c r="FU245" s="76">
        <v>5</v>
      </c>
      <c r="FV245" s="76">
        <v>3.3112673432477632E-2</v>
      </c>
      <c r="FW245" s="76">
        <v>12.58</v>
      </c>
      <c r="FX245" s="76">
        <v>161625</v>
      </c>
      <c r="FY245" s="76">
        <v>1097.9983561109432</v>
      </c>
      <c r="FZ245" s="76">
        <v>12.593999999999999</v>
      </c>
      <c r="GA245" s="76">
        <v>0</v>
      </c>
      <c r="GB245" s="76">
        <v>0</v>
      </c>
      <c r="GC245" s="62">
        <v>12.606999999999999</v>
      </c>
      <c r="GD245" s="62">
        <v>0</v>
      </c>
      <c r="GE245" s="62">
        <v>0</v>
      </c>
      <c r="GF245" s="62">
        <v>12.619</v>
      </c>
      <c r="GG245" s="62">
        <v>0</v>
      </c>
      <c r="GH245" s="62">
        <v>0</v>
      </c>
      <c r="GI245" s="62">
        <v>12.63</v>
      </c>
      <c r="GJ245" s="62">
        <v>910</v>
      </c>
      <c r="GK245" s="62">
        <v>6.6528157081159494</v>
      </c>
      <c r="GL245" s="62">
        <v>12.673</v>
      </c>
      <c r="GM245" s="62">
        <v>0</v>
      </c>
      <c r="GN245" s="62">
        <v>0</v>
      </c>
      <c r="GO245" s="62">
        <v>12.71</v>
      </c>
      <c r="GP245" s="62">
        <v>12660</v>
      </c>
      <c r="GQ245" s="62">
        <v>96.213620026050563</v>
      </c>
      <c r="GR245" s="62">
        <v>12.723000000000001</v>
      </c>
      <c r="GS245" s="62">
        <v>0</v>
      </c>
      <c r="GT245" s="62">
        <v>0</v>
      </c>
      <c r="GU245" s="62">
        <v>12.734999999999999</v>
      </c>
      <c r="GV245" s="62">
        <v>30</v>
      </c>
      <c r="GW245" s="62">
        <v>0.23229549794147411</v>
      </c>
      <c r="GX245" s="62">
        <v>12.769</v>
      </c>
      <c r="GY245" s="62">
        <v>0</v>
      </c>
      <c r="GZ245" s="62">
        <v>0</v>
      </c>
      <c r="HA245" s="62">
        <v>12.8</v>
      </c>
      <c r="HB245" s="62">
        <v>20075</v>
      </c>
      <c r="HC245" s="62">
        <v>155.10440950632244</v>
      </c>
      <c r="HD245" s="62">
        <v>12.795</v>
      </c>
      <c r="HE245" s="62">
        <v>60</v>
      </c>
      <c r="HF245" s="62">
        <v>0.45877245270383166</v>
      </c>
      <c r="HG245" s="62">
        <v>12.82</v>
      </c>
      <c r="HH245" s="62">
        <v>6285</v>
      </c>
      <c r="HI245" s="62">
        <v>46.915824992924477</v>
      </c>
      <c r="HJ245" s="62">
        <v>0</v>
      </c>
      <c r="HK245" s="62">
        <v>0</v>
      </c>
      <c r="HL245" s="62">
        <v>0</v>
      </c>
      <c r="HM245" s="62">
        <v>12.82</v>
      </c>
      <c r="HN245" s="62">
        <v>0</v>
      </c>
      <c r="HO245" s="62">
        <v>0</v>
      </c>
      <c r="HP245" s="62">
        <v>12.82</v>
      </c>
      <c r="HQ245" s="62">
        <v>0</v>
      </c>
      <c r="HR245" s="62">
        <v>0</v>
      </c>
    </row>
    <row r="246" spans="32:226" s="43" customFormat="1">
      <c r="AF246" s="54">
        <v>42355</v>
      </c>
      <c r="AG246" s="43">
        <v>15.85</v>
      </c>
      <c r="AH246" s="43">
        <v>206500</v>
      </c>
      <c r="AI246" s="43">
        <f t="shared" si="73"/>
        <v>206500</v>
      </c>
      <c r="AK246" s="58">
        <f t="shared" si="74"/>
        <v>42495</v>
      </c>
      <c r="AL246" s="43">
        <f t="shared" si="78"/>
        <v>241</v>
      </c>
      <c r="AM246" s="43">
        <f>IF(AK246="","",NETWORKDAYS(AK246,$AM$2,FERIADOS!$A$1:$A$830)-1)</f>
        <v>167</v>
      </c>
      <c r="AN246" s="63">
        <v>3.5346000000000002</v>
      </c>
      <c r="AO246" s="43">
        <f t="shared" si="75"/>
        <v>13.68</v>
      </c>
      <c r="AP246" s="50">
        <f t="shared" si="76"/>
        <v>120760</v>
      </c>
      <c r="AQ246" s="59">
        <f t="shared" si="71"/>
        <v>182.94180414668605</v>
      </c>
      <c r="AR246" s="59">
        <f t="shared" si="77"/>
        <v>0</v>
      </c>
      <c r="AS246" s="72">
        <v>42495</v>
      </c>
      <c r="AT246" s="73">
        <v>3909.4812540820099</v>
      </c>
      <c r="AU246" s="62">
        <v>0</v>
      </c>
      <c r="AV246" s="62">
        <v>0</v>
      </c>
      <c r="AW246" s="62">
        <v>0</v>
      </c>
      <c r="AX246" s="62">
        <v>0</v>
      </c>
      <c r="AY246" s="62">
        <v>0</v>
      </c>
      <c r="AZ246" s="62">
        <v>0</v>
      </c>
      <c r="BA246" s="62">
        <v>0</v>
      </c>
      <c r="BB246" s="62">
        <v>0</v>
      </c>
      <c r="BC246" s="62">
        <v>0</v>
      </c>
      <c r="BD246" s="62">
        <v>0</v>
      </c>
      <c r="BE246" s="62">
        <v>0</v>
      </c>
      <c r="BF246" s="62">
        <v>0</v>
      </c>
      <c r="BG246" s="62">
        <v>0</v>
      </c>
      <c r="BH246" s="62">
        <v>0</v>
      </c>
      <c r="BI246" s="62">
        <v>0</v>
      </c>
      <c r="BJ246" s="62">
        <v>0</v>
      </c>
      <c r="BK246" s="62">
        <v>0</v>
      </c>
      <c r="BL246" s="62">
        <v>0</v>
      </c>
      <c r="BM246" s="62">
        <v>0</v>
      </c>
      <c r="BN246" s="74">
        <v>0</v>
      </c>
      <c r="BO246" s="75">
        <v>0</v>
      </c>
      <c r="BP246" s="62">
        <v>0</v>
      </c>
      <c r="BQ246" s="62">
        <v>0</v>
      </c>
      <c r="BR246" s="62">
        <v>0</v>
      </c>
      <c r="BS246" s="62">
        <v>0</v>
      </c>
      <c r="BT246" s="62">
        <v>0</v>
      </c>
      <c r="BU246" s="62">
        <v>0</v>
      </c>
      <c r="BV246" s="62">
        <v>0</v>
      </c>
      <c r="BW246" s="62">
        <v>0</v>
      </c>
      <c r="BX246" s="62">
        <v>0</v>
      </c>
      <c r="BY246" s="62">
        <v>0</v>
      </c>
      <c r="BZ246" s="62">
        <v>0</v>
      </c>
      <c r="CA246" s="62">
        <v>0</v>
      </c>
      <c r="CB246" s="62">
        <v>14.131</v>
      </c>
      <c r="CC246" s="62">
        <v>26025</v>
      </c>
      <c r="CD246" s="62">
        <v>4.8158378203575545</v>
      </c>
      <c r="CE246" s="62">
        <v>14.106</v>
      </c>
      <c r="CF246" s="62">
        <v>207210</v>
      </c>
      <c r="CG246" s="62">
        <v>81.812803425069959</v>
      </c>
      <c r="CH246" s="62">
        <v>14.076000000000001</v>
      </c>
      <c r="CI246" s="62">
        <v>510</v>
      </c>
      <c r="CJ246" s="62">
        <v>0.3012694947012407</v>
      </c>
      <c r="CK246" s="62">
        <v>14.03</v>
      </c>
      <c r="CL246" s="62">
        <v>820</v>
      </c>
      <c r="CM246" s="62">
        <v>0.65650826883461499</v>
      </c>
      <c r="CN246" s="62">
        <v>13.98</v>
      </c>
      <c r="CO246" s="62">
        <v>96850</v>
      </c>
      <c r="CP246" s="62">
        <v>95.704401107464506</v>
      </c>
      <c r="CQ246" s="62">
        <v>13.788</v>
      </c>
      <c r="CR246" s="62">
        <v>15</v>
      </c>
      <c r="CS246" s="62">
        <v>1.7481403462238119E-2</v>
      </c>
      <c r="CT246" s="62">
        <v>13.788</v>
      </c>
      <c r="CU246" s="62">
        <v>15</v>
      </c>
      <c r="CV246" s="62">
        <v>2.004963666093787E-2</v>
      </c>
      <c r="CW246" s="62">
        <v>13.788</v>
      </c>
      <c r="CX246" s="62">
        <v>120760</v>
      </c>
      <c r="CY246" s="62">
        <v>182.94180414668605</v>
      </c>
      <c r="CZ246" s="62">
        <v>13.548</v>
      </c>
      <c r="DA246" s="62">
        <v>25</v>
      </c>
      <c r="DB246" s="62">
        <v>4.2674626260090227E-2</v>
      </c>
      <c r="DC246" s="62">
        <v>13.461</v>
      </c>
      <c r="DD246" s="62">
        <v>90</v>
      </c>
      <c r="DE246" s="62">
        <v>0.16689687739643591</v>
      </c>
      <c r="DF246" s="62">
        <v>13.37</v>
      </c>
      <c r="DG246" s="62">
        <v>5150</v>
      </c>
      <c r="DH246" s="62">
        <v>10.500829745355832</v>
      </c>
      <c r="DI246" s="62">
        <v>13.28</v>
      </c>
      <c r="DJ246" s="62">
        <v>0</v>
      </c>
      <c r="DK246" s="62">
        <v>0</v>
      </c>
      <c r="DL246" s="62">
        <v>13.186</v>
      </c>
      <c r="DM246" s="62">
        <v>0</v>
      </c>
      <c r="DN246" s="62">
        <v>0</v>
      </c>
      <c r="DO246" s="62">
        <v>13.11</v>
      </c>
      <c r="DP246" s="62">
        <v>27270</v>
      </c>
      <c r="DQ246" s="62">
        <v>68.522460938933307</v>
      </c>
      <c r="DR246" s="62">
        <v>0</v>
      </c>
      <c r="DS246" s="62">
        <v>0</v>
      </c>
      <c r="DT246" s="62">
        <v>0</v>
      </c>
      <c r="DU246" s="62">
        <v>0</v>
      </c>
      <c r="DV246" s="62">
        <v>0</v>
      </c>
      <c r="DW246" s="62">
        <v>0</v>
      </c>
      <c r="DX246" s="62">
        <v>12.93</v>
      </c>
      <c r="DY246" s="62">
        <v>5770</v>
      </c>
      <c r="DZ246" s="62">
        <v>17.197765376688999</v>
      </c>
      <c r="EA246" s="62"/>
      <c r="EB246" s="62"/>
      <c r="EC246" s="62"/>
      <c r="ED246" s="62"/>
      <c r="EE246" s="62"/>
      <c r="EF246" s="62"/>
      <c r="EG246" s="62">
        <v>12.78</v>
      </c>
      <c r="EH246" s="62">
        <v>169495</v>
      </c>
      <c r="EI246" s="62">
        <v>576.61823775146695</v>
      </c>
      <c r="EJ246" s="62"/>
      <c r="EK246" s="62">
        <v>0</v>
      </c>
      <c r="EL246" s="62">
        <v>0</v>
      </c>
      <c r="EM246" s="62">
        <v>0</v>
      </c>
      <c r="EN246" s="62">
        <v>0</v>
      </c>
      <c r="EO246" s="62">
        <v>0</v>
      </c>
      <c r="EP246" s="62">
        <v>12.71</v>
      </c>
      <c r="EQ246" s="62">
        <v>28805</v>
      </c>
      <c r="ER246" s="62">
        <v>109.30218014600169</v>
      </c>
      <c r="ES246" s="62">
        <v>12.64</v>
      </c>
      <c r="ET246" s="62">
        <v>5345</v>
      </c>
      <c r="EU246" s="62">
        <v>22.322171997753262</v>
      </c>
      <c r="EV246" s="62">
        <v>12.62</v>
      </c>
      <c r="EW246" s="62">
        <v>160</v>
      </c>
      <c r="EX246" s="62">
        <v>0.72543884840932649</v>
      </c>
      <c r="EY246" s="62">
        <v>12.57</v>
      </c>
      <c r="EZ246" s="62">
        <v>128245</v>
      </c>
      <c r="FA246" s="62">
        <v>623.58546952629922</v>
      </c>
      <c r="FB246" s="62">
        <v>12.57</v>
      </c>
      <c r="FC246" s="62">
        <v>7890</v>
      </c>
      <c r="FD246" s="62">
        <v>40.690267476809602</v>
      </c>
      <c r="FE246" s="62">
        <v>12.58</v>
      </c>
      <c r="FF246" s="62">
        <v>11285</v>
      </c>
      <c r="FG246" s="62">
        <v>61.319653466111482</v>
      </c>
      <c r="FH246" s="62">
        <v>12.58</v>
      </c>
      <c r="FI246" s="62">
        <v>115</v>
      </c>
      <c r="FJ246" s="62">
        <v>0.65639414525540696</v>
      </c>
      <c r="FK246" s="62">
        <v>12.58</v>
      </c>
      <c r="FL246" s="76">
        <v>56715</v>
      </c>
      <c r="FM246" s="76">
        <v>337.60536265152172</v>
      </c>
      <c r="FN246" s="76">
        <v>12.564</v>
      </c>
      <c r="FO246" s="76">
        <v>390</v>
      </c>
      <c r="FP246" s="76">
        <v>2.4084677463385673</v>
      </c>
      <c r="FQ246" s="76">
        <v>12.55</v>
      </c>
      <c r="FR246" s="76">
        <v>425</v>
      </c>
      <c r="FS246" s="76">
        <v>2.7106511335161683</v>
      </c>
      <c r="FT246" s="76">
        <v>12.539</v>
      </c>
      <c r="FU246" s="76">
        <v>5</v>
      </c>
      <c r="FV246" s="76">
        <v>3.2877240441199496E-2</v>
      </c>
      <c r="FW246" s="76">
        <v>12.53</v>
      </c>
      <c r="FX246" s="76">
        <v>141461</v>
      </c>
      <c r="FY246" s="76">
        <v>954.88172438668937</v>
      </c>
      <c r="FZ246" s="76">
        <v>12.541</v>
      </c>
      <c r="GA246" s="76">
        <v>7015</v>
      </c>
      <c r="GB246" s="76">
        <v>48.38760984005836</v>
      </c>
      <c r="GC246" s="62">
        <v>12.552</v>
      </c>
      <c r="GD246" s="62">
        <v>3500</v>
      </c>
      <c r="GE246" s="62">
        <v>24.615781225110894</v>
      </c>
      <c r="GF246" s="62">
        <v>12.561</v>
      </c>
      <c r="GG246" s="62">
        <v>10</v>
      </c>
      <c r="GH246" s="62">
        <v>7.1608222405618122E-2</v>
      </c>
      <c r="GI246" s="62">
        <v>12.57</v>
      </c>
      <c r="GJ246" s="62">
        <v>145</v>
      </c>
      <c r="GK246" s="62">
        <v>1.0542251895547143</v>
      </c>
      <c r="GL246" s="62">
        <v>12.618</v>
      </c>
      <c r="GM246" s="62">
        <v>0</v>
      </c>
      <c r="GN246" s="62">
        <v>0</v>
      </c>
      <c r="GO246" s="62">
        <v>12.66</v>
      </c>
      <c r="GP246" s="62">
        <v>40875</v>
      </c>
      <c r="GQ246" s="62">
        <v>308.85140831452225</v>
      </c>
      <c r="GR246" s="62">
        <v>12.683999999999999</v>
      </c>
      <c r="GS246" s="62">
        <v>0</v>
      </c>
      <c r="GT246" s="62">
        <v>0</v>
      </c>
      <c r="GU246" s="62">
        <v>12.705</v>
      </c>
      <c r="GV246" s="62">
        <v>65</v>
      </c>
      <c r="GW246" s="62">
        <v>0.49981922319266331</v>
      </c>
      <c r="GX246" s="62">
        <v>12.723000000000001</v>
      </c>
      <c r="GY246" s="62">
        <v>0</v>
      </c>
      <c r="GZ246" s="62">
        <v>0</v>
      </c>
      <c r="HA246" s="62">
        <v>12.74</v>
      </c>
      <c r="HB246" s="62">
        <v>30685</v>
      </c>
      <c r="HC246" s="62">
        <v>236.08944572000922</v>
      </c>
      <c r="HD246" s="62">
        <v>12.75</v>
      </c>
      <c r="HE246" s="62">
        <v>15</v>
      </c>
      <c r="HF246" s="62">
        <v>0.11410793337962022</v>
      </c>
      <c r="HG246" s="62">
        <v>12.76</v>
      </c>
      <c r="HH246" s="62">
        <v>12665</v>
      </c>
      <c r="HI246" s="62">
        <v>94.237569029289489</v>
      </c>
      <c r="HJ246" s="62">
        <v>0</v>
      </c>
      <c r="HK246" s="62">
        <v>0</v>
      </c>
      <c r="HL246" s="62">
        <v>0</v>
      </c>
      <c r="HM246" s="62">
        <v>12.76</v>
      </c>
      <c r="HN246" s="62">
        <v>0</v>
      </c>
      <c r="HO246" s="62">
        <v>0</v>
      </c>
      <c r="HP246" s="62">
        <v>12.76</v>
      </c>
      <c r="HQ246" s="62">
        <v>0</v>
      </c>
      <c r="HR246" s="62">
        <v>0</v>
      </c>
    </row>
    <row r="247" spans="32:226" s="43" customFormat="1">
      <c r="AF247" s="54">
        <v>42356</v>
      </c>
      <c r="AG247" s="43">
        <v>15.83</v>
      </c>
      <c r="AH247" s="43">
        <v>207050</v>
      </c>
      <c r="AI247" s="43">
        <f t="shared" si="73"/>
        <v>207050</v>
      </c>
      <c r="AK247" s="58">
        <f t="shared" si="74"/>
        <v>42494</v>
      </c>
      <c r="AL247" s="43">
        <f t="shared" si="78"/>
        <v>242</v>
      </c>
      <c r="AM247" s="43">
        <f>IF(AK247="","",NETWORKDAYS(AK247,$AM$2,FERIADOS!$A$1:$A$830)-1)</f>
        <v>168</v>
      </c>
      <c r="AN247" s="63">
        <v>3.5489000000000002</v>
      </c>
      <c r="AO247" s="43">
        <f t="shared" si="75"/>
        <v>13.664999999999999</v>
      </c>
      <c r="AP247" s="50">
        <f t="shared" si="76"/>
        <v>88670</v>
      </c>
      <c r="AQ247" s="59">
        <f t="shared" si="71"/>
        <v>134.54898606875346</v>
      </c>
      <c r="AR247" s="59">
        <f t="shared" si="77"/>
        <v>0</v>
      </c>
      <c r="AS247" s="72">
        <v>42494</v>
      </c>
      <c r="AT247" s="73">
        <v>3023.3131157091498</v>
      </c>
      <c r="AU247" s="62">
        <v>0</v>
      </c>
      <c r="AV247" s="62">
        <v>0</v>
      </c>
      <c r="AW247" s="62">
        <v>0</v>
      </c>
      <c r="AX247" s="62">
        <v>0</v>
      </c>
      <c r="AY247" s="62">
        <v>0</v>
      </c>
      <c r="AZ247" s="62">
        <v>0</v>
      </c>
      <c r="BA247" s="62">
        <v>0</v>
      </c>
      <c r="BB247" s="62">
        <v>0</v>
      </c>
      <c r="BC247" s="62">
        <v>0</v>
      </c>
      <c r="BD247" s="62">
        <v>0</v>
      </c>
      <c r="BE247" s="62">
        <v>0</v>
      </c>
      <c r="BF247" s="62">
        <v>0</v>
      </c>
      <c r="BG247" s="62">
        <v>0</v>
      </c>
      <c r="BH247" s="62">
        <v>0</v>
      </c>
      <c r="BI247" s="62">
        <v>0</v>
      </c>
      <c r="BJ247" s="62">
        <v>0</v>
      </c>
      <c r="BK247" s="62">
        <v>0</v>
      </c>
      <c r="BL247" s="62">
        <v>0</v>
      </c>
      <c r="BM247" s="62">
        <v>0</v>
      </c>
      <c r="BN247" s="74">
        <v>0</v>
      </c>
      <c r="BO247" s="75">
        <v>0</v>
      </c>
      <c r="BP247" s="62">
        <v>0</v>
      </c>
      <c r="BQ247" s="62">
        <v>0</v>
      </c>
      <c r="BR247" s="62">
        <v>0</v>
      </c>
      <c r="BS247" s="62">
        <v>0</v>
      </c>
      <c r="BT247" s="62">
        <v>0</v>
      </c>
      <c r="BU247" s="62">
        <v>0</v>
      </c>
      <c r="BV247" s="62">
        <v>0</v>
      </c>
      <c r="BW247" s="62">
        <v>0</v>
      </c>
      <c r="BX247" s="62">
        <v>0</v>
      </c>
      <c r="BY247" s="62">
        <v>0</v>
      </c>
      <c r="BZ247" s="62">
        <v>0</v>
      </c>
      <c r="CA247" s="62">
        <v>0</v>
      </c>
      <c r="CB247" s="62">
        <v>14.13</v>
      </c>
      <c r="CC247" s="62">
        <v>21510</v>
      </c>
      <c r="CD247" s="62">
        <v>4.1708132649421739</v>
      </c>
      <c r="CE247" s="62">
        <v>14.1</v>
      </c>
      <c r="CF247" s="62">
        <v>324095</v>
      </c>
      <c r="CG247" s="62">
        <v>130.49505900552316</v>
      </c>
      <c r="CH247" s="62">
        <v>14.073</v>
      </c>
      <c r="CI247" s="62">
        <v>4570</v>
      </c>
      <c r="CJ247" s="62">
        <v>2.7307621160671607</v>
      </c>
      <c r="CK247" s="62">
        <v>14.025</v>
      </c>
      <c r="CL247" s="62">
        <v>4010</v>
      </c>
      <c r="CM247" s="62">
        <v>3.2336724997519632</v>
      </c>
      <c r="CN247" s="62">
        <v>13.965</v>
      </c>
      <c r="CO247" s="62">
        <v>90155</v>
      </c>
      <c r="CP247" s="62">
        <v>89.536980154071429</v>
      </c>
      <c r="CQ247" s="62">
        <v>13.805</v>
      </c>
      <c r="CR247" s="62">
        <v>2020</v>
      </c>
      <c r="CS247" s="62">
        <v>2.3615432973550288</v>
      </c>
      <c r="CT247" s="62">
        <v>13.805</v>
      </c>
      <c r="CU247" s="62">
        <v>2020</v>
      </c>
      <c r="CV247" s="62">
        <v>2.7055295208484327</v>
      </c>
      <c r="CW247" s="62">
        <v>13.805</v>
      </c>
      <c r="CX247" s="62">
        <v>88670</v>
      </c>
      <c r="CY247" s="62">
        <v>134.54898606875346</v>
      </c>
      <c r="CZ247" s="62">
        <v>13.53</v>
      </c>
      <c r="DA247" s="62">
        <v>1860</v>
      </c>
      <c r="DB247" s="62">
        <v>3.1781252522025469</v>
      </c>
      <c r="DC247" s="62">
        <v>13.462999999999999</v>
      </c>
      <c r="DD247" s="62">
        <v>5</v>
      </c>
      <c r="DE247" s="62">
        <v>9.2741372459612861E-3</v>
      </c>
      <c r="DF247" s="62">
        <v>13.36</v>
      </c>
      <c r="DG247" s="62">
        <v>5070</v>
      </c>
      <c r="DH247" s="62">
        <v>10.337230001326811</v>
      </c>
      <c r="DI247" s="62">
        <v>13.28</v>
      </c>
      <c r="DJ247" s="62">
        <v>0</v>
      </c>
      <c r="DK247" s="62">
        <v>0</v>
      </c>
      <c r="DL247" s="62">
        <v>13.196999999999999</v>
      </c>
      <c r="DM247" s="62">
        <v>0</v>
      </c>
      <c r="DN247" s="62">
        <v>0</v>
      </c>
      <c r="DO247" s="62">
        <v>13.13</v>
      </c>
      <c r="DP247" s="62">
        <v>23715</v>
      </c>
      <c r="DQ247" s="62">
        <v>59.500943888133797</v>
      </c>
      <c r="DR247" s="62">
        <v>0</v>
      </c>
      <c r="DS247" s="62">
        <v>0</v>
      </c>
      <c r="DT247" s="62">
        <v>0</v>
      </c>
      <c r="DU247" s="62">
        <v>0</v>
      </c>
      <c r="DV247" s="62">
        <v>0</v>
      </c>
      <c r="DW247" s="62">
        <v>0</v>
      </c>
      <c r="DX247" s="62">
        <v>12.95</v>
      </c>
      <c r="DY247" s="62">
        <v>7025</v>
      </c>
      <c r="DZ247" s="62">
        <v>20.893531136229424</v>
      </c>
      <c r="EA247" s="62"/>
      <c r="EB247" s="62"/>
      <c r="EC247" s="62"/>
      <c r="ED247" s="62"/>
      <c r="EE247" s="62"/>
      <c r="EF247" s="62"/>
      <c r="EG247" s="62">
        <v>12.8</v>
      </c>
      <c r="EH247" s="62">
        <v>109387</v>
      </c>
      <c r="EI247" s="62">
        <v>371.1691867716782</v>
      </c>
      <c r="EJ247" s="62"/>
      <c r="EK247" s="62">
        <v>0</v>
      </c>
      <c r="EL247" s="62">
        <v>0</v>
      </c>
      <c r="EM247" s="62">
        <v>0</v>
      </c>
      <c r="EN247" s="62">
        <v>0</v>
      </c>
      <c r="EO247" s="62">
        <v>0</v>
      </c>
      <c r="EP247" s="62">
        <v>12.75</v>
      </c>
      <c r="EQ247" s="62">
        <v>24745</v>
      </c>
      <c r="ER247" s="62">
        <v>93.572733432233917</v>
      </c>
      <c r="ES247" s="62">
        <v>12.71</v>
      </c>
      <c r="ET247" s="62">
        <v>7010</v>
      </c>
      <c r="EU247" s="62">
        <v>29.140704852838109</v>
      </c>
      <c r="EV247" s="62">
        <v>12.68</v>
      </c>
      <c r="EW247" s="62">
        <v>35</v>
      </c>
      <c r="EX247" s="62">
        <v>0.15795021966726272</v>
      </c>
      <c r="EY247" s="62">
        <v>12.64</v>
      </c>
      <c r="EZ247" s="62">
        <v>107700</v>
      </c>
      <c r="FA247" s="62">
        <v>520.9292026490258</v>
      </c>
      <c r="FB247" s="62">
        <v>12.645</v>
      </c>
      <c r="FC247" s="62">
        <v>225</v>
      </c>
      <c r="FD247" s="62">
        <v>1.1537418329778906</v>
      </c>
      <c r="FE247" s="62">
        <v>12.65</v>
      </c>
      <c r="FF247" s="62">
        <v>21770</v>
      </c>
      <c r="FG247" s="62">
        <v>117.60639811962507</v>
      </c>
      <c r="FH247" s="62">
        <v>12.645</v>
      </c>
      <c r="FI247" s="62">
        <v>45</v>
      </c>
      <c r="FJ247" s="62">
        <v>0.25534394275371081</v>
      </c>
      <c r="FK247" s="62">
        <v>12.64</v>
      </c>
      <c r="FL247" s="76">
        <v>33395</v>
      </c>
      <c r="FM247" s="76">
        <v>197.61952466671303</v>
      </c>
      <c r="FN247" s="76">
        <v>12.635</v>
      </c>
      <c r="FO247" s="76">
        <v>25</v>
      </c>
      <c r="FP247" s="76">
        <v>0.15337647381746639</v>
      </c>
      <c r="FQ247" s="76">
        <v>12.63</v>
      </c>
      <c r="FR247" s="76">
        <v>295</v>
      </c>
      <c r="FS247" s="76">
        <v>1.8680076668459633</v>
      </c>
      <c r="FT247" s="76">
        <v>12.63</v>
      </c>
      <c r="FU247" s="76">
        <v>0</v>
      </c>
      <c r="FV247" s="76">
        <v>0</v>
      </c>
      <c r="FW247" s="76">
        <v>12.63</v>
      </c>
      <c r="FX247" s="76">
        <v>106885</v>
      </c>
      <c r="FY247" s="76">
        <v>715.25931311584532</v>
      </c>
      <c r="FZ247" s="76">
        <v>12.641</v>
      </c>
      <c r="GA247" s="76">
        <v>145</v>
      </c>
      <c r="GB247" s="76">
        <v>0.99128087039914425</v>
      </c>
      <c r="GC247" s="62">
        <v>12.651999999999999</v>
      </c>
      <c r="GD247" s="62">
        <v>0</v>
      </c>
      <c r="GE247" s="62">
        <v>0</v>
      </c>
      <c r="GF247" s="62">
        <v>12.661</v>
      </c>
      <c r="GG247" s="62">
        <v>0</v>
      </c>
      <c r="GH247" s="62">
        <v>0</v>
      </c>
      <c r="GI247" s="62">
        <v>12.67</v>
      </c>
      <c r="GJ247" s="62">
        <v>300</v>
      </c>
      <c r="GK247" s="62">
        <v>2.1600867576478784</v>
      </c>
      <c r="GL247" s="62">
        <v>12.718</v>
      </c>
      <c r="GM247" s="62">
        <v>0</v>
      </c>
      <c r="GN247" s="62">
        <v>0</v>
      </c>
      <c r="GO247" s="62">
        <v>12.76</v>
      </c>
      <c r="GP247" s="62">
        <v>26550</v>
      </c>
      <c r="GQ247" s="62">
        <v>198.47782217472147</v>
      </c>
      <c r="GR247" s="62">
        <v>12.776</v>
      </c>
      <c r="GS247" s="62">
        <v>0</v>
      </c>
      <c r="GT247" s="62">
        <v>0</v>
      </c>
      <c r="GU247" s="62">
        <v>12.79</v>
      </c>
      <c r="GV247" s="62">
        <v>30</v>
      </c>
      <c r="GW247" s="62">
        <v>0.22827652497828807</v>
      </c>
      <c r="GX247" s="62">
        <v>12.821</v>
      </c>
      <c r="GY247" s="62">
        <v>0</v>
      </c>
      <c r="GZ247" s="62">
        <v>0</v>
      </c>
      <c r="HA247" s="62">
        <v>12.85</v>
      </c>
      <c r="HB247" s="62">
        <v>33350</v>
      </c>
      <c r="HC247" s="62">
        <v>253.16477970308412</v>
      </c>
      <c r="HD247" s="62">
        <v>12.867000000000001</v>
      </c>
      <c r="HE247" s="62">
        <v>35</v>
      </c>
      <c r="HF247" s="62">
        <v>0.26225103397264937</v>
      </c>
      <c r="HG247" s="62">
        <v>12.88</v>
      </c>
      <c r="HH247" s="62">
        <v>7575</v>
      </c>
      <c r="HI247" s="62">
        <v>55.440684557873368</v>
      </c>
      <c r="HJ247" s="62">
        <v>0</v>
      </c>
      <c r="HK247" s="62">
        <v>0</v>
      </c>
      <c r="HL247" s="62">
        <v>0</v>
      </c>
      <c r="HM247" s="62">
        <v>12.88</v>
      </c>
      <c r="HN247" s="62">
        <v>0</v>
      </c>
      <c r="HO247" s="62">
        <v>0</v>
      </c>
      <c r="HP247" s="62">
        <v>12.88</v>
      </c>
      <c r="HQ247" s="62">
        <v>0</v>
      </c>
      <c r="HR247" s="62">
        <v>0</v>
      </c>
    </row>
    <row r="248" spans="32:226" s="43" customFormat="1">
      <c r="AF248" s="54">
        <v>42359</v>
      </c>
      <c r="AG248" s="43">
        <v>16</v>
      </c>
      <c r="AH248" s="43">
        <v>173825</v>
      </c>
      <c r="AI248" s="43">
        <f t="shared" si="73"/>
        <v>173825</v>
      </c>
      <c r="AK248" s="58">
        <f t="shared" si="74"/>
        <v>42493</v>
      </c>
      <c r="AL248" s="43">
        <f t="shared" si="78"/>
        <v>243</v>
      </c>
      <c r="AM248" s="43">
        <f>IF(AK248="","",NETWORKDAYS(AK248,$AM$2,FERIADOS!$A$1:$A$830)-1)</f>
        <v>169</v>
      </c>
      <c r="AN248" s="63">
        <v>3.5586000000000002</v>
      </c>
      <c r="AO248" s="43">
        <f t="shared" si="75"/>
        <v>13.654999999999999</v>
      </c>
      <c r="AP248" s="50">
        <f t="shared" si="76"/>
        <v>92635</v>
      </c>
      <c r="AQ248" s="59">
        <f t="shared" si="71"/>
        <v>140.96585542469174</v>
      </c>
      <c r="AR248" s="59">
        <f t="shared" si="77"/>
        <v>0</v>
      </c>
      <c r="AS248" s="72">
        <v>42493</v>
      </c>
      <c r="AT248" s="73">
        <v>2908.2192800749272</v>
      </c>
      <c r="AU248" s="62">
        <v>0</v>
      </c>
      <c r="AV248" s="62">
        <v>0</v>
      </c>
      <c r="AW248" s="62">
        <v>0</v>
      </c>
      <c r="AX248" s="62">
        <v>0</v>
      </c>
      <c r="AY248" s="62">
        <v>0</v>
      </c>
      <c r="AZ248" s="62">
        <v>0</v>
      </c>
      <c r="BA248" s="62">
        <v>0</v>
      </c>
      <c r="BB248" s="62">
        <v>0</v>
      </c>
      <c r="BC248" s="62">
        <v>0</v>
      </c>
      <c r="BD248" s="62">
        <v>0</v>
      </c>
      <c r="BE248" s="62">
        <v>0</v>
      </c>
      <c r="BF248" s="62">
        <v>0</v>
      </c>
      <c r="BG248" s="62">
        <v>0</v>
      </c>
      <c r="BH248" s="62">
        <v>0</v>
      </c>
      <c r="BI248" s="62">
        <v>0</v>
      </c>
      <c r="BJ248" s="62">
        <v>0</v>
      </c>
      <c r="BK248" s="62">
        <v>0</v>
      </c>
      <c r="BL248" s="62">
        <v>0</v>
      </c>
      <c r="BM248" s="62">
        <v>0</v>
      </c>
      <c r="BN248" s="74">
        <v>0</v>
      </c>
      <c r="BO248" s="75">
        <v>0</v>
      </c>
      <c r="BP248" s="62">
        <v>0</v>
      </c>
      <c r="BQ248" s="62">
        <v>0</v>
      </c>
      <c r="BR248" s="62">
        <v>0</v>
      </c>
      <c r="BS248" s="62">
        <v>0</v>
      </c>
      <c r="BT248" s="62">
        <v>0</v>
      </c>
      <c r="BU248" s="62">
        <v>0</v>
      </c>
      <c r="BV248" s="62">
        <v>0</v>
      </c>
      <c r="BW248" s="62">
        <v>0</v>
      </c>
      <c r="BX248" s="62">
        <v>0</v>
      </c>
      <c r="BY248" s="62">
        <v>0</v>
      </c>
      <c r="BZ248" s="62">
        <v>0</v>
      </c>
      <c r="CA248" s="62">
        <v>0</v>
      </c>
      <c r="CB248" s="62">
        <v>14.13</v>
      </c>
      <c r="CC248" s="62">
        <v>31708</v>
      </c>
      <c r="CD248" s="62">
        <v>6.4346554174700303</v>
      </c>
      <c r="CE248" s="62">
        <v>14.093999999999999</v>
      </c>
      <c r="CF248" s="62">
        <v>301205</v>
      </c>
      <c r="CG248" s="62">
        <v>123.77048080352095</v>
      </c>
      <c r="CH248" s="62">
        <v>14.073</v>
      </c>
      <c r="CI248" s="62">
        <v>13015</v>
      </c>
      <c r="CJ248" s="62">
        <v>7.8747892125902528</v>
      </c>
      <c r="CK248" s="62">
        <v>14.01</v>
      </c>
      <c r="CL248" s="62">
        <v>755</v>
      </c>
      <c r="CM248" s="62">
        <v>0.61402304501041804</v>
      </c>
      <c r="CN248" s="62">
        <v>13.955</v>
      </c>
      <c r="CO248" s="62">
        <v>50240</v>
      </c>
      <c r="CP248" s="62">
        <v>50.20488532627855</v>
      </c>
      <c r="CQ248" s="62">
        <v>13.82</v>
      </c>
      <c r="CR248" s="62">
        <v>1725</v>
      </c>
      <c r="CS248" s="62">
        <v>2.025560898802131</v>
      </c>
      <c r="CT248" s="62">
        <v>13.82</v>
      </c>
      <c r="CU248" s="62">
        <v>1725</v>
      </c>
      <c r="CV248" s="62">
        <v>2.3181165021004628</v>
      </c>
      <c r="CW248" s="62">
        <v>13.82</v>
      </c>
      <c r="CX248" s="62">
        <v>92635</v>
      </c>
      <c r="CY248" s="62">
        <v>140.96585542469174</v>
      </c>
      <c r="CZ248" s="62">
        <v>13.519</v>
      </c>
      <c r="DA248" s="62">
        <v>10</v>
      </c>
      <c r="DB248" s="62">
        <v>1.7123635074451846E-2</v>
      </c>
      <c r="DC248" s="62">
        <v>13.43</v>
      </c>
      <c r="DD248" s="62">
        <v>1220</v>
      </c>
      <c r="DE248" s="62">
        <v>2.2675917641964229</v>
      </c>
      <c r="DF248" s="62">
        <v>13.335000000000001</v>
      </c>
      <c r="DG248" s="62">
        <v>13640</v>
      </c>
      <c r="DH248" s="62">
        <v>27.852318838817943</v>
      </c>
      <c r="DI248" s="62">
        <v>13.25</v>
      </c>
      <c r="DJ248" s="62">
        <v>0</v>
      </c>
      <c r="DK248" s="62">
        <v>0</v>
      </c>
      <c r="DL248" s="62">
        <v>0</v>
      </c>
      <c r="DM248" s="62">
        <v>0</v>
      </c>
      <c r="DN248" s="62">
        <v>0</v>
      </c>
      <c r="DO248" s="62">
        <v>13.09</v>
      </c>
      <c r="DP248" s="62">
        <v>32865</v>
      </c>
      <c r="DQ248" s="62">
        <v>82.53702550099726</v>
      </c>
      <c r="DR248" s="62">
        <v>0</v>
      </c>
      <c r="DS248" s="62">
        <v>0</v>
      </c>
      <c r="DT248" s="62">
        <v>0</v>
      </c>
      <c r="DU248" s="62">
        <v>0</v>
      </c>
      <c r="DV248" s="62">
        <v>0</v>
      </c>
      <c r="DW248" s="62">
        <v>0</v>
      </c>
      <c r="DX248" s="62">
        <v>12.91</v>
      </c>
      <c r="DY248" s="62">
        <v>2345</v>
      </c>
      <c r="DZ248" s="62">
        <v>6.9775066068989382</v>
      </c>
      <c r="EA248" s="62"/>
      <c r="EB248" s="62"/>
      <c r="EC248" s="62"/>
      <c r="ED248" s="62"/>
      <c r="EE248" s="62"/>
      <c r="EF248" s="62"/>
      <c r="EG248" s="62">
        <v>12.75</v>
      </c>
      <c r="EH248" s="62">
        <v>148800</v>
      </c>
      <c r="EI248" s="62">
        <v>505.0874621572778</v>
      </c>
      <c r="EJ248" s="62"/>
      <c r="EK248" s="62">
        <v>0</v>
      </c>
      <c r="EL248" s="62">
        <v>0</v>
      </c>
      <c r="EM248" s="62">
        <v>0</v>
      </c>
      <c r="EN248" s="62">
        <v>0</v>
      </c>
      <c r="EO248" s="62">
        <v>0</v>
      </c>
      <c r="EP248" s="62">
        <v>12.68</v>
      </c>
      <c r="EQ248" s="62">
        <v>24500</v>
      </c>
      <c r="ER248" s="62">
        <v>92.709639469933634</v>
      </c>
      <c r="ES248" s="62">
        <v>12.63</v>
      </c>
      <c r="ET248" s="62">
        <v>2925</v>
      </c>
      <c r="EU248" s="62">
        <v>12.169974142895386</v>
      </c>
      <c r="EV248" s="62">
        <v>12.585000000000001</v>
      </c>
      <c r="EW248" s="62">
        <v>60</v>
      </c>
      <c r="EX248" s="62">
        <v>0.27112963679796687</v>
      </c>
      <c r="EY248" s="62">
        <v>12.55</v>
      </c>
      <c r="EZ248" s="62">
        <v>113585</v>
      </c>
      <c r="FA248" s="62">
        <v>550.06222308371923</v>
      </c>
      <c r="FB248" s="62">
        <v>12.55</v>
      </c>
      <c r="FC248" s="62">
        <v>350</v>
      </c>
      <c r="FD248" s="62">
        <v>1.7973255758760287</v>
      </c>
      <c r="FE248" s="62">
        <v>12.55</v>
      </c>
      <c r="FF248" s="62">
        <v>3615</v>
      </c>
      <c r="FG248" s="62">
        <v>19.563056603718262</v>
      </c>
      <c r="FH248" s="62">
        <v>12.525</v>
      </c>
      <c r="FI248" s="62">
        <v>205</v>
      </c>
      <c r="FJ248" s="62">
        <v>1.1663307055093721</v>
      </c>
      <c r="FK248" s="62">
        <v>12.53</v>
      </c>
      <c r="FL248" s="76">
        <v>24910</v>
      </c>
      <c r="FM248" s="76">
        <v>147.76775837233566</v>
      </c>
      <c r="FN248" s="76">
        <v>12.53</v>
      </c>
      <c r="FO248" s="76">
        <v>1775</v>
      </c>
      <c r="FP248" s="76">
        <v>10.915782153542679</v>
      </c>
      <c r="FQ248" s="76">
        <v>12.51</v>
      </c>
      <c r="FR248" s="76">
        <v>435</v>
      </c>
      <c r="FS248" s="76">
        <v>2.7634656437453127</v>
      </c>
      <c r="FT248" s="76">
        <v>12.499000000000001</v>
      </c>
      <c r="FU248" s="76">
        <v>5</v>
      </c>
      <c r="FV248" s="76">
        <v>3.2746655250736591E-2</v>
      </c>
      <c r="FW248" s="76">
        <v>12.49</v>
      </c>
      <c r="FX248" s="76">
        <v>122705</v>
      </c>
      <c r="FY248" s="76">
        <v>824.98024457582596</v>
      </c>
      <c r="FZ248" s="76">
        <v>12.497999999999999</v>
      </c>
      <c r="GA248" s="76">
        <v>405</v>
      </c>
      <c r="GB248" s="76">
        <v>2.7829059289702491</v>
      </c>
      <c r="GC248" s="62">
        <v>12.506</v>
      </c>
      <c r="GD248" s="62">
        <v>250</v>
      </c>
      <c r="GE248" s="62">
        <v>1.7518640592623367</v>
      </c>
      <c r="GF248" s="62">
        <v>12.513999999999999</v>
      </c>
      <c r="GG248" s="62">
        <v>0</v>
      </c>
      <c r="GH248" s="62">
        <v>0</v>
      </c>
      <c r="GI248" s="62">
        <v>12.52</v>
      </c>
      <c r="GJ248" s="62">
        <v>90</v>
      </c>
      <c r="GK248" s="62">
        <v>0.65216050290655669</v>
      </c>
      <c r="GL248" s="62">
        <v>12.568</v>
      </c>
      <c r="GM248" s="62">
        <v>0</v>
      </c>
      <c r="GN248" s="62">
        <v>0</v>
      </c>
      <c r="GO248" s="62">
        <v>12.61</v>
      </c>
      <c r="GP248" s="62">
        <v>11720</v>
      </c>
      <c r="GQ248" s="62">
        <v>88.280086425122903</v>
      </c>
      <c r="GR248" s="62">
        <v>12.622999999999999</v>
      </c>
      <c r="GS248" s="62">
        <v>0</v>
      </c>
      <c r="GT248" s="62">
        <v>0</v>
      </c>
      <c r="GU248" s="62">
        <v>12.635</v>
      </c>
      <c r="GV248" s="62">
        <v>25</v>
      </c>
      <c r="GW248" s="62">
        <v>0.19198620186555015</v>
      </c>
      <c r="GX248" s="62">
        <v>12.657999999999999</v>
      </c>
      <c r="GY248" s="62">
        <v>0</v>
      </c>
      <c r="GZ248" s="62">
        <v>0</v>
      </c>
      <c r="HA248" s="62">
        <v>12.68</v>
      </c>
      <c r="HB248" s="62">
        <v>18230</v>
      </c>
      <c r="HC248" s="62">
        <v>140.02746681239333</v>
      </c>
      <c r="HD248" s="62">
        <v>12.68</v>
      </c>
      <c r="HE248" s="62">
        <v>100</v>
      </c>
      <c r="HF248" s="62">
        <v>0.7605032589098969</v>
      </c>
      <c r="HG248" s="62">
        <v>12.68</v>
      </c>
      <c r="HH248" s="62">
        <v>6795</v>
      </c>
      <c r="HI248" s="62">
        <v>50.625235132617945</v>
      </c>
      <c r="HJ248" s="62">
        <v>0</v>
      </c>
      <c r="HK248" s="62">
        <v>0</v>
      </c>
      <c r="HL248" s="62">
        <v>0</v>
      </c>
      <c r="HM248" s="62">
        <v>12.68</v>
      </c>
      <c r="HN248" s="62">
        <v>0</v>
      </c>
      <c r="HO248" s="62">
        <v>0</v>
      </c>
      <c r="HP248" s="62">
        <v>12.68</v>
      </c>
      <c r="HQ248" s="62">
        <v>0</v>
      </c>
      <c r="HR248" s="62">
        <v>0</v>
      </c>
    </row>
    <row r="249" spans="32:226" s="43" customFormat="1">
      <c r="AF249" s="54">
        <v>42360</v>
      </c>
      <c r="AG249" s="43">
        <v>15.89</v>
      </c>
      <c r="AH249" s="43">
        <v>195535</v>
      </c>
      <c r="AI249" s="43">
        <f t="shared" si="73"/>
        <v>195535</v>
      </c>
      <c r="AK249" s="58">
        <f t="shared" si="74"/>
        <v>42492</v>
      </c>
      <c r="AL249" s="43">
        <f t="shared" si="78"/>
        <v>244</v>
      </c>
      <c r="AM249" s="43">
        <f>IF(AK249="","",NETWORKDAYS(AK249,$AM$2,FERIADOS!$A$1:$A$830)-1)</f>
        <v>170</v>
      </c>
      <c r="AN249" s="63">
        <v>3.5017</v>
      </c>
      <c r="AO249" s="43">
        <f t="shared" si="75"/>
        <v>13.66</v>
      </c>
      <c r="AP249" s="50">
        <f t="shared" si="76"/>
        <v>87040</v>
      </c>
      <c r="AQ249" s="59">
        <f t="shared" si="71"/>
        <v>135.32174180379374</v>
      </c>
      <c r="AR249" s="59">
        <f t="shared" si="77"/>
        <v>0</v>
      </c>
      <c r="AS249" s="72">
        <v>42492</v>
      </c>
      <c r="AT249" s="73">
        <v>2408.0559413574852</v>
      </c>
      <c r="AU249" s="62">
        <v>0</v>
      </c>
      <c r="AV249" s="62">
        <v>0</v>
      </c>
      <c r="AW249" s="62">
        <v>0</v>
      </c>
      <c r="AX249" s="62">
        <v>0</v>
      </c>
      <c r="AY249" s="62">
        <v>0</v>
      </c>
      <c r="AZ249" s="62">
        <v>0</v>
      </c>
      <c r="BA249" s="62">
        <v>0</v>
      </c>
      <c r="BB249" s="62">
        <v>0</v>
      </c>
      <c r="BC249" s="62">
        <v>0</v>
      </c>
      <c r="BD249" s="62">
        <v>0</v>
      </c>
      <c r="BE249" s="62">
        <v>0</v>
      </c>
      <c r="BF249" s="62">
        <v>0</v>
      </c>
      <c r="BG249" s="62">
        <v>0</v>
      </c>
      <c r="BH249" s="62">
        <v>0</v>
      </c>
      <c r="BI249" s="62">
        <v>0</v>
      </c>
      <c r="BJ249" s="62">
        <v>0</v>
      </c>
      <c r="BK249" s="62">
        <v>0</v>
      </c>
      <c r="BL249" s="62">
        <v>0</v>
      </c>
      <c r="BM249" s="62">
        <v>0</v>
      </c>
      <c r="BN249" s="74">
        <v>0</v>
      </c>
      <c r="BO249" s="75">
        <v>0</v>
      </c>
      <c r="BP249" s="62">
        <v>0</v>
      </c>
      <c r="BQ249" s="62">
        <v>0</v>
      </c>
      <c r="BR249" s="62">
        <v>0</v>
      </c>
      <c r="BS249" s="62">
        <v>0</v>
      </c>
      <c r="BT249" s="62">
        <v>0</v>
      </c>
      <c r="BU249" s="62">
        <v>0</v>
      </c>
      <c r="BV249" s="62">
        <v>0</v>
      </c>
      <c r="BW249" s="62">
        <v>0</v>
      </c>
      <c r="BX249" s="62">
        <v>0</v>
      </c>
      <c r="BY249" s="62">
        <v>0</v>
      </c>
      <c r="BZ249" s="62">
        <v>0</v>
      </c>
      <c r="CA249" s="62">
        <v>0</v>
      </c>
      <c r="CB249" s="62">
        <v>14.122999999999999</v>
      </c>
      <c r="CC249" s="62">
        <v>30780</v>
      </c>
      <c r="CD249" s="62">
        <v>6.6470641689062369</v>
      </c>
      <c r="CE249" s="62">
        <v>14.105</v>
      </c>
      <c r="CF249" s="62">
        <v>40968</v>
      </c>
      <c r="CG249" s="62">
        <v>17.494748769085327</v>
      </c>
      <c r="CH249" s="62">
        <v>14.07</v>
      </c>
      <c r="CI249" s="62">
        <v>6995</v>
      </c>
      <c r="CJ249" s="62">
        <v>4.3661993088944913</v>
      </c>
      <c r="CK249" s="62">
        <v>14.02</v>
      </c>
      <c r="CL249" s="62">
        <v>1020</v>
      </c>
      <c r="CM249" s="62">
        <v>0.85216597974897024</v>
      </c>
      <c r="CN249" s="62">
        <v>13.965</v>
      </c>
      <c r="CO249" s="62">
        <v>70515</v>
      </c>
      <c r="CP249" s="62">
        <v>72.227255696238615</v>
      </c>
      <c r="CQ249" s="62">
        <v>13.82</v>
      </c>
      <c r="CR249" s="62">
        <v>1430</v>
      </c>
      <c r="CS249" s="62">
        <v>1.7188941447321269</v>
      </c>
      <c r="CT249" s="62">
        <v>13.82</v>
      </c>
      <c r="CU249" s="62">
        <v>1430</v>
      </c>
      <c r="CV249" s="62">
        <v>1.9650965732756509</v>
      </c>
      <c r="CW249" s="62">
        <v>13.82</v>
      </c>
      <c r="CX249" s="62">
        <v>87040</v>
      </c>
      <c r="CY249" s="62">
        <v>135.32174180379374</v>
      </c>
      <c r="CZ249" s="62">
        <v>13.524000000000001</v>
      </c>
      <c r="DA249" s="62">
        <v>770</v>
      </c>
      <c r="DB249" s="62">
        <v>1.3461414697257372</v>
      </c>
      <c r="DC249" s="62">
        <v>13.433999999999999</v>
      </c>
      <c r="DD249" s="62">
        <v>20</v>
      </c>
      <c r="DE249" s="62">
        <v>3.7936138546237827E-2</v>
      </c>
      <c r="DF249" s="62">
        <v>13.34</v>
      </c>
      <c r="DG249" s="62">
        <v>5950</v>
      </c>
      <c r="DH249" s="62">
        <v>12.392857262330079</v>
      </c>
      <c r="DI249" s="62">
        <v>13.263999999999999</v>
      </c>
      <c r="DJ249" s="62">
        <v>0</v>
      </c>
      <c r="DK249" s="62">
        <v>0</v>
      </c>
      <c r="DL249" s="62">
        <v>0</v>
      </c>
      <c r="DM249" s="62">
        <v>0</v>
      </c>
      <c r="DN249" s="62">
        <v>0</v>
      </c>
      <c r="DO249" s="62">
        <v>13.12</v>
      </c>
      <c r="DP249" s="62">
        <v>24123</v>
      </c>
      <c r="DQ249" s="62">
        <v>61.710544183959861</v>
      </c>
      <c r="DR249" s="62">
        <v>0</v>
      </c>
      <c r="DS249" s="62">
        <v>0</v>
      </c>
      <c r="DT249" s="62">
        <v>0</v>
      </c>
      <c r="DU249" s="62">
        <v>0</v>
      </c>
      <c r="DV249" s="62">
        <v>0</v>
      </c>
      <c r="DW249" s="62">
        <v>0</v>
      </c>
      <c r="DX249" s="62">
        <v>12.94</v>
      </c>
      <c r="DY249" s="62">
        <v>2370</v>
      </c>
      <c r="DZ249" s="62">
        <v>7.1784126313693717</v>
      </c>
      <c r="EA249" s="62"/>
      <c r="EB249" s="62"/>
      <c r="EC249" s="62"/>
      <c r="ED249" s="62"/>
      <c r="EE249" s="62"/>
      <c r="EF249" s="62"/>
      <c r="EG249" s="62">
        <v>12.75</v>
      </c>
      <c r="EH249" s="62">
        <v>153751</v>
      </c>
      <c r="EI249" s="62">
        <v>531.3862346531829</v>
      </c>
      <c r="EJ249" s="62"/>
      <c r="EK249" s="62">
        <v>0</v>
      </c>
      <c r="EL249" s="62">
        <v>0</v>
      </c>
      <c r="EM249" s="62">
        <v>0</v>
      </c>
      <c r="EN249" s="62">
        <v>0</v>
      </c>
      <c r="EO249" s="62">
        <v>0</v>
      </c>
      <c r="EP249" s="62">
        <v>12.67</v>
      </c>
      <c r="EQ249" s="62">
        <v>8935</v>
      </c>
      <c r="ER249" s="62">
        <v>34.424196696037221</v>
      </c>
      <c r="ES249" s="62">
        <v>12.61</v>
      </c>
      <c r="ET249" s="62">
        <v>6675</v>
      </c>
      <c r="EU249" s="62">
        <v>28.278281021308235</v>
      </c>
      <c r="EV249" s="62">
        <v>12.537000000000001</v>
      </c>
      <c r="EW249" s="62">
        <v>60</v>
      </c>
      <c r="EX249" s="62">
        <v>0.27626117700056424</v>
      </c>
      <c r="EY249" s="62">
        <v>12.48</v>
      </c>
      <c r="EZ249" s="62">
        <v>84531</v>
      </c>
      <c r="FA249" s="62">
        <v>417.3885908638066</v>
      </c>
      <c r="FB249" s="62">
        <v>12.484999999999999</v>
      </c>
      <c r="FC249" s="62">
        <v>60</v>
      </c>
      <c r="FD249" s="62">
        <v>0.31410845068155474</v>
      </c>
      <c r="FE249" s="62">
        <v>12.47</v>
      </c>
      <c r="FF249" s="62">
        <v>5960</v>
      </c>
      <c r="FG249" s="62">
        <v>32.900289445072673</v>
      </c>
      <c r="FH249" s="62">
        <v>12.465</v>
      </c>
      <c r="FI249" s="62">
        <v>50</v>
      </c>
      <c r="FJ249" s="62">
        <v>0.28997583627351908</v>
      </c>
      <c r="FK249" s="62">
        <v>12.46</v>
      </c>
      <c r="FL249" s="76">
        <v>18060</v>
      </c>
      <c r="FM249" s="76">
        <v>109.25751596569818</v>
      </c>
      <c r="FN249" s="76">
        <v>12.444000000000001</v>
      </c>
      <c r="FO249" s="76">
        <v>45</v>
      </c>
      <c r="FP249" s="76">
        <v>0.28244689076642948</v>
      </c>
      <c r="FQ249" s="76">
        <v>12.43</v>
      </c>
      <c r="FR249" s="76">
        <v>995</v>
      </c>
      <c r="FS249" s="76">
        <v>6.4504726600024691</v>
      </c>
      <c r="FT249" s="76">
        <v>12.419</v>
      </c>
      <c r="FU249" s="76">
        <v>10</v>
      </c>
      <c r="FV249" s="76">
        <v>6.68430544192158E-2</v>
      </c>
      <c r="FW249" s="76">
        <v>12.41</v>
      </c>
      <c r="FX249" s="76">
        <v>89345</v>
      </c>
      <c r="FY249" s="76">
        <v>613.15094833756905</v>
      </c>
      <c r="FZ249" s="76">
        <v>12.417999999999999</v>
      </c>
      <c r="GA249" s="76">
        <v>0</v>
      </c>
      <c r="GB249" s="76">
        <v>0</v>
      </c>
      <c r="GC249" s="62">
        <v>12.426</v>
      </c>
      <c r="GD249" s="62">
        <v>0</v>
      </c>
      <c r="GE249" s="62">
        <v>0</v>
      </c>
      <c r="GF249" s="62">
        <v>12.433999999999999</v>
      </c>
      <c r="GG249" s="62">
        <v>0</v>
      </c>
      <c r="GH249" s="62">
        <v>0</v>
      </c>
      <c r="GI249" s="62">
        <v>12.44</v>
      </c>
      <c r="GJ249" s="62">
        <v>100</v>
      </c>
      <c r="GK249" s="62">
        <v>0.74006415685648175</v>
      </c>
      <c r="GL249" s="62">
        <v>12.483000000000001</v>
      </c>
      <c r="GM249" s="62">
        <v>0</v>
      </c>
      <c r="GN249" s="62">
        <v>0</v>
      </c>
      <c r="GO249" s="62">
        <v>12.52</v>
      </c>
      <c r="GP249" s="62">
        <v>16235</v>
      </c>
      <c r="GQ249" s="62">
        <v>125.05435624827922</v>
      </c>
      <c r="GR249" s="62">
        <v>12.541</v>
      </c>
      <c r="GS249" s="62">
        <v>0</v>
      </c>
      <c r="GT249" s="62">
        <v>0</v>
      </c>
      <c r="GU249" s="62">
        <v>12.56</v>
      </c>
      <c r="GV249" s="62">
        <v>10</v>
      </c>
      <c r="GW249" s="62">
        <v>7.8496430517740176E-2</v>
      </c>
      <c r="GX249" s="62">
        <v>12.586</v>
      </c>
      <c r="GY249" s="62">
        <v>0</v>
      </c>
      <c r="GZ249" s="62">
        <v>0</v>
      </c>
      <c r="HA249" s="62">
        <v>12.61</v>
      </c>
      <c r="HB249" s="62">
        <v>19525</v>
      </c>
      <c r="HC249" s="62">
        <v>153.32569487089501</v>
      </c>
      <c r="HD249" s="62">
        <v>12.605</v>
      </c>
      <c r="HE249" s="62">
        <v>10</v>
      </c>
      <c r="HF249" s="62">
        <v>7.7831250417832593E-2</v>
      </c>
      <c r="HG249" s="62">
        <v>12.64</v>
      </c>
      <c r="HH249" s="62">
        <v>4085</v>
      </c>
      <c r="HI249" s="62">
        <v>31.054275218093927</v>
      </c>
      <c r="HJ249" s="62">
        <v>0</v>
      </c>
      <c r="HK249" s="62">
        <v>0</v>
      </c>
      <c r="HL249" s="62">
        <v>0</v>
      </c>
      <c r="HM249" s="62">
        <v>12.64</v>
      </c>
      <c r="HN249" s="62">
        <v>0</v>
      </c>
      <c r="HO249" s="62">
        <v>0</v>
      </c>
      <c r="HP249" s="62">
        <v>12.64</v>
      </c>
      <c r="HQ249" s="62">
        <v>0</v>
      </c>
      <c r="HR249" s="62">
        <v>0</v>
      </c>
    </row>
    <row r="250" spans="32:226" s="43" customFormat="1">
      <c r="AF250" s="54">
        <v>42361</v>
      </c>
      <c r="AG250" s="43">
        <v>15.83</v>
      </c>
      <c r="AH250" s="43">
        <v>178650</v>
      </c>
      <c r="AI250" s="43">
        <f t="shared" si="73"/>
        <v>178650</v>
      </c>
      <c r="AK250" s="58">
        <f t="shared" si="74"/>
        <v>42489</v>
      </c>
      <c r="AL250" s="43">
        <f t="shared" si="78"/>
        <v>245</v>
      </c>
      <c r="AM250" s="43">
        <f>IF(AK250="","",NETWORKDAYS(AK250,$AM$2,FERIADOS!$A$1:$A$830)-1)</f>
        <v>171</v>
      </c>
      <c r="AN250" s="63">
        <v>3.4358</v>
      </c>
      <c r="AO250" s="43">
        <f t="shared" si="75"/>
        <v>13.6</v>
      </c>
      <c r="AP250" s="50">
        <f t="shared" si="76"/>
        <v>223705</v>
      </c>
      <c r="AQ250" s="59">
        <f t="shared" si="71"/>
        <v>356.68668949218852</v>
      </c>
      <c r="AR250" s="59">
        <f t="shared" si="77"/>
        <v>0</v>
      </c>
      <c r="AS250" s="72">
        <v>42489</v>
      </c>
      <c r="AT250" s="73">
        <v>5019.9594412760252</v>
      </c>
      <c r="AU250" s="62">
        <v>0</v>
      </c>
      <c r="AV250" s="62">
        <v>0</v>
      </c>
      <c r="AW250" s="62">
        <v>0</v>
      </c>
      <c r="AX250" s="62">
        <v>0</v>
      </c>
      <c r="AY250" s="62">
        <v>0</v>
      </c>
      <c r="AZ250" s="62">
        <v>0</v>
      </c>
      <c r="BA250" s="62">
        <v>0</v>
      </c>
      <c r="BB250" s="62">
        <v>0</v>
      </c>
      <c r="BC250" s="62">
        <v>0</v>
      </c>
      <c r="BD250" s="62">
        <v>0</v>
      </c>
      <c r="BE250" s="62">
        <v>0</v>
      </c>
      <c r="BF250" s="62">
        <v>0</v>
      </c>
      <c r="BG250" s="62">
        <v>0</v>
      </c>
      <c r="BH250" s="62">
        <v>0</v>
      </c>
      <c r="BI250" s="62">
        <v>0</v>
      </c>
      <c r="BJ250" s="62">
        <v>0</v>
      </c>
      <c r="BK250" s="62">
        <v>0</v>
      </c>
      <c r="BL250" s="62">
        <v>0</v>
      </c>
      <c r="BM250" s="62">
        <v>0</v>
      </c>
      <c r="BN250" s="74">
        <v>0</v>
      </c>
      <c r="BO250" s="75">
        <v>0</v>
      </c>
      <c r="BP250" s="62">
        <v>0</v>
      </c>
      <c r="BQ250" s="62">
        <v>0</v>
      </c>
      <c r="BR250" s="62">
        <v>0</v>
      </c>
      <c r="BS250" s="62">
        <v>0</v>
      </c>
      <c r="BT250" s="62">
        <v>0</v>
      </c>
      <c r="BU250" s="62">
        <v>0</v>
      </c>
      <c r="BV250" s="62">
        <v>0</v>
      </c>
      <c r="BW250" s="62">
        <v>0</v>
      </c>
      <c r="BX250" s="62">
        <v>0</v>
      </c>
      <c r="BY250" s="62">
        <v>14.13</v>
      </c>
      <c r="BZ250" s="62">
        <v>3175</v>
      </c>
      <c r="CA250" s="62">
        <v>6.4193334987560552E-2</v>
      </c>
      <c r="CB250" s="62">
        <v>14.13</v>
      </c>
      <c r="CC250" s="62">
        <v>41495</v>
      </c>
      <c r="CD250" s="62">
        <v>9.5423754607904598</v>
      </c>
      <c r="CE250" s="62">
        <v>14.096</v>
      </c>
      <c r="CF250" s="62">
        <v>35400</v>
      </c>
      <c r="CG250" s="62">
        <v>15.750345373543649</v>
      </c>
      <c r="CH250" s="62">
        <v>14.074999999999999</v>
      </c>
      <c r="CI250" s="62">
        <v>32830</v>
      </c>
      <c r="CJ250" s="62">
        <v>21.194221455361681</v>
      </c>
      <c r="CK250" s="62">
        <v>14.01</v>
      </c>
      <c r="CL250" s="62">
        <v>6730</v>
      </c>
      <c r="CM250" s="62">
        <v>5.7932585144839885</v>
      </c>
      <c r="CN250" s="62">
        <v>13.93</v>
      </c>
      <c r="CO250" s="62">
        <v>57141</v>
      </c>
      <c r="CP250" s="62">
        <v>60.193698841384631</v>
      </c>
      <c r="CQ250" s="62">
        <v>13.76</v>
      </c>
      <c r="CR250" s="62">
        <v>9925</v>
      </c>
      <c r="CS250" s="62">
        <v>12.256666101375327</v>
      </c>
      <c r="CT250" s="62">
        <v>13.76</v>
      </c>
      <c r="CU250" s="62">
        <v>9925</v>
      </c>
      <c r="CV250" s="62">
        <v>13.998343436390291</v>
      </c>
      <c r="CW250" s="62">
        <v>13.76</v>
      </c>
      <c r="CX250" s="62">
        <v>223705</v>
      </c>
      <c r="CY250" s="62">
        <v>356.68668949218852</v>
      </c>
      <c r="CZ250" s="62">
        <v>13.477</v>
      </c>
      <c r="DA250" s="62">
        <v>10</v>
      </c>
      <c r="DB250" s="62">
        <v>1.7914106221085163E-2</v>
      </c>
      <c r="DC250" s="62">
        <v>13.395</v>
      </c>
      <c r="DD250" s="62">
        <v>15</v>
      </c>
      <c r="DE250" s="62">
        <v>2.9139130963605292E-2</v>
      </c>
      <c r="DF250" s="62">
        <v>13.28</v>
      </c>
      <c r="DG250" s="62">
        <v>24595</v>
      </c>
      <c r="DH250" s="62">
        <v>52.460568224927208</v>
      </c>
      <c r="DI250" s="62">
        <v>13.2</v>
      </c>
      <c r="DJ250" s="62">
        <v>0</v>
      </c>
      <c r="DK250" s="62">
        <v>0</v>
      </c>
      <c r="DL250" s="62">
        <v>0</v>
      </c>
      <c r="DM250" s="62">
        <v>0</v>
      </c>
      <c r="DN250" s="62">
        <v>0</v>
      </c>
      <c r="DO250" s="62">
        <v>13.05</v>
      </c>
      <c r="DP250" s="62">
        <v>87230</v>
      </c>
      <c r="DQ250" s="62">
        <v>228.39512397946373</v>
      </c>
      <c r="DR250" s="62">
        <v>0</v>
      </c>
      <c r="DS250" s="62">
        <v>0</v>
      </c>
      <c r="DT250" s="62">
        <v>0</v>
      </c>
      <c r="DU250" s="62">
        <v>0</v>
      </c>
      <c r="DV250" s="62">
        <v>0</v>
      </c>
      <c r="DW250" s="62">
        <v>0</v>
      </c>
      <c r="DX250" s="62">
        <v>12.86</v>
      </c>
      <c r="DY250" s="62">
        <v>8095</v>
      </c>
      <c r="DZ250" s="62">
        <v>25.08959714449696</v>
      </c>
      <c r="EA250" s="62"/>
      <c r="EB250" s="62"/>
      <c r="EC250" s="62"/>
      <c r="ED250" s="62"/>
      <c r="EE250" s="62"/>
      <c r="EF250" s="62"/>
      <c r="EG250" s="62">
        <v>12.71</v>
      </c>
      <c r="EH250" s="62">
        <v>254606</v>
      </c>
      <c r="EI250" s="62">
        <v>899.39317222471323</v>
      </c>
      <c r="EJ250" s="62"/>
      <c r="EK250" s="62">
        <v>0</v>
      </c>
      <c r="EL250" s="62">
        <v>0</v>
      </c>
      <c r="EM250" s="62">
        <v>0</v>
      </c>
      <c r="EN250" s="62">
        <v>0</v>
      </c>
      <c r="EO250" s="62">
        <v>0</v>
      </c>
      <c r="EP250" s="62">
        <v>12.66</v>
      </c>
      <c r="EQ250" s="62">
        <v>22410</v>
      </c>
      <c r="ER250" s="62">
        <v>88.159846538145104</v>
      </c>
      <c r="ES250" s="62">
        <v>12.59</v>
      </c>
      <c r="ET250" s="62">
        <v>13640</v>
      </c>
      <c r="EU250" s="62">
        <v>59.007072378343302</v>
      </c>
      <c r="EV250" s="62">
        <v>12.528</v>
      </c>
      <c r="EW250" s="62">
        <v>45</v>
      </c>
      <c r="EX250" s="62">
        <v>0.21147596496981122</v>
      </c>
      <c r="EY250" s="62">
        <v>12.48</v>
      </c>
      <c r="EZ250" s="62">
        <v>166585</v>
      </c>
      <c r="FA250" s="62">
        <v>839.1827704393836</v>
      </c>
      <c r="FB250" s="62">
        <v>12.51</v>
      </c>
      <c r="FC250" s="62">
        <v>40</v>
      </c>
      <c r="FD250" s="62">
        <v>0.21342904134471691</v>
      </c>
      <c r="FE250" s="62">
        <v>12.49</v>
      </c>
      <c r="FF250" s="62">
        <v>20040</v>
      </c>
      <c r="FG250" s="62">
        <v>112.75258164083529</v>
      </c>
      <c r="FH250" s="62">
        <v>12.494999999999999</v>
      </c>
      <c r="FI250" s="62">
        <v>30</v>
      </c>
      <c r="FJ250" s="62">
        <v>0.17723758531832029</v>
      </c>
      <c r="FK250" s="62">
        <v>12.47</v>
      </c>
      <c r="FL250" s="76">
        <v>54565</v>
      </c>
      <c r="FM250" s="76">
        <v>336.5010980821246</v>
      </c>
      <c r="FN250" s="76">
        <v>12.465</v>
      </c>
      <c r="FO250" s="76">
        <v>360</v>
      </c>
      <c r="FP250" s="76">
        <v>2.3020670947664841</v>
      </c>
      <c r="FQ250" s="76">
        <v>12.46</v>
      </c>
      <c r="FR250" s="76">
        <v>2620</v>
      </c>
      <c r="FS250" s="76">
        <v>17.295639291207735</v>
      </c>
      <c r="FT250" s="76">
        <v>12.433</v>
      </c>
      <c r="FU250" s="76">
        <v>10</v>
      </c>
      <c r="FV250" s="76">
        <v>6.8108859258557281E-2</v>
      </c>
      <c r="FW250" s="76">
        <v>12.41</v>
      </c>
      <c r="FX250" s="76">
        <v>174310</v>
      </c>
      <c r="FY250" s="76">
        <v>1219.6597099472779</v>
      </c>
      <c r="FZ250" s="76">
        <v>12.423999999999999</v>
      </c>
      <c r="GA250" s="76">
        <v>5</v>
      </c>
      <c r="GB250" s="76">
        <v>3.5747823108844605E-2</v>
      </c>
      <c r="GC250" s="62">
        <v>12.436999999999999</v>
      </c>
      <c r="GD250" s="62">
        <v>0</v>
      </c>
      <c r="GE250" s="62">
        <v>0</v>
      </c>
      <c r="GF250" s="62">
        <v>12.449</v>
      </c>
      <c r="GG250" s="62">
        <v>0</v>
      </c>
      <c r="GH250" s="62">
        <v>0</v>
      </c>
      <c r="GI250" s="62">
        <v>12.46</v>
      </c>
      <c r="GJ250" s="62">
        <v>165</v>
      </c>
      <c r="GK250" s="62">
        <v>1.2433478134872191</v>
      </c>
      <c r="GL250" s="62">
        <v>12.497</v>
      </c>
      <c r="GM250" s="62">
        <v>0</v>
      </c>
      <c r="GN250" s="62">
        <v>0</v>
      </c>
      <c r="GO250" s="62">
        <v>12.53</v>
      </c>
      <c r="GP250" s="62">
        <v>48855</v>
      </c>
      <c r="GQ250" s="62">
        <v>383.32480882653846</v>
      </c>
      <c r="GR250" s="62">
        <v>12.557</v>
      </c>
      <c r="GS250" s="62">
        <v>0</v>
      </c>
      <c r="GT250" s="62">
        <v>0</v>
      </c>
      <c r="GU250" s="62">
        <v>12.58</v>
      </c>
      <c r="GV250" s="62">
        <v>170</v>
      </c>
      <c r="GW250" s="62">
        <v>1.3580152675377437</v>
      </c>
      <c r="GX250" s="62">
        <v>12.600999999999999</v>
      </c>
      <c r="GY250" s="62">
        <v>0</v>
      </c>
      <c r="GZ250" s="62">
        <v>0</v>
      </c>
      <c r="HA250" s="62">
        <v>12.62</v>
      </c>
      <c r="HB250" s="62">
        <v>30550</v>
      </c>
      <c r="HC250" s="62">
        <v>244.29163097032935</v>
      </c>
      <c r="HD250" s="62">
        <v>12.641999999999999</v>
      </c>
      <c r="HE250" s="62">
        <v>70</v>
      </c>
      <c r="HF250" s="62">
        <v>0.55329513662687135</v>
      </c>
      <c r="HG250" s="62">
        <v>12.66</v>
      </c>
      <c r="HH250" s="62">
        <v>1650</v>
      </c>
      <c r="HI250" s="62">
        <v>12.756251754130288</v>
      </c>
      <c r="HJ250" s="62">
        <v>0</v>
      </c>
      <c r="HK250" s="62">
        <v>0</v>
      </c>
      <c r="HL250" s="62">
        <v>0</v>
      </c>
      <c r="HM250" s="62">
        <v>12.66</v>
      </c>
      <c r="HN250" s="62">
        <v>0</v>
      </c>
      <c r="HO250" s="62">
        <v>0</v>
      </c>
      <c r="HP250" s="62">
        <v>12.66</v>
      </c>
      <c r="HQ250" s="62">
        <v>0</v>
      </c>
      <c r="HR250" s="62">
        <v>0</v>
      </c>
    </row>
    <row r="251" spans="32:226" s="43" customFormat="1">
      <c r="AF251" s="54">
        <v>42366</v>
      </c>
      <c r="AG251" s="43">
        <v>15.77</v>
      </c>
      <c r="AH251" s="43">
        <v>60280</v>
      </c>
      <c r="AI251" s="43">
        <f t="shared" si="73"/>
        <v>60280</v>
      </c>
      <c r="AK251" s="58">
        <f t="shared" si="74"/>
        <v>42488</v>
      </c>
      <c r="AL251" s="43">
        <f t="shared" si="78"/>
        <v>246</v>
      </c>
      <c r="AM251" s="43">
        <f>IF(AK251="","",NETWORKDAYS(AK251,$AM$2,FERIADOS!$A$1:$A$830)-1)</f>
        <v>172</v>
      </c>
      <c r="AN251" s="63">
        <v>3.4889999999999999</v>
      </c>
      <c r="AO251" s="43">
        <f t="shared" si="75"/>
        <v>13.64</v>
      </c>
      <c r="AP251" s="50">
        <f t="shared" si="76"/>
        <v>289705</v>
      </c>
      <c r="AQ251" s="59">
        <f t="shared" si="71"/>
        <v>457.03497927598323</v>
      </c>
      <c r="AR251" s="59">
        <f t="shared" si="77"/>
        <v>0</v>
      </c>
      <c r="AS251" s="72">
        <v>42488</v>
      </c>
      <c r="AT251" s="73">
        <v>5355.7388291802126</v>
      </c>
      <c r="AU251" s="62">
        <v>0</v>
      </c>
      <c r="AV251" s="62">
        <v>0</v>
      </c>
      <c r="AW251" s="62">
        <v>0</v>
      </c>
      <c r="AX251" s="62">
        <v>0</v>
      </c>
      <c r="AY251" s="62">
        <v>0</v>
      </c>
      <c r="AZ251" s="62">
        <v>0</v>
      </c>
      <c r="BA251" s="62">
        <v>0</v>
      </c>
      <c r="BB251" s="62">
        <v>0</v>
      </c>
      <c r="BC251" s="62">
        <v>0</v>
      </c>
      <c r="BD251" s="62">
        <v>0</v>
      </c>
      <c r="BE251" s="62">
        <v>0</v>
      </c>
      <c r="BF251" s="62">
        <v>0</v>
      </c>
      <c r="BG251" s="62">
        <v>0</v>
      </c>
      <c r="BH251" s="62">
        <v>0</v>
      </c>
      <c r="BI251" s="62">
        <v>0</v>
      </c>
      <c r="BJ251" s="62">
        <v>0</v>
      </c>
      <c r="BK251" s="62">
        <v>0</v>
      </c>
      <c r="BL251" s="62">
        <v>0</v>
      </c>
      <c r="BM251" s="62">
        <v>0</v>
      </c>
      <c r="BN251" s="74">
        <v>0</v>
      </c>
      <c r="BO251" s="75">
        <v>0</v>
      </c>
      <c r="BP251" s="62">
        <v>0</v>
      </c>
      <c r="BQ251" s="62">
        <v>0</v>
      </c>
      <c r="BR251" s="62">
        <v>0</v>
      </c>
      <c r="BS251" s="62">
        <v>0</v>
      </c>
      <c r="BT251" s="62">
        <v>0</v>
      </c>
      <c r="BU251" s="62">
        <v>0</v>
      </c>
      <c r="BV251" s="62">
        <v>0</v>
      </c>
      <c r="BW251" s="62">
        <v>0</v>
      </c>
      <c r="BX251" s="62">
        <v>0</v>
      </c>
      <c r="BY251" s="62">
        <v>14.14</v>
      </c>
      <c r="BZ251" s="62">
        <v>26775</v>
      </c>
      <c r="CA251" s="62">
        <v>0.79914865482171293</v>
      </c>
      <c r="CB251" s="62">
        <v>14.13</v>
      </c>
      <c r="CC251" s="62">
        <v>25095</v>
      </c>
      <c r="CD251" s="62">
        <v>5.9269391192609193</v>
      </c>
      <c r="CE251" s="62">
        <v>14.092000000000001</v>
      </c>
      <c r="CF251" s="62">
        <v>215650</v>
      </c>
      <c r="CG251" s="62">
        <v>96.538211198056146</v>
      </c>
      <c r="CH251" s="62">
        <v>14.06</v>
      </c>
      <c r="CI251" s="62">
        <v>1900</v>
      </c>
      <c r="CJ251" s="62">
        <v>1.2257539660175925</v>
      </c>
      <c r="CK251" s="62">
        <v>14.01</v>
      </c>
      <c r="CL251" s="62">
        <v>4405</v>
      </c>
      <c r="CM251" s="62">
        <v>3.7740461085426591</v>
      </c>
      <c r="CN251" s="62">
        <v>13.945</v>
      </c>
      <c r="CO251" s="62">
        <v>143255</v>
      </c>
      <c r="CP251" s="62">
        <v>149.85218128435</v>
      </c>
      <c r="CQ251" s="62">
        <v>13.785</v>
      </c>
      <c r="CR251" s="62">
        <v>3720</v>
      </c>
      <c r="CS251" s="62">
        <v>4.5548324788587156</v>
      </c>
      <c r="CT251" s="62">
        <v>13.785</v>
      </c>
      <c r="CU251" s="62">
        <v>3720</v>
      </c>
      <c r="CV251" s="62">
        <v>5.1966907006999428</v>
      </c>
      <c r="CW251" s="62">
        <v>13.785</v>
      </c>
      <c r="CX251" s="62">
        <v>289705</v>
      </c>
      <c r="CY251" s="62">
        <v>457.03497927598323</v>
      </c>
      <c r="CZ251" s="62">
        <v>13.507</v>
      </c>
      <c r="DA251" s="62">
        <v>10</v>
      </c>
      <c r="DB251" s="62">
        <v>1.7714684074585093E-2</v>
      </c>
      <c r="DC251" s="62">
        <v>13.417999999999999</v>
      </c>
      <c r="DD251" s="62">
        <v>1010</v>
      </c>
      <c r="DE251" s="62">
        <v>1.9395375345390051</v>
      </c>
      <c r="DF251" s="62">
        <v>13.324999999999999</v>
      </c>
      <c r="DG251" s="62">
        <v>29050</v>
      </c>
      <c r="DH251" s="62">
        <v>61.200423829724613</v>
      </c>
      <c r="DI251" s="62">
        <v>13.24</v>
      </c>
      <c r="DJ251" s="62">
        <v>0</v>
      </c>
      <c r="DK251" s="62">
        <v>0</v>
      </c>
      <c r="DL251" s="62">
        <v>0</v>
      </c>
      <c r="DM251" s="62">
        <v>0</v>
      </c>
      <c r="DN251" s="62">
        <v>0</v>
      </c>
      <c r="DO251" s="62">
        <v>13.08</v>
      </c>
      <c r="DP251" s="62">
        <v>45950</v>
      </c>
      <c r="DQ251" s="62">
        <v>118.75056388879736</v>
      </c>
      <c r="DR251" s="62">
        <v>0</v>
      </c>
      <c r="DS251" s="62">
        <v>0</v>
      </c>
      <c r="DT251" s="62">
        <v>0</v>
      </c>
      <c r="DU251" s="62">
        <v>0</v>
      </c>
      <c r="DV251" s="62">
        <v>0</v>
      </c>
      <c r="DW251" s="62">
        <v>0</v>
      </c>
      <c r="DX251" s="62">
        <v>12.89</v>
      </c>
      <c r="DY251" s="62">
        <v>11855</v>
      </c>
      <c r="DZ251" s="62">
        <v>36.242715262063143</v>
      </c>
      <c r="EA251" s="62"/>
      <c r="EB251" s="62"/>
      <c r="EC251" s="62"/>
      <c r="ED251" s="62"/>
      <c r="EE251" s="62"/>
      <c r="EF251" s="62"/>
      <c r="EG251" s="62">
        <v>12.76</v>
      </c>
      <c r="EH251" s="62">
        <v>249057</v>
      </c>
      <c r="EI251" s="62">
        <v>866.99299900785081</v>
      </c>
      <c r="EJ251" s="62"/>
      <c r="EK251" s="62">
        <v>0</v>
      </c>
      <c r="EL251" s="62">
        <v>0</v>
      </c>
      <c r="EM251" s="62">
        <v>0</v>
      </c>
      <c r="EN251" s="62">
        <v>0</v>
      </c>
      <c r="EO251" s="62">
        <v>0</v>
      </c>
      <c r="EP251" s="62">
        <v>12.72</v>
      </c>
      <c r="EQ251" s="62">
        <v>39595</v>
      </c>
      <c r="ER251" s="62">
        <v>153.3968526688825</v>
      </c>
      <c r="ES251" s="62">
        <v>12.686999999999999</v>
      </c>
      <c r="ET251" s="62">
        <v>13015</v>
      </c>
      <c r="EU251" s="62">
        <v>55.369196986769737</v>
      </c>
      <c r="EV251" s="62">
        <v>12.66</v>
      </c>
      <c r="EW251" s="62">
        <v>285</v>
      </c>
      <c r="EX251" s="62">
        <v>1.3151878537310502</v>
      </c>
      <c r="EY251" s="62">
        <v>12.65</v>
      </c>
      <c r="EZ251" s="62">
        <v>177165</v>
      </c>
      <c r="FA251" s="62">
        <v>874.91255545622084</v>
      </c>
      <c r="FB251" s="62">
        <v>12.645</v>
      </c>
      <c r="FC251" s="62">
        <v>155</v>
      </c>
      <c r="FD251" s="62">
        <v>0.81134625290539242</v>
      </c>
      <c r="FE251" s="62">
        <v>12.68</v>
      </c>
      <c r="FF251" s="62">
        <v>24950</v>
      </c>
      <c r="FG251" s="62">
        <v>137.38044281308979</v>
      </c>
      <c r="FH251" s="62">
        <v>12.68</v>
      </c>
      <c r="FI251" s="62">
        <v>85</v>
      </c>
      <c r="FJ251" s="62">
        <v>0.49128146339747342</v>
      </c>
      <c r="FK251" s="62">
        <v>12.68</v>
      </c>
      <c r="FL251" s="76">
        <v>85330</v>
      </c>
      <c r="FM251" s="76">
        <v>514.02510407770387</v>
      </c>
      <c r="FN251" s="76">
        <v>12.686</v>
      </c>
      <c r="FO251" s="76">
        <v>3780</v>
      </c>
      <c r="FP251" s="76">
        <v>23.587403718716715</v>
      </c>
      <c r="FQ251" s="76">
        <v>12.691000000000001</v>
      </c>
      <c r="FR251" s="76">
        <v>20</v>
      </c>
      <c r="FS251" s="76">
        <v>0.12870850215652016</v>
      </c>
      <c r="FT251" s="76">
        <v>12.696</v>
      </c>
      <c r="FU251" s="76">
        <v>0</v>
      </c>
      <c r="FV251" s="76">
        <v>0</v>
      </c>
      <c r="FW251" s="76">
        <v>12.7</v>
      </c>
      <c r="FX251" s="76">
        <v>166035</v>
      </c>
      <c r="FY251" s="76">
        <v>1127.898334290544</v>
      </c>
      <c r="FZ251" s="76">
        <v>12.723000000000001</v>
      </c>
      <c r="GA251" s="76">
        <v>0</v>
      </c>
      <c r="GB251" s="76">
        <v>0</v>
      </c>
      <c r="GC251" s="62">
        <v>12.744</v>
      </c>
      <c r="GD251" s="62">
        <v>0</v>
      </c>
      <c r="GE251" s="62">
        <v>0</v>
      </c>
      <c r="GF251" s="62">
        <v>12.763999999999999</v>
      </c>
      <c r="GG251" s="62">
        <v>0</v>
      </c>
      <c r="GH251" s="62">
        <v>0</v>
      </c>
      <c r="GI251" s="62">
        <v>12.782</v>
      </c>
      <c r="GJ251" s="62">
        <v>1715</v>
      </c>
      <c r="GK251" s="62">
        <v>12.489027973735931</v>
      </c>
      <c r="GL251" s="62">
        <v>12.813000000000001</v>
      </c>
      <c r="GM251" s="62">
        <v>0</v>
      </c>
      <c r="GN251" s="62">
        <v>0</v>
      </c>
      <c r="GO251" s="62">
        <v>12.84</v>
      </c>
      <c r="GP251" s="62">
        <v>37970</v>
      </c>
      <c r="GQ251" s="62">
        <v>287.29662710764478</v>
      </c>
      <c r="GR251" s="62">
        <v>12.87</v>
      </c>
      <c r="GS251" s="62">
        <v>0</v>
      </c>
      <c r="GT251" s="62">
        <v>0</v>
      </c>
      <c r="GU251" s="62">
        <v>12.896000000000001</v>
      </c>
      <c r="GV251" s="62">
        <v>20</v>
      </c>
      <c r="GW251" s="62">
        <v>0.15357056501505997</v>
      </c>
      <c r="GX251" s="62">
        <v>12.919</v>
      </c>
      <c r="GY251" s="62">
        <v>0</v>
      </c>
      <c r="GZ251" s="62">
        <v>0</v>
      </c>
      <c r="HA251" s="62">
        <v>12.94</v>
      </c>
      <c r="HB251" s="62">
        <v>33785</v>
      </c>
      <c r="HC251" s="62">
        <v>258.84833217296222</v>
      </c>
      <c r="HD251" s="62">
        <v>12.962</v>
      </c>
      <c r="HE251" s="62">
        <v>210</v>
      </c>
      <c r="HF251" s="62">
        <v>1.5857931901371407</v>
      </c>
      <c r="HG251" s="62">
        <v>12.98</v>
      </c>
      <c r="HH251" s="62">
        <v>13035</v>
      </c>
      <c r="HI251" s="62">
        <v>96.002327092960201</v>
      </c>
      <c r="HJ251" s="62">
        <v>0</v>
      </c>
      <c r="HK251" s="62">
        <v>0</v>
      </c>
      <c r="HL251" s="62">
        <v>0</v>
      </c>
      <c r="HM251" s="62">
        <v>12.98</v>
      </c>
      <c r="HN251" s="62">
        <v>0</v>
      </c>
      <c r="HO251" s="62">
        <v>0</v>
      </c>
      <c r="HP251" s="62">
        <v>12.98</v>
      </c>
      <c r="HQ251" s="62">
        <v>0</v>
      </c>
      <c r="HR251" s="62">
        <v>0</v>
      </c>
    </row>
    <row r="252" spans="32:226" s="43" customFormat="1">
      <c r="AF252" s="54">
        <v>42367</v>
      </c>
      <c r="AG252" s="43">
        <v>15.85</v>
      </c>
      <c r="AH252" s="43">
        <v>96070</v>
      </c>
      <c r="AI252" s="43">
        <f t="shared" si="73"/>
        <v>96070</v>
      </c>
      <c r="AK252" s="58">
        <f t="shared" si="74"/>
        <v>42487</v>
      </c>
      <c r="AL252" s="43">
        <f t="shared" si="78"/>
        <v>247</v>
      </c>
      <c r="AM252" s="43">
        <f>IF(AK252="","",NETWORKDAYS(AK252,$AM$2,FERIADOS!$A$1:$A$830)-1)</f>
        <v>173</v>
      </c>
      <c r="AN252" s="63">
        <v>3.5270999999999999</v>
      </c>
      <c r="AO252" s="43">
        <f t="shared" si="75"/>
        <v>13.53</v>
      </c>
      <c r="AP252" s="50">
        <f t="shared" si="76"/>
        <v>277558</v>
      </c>
      <c r="AQ252" s="59">
        <f t="shared" si="71"/>
        <v>436.15114132556329</v>
      </c>
      <c r="AR252" s="59">
        <f t="shared" si="77"/>
        <v>0</v>
      </c>
      <c r="AS252" s="72">
        <v>42487</v>
      </c>
      <c r="AT252" s="73">
        <v>4626.7794272828778</v>
      </c>
      <c r="AU252" s="62">
        <v>0</v>
      </c>
      <c r="AV252" s="62">
        <v>0</v>
      </c>
      <c r="AW252" s="62">
        <v>0</v>
      </c>
      <c r="AX252" s="62">
        <v>0</v>
      </c>
      <c r="AY252" s="62">
        <v>0</v>
      </c>
      <c r="AZ252" s="62">
        <v>0</v>
      </c>
      <c r="BA252" s="62">
        <v>0</v>
      </c>
      <c r="BB252" s="62">
        <v>0</v>
      </c>
      <c r="BC252" s="62">
        <v>0</v>
      </c>
      <c r="BD252" s="62">
        <v>0</v>
      </c>
      <c r="BE252" s="62">
        <v>0</v>
      </c>
      <c r="BF252" s="62">
        <v>0</v>
      </c>
      <c r="BG252" s="62">
        <v>0</v>
      </c>
      <c r="BH252" s="62">
        <v>0</v>
      </c>
      <c r="BI252" s="62">
        <v>0</v>
      </c>
      <c r="BJ252" s="62">
        <v>0</v>
      </c>
      <c r="BK252" s="62">
        <v>0</v>
      </c>
      <c r="BL252" s="62">
        <v>0</v>
      </c>
      <c r="BM252" s="62">
        <v>0</v>
      </c>
      <c r="BN252" s="74">
        <v>0</v>
      </c>
      <c r="BO252" s="75">
        <v>0</v>
      </c>
      <c r="BP252" s="62">
        <v>0</v>
      </c>
      <c r="BQ252" s="62">
        <v>0</v>
      </c>
      <c r="BR252" s="62">
        <v>0</v>
      </c>
      <c r="BS252" s="62">
        <v>0</v>
      </c>
      <c r="BT252" s="62">
        <v>0</v>
      </c>
      <c r="BU252" s="62">
        <v>0</v>
      </c>
      <c r="BV252" s="62">
        <v>0</v>
      </c>
      <c r="BW252" s="62">
        <v>0</v>
      </c>
      <c r="BX252" s="62">
        <v>0</v>
      </c>
      <c r="BY252" s="62">
        <v>14.11</v>
      </c>
      <c r="BZ252" s="62">
        <v>27475</v>
      </c>
      <c r="CA252" s="62">
        <v>1.0812989329174509</v>
      </c>
      <c r="CB252" s="62">
        <v>14.12</v>
      </c>
      <c r="CC252" s="62">
        <v>82680</v>
      </c>
      <c r="CD252" s="62">
        <v>20.112671027644041</v>
      </c>
      <c r="CE252" s="62">
        <v>14.08</v>
      </c>
      <c r="CF252" s="62">
        <v>199275</v>
      </c>
      <c r="CG252" s="62">
        <v>90.126565780869825</v>
      </c>
      <c r="CH252" s="62">
        <v>14.05</v>
      </c>
      <c r="CI252" s="62">
        <v>24045</v>
      </c>
      <c r="CJ252" s="62">
        <v>15.567304735194105</v>
      </c>
      <c r="CK252" s="62">
        <v>13.96</v>
      </c>
      <c r="CL252" s="62">
        <v>1115</v>
      </c>
      <c r="CM252" s="62">
        <v>0.95554593733956483</v>
      </c>
      <c r="CN252" s="62">
        <v>13.87</v>
      </c>
      <c r="CO252" s="62">
        <v>192816</v>
      </c>
      <c r="CP252" s="62">
        <v>201.40147655791344</v>
      </c>
      <c r="CQ252" s="62">
        <v>13.695</v>
      </c>
      <c r="CR252" s="62">
        <v>8815</v>
      </c>
      <c r="CS252" s="62">
        <v>10.765611712784116</v>
      </c>
      <c r="CT252" s="62">
        <v>13.695</v>
      </c>
      <c r="CU252" s="62">
        <v>8815</v>
      </c>
      <c r="CV252" s="62">
        <v>12.271127000857959</v>
      </c>
      <c r="CW252" s="62">
        <v>13.695</v>
      </c>
      <c r="CX252" s="62">
        <v>277558</v>
      </c>
      <c r="CY252" s="62">
        <v>436.15114132556329</v>
      </c>
      <c r="CZ252" s="62">
        <v>13.397</v>
      </c>
      <c r="DA252" s="62">
        <v>15</v>
      </c>
      <c r="DB252" s="62">
        <v>2.6452064339332951E-2</v>
      </c>
      <c r="DC252" s="62">
        <v>13.308</v>
      </c>
      <c r="DD252" s="62">
        <v>1460</v>
      </c>
      <c r="DE252" s="62">
        <v>2.7900328754508821</v>
      </c>
      <c r="DF252" s="62">
        <v>13.215</v>
      </c>
      <c r="DG252" s="62">
        <v>21865</v>
      </c>
      <c r="DH252" s="62">
        <v>45.822644045912028</v>
      </c>
      <c r="DI252" s="62">
        <v>13.175000000000001</v>
      </c>
      <c r="DJ252" s="62">
        <v>1155</v>
      </c>
      <c r="DK252" s="62">
        <v>2.5832293186479602</v>
      </c>
      <c r="DL252" s="62">
        <v>0</v>
      </c>
      <c r="DM252" s="62">
        <v>0</v>
      </c>
      <c r="DN252" s="62">
        <v>0</v>
      </c>
      <c r="DO252" s="62">
        <v>12.97</v>
      </c>
      <c r="DP252" s="62">
        <v>54565</v>
      </c>
      <c r="DQ252" s="62">
        <v>140.19030597926169</v>
      </c>
      <c r="DR252" s="62">
        <v>0</v>
      </c>
      <c r="DS252" s="62">
        <v>0</v>
      </c>
      <c r="DT252" s="62">
        <v>0</v>
      </c>
      <c r="DU252" s="62">
        <v>0</v>
      </c>
      <c r="DV252" s="62">
        <v>0</v>
      </c>
      <c r="DW252" s="62">
        <v>0</v>
      </c>
      <c r="DX252" s="62">
        <v>12.82</v>
      </c>
      <c r="DY252" s="62">
        <v>10530</v>
      </c>
      <c r="DZ252" s="62">
        <v>31.965352323011238</v>
      </c>
      <c r="EA252" s="62"/>
      <c r="EB252" s="62"/>
      <c r="EC252" s="62"/>
      <c r="ED252" s="62"/>
      <c r="EE252" s="62"/>
      <c r="EF252" s="62"/>
      <c r="EG252" s="62">
        <v>12.68</v>
      </c>
      <c r="EH252" s="62">
        <v>300890</v>
      </c>
      <c r="EI252" s="62">
        <v>1040.0503245009495</v>
      </c>
      <c r="EJ252" s="62"/>
      <c r="EK252" s="62">
        <v>0</v>
      </c>
      <c r="EL252" s="62">
        <v>0</v>
      </c>
      <c r="EM252" s="62">
        <v>0</v>
      </c>
      <c r="EN252" s="62">
        <v>0</v>
      </c>
      <c r="EO252" s="62">
        <v>0</v>
      </c>
      <c r="EP252" s="62">
        <v>12.63</v>
      </c>
      <c r="EQ252" s="62">
        <v>22830</v>
      </c>
      <c r="ER252" s="62">
        <v>87.835533628132964</v>
      </c>
      <c r="ES252" s="62">
        <v>12.58</v>
      </c>
      <c r="ET252" s="62">
        <v>10600</v>
      </c>
      <c r="EU252" s="62">
        <v>44.803306589653765</v>
      </c>
      <c r="EV252" s="62">
        <v>12.545999999999999</v>
      </c>
      <c r="EW252" s="62">
        <v>145</v>
      </c>
      <c r="EX252" s="62">
        <v>0.66497574721961827</v>
      </c>
      <c r="EY252" s="62">
        <v>12.52</v>
      </c>
      <c r="EZ252" s="62">
        <v>155490</v>
      </c>
      <c r="FA252" s="62">
        <v>763.57835995466837</v>
      </c>
      <c r="FB252" s="62">
        <v>12.55</v>
      </c>
      <c r="FC252" s="62">
        <v>2145</v>
      </c>
      <c r="FD252" s="62">
        <v>11.153356910543799</v>
      </c>
      <c r="FE252" s="62">
        <v>12.56</v>
      </c>
      <c r="FF252" s="62">
        <v>10815</v>
      </c>
      <c r="FG252" s="62">
        <v>59.214592986233008</v>
      </c>
      <c r="FH252" s="62">
        <v>12.59</v>
      </c>
      <c r="FI252" s="62">
        <v>155</v>
      </c>
      <c r="FJ252" s="62">
        <v>0.88993597901043209</v>
      </c>
      <c r="FK252" s="62">
        <v>12.56</v>
      </c>
      <c r="FL252" s="76">
        <v>37895</v>
      </c>
      <c r="FM252" s="76">
        <v>227.077652217186</v>
      </c>
      <c r="FN252" s="76">
        <v>12.563000000000001</v>
      </c>
      <c r="FO252" s="76">
        <v>35</v>
      </c>
      <c r="FP252" s="76">
        <v>0.2173238629411291</v>
      </c>
      <c r="FQ252" s="76">
        <v>12.565</v>
      </c>
      <c r="FR252" s="76">
        <v>5</v>
      </c>
      <c r="FS252" s="76">
        <v>3.2029272246055146E-2</v>
      </c>
      <c r="FT252" s="76">
        <v>12.568</v>
      </c>
      <c r="FU252" s="76">
        <v>5</v>
      </c>
      <c r="FV252" s="76">
        <v>3.2986423299474411E-2</v>
      </c>
      <c r="FW252" s="76">
        <v>12.57</v>
      </c>
      <c r="FX252" s="76">
        <v>140330</v>
      </c>
      <c r="FY252" s="76">
        <v>949.53183498940871</v>
      </c>
      <c r="FZ252" s="76">
        <v>12.581</v>
      </c>
      <c r="GA252" s="76">
        <v>0</v>
      </c>
      <c r="GB252" s="76">
        <v>0</v>
      </c>
      <c r="GC252" s="62">
        <v>12.592000000000001</v>
      </c>
      <c r="GD252" s="62">
        <v>1500</v>
      </c>
      <c r="GE252" s="62">
        <v>10.568061251392161</v>
      </c>
      <c r="GF252" s="62">
        <v>12.600999999999999</v>
      </c>
      <c r="GG252" s="62">
        <v>0</v>
      </c>
      <c r="GH252" s="62">
        <v>0</v>
      </c>
      <c r="GI252" s="62">
        <v>12.61</v>
      </c>
      <c r="GJ252" s="62">
        <v>440</v>
      </c>
      <c r="GK252" s="62">
        <v>3.2026996297904065</v>
      </c>
      <c r="GL252" s="62">
        <v>12.653</v>
      </c>
      <c r="GM252" s="62">
        <v>0</v>
      </c>
      <c r="GN252" s="62">
        <v>0</v>
      </c>
      <c r="GO252" s="62">
        <v>12.69</v>
      </c>
      <c r="GP252" s="62">
        <v>18765</v>
      </c>
      <c r="GQ252" s="62">
        <v>141.90541841427603</v>
      </c>
      <c r="GR252" s="62">
        <v>12.717000000000001</v>
      </c>
      <c r="GS252" s="62">
        <v>50</v>
      </c>
      <c r="GT252" s="62">
        <v>0.38210797950853176</v>
      </c>
      <c r="GU252" s="62">
        <v>12.74</v>
      </c>
      <c r="GV252" s="62">
        <v>125</v>
      </c>
      <c r="GW252" s="62">
        <v>0.96090948654502539</v>
      </c>
      <c r="GX252" s="62">
        <v>12.760999999999999</v>
      </c>
      <c r="GY252" s="62">
        <v>0</v>
      </c>
      <c r="GZ252" s="62">
        <v>0</v>
      </c>
      <c r="HA252" s="62">
        <v>12.78</v>
      </c>
      <c r="HB252" s="62">
        <v>25480</v>
      </c>
      <c r="HC252" s="62">
        <v>195.76734431205332</v>
      </c>
      <c r="HD252" s="62">
        <v>12.744999999999999</v>
      </c>
      <c r="HE252" s="62">
        <v>20</v>
      </c>
      <c r="HF252" s="62">
        <v>0.1524800468986007</v>
      </c>
      <c r="HG252" s="62">
        <v>12.82</v>
      </c>
      <c r="HH252" s="62">
        <v>10390</v>
      </c>
      <c r="HI252" s="62">
        <v>76.947433483212649</v>
      </c>
      <c r="HJ252" s="62">
        <v>0</v>
      </c>
      <c r="HK252" s="62">
        <v>0</v>
      </c>
      <c r="HL252" s="62">
        <v>0</v>
      </c>
      <c r="HM252" s="62">
        <v>12.82</v>
      </c>
      <c r="HN252" s="62">
        <v>0</v>
      </c>
      <c r="HO252" s="62">
        <v>0</v>
      </c>
      <c r="HP252" s="62">
        <v>12.82</v>
      </c>
      <c r="HQ252" s="62">
        <v>0</v>
      </c>
      <c r="HR252" s="62">
        <v>0</v>
      </c>
    </row>
    <row r="253" spans="32:226" s="43" customFormat="1">
      <c r="AF253" s="54">
        <v>42368</v>
      </c>
      <c r="AG253" s="43">
        <v>15.87</v>
      </c>
      <c r="AH253" s="43">
        <v>84345</v>
      </c>
      <c r="AI253" s="43">
        <f t="shared" si="73"/>
        <v>84345</v>
      </c>
      <c r="AK253" s="58">
        <f t="shared" si="74"/>
        <v>42486</v>
      </c>
      <c r="AL253" s="43">
        <f t="shared" si="78"/>
        <v>248</v>
      </c>
      <c r="AM253" s="43">
        <f>IF(AK253="","",NETWORKDAYS(AK253,$AM$2,FERIADOS!$A$1:$A$830)-1)</f>
        <v>174</v>
      </c>
      <c r="AN253" s="63">
        <v>3.5295000000000001</v>
      </c>
      <c r="AO253" s="43">
        <f t="shared" si="75"/>
        <v>13.545</v>
      </c>
      <c r="AP253" s="50">
        <f t="shared" si="76"/>
        <v>160137</v>
      </c>
      <c r="AQ253" s="59">
        <f t="shared" si="71"/>
        <v>252.73593544088618</v>
      </c>
      <c r="AR253" s="59">
        <f t="shared" si="77"/>
        <v>0</v>
      </c>
      <c r="AS253" s="72">
        <v>42486</v>
      </c>
      <c r="AT253" s="73">
        <v>4283.166914247995</v>
      </c>
      <c r="AU253" s="62">
        <v>0</v>
      </c>
      <c r="AV253" s="62">
        <v>0</v>
      </c>
      <c r="AW253" s="62">
        <v>0</v>
      </c>
      <c r="AX253" s="62">
        <v>0</v>
      </c>
      <c r="AY253" s="62">
        <v>0</v>
      </c>
      <c r="AZ253" s="62">
        <v>0</v>
      </c>
      <c r="BA253" s="62">
        <v>0</v>
      </c>
      <c r="BB253" s="62">
        <v>0</v>
      </c>
      <c r="BC253" s="62">
        <v>0</v>
      </c>
      <c r="BD253" s="62">
        <v>0</v>
      </c>
      <c r="BE253" s="62">
        <v>0</v>
      </c>
      <c r="BF253" s="62">
        <v>0</v>
      </c>
      <c r="BG253" s="62">
        <v>0</v>
      </c>
      <c r="BH253" s="62">
        <v>0</v>
      </c>
      <c r="BI253" s="62">
        <v>0</v>
      </c>
      <c r="BJ253" s="62">
        <v>0</v>
      </c>
      <c r="BK253" s="62">
        <v>0</v>
      </c>
      <c r="BL253" s="62">
        <v>0</v>
      </c>
      <c r="BM253" s="62">
        <v>0</v>
      </c>
      <c r="BN253" s="74">
        <v>0</v>
      </c>
      <c r="BO253" s="75">
        <v>0</v>
      </c>
      <c r="BP253" s="62">
        <v>0</v>
      </c>
      <c r="BQ253" s="62">
        <v>0</v>
      </c>
      <c r="BR253" s="62">
        <v>0</v>
      </c>
      <c r="BS253" s="62">
        <v>0</v>
      </c>
      <c r="BT253" s="62">
        <v>0</v>
      </c>
      <c r="BU253" s="62">
        <v>0</v>
      </c>
      <c r="BV253" s="62">
        <v>0</v>
      </c>
      <c r="BW253" s="62">
        <v>0</v>
      </c>
      <c r="BX253" s="62">
        <v>0</v>
      </c>
      <c r="BY253" s="62">
        <v>14.116</v>
      </c>
      <c r="BZ253" s="62">
        <v>20215</v>
      </c>
      <c r="CA253" s="62">
        <v>0.99322045624943145</v>
      </c>
      <c r="CB253" s="62">
        <v>14.12</v>
      </c>
      <c r="CC253" s="62">
        <v>115260</v>
      </c>
      <c r="CD253" s="62">
        <v>29.124481162646866</v>
      </c>
      <c r="CE253" s="62">
        <v>14.077999999999999</v>
      </c>
      <c r="CF253" s="62">
        <v>206595</v>
      </c>
      <c r="CG253" s="62">
        <v>95.312491004726965</v>
      </c>
      <c r="CH253" s="62">
        <v>14.05</v>
      </c>
      <c r="CI253" s="62">
        <v>7325</v>
      </c>
      <c r="CJ253" s="62">
        <v>4.8063397917950104</v>
      </c>
      <c r="CK253" s="62">
        <v>13.945</v>
      </c>
      <c r="CL253" s="62">
        <v>4210</v>
      </c>
      <c r="CM253" s="62">
        <v>3.6438681249715095</v>
      </c>
      <c r="CN253" s="62">
        <v>13.86</v>
      </c>
      <c r="CO253" s="62">
        <v>115235</v>
      </c>
      <c r="CP253" s="62">
        <v>121.31105856871844</v>
      </c>
      <c r="CQ253" s="62">
        <v>13.627000000000001</v>
      </c>
      <c r="CR253" s="62">
        <v>450</v>
      </c>
      <c r="CS253" s="62">
        <v>0.55358837957131202</v>
      </c>
      <c r="CT253" s="62">
        <v>13.627000000000001</v>
      </c>
      <c r="CU253" s="62">
        <v>450</v>
      </c>
      <c r="CV253" s="62">
        <v>0.63041052950219956</v>
      </c>
      <c r="CW253" s="62">
        <v>13.627000000000001</v>
      </c>
      <c r="CX253" s="62">
        <v>160137</v>
      </c>
      <c r="CY253" s="62">
        <v>252.73593544088618</v>
      </c>
      <c r="CZ253" s="62">
        <v>13.416</v>
      </c>
      <c r="DA253" s="62">
        <v>2005</v>
      </c>
      <c r="DB253" s="62">
        <v>3.5485515193400508</v>
      </c>
      <c r="DC253" s="62">
        <v>13.33</v>
      </c>
      <c r="DD253" s="62">
        <v>610</v>
      </c>
      <c r="DE253" s="62">
        <v>1.1693486085778919</v>
      </c>
      <c r="DF253" s="62">
        <v>13.24</v>
      </c>
      <c r="DG253" s="62">
        <v>18165</v>
      </c>
      <c r="DH253" s="62">
        <v>38.167956303369664</v>
      </c>
      <c r="DI253" s="62">
        <v>13.167999999999999</v>
      </c>
      <c r="DJ253" s="62">
        <v>500</v>
      </c>
      <c r="DK253" s="62">
        <v>1.121492073437627</v>
      </c>
      <c r="DL253" s="62">
        <v>0</v>
      </c>
      <c r="DM253" s="62">
        <v>0</v>
      </c>
      <c r="DN253" s="62">
        <v>0</v>
      </c>
      <c r="DO253" s="62">
        <v>13.03</v>
      </c>
      <c r="DP253" s="62">
        <v>75570</v>
      </c>
      <c r="DQ253" s="62">
        <v>194.35619133570634</v>
      </c>
      <c r="DR253" s="62">
        <v>0</v>
      </c>
      <c r="DS253" s="62">
        <v>0</v>
      </c>
      <c r="DT253" s="62">
        <v>0</v>
      </c>
      <c r="DU253" s="62">
        <v>0</v>
      </c>
      <c r="DV253" s="62">
        <v>0</v>
      </c>
      <c r="DW253" s="62">
        <v>0</v>
      </c>
      <c r="DX253" s="62">
        <v>12.89</v>
      </c>
      <c r="DY253" s="62">
        <v>17085</v>
      </c>
      <c r="DZ253" s="62">
        <v>51.868472409657521</v>
      </c>
      <c r="EA253" s="62"/>
      <c r="EB253" s="62"/>
      <c r="EC253" s="62"/>
      <c r="ED253" s="62"/>
      <c r="EE253" s="62"/>
      <c r="EF253" s="62"/>
      <c r="EG253" s="62">
        <v>12.79</v>
      </c>
      <c r="EH253" s="62">
        <v>237295</v>
      </c>
      <c r="EI253" s="62">
        <v>819.07330697752434</v>
      </c>
      <c r="EJ253" s="62"/>
      <c r="EK253" s="62">
        <v>0</v>
      </c>
      <c r="EL253" s="62">
        <v>0</v>
      </c>
      <c r="EM253" s="62">
        <v>0</v>
      </c>
      <c r="EN253" s="62">
        <v>0</v>
      </c>
      <c r="EO253" s="62">
        <v>0</v>
      </c>
      <c r="EP253" s="62">
        <v>12.77</v>
      </c>
      <c r="EQ253" s="62">
        <v>26660</v>
      </c>
      <c r="ER253" s="62">
        <v>102.29223134581335</v>
      </c>
      <c r="ES253" s="62">
        <v>12.74</v>
      </c>
      <c r="ET253" s="62">
        <v>9860</v>
      </c>
      <c r="EU253" s="62">
        <v>41.516111824050313</v>
      </c>
      <c r="EV253" s="62">
        <v>12.728999999999999</v>
      </c>
      <c r="EW253" s="62">
        <v>85</v>
      </c>
      <c r="EX253" s="62">
        <v>0.38783649322823704</v>
      </c>
      <c r="EY253" s="62">
        <v>12.72</v>
      </c>
      <c r="EZ253" s="62">
        <v>137365</v>
      </c>
      <c r="FA253" s="62">
        <v>670.40817772274022</v>
      </c>
      <c r="FB253" s="62">
        <v>12.734999999999999</v>
      </c>
      <c r="FC253" s="62">
        <v>40</v>
      </c>
      <c r="FD253" s="62">
        <v>0.20669823512179336</v>
      </c>
      <c r="FE253" s="62">
        <v>12.76</v>
      </c>
      <c r="FF253" s="62">
        <v>9720</v>
      </c>
      <c r="FG253" s="62">
        <v>52.832973759584377</v>
      </c>
      <c r="FH253" s="62">
        <v>12.755000000000001</v>
      </c>
      <c r="FI253" s="62">
        <v>35</v>
      </c>
      <c r="FJ253" s="62">
        <v>0.19965714626341305</v>
      </c>
      <c r="FK253" s="62">
        <v>12.76</v>
      </c>
      <c r="FL253" s="76">
        <v>68435</v>
      </c>
      <c r="FM253" s="76">
        <v>406.66152654424889</v>
      </c>
      <c r="FN253" s="76">
        <v>12.765000000000001</v>
      </c>
      <c r="FO253" s="76">
        <v>1110</v>
      </c>
      <c r="FP253" s="76">
        <v>6.8307394050900241</v>
      </c>
      <c r="FQ253" s="76">
        <v>12.77</v>
      </c>
      <c r="FR253" s="76">
        <v>425</v>
      </c>
      <c r="FS253" s="76">
        <v>2.6964830085831095</v>
      </c>
      <c r="FT253" s="76">
        <v>12.765000000000001</v>
      </c>
      <c r="FU253" s="76">
        <v>450</v>
      </c>
      <c r="FV253" s="76">
        <v>2.9400090621278383</v>
      </c>
      <c r="FW253" s="76">
        <v>12.76</v>
      </c>
      <c r="FX253" s="76">
        <v>131885</v>
      </c>
      <c r="FY253" s="76">
        <v>883.62435727154639</v>
      </c>
      <c r="FZ253" s="76">
        <v>12.774000000000001</v>
      </c>
      <c r="GA253" s="76">
        <v>6240</v>
      </c>
      <c r="GB253" s="76">
        <v>42.681436960994475</v>
      </c>
      <c r="GC253" s="62">
        <v>12.787000000000001</v>
      </c>
      <c r="GD253" s="62">
        <v>0</v>
      </c>
      <c r="GE253" s="62">
        <v>0</v>
      </c>
      <c r="GF253" s="62">
        <v>12.798999999999999</v>
      </c>
      <c r="GG253" s="62">
        <v>0</v>
      </c>
      <c r="GH253" s="62">
        <v>0</v>
      </c>
      <c r="GI253" s="62">
        <v>12.81</v>
      </c>
      <c r="GJ253" s="62">
        <v>360</v>
      </c>
      <c r="GK253" s="62">
        <v>2.588387585911851</v>
      </c>
      <c r="GL253" s="62">
        <v>12.858000000000001</v>
      </c>
      <c r="GM253" s="62">
        <v>0</v>
      </c>
      <c r="GN253" s="62">
        <v>0</v>
      </c>
      <c r="GO253" s="62">
        <v>12.9</v>
      </c>
      <c r="GP253" s="62">
        <v>35040</v>
      </c>
      <c r="GQ253" s="62">
        <v>261.07951776568132</v>
      </c>
      <c r="GR253" s="62">
        <v>12.920999999999999</v>
      </c>
      <c r="GS253" s="62">
        <v>0</v>
      </c>
      <c r="GT253" s="62">
        <v>0</v>
      </c>
      <c r="GU253" s="62">
        <v>12.94</v>
      </c>
      <c r="GV253" s="62">
        <v>120</v>
      </c>
      <c r="GW253" s="62">
        <v>0.90785149182714941</v>
      </c>
      <c r="GX253" s="62">
        <v>12.961</v>
      </c>
      <c r="GY253" s="62">
        <v>0</v>
      </c>
      <c r="GZ253" s="62">
        <v>0</v>
      </c>
      <c r="HA253" s="62">
        <v>12.98</v>
      </c>
      <c r="HB253" s="62">
        <v>19940</v>
      </c>
      <c r="HC253" s="62">
        <v>150.4967186534985</v>
      </c>
      <c r="HD253" s="62">
        <v>13.002000000000001</v>
      </c>
      <c r="HE253" s="62">
        <v>55</v>
      </c>
      <c r="HF253" s="62">
        <v>0.40895381428894728</v>
      </c>
      <c r="HG253" s="62">
        <v>13.02</v>
      </c>
      <c r="HH253" s="62">
        <v>4965</v>
      </c>
      <c r="HI253" s="62">
        <v>35.990533470713331</v>
      </c>
      <c r="HJ253" s="62">
        <v>0</v>
      </c>
      <c r="HK253" s="62">
        <v>0</v>
      </c>
      <c r="HL253" s="62">
        <v>0</v>
      </c>
      <c r="HM253" s="62">
        <v>13.02</v>
      </c>
      <c r="HN253" s="62">
        <v>0</v>
      </c>
      <c r="HO253" s="62">
        <v>0</v>
      </c>
      <c r="HP253" s="62">
        <v>13.02</v>
      </c>
      <c r="HQ253" s="62">
        <v>0</v>
      </c>
      <c r="HR253" s="62">
        <v>0</v>
      </c>
    </row>
    <row r="254" spans="32:226" s="43" customFormat="1">
      <c r="AF254" s="54">
        <v>42373</v>
      </c>
      <c r="AG254" s="43">
        <v>15.76</v>
      </c>
      <c r="AH254" s="43">
        <v>148220</v>
      </c>
      <c r="AI254" s="43">
        <f t="shared" si="73"/>
        <v>148220</v>
      </c>
      <c r="AK254" s="58">
        <f t="shared" si="74"/>
        <v>42485</v>
      </c>
      <c r="AL254" s="43">
        <f t="shared" si="78"/>
        <v>249</v>
      </c>
      <c r="AM254" s="43">
        <f>IF(AK254="","",NETWORKDAYS(AK254,$AM$2,FERIADOS!$A$1:$A$830)-1)</f>
        <v>175</v>
      </c>
      <c r="AN254" s="63">
        <v>3.5581999999999998</v>
      </c>
      <c r="AO254" s="43">
        <f t="shared" si="75"/>
        <v>13.484999999999999</v>
      </c>
      <c r="AP254" s="50">
        <f t="shared" si="76"/>
        <v>61447</v>
      </c>
      <c r="AQ254" s="59">
        <f t="shared" si="71"/>
        <v>96.787142424317096</v>
      </c>
      <c r="AR254" s="59">
        <f t="shared" si="77"/>
        <v>0</v>
      </c>
      <c r="AS254" s="72">
        <v>42485</v>
      </c>
      <c r="AT254" s="73">
        <v>2729.4244884791797</v>
      </c>
      <c r="AU254" s="62">
        <v>0</v>
      </c>
      <c r="AV254" s="62">
        <v>0</v>
      </c>
      <c r="AW254" s="62">
        <v>0</v>
      </c>
      <c r="AX254" s="62">
        <v>0</v>
      </c>
      <c r="AY254" s="62">
        <v>0</v>
      </c>
      <c r="AZ254" s="62">
        <v>0</v>
      </c>
      <c r="BA254" s="62">
        <v>0</v>
      </c>
      <c r="BB254" s="62">
        <v>0</v>
      </c>
      <c r="BC254" s="62">
        <v>0</v>
      </c>
      <c r="BD254" s="62">
        <v>0</v>
      </c>
      <c r="BE254" s="62">
        <v>0</v>
      </c>
      <c r="BF254" s="62">
        <v>0</v>
      </c>
      <c r="BG254" s="62">
        <v>0</v>
      </c>
      <c r="BH254" s="62">
        <v>0</v>
      </c>
      <c r="BI254" s="62">
        <v>0</v>
      </c>
      <c r="BJ254" s="62">
        <v>0</v>
      </c>
      <c r="BK254" s="62">
        <v>0</v>
      </c>
      <c r="BL254" s="62">
        <v>0</v>
      </c>
      <c r="BM254" s="62">
        <v>0</v>
      </c>
      <c r="BN254" s="74">
        <v>0</v>
      </c>
      <c r="BO254" s="75">
        <v>0</v>
      </c>
      <c r="BP254" s="62">
        <v>0</v>
      </c>
      <c r="BQ254" s="62">
        <v>0</v>
      </c>
      <c r="BR254" s="62">
        <v>0</v>
      </c>
      <c r="BS254" s="62">
        <v>0</v>
      </c>
      <c r="BT254" s="62">
        <v>0</v>
      </c>
      <c r="BU254" s="62">
        <v>0</v>
      </c>
      <c r="BV254" s="62">
        <v>0</v>
      </c>
      <c r="BW254" s="62">
        <v>0</v>
      </c>
      <c r="BX254" s="62">
        <v>0</v>
      </c>
      <c r="BY254" s="62">
        <v>14.11</v>
      </c>
      <c r="BZ254" s="62">
        <v>7180</v>
      </c>
      <c r="CA254" s="62">
        <v>0.4197166947442581</v>
      </c>
      <c r="CB254" s="62">
        <v>14.121</v>
      </c>
      <c r="CC254" s="62">
        <v>6555</v>
      </c>
      <c r="CD254" s="62">
        <v>1.7052720970889361</v>
      </c>
      <c r="CE254" s="62">
        <v>14.077</v>
      </c>
      <c r="CF254" s="62">
        <v>80415</v>
      </c>
      <c r="CG254" s="62">
        <v>37.547610921129305</v>
      </c>
      <c r="CH254" s="62">
        <v>14.03</v>
      </c>
      <c r="CI254" s="62">
        <v>2145</v>
      </c>
      <c r="CJ254" s="62">
        <v>1.415913335403816</v>
      </c>
      <c r="CK254" s="62">
        <v>13.925000000000001</v>
      </c>
      <c r="CL254" s="62">
        <v>905</v>
      </c>
      <c r="CM254" s="62">
        <v>0.78521118135707602</v>
      </c>
      <c r="CN254" s="62">
        <v>13.824999999999999</v>
      </c>
      <c r="CO254" s="62">
        <v>48440</v>
      </c>
      <c r="CP254" s="62">
        <v>51.026947256722586</v>
      </c>
      <c r="CQ254" s="62">
        <v>13.61</v>
      </c>
      <c r="CR254" s="62">
        <v>1720</v>
      </c>
      <c r="CS254" s="62">
        <v>2.1140646081486003</v>
      </c>
      <c r="CT254" s="62">
        <v>13.61</v>
      </c>
      <c r="CU254" s="62">
        <v>1720</v>
      </c>
      <c r="CV254" s="62">
        <v>2.4051160621087257</v>
      </c>
      <c r="CW254" s="62">
        <v>13.61</v>
      </c>
      <c r="CX254" s="62">
        <v>61447</v>
      </c>
      <c r="CY254" s="62">
        <v>96.787142424317096</v>
      </c>
      <c r="CZ254" s="62">
        <v>13.368</v>
      </c>
      <c r="DA254" s="62">
        <v>15</v>
      </c>
      <c r="DB254" s="62">
        <v>2.6474094725112834E-2</v>
      </c>
      <c r="DC254" s="62">
        <v>13.29</v>
      </c>
      <c r="DD254" s="62">
        <v>20</v>
      </c>
      <c r="DE254" s="62">
        <v>3.8213019322085012E-2</v>
      </c>
      <c r="DF254" s="62">
        <v>13.19</v>
      </c>
      <c r="DG254" s="62">
        <v>8020</v>
      </c>
      <c r="DH254" s="62">
        <v>16.791947553049365</v>
      </c>
      <c r="DI254" s="62">
        <v>13.118</v>
      </c>
      <c r="DJ254" s="62">
        <v>0</v>
      </c>
      <c r="DK254" s="62">
        <v>0</v>
      </c>
      <c r="DL254" s="62">
        <v>0</v>
      </c>
      <c r="DM254" s="62">
        <v>0</v>
      </c>
      <c r="DN254" s="62">
        <v>0</v>
      </c>
      <c r="DO254" s="62">
        <v>12.98</v>
      </c>
      <c r="DP254" s="62">
        <v>28080</v>
      </c>
      <c r="DQ254" s="62">
        <v>71.909917085225203</v>
      </c>
      <c r="DR254" s="62">
        <v>0</v>
      </c>
      <c r="DS254" s="62">
        <v>0</v>
      </c>
      <c r="DT254" s="62">
        <v>0</v>
      </c>
      <c r="DU254" s="62">
        <v>0</v>
      </c>
      <c r="DV254" s="62">
        <v>0</v>
      </c>
      <c r="DW254" s="62">
        <v>0</v>
      </c>
      <c r="DX254" s="62">
        <v>12.84</v>
      </c>
      <c r="DY254" s="62">
        <v>10065</v>
      </c>
      <c r="DZ254" s="62">
        <v>30.411734701817242</v>
      </c>
      <c r="EA254" s="62"/>
      <c r="EB254" s="62"/>
      <c r="EC254" s="62"/>
      <c r="ED254" s="62"/>
      <c r="EE254" s="62"/>
      <c r="EF254" s="62"/>
      <c r="EG254" s="62">
        <v>12.72</v>
      </c>
      <c r="EH254" s="62">
        <v>140094</v>
      </c>
      <c r="EI254" s="62">
        <v>481.36723871000896</v>
      </c>
      <c r="EJ254" s="62"/>
      <c r="EK254" s="62">
        <v>0</v>
      </c>
      <c r="EL254" s="62">
        <v>0</v>
      </c>
      <c r="EM254" s="62">
        <v>0</v>
      </c>
      <c r="EN254" s="62">
        <v>0</v>
      </c>
      <c r="EO254" s="62">
        <v>0</v>
      </c>
      <c r="EP254" s="62">
        <v>12.71</v>
      </c>
      <c r="EQ254" s="62">
        <v>18285</v>
      </c>
      <c r="ER254" s="62">
        <v>69.811118874734703</v>
      </c>
      <c r="ES254" s="62">
        <v>12.7</v>
      </c>
      <c r="ET254" s="62">
        <v>8540</v>
      </c>
      <c r="EU254" s="62">
        <v>35.756536966203008</v>
      </c>
      <c r="EV254" s="62">
        <v>12.71</v>
      </c>
      <c r="EW254" s="62">
        <v>185</v>
      </c>
      <c r="EX254" s="62">
        <v>0.83876083734168405</v>
      </c>
      <c r="EY254" s="62">
        <v>12.69</v>
      </c>
      <c r="EZ254" s="62">
        <v>95475</v>
      </c>
      <c r="FA254" s="62">
        <v>463.12527288058288</v>
      </c>
      <c r="FB254" s="62">
        <v>12.72</v>
      </c>
      <c r="FC254" s="62">
        <v>820</v>
      </c>
      <c r="FD254" s="62">
        <v>4.2090484324661439</v>
      </c>
      <c r="FE254" s="62">
        <v>12.74</v>
      </c>
      <c r="FF254" s="62">
        <v>4010</v>
      </c>
      <c r="FG254" s="62">
        <v>21.653324603513973</v>
      </c>
      <c r="FH254" s="62">
        <v>12.75</v>
      </c>
      <c r="FI254" s="62">
        <v>70</v>
      </c>
      <c r="FJ254" s="62">
        <v>0.39644142938653559</v>
      </c>
      <c r="FK254" s="62">
        <v>12.76</v>
      </c>
      <c r="FL254" s="76">
        <v>26935</v>
      </c>
      <c r="FM254" s="76">
        <v>158.86049202424945</v>
      </c>
      <c r="FN254" s="76">
        <v>12.757</v>
      </c>
      <c r="FO254" s="76">
        <v>330</v>
      </c>
      <c r="FP254" s="76">
        <v>2.0161610889104673</v>
      </c>
      <c r="FQ254" s="76">
        <v>12.755000000000001</v>
      </c>
      <c r="FR254" s="76">
        <v>75</v>
      </c>
      <c r="FS254" s="76">
        <v>0.47256098737261426</v>
      </c>
      <c r="FT254" s="76">
        <v>12.752000000000001</v>
      </c>
      <c r="FU254" s="76">
        <v>5</v>
      </c>
      <c r="FV254" s="76">
        <v>3.2437179630203414E-2</v>
      </c>
      <c r="FW254" s="76">
        <v>12.75</v>
      </c>
      <c r="FX254" s="76">
        <v>105455</v>
      </c>
      <c r="FY254" s="76">
        <v>701.45941980276734</v>
      </c>
      <c r="FZ254" s="76">
        <v>12.763999999999999</v>
      </c>
      <c r="GA254" s="76">
        <v>0</v>
      </c>
      <c r="GB254" s="76">
        <v>0</v>
      </c>
      <c r="GC254" s="62">
        <v>12.776999999999999</v>
      </c>
      <c r="GD254" s="62">
        <v>0</v>
      </c>
      <c r="GE254" s="62">
        <v>0</v>
      </c>
      <c r="GF254" s="62">
        <v>12.789</v>
      </c>
      <c r="GG254" s="62">
        <v>0</v>
      </c>
      <c r="GH254" s="62">
        <v>0</v>
      </c>
      <c r="GI254" s="62">
        <v>12.8</v>
      </c>
      <c r="GJ254" s="62">
        <v>5470</v>
      </c>
      <c r="GK254" s="62">
        <v>39.043614334982202</v>
      </c>
      <c r="GL254" s="62">
        <v>12.859</v>
      </c>
      <c r="GM254" s="62">
        <v>0</v>
      </c>
      <c r="GN254" s="62">
        <v>0</v>
      </c>
      <c r="GO254" s="62">
        <v>12.91</v>
      </c>
      <c r="GP254" s="62">
        <v>34580</v>
      </c>
      <c r="GQ254" s="62">
        <v>255.42935007187282</v>
      </c>
      <c r="GR254" s="62">
        <v>12.942</v>
      </c>
      <c r="GS254" s="62">
        <v>0</v>
      </c>
      <c r="GT254" s="62">
        <v>0</v>
      </c>
      <c r="GU254" s="62">
        <v>12.97</v>
      </c>
      <c r="GV254" s="62">
        <v>540</v>
      </c>
      <c r="GW254" s="62">
        <v>4.0432144796464033</v>
      </c>
      <c r="GX254" s="62">
        <v>12.986000000000001</v>
      </c>
      <c r="GY254" s="62">
        <v>0</v>
      </c>
      <c r="GZ254" s="62">
        <v>0</v>
      </c>
      <c r="HA254" s="62">
        <v>13</v>
      </c>
      <c r="HB254" s="62">
        <v>19965</v>
      </c>
      <c r="HC254" s="62">
        <v>149.21053602927074</v>
      </c>
      <c r="HD254" s="62">
        <v>13.022</v>
      </c>
      <c r="HE254" s="62">
        <v>50</v>
      </c>
      <c r="HF254" s="62">
        <v>0.36805427797689094</v>
      </c>
      <c r="HG254" s="62">
        <v>13.04</v>
      </c>
      <c r="HH254" s="62">
        <v>3895</v>
      </c>
      <c r="HI254" s="62">
        <v>27.945624433102516</v>
      </c>
      <c r="HJ254" s="62">
        <v>0</v>
      </c>
      <c r="HK254" s="62">
        <v>0</v>
      </c>
      <c r="HL254" s="62">
        <v>0</v>
      </c>
      <c r="HM254" s="62">
        <v>13.04</v>
      </c>
      <c r="HN254" s="62">
        <v>0</v>
      </c>
      <c r="HO254" s="62">
        <v>0</v>
      </c>
      <c r="HP254" s="62">
        <v>13.04</v>
      </c>
      <c r="HQ254" s="62">
        <v>0</v>
      </c>
      <c r="HR254" s="62">
        <v>0</v>
      </c>
    </row>
    <row r="255" spans="32:226" s="43" customFormat="1">
      <c r="AF255" s="54">
        <v>42374</v>
      </c>
      <c r="AG255" s="43">
        <v>15.6</v>
      </c>
      <c r="AH255" s="43">
        <v>198445</v>
      </c>
      <c r="AI255" s="43">
        <f t="shared" si="73"/>
        <v>198445</v>
      </c>
      <c r="AK255" s="58">
        <f t="shared" si="74"/>
        <v>42482</v>
      </c>
      <c r="AL255" s="43">
        <f t="shared" si="78"/>
        <v>250</v>
      </c>
      <c r="AM255" s="43">
        <f>IF(AK255="","",NETWORKDAYS(AK255,$AM$2,FERIADOS!$A$1:$A$830)-1)</f>
        <v>176</v>
      </c>
      <c r="AN255" s="63">
        <v>3.5663</v>
      </c>
      <c r="AO255" s="43">
        <f t="shared" si="75"/>
        <v>13.52</v>
      </c>
      <c r="AP255" s="50">
        <f t="shared" si="76"/>
        <v>17848</v>
      </c>
      <c r="AQ255" s="59">
        <f t="shared" si="71"/>
        <v>28.180466595538423</v>
      </c>
      <c r="AR255" s="59">
        <f t="shared" si="77"/>
        <v>0</v>
      </c>
      <c r="AS255" s="72">
        <v>42482</v>
      </c>
      <c r="AT255" s="73">
        <v>1570.436190860343</v>
      </c>
      <c r="AU255" s="62">
        <v>0</v>
      </c>
      <c r="AV255" s="62">
        <v>0</v>
      </c>
      <c r="AW255" s="62">
        <v>0</v>
      </c>
      <c r="AX255" s="62">
        <v>0</v>
      </c>
      <c r="AY255" s="62">
        <v>0</v>
      </c>
      <c r="AZ255" s="62">
        <v>0</v>
      </c>
      <c r="BA255" s="62">
        <v>0</v>
      </c>
      <c r="BB255" s="62">
        <v>0</v>
      </c>
      <c r="BC255" s="62">
        <v>0</v>
      </c>
      <c r="BD255" s="62">
        <v>0</v>
      </c>
      <c r="BE255" s="62">
        <v>0</v>
      </c>
      <c r="BF255" s="62">
        <v>0</v>
      </c>
      <c r="BG255" s="62">
        <v>0</v>
      </c>
      <c r="BH255" s="62">
        <v>0</v>
      </c>
      <c r="BI255" s="62">
        <v>0</v>
      </c>
      <c r="BJ255" s="62">
        <v>0</v>
      </c>
      <c r="BK255" s="62">
        <v>0</v>
      </c>
      <c r="BL255" s="62">
        <v>0</v>
      </c>
      <c r="BM255" s="62">
        <v>0</v>
      </c>
      <c r="BN255" s="74">
        <v>0</v>
      </c>
      <c r="BO255" s="75">
        <v>0</v>
      </c>
      <c r="BP255" s="62">
        <v>0</v>
      </c>
      <c r="BQ255" s="62">
        <v>0</v>
      </c>
      <c r="BR255" s="62">
        <v>0</v>
      </c>
      <c r="BS255" s="62">
        <v>0</v>
      </c>
      <c r="BT255" s="62">
        <v>0</v>
      </c>
      <c r="BU255" s="62">
        <v>0</v>
      </c>
      <c r="BV255" s="62">
        <v>0</v>
      </c>
      <c r="BW255" s="62">
        <v>0</v>
      </c>
      <c r="BX255" s="62">
        <v>0</v>
      </c>
      <c r="BY255" s="62">
        <v>14.122</v>
      </c>
      <c r="BZ255" s="62">
        <v>540</v>
      </c>
      <c r="CA255" s="62">
        <v>3.672065496122625E-2</v>
      </c>
      <c r="CB255" s="62">
        <v>14.118</v>
      </c>
      <c r="CC255" s="62">
        <v>21610</v>
      </c>
      <c r="CD255" s="62">
        <v>5.8138998976247347</v>
      </c>
      <c r="CE255" s="62">
        <v>14.074999999999999</v>
      </c>
      <c r="CF255" s="62">
        <v>14380</v>
      </c>
      <c r="CG255" s="62">
        <v>6.8323905462296475</v>
      </c>
      <c r="CH255" s="62">
        <v>14.06</v>
      </c>
      <c r="CI255" s="62">
        <v>4805</v>
      </c>
      <c r="CJ255" s="62">
        <v>3.2070288089738814</v>
      </c>
      <c r="CK255" s="62">
        <v>13.935</v>
      </c>
      <c r="CL255" s="62">
        <v>2145</v>
      </c>
      <c r="CM255" s="62">
        <v>1.8756230539012766</v>
      </c>
      <c r="CN255" s="62">
        <v>13.845000000000001</v>
      </c>
      <c r="CO255" s="62">
        <v>19937</v>
      </c>
      <c r="CP255" s="62">
        <v>21.121582010738287</v>
      </c>
      <c r="CQ255" s="62">
        <v>13.634</v>
      </c>
      <c r="CR255" s="62">
        <v>25</v>
      </c>
      <c r="CS255" s="62">
        <v>3.0861034798623795E-2</v>
      </c>
      <c r="CT255" s="62">
        <v>13.634</v>
      </c>
      <c r="CU255" s="62">
        <v>25</v>
      </c>
      <c r="CV255" s="62">
        <v>3.507542919650599E-2</v>
      </c>
      <c r="CW255" s="62">
        <v>13.634</v>
      </c>
      <c r="CX255" s="62">
        <v>17848</v>
      </c>
      <c r="CY255" s="62">
        <v>28.180466595538423</v>
      </c>
      <c r="CZ255" s="62">
        <v>13.4</v>
      </c>
      <c r="DA255" s="62">
        <v>5</v>
      </c>
      <c r="DB255" s="62">
        <v>8.8402518746930631E-3</v>
      </c>
      <c r="DC255" s="62">
        <v>13.32</v>
      </c>
      <c r="DD255" s="62">
        <v>35</v>
      </c>
      <c r="DE255" s="62">
        <v>6.6963603116842005E-2</v>
      </c>
      <c r="DF255" s="62">
        <v>13.234999999999999</v>
      </c>
      <c r="DG255" s="62">
        <v>1425</v>
      </c>
      <c r="DH255" s="62">
        <v>2.9854983457821138</v>
      </c>
      <c r="DI255" s="62">
        <v>13.164</v>
      </c>
      <c r="DJ255" s="62">
        <v>0</v>
      </c>
      <c r="DK255" s="62">
        <v>0</v>
      </c>
      <c r="DL255" s="62">
        <v>0</v>
      </c>
      <c r="DM255" s="62">
        <v>0</v>
      </c>
      <c r="DN255" s="62">
        <v>0</v>
      </c>
      <c r="DO255" s="62">
        <v>13.03</v>
      </c>
      <c r="DP255" s="62">
        <v>3085</v>
      </c>
      <c r="DQ255" s="62">
        <v>7.897189757302983</v>
      </c>
      <c r="DR255" s="62">
        <v>0</v>
      </c>
      <c r="DS255" s="62">
        <v>0</v>
      </c>
      <c r="DT255" s="62">
        <v>0</v>
      </c>
      <c r="DU255" s="62">
        <v>0</v>
      </c>
      <c r="DV255" s="62">
        <v>0</v>
      </c>
      <c r="DW255" s="62">
        <v>0</v>
      </c>
      <c r="DX255" s="62">
        <v>12.89</v>
      </c>
      <c r="DY255" s="62">
        <v>520</v>
      </c>
      <c r="DZ255" s="62">
        <v>1.5694788575689826</v>
      </c>
      <c r="EA255" s="62"/>
      <c r="EB255" s="62"/>
      <c r="EC255" s="62"/>
      <c r="ED255" s="62"/>
      <c r="EE255" s="62"/>
      <c r="EF255" s="62"/>
      <c r="EG255" s="62">
        <v>12.77</v>
      </c>
      <c r="EH255" s="62">
        <v>64130</v>
      </c>
      <c r="EI255" s="62">
        <v>220.00210938309752</v>
      </c>
      <c r="EJ255" s="62"/>
      <c r="EK255" s="62">
        <v>0</v>
      </c>
      <c r="EL255" s="62">
        <v>0</v>
      </c>
      <c r="EM255" s="62">
        <v>0</v>
      </c>
      <c r="EN255" s="62">
        <v>0</v>
      </c>
      <c r="EO255" s="62">
        <v>0</v>
      </c>
      <c r="EP255" s="62">
        <v>12.76</v>
      </c>
      <c r="EQ255" s="62">
        <v>26000</v>
      </c>
      <c r="ER255" s="62">
        <v>99.068844409720896</v>
      </c>
      <c r="ES255" s="62">
        <v>12.76</v>
      </c>
      <c r="ET255" s="62">
        <v>3550</v>
      </c>
      <c r="EU255" s="62">
        <v>14.824739297674219</v>
      </c>
      <c r="EV255" s="62">
        <v>12.771000000000001</v>
      </c>
      <c r="EW255" s="62">
        <v>1250</v>
      </c>
      <c r="EX255" s="62">
        <v>5.6504507071401475</v>
      </c>
      <c r="EY255" s="62">
        <v>12.78</v>
      </c>
      <c r="EZ255" s="62">
        <v>49500</v>
      </c>
      <c r="FA255" s="62">
        <v>239.10394700016332</v>
      </c>
      <c r="FB255" s="62">
        <v>12.82</v>
      </c>
      <c r="FC255" s="62">
        <v>620</v>
      </c>
      <c r="FD255" s="62">
        <v>3.1669859576402586</v>
      </c>
      <c r="FE255" s="62">
        <v>12.86</v>
      </c>
      <c r="FF255" s="62">
        <v>1820</v>
      </c>
      <c r="FG255" s="62">
        <v>9.769546737381555</v>
      </c>
      <c r="FH255" s="62">
        <v>12.88</v>
      </c>
      <c r="FI255" s="62">
        <v>70</v>
      </c>
      <c r="FJ255" s="62">
        <v>0.39379373545472096</v>
      </c>
      <c r="FK255" s="62">
        <v>12.9</v>
      </c>
      <c r="FL255" s="76">
        <v>27785</v>
      </c>
      <c r="FM255" s="76">
        <v>162.65115023009869</v>
      </c>
      <c r="FN255" s="76">
        <v>12.895</v>
      </c>
      <c r="FO255" s="76">
        <v>185</v>
      </c>
      <c r="FP255" s="76">
        <v>1.1215196782130106</v>
      </c>
      <c r="FQ255" s="76">
        <v>12.897</v>
      </c>
      <c r="FR255" s="76">
        <v>210</v>
      </c>
      <c r="FS255" s="76">
        <v>1.3122183774037619</v>
      </c>
      <c r="FT255" s="76">
        <v>12.899000000000001</v>
      </c>
      <c r="FU255" s="76">
        <v>340</v>
      </c>
      <c r="FV255" s="76">
        <v>2.1861132809401638</v>
      </c>
      <c r="FW255" s="76">
        <v>12.9</v>
      </c>
      <c r="FX255" s="76">
        <v>71715</v>
      </c>
      <c r="FY255" s="76">
        <v>472.53959120178183</v>
      </c>
      <c r="FZ255" s="76">
        <v>12.914</v>
      </c>
      <c r="GA255" s="76">
        <v>60</v>
      </c>
      <c r="GB255" s="76">
        <v>0.40345481332660266</v>
      </c>
      <c r="GC255" s="62">
        <v>12.927</v>
      </c>
      <c r="GD255" s="62">
        <v>80</v>
      </c>
      <c r="GE255" s="62">
        <v>0.54779759497121172</v>
      </c>
      <c r="GF255" s="62">
        <v>12.939</v>
      </c>
      <c r="GG255" s="62">
        <v>130</v>
      </c>
      <c r="GH255" s="62">
        <v>0.90510722624876072</v>
      </c>
      <c r="GI255" s="62">
        <v>12.95</v>
      </c>
      <c r="GJ255" s="62">
        <v>330</v>
      </c>
      <c r="GK255" s="62">
        <v>2.3298646315372324</v>
      </c>
      <c r="GL255" s="62">
        <v>13.013999999999999</v>
      </c>
      <c r="GM255" s="62">
        <v>505</v>
      </c>
      <c r="GN255" s="62">
        <v>3.6342219560326243</v>
      </c>
      <c r="GO255" s="62">
        <v>13.07</v>
      </c>
      <c r="GP255" s="62">
        <v>11765</v>
      </c>
      <c r="GQ255" s="62">
        <v>85.778704130213129</v>
      </c>
      <c r="GR255" s="62">
        <v>13.097</v>
      </c>
      <c r="GS255" s="62">
        <v>1000</v>
      </c>
      <c r="GT255" s="62">
        <v>7.3549915754207671</v>
      </c>
      <c r="GU255" s="62">
        <v>13.12</v>
      </c>
      <c r="GV255" s="62">
        <v>125</v>
      </c>
      <c r="GW255" s="62">
        <v>0.92316275618314236</v>
      </c>
      <c r="GX255" s="62">
        <v>13.146000000000001</v>
      </c>
      <c r="GY255" s="62">
        <v>0</v>
      </c>
      <c r="GZ255" s="62">
        <v>0</v>
      </c>
      <c r="HA255" s="62">
        <v>13.17</v>
      </c>
      <c r="HB255" s="62">
        <v>17255</v>
      </c>
      <c r="HC255" s="62">
        <v>126.80375347603706</v>
      </c>
      <c r="HD255" s="62">
        <v>13.195</v>
      </c>
      <c r="HE255" s="62">
        <v>25</v>
      </c>
      <c r="HF255" s="62">
        <v>0.1806221045972487</v>
      </c>
      <c r="HG255" s="62">
        <v>13.215</v>
      </c>
      <c r="HH255" s="62">
        <v>4285</v>
      </c>
      <c r="HI255" s="62">
        <v>30.121881751457092</v>
      </c>
      <c r="HJ255" s="62">
        <v>0</v>
      </c>
      <c r="HK255" s="62">
        <v>0</v>
      </c>
      <c r="HL255" s="62">
        <v>0</v>
      </c>
      <c r="HM255" s="62">
        <v>13.215</v>
      </c>
      <c r="HN255" s="62">
        <v>0</v>
      </c>
      <c r="HO255" s="62">
        <v>0</v>
      </c>
      <c r="HP255" s="62">
        <v>13.215</v>
      </c>
      <c r="HQ255" s="62">
        <v>0</v>
      </c>
      <c r="HR255" s="62">
        <v>0</v>
      </c>
    </row>
    <row r="256" spans="32:226" s="43" customFormat="1">
      <c r="AF256" s="54">
        <v>42375</v>
      </c>
      <c r="AG256" s="43">
        <v>15.52</v>
      </c>
      <c r="AH256" s="43">
        <v>166905</v>
      </c>
      <c r="AI256" s="43">
        <f t="shared" si="73"/>
        <v>166905</v>
      </c>
      <c r="AK256" s="58">
        <f t="shared" si="74"/>
        <v>42480</v>
      </c>
      <c r="AL256" s="43">
        <f t="shared" si="78"/>
        <v>251</v>
      </c>
      <c r="AM256" s="43">
        <f>IF(AK256="","",NETWORKDAYS(AK256,$AM$2,FERIADOS!$A$1:$A$830)-1)</f>
        <v>177</v>
      </c>
      <c r="AN256" s="63">
        <v>3.5295999999999998</v>
      </c>
      <c r="AO256" s="43">
        <f t="shared" si="75"/>
        <v>13.494999999999999</v>
      </c>
      <c r="AP256" s="50">
        <f t="shared" si="76"/>
        <v>190120</v>
      </c>
      <c r="AQ256" s="59">
        <f t="shared" si="71"/>
        <v>304.98867024746141</v>
      </c>
      <c r="AR256" s="59">
        <f t="shared" si="77"/>
        <v>0</v>
      </c>
      <c r="AS256" s="72">
        <v>42480</v>
      </c>
      <c r="AT256" s="73">
        <v>3929.0621063817498</v>
      </c>
      <c r="AU256" s="62">
        <v>0</v>
      </c>
      <c r="AV256" s="62">
        <v>0</v>
      </c>
      <c r="AW256" s="62">
        <v>0</v>
      </c>
      <c r="AX256" s="62">
        <v>0</v>
      </c>
      <c r="AY256" s="62">
        <v>0</v>
      </c>
      <c r="AZ256" s="62">
        <v>0</v>
      </c>
      <c r="BA256" s="62">
        <v>0</v>
      </c>
      <c r="BB256" s="62">
        <v>0</v>
      </c>
      <c r="BC256" s="62">
        <v>0</v>
      </c>
      <c r="BD256" s="62">
        <v>0</v>
      </c>
      <c r="BE256" s="62">
        <v>0</v>
      </c>
      <c r="BF256" s="62">
        <v>0</v>
      </c>
      <c r="BG256" s="62">
        <v>0</v>
      </c>
      <c r="BH256" s="62">
        <v>0</v>
      </c>
      <c r="BI256" s="62">
        <v>0</v>
      </c>
      <c r="BJ256" s="62">
        <v>0</v>
      </c>
      <c r="BK256" s="62">
        <v>0</v>
      </c>
      <c r="BL256" s="62">
        <v>0</v>
      </c>
      <c r="BM256" s="62">
        <v>0</v>
      </c>
      <c r="BN256" s="74">
        <v>0</v>
      </c>
      <c r="BO256" s="75">
        <v>0</v>
      </c>
      <c r="BP256" s="62">
        <v>0</v>
      </c>
      <c r="BQ256" s="62">
        <v>0</v>
      </c>
      <c r="BR256" s="62">
        <v>0</v>
      </c>
      <c r="BS256" s="62">
        <v>0</v>
      </c>
      <c r="BT256" s="62">
        <v>0</v>
      </c>
      <c r="BU256" s="62">
        <v>0</v>
      </c>
      <c r="BV256" s="62">
        <v>0</v>
      </c>
      <c r="BW256" s="62">
        <v>0</v>
      </c>
      <c r="BX256" s="62">
        <v>0</v>
      </c>
      <c r="BY256" s="62">
        <v>14.12</v>
      </c>
      <c r="BZ256" s="62">
        <v>73150</v>
      </c>
      <c r="CA256" s="62">
        <v>5.7411053427668879</v>
      </c>
      <c r="CB256" s="62">
        <v>14.11</v>
      </c>
      <c r="CC256" s="62">
        <v>5280</v>
      </c>
      <c r="CD256" s="62">
        <v>1.4858857208534211</v>
      </c>
      <c r="CE256" s="62">
        <v>14.074999999999999</v>
      </c>
      <c r="CF256" s="62">
        <v>40205</v>
      </c>
      <c r="CG256" s="62">
        <v>19.677026556030292</v>
      </c>
      <c r="CH256" s="62">
        <v>14.035</v>
      </c>
      <c r="CI256" s="62">
        <v>4510</v>
      </c>
      <c r="CJ256" s="62">
        <v>3.083530314612704</v>
      </c>
      <c r="CK256" s="62">
        <v>13.93</v>
      </c>
      <c r="CL256" s="62">
        <v>5725</v>
      </c>
      <c r="CM256" s="62">
        <v>5.1095576729060781</v>
      </c>
      <c r="CN256" s="62">
        <v>13.83</v>
      </c>
      <c r="CO256" s="62">
        <v>30435</v>
      </c>
      <c r="CP256" s="62">
        <v>32.851300901040531</v>
      </c>
      <c r="CQ256" s="62">
        <v>13.63</v>
      </c>
      <c r="CR256" s="62">
        <v>2115</v>
      </c>
      <c r="CS256" s="62">
        <v>2.6563276155105484</v>
      </c>
      <c r="CT256" s="62">
        <v>13.63</v>
      </c>
      <c r="CU256" s="62">
        <v>2115</v>
      </c>
      <c r="CV256" s="62">
        <v>3.0162207307413449</v>
      </c>
      <c r="CW256" s="62">
        <v>13.63</v>
      </c>
      <c r="CX256" s="62">
        <v>190120</v>
      </c>
      <c r="CY256" s="62">
        <v>304.98867024746141</v>
      </c>
      <c r="CZ256" s="62">
        <v>13.375</v>
      </c>
      <c r="DA256" s="62">
        <v>435</v>
      </c>
      <c r="DB256" s="62">
        <v>0.78092302043175554</v>
      </c>
      <c r="DC256" s="62">
        <v>13.295</v>
      </c>
      <c r="DD256" s="62">
        <v>1465</v>
      </c>
      <c r="DE256" s="62">
        <v>2.8448590258032955</v>
      </c>
      <c r="DF256" s="62">
        <v>13.21</v>
      </c>
      <c r="DG256" s="62">
        <v>14565</v>
      </c>
      <c r="DH256" s="62">
        <v>30.958794138617794</v>
      </c>
      <c r="DI256" s="62">
        <v>13.141</v>
      </c>
      <c r="DJ256" s="62">
        <v>0</v>
      </c>
      <c r="DK256" s="62">
        <v>0</v>
      </c>
      <c r="DL256" s="62">
        <v>0</v>
      </c>
      <c r="DM256" s="62">
        <v>0</v>
      </c>
      <c r="DN256" s="62">
        <v>0</v>
      </c>
      <c r="DO256" s="62">
        <v>13.01</v>
      </c>
      <c r="DP256" s="62">
        <v>27510</v>
      </c>
      <c r="DQ256" s="62">
        <v>71.383640607857089</v>
      </c>
      <c r="DR256" s="62">
        <v>0</v>
      </c>
      <c r="DS256" s="62">
        <v>0</v>
      </c>
      <c r="DT256" s="62">
        <v>0</v>
      </c>
      <c r="DU256" s="62">
        <v>0</v>
      </c>
      <c r="DV256" s="62">
        <v>0</v>
      </c>
      <c r="DW256" s="62">
        <v>0</v>
      </c>
      <c r="DX256" s="62">
        <v>12.85</v>
      </c>
      <c r="DY256" s="62">
        <v>4495</v>
      </c>
      <c r="DZ256" s="62">
        <v>13.750893568177286</v>
      </c>
      <c r="EA256" s="62"/>
      <c r="EB256" s="62"/>
      <c r="EC256" s="62"/>
      <c r="ED256" s="62"/>
      <c r="EE256" s="62"/>
      <c r="EF256" s="62"/>
      <c r="EG256" s="62">
        <v>12.76</v>
      </c>
      <c r="EH256" s="62">
        <v>234320</v>
      </c>
      <c r="EI256" s="62">
        <v>813.92104289409508</v>
      </c>
      <c r="EJ256" s="62"/>
      <c r="EK256" s="62">
        <v>0</v>
      </c>
      <c r="EL256" s="62">
        <v>0</v>
      </c>
      <c r="EM256" s="62">
        <v>0</v>
      </c>
      <c r="EN256" s="62">
        <v>0</v>
      </c>
      <c r="EO256" s="62">
        <v>0</v>
      </c>
      <c r="EP256" s="62">
        <v>12.75</v>
      </c>
      <c r="EQ256" s="62">
        <v>28885</v>
      </c>
      <c r="ER256" s="62">
        <v>111.41034128340914</v>
      </c>
      <c r="ES256" s="62">
        <v>12.74</v>
      </c>
      <c r="ET256" s="62">
        <v>12280</v>
      </c>
      <c r="EU256" s="62">
        <v>51.913090512741753</v>
      </c>
      <c r="EV256" s="62">
        <v>12.762</v>
      </c>
      <c r="EW256" s="62">
        <v>220</v>
      </c>
      <c r="EX256" s="62">
        <v>1.0062525759035399</v>
      </c>
      <c r="EY256" s="62">
        <v>12.78</v>
      </c>
      <c r="EZ256" s="62">
        <v>179455</v>
      </c>
      <c r="FA256" s="62">
        <v>876.72662346694926</v>
      </c>
      <c r="FB256" s="62">
        <v>12.824999999999999</v>
      </c>
      <c r="FC256" s="62">
        <v>3800</v>
      </c>
      <c r="FD256" s="62">
        <v>19.626181366659903</v>
      </c>
      <c r="FE256" s="62">
        <v>12.85</v>
      </c>
      <c r="FF256" s="62">
        <v>4015</v>
      </c>
      <c r="FG256" s="62">
        <v>21.800995438500593</v>
      </c>
      <c r="FH256" s="62">
        <v>12.86</v>
      </c>
      <c r="FI256" s="62">
        <v>125</v>
      </c>
      <c r="FJ256" s="62">
        <v>0.71155349543095581</v>
      </c>
      <c r="FK256" s="62">
        <v>12.86</v>
      </c>
      <c r="FL256" s="76">
        <v>72325</v>
      </c>
      <c r="FM256" s="76">
        <v>428.75336346692319</v>
      </c>
      <c r="FN256" s="76">
        <v>12.866</v>
      </c>
      <c r="FO256" s="76">
        <v>635</v>
      </c>
      <c r="FP256" s="76">
        <v>3.8965571949345774</v>
      </c>
      <c r="FQ256" s="76">
        <v>12.871</v>
      </c>
      <c r="FR256" s="76">
        <v>10</v>
      </c>
      <c r="FS256" s="76">
        <v>6.3241299383747757E-2</v>
      </c>
      <c r="FT256" s="76">
        <v>12.875999999999999</v>
      </c>
      <c r="FU256" s="76">
        <v>10</v>
      </c>
      <c r="FV256" s="76">
        <v>6.5064892546702321E-2</v>
      </c>
      <c r="FW256" s="76">
        <v>12.88</v>
      </c>
      <c r="FX256" s="76">
        <v>124000</v>
      </c>
      <c r="FY256" s="76">
        <v>826.68218844802732</v>
      </c>
      <c r="FZ256" s="76">
        <v>12.894</v>
      </c>
      <c r="GA256" s="76">
        <v>0</v>
      </c>
      <c r="GB256" s="76">
        <v>0</v>
      </c>
      <c r="GC256" s="62">
        <v>12.907</v>
      </c>
      <c r="GD256" s="62">
        <v>5</v>
      </c>
      <c r="GE256" s="62">
        <v>3.464105816096634E-2</v>
      </c>
      <c r="GF256" s="62">
        <v>12.919</v>
      </c>
      <c r="GG256" s="62">
        <v>0</v>
      </c>
      <c r="GH256" s="62">
        <v>0</v>
      </c>
      <c r="GI256" s="62">
        <v>12.93</v>
      </c>
      <c r="GJ256" s="62">
        <v>385</v>
      </c>
      <c r="GK256" s="62">
        <v>2.7502825553647114</v>
      </c>
      <c r="GL256" s="62">
        <v>12.994</v>
      </c>
      <c r="GM256" s="62">
        <v>0</v>
      </c>
      <c r="GN256" s="62">
        <v>0</v>
      </c>
      <c r="GO256" s="62">
        <v>13.05</v>
      </c>
      <c r="GP256" s="62">
        <v>18820</v>
      </c>
      <c r="GQ256" s="62">
        <v>138.8468047764178</v>
      </c>
      <c r="GR256" s="62">
        <v>13.055</v>
      </c>
      <c r="GS256" s="62">
        <v>1000</v>
      </c>
      <c r="GT256" s="62">
        <v>7.4545403942912287</v>
      </c>
      <c r="GU256" s="62">
        <v>13.06</v>
      </c>
      <c r="GV256" s="62">
        <v>215</v>
      </c>
      <c r="GW256" s="62">
        <v>1.6117898930857502</v>
      </c>
      <c r="GX256" s="62">
        <v>13.106999999999999</v>
      </c>
      <c r="GY256" s="62">
        <v>0</v>
      </c>
      <c r="GZ256" s="62">
        <v>0</v>
      </c>
      <c r="HA256" s="62">
        <v>13.15</v>
      </c>
      <c r="HB256" s="62">
        <v>16115</v>
      </c>
      <c r="HC256" s="62">
        <v>119.85825051868969</v>
      </c>
      <c r="HD256" s="62">
        <v>13.172000000000001</v>
      </c>
      <c r="HE256" s="62">
        <v>25</v>
      </c>
      <c r="HF256" s="62">
        <v>0.18288167682918011</v>
      </c>
      <c r="HG256" s="62">
        <v>13.19</v>
      </c>
      <c r="HH256" s="62">
        <v>480</v>
      </c>
      <c r="HI256" s="62">
        <v>3.4176837105945133</v>
      </c>
      <c r="HJ256" s="62">
        <v>0</v>
      </c>
      <c r="HK256" s="62">
        <v>0</v>
      </c>
      <c r="HL256" s="62">
        <v>0</v>
      </c>
      <c r="HM256" s="62">
        <v>13.19</v>
      </c>
      <c r="HN256" s="62">
        <v>0</v>
      </c>
      <c r="HO256" s="62">
        <v>0</v>
      </c>
      <c r="HP256" s="62">
        <v>13.19</v>
      </c>
      <c r="HQ256" s="62">
        <v>0</v>
      </c>
      <c r="HR256" s="62">
        <v>0</v>
      </c>
    </row>
    <row r="257" spans="32:226" s="43" customFormat="1">
      <c r="AF257" s="54">
        <v>42376</v>
      </c>
      <c r="AG257" s="43">
        <v>15.54</v>
      </c>
      <c r="AH257" s="43">
        <v>191395</v>
      </c>
      <c r="AI257" s="43">
        <f t="shared" si="73"/>
        <v>191395</v>
      </c>
      <c r="AK257" s="58">
        <f t="shared" si="74"/>
        <v>42479</v>
      </c>
      <c r="AL257" s="43">
        <f t="shared" si="78"/>
        <v>252</v>
      </c>
      <c r="AM257" s="43">
        <f>IF(AK257="","",NETWORKDAYS(AK257,$AM$2,FERIADOS!$A$1:$A$830)-1)</f>
        <v>178</v>
      </c>
      <c r="AN257" s="63">
        <v>3.5322</v>
      </c>
      <c r="AO257" s="43">
        <f t="shared" si="75"/>
        <v>13.52</v>
      </c>
      <c r="AP257" s="50">
        <f t="shared" si="76"/>
        <v>127710</v>
      </c>
      <c r="AQ257" s="59">
        <f t="shared" si="71"/>
        <v>205.69624644389106</v>
      </c>
      <c r="AR257" s="59">
        <f t="shared" si="77"/>
        <v>0</v>
      </c>
      <c r="AS257" s="72">
        <v>42479</v>
      </c>
      <c r="AT257" s="73">
        <v>3954.1473825998714</v>
      </c>
      <c r="AU257" s="62">
        <v>0</v>
      </c>
      <c r="AV257" s="62">
        <v>0</v>
      </c>
      <c r="AW257" s="62">
        <v>0</v>
      </c>
      <c r="AX257" s="62">
        <v>0</v>
      </c>
      <c r="AY257" s="62">
        <v>0</v>
      </c>
      <c r="AZ257" s="62">
        <v>0</v>
      </c>
      <c r="BA257" s="62">
        <v>0</v>
      </c>
      <c r="BB257" s="62">
        <v>0</v>
      </c>
      <c r="BC257" s="62">
        <v>0</v>
      </c>
      <c r="BD257" s="62">
        <v>0</v>
      </c>
      <c r="BE257" s="62">
        <v>0</v>
      </c>
      <c r="BF257" s="62">
        <v>0</v>
      </c>
      <c r="BG257" s="62">
        <v>0</v>
      </c>
      <c r="BH257" s="62">
        <v>0</v>
      </c>
      <c r="BI257" s="62">
        <v>0</v>
      </c>
      <c r="BJ257" s="62">
        <v>0</v>
      </c>
      <c r="BK257" s="62">
        <v>0</v>
      </c>
      <c r="BL257" s="62">
        <v>0</v>
      </c>
      <c r="BM257" s="62">
        <v>0</v>
      </c>
      <c r="BN257" s="74">
        <v>0</v>
      </c>
      <c r="BO257" s="75">
        <v>0</v>
      </c>
      <c r="BP257" s="62">
        <v>0</v>
      </c>
      <c r="BQ257" s="62">
        <v>0</v>
      </c>
      <c r="BR257" s="62">
        <v>0</v>
      </c>
      <c r="BS257" s="62">
        <v>0</v>
      </c>
      <c r="BT257" s="62">
        <v>0</v>
      </c>
      <c r="BU257" s="62">
        <v>0</v>
      </c>
      <c r="BV257" s="62">
        <v>0</v>
      </c>
      <c r="BW257" s="62">
        <v>0</v>
      </c>
      <c r="BX257" s="62">
        <v>0</v>
      </c>
      <c r="BY257" s="62">
        <v>14.12</v>
      </c>
      <c r="BZ257" s="62">
        <v>18725</v>
      </c>
      <c r="CA257" s="62">
        <v>1.6512320616505711</v>
      </c>
      <c r="CB257" s="62">
        <v>14.1</v>
      </c>
      <c r="CC257" s="62">
        <v>36215</v>
      </c>
      <c r="CD257" s="62">
        <v>10.530731859225554</v>
      </c>
      <c r="CE257" s="62">
        <v>14.073</v>
      </c>
      <c r="CF257" s="62">
        <v>120160</v>
      </c>
      <c r="CG257" s="62">
        <v>59.887327948513978</v>
      </c>
      <c r="CH257" s="62">
        <v>14.045</v>
      </c>
      <c r="CI257" s="62">
        <v>2005</v>
      </c>
      <c r="CJ257" s="62">
        <v>1.3879734836499853</v>
      </c>
      <c r="CK257" s="62">
        <v>13.94</v>
      </c>
      <c r="CL257" s="62">
        <v>2135</v>
      </c>
      <c r="CM257" s="62">
        <v>1.9228974922232094</v>
      </c>
      <c r="CN257" s="62">
        <v>13.845000000000001</v>
      </c>
      <c r="CO257" s="62">
        <v>60830</v>
      </c>
      <c r="CP257" s="62">
        <v>66.129939290400046</v>
      </c>
      <c r="CQ257" s="62">
        <v>13.634</v>
      </c>
      <c r="CR257" s="62">
        <v>2800</v>
      </c>
      <c r="CS257" s="62">
        <v>3.5379146447472496</v>
      </c>
      <c r="CT257" s="62">
        <v>13.634</v>
      </c>
      <c r="CU257" s="62">
        <v>2800</v>
      </c>
      <c r="CV257" s="62">
        <v>4.013479196707272</v>
      </c>
      <c r="CW257" s="62">
        <v>13.634</v>
      </c>
      <c r="CX257" s="62">
        <v>127710</v>
      </c>
      <c r="CY257" s="62">
        <v>205.69624644389106</v>
      </c>
      <c r="CZ257" s="62">
        <v>13.406000000000001</v>
      </c>
      <c r="DA257" s="62">
        <v>545</v>
      </c>
      <c r="DB257" s="62">
        <v>0.98159415314082232</v>
      </c>
      <c r="DC257" s="62">
        <v>13.33</v>
      </c>
      <c r="DD257" s="62">
        <v>510</v>
      </c>
      <c r="DE257" s="62">
        <v>0.99310525972271546</v>
      </c>
      <c r="DF257" s="62">
        <v>13.25</v>
      </c>
      <c r="DG257" s="62">
        <v>14210</v>
      </c>
      <c r="DH257" s="62">
        <v>30.271334862059692</v>
      </c>
      <c r="DI257" s="62">
        <v>13.180999999999999</v>
      </c>
      <c r="DJ257" s="62">
        <v>0</v>
      </c>
      <c r="DK257" s="62">
        <v>0</v>
      </c>
      <c r="DL257" s="62">
        <v>0</v>
      </c>
      <c r="DM257" s="62">
        <v>0</v>
      </c>
      <c r="DN257" s="62">
        <v>0</v>
      </c>
      <c r="DO257" s="62">
        <v>13.05</v>
      </c>
      <c r="DP257" s="62">
        <v>66910</v>
      </c>
      <c r="DQ257" s="62">
        <v>173.84642091411817</v>
      </c>
      <c r="DR257" s="62">
        <v>0</v>
      </c>
      <c r="DS257" s="62">
        <v>0</v>
      </c>
      <c r="DT257" s="62">
        <v>0</v>
      </c>
      <c r="DU257" s="62">
        <v>0</v>
      </c>
      <c r="DV257" s="62">
        <v>0</v>
      </c>
      <c r="DW257" s="62">
        <v>0</v>
      </c>
      <c r="DX257" s="62">
        <v>12.89</v>
      </c>
      <c r="DY257" s="62">
        <v>8960</v>
      </c>
      <c r="DZ257" s="62">
        <v>27.42761359048038</v>
      </c>
      <c r="EA257" s="62"/>
      <c r="EB257" s="62"/>
      <c r="EC257" s="62"/>
      <c r="ED257" s="62"/>
      <c r="EE257" s="62"/>
      <c r="EF257" s="62"/>
      <c r="EG257" s="62">
        <v>12.8</v>
      </c>
      <c r="EH257" s="62">
        <v>241835</v>
      </c>
      <c r="EI257" s="62">
        <v>840.16689308966113</v>
      </c>
      <c r="EJ257" s="62"/>
      <c r="EK257" s="62">
        <v>0</v>
      </c>
      <c r="EL257" s="62">
        <v>0</v>
      </c>
      <c r="EM257" s="62">
        <v>0</v>
      </c>
      <c r="EN257" s="62">
        <v>0</v>
      </c>
      <c r="EO257" s="62">
        <v>0</v>
      </c>
      <c r="EP257" s="62">
        <v>12.79</v>
      </c>
      <c r="EQ257" s="62">
        <v>44985</v>
      </c>
      <c r="ER257" s="62">
        <v>173.47237268133483</v>
      </c>
      <c r="ES257" s="62">
        <v>12.78</v>
      </c>
      <c r="ET257" s="62">
        <v>9585</v>
      </c>
      <c r="EU257" s="62">
        <v>40.498611650719866</v>
      </c>
      <c r="EV257" s="62">
        <v>12.808</v>
      </c>
      <c r="EW257" s="62">
        <v>3030</v>
      </c>
      <c r="EX257" s="62">
        <v>13.845085627278486</v>
      </c>
      <c r="EY257" s="62">
        <v>12.83</v>
      </c>
      <c r="EZ257" s="62">
        <v>176035</v>
      </c>
      <c r="FA257" s="62">
        <v>858.83791120164597</v>
      </c>
      <c r="FB257" s="62">
        <v>12.83</v>
      </c>
      <c r="FC257" s="62">
        <v>8890</v>
      </c>
      <c r="FD257" s="62">
        <v>45.913310738716476</v>
      </c>
      <c r="FE257" s="62">
        <v>12.9</v>
      </c>
      <c r="FF257" s="62">
        <v>3845</v>
      </c>
      <c r="FG257" s="62">
        <v>20.839996675457368</v>
      </c>
      <c r="FH257" s="62">
        <v>12.87</v>
      </c>
      <c r="FI257" s="62">
        <v>105</v>
      </c>
      <c r="FJ257" s="62">
        <v>0.59743256934779143</v>
      </c>
      <c r="FK257" s="62">
        <v>12.92</v>
      </c>
      <c r="FL257" s="76">
        <v>38485</v>
      </c>
      <c r="FM257" s="76">
        <v>227.54402973444692</v>
      </c>
      <c r="FN257" s="76">
        <v>12.914</v>
      </c>
      <c r="FO257" s="76">
        <v>25</v>
      </c>
      <c r="FP257" s="76">
        <v>0.15305384106959433</v>
      </c>
      <c r="FQ257" s="76">
        <v>12.909000000000001</v>
      </c>
      <c r="FR257" s="76">
        <v>20</v>
      </c>
      <c r="FS257" s="76">
        <v>0.12622835946765379</v>
      </c>
      <c r="FT257" s="76">
        <v>12.904</v>
      </c>
      <c r="FU257" s="76">
        <v>0</v>
      </c>
      <c r="FV257" s="76">
        <v>0</v>
      </c>
      <c r="FW257" s="76">
        <v>12.9</v>
      </c>
      <c r="FX257" s="76">
        <v>101014</v>
      </c>
      <c r="FY257" s="76">
        <v>672.51134966884524</v>
      </c>
      <c r="FZ257" s="76">
        <v>12.911</v>
      </c>
      <c r="GA257" s="76">
        <v>5</v>
      </c>
      <c r="GB257" s="76">
        <v>3.3973118282945546E-2</v>
      </c>
      <c r="GC257" s="62">
        <v>12.922000000000001</v>
      </c>
      <c r="GD257" s="62">
        <v>0</v>
      </c>
      <c r="GE257" s="62">
        <v>0</v>
      </c>
      <c r="GF257" s="62">
        <v>12.931000000000001</v>
      </c>
      <c r="GG257" s="62">
        <v>0</v>
      </c>
      <c r="GH257" s="62">
        <v>0</v>
      </c>
      <c r="GI257" s="62">
        <v>12.94</v>
      </c>
      <c r="GJ257" s="62">
        <v>4955</v>
      </c>
      <c r="GK257" s="62">
        <v>35.357123726308217</v>
      </c>
      <c r="GL257" s="62">
        <v>13.004</v>
      </c>
      <c r="GM257" s="62">
        <v>0</v>
      </c>
      <c r="GN257" s="62">
        <v>0</v>
      </c>
      <c r="GO257" s="62">
        <v>13.06</v>
      </c>
      <c r="GP257" s="62">
        <v>21045</v>
      </c>
      <c r="GQ257" s="62">
        <v>155.05895940906791</v>
      </c>
      <c r="GR257" s="62">
        <v>13.09</v>
      </c>
      <c r="GS257" s="62">
        <v>0</v>
      </c>
      <c r="GT257" s="62">
        <v>0</v>
      </c>
      <c r="GU257" s="62">
        <v>13.116</v>
      </c>
      <c r="GV257" s="62">
        <v>3040</v>
      </c>
      <c r="GW257" s="62">
        <v>22.676303158522146</v>
      </c>
      <c r="GX257" s="62">
        <v>13.138999999999999</v>
      </c>
      <c r="GY257" s="62">
        <v>0</v>
      </c>
      <c r="GZ257" s="62">
        <v>0</v>
      </c>
      <c r="HA257" s="62">
        <v>13.16</v>
      </c>
      <c r="HB257" s="62">
        <v>30165</v>
      </c>
      <c r="HC257" s="62">
        <v>223.99349228305417</v>
      </c>
      <c r="HD257" s="62">
        <v>13.182</v>
      </c>
      <c r="HE257" s="62">
        <v>125</v>
      </c>
      <c r="HF257" s="62">
        <v>0.9127992164913209</v>
      </c>
      <c r="HG257" s="62">
        <v>13.2</v>
      </c>
      <c r="HH257" s="62">
        <v>4690</v>
      </c>
      <c r="HI257" s="62">
        <v>33.330644649622165</v>
      </c>
      <c r="HJ257" s="62">
        <v>0</v>
      </c>
      <c r="HK257" s="62">
        <v>0</v>
      </c>
      <c r="HL257" s="62">
        <v>0</v>
      </c>
      <c r="HM257" s="62">
        <v>13.2</v>
      </c>
      <c r="HN257" s="62">
        <v>0</v>
      </c>
      <c r="HO257" s="62">
        <v>0</v>
      </c>
      <c r="HP257" s="62">
        <v>13.2</v>
      </c>
      <c r="HQ257" s="62">
        <v>0</v>
      </c>
      <c r="HR257" s="62">
        <v>0</v>
      </c>
    </row>
    <row r="258" spans="32:226" s="43" customFormat="1">
      <c r="AF258" s="54">
        <v>42377</v>
      </c>
      <c r="AG258" s="43">
        <v>15.53</v>
      </c>
      <c r="AH258" s="43">
        <v>135755</v>
      </c>
      <c r="AI258" s="43">
        <f t="shared" si="73"/>
        <v>135755</v>
      </c>
      <c r="AK258" s="58">
        <f t="shared" si="74"/>
        <v>42478</v>
      </c>
      <c r="AL258" s="43">
        <f t="shared" si="78"/>
        <v>253</v>
      </c>
      <c r="AM258" s="43">
        <f>IF(AK258="","",NETWORKDAYS(AK258,$AM$2,FERIADOS!$A$1:$A$830)-1)</f>
        <v>179</v>
      </c>
      <c r="AN258" s="63">
        <v>3.6158000000000001</v>
      </c>
      <c r="AO258" s="43">
        <f t="shared" si="75"/>
        <v>13.48</v>
      </c>
      <c r="AP258" s="50">
        <f t="shared" si="76"/>
        <v>186690</v>
      </c>
      <c r="AQ258" s="59">
        <f t="shared" si="71"/>
        <v>295.41984367518836</v>
      </c>
      <c r="AR258" s="59">
        <f t="shared" si="77"/>
        <v>0</v>
      </c>
      <c r="AS258" s="72">
        <v>42478</v>
      </c>
      <c r="AT258" s="73">
        <v>4270.30813533124</v>
      </c>
      <c r="AU258" s="62">
        <v>0</v>
      </c>
      <c r="AV258" s="62">
        <v>0</v>
      </c>
      <c r="AW258" s="62">
        <v>0</v>
      </c>
      <c r="AX258" s="62">
        <v>0</v>
      </c>
      <c r="AY258" s="62">
        <v>0</v>
      </c>
      <c r="AZ258" s="62">
        <v>0</v>
      </c>
      <c r="BA258" s="62">
        <v>0</v>
      </c>
      <c r="BB258" s="62">
        <v>0</v>
      </c>
      <c r="BC258" s="62">
        <v>0</v>
      </c>
      <c r="BD258" s="62">
        <v>0</v>
      </c>
      <c r="BE258" s="62">
        <v>0</v>
      </c>
      <c r="BF258" s="62">
        <v>0</v>
      </c>
      <c r="BG258" s="62">
        <v>0</v>
      </c>
      <c r="BH258" s="62">
        <v>0</v>
      </c>
      <c r="BI258" s="62">
        <v>0</v>
      </c>
      <c r="BJ258" s="62">
        <v>0</v>
      </c>
      <c r="BK258" s="62">
        <v>0</v>
      </c>
      <c r="BL258" s="62">
        <v>0</v>
      </c>
      <c r="BM258" s="62">
        <v>0</v>
      </c>
      <c r="BN258" s="74">
        <v>0</v>
      </c>
      <c r="BO258" s="75">
        <v>0</v>
      </c>
      <c r="BP258" s="62">
        <v>0</v>
      </c>
      <c r="BQ258" s="62">
        <v>0</v>
      </c>
      <c r="BR258" s="62">
        <v>0</v>
      </c>
      <c r="BS258" s="62">
        <v>0</v>
      </c>
      <c r="BT258" s="62">
        <v>0</v>
      </c>
      <c r="BU258" s="62">
        <v>0</v>
      </c>
      <c r="BV258" s="62">
        <v>0</v>
      </c>
      <c r="BW258" s="62">
        <v>0</v>
      </c>
      <c r="BX258" s="62">
        <v>0</v>
      </c>
      <c r="BY258" s="62">
        <v>14.12</v>
      </c>
      <c r="BZ258" s="62">
        <v>17560</v>
      </c>
      <c r="CA258" s="62">
        <v>1.6798927203685878</v>
      </c>
      <c r="CB258" s="62">
        <v>14.09</v>
      </c>
      <c r="CC258" s="62">
        <v>17960</v>
      </c>
      <c r="CD258" s="62">
        <v>5.2695453339295497</v>
      </c>
      <c r="CE258" s="62">
        <v>14.071999999999999</v>
      </c>
      <c r="CF258" s="62">
        <v>67235</v>
      </c>
      <c r="CG258" s="62">
        <v>33.347365473757804</v>
      </c>
      <c r="CH258" s="62">
        <v>14.01</v>
      </c>
      <c r="CI258" s="62">
        <v>3375</v>
      </c>
      <c r="CJ258" s="62">
        <v>2.3133229716563686</v>
      </c>
      <c r="CK258" s="62">
        <v>13.914999999999999</v>
      </c>
      <c r="CL258" s="62">
        <v>3560</v>
      </c>
      <c r="CM258" s="62">
        <v>3.1641474742342539</v>
      </c>
      <c r="CN258" s="62">
        <v>13.815</v>
      </c>
      <c r="CO258" s="62">
        <v>43390</v>
      </c>
      <c r="CP258" s="62">
        <v>46.467742639283323</v>
      </c>
      <c r="CQ258" s="62">
        <v>13.63</v>
      </c>
      <c r="CR258" s="62">
        <v>1095</v>
      </c>
      <c r="CS258" s="62">
        <v>1.3608373872070352</v>
      </c>
      <c r="CT258" s="62">
        <v>13.63</v>
      </c>
      <c r="CU258" s="62">
        <v>1095</v>
      </c>
      <c r="CV258" s="62">
        <v>1.5423396601350161</v>
      </c>
      <c r="CW258" s="62">
        <v>13.63</v>
      </c>
      <c r="CX258" s="62">
        <v>186690</v>
      </c>
      <c r="CY258" s="62">
        <v>295.41984367518836</v>
      </c>
      <c r="CZ258" s="62">
        <v>13.396000000000001</v>
      </c>
      <c r="DA258" s="62">
        <v>45</v>
      </c>
      <c r="DB258" s="62">
        <v>7.9541972830196137E-2</v>
      </c>
      <c r="DC258" s="62">
        <v>13.34</v>
      </c>
      <c r="DD258" s="62">
        <v>120</v>
      </c>
      <c r="DE258" s="62">
        <v>0.22915976927216916</v>
      </c>
      <c r="DF258" s="62">
        <v>13.225</v>
      </c>
      <c r="DG258" s="62">
        <v>17390</v>
      </c>
      <c r="DH258" s="62">
        <v>36.336473042864974</v>
      </c>
      <c r="DI258" s="62">
        <v>13.164999999999999</v>
      </c>
      <c r="DJ258" s="62">
        <v>0</v>
      </c>
      <c r="DK258" s="62">
        <v>0</v>
      </c>
      <c r="DL258" s="62">
        <v>0</v>
      </c>
      <c r="DM258" s="62">
        <v>0</v>
      </c>
      <c r="DN258" s="62">
        <v>0</v>
      </c>
      <c r="DO258" s="62">
        <v>13.05</v>
      </c>
      <c r="DP258" s="62">
        <v>28520</v>
      </c>
      <c r="DQ258" s="62">
        <v>72.591320231465332</v>
      </c>
      <c r="DR258" s="62">
        <v>0</v>
      </c>
      <c r="DS258" s="62">
        <v>0</v>
      </c>
      <c r="DT258" s="62">
        <v>0</v>
      </c>
      <c r="DU258" s="62">
        <v>0</v>
      </c>
      <c r="DV258" s="62">
        <v>0</v>
      </c>
      <c r="DW258" s="62">
        <v>0</v>
      </c>
      <c r="DX258" s="62">
        <v>12.9</v>
      </c>
      <c r="DY258" s="62">
        <v>10610</v>
      </c>
      <c r="DZ258" s="62">
        <v>31.79175045400028</v>
      </c>
      <c r="EA258" s="62"/>
      <c r="EB258" s="62"/>
      <c r="EC258" s="62"/>
      <c r="ED258" s="62"/>
      <c r="EE258" s="62"/>
      <c r="EF258" s="62"/>
      <c r="EG258" s="62">
        <v>12.82</v>
      </c>
      <c r="EH258" s="62">
        <v>240065</v>
      </c>
      <c r="EI258" s="62">
        <v>815.85695006696949</v>
      </c>
      <c r="EJ258" s="62"/>
      <c r="EK258" s="62">
        <v>0</v>
      </c>
      <c r="EL258" s="62">
        <v>0</v>
      </c>
      <c r="EM258" s="62">
        <v>0</v>
      </c>
      <c r="EN258" s="62">
        <v>0</v>
      </c>
      <c r="EO258" s="62">
        <v>0</v>
      </c>
      <c r="EP258" s="62">
        <v>12.8</v>
      </c>
      <c r="EQ258" s="62">
        <v>8640</v>
      </c>
      <c r="ER258" s="62">
        <v>32.589946690039341</v>
      </c>
      <c r="ES258" s="62">
        <v>12.79</v>
      </c>
      <c r="ET258" s="62">
        <v>7700</v>
      </c>
      <c r="EU258" s="62">
        <v>31.81525480428639</v>
      </c>
      <c r="EV258" s="62">
        <v>12.784000000000001</v>
      </c>
      <c r="EW258" s="62">
        <v>635</v>
      </c>
      <c r="EX258" s="62">
        <v>2.8397691556200946</v>
      </c>
      <c r="EY258" s="62">
        <v>12.78</v>
      </c>
      <c r="EZ258" s="62">
        <v>156890</v>
      </c>
      <c r="FA258" s="62">
        <v>749.70697311983508</v>
      </c>
      <c r="FB258" s="62">
        <v>12.811999999999999</v>
      </c>
      <c r="FC258" s="62">
        <v>1110</v>
      </c>
      <c r="FD258" s="62">
        <v>5.6085774225900247</v>
      </c>
      <c r="FE258" s="62">
        <v>12.84</v>
      </c>
      <c r="FF258" s="62">
        <v>2700</v>
      </c>
      <c r="FG258" s="62">
        <v>14.338519130994339</v>
      </c>
      <c r="FH258" s="62">
        <v>12.856</v>
      </c>
      <c r="FI258" s="62">
        <v>110</v>
      </c>
      <c r="FJ258" s="62">
        <v>0.61215947962151629</v>
      </c>
      <c r="FK258" s="62">
        <v>12.87</v>
      </c>
      <c r="FL258" s="76">
        <v>56960</v>
      </c>
      <c r="FM258" s="76">
        <v>329.87192683209588</v>
      </c>
      <c r="FN258" s="76">
        <v>12.867000000000001</v>
      </c>
      <c r="FO258" s="76">
        <v>70</v>
      </c>
      <c r="FP258" s="76">
        <v>0.41972513689415214</v>
      </c>
      <c r="FQ258" s="76">
        <v>12.865</v>
      </c>
      <c r="FR258" s="76">
        <v>5</v>
      </c>
      <c r="FS258" s="76">
        <v>3.0904262743171831E-2</v>
      </c>
      <c r="FT258" s="76">
        <v>12.862</v>
      </c>
      <c r="FU258" s="76">
        <v>5</v>
      </c>
      <c r="FV258" s="76">
        <v>3.1804593091598846E-2</v>
      </c>
      <c r="FW258" s="76">
        <v>12.86</v>
      </c>
      <c r="FX258" s="76">
        <v>171765</v>
      </c>
      <c r="FY258" s="76">
        <v>1119.7681902203667</v>
      </c>
      <c r="FZ258" s="76">
        <v>12.871</v>
      </c>
      <c r="GA258" s="76">
        <v>0</v>
      </c>
      <c r="GB258" s="76">
        <v>0</v>
      </c>
      <c r="GC258" s="62">
        <v>12.882</v>
      </c>
      <c r="GD258" s="62">
        <v>5</v>
      </c>
      <c r="GE258" s="62">
        <v>3.3880826586600972E-2</v>
      </c>
      <c r="GF258" s="62">
        <v>12.891</v>
      </c>
      <c r="GG258" s="62">
        <v>0</v>
      </c>
      <c r="GH258" s="62">
        <v>0</v>
      </c>
      <c r="GI258" s="62">
        <v>12.9</v>
      </c>
      <c r="GJ258" s="62">
        <v>870</v>
      </c>
      <c r="GK258" s="62">
        <v>6.0801728829585446</v>
      </c>
      <c r="GL258" s="62">
        <v>12.952999999999999</v>
      </c>
      <c r="GM258" s="62">
        <v>0</v>
      </c>
      <c r="GN258" s="62">
        <v>0</v>
      </c>
      <c r="GO258" s="62">
        <v>13</v>
      </c>
      <c r="GP258" s="62">
        <v>43095</v>
      </c>
      <c r="GQ258" s="62">
        <v>311.48275680556691</v>
      </c>
      <c r="GR258" s="62">
        <v>13.039</v>
      </c>
      <c r="GS258" s="62">
        <v>0</v>
      </c>
      <c r="GT258" s="62">
        <v>0</v>
      </c>
      <c r="GU258" s="62">
        <v>13.073</v>
      </c>
      <c r="GV258" s="62">
        <v>3145</v>
      </c>
      <c r="GW258" s="62">
        <v>22.993485740094638</v>
      </c>
      <c r="GX258" s="62">
        <v>13.102</v>
      </c>
      <c r="GY258" s="62">
        <v>0</v>
      </c>
      <c r="GZ258" s="62">
        <v>0</v>
      </c>
      <c r="HA258" s="62">
        <v>13.13</v>
      </c>
      <c r="HB258" s="62">
        <v>36475</v>
      </c>
      <c r="HC258" s="62">
        <v>265.25811896633144</v>
      </c>
      <c r="HD258" s="62">
        <v>13.147</v>
      </c>
      <c r="HE258" s="62">
        <v>165</v>
      </c>
      <c r="HF258" s="62">
        <v>1.1808372457591365</v>
      </c>
      <c r="HG258" s="62">
        <v>13.16</v>
      </c>
      <c r="HH258" s="62">
        <v>4045</v>
      </c>
      <c r="HI258" s="62">
        <v>28.194899142601955</v>
      </c>
      <c r="HJ258" s="62">
        <v>0</v>
      </c>
      <c r="HK258" s="62">
        <v>0</v>
      </c>
      <c r="HL258" s="62">
        <v>0</v>
      </c>
      <c r="HM258" s="62">
        <v>13.16</v>
      </c>
      <c r="HN258" s="62">
        <v>0</v>
      </c>
      <c r="HO258" s="62">
        <v>0</v>
      </c>
      <c r="HP258" s="62">
        <v>13.16</v>
      </c>
      <c r="HQ258" s="62">
        <v>0</v>
      </c>
      <c r="HR258" s="62">
        <v>0</v>
      </c>
    </row>
    <row r="259" spans="32:226" s="43" customFormat="1">
      <c r="AF259" s="54">
        <v>42380</v>
      </c>
      <c r="AG259" s="43">
        <v>15.6</v>
      </c>
      <c r="AH259" s="43">
        <v>129050</v>
      </c>
      <c r="AI259" s="43">
        <f t="shared" si="73"/>
        <v>129050</v>
      </c>
      <c r="AK259" s="58">
        <f t="shared" si="74"/>
        <v>42475</v>
      </c>
      <c r="AL259" s="43">
        <f t="shared" si="78"/>
        <v>254</v>
      </c>
      <c r="AM259" s="43">
        <f>IF(AK259="","",NETWORKDAYS(AK259,$AM$2,FERIADOS!$A$1:$A$830)-1)</f>
        <v>180</v>
      </c>
      <c r="AN259" s="63">
        <v>3.5320999999999998</v>
      </c>
      <c r="AO259" s="43">
        <f t="shared" si="75"/>
        <v>13.6</v>
      </c>
      <c r="AP259" s="50">
        <f t="shared" si="76"/>
        <v>204130</v>
      </c>
      <c r="AQ259" s="59">
        <f t="shared" si="71"/>
        <v>331.75045671240014</v>
      </c>
      <c r="AR259" s="59">
        <f t="shared" si="77"/>
        <v>0</v>
      </c>
      <c r="AS259" s="72">
        <v>42475</v>
      </c>
      <c r="AT259" s="73">
        <v>4657.8066305436914</v>
      </c>
      <c r="AU259" s="62">
        <v>0</v>
      </c>
      <c r="AV259" s="62">
        <v>0</v>
      </c>
      <c r="AW259" s="62">
        <v>0</v>
      </c>
      <c r="AX259" s="62">
        <v>0</v>
      </c>
      <c r="AY259" s="62">
        <v>0</v>
      </c>
      <c r="AZ259" s="62">
        <v>0</v>
      </c>
      <c r="BA259" s="62">
        <v>0</v>
      </c>
      <c r="BB259" s="62">
        <v>0</v>
      </c>
      <c r="BC259" s="62">
        <v>0</v>
      </c>
      <c r="BD259" s="62">
        <v>0</v>
      </c>
      <c r="BE259" s="62">
        <v>0</v>
      </c>
      <c r="BF259" s="62">
        <v>0</v>
      </c>
      <c r="BG259" s="62">
        <v>0</v>
      </c>
      <c r="BH259" s="62">
        <v>0</v>
      </c>
      <c r="BI259" s="62">
        <v>0</v>
      </c>
      <c r="BJ259" s="62">
        <v>0</v>
      </c>
      <c r="BK259" s="62">
        <v>0</v>
      </c>
      <c r="BL259" s="62">
        <v>0</v>
      </c>
      <c r="BM259" s="62">
        <v>0</v>
      </c>
      <c r="BN259" s="74">
        <v>0</v>
      </c>
      <c r="BO259" s="75">
        <v>0</v>
      </c>
      <c r="BP259" s="62">
        <v>0</v>
      </c>
      <c r="BQ259" s="62">
        <v>0</v>
      </c>
      <c r="BR259" s="62">
        <v>0</v>
      </c>
      <c r="BS259" s="62">
        <v>0</v>
      </c>
      <c r="BT259" s="62">
        <v>0</v>
      </c>
      <c r="BU259" s="62">
        <v>0</v>
      </c>
      <c r="BV259" s="62">
        <v>0</v>
      </c>
      <c r="BW259" s="62">
        <v>0</v>
      </c>
      <c r="BX259" s="62">
        <v>0</v>
      </c>
      <c r="BY259" s="62">
        <v>14.125</v>
      </c>
      <c r="BZ259" s="62">
        <v>14995</v>
      </c>
      <c r="CA259" s="62">
        <v>1.6144333386936682</v>
      </c>
      <c r="CB259" s="62">
        <v>14.11</v>
      </c>
      <c r="CC259" s="62">
        <v>28595</v>
      </c>
      <c r="CD259" s="62">
        <v>8.8593863842824874</v>
      </c>
      <c r="CE259" s="62">
        <v>14.085000000000001</v>
      </c>
      <c r="CF259" s="62">
        <v>130230</v>
      </c>
      <c r="CG259" s="62">
        <v>67.32548080654351</v>
      </c>
      <c r="CH259" s="62">
        <v>14.05</v>
      </c>
      <c r="CI259" s="62">
        <v>6935</v>
      </c>
      <c r="CJ259" s="62">
        <v>4.9270419913761927</v>
      </c>
      <c r="CK259" s="62">
        <v>13.97</v>
      </c>
      <c r="CL259" s="62">
        <v>1110</v>
      </c>
      <c r="CM259" s="62">
        <v>1.0191538826253466</v>
      </c>
      <c r="CN259" s="62">
        <v>13.904999999999999</v>
      </c>
      <c r="CO259" s="62">
        <v>39795</v>
      </c>
      <c r="CP259" s="62">
        <v>43.923646876516365</v>
      </c>
      <c r="CQ259" s="62">
        <v>13.715</v>
      </c>
      <c r="CR259" s="62">
        <v>1070</v>
      </c>
      <c r="CS259" s="62">
        <v>1.3688596681740184</v>
      </c>
      <c r="CT259" s="62">
        <v>13.715</v>
      </c>
      <c r="CU259" s="62">
        <v>1070</v>
      </c>
      <c r="CV259" s="62">
        <v>1.5499270982537778</v>
      </c>
      <c r="CW259" s="62">
        <v>13.715</v>
      </c>
      <c r="CX259" s="62">
        <v>204130</v>
      </c>
      <c r="CY259" s="62">
        <v>331.75045671240014</v>
      </c>
      <c r="CZ259" s="62">
        <v>13.512</v>
      </c>
      <c r="DA259" s="62">
        <v>110</v>
      </c>
      <c r="DB259" s="62">
        <v>0.19956032865689746</v>
      </c>
      <c r="DC259" s="62">
        <v>13.452999999999999</v>
      </c>
      <c r="DD259" s="62">
        <v>110</v>
      </c>
      <c r="DE259" s="62">
        <v>0.21550765337724642</v>
      </c>
      <c r="DF259" s="62">
        <v>13.39</v>
      </c>
      <c r="DG259" s="62">
        <v>9125</v>
      </c>
      <c r="DH259" s="62">
        <v>19.533145836850277</v>
      </c>
      <c r="DI259" s="62">
        <v>13.337999999999999</v>
      </c>
      <c r="DJ259" s="62">
        <v>0</v>
      </c>
      <c r="DK259" s="62">
        <v>0</v>
      </c>
      <c r="DL259" s="62">
        <v>0</v>
      </c>
      <c r="DM259" s="62">
        <v>0</v>
      </c>
      <c r="DN259" s="62">
        <v>0</v>
      </c>
      <c r="DO259" s="62">
        <v>13.24</v>
      </c>
      <c r="DP259" s="62">
        <v>51865</v>
      </c>
      <c r="DQ259" s="62">
        <v>135.01557152201937</v>
      </c>
      <c r="DR259" s="62">
        <v>0</v>
      </c>
      <c r="DS259" s="62">
        <v>0</v>
      </c>
      <c r="DT259" s="62">
        <v>0</v>
      </c>
      <c r="DU259" s="62">
        <v>0</v>
      </c>
      <c r="DV259" s="62">
        <v>0</v>
      </c>
      <c r="DW259" s="62">
        <v>0</v>
      </c>
      <c r="DX259" s="62">
        <v>13.1</v>
      </c>
      <c r="DY259" s="62">
        <v>3890</v>
      </c>
      <c r="DZ259" s="62">
        <v>11.906806811701243</v>
      </c>
      <c r="EA259" s="62"/>
      <c r="EB259" s="62"/>
      <c r="EC259" s="62"/>
      <c r="ED259" s="62"/>
      <c r="EE259" s="62"/>
      <c r="EF259" s="62"/>
      <c r="EG259" s="62">
        <v>12.96</v>
      </c>
      <c r="EH259" s="62">
        <v>203580</v>
      </c>
      <c r="EI259" s="62">
        <v>707.19204054562601</v>
      </c>
      <c r="EJ259" s="62"/>
      <c r="EK259" s="62">
        <v>0</v>
      </c>
      <c r="EL259" s="62">
        <v>0</v>
      </c>
      <c r="EM259" s="62">
        <v>0</v>
      </c>
      <c r="EN259" s="62">
        <v>0</v>
      </c>
      <c r="EO259" s="62">
        <v>0</v>
      </c>
      <c r="EP259" s="62">
        <v>12.97</v>
      </c>
      <c r="EQ259" s="62">
        <v>15610</v>
      </c>
      <c r="ER259" s="62">
        <v>60.102662165515959</v>
      </c>
      <c r="ES259" s="62">
        <v>12.97</v>
      </c>
      <c r="ET259" s="62">
        <v>19900</v>
      </c>
      <c r="EU259" s="62">
        <v>83.855465411470263</v>
      </c>
      <c r="EV259" s="62">
        <v>12.987</v>
      </c>
      <c r="EW259" s="62">
        <v>465</v>
      </c>
      <c r="EX259" s="62">
        <v>2.1180363021496325</v>
      </c>
      <c r="EY259" s="62">
        <v>13</v>
      </c>
      <c r="EZ259" s="62">
        <v>162895</v>
      </c>
      <c r="FA259" s="62">
        <v>791.91242249654715</v>
      </c>
      <c r="FB259" s="62">
        <v>13.021000000000001</v>
      </c>
      <c r="FC259" s="62">
        <v>110</v>
      </c>
      <c r="FD259" s="62">
        <v>0.56533389568327375</v>
      </c>
      <c r="FE259" s="62">
        <v>13.04</v>
      </c>
      <c r="FF259" s="62">
        <v>2105</v>
      </c>
      <c r="FG259" s="62">
        <v>11.367823255291178</v>
      </c>
      <c r="FH259" s="62">
        <v>13.051</v>
      </c>
      <c r="FI259" s="62">
        <v>35</v>
      </c>
      <c r="FJ259" s="62">
        <v>0.19800116644060822</v>
      </c>
      <c r="FK259" s="62">
        <v>13.06</v>
      </c>
      <c r="FL259" s="76">
        <v>78235</v>
      </c>
      <c r="FM259" s="76">
        <v>460.43685295858091</v>
      </c>
      <c r="FN259" s="76">
        <v>13.054</v>
      </c>
      <c r="FO259" s="76">
        <v>25</v>
      </c>
      <c r="FP259" s="76">
        <v>0.15228207564771981</v>
      </c>
      <c r="FQ259" s="76">
        <v>13.048999999999999</v>
      </c>
      <c r="FR259" s="76">
        <v>335</v>
      </c>
      <c r="FS259" s="76">
        <v>2.1027882607225932</v>
      </c>
      <c r="FT259" s="76">
        <v>13.044</v>
      </c>
      <c r="FU259" s="76">
        <v>0</v>
      </c>
      <c r="FV259" s="76">
        <v>0</v>
      </c>
      <c r="FW259" s="76">
        <v>13.04</v>
      </c>
      <c r="FX259" s="76">
        <v>194995</v>
      </c>
      <c r="FY259" s="76">
        <v>1290.0392231259257</v>
      </c>
      <c r="FZ259" s="76">
        <v>13.048</v>
      </c>
      <c r="GA259" s="76">
        <v>900</v>
      </c>
      <c r="GB259" s="76">
        <v>6.0753522312531496</v>
      </c>
      <c r="GC259" s="62">
        <v>13.055999999999999</v>
      </c>
      <c r="GD259" s="62">
        <v>5</v>
      </c>
      <c r="GE259" s="62">
        <v>3.4364553759472172E-2</v>
      </c>
      <c r="GF259" s="62">
        <v>13.064</v>
      </c>
      <c r="GG259" s="62">
        <v>0</v>
      </c>
      <c r="GH259" s="62">
        <v>0</v>
      </c>
      <c r="GI259" s="62">
        <v>13.07</v>
      </c>
      <c r="GJ259" s="62">
        <v>675</v>
      </c>
      <c r="GK259" s="62">
        <v>4.7817957140745655</v>
      </c>
      <c r="GL259" s="62">
        <v>13.122999999999999</v>
      </c>
      <c r="GM259" s="62">
        <v>0</v>
      </c>
      <c r="GN259" s="62">
        <v>0</v>
      </c>
      <c r="GO259" s="62">
        <v>13.17</v>
      </c>
      <c r="GP259" s="62">
        <v>42570</v>
      </c>
      <c r="GQ259" s="62">
        <v>311.39262403873306</v>
      </c>
      <c r="GR259" s="62">
        <v>13.191000000000001</v>
      </c>
      <c r="GS259" s="62">
        <v>0</v>
      </c>
      <c r="GT259" s="62">
        <v>0</v>
      </c>
      <c r="GU259" s="62">
        <v>13.209</v>
      </c>
      <c r="GV259" s="62">
        <v>90</v>
      </c>
      <c r="GW259" s="62">
        <v>0.66662298679827559</v>
      </c>
      <c r="GX259" s="62">
        <v>13.225</v>
      </c>
      <c r="GY259" s="62">
        <v>0</v>
      </c>
      <c r="GZ259" s="62">
        <v>0</v>
      </c>
      <c r="HA259" s="62">
        <v>13.24</v>
      </c>
      <c r="HB259" s="62">
        <v>36700</v>
      </c>
      <c r="HC259" s="62">
        <v>270.65015090222903</v>
      </c>
      <c r="HD259" s="62">
        <v>13.24</v>
      </c>
      <c r="HE259" s="62">
        <v>250</v>
      </c>
      <c r="HF259" s="62">
        <v>1.8153818215375674</v>
      </c>
      <c r="HG259" s="62">
        <v>13.24</v>
      </c>
      <c r="HH259" s="62">
        <v>3270</v>
      </c>
      <c r="HI259" s="62">
        <v>23.138427724234493</v>
      </c>
      <c r="HJ259" s="62">
        <v>0</v>
      </c>
      <c r="HK259" s="62">
        <v>0</v>
      </c>
      <c r="HL259" s="62">
        <v>0</v>
      </c>
      <c r="HM259" s="62">
        <v>13.24</v>
      </c>
      <c r="HN259" s="62">
        <v>0</v>
      </c>
      <c r="HO259" s="62">
        <v>0</v>
      </c>
      <c r="HP259" s="62">
        <v>13.24</v>
      </c>
      <c r="HQ259" s="62">
        <v>0</v>
      </c>
      <c r="HR259" s="62">
        <v>0</v>
      </c>
    </row>
    <row r="260" spans="32:226" s="43" customFormat="1">
      <c r="AF260" s="54">
        <v>42381</v>
      </c>
      <c r="AG260" s="43">
        <v>15.52</v>
      </c>
      <c r="AH260" s="43">
        <v>157575</v>
      </c>
      <c r="AI260" s="43">
        <f t="shared" si="73"/>
        <v>157575</v>
      </c>
      <c r="AK260" s="58">
        <f t="shared" si="74"/>
        <v>42474</v>
      </c>
      <c r="AL260" s="43">
        <f t="shared" si="78"/>
        <v>255</v>
      </c>
      <c r="AM260" s="43">
        <f>IF(AK260="","",NETWORKDAYS(AK260,$AM$2,FERIADOS!$A$1:$A$830)-1)</f>
        <v>181</v>
      </c>
      <c r="AN260" s="63">
        <v>3.4828999999999999</v>
      </c>
      <c r="AO260" s="43">
        <f t="shared" si="75"/>
        <v>13.65</v>
      </c>
      <c r="AP260" s="50">
        <f t="shared" si="76"/>
        <v>113762</v>
      </c>
      <c r="AQ260" s="59">
        <f t="shared" si="71"/>
        <v>188.30065863994159</v>
      </c>
      <c r="AR260" s="59">
        <f t="shared" si="77"/>
        <v>0</v>
      </c>
      <c r="AS260" s="72">
        <v>42474</v>
      </c>
      <c r="AT260" s="73">
        <v>4981.0330763758093</v>
      </c>
      <c r="AU260" s="62">
        <v>0</v>
      </c>
      <c r="AV260" s="62">
        <v>0</v>
      </c>
      <c r="AW260" s="62">
        <v>0</v>
      </c>
      <c r="AX260" s="62">
        <v>0</v>
      </c>
      <c r="AY260" s="62">
        <v>0</v>
      </c>
      <c r="AZ260" s="62">
        <v>0</v>
      </c>
      <c r="BA260" s="62">
        <v>0</v>
      </c>
      <c r="BB260" s="62">
        <v>0</v>
      </c>
      <c r="BC260" s="62">
        <v>0</v>
      </c>
      <c r="BD260" s="62">
        <v>0</v>
      </c>
      <c r="BE260" s="62">
        <v>0</v>
      </c>
      <c r="BF260" s="62">
        <v>0</v>
      </c>
      <c r="BG260" s="62">
        <v>0</v>
      </c>
      <c r="BH260" s="62">
        <v>0</v>
      </c>
      <c r="BI260" s="62">
        <v>0</v>
      </c>
      <c r="BJ260" s="62">
        <v>0</v>
      </c>
      <c r="BK260" s="62">
        <v>0</v>
      </c>
      <c r="BL260" s="62">
        <v>0</v>
      </c>
      <c r="BM260" s="62">
        <v>0</v>
      </c>
      <c r="BN260" s="74">
        <v>0</v>
      </c>
      <c r="BO260" s="75">
        <v>0</v>
      </c>
      <c r="BP260" s="62">
        <v>0</v>
      </c>
      <c r="BQ260" s="62">
        <v>0</v>
      </c>
      <c r="BR260" s="62">
        <v>0</v>
      </c>
      <c r="BS260" s="62">
        <v>0</v>
      </c>
      <c r="BT260" s="62">
        <v>0</v>
      </c>
      <c r="BU260" s="62">
        <v>0</v>
      </c>
      <c r="BV260" s="62">
        <v>0</v>
      </c>
      <c r="BW260" s="62">
        <v>0</v>
      </c>
      <c r="BX260" s="62">
        <v>0</v>
      </c>
      <c r="BY260" s="62">
        <v>14.132</v>
      </c>
      <c r="BZ260" s="62">
        <v>34045</v>
      </c>
      <c r="CA260" s="62">
        <v>4.0527696944682035</v>
      </c>
      <c r="CB260" s="62">
        <v>14.11</v>
      </c>
      <c r="CC260" s="62">
        <v>68420</v>
      </c>
      <c r="CD260" s="62">
        <v>22.157720708277122</v>
      </c>
      <c r="CE260" s="62">
        <v>14.08</v>
      </c>
      <c r="CF260" s="62">
        <v>173940</v>
      </c>
      <c r="CG260" s="62">
        <v>92.837811691899347</v>
      </c>
      <c r="CH260" s="62">
        <v>14.04</v>
      </c>
      <c r="CI260" s="62">
        <v>42465</v>
      </c>
      <c r="CJ260" s="62">
        <v>30.991188962174906</v>
      </c>
      <c r="CK260" s="62">
        <v>13.98</v>
      </c>
      <c r="CL260" s="62">
        <v>1575</v>
      </c>
      <c r="CM260" s="62">
        <v>1.4805395515714423</v>
      </c>
      <c r="CN260" s="62">
        <v>13.925000000000001</v>
      </c>
      <c r="CO260" s="62">
        <v>59287</v>
      </c>
      <c r="CP260" s="62">
        <v>66.868055379498202</v>
      </c>
      <c r="CQ260" s="62">
        <v>13.744</v>
      </c>
      <c r="CR260" s="62">
        <v>215</v>
      </c>
      <c r="CS260" s="62">
        <v>0.28068878957013516</v>
      </c>
      <c r="CT260" s="62">
        <v>13.744</v>
      </c>
      <c r="CU260" s="62">
        <v>215</v>
      </c>
      <c r="CV260" s="62">
        <v>0.31752523437398622</v>
      </c>
      <c r="CW260" s="62">
        <v>13.744</v>
      </c>
      <c r="CX260" s="62">
        <v>113762</v>
      </c>
      <c r="CY260" s="62">
        <v>188.30065863994159</v>
      </c>
      <c r="CZ260" s="62">
        <v>13.525</v>
      </c>
      <c r="DA260" s="62">
        <v>680</v>
      </c>
      <c r="DB260" s="62">
        <v>1.2563427468460371</v>
      </c>
      <c r="DC260" s="62">
        <v>13.49</v>
      </c>
      <c r="DD260" s="62">
        <v>475</v>
      </c>
      <c r="DE260" s="62">
        <v>0.94696171245035998</v>
      </c>
      <c r="DF260" s="62">
        <v>13.43</v>
      </c>
      <c r="DG260" s="62">
        <v>3479</v>
      </c>
      <c r="DH260" s="62">
        <v>7.574314370981627</v>
      </c>
      <c r="DI260" s="62">
        <v>13.385</v>
      </c>
      <c r="DJ260" s="62">
        <v>0</v>
      </c>
      <c r="DK260" s="62">
        <v>0</v>
      </c>
      <c r="DL260" s="62">
        <v>0</v>
      </c>
      <c r="DM260" s="62">
        <v>0</v>
      </c>
      <c r="DN260" s="62">
        <v>0</v>
      </c>
      <c r="DO260" s="62">
        <v>13.3</v>
      </c>
      <c r="DP260" s="62">
        <v>35392</v>
      </c>
      <c r="DQ260" s="62">
        <v>93.584618656183963</v>
      </c>
      <c r="DR260" s="62">
        <v>0</v>
      </c>
      <c r="DS260" s="62">
        <v>0</v>
      </c>
      <c r="DT260" s="62">
        <v>0</v>
      </c>
      <c r="DU260" s="62">
        <v>0</v>
      </c>
      <c r="DV260" s="62">
        <v>0</v>
      </c>
      <c r="DW260" s="62">
        <v>0</v>
      </c>
      <c r="DX260" s="62">
        <v>13.19</v>
      </c>
      <c r="DY260" s="62">
        <v>4216</v>
      </c>
      <c r="DZ260" s="62">
        <v>13.090276727485783</v>
      </c>
      <c r="EA260" s="62"/>
      <c r="EB260" s="62"/>
      <c r="EC260" s="62"/>
      <c r="ED260" s="62"/>
      <c r="EE260" s="62"/>
      <c r="EF260" s="62"/>
      <c r="EG260" s="62">
        <v>13.11</v>
      </c>
      <c r="EH260" s="62">
        <v>187076</v>
      </c>
      <c r="EI260" s="62">
        <v>657.88366663197269</v>
      </c>
      <c r="EJ260" s="62"/>
      <c r="EK260" s="62">
        <v>0</v>
      </c>
      <c r="EL260" s="62">
        <v>0</v>
      </c>
      <c r="EM260" s="62">
        <v>0</v>
      </c>
      <c r="EN260" s="62">
        <v>0</v>
      </c>
      <c r="EO260" s="62">
        <v>0</v>
      </c>
      <c r="EP260" s="62">
        <v>13.11</v>
      </c>
      <c r="EQ260" s="62">
        <v>28590</v>
      </c>
      <c r="ER260" s="62">
        <v>111.39927855496754</v>
      </c>
      <c r="ES260" s="62">
        <v>13.11</v>
      </c>
      <c r="ET260" s="62">
        <v>14473</v>
      </c>
      <c r="EU260" s="62">
        <v>61.684978228167353</v>
      </c>
      <c r="EV260" s="62">
        <v>13.099</v>
      </c>
      <c r="EW260" s="62">
        <v>55</v>
      </c>
      <c r="EX260" s="62">
        <v>0.253477631952924</v>
      </c>
      <c r="EY260" s="62">
        <v>13.09</v>
      </c>
      <c r="EZ260" s="62">
        <v>130351</v>
      </c>
      <c r="FA260" s="62">
        <v>641.39148112248199</v>
      </c>
      <c r="FB260" s="62">
        <v>13.09</v>
      </c>
      <c r="FC260" s="62">
        <v>400</v>
      </c>
      <c r="FD260" s="62">
        <v>2.0815821574451605</v>
      </c>
      <c r="FE260" s="62">
        <v>13.12</v>
      </c>
      <c r="FF260" s="62">
        <v>2055</v>
      </c>
      <c r="FG260" s="62">
        <v>11.229767767060812</v>
      </c>
      <c r="FH260" s="62">
        <v>13.11</v>
      </c>
      <c r="FI260" s="62">
        <v>230</v>
      </c>
      <c r="FJ260" s="62">
        <v>1.3173425276153896</v>
      </c>
      <c r="FK260" s="62">
        <v>13.1</v>
      </c>
      <c r="FL260" s="76">
        <v>80703</v>
      </c>
      <c r="FM260" s="76">
        <v>481.15093744238368</v>
      </c>
      <c r="FN260" s="76">
        <v>13.1</v>
      </c>
      <c r="FO260" s="76">
        <v>200</v>
      </c>
      <c r="FP260" s="76">
        <v>1.2336177748750032</v>
      </c>
      <c r="FQ260" s="76">
        <v>13.09</v>
      </c>
      <c r="FR260" s="76">
        <v>225</v>
      </c>
      <c r="FS260" s="76">
        <v>1.4302334055654251</v>
      </c>
      <c r="FT260" s="76">
        <v>13.063000000000001</v>
      </c>
      <c r="FU260" s="76">
        <v>60</v>
      </c>
      <c r="FV260" s="76">
        <v>0.39271625392678322</v>
      </c>
      <c r="FW260" s="76">
        <v>13.04</v>
      </c>
      <c r="FX260" s="76">
        <v>281524</v>
      </c>
      <c r="FY260" s="76">
        <v>1889.4798237899427</v>
      </c>
      <c r="FZ260" s="76">
        <v>13.07</v>
      </c>
      <c r="GA260" s="76">
        <v>195</v>
      </c>
      <c r="GB260" s="76">
        <v>1.3337994130499893</v>
      </c>
      <c r="GC260" s="62">
        <v>13.07</v>
      </c>
      <c r="GD260" s="62">
        <v>40</v>
      </c>
      <c r="GE260" s="62">
        <v>0.27866373475242295</v>
      </c>
      <c r="GF260" s="62">
        <v>13.08</v>
      </c>
      <c r="GG260" s="62">
        <v>145</v>
      </c>
      <c r="GH260" s="62">
        <v>1.0266995014101725</v>
      </c>
      <c r="GI260" s="62">
        <v>13.08</v>
      </c>
      <c r="GJ260" s="62">
        <v>3045</v>
      </c>
      <c r="GK260" s="62">
        <v>21.86754860825133</v>
      </c>
      <c r="GL260" s="62">
        <v>13.14</v>
      </c>
      <c r="GM260" s="62">
        <v>2635</v>
      </c>
      <c r="GN260" s="62">
        <v>19.27693041365319</v>
      </c>
      <c r="GO260" s="62">
        <v>13.16</v>
      </c>
      <c r="GP260" s="62">
        <v>43759</v>
      </c>
      <c r="GQ260" s="62">
        <v>324.86552681939293</v>
      </c>
      <c r="GR260" s="62">
        <v>13.193</v>
      </c>
      <c r="GS260" s="62">
        <v>0</v>
      </c>
      <c r="GT260" s="62">
        <v>0</v>
      </c>
      <c r="GU260" s="62">
        <v>13.222</v>
      </c>
      <c r="GV260" s="62">
        <v>215</v>
      </c>
      <c r="GW260" s="62">
        <v>1.6134139611414762</v>
      </c>
      <c r="GX260" s="62">
        <v>13.247</v>
      </c>
      <c r="GY260" s="62">
        <v>0</v>
      </c>
      <c r="GZ260" s="62">
        <v>0</v>
      </c>
      <c r="HA260" s="62">
        <v>13.27</v>
      </c>
      <c r="HB260" s="62">
        <v>27627</v>
      </c>
      <c r="HC260" s="62">
        <v>206.0806426216418</v>
      </c>
      <c r="HD260" s="62">
        <v>13.281000000000001</v>
      </c>
      <c r="HE260" s="62">
        <v>140</v>
      </c>
      <c r="HF260" s="62">
        <v>1.0269048533344594</v>
      </c>
      <c r="HG260" s="62">
        <v>13.29</v>
      </c>
      <c r="HH260" s="62">
        <v>2661</v>
      </c>
      <c r="HI260" s="62">
        <v>18.99457029510096</v>
      </c>
      <c r="HJ260" s="62">
        <v>0</v>
      </c>
      <c r="HK260" s="62">
        <v>0</v>
      </c>
      <c r="HL260" s="62">
        <v>0</v>
      </c>
      <c r="HM260" s="62">
        <v>13.29</v>
      </c>
      <c r="HN260" s="62">
        <v>0</v>
      </c>
      <c r="HO260" s="62">
        <v>0</v>
      </c>
      <c r="HP260" s="62">
        <v>13.29</v>
      </c>
      <c r="HQ260" s="62">
        <v>0</v>
      </c>
      <c r="HR260" s="62">
        <v>0</v>
      </c>
    </row>
    <row r="261" spans="32:226" s="43" customFormat="1">
      <c r="AF261" s="54">
        <v>42382</v>
      </c>
      <c r="AG261" s="43">
        <v>15.465</v>
      </c>
      <c r="AH261" s="43">
        <v>206815</v>
      </c>
      <c r="AI261" s="43">
        <f t="shared" si="73"/>
        <v>206815</v>
      </c>
      <c r="AK261" s="58">
        <f t="shared" si="74"/>
        <v>42473</v>
      </c>
      <c r="AL261" s="43">
        <f t="shared" si="78"/>
        <v>256</v>
      </c>
      <c r="AM261" s="43">
        <f>IF(AK261="","",NETWORKDAYS(AK261,$AM$2,FERIADOS!$A$1:$A$830)-1)</f>
        <v>182</v>
      </c>
      <c r="AN261" s="63">
        <v>3.4983</v>
      </c>
      <c r="AO261" s="43">
        <f t="shared" si="75"/>
        <v>13.65</v>
      </c>
      <c r="AP261" s="50">
        <f t="shared" si="76"/>
        <v>157820</v>
      </c>
      <c r="AQ261" s="59">
        <f t="shared" si="71"/>
        <v>261.3803374148759</v>
      </c>
      <c r="AR261" s="59">
        <f t="shared" si="77"/>
        <v>0</v>
      </c>
      <c r="AS261" s="72">
        <v>42473</v>
      </c>
      <c r="AT261" s="73">
        <v>4648.9865311275462</v>
      </c>
      <c r="AU261" s="62">
        <v>0</v>
      </c>
      <c r="AV261" s="62">
        <v>0</v>
      </c>
      <c r="AW261" s="62">
        <v>0</v>
      </c>
      <c r="AX261" s="62">
        <v>0</v>
      </c>
      <c r="AY261" s="62">
        <v>0</v>
      </c>
      <c r="AZ261" s="62">
        <v>0</v>
      </c>
      <c r="BA261" s="62">
        <v>0</v>
      </c>
      <c r="BB261" s="62">
        <v>0</v>
      </c>
      <c r="BC261" s="62">
        <v>0</v>
      </c>
      <c r="BD261" s="62">
        <v>0</v>
      </c>
      <c r="BE261" s="62">
        <v>0</v>
      </c>
      <c r="BF261" s="62">
        <v>0</v>
      </c>
      <c r="BG261" s="62">
        <v>0</v>
      </c>
      <c r="BH261" s="62">
        <v>0</v>
      </c>
      <c r="BI261" s="62">
        <v>0</v>
      </c>
      <c r="BJ261" s="62">
        <v>0</v>
      </c>
      <c r="BK261" s="62">
        <v>0</v>
      </c>
      <c r="BL261" s="62">
        <v>0</v>
      </c>
      <c r="BM261" s="62">
        <v>0</v>
      </c>
      <c r="BN261" s="74">
        <v>0</v>
      </c>
      <c r="BO261" s="75">
        <v>0</v>
      </c>
      <c r="BP261" s="62">
        <v>0</v>
      </c>
      <c r="BQ261" s="62">
        <v>0</v>
      </c>
      <c r="BR261" s="62">
        <v>0</v>
      </c>
      <c r="BS261" s="62">
        <v>0</v>
      </c>
      <c r="BT261" s="62">
        <v>0</v>
      </c>
      <c r="BU261" s="62">
        <v>0</v>
      </c>
      <c r="BV261" s="62">
        <v>0</v>
      </c>
      <c r="BW261" s="62">
        <v>0</v>
      </c>
      <c r="BX261" s="62">
        <v>0</v>
      </c>
      <c r="BY261" s="62">
        <v>14.132999999999999</v>
      </c>
      <c r="BZ261" s="62">
        <v>33515</v>
      </c>
      <c r="CA261" s="62">
        <v>4.300827885447946</v>
      </c>
      <c r="CB261" s="62">
        <v>14.121</v>
      </c>
      <c r="CC261" s="62">
        <v>6255</v>
      </c>
      <c r="CD261" s="62">
        <v>2.0765542142689455</v>
      </c>
      <c r="CE261" s="62">
        <v>14.09</v>
      </c>
      <c r="CF261" s="62">
        <v>105477</v>
      </c>
      <c r="CG261" s="62">
        <v>57.032044695340232</v>
      </c>
      <c r="CH261" s="62">
        <v>14.045</v>
      </c>
      <c r="CI261" s="62">
        <v>24905</v>
      </c>
      <c r="CJ261" s="62">
        <v>18.323290515308145</v>
      </c>
      <c r="CK261" s="62">
        <v>13.98</v>
      </c>
      <c r="CL261" s="62">
        <v>955</v>
      </c>
      <c r="CM261" s="62">
        <v>0.9023314141107267</v>
      </c>
      <c r="CN261" s="62">
        <v>13.92</v>
      </c>
      <c r="CO261" s="62">
        <v>92270</v>
      </c>
      <c r="CP261" s="62">
        <v>104.42665168244105</v>
      </c>
      <c r="CQ261" s="62">
        <v>13.746</v>
      </c>
      <c r="CR261" s="62">
        <v>320</v>
      </c>
      <c r="CS261" s="62">
        <v>0.41867571519670999</v>
      </c>
      <c r="CT261" s="62">
        <v>13.746</v>
      </c>
      <c r="CU261" s="62">
        <v>320</v>
      </c>
      <c r="CV261" s="62">
        <v>0.47320046070733135</v>
      </c>
      <c r="CW261" s="62">
        <v>13.746</v>
      </c>
      <c r="CX261" s="62">
        <v>157820</v>
      </c>
      <c r="CY261" s="62">
        <v>261.3803374148759</v>
      </c>
      <c r="CZ261" s="62">
        <v>13.568</v>
      </c>
      <c r="DA261" s="62">
        <v>1000</v>
      </c>
      <c r="DB261" s="62">
        <v>1.8462478225048264</v>
      </c>
      <c r="DC261" s="62">
        <v>13.516</v>
      </c>
      <c r="DD261" s="62">
        <v>1105</v>
      </c>
      <c r="DE261" s="62">
        <v>2.201057196880265</v>
      </c>
      <c r="DF261" s="62">
        <v>13.46</v>
      </c>
      <c r="DG261" s="62">
        <v>27960</v>
      </c>
      <c r="DH261" s="62">
        <v>60.790387064420742</v>
      </c>
      <c r="DI261" s="62">
        <v>13.414999999999999</v>
      </c>
      <c r="DJ261" s="62">
        <v>0</v>
      </c>
      <c r="DK261" s="62">
        <v>0</v>
      </c>
      <c r="DL261" s="62">
        <v>0</v>
      </c>
      <c r="DM261" s="62">
        <v>0</v>
      </c>
      <c r="DN261" s="62">
        <v>0</v>
      </c>
      <c r="DO261" s="62">
        <v>13.33</v>
      </c>
      <c r="DP261" s="62">
        <v>60800</v>
      </c>
      <c r="DQ261" s="62">
        <v>160.41079926886826</v>
      </c>
      <c r="DR261" s="62">
        <v>0</v>
      </c>
      <c r="DS261" s="62">
        <v>0</v>
      </c>
      <c r="DT261" s="62">
        <v>0</v>
      </c>
      <c r="DU261" s="62">
        <v>0</v>
      </c>
      <c r="DV261" s="62">
        <v>0</v>
      </c>
      <c r="DW261" s="62">
        <v>0</v>
      </c>
      <c r="DX261" s="62">
        <v>13.23</v>
      </c>
      <c r="DY261" s="62">
        <v>7145</v>
      </c>
      <c r="DZ261" s="62">
        <v>22.116363495346203</v>
      </c>
      <c r="EA261" s="62"/>
      <c r="EB261" s="62"/>
      <c r="EC261" s="62"/>
      <c r="ED261" s="62"/>
      <c r="EE261" s="62"/>
      <c r="EF261" s="62"/>
      <c r="EG261" s="62">
        <v>13.17</v>
      </c>
      <c r="EH261" s="62">
        <v>279790</v>
      </c>
      <c r="EI261" s="62">
        <v>979.97773079340379</v>
      </c>
      <c r="EJ261" s="62"/>
      <c r="EK261" s="62">
        <v>0</v>
      </c>
      <c r="EL261" s="62">
        <v>0</v>
      </c>
      <c r="EM261" s="62">
        <v>0</v>
      </c>
      <c r="EN261" s="62">
        <v>0</v>
      </c>
      <c r="EO261" s="62">
        <v>0</v>
      </c>
      <c r="EP261" s="62">
        <v>13.18</v>
      </c>
      <c r="EQ261" s="62">
        <v>13180</v>
      </c>
      <c r="ER261" s="62">
        <v>51.114341019483234</v>
      </c>
      <c r="ES261" s="62">
        <v>13.18</v>
      </c>
      <c r="ET261" s="62">
        <v>22615</v>
      </c>
      <c r="EU261" s="62">
        <v>95.897966661702824</v>
      </c>
      <c r="EV261" s="62">
        <v>13.169</v>
      </c>
      <c r="EW261" s="62">
        <v>1690</v>
      </c>
      <c r="EX261" s="62">
        <v>7.7465206089683765</v>
      </c>
      <c r="EY261" s="62">
        <v>13.16</v>
      </c>
      <c r="EZ261" s="62">
        <v>169715</v>
      </c>
      <c r="FA261" s="62">
        <v>830.31377136768037</v>
      </c>
      <c r="FB261" s="62">
        <v>13.180999999999999</v>
      </c>
      <c r="FC261" s="62">
        <v>80</v>
      </c>
      <c r="FD261" s="62">
        <v>0.41352440453727168</v>
      </c>
      <c r="FE261" s="62">
        <v>13.2</v>
      </c>
      <c r="FF261" s="62">
        <v>5805</v>
      </c>
      <c r="FG261" s="62">
        <v>31.512632150516595</v>
      </c>
      <c r="FH261" s="62">
        <v>13.195</v>
      </c>
      <c r="FI261" s="62">
        <v>25</v>
      </c>
      <c r="FJ261" s="62">
        <v>0.14217642550919873</v>
      </c>
      <c r="FK261" s="62">
        <v>13.19</v>
      </c>
      <c r="FL261" s="76">
        <v>35320</v>
      </c>
      <c r="FM261" s="76">
        <v>208.9881617572525</v>
      </c>
      <c r="FN261" s="76">
        <v>13.175000000000001</v>
      </c>
      <c r="FO261" s="76">
        <v>30</v>
      </c>
      <c r="FP261" s="76">
        <v>0.18371836643195624</v>
      </c>
      <c r="FQ261" s="76">
        <v>13.163</v>
      </c>
      <c r="FR261" s="76">
        <v>5</v>
      </c>
      <c r="FS261" s="76">
        <v>3.1551513203425426E-2</v>
      </c>
      <c r="FT261" s="76">
        <v>13.15</v>
      </c>
      <c r="FU261" s="76">
        <v>0</v>
      </c>
      <c r="FV261" s="76">
        <v>0</v>
      </c>
      <c r="FW261" s="76">
        <v>13.14</v>
      </c>
      <c r="FX261" s="76">
        <v>178650</v>
      </c>
      <c r="FY261" s="76">
        <v>1188.1671092310619</v>
      </c>
      <c r="FZ261" s="76">
        <v>13.154</v>
      </c>
      <c r="GA261" s="76">
        <v>15</v>
      </c>
      <c r="GB261" s="76">
        <v>0.10173007520504278</v>
      </c>
      <c r="GC261" s="62">
        <v>13.167</v>
      </c>
      <c r="GD261" s="62">
        <v>0</v>
      </c>
      <c r="GE261" s="62">
        <v>0</v>
      </c>
      <c r="GF261" s="62">
        <v>13.179</v>
      </c>
      <c r="GG261" s="62">
        <v>0</v>
      </c>
      <c r="GH261" s="62">
        <v>0</v>
      </c>
      <c r="GI261" s="62">
        <v>13.19</v>
      </c>
      <c r="GJ261" s="62">
        <v>1220</v>
      </c>
      <c r="GK261" s="62">
        <v>8.6679604532671455</v>
      </c>
      <c r="GL261" s="62">
        <v>13.238</v>
      </c>
      <c r="GM261" s="62">
        <v>0</v>
      </c>
      <c r="GN261" s="62">
        <v>0</v>
      </c>
      <c r="GO261" s="62">
        <v>13.28</v>
      </c>
      <c r="GP261" s="62">
        <v>37090</v>
      </c>
      <c r="GQ261" s="62">
        <v>271.94290303363005</v>
      </c>
      <c r="GR261" s="62">
        <v>13.298</v>
      </c>
      <c r="GS261" s="62">
        <v>0</v>
      </c>
      <c r="GT261" s="62">
        <v>0</v>
      </c>
      <c r="GU261" s="62">
        <v>13.314</v>
      </c>
      <c r="GV261" s="62">
        <v>435</v>
      </c>
      <c r="GW261" s="62">
        <v>3.2272058529202359</v>
      </c>
      <c r="GX261" s="62">
        <v>13.327</v>
      </c>
      <c r="GY261" s="62">
        <v>0</v>
      </c>
      <c r="GZ261" s="62">
        <v>0</v>
      </c>
      <c r="HA261" s="62">
        <v>13.34</v>
      </c>
      <c r="HB261" s="62">
        <v>32190</v>
      </c>
      <c r="HC261" s="62">
        <v>237.62428887371476</v>
      </c>
      <c r="HD261" s="62">
        <v>13.350999999999999</v>
      </c>
      <c r="HE261" s="62">
        <v>220</v>
      </c>
      <c r="HF261" s="62">
        <v>1.5958844514258559</v>
      </c>
      <c r="HG261" s="62">
        <v>13.36</v>
      </c>
      <c r="HH261" s="62">
        <v>4910</v>
      </c>
      <c r="HI261" s="62">
        <v>34.63858524191312</v>
      </c>
      <c r="HJ261" s="62">
        <v>0</v>
      </c>
      <c r="HK261" s="62">
        <v>0</v>
      </c>
      <c r="HL261" s="62">
        <v>0</v>
      </c>
      <c r="HM261" s="62">
        <v>13.36</v>
      </c>
      <c r="HN261" s="62">
        <v>0</v>
      </c>
      <c r="HO261" s="62">
        <v>0</v>
      </c>
      <c r="HP261" s="62">
        <v>13.36</v>
      </c>
      <c r="HQ261" s="62">
        <v>0</v>
      </c>
      <c r="HR261" s="62">
        <v>0</v>
      </c>
    </row>
    <row r="262" spans="32:226" s="43" customFormat="1">
      <c r="AF262" s="54">
        <v>42383</v>
      </c>
      <c r="AG262" s="43">
        <v>15.48</v>
      </c>
      <c r="AH262" s="43">
        <v>170480</v>
      </c>
      <c r="AI262" s="43">
        <f t="shared" si="73"/>
        <v>170480</v>
      </c>
      <c r="AK262" s="58">
        <f t="shared" si="74"/>
        <v>42472</v>
      </c>
      <c r="AL262" s="43">
        <f t="shared" si="78"/>
        <v>257</v>
      </c>
      <c r="AM262" s="43">
        <f>IF(AK262="","",NETWORKDAYS(AK262,$AM$2,FERIADOS!$A$1:$A$830)-1)</f>
        <v>183</v>
      </c>
      <c r="AN262" s="63">
        <v>3.4889000000000001</v>
      </c>
      <c r="AO262" s="43">
        <f t="shared" si="75"/>
        <v>13.75</v>
      </c>
      <c r="AP262" s="50">
        <f t="shared" si="76"/>
        <v>88095</v>
      </c>
      <c r="AQ262" s="59">
        <f t="shared" si="71"/>
        <v>146.80150458519421</v>
      </c>
      <c r="AR262" s="59">
        <f t="shared" si="77"/>
        <v>0</v>
      </c>
      <c r="AS262" s="72">
        <v>42472</v>
      </c>
      <c r="AT262" s="73">
        <v>4053.0278599454332</v>
      </c>
      <c r="AU262" s="62">
        <v>0</v>
      </c>
      <c r="AV262" s="62">
        <v>0</v>
      </c>
      <c r="AW262" s="62">
        <v>0</v>
      </c>
      <c r="AX262" s="62">
        <v>0</v>
      </c>
      <c r="AY262" s="62">
        <v>0</v>
      </c>
      <c r="AZ262" s="62">
        <v>0</v>
      </c>
      <c r="BA262" s="62">
        <v>0</v>
      </c>
      <c r="BB262" s="62">
        <v>0</v>
      </c>
      <c r="BC262" s="62">
        <v>0</v>
      </c>
      <c r="BD262" s="62">
        <v>0</v>
      </c>
      <c r="BE262" s="62">
        <v>0</v>
      </c>
      <c r="BF262" s="62">
        <v>0</v>
      </c>
      <c r="BG262" s="62">
        <v>0</v>
      </c>
      <c r="BH262" s="62">
        <v>0</v>
      </c>
      <c r="BI262" s="62">
        <v>0</v>
      </c>
      <c r="BJ262" s="62">
        <v>0</v>
      </c>
      <c r="BK262" s="62">
        <v>0</v>
      </c>
      <c r="BL262" s="62">
        <v>0</v>
      </c>
      <c r="BM262" s="62">
        <v>0</v>
      </c>
      <c r="BN262" s="74">
        <v>0</v>
      </c>
      <c r="BO262" s="75">
        <v>0</v>
      </c>
      <c r="BP262" s="62">
        <v>0</v>
      </c>
      <c r="BQ262" s="62">
        <v>0</v>
      </c>
      <c r="BR262" s="62">
        <v>0</v>
      </c>
      <c r="BS262" s="62">
        <v>0</v>
      </c>
      <c r="BT262" s="62">
        <v>0</v>
      </c>
      <c r="BU262" s="62">
        <v>0</v>
      </c>
      <c r="BV262" s="62">
        <v>0</v>
      </c>
      <c r="BW262" s="62">
        <v>0</v>
      </c>
      <c r="BX262" s="62">
        <v>0</v>
      </c>
      <c r="BY262" s="62">
        <v>14.134</v>
      </c>
      <c r="BZ262" s="62">
        <v>5335</v>
      </c>
      <c r="CA262" s="62">
        <v>0.73887102469243338</v>
      </c>
      <c r="CB262" s="62">
        <v>14.12</v>
      </c>
      <c r="CC262" s="62">
        <v>9610</v>
      </c>
      <c r="CD262" s="62">
        <v>3.2913471883804233</v>
      </c>
      <c r="CE262" s="62">
        <v>14.090999999999999</v>
      </c>
      <c r="CF262" s="62">
        <v>36850</v>
      </c>
      <c r="CG262" s="62">
        <v>20.324608168971437</v>
      </c>
      <c r="CH262" s="62">
        <v>14.055</v>
      </c>
      <c r="CI262" s="62">
        <v>23070</v>
      </c>
      <c r="CJ262" s="62">
        <v>17.229019513677244</v>
      </c>
      <c r="CK262" s="62">
        <v>14</v>
      </c>
      <c r="CL262" s="62">
        <v>1870</v>
      </c>
      <c r="CM262" s="62">
        <v>1.7879771538203462</v>
      </c>
      <c r="CN262" s="62">
        <v>13.95</v>
      </c>
      <c r="CO262" s="62">
        <v>51410</v>
      </c>
      <c r="CP262" s="62">
        <v>58.768838473066744</v>
      </c>
      <c r="CQ262" s="62">
        <v>13.818999999999999</v>
      </c>
      <c r="CR262" s="62">
        <v>740</v>
      </c>
      <c r="CS262" s="62">
        <v>0.97620193445177184</v>
      </c>
      <c r="CT262" s="62">
        <v>13.818999999999999</v>
      </c>
      <c r="CU262" s="62">
        <v>740</v>
      </c>
      <c r="CV262" s="62">
        <v>1.1023127860008495</v>
      </c>
      <c r="CW262" s="62">
        <v>13.818999999999999</v>
      </c>
      <c r="CX262" s="62">
        <v>88095</v>
      </c>
      <c r="CY262" s="62">
        <v>146.80150458519421</v>
      </c>
      <c r="CZ262" s="62">
        <v>13.69</v>
      </c>
      <c r="DA262" s="62">
        <v>510</v>
      </c>
      <c r="DB262" s="62">
        <v>0.94640130110519827</v>
      </c>
      <c r="DC262" s="62">
        <v>13.651</v>
      </c>
      <c r="DD262" s="62">
        <v>10</v>
      </c>
      <c r="DE262" s="62">
        <v>2.0007242815836389E-2</v>
      </c>
      <c r="DF262" s="62">
        <v>13.61</v>
      </c>
      <c r="DG262" s="62">
        <v>38730</v>
      </c>
      <c r="DH262" s="62">
        <v>84.512666834308675</v>
      </c>
      <c r="DI262" s="62">
        <v>13.568999999999999</v>
      </c>
      <c r="DJ262" s="62">
        <v>0</v>
      </c>
      <c r="DK262" s="62">
        <v>0</v>
      </c>
      <c r="DL262" s="62">
        <v>0</v>
      </c>
      <c r="DM262" s="62">
        <v>0</v>
      </c>
      <c r="DN262" s="62">
        <v>0</v>
      </c>
      <c r="DO262" s="62">
        <v>13.49</v>
      </c>
      <c r="DP262" s="62">
        <v>37490</v>
      </c>
      <c r="DQ262" s="62">
        <v>99.140043994129911</v>
      </c>
      <c r="DR262" s="62">
        <v>0</v>
      </c>
      <c r="DS262" s="62">
        <v>0</v>
      </c>
      <c r="DT262" s="62">
        <v>0</v>
      </c>
      <c r="DU262" s="62">
        <v>0</v>
      </c>
      <c r="DV262" s="62">
        <v>0</v>
      </c>
      <c r="DW262" s="62">
        <v>0</v>
      </c>
      <c r="DX262" s="62">
        <v>13.42</v>
      </c>
      <c r="DY262" s="62">
        <v>5745</v>
      </c>
      <c r="DZ262" s="62">
        <v>17.795981361202188</v>
      </c>
      <c r="EA262" s="62"/>
      <c r="EB262" s="62"/>
      <c r="EC262" s="62"/>
      <c r="ED262" s="62"/>
      <c r="EE262" s="62"/>
      <c r="EF262" s="62"/>
      <c r="EG262" s="62">
        <v>13.39</v>
      </c>
      <c r="EH262" s="62">
        <v>183470</v>
      </c>
      <c r="EI262" s="62">
        <v>642.11949481248155</v>
      </c>
      <c r="EJ262" s="62"/>
      <c r="EK262" s="62">
        <v>0</v>
      </c>
      <c r="EL262" s="62">
        <v>0</v>
      </c>
      <c r="EM262" s="62">
        <v>0</v>
      </c>
      <c r="EN262" s="62">
        <v>0</v>
      </c>
      <c r="EO262" s="62">
        <v>0</v>
      </c>
      <c r="EP262" s="62">
        <v>13.41</v>
      </c>
      <c r="EQ262" s="62">
        <v>36800</v>
      </c>
      <c r="ER262" s="62">
        <v>142.46243552640334</v>
      </c>
      <c r="ES262" s="62">
        <v>13.42</v>
      </c>
      <c r="ET262" s="62">
        <v>8370</v>
      </c>
      <c r="EU262" s="62">
        <v>35.393253166407654</v>
      </c>
      <c r="EV262" s="62">
        <v>13.436999999999999</v>
      </c>
      <c r="EW262" s="62">
        <v>475</v>
      </c>
      <c r="EX262" s="62">
        <v>2.1677546101690131</v>
      </c>
      <c r="EY262" s="62">
        <v>13.45</v>
      </c>
      <c r="EZ262" s="62">
        <v>139528</v>
      </c>
      <c r="FA262" s="62">
        <v>678.65792669712869</v>
      </c>
      <c r="FB262" s="62">
        <v>13.465</v>
      </c>
      <c r="FC262" s="62">
        <v>4640</v>
      </c>
      <c r="FD262" s="62">
        <v>23.832338954090844</v>
      </c>
      <c r="FE262" s="62">
        <v>13.478</v>
      </c>
      <c r="FF262" s="62">
        <v>2660</v>
      </c>
      <c r="FG262" s="62">
        <v>14.341208941425355</v>
      </c>
      <c r="FH262" s="62">
        <v>13.49</v>
      </c>
      <c r="FI262" s="62">
        <v>50</v>
      </c>
      <c r="FJ262" s="62">
        <v>0.28201299145572267</v>
      </c>
      <c r="FK262" s="62">
        <v>13.5</v>
      </c>
      <c r="FL262" s="76">
        <v>31960</v>
      </c>
      <c r="FM262" s="76">
        <v>187.29551060715463</v>
      </c>
      <c r="FN262" s="76">
        <v>13.494</v>
      </c>
      <c r="FO262" s="76">
        <v>30</v>
      </c>
      <c r="FP262" s="76">
        <v>0.18175221043803419</v>
      </c>
      <c r="FQ262" s="76">
        <v>13.489000000000001</v>
      </c>
      <c r="FR262" s="76">
        <v>10</v>
      </c>
      <c r="FS262" s="76">
        <v>6.236148855945732E-2</v>
      </c>
      <c r="FT262" s="76">
        <v>13.484</v>
      </c>
      <c r="FU262" s="76">
        <v>25</v>
      </c>
      <c r="FV262" s="76">
        <v>0.16019786730985502</v>
      </c>
      <c r="FW262" s="76">
        <v>13.48</v>
      </c>
      <c r="FX262" s="76">
        <v>195520</v>
      </c>
      <c r="FY262" s="76">
        <v>1282.1713664379311</v>
      </c>
      <c r="FZ262" s="76">
        <v>13.488</v>
      </c>
      <c r="GA262" s="76">
        <v>6000</v>
      </c>
      <c r="GB262" s="76">
        <v>40.104564566836736</v>
      </c>
      <c r="GC262" s="62">
        <v>13.496</v>
      </c>
      <c r="GD262" s="62">
        <v>0</v>
      </c>
      <c r="GE262" s="62">
        <v>0</v>
      </c>
      <c r="GF262" s="62">
        <v>13.503</v>
      </c>
      <c r="GG262" s="62">
        <v>0</v>
      </c>
      <c r="GH262" s="62">
        <v>0</v>
      </c>
      <c r="GI262" s="62">
        <v>13.51</v>
      </c>
      <c r="GJ262" s="62">
        <v>750</v>
      </c>
      <c r="GK262" s="62">
        <v>5.2438838579482452</v>
      </c>
      <c r="GL262" s="62">
        <v>13.563000000000001</v>
      </c>
      <c r="GM262" s="62">
        <v>0</v>
      </c>
      <c r="GN262" s="62">
        <v>0</v>
      </c>
      <c r="GO262" s="62">
        <v>13.61</v>
      </c>
      <c r="GP262" s="62">
        <v>32415</v>
      </c>
      <c r="GQ262" s="62">
        <v>233.04897417856733</v>
      </c>
      <c r="GR262" s="62">
        <v>13.643000000000001</v>
      </c>
      <c r="GS262" s="62">
        <v>0</v>
      </c>
      <c r="GT262" s="62">
        <v>0</v>
      </c>
      <c r="GU262" s="62">
        <v>13.672000000000001</v>
      </c>
      <c r="GV262" s="62">
        <v>520</v>
      </c>
      <c r="GW262" s="62">
        <v>3.763679846259425</v>
      </c>
      <c r="GX262" s="62">
        <v>13.696999999999999</v>
      </c>
      <c r="GY262" s="62">
        <v>0</v>
      </c>
      <c r="GZ262" s="62">
        <v>0</v>
      </c>
      <c r="HA262" s="62">
        <v>13.72</v>
      </c>
      <c r="HB262" s="62">
        <v>34992</v>
      </c>
      <c r="HC262" s="62">
        <v>250.7214472952783</v>
      </c>
      <c r="HD262" s="62">
        <v>13.737</v>
      </c>
      <c r="HE262" s="62">
        <v>775</v>
      </c>
      <c r="HF262" s="62">
        <v>5.4351251355870644</v>
      </c>
      <c r="HG262" s="62">
        <v>13.75</v>
      </c>
      <c r="HH262" s="62">
        <v>7675</v>
      </c>
      <c r="HI262" s="62">
        <v>52.146789192184279</v>
      </c>
      <c r="HJ262" s="62">
        <v>0</v>
      </c>
      <c r="HK262" s="62">
        <v>0</v>
      </c>
      <c r="HL262" s="62">
        <v>0</v>
      </c>
      <c r="HM262" s="62">
        <v>13.75</v>
      </c>
      <c r="HN262" s="62">
        <v>0</v>
      </c>
      <c r="HO262" s="62">
        <v>0</v>
      </c>
      <c r="HP262" s="62">
        <v>13.75</v>
      </c>
      <c r="HQ262" s="62">
        <v>0</v>
      </c>
      <c r="HR262" s="62">
        <v>0</v>
      </c>
    </row>
    <row r="263" spans="32:226" s="43" customFormat="1">
      <c r="AF263" s="54">
        <v>42384</v>
      </c>
      <c r="AG263" s="43">
        <v>15.545</v>
      </c>
      <c r="AH263" s="43">
        <v>130115</v>
      </c>
      <c r="AI263" s="43">
        <f t="shared" si="73"/>
        <v>130115</v>
      </c>
      <c r="AK263" s="58">
        <f t="shared" si="74"/>
        <v>42471</v>
      </c>
      <c r="AL263" s="43">
        <f t="shared" si="78"/>
        <v>258</v>
      </c>
      <c r="AM263" s="43">
        <f>IF(AK263="","",NETWORKDAYS(AK263,$AM$2,FERIADOS!$A$1:$A$830)-1)</f>
        <v>184</v>
      </c>
      <c r="AN263" s="63">
        <v>3.4925000000000002</v>
      </c>
      <c r="AO263" s="43">
        <f t="shared" si="75"/>
        <v>13.76</v>
      </c>
      <c r="AP263" s="50">
        <f t="shared" si="76"/>
        <v>78097</v>
      </c>
      <c r="AQ263" s="59">
        <f t="shared" si="71"/>
        <v>130.63042953978808</v>
      </c>
      <c r="AR263" s="59">
        <f t="shared" si="77"/>
        <v>0</v>
      </c>
      <c r="AS263" s="72">
        <v>42471</v>
      </c>
      <c r="AT263" s="73">
        <v>2522.6595641526651</v>
      </c>
      <c r="AU263" s="62">
        <v>0</v>
      </c>
      <c r="AV263" s="62">
        <v>0</v>
      </c>
      <c r="AW263" s="62">
        <v>0</v>
      </c>
      <c r="AX263" s="62">
        <v>0</v>
      </c>
      <c r="AY263" s="62">
        <v>0</v>
      </c>
      <c r="AZ263" s="62">
        <v>0</v>
      </c>
      <c r="BA263" s="62">
        <v>0</v>
      </c>
      <c r="BB263" s="62">
        <v>0</v>
      </c>
      <c r="BC263" s="62">
        <v>0</v>
      </c>
      <c r="BD263" s="62">
        <v>0</v>
      </c>
      <c r="BE263" s="62">
        <v>0</v>
      </c>
      <c r="BF263" s="62">
        <v>0</v>
      </c>
      <c r="BG263" s="62">
        <v>0</v>
      </c>
      <c r="BH263" s="62">
        <v>0</v>
      </c>
      <c r="BI263" s="62">
        <v>0</v>
      </c>
      <c r="BJ263" s="62">
        <v>0</v>
      </c>
      <c r="BK263" s="62">
        <v>0</v>
      </c>
      <c r="BL263" s="62">
        <v>0</v>
      </c>
      <c r="BM263" s="62">
        <v>0</v>
      </c>
      <c r="BN263" s="74">
        <v>0</v>
      </c>
      <c r="BO263" s="75">
        <v>0</v>
      </c>
      <c r="BP263" s="62">
        <v>0</v>
      </c>
      <c r="BQ263" s="62">
        <v>0</v>
      </c>
      <c r="BR263" s="62">
        <v>0</v>
      </c>
      <c r="BS263" s="62">
        <v>0</v>
      </c>
      <c r="BT263" s="62">
        <v>0</v>
      </c>
      <c r="BU263" s="62">
        <v>0</v>
      </c>
      <c r="BV263" s="62">
        <v>0</v>
      </c>
      <c r="BW263" s="62">
        <v>0</v>
      </c>
      <c r="BX263" s="62">
        <v>0</v>
      </c>
      <c r="BY263" s="62">
        <v>14.135</v>
      </c>
      <c r="BZ263" s="62">
        <v>26410</v>
      </c>
      <c r="CA263" s="62">
        <v>3.9127858068705095</v>
      </c>
      <c r="CB263" s="62">
        <v>14.12</v>
      </c>
      <c r="CC263" s="62">
        <v>4635</v>
      </c>
      <c r="CD263" s="62">
        <v>1.630267926713763</v>
      </c>
      <c r="CE263" s="62">
        <v>14.089</v>
      </c>
      <c r="CF263" s="62">
        <v>66641</v>
      </c>
      <c r="CG263" s="62">
        <v>37.343379413320889</v>
      </c>
      <c r="CH263" s="62">
        <v>14.05</v>
      </c>
      <c r="CI263" s="62">
        <v>9100</v>
      </c>
      <c r="CJ263" s="62">
        <v>6.8728571915591141</v>
      </c>
      <c r="CK263" s="62">
        <v>14.01</v>
      </c>
      <c r="CL263" s="62">
        <v>4145</v>
      </c>
      <c r="CM263" s="62">
        <v>3.9957331078723768</v>
      </c>
      <c r="CN263" s="62">
        <v>13.94</v>
      </c>
      <c r="CO263" s="62">
        <v>42934</v>
      </c>
      <c r="CP263" s="62">
        <v>49.411712298159799</v>
      </c>
      <c r="CQ263" s="62">
        <v>13.83</v>
      </c>
      <c r="CR263" s="62">
        <v>690</v>
      </c>
      <c r="CS263" s="62">
        <v>0.91509877471805345</v>
      </c>
      <c r="CT263" s="62">
        <v>13.83</v>
      </c>
      <c r="CU263" s="62">
        <v>690</v>
      </c>
      <c r="CV263" s="62">
        <v>1.032415986232615</v>
      </c>
      <c r="CW263" s="62">
        <v>13.83</v>
      </c>
      <c r="CX263" s="62">
        <v>78097</v>
      </c>
      <c r="CY263" s="62">
        <v>130.63042953978808</v>
      </c>
      <c r="CZ263" s="62">
        <v>13.696999999999999</v>
      </c>
      <c r="DA263" s="62">
        <v>3820</v>
      </c>
      <c r="DB263" s="62">
        <v>7.1113806237660713</v>
      </c>
      <c r="DC263" s="62">
        <v>13.654999999999999</v>
      </c>
      <c r="DD263" s="62">
        <v>25</v>
      </c>
      <c r="DE263" s="62">
        <v>5.0160793420577769E-2</v>
      </c>
      <c r="DF263" s="62">
        <v>13.61</v>
      </c>
      <c r="DG263" s="62">
        <v>18366</v>
      </c>
      <c r="DH263" s="62">
        <v>40.176843821381738</v>
      </c>
      <c r="DI263" s="62">
        <v>13.576000000000001</v>
      </c>
      <c r="DJ263" s="62">
        <v>0</v>
      </c>
      <c r="DK263" s="62">
        <v>0</v>
      </c>
      <c r="DL263" s="62">
        <v>0</v>
      </c>
      <c r="DM263" s="62">
        <v>0</v>
      </c>
      <c r="DN263" s="62">
        <v>0</v>
      </c>
      <c r="DO263" s="62">
        <v>13.51</v>
      </c>
      <c r="DP263" s="62">
        <v>28036</v>
      </c>
      <c r="DQ263" s="62">
        <v>74.237123753807566</v>
      </c>
      <c r="DR263" s="62">
        <v>0</v>
      </c>
      <c r="DS263" s="62">
        <v>0</v>
      </c>
      <c r="DT263" s="62">
        <v>0</v>
      </c>
      <c r="DU263" s="62">
        <v>0</v>
      </c>
      <c r="DV263" s="62">
        <v>0</v>
      </c>
      <c r="DW263" s="62">
        <v>0</v>
      </c>
      <c r="DX263" s="62">
        <v>13.45</v>
      </c>
      <c r="DY263" s="62">
        <v>2400</v>
      </c>
      <c r="DZ263" s="62">
        <v>7.4380529062031133</v>
      </c>
      <c r="EA263" s="62"/>
      <c r="EB263" s="62"/>
      <c r="EC263" s="62"/>
      <c r="ED263" s="62"/>
      <c r="EE263" s="62"/>
      <c r="EF263" s="62"/>
      <c r="EG263" s="62">
        <v>13.4</v>
      </c>
      <c r="EH263" s="62">
        <v>113290</v>
      </c>
      <c r="EI263" s="62">
        <v>396.71213538846746</v>
      </c>
      <c r="EJ263" s="62"/>
      <c r="EK263" s="62">
        <v>0</v>
      </c>
      <c r="EL263" s="62">
        <v>0</v>
      </c>
      <c r="EM263" s="62">
        <v>0</v>
      </c>
      <c r="EN263" s="62">
        <v>0</v>
      </c>
      <c r="EO263" s="62">
        <v>0</v>
      </c>
      <c r="EP263" s="62">
        <v>13.43</v>
      </c>
      <c r="EQ263" s="62">
        <v>13106</v>
      </c>
      <c r="ER263" s="62">
        <v>50.735177761097198</v>
      </c>
      <c r="ES263" s="62">
        <v>13.46</v>
      </c>
      <c r="ET263" s="62">
        <v>5236</v>
      </c>
      <c r="EU263" s="62">
        <v>22.12159958518134</v>
      </c>
      <c r="EV263" s="62">
        <v>13.477</v>
      </c>
      <c r="EW263" s="62">
        <v>690</v>
      </c>
      <c r="EX263" s="62">
        <v>3.1453441751811226</v>
      </c>
      <c r="EY263" s="62">
        <v>13.49</v>
      </c>
      <c r="EZ263" s="62">
        <v>88704</v>
      </c>
      <c r="FA263" s="62">
        <v>430.85798544446953</v>
      </c>
      <c r="FB263" s="62">
        <v>13.528</v>
      </c>
      <c r="FC263" s="62">
        <v>1920</v>
      </c>
      <c r="FD263" s="62">
        <v>9.8381603747278277</v>
      </c>
      <c r="FE263" s="62">
        <v>13.56</v>
      </c>
      <c r="FF263" s="62">
        <v>2975</v>
      </c>
      <c r="FG263" s="62">
        <v>15.986208034038967</v>
      </c>
      <c r="FH263" s="62">
        <v>13.571</v>
      </c>
      <c r="FI263" s="62">
        <v>40</v>
      </c>
      <c r="FJ263" s="62">
        <v>0.2248058490325652</v>
      </c>
      <c r="FK263" s="62">
        <v>13.58</v>
      </c>
      <c r="FL263" s="76">
        <v>26615</v>
      </c>
      <c r="FM263" s="76">
        <v>155.38206185546255</v>
      </c>
      <c r="FN263" s="76">
        <v>13.577</v>
      </c>
      <c r="FO263" s="76">
        <v>45</v>
      </c>
      <c r="FP263" s="76">
        <v>0.27149619932847202</v>
      </c>
      <c r="FQ263" s="76">
        <v>13.574999999999999</v>
      </c>
      <c r="FR263" s="76">
        <v>45</v>
      </c>
      <c r="FS263" s="76">
        <v>0.27935738937442756</v>
      </c>
      <c r="FT263" s="76">
        <v>13.571999999999999</v>
      </c>
      <c r="FU263" s="76">
        <v>5</v>
      </c>
      <c r="FV263" s="76">
        <v>3.1883615225803047E-2</v>
      </c>
      <c r="FW263" s="76">
        <v>13.57</v>
      </c>
      <c r="FX263" s="76">
        <v>96240</v>
      </c>
      <c r="FY263" s="76">
        <v>627.8313149092163</v>
      </c>
      <c r="FZ263" s="76">
        <v>13.598000000000001</v>
      </c>
      <c r="GA263" s="76">
        <v>5</v>
      </c>
      <c r="GB263" s="76">
        <v>3.320384463482734E-2</v>
      </c>
      <c r="GC263" s="62">
        <v>13.624000000000001</v>
      </c>
      <c r="GD263" s="62">
        <v>40</v>
      </c>
      <c r="GE263" s="62">
        <v>0.26982315855793076</v>
      </c>
      <c r="GF263" s="62">
        <v>13.648</v>
      </c>
      <c r="GG263" s="62">
        <v>0</v>
      </c>
      <c r="GH263" s="62">
        <v>0</v>
      </c>
      <c r="GI263" s="62">
        <v>13.67</v>
      </c>
      <c r="GJ263" s="62">
        <v>420</v>
      </c>
      <c r="GK263" s="62">
        <v>2.9065096675579856</v>
      </c>
      <c r="GL263" s="62">
        <v>13.707000000000001</v>
      </c>
      <c r="GM263" s="62">
        <v>0</v>
      </c>
      <c r="GN263" s="62">
        <v>0</v>
      </c>
      <c r="GO263" s="62">
        <v>13.74</v>
      </c>
      <c r="GP263" s="62">
        <v>20130</v>
      </c>
      <c r="GQ263" s="62">
        <v>143.3199779653261</v>
      </c>
      <c r="GR263" s="62">
        <v>13.776</v>
      </c>
      <c r="GS263" s="62">
        <v>0</v>
      </c>
      <c r="GT263" s="62">
        <v>0</v>
      </c>
      <c r="GU263" s="62">
        <v>13.807</v>
      </c>
      <c r="GV263" s="62">
        <v>310</v>
      </c>
      <c r="GW263" s="62">
        <v>2.2184240210204451</v>
      </c>
      <c r="GX263" s="62">
        <v>13.835000000000001</v>
      </c>
      <c r="GY263" s="62">
        <v>0</v>
      </c>
      <c r="GZ263" s="62">
        <v>0</v>
      </c>
      <c r="HA263" s="62">
        <v>13.86</v>
      </c>
      <c r="HB263" s="62">
        <v>29975</v>
      </c>
      <c r="HC263" s="62">
        <v>211.99531720922752</v>
      </c>
      <c r="HD263" s="62">
        <v>13.899000000000001</v>
      </c>
      <c r="HE263" s="62">
        <v>135</v>
      </c>
      <c r="HF263" s="62">
        <v>0.93138969818662642</v>
      </c>
      <c r="HG263" s="62">
        <v>13.93</v>
      </c>
      <c r="HH263" s="62">
        <v>12430</v>
      </c>
      <c r="HI263" s="62">
        <v>82.809146063536303</v>
      </c>
      <c r="HJ263" s="62">
        <v>0</v>
      </c>
      <c r="HK263" s="62">
        <v>0</v>
      </c>
      <c r="HL263" s="62">
        <v>0</v>
      </c>
      <c r="HM263" s="62">
        <v>13.93</v>
      </c>
      <c r="HN263" s="62">
        <v>0</v>
      </c>
      <c r="HO263" s="62">
        <v>0</v>
      </c>
      <c r="HP263" s="62">
        <v>13.93</v>
      </c>
      <c r="HQ263" s="62">
        <v>0</v>
      </c>
      <c r="HR263" s="62">
        <v>0</v>
      </c>
    </row>
    <row r="264" spans="32:226" s="43" customFormat="1">
      <c r="AF264" s="54">
        <v>42387</v>
      </c>
      <c r="AG264" s="43">
        <v>15.6</v>
      </c>
      <c r="AH264" s="43">
        <v>102105</v>
      </c>
      <c r="AI264" s="43">
        <f t="shared" si="73"/>
        <v>102105</v>
      </c>
      <c r="AK264" s="58">
        <f t="shared" si="74"/>
        <v>42468</v>
      </c>
      <c r="AL264" s="43">
        <f t="shared" si="78"/>
        <v>259</v>
      </c>
      <c r="AM264" s="43">
        <f>IF(AK264="","",NETWORKDAYS(AK264,$AM$2,FERIADOS!$A$1:$A$830)-1)</f>
        <v>185</v>
      </c>
      <c r="AN264" s="63">
        <v>3.5903999999999998</v>
      </c>
      <c r="AO264" s="43">
        <f t="shared" si="75"/>
        <v>13.8</v>
      </c>
      <c r="AP264" s="50">
        <f t="shared" si="76"/>
        <v>86420</v>
      </c>
      <c r="AQ264" s="59">
        <f t="shared" ref="AQ264:AQ327" si="79">((100000/((AO264/100+1-0.01%)^(AM264/252))-100000/((AO264/100+1+0.01%)^(AM264/252)))/2)*AP264/1000/AN264</f>
        <v>141.21629253325207</v>
      </c>
      <c r="AR264" s="59">
        <f t="shared" si="77"/>
        <v>0</v>
      </c>
      <c r="AS264" s="72">
        <v>42468</v>
      </c>
      <c r="AT264" s="73">
        <v>3289.8218080324336</v>
      </c>
      <c r="AU264" s="62">
        <v>0</v>
      </c>
      <c r="AV264" s="62">
        <v>0</v>
      </c>
      <c r="AW264" s="62">
        <v>0</v>
      </c>
      <c r="AX264" s="62">
        <v>0</v>
      </c>
      <c r="AY264" s="62">
        <v>0</v>
      </c>
      <c r="AZ264" s="62">
        <v>0</v>
      </c>
      <c r="BA264" s="62">
        <v>0</v>
      </c>
      <c r="BB264" s="62">
        <v>0</v>
      </c>
      <c r="BC264" s="62">
        <v>0</v>
      </c>
      <c r="BD264" s="62">
        <v>0</v>
      </c>
      <c r="BE264" s="62">
        <v>0</v>
      </c>
      <c r="BF264" s="62">
        <v>0</v>
      </c>
      <c r="BG264" s="62">
        <v>0</v>
      </c>
      <c r="BH264" s="62">
        <v>0</v>
      </c>
      <c r="BI264" s="62">
        <v>0</v>
      </c>
      <c r="BJ264" s="62">
        <v>0</v>
      </c>
      <c r="BK264" s="62">
        <v>0</v>
      </c>
      <c r="BL264" s="62">
        <v>0</v>
      </c>
      <c r="BM264" s="62">
        <v>0</v>
      </c>
      <c r="BN264" s="74">
        <v>0</v>
      </c>
      <c r="BO264" s="75">
        <v>0</v>
      </c>
      <c r="BP264" s="62">
        <v>0</v>
      </c>
      <c r="BQ264" s="62">
        <v>0</v>
      </c>
      <c r="BR264" s="62">
        <v>0</v>
      </c>
      <c r="BS264" s="62">
        <v>0</v>
      </c>
      <c r="BT264" s="62">
        <v>0</v>
      </c>
      <c r="BU264" s="62">
        <v>0</v>
      </c>
      <c r="BV264" s="62">
        <v>0</v>
      </c>
      <c r="BW264" s="62">
        <v>0</v>
      </c>
      <c r="BX264" s="62">
        <v>0</v>
      </c>
      <c r="BY264" s="62">
        <v>14.138999999999999</v>
      </c>
      <c r="BZ264" s="62">
        <v>9460</v>
      </c>
      <c r="CA264" s="62">
        <v>1.4534064185606137</v>
      </c>
      <c r="CB264" s="62">
        <v>14.128</v>
      </c>
      <c r="CC264" s="62">
        <v>37440</v>
      </c>
      <c r="CD264" s="62">
        <v>13.157559701861839</v>
      </c>
      <c r="CE264" s="62">
        <v>14.1</v>
      </c>
      <c r="CF264" s="62">
        <v>123990</v>
      </c>
      <c r="CG264" s="62">
        <v>68.706454438882901</v>
      </c>
      <c r="CH264" s="62">
        <v>14.065</v>
      </c>
      <c r="CI264" s="62">
        <v>14685</v>
      </c>
      <c r="CJ264" s="62">
        <v>10.917533623824191</v>
      </c>
      <c r="CK264" s="62">
        <v>14.035</v>
      </c>
      <c r="CL264" s="62">
        <v>8505</v>
      </c>
      <c r="CM264" s="62">
        <v>8.0466809624830393</v>
      </c>
      <c r="CN264" s="62">
        <v>13.98</v>
      </c>
      <c r="CO264" s="62">
        <v>46770</v>
      </c>
      <c r="CP264" s="62">
        <v>52.729508499250585</v>
      </c>
      <c r="CQ264" s="62">
        <v>13.86</v>
      </c>
      <c r="CR264" s="62">
        <v>5</v>
      </c>
      <c r="CS264" s="62">
        <v>6.4894193680593883E-3</v>
      </c>
      <c r="CT264" s="62">
        <v>13.86</v>
      </c>
      <c r="CU264" s="62">
        <v>5</v>
      </c>
      <c r="CV264" s="62">
        <v>7.3149825363986228E-3</v>
      </c>
      <c r="CW264" s="62">
        <v>13.86</v>
      </c>
      <c r="CX264" s="62">
        <v>86420</v>
      </c>
      <c r="CY264" s="62">
        <v>141.21629253325207</v>
      </c>
      <c r="CZ264" s="62">
        <v>13.76</v>
      </c>
      <c r="DA264" s="62">
        <v>10405</v>
      </c>
      <c r="DB264" s="62">
        <v>18.904223299504974</v>
      </c>
      <c r="DC264" s="62">
        <v>13.718999999999999</v>
      </c>
      <c r="DD264" s="62">
        <v>10</v>
      </c>
      <c r="DE264" s="62">
        <v>1.9573097212098524E-2</v>
      </c>
      <c r="DF264" s="62">
        <v>13.675000000000001</v>
      </c>
      <c r="DG264" s="62">
        <v>19195</v>
      </c>
      <c r="DH264" s="62">
        <v>40.942734320807467</v>
      </c>
      <c r="DI264" s="62">
        <v>13.649000000000001</v>
      </c>
      <c r="DJ264" s="62">
        <v>25</v>
      </c>
      <c r="DK264" s="62">
        <v>5.6685134678884183E-2</v>
      </c>
      <c r="DL264" s="62">
        <v>0</v>
      </c>
      <c r="DM264" s="62">
        <v>0</v>
      </c>
      <c r="DN264" s="62">
        <v>0</v>
      </c>
      <c r="DO264" s="62">
        <v>13.6</v>
      </c>
      <c r="DP264" s="62">
        <v>29645</v>
      </c>
      <c r="DQ264" s="62">
        <v>76.43060676391309</v>
      </c>
      <c r="DR264" s="62">
        <v>0</v>
      </c>
      <c r="DS264" s="62">
        <v>0</v>
      </c>
      <c r="DT264" s="62">
        <v>0</v>
      </c>
      <c r="DU264" s="62">
        <v>0</v>
      </c>
      <c r="DV264" s="62">
        <v>0</v>
      </c>
      <c r="DW264" s="62">
        <v>0</v>
      </c>
      <c r="DX264" s="62">
        <v>13.56</v>
      </c>
      <c r="DY264" s="62">
        <v>10580</v>
      </c>
      <c r="DZ264" s="62">
        <v>31.887981727475527</v>
      </c>
      <c r="EA264" s="62"/>
      <c r="EB264" s="62"/>
      <c r="EC264" s="62"/>
      <c r="ED264" s="62"/>
      <c r="EE264" s="62"/>
      <c r="EF264" s="62"/>
      <c r="EG264" s="62">
        <v>13.55</v>
      </c>
      <c r="EH264" s="62">
        <v>232010</v>
      </c>
      <c r="EI264" s="62">
        <v>788.86363997592525</v>
      </c>
      <c r="EJ264" s="62"/>
      <c r="EK264" s="62">
        <v>0</v>
      </c>
      <c r="EL264" s="62">
        <v>0</v>
      </c>
      <c r="EM264" s="62">
        <v>0</v>
      </c>
      <c r="EN264" s="62">
        <v>0</v>
      </c>
      <c r="EO264" s="62">
        <v>0</v>
      </c>
      <c r="EP264" s="62">
        <v>13.59</v>
      </c>
      <c r="EQ264" s="62">
        <v>16995</v>
      </c>
      <c r="ER264" s="62">
        <v>63.825761629354538</v>
      </c>
      <c r="ES264" s="62">
        <v>13.62</v>
      </c>
      <c r="ET264" s="62">
        <v>11325</v>
      </c>
      <c r="EU264" s="62">
        <v>46.39156980236654</v>
      </c>
      <c r="EV264" s="62">
        <v>13.631</v>
      </c>
      <c r="EW264" s="62">
        <v>1795</v>
      </c>
      <c r="EX264" s="62">
        <v>7.9307052713208543</v>
      </c>
      <c r="EY264" s="62">
        <v>13.64</v>
      </c>
      <c r="EZ264" s="62">
        <v>103100</v>
      </c>
      <c r="FA264" s="62">
        <v>485.20656980672214</v>
      </c>
      <c r="FB264" s="62">
        <v>13.67</v>
      </c>
      <c r="FC264" s="62">
        <v>1035</v>
      </c>
      <c r="FD264" s="62">
        <v>5.1376029940545713</v>
      </c>
      <c r="FE264" s="62">
        <v>13.72</v>
      </c>
      <c r="FF264" s="62">
        <v>4490</v>
      </c>
      <c r="FG264" s="62">
        <v>23.347750519663656</v>
      </c>
      <c r="FH264" s="62">
        <v>13.736000000000001</v>
      </c>
      <c r="FI264" s="62">
        <v>560</v>
      </c>
      <c r="FJ264" s="62">
        <v>3.0436160004921504</v>
      </c>
      <c r="FK264" s="62">
        <v>13.75</v>
      </c>
      <c r="FL264" s="76">
        <v>36200</v>
      </c>
      <c r="FM264" s="76">
        <v>204.2457735210898</v>
      </c>
      <c r="FN264" s="76">
        <v>13.75</v>
      </c>
      <c r="FO264" s="76">
        <v>95</v>
      </c>
      <c r="FP264" s="76">
        <v>0.55360429942611922</v>
      </c>
      <c r="FQ264" s="76">
        <v>13.75</v>
      </c>
      <c r="FR264" s="76">
        <v>55</v>
      </c>
      <c r="FS264" s="76">
        <v>0.32961740150706287</v>
      </c>
      <c r="FT264" s="76">
        <v>13.75</v>
      </c>
      <c r="FU264" s="76">
        <v>380</v>
      </c>
      <c r="FV264" s="76">
        <v>2.3378795746554784</v>
      </c>
      <c r="FW264" s="76">
        <v>13.75</v>
      </c>
      <c r="FX264" s="76">
        <v>129360</v>
      </c>
      <c r="FY264" s="76">
        <v>813.7559207360697</v>
      </c>
      <c r="FZ264" s="76">
        <v>13.766999999999999</v>
      </c>
      <c r="GA264" s="76">
        <v>1455</v>
      </c>
      <c r="GB264" s="76">
        <v>9.3186861827649619</v>
      </c>
      <c r="GC264" s="62">
        <v>13.782</v>
      </c>
      <c r="GD264" s="62">
        <v>10</v>
      </c>
      <c r="GE264" s="62">
        <v>6.5069634749856706E-2</v>
      </c>
      <c r="GF264" s="62">
        <v>13.797000000000001</v>
      </c>
      <c r="GG264" s="62">
        <v>0</v>
      </c>
      <c r="GH264" s="62">
        <v>0</v>
      </c>
      <c r="GI264" s="62">
        <v>13.81</v>
      </c>
      <c r="GJ264" s="62">
        <v>455</v>
      </c>
      <c r="GK264" s="62">
        <v>3.0382193670373714</v>
      </c>
      <c r="GL264" s="62">
        <v>13.879</v>
      </c>
      <c r="GM264" s="62">
        <v>0</v>
      </c>
      <c r="GN264" s="62">
        <v>0</v>
      </c>
      <c r="GO264" s="62">
        <v>13.94</v>
      </c>
      <c r="GP264" s="62">
        <v>28555</v>
      </c>
      <c r="GQ264" s="62">
        <v>195.11507378615718</v>
      </c>
      <c r="GR264" s="62">
        <v>13.972</v>
      </c>
      <c r="GS264" s="62">
        <v>0</v>
      </c>
      <c r="GT264" s="62">
        <v>0</v>
      </c>
      <c r="GU264" s="62">
        <v>14</v>
      </c>
      <c r="GV264" s="62">
        <v>235</v>
      </c>
      <c r="GW264" s="62">
        <v>1.611923332415536</v>
      </c>
      <c r="GX264" s="62">
        <v>14.042</v>
      </c>
      <c r="GY264" s="62">
        <v>0</v>
      </c>
      <c r="GZ264" s="62">
        <v>0</v>
      </c>
      <c r="HA264" s="62">
        <v>14.08</v>
      </c>
      <c r="HB264" s="62">
        <v>18885</v>
      </c>
      <c r="HC264" s="62">
        <v>127.50135137837233</v>
      </c>
      <c r="HD264" s="62">
        <v>14.119</v>
      </c>
      <c r="HE264" s="62">
        <v>35</v>
      </c>
      <c r="HF264" s="62">
        <v>0.23005770075323881</v>
      </c>
      <c r="HG264" s="62">
        <v>14.15</v>
      </c>
      <c r="HH264" s="62">
        <v>6865</v>
      </c>
      <c r="HI264" s="62">
        <v>43.488370193924304</v>
      </c>
      <c r="HJ264" s="62">
        <v>0</v>
      </c>
      <c r="HK264" s="62">
        <v>0</v>
      </c>
      <c r="HL264" s="62">
        <v>0</v>
      </c>
      <c r="HM264" s="62">
        <v>14.15</v>
      </c>
      <c r="HN264" s="62">
        <v>0</v>
      </c>
      <c r="HO264" s="62">
        <v>0</v>
      </c>
      <c r="HP264" s="62">
        <v>14.15</v>
      </c>
      <c r="HQ264" s="62">
        <v>0</v>
      </c>
      <c r="HR264" s="62">
        <v>0</v>
      </c>
    </row>
    <row r="265" spans="32:226" s="43" customFormat="1">
      <c r="AF265" s="54">
        <v>42388</v>
      </c>
      <c r="AG265" s="43">
        <v>15.38</v>
      </c>
      <c r="AH265" s="43">
        <v>550150</v>
      </c>
      <c r="AI265" s="43">
        <f t="shared" ref="AI265:AI328" si="80">IF(ISERROR(AH265+1-1),0,AH265)</f>
        <v>550150</v>
      </c>
      <c r="AK265" s="58">
        <f t="shared" ref="AK265:AK328" si="81">AS265</f>
        <v>42467</v>
      </c>
      <c r="AL265" s="43">
        <f t="shared" si="78"/>
        <v>260</v>
      </c>
      <c r="AM265" s="43">
        <f>IF(AK265="","",NETWORKDAYS(AK265,$AM$2,FERIADOS!$A$1:$A$830)-1)</f>
        <v>186</v>
      </c>
      <c r="AN265" s="63">
        <v>3.6888000000000001</v>
      </c>
      <c r="AO265" s="43">
        <f t="shared" si="75"/>
        <v>13.88</v>
      </c>
      <c r="AP265" s="50">
        <f t="shared" si="76"/>
        <v>125805</v>
      </c>
      <c r="AQ265" s="59">
        <f t="shared" si="79"/>
        <v>200.82331891041426</v>
      </c>
      <c r="AR265" s="59">
        <f t="shared" si="77"/>
        <v>0</v>
      </c>
      <c r="AS265" s="72">
        <v>42467</v>
      </c>
      <c r="AT265" s="73">
        <v>3248.5175710105673</v>
      </c>
      <c r="AU265" s="62">
        <v>0</v>
      </c>
      <c r="AV265" s="62">
        <v>0</v>
      </c>
      <c r="AW265" s="62">
        <v>0</v>
      </c>
      <c r="AX265" s="62">
        <v>0</v>
      </c>
      <c r="AY265" s="62">
        <v>0</v>
      </c>
      <c r="AZ265" s="62">
        <v>0</v>
      </c>
      <c r="BA265" s="62">
        <v>0</v>
      </c>
      <c r="BB265" s="62">
        <v>0</v>
      </c>
      <c r="BC265" s="62">
        <v>0</v>
      </c>
      <c r="BD265" s="62">
        <v>0</v>
      </c>
      <c r="BE265" s="62">
        <v>0</v>
      </c>
      <c r="BF265" s="62">
        <v>0</v>
      </c>
      <c r="BG265" s="62">
        <v>0</v>
      </c>
      <c r="BH265" s="62">
        <v>0</v>
      </c>
      <c r="BI265" s="62">
        <v>0</v>
      </c>
      <c r="BJ265" s="62">
        <v>0</v>
      </c>
      <c r="BK265" s="62">
        <v>0</v>
      </c>
      <c r="BL265" s="62">
        <v>0</v>
      </c>
      <c r="BM265" s="62">
        <v>0</v>
      </c>
      <c r="BN265" s="74">
        <v>0</v>
      </c>
      <c r="BO265" s="75">
        <v>0</v>
      </c>
      <c r="BP265" s="62">
        <v>0</v>
      </c>
      <c r="BQ265" s="62">
        <v>0</v>
      </c>
      <c r="BR265" s="62">
        <v>0</v>
      </c>
      <c r="BS265" s="62">
        <v>0</v>
      </c>
      <c r="BT265" s="62">
        <v>0</v>
      </c>
      <c r="BU265" s="62">
        <v>0</v>
      </c>
      <c r="BV265" s="62">
        <v>0</v>
      </c>
      <c r="BW265" s="62">
        <v>0</v>
      </c>
      <c r="BX265" s="62">
        <v>0</v>
      </c>
      <c r="BY265" s="62">
        <v>14.138999999999999</v>
      </c>
      <c r="BZ265" s="62">
        <v>8280</v>
      </c>
      <c r="CA265" s="62">
        <v>1.3148766890159744</v>
      </c>
      <c r="CB265" s="62">
        <v>14.122</v>
      </c>
      <c r="CC265" s="62">
        <v>15650</v>
      </c>
      <c r="CD265" s="62">
        <v>5.4953072371288227</v>
      </c>
      <c r="CE265" s="62">
        <v>14.115</v>
      </c>
      <c r="CF265" s="62">
        <v>56787</v>
      </c>
      <c r="CG265" s="62">
        <v>31.125673767590644</v>
      </c>
      <c r="CH265" s="62">
        <v>14.09</v>
      </c>
      <c r="CI265" s="62">
        <v>7530</v>
      </c>
      <c r="CJ265" s="62">
        <v>5.5124639048521358</v>
      </c>
      <c r="CK265" s="62">
        <v>14.07</v>
      </c>
      <c r="CL265" s="62">
        <v>10160</v>
      </c>
      <c r="CM265" s="62">
        <v>9.4379004996963953</v>
      </c>
      <c r="CN265" s="62">
        <v>14.035</v>
      </c>
      <c r="CO265" s="62">
        <v>21730</v>
      </c>
      <c r="CP265" s="62">
        <v>24.007845247476439</v>
      </c>
      <c r="CQ265" s="62">
        <v>13.922000000000001</v>
      </c>
      <c r="CR265" s="62">
        <v>10</v>
      </c>
      <c r="CS265" s="62">
        <v>1.2702901190605749E-2</v>
      </c>
      <c r="CT265" s="62">
        <v>13.922000000000001</v>
      </c>
      <c r="CU265" s="62">
        <v>10</v>
      </c>
      <c r="CV265" s="62">
        <v>1.4306262694487312E-2</v>
      </c>
      <c r="CW265" s="62">
        <v>13.922000000000001</v>
      </c>
      <c r="CX265" s="62">
        <v>125805</v>
      </c>
      <c r="CY265" s="62">
        <v>200.82331891041426</v>
      </c>
      <c r="CZ265" s="62">
        <v>13.837999999999999</v>
      </c>
      <c r="DA265" s="62">
        <v>10</v>
      </c>
      <c r="DB265" s="62">
        <v>1.7737430078164151E-2</v>
      </c>
      <c r="DC265" s="62">
        <v>13.81</v>
      </c>
      <c r="DD265" s="62">
        <v>610</v>
      </c>
      <c r="DE265" s="62">
        <v>1.1648839279849994</v>
      </c>
      <c r="DF265" s="62">
        <v>13.78</v>
      </c>
      <c r="DG265" s="62">
        <v>23720</v>
      </c>
      <c r="DH265" s="62">
        <v>49.326710652196681</v>
      </c>
      <c r="DI265" s="62">
        <v>13.77</v>
      </c>
      <c r="DJ265" s="62">
        <v>0</v>
      </c>
      <c r="DK265" s="62">
        <v>0</v>
      </c>
      <c r="DL265" s="62">
        <v>0</v>
      </c>
      <c r="DM265" s="62">
        <v>0</v>
      </c>
      <c r="DN265" s="62">
        <v>0</v>
      </c>
      <c r="DO265" s="62">
        <v>13.75</v>
      </c>
      <c r="DP265" s="62">
        <v>48903</v>
      </c>
      <c r="DQ265" s="62">
        <v>122.68958593678202</v>
      </c>
      <c r="DR265" s="62">
        <v>0</v>
      </c>
      <c r="DS265" s="62">
        <v>0</v>
      </c>
      <c r="DT265" s="62">
        <v>0</v>
      </c>
      <c r="DU265" s="62">
        <v>0</v>
      </c>
      <c r="DV265" s="62">
        <v>0</v>
      </c>
      <c r="DW265" s="62">
        <v>0</v>
      </c>
      <c r="DX265" s="62">
        <v>13.76</v>
      </c>
      <c r="DY265" s="62">
        <v>17420</v>
      </c>
      <c r="DZ265" s="62">
        <v>50.990157972432854</v>
      </c>
      <c r="EA265" s="62"/>
      <c r="EB265" s="62"/>
      <c r="EC265" s="62"/>
      <c r="ED265" s="62"/>
      <c r="EE265" s="62"/>
      <c r="EF265" s="62"/>
      <c r="EG265" s="62">
        <v>13.77</v>
      </c>
      <c r="EH265" s="62">
        <v>207412</v>
      </c>
      <c r="EI265" s="62">
        <v>684.02197059459581</v>
      </c>
      <c r="EJ265" s="62"/>
      <c r="EK265" s="62">
        <v>0</v>
      </c>
      <c r="EL265" s="62">
        <v>0</v>
      </c>
      <c r="EM265" s="62">
        <v>0</v>
      </c>
      <c r="EN265" s="62">
        <v>0</v>
      </c>
      <c r="EO265" s="62">
        <v>0</v>
      </c>
      <c r="EP265" s="62">
        <v>13.83</v>
      </c>
      <c r="EQ265" s="62">
        <v>31595</v>
      </c>
      <c r="ER265" s="62">
        <v>114.94275031618925</v>
      </c>
      <c r="ES265" s="62">
        <v>13.89</v>
      </c>
      <c r="ET265" s="62">
        <v>7040</v>
      </c>
      <c r="EU265" s="62">
        <v>27.891117218827869</v>
      </c>
      <c r="EV265" s="62">
        <v>13.951000000000001</v>
      </c>
      <c r="EW265" s="62">
        <v>40</v>
      </c>
      <c r="EX265" s="62">
        <v>0.17052807081603674</v>
      </c>
      <c r="EY265" s="62">
        <v>14</v>
      </c>
      <c r="EZ265" s="62">
        <v>80078</v>
      </c>
      <c r="FA265" s="62">
        <v>362.86007928469144</v>
      </c>
      <c r="FB265" s="62">
        <v>14.054</v>
      </c>
      <c r="FC265" s="62">
        <v>120</v>
      </c>
      <c r="FD265" s="62">
        <v>0.57255048384727614</v>
      </c>
      <c r="FE265" s="62">
        <v>14.1</v>
      </c>
      <c r="FF265" s="62">
        <v>2820</v>
      </c>
      <c r="FG265" s="62">
        <v>14.083845208416818</v>
      </c>
      <c r="FH265" s="62">
        <v>14.122</v>
      </c>
      <c r="FI265" s="62">
        <v>30</v>
      </c>
      <c r="FJ265" s="62">
        <v>0.15641380520601639</v>
      </c>
      <c r="FK265" s="62">
        <v>14.14</v>
      </c>
      <c r="FL265" s="76">
        <v>34540</v>
      </c>
      <c r="FM265" s="76">
        <v>186.74113101341644</v>
      </c>
      <c r="FN265" s="76">
        <v>14.145</v>
      </c>
      <c r="FO265" s="76">
        <v>25</v>
      </c>
      <c r="FP265" s="76">
        <v>0.13944405878813618</v>
      </c>
      <c r="FQ265" s="76">
        <v>14.15</v>
      </c>
      <c r="FR265" s="76">
        <v>5</v>
      </c>
      <c r="FS265" s="76">
        <v>2.8649235823015946E-2</v>
      </c>
      <c r="FT265" s="76">
        <v>14.154999999999999</v>
      </c>
      <c r="FU265" s="76">
        <v>5</v>
      </c>
      <c r="FV265" s="76">
        <v>2.937536087337848E-2</v>
      </c>
      <c r="FW265" s="76">
        <v>14.16</v>
      </c>
      <c r="FX265" s="76">
        <v>150655</v>
      </c>
      <c r="FY265" s="76">
        <v>903.93504062734974</v>
      </c>
      <c r="FZ265" s="76">
        <v>14.19</v>
      </c>
      <c r="GA265" s="76">
        <v>215</v>
      </c>
      <c r="GB265" s="76">
        <v>1.3112933247524317</v>
      </c>
      <c r="GC265" s="62">
        <v>14.217000000000001</v>
      </c>
      <c r="GD265" s="62">
        <v>0</v>
      </c>
      <c r="GE265" s="62">
        <v>0</v>
      </c>
      <c r="GF265" s="62">
        <v>14.243</v>
      </c>
      <c r="GG265" s="62">
        <v>0</v>
      </c>
      <c r="GH265" s="62">
        <v>0</v>
      </c>
      <c r="GI265" s="62">
        <v>14.266</v>
      </c>
      <c r="GJ265" s="62">
        <v>365</v>
      </c>
      <c r="GK265" s="62">
        <v>2.3097764171842332</v>
      </c>
      <c r="GL265" s="62">
        <v>14.305</v>
      </c>
      <c r="GM265" s="62">
        <v>0</v>
      </c>
      <c r="GN265" s="62">
        <v>0</v>
      </c>
      <c r="GO265" s="62">
        <v>14.34</v>
      </c>
      <c r="GP265" s="62">
        <v>33975</v>
      </c>
      <c r="GQ265" s="62">
        <v>219.94635137354527</v>
      </c>
      <c r="GR265" s="62">
        <v>14.367000000000001</v>
      </c>
      <c r="GS265" s="62">
        <v>0</v>
      </c>
      <c r="GT265" s="62">
        <v>0</v>
      </c>
      <c r="GU265" s="62">
        <v>14.39</v>
      </c>
      <c r="GV265" s="62">
        <v>90</v>
      </c>
      <c r="GW265" s="62">
        <v>0.58326685862912986</v>
      </c>
      <c r="GX265" s="62">
        <v>14.411</v>
      </c>
      <c r="GY265" s="62">
        <v>0</v>
      </c>
      <c r="GZ265" s="62">
        <v>0</v>
      </c>
      <c r="HA265" s="62">
        <v>14.43</v>
      </c>
      <c r="HB265" s="62">
        <v>26110</v>
      </c>
      <c r="HC265" s="62">
        <v>166.53856217046459</v>
      </c>
      <c r="HD265" s="62">
        <v>14.468999999999999</v>
      </c>
      <c r="HE265" s="62">
        <v>45</v>
      </c>
      <c r="HF265" s="62">
        <v>0.27857333120100036</v>
      </c>
      <c r="HG265" s="62">
        <v>14.5</v>
      </c>
      <c r="HH265" s="62">
        <v>10095</v>
      </c>
      <c r="HI265" s="62">
        <v>60.043380916414094</v>
      </c>
      <c r="HJ265" s="62">
        <v>0</v>
      </c>
      <c r="HK265" s="62">
        <v>0</v>
      </c>
      <c r="HL265" s="62">
        <v>0</v>
      </c>
      <c r="HM265" s="62">
        <v>14.5</v>
      </c>
      <c r="HN265" s="62">
        <v>0</v>
      </c>
      <c r="HO265" s="62">
        <v>0</v>
      </c>
      <c r="HP265" s="62">
        <v>14.5</v>
      </c>
      <c r="HQ265" s="62">
        <v>0</v>
      </c>
      <c r="HR265" s="62">
        <v>0</v>
      </c>
    </row>
    <row r="266" spans="32:226" s="43" customFormat="1">
      <c r="AF266" s="54">
        <v>42389</v>
      </c>
      <c r="AG266" s="43">
        <v>15.145</v>
      </c>
      <c r="AH266" s="43">
        <v>553140</v>
      </c>
      <c r="AI266" s="43">
        <f t="shared" si="80"/>
        <v>553140</v>
      </c>
      <c r="AK266" s="58">
        <f t="shared" si="81"/>
        <v>42466</v>
      </c>
      <c r="AL266" s="43">
        <f t="shared" si="78"/>
        <v>261</v>
      </c>
      <c r="AM266" s="43">
        <f>IF(AK266="","",NETWORKDAYS(AK266,$AM$2,FERIADOS!$A$1:$A$830)-1)</f>
        <v>187</v>
      </c>
      <c r="AN266" s="63">
        <v>3.6417999999999999</v>
      </c>
      <c r="AO266" s="43">
        <f t="shared" ref="AO266:AO329" si="82">IF(ISERROR(VLOOKUP(AK266,$AF$8:$AI$2288,2,FALSE)),0,VLOOKUP(AK266,$AF$8:$AI$2288,2,FALSE))</f>
        <v>13.84</v>
      </c>
      <c r="AP266" s="50">
        <f t="shared" ref="AP266:AP329" si="83">IF(ISERROR(VLOOKUP(AK266,$AF$8:$AI$2288,4,FALSE)),0,VLOOKUP(AK266,$AF$8:$AI$2288,4,FALSE))</f>
        <v>93390</v>
      </c>
      <c r="AQ266" s="59">
        <f t="shared" si="79"/>
        <v>151.82947303174637</v>
      </c>
      <c r="AR266" s="59">
        <f t="shared" ref="AR266:AR329" si="84">AQ266-CY266</f>
        <v>0</v>
      </c>
      <c r="AS266" s="72">
        <v>42466</v>
      </c>
      <c r="AT266" s="73">
        <v>2823.3385392247196</v>
      </c>
      <c r="AU266" s="62">
        <v>0</v>
      </c>
      <c r="AV266" s="62">
        <v>0</v>
      </c>
      <c r="AW266" s="62">
        <v>0</v>
      </c>
      <c r="AX266" s="62">
        <v>0</v>
      </c>
      <c r="AY266" s="62">
        <v>0</v>
      </c>
      <c r="AZ266" s="62">
        <v>0</v>
      </c>
      <c r="BA266" s="62">
        <v>0</v>
      </c>
      <c r="BB266" s="62">
        <v>0</v>
      </c>
      <c r="BC266" s="62">
        <v>0</v>
      </c>
      <c r="BD266" s="62">
        <v>0</v>
      </c>
      <c r="BE266" s="62">
        <v>0</v>
      </c>
      <c r="BF266" s="62">
        <v>0</v>
      </c>
      <c r="BG266" s="62">
        <v>0</v>
      </c>
      <c r="BH266" s="62">
        <v>0</v>
      </c>
      <c r="BI266" s="62">
        <v>0</v>
      </c>
      <c r="BJ266" s="62">
        <v>0</v>
      </c>
      <c r="BK266" s="62">
        <v>0</v>
      </c>
      <c r="BL266" s="62">
        <v>0</v>
      </c>
      <c r="BM266" s="62">
        <v>0</v>
      </c>
      <c r="BN266" s="74">
        <v>0</v>
      </c>
      <c r="BO266" s="75">
        <v>0</v>
      </c>
      <c r="BP266" s="62">
        <v>0</v>
      </c>
      <c r="BQ266" s="62">
        <v>0</v>
      </c>
      <c r="BR266" s="62">
        <v>0</v>
      </c>
      <c r="BS266" s="62">
        <v>0</v>
      </c>
      <c r="BT266" s="62">
        <v>0</v>
      </c>
      <c r="BU266" s="62">
        <v>0</v>
      </c>
      <c r="BV266" s="62">
        <v>0</v>
      </c>
      <c r="BW266" s="62">
        <v>0</v>
      </c>
      <c r="BX266" s="62">
        <v>0</v>
      </c>
      <c r="BY266" s="62">
        <v>14.137</v>
      </c>
      <c r="BZ266" s="62">
        <v>36250</v>
      </c>
      <c r="CA266" s="62">
        <v>6.1707157600247937</v>
      </c>
      <c r="CB266" s="62">
        <v>14.124000000000001</v>
      </c>
      <c r="CC266" s="62">
        <v>6630</v>
      </c>
      <c r="CD266" s="62">
        <v>2.418826666450582</v>
      </c>
      <c r="CE266" s="62">
        <v>14.12</v>
      </c>
      <c r="CF266" s="62">
        <v>90415</v>
      </c>
      <c r="CG266" s="62">
        <v>51.004293852267352</v>
      </c>
      <c r="CH266" s="62">
        <v>14.065</v>
      </c>
      <c r="CI266" s="62">
        <v>510</v>
      </c>
      <c r="CJ266" s="62">
        <v>0.38275227605827672</v>
      </c>
      <c r="CK266" s="62">
        <v>14.05</v>
      </c>
      <c r="CL266" s="62">
        <v>3690</v>
      </c>
      <c r="CM266" s="62">
        <v>3.5044029815532061</v>
      </c>
      <c r="CN266" s="62">
        <v>14.01</v>
      </c>
      <c r="CO266" s="62">
        <v>65505</v>
      </c>
      <c r="CP266" s="62">
        <v>73.877798838356824</v>
      </c>
      <c r="CQ266" s="62">
        <v>13.895</v>
      </c>
      <c r="CR266" s="62">
        <v>10</v>
      </c>
      <c r="CS266" s="62">
        <v>1.2953727015189567E-2</v>
      </c>
      <c r="CT266" s="62">
        <v>13.895</v>
      </c>
      <c r="CU266" s="62">
        <v>10</v>
      </c>
      <c r="CV266" s="62">
        <v>1.4576910129924342E-2</v>
      </c>
      <c r="CW266" s="62">
        <v>13.895</v>
      </c>
      <c r="CX266" s="62">
        <v>93390</v>
      </c>
      <c r="CY266" s="62">
        <v>151.82947303174637</v>
      </c>
      <c r="CZ266" s="62">
        <v>13.794</v>
      </c>
      <c r="DA266" s="62">
        <v>1015</v>
      </c>
      <c r="DB266" s="62">
        <v>1.8326655132252312</v>
      </c>
      <c r="DC266" s="62">
        <v>13.763</v>
      </c>
      <c r="DD266" s="62">
        <v>15</v>
      </c>
      <c r="DE266" s="62">
        <v>2.9150152861472777E-2</v>
      </c>
      <c r="DF266" s="62">
        <v>13.73</v>
      </c>
      <c r="DG266" s="62">
        <v>14770</v>
      </c>
      <c r="DH266" s="62">
        <v>31.247065360556714</v>
      </c>
      <c r="DI266" s="62">
        <v>13.715999999999999</v>
      </c>
      <c r="DJ266" s="62">
        <v>0</v>
      </c>
      <c r="DK266" s="62">
        <v>0</v>
      </c>
      <c r="DL266" s="62">
        <v>0</v>
      </c>
      <c r="DM266" s="62">
        <v>0</v>
      </c>
      <c r="DN266" s="62">
        <v>0</v>
      </c>
      <c r="DO266" s="62">
        <v>13.69</v>
      </c>
      <c r="DP266" s="62">
        <v>25621</v>
      </c>
      <c r="DQ266" s="62">
        <v>65.361544024824354</v>
      </c>
      <c r="DR266" s="62">
        <v>0</v>
      </c>
      <c r="DS266" s="62">
        <v>0</v>
      </c>
      <c r="DT266" s="62">
        <v>0</v>
      </c>
      <c r="DU266" s="62">
        <v>0</v>
      </c>
      <c r="DV266" s="62">
        <v>0</v>
      </c>
      <c r="DW266" s="62">
        <v>0</v>
      </c>
      <c r="DX266" s="62">
        <v>13.69</v>
      </c>
      <c r="DY266" s="62">
        <v>3730</v>
      </c>
      <c r="DZ266" s="62">
        <v>11.099837562113246</v>
      </c>
      <c r="EA266" s="62"/>
      <c r="EB266" s="62"/>
      <c r="EC266" s="62"/>
      <c r="ED266" s="62"/>
      <c r="EE266" s="62"/>
      <c r="EF266" s="62"/>
      <c r="EG266" s="62">
        <v>13.67</v>
      </c>
      <c r="EH266" s="62">
        <v>166217</v>
      </c>
      <c r="EI266" s="62">
        <v>557.5674374597728</v>
      </c>
      <c r="EJ266" s="62"/>
      <c r="EK266" s="62">
        <v>0</v>
      </c>
      <c r="EL266" s="62">
        <v>0</v>
      </c>
      <c r="EM266" s="62">
        <v>0</v>
      </c>
      <c r="EN266" s="62">
        <v>0</v>
      </c>
      <c r="EO266" s="62">
        <v>0</v>
      </c>
      <c r="EP266" s="62">
        <v>13.73</v>
      </c>
      <c r="EQ266" s="62">
        <v>9435</v>
      </c>
      <c r="ER266" s="62">
        <v>34.910804914854218</v>
      </c>
      <c r="ES266" s="62">
        <v>13.808</v>
      </c>
      <c r="ET266" s="62">
        <v>5485</v>
      </c>
      <c r="EU266" s="62">
        <v>22.090154020743853</v>
      </c>
      <c r="EV266" s="62">
        <v>13.87</v>
      </c>
      <c r="EW266" s="62">
        <v>45</v>
      </c>
      <c r="EX266" s="62">
        <v>0.19501253048285458</v>
      </c>
      <c r="EY266" s="62">
        <v>13.92</v>
      </c>
      <c r="EZ266" s="62">
        <v>91510</v>
      </c>
      <c r="FA266" s="62">
        <v>421.50853918686539</v>
      </c>
      <c r="FB266" s="62">
        <v>13.95</v>
      </c>
      <c r="FC266" s="62">
        <v>175</v>
      </c>
      <c r="FD266" s="62">
        <v>0.84950543551778535</v>
      </c>
      <c r="FE266" s="62">
        <v>14.02</v>
      </c>
      <c r="FF266" s="62">
        <v>9390</v>
      </c>
      <c r="FG266" s="62">
        <v>47.675979263513028</v>
      </c>
      <c r="FH266" s="62">
        <v>14.053000000000001</v>
      </c>
      <c r="FI266" s="62">
        <v>30</v>
      </c>
      <c r="FJ266" s="62">
        <v>0.15896013252657273</v>
      </c>
      <c r="FK266" s="62">
        <v>14.08</v>
      </c>
      <c r="FL266" s="76">
        <v>24985</v>
      </c>
      <c r="FM266" s="76">
        <v>137.23993859260142</v>
      </c>
      <c r="FN266" s="76">
        <v>14.092000000000001</v>
      </c>
      <c r="FO266" s="76">
        <v>25</v>
      </c>
      <c r="FP266" s="76">
        <v>0.14163753732209061</v>
      </c>
      <c r="FQ266" s="76">
        <v>14.102</v>
      </c>
      <c r="FR266" s="76">
        <v>10</v>
      </c>
      <c r="FS266" s="76">
        <v>5.8189668780131723E-2</v>
      </c>
      <c r="FT266" s="76">
        <v>14.112</v>
      </c>
      <c r="FU266" s="76">
        <v>20</v>
      </c>
      <c r="FV266" s="76">
        <v>0.11930681985314573</v>
      </c>
      <c r="FW266" s="76">
        <v>14.12</v>
      </c>
      <c r="FX266" s="76">
        <v>131860</v>
      </c>
      <c r="FY266" s="76">
        <v>803.2372508015518</v>
      </c>
      <c r="FZ266" s="76">
        <v>14.137</v>
      </c>
      <c r="GA266" s="76">
        <v>810</v>
      </c>
      <c r="GB266" s="76">
        <v>5.0192298115641085</v>
      </c>
      <c r="GC266" s="62">
        <v>14.151999999999999</v>
      </c>
      <c r="GD266" s="62">
        <v>1650</v>
      </c>
      <c r="GE266" s="62">
        <v>10.378716618359144</v>
      </c>
      <c r="GF266" s="62">
        <v>14.167</v>
      </c>
      <c r="GG266" s="62">
        <v>0</v>
      </c>
      <c r="GH266" s="62">
        <v>0</v>
      </c>
      <c r="GI266" s="62">
        <v>14.18</v>
      </c>
      <c r="GJ266" s="62">
        <v>1270</v>
      </c>
      <c r="GK266" s="62">
        <v>8.1831279177850149</v>
      </c>
      <c r="GL266" s="62">
        <v>14.249000000000001</v>
      </c>
      <c r="GM266" s="62">
        <v>0</v>
      </c>
      <c r="GN266" s="62">
        <v>0</v>
      </c>
      <c r="GO266" s="62">
        <v>14.31</v>
      </c>
      <c r="GP266" s="62">
        <v>19725</v>
      </c>
      <c r="GQ266" s="62">
        <v>129.61300414638092</v>
      </c>
      <c r="GR266" s="62">
        <v>14.352</v>
      </c>
      <c r="GS266" s="62">
        <v>0</v>
      </c>
      <c r="GT266" s="62">
        <v>0</v>
      </c>
      <c r="GU266" s="62">
        <v>14.388</v>
      </c>
      <c r="GV266" s="62">
        <v>300</v>
      </c>
      <c r="GW266" s="62">
        <v>1.9695779100143156</v>
      </c>
      <c r="GX266" s="62">
        <v>14.42</v>
      </c>
      <c r="GY266" s="62">
        <v>0</v>
      </c>
      <c r="GZ266" s="62">
        <v>0</v>
      </c>
      <c r="HA266" s="62">
        <v>14.45</v>
      </c>
      <c r="HB266" s="62">
        <v>26900</v>
      </c>
      <c r="HC266" s="62">
        <v>173.48320680660498</v>
      </c>
      <c r="HD266" s="62">
        <v>14.489000000000001</v>
      </c>
      <c r="HE266" s="62">
        <v>5</v>
      </c>
      <c r="HF266" s="62">
        <v>3.1289404706572356E-2</v>
      </c>
      <c r="HG266" s="62">
        <v>14.52</v>
      </c>
      <c r="HH266" s="62">
        <v>11665</v>
      </c>
      <c r="HI266" s="62">
        <v>70.121613587737315</v>
      </c>
      <c r="HJ266" s="62">
        <v>0</v>
      </c>
      <c r="HK266" s="62">
        <v>0</v>
      </c>
      <c r="HL266" s="62">
        <v>0</v>
      </c>
      <c r="HM266" s="62">
        <v>14.52</v>
      </c>
      <c r="HN266" s="62">
        <v>0</v>
      </c>
      <c r="HO266" s="62">
        <v>0</v>
      </c>
      <c r="HP266" s="62">
        <v>14.52</v>
      </c>
      <c r="HQ266" s="62">
        <v>0</v>
      </c>
      <c r="HR266" s="62">
        <v>0</v>
      </c>
    </row>
    <row r="267" spans="32:226" s="43" customFormat="1">
      <c r="AF267" s="54">
        <v>42390</v>
      </c>
      <c r="AG267" s="43">
        <v>14.885</v>
      </c>
      <c r="AH267" s="43">
        <v>437825</v>
      </c>
      <c r="AI267" s="43">
        <f t="shared" si="80"/>
        <v>437825</v>
      </c>
      <c r="AK267" s="58">
        <f t="shared" si="81"/>
        <v>42465</v>
      </c>
      <c r="AL267" s="43">
        <f t="shared" si="78"/>
        <v>262</v>
      </c>
      <c r="AM267" s="43">
        <f>IF(AK267="","",NETWORKDAYS(AK267,$AM$2,FERIADOS!$A$1:$A$830)-1)</f>
        <v>188</v>
      </c>
      <c r="AN267" s="63">
        <v>3.6796000000000002</v>
      </c>
      <c r="AO267" s="43">
        <f t="shared" si="82"/>
        <v>13.8</v>
      </c>
      <c r="AP267" s="50">
        <f t="shared" si="83"/>
        <v>82625</v>
      </c>
      <c r="AQ267" s="59">
        <f t="shared" si="79"/>
        <v>133.67247880308008</v>
      </c>
      <c r="AR267" s="59">
        <f t="shared" si="84"/>
        <v>0</v>
      </c>
      <c r="AS267" s="72">
        <v>42465</v>
      </c>
      <c r="AT267" s="73">
        <v>2804.349360024114</v>
      </c>
      <c r="AU267" s="62">
        <v>0</v>
      </c>
      <c r="AV267" s="62">
        <v>0</v>
      </c>
      <c r="AW267" s="62">
        <v>0</v>
      </c>
      <c r="AX267" s="62">
        <v>0</v>
      </c>
      <c r="AY267" s="62">
        <v>0</v>
      </c>
      <c r="AZ267" s="62">
        <v>0</v>
      </c>
      <c r="BA267" s="62">
        <v>0</v>
      </c>
      <c r="BB267" s="62">
        <v>0</v>
      </c>
      <c r="BC267" s="62">
        <v>0</v>
      </c>
      <c r="BD267" s="62">
        <v>0</v>
      </c>
      <c r="BE267" s="62">
        <v>0</v>
      </c>
      <c r="BF267" s="62">
        <v>0</v>
      </c>
      <c r="BG267" s="62">
        <v>0</v>
      </c>
      <c r="BH267" s="62">
        <v>0</v>
      </c>
      <c r="BI267" s="62">
        <v>0</v>
      </c>
      <c r="BJ267" s="62">
        <v>0</v>
      </c>
      <c r="BK267" s="62">
        <v>0</v>
      </c>
      <c r="BL267" s="62">
        <v>0</v>
      </c>
      <c r="BM267" s="62">
        <v>0</v>
      </c>
      <c r="BN267" s="74">
        <v>0</v>
      </c>
      <c r="BO267" s="75">
        <v>0</v>
      </c>
      <c r="BP267" s="62">
        <v>0</v>
      </c>
      <c r="BQ267" s="62">
        <v>0</v>
      </c>
      <c r="BR267" s="62">
        <v>0</v>
      </c>
      <c r="BS267" s="62">
        <v>0</v>
      </c>
      <c r="BT267" s="62">
        <v>0</v>
      </c>
      <c r="BU267" s="62">
        <v>0</v>
      </c>
      <c r="BV267" s="62">
        <v>0</v>
      </c>
      <c r="BW267" s="62">
        <v>0</v>
      </c>
      <c r="BX267" s="62">
        <v>0</v>
      </c>
      <c r="BY267" s="62">
        <v>14.14</v>
      </c>
      <c r="BZ267" s="62">
        <v>15375</v>
      </c>
      <c r="CA267" s="62">
        <v>2.7327447871873236</v>
      </c>
      <c r="CB267" s="62">
        <v>14.12</v>
      </c>
      <c r="CC267" s="62">
        <v>44555</v>
      </c>
      <c r="CD267" s="62">
        <v>16.492575657621842</v>
      </c>
      <c r="CE267" s="62">
        <v>14.105</v>
      </c>
      <c r="CF267" s="62">
        <v>127805</v>
      </c>
      <c r="CG267" s="62">
        <v>72.499488096295011</v>
      </c>
      <c r="CH267" s="62">
        <v>14.055</v>
      </c>
      <c r="CI267" s="62">
        <v>510</v>
      </c>
      <c r="CJ267" s="62">
        <v>0.38328456015308798</v>
      </c>
      <c r="CK267" s="62">
        <v>14.025</v>
      </c>
      <c r="CL267" s="62">
        <v>1625</v>
      </c>
      <c r="CM267" s="62">
        <v>1.5416357613533409</v>
      </c>
      <c r="CN267" s="62">
        <v>13.98</v>
      </c>
      <c r="CO267" s="62">
        <v>31049</v>
      </c>
      <c r="CP267" s="62">
        <v>34.928641922572716</v>
      </c>
      <c r="CQ267" s="62">
        <v>13.867000000000001</v>
      </c>
      <c r="CR267" s="62">
        <v>3055</v>
      </c>
      <c r="CS267" s="62">
        <v>3.9430361565140877</v>
      </c>
      <c r="CT267" s="62">
        <v>13.867000000000001</v>
      </c>
      <c r="CU267" s="62">
        <v>3055</v>
      </c>
      <c r="CV267" s="62">
        <v>4.4335731049782252</v>
      </c>
      <c r="CW267" s="62">
        <v>13.867000000000001</v>
      </c>
      <c r="CX267" s="62">
        <v>82625</v>
      </c>
      <c r="CY267" s="62">
        <v>133.67247880308008</v>
      </c>
      <c r="CZ267" s="62">
        <v>13.752000000000001</v>
      </c>
      <c r="DA267" s="62">
        <v>10</v>
      </c>
      <c r="DB267" s="62">
        <v>1.7958401295646149E-2</v>
      </c>
      <c r="DC267" s="62">
        <v>13.72</v>
      </c>
      <c r="DD267" s="62">
        <v>10</v>
      </c>
      <c r="DE267" s="62">
        <v>1.9322212452416134E-2</v>
      </c>
      <c r="DF267" s="62">
        <v>13.685</v>
      </c>
      <c r="DG267" s="62">
        <v>5613</v>
      </c>
      <c r="DH267" s="62">
        <v>11.802883029719439</v>
      </c>
      <c r="DI267" s="62">
        <v>0</v>
      </c>
      <c r="DJ267" s="62">
        <v>0</v>
      </c>
      <c r="DK267" s="62">
        <v>0</v>
      </c>
      <c r="DL267" s="62">
        <v>0</v>
      </c>
      <c r="DM267" s="62">
        <v>0</v>
      </c>
      <c r="DN267" s="62">
        <v>0</v>
      </c>
      <c r="DO267" s="62">
        <v>13.63</v>
      </c>
      <c r="DP267" s="62">
        <v>10878</v>
      </c>
      <c r="DQ267" s="62">
        <v>27.572325751431819</v>
      </c>
      <c r="DR267" s="62">
        <v>0</v>
      </c>
      <c r="DS267" s="62">
        <v>0</v>
      </c>
      <c r="DT267" s="62">
        <v>0</v>
      </c>
      <c r="DU267" s="62">
        <v>0</v>
      </c>
      <c r="DV267" s="62">
        <v>0</v>
      </c>
      <c r="DW267" s="62">
        <v>0</v>
      </c>
      <c r="DX267" s="62">
        <v>13.61</v>
      </c>
      <c r="DY267" s="62">
        <v>19780</v>
      </c>
      <c r="DZ267" s="62">
        <v>58.485067943640516</v>
      </c>
      <c r="EA267" s="62"/>
      <c r="EB267" s="62"/>
      <c r="EC267" s="62"/>
      <c r="ED267" s="62"/>
      <c r="EE267" s="62"/>
      <c r="EF267" s="62"/>
      <c r="EG267" s="62">
        <v>13.62</v>
      </c>
      <c r="EH267" s="62">
        <v>139226</v>
      </c>
      <c r="EI267" s="62">
        <v>463.6100358244982</v>
      </c>
      <c r="EJ267" s="62"/>
      <c r="EK267" s="62">
        <v>0</v>
      </c>
      <c r="EL267" s="62">
        <v>0</v>
      </c>
      <c r="EM267" s="62">
        <v>0</v>
      </c>
      <c r="EN267" s="62">
        <v>0</v>
      </c>
      <c r="EO267" s="62">
        <v>0</v>
      </c>
      <c r="EP267" s="62">
        <v>13.67</v>
      </c>
      <c r="EQ267" s="62">
        <v>20785</v>
      </c>
      <c r="ER267" s="62">
        <v>76.351211866381618</v>
      </c>
      <c r="ES267" s="62">
        <v>13.73</v>
      </c>
      <c r="ET267" s="62">
        <v>5307</v>
      </c>
      <c r="EU267" s="62">
        <v>21.227508056539847</v>
      </c>
      <c r="EV267" s="62">
        <v>13.78</v>
      </c>
      <c r="EW267" s="62">
        <v>225</v>
      </c>
      <c r="EX267" s="62">
        <v>0.96875708439694219</v>
      </c>
      <c r="EY267" s="62">
        <v>13.82</v>
      </c>
      <c r="EZ267" s="62">
        <v>91730</v>
      </c>
      <c r="FA267" s="62">
        <v>419.94697659140354</v>
      </c>
      <c r="FB267" s="62">
        <v>13.858000000000001</v>
      </c>
      <c r="FC267" s="62">
        <v>65</v>
      </c>
      <c r="FD267" s="62">
        <v>0.31354904708503573</v>
      </c>
      <c r="FE267" s="62">
        <v>13.89</v>
      </c>
      <c r="FF267" s="62">
        <v>3565</v>
      </c>
      <c r="FG267" s="62">
        <v>18.013938391359545</v>
      </c>
      <c r="FH267" s="62">
        <v>13.917</v>
      </c>
      <c r="FI267" s="62">
        <v>30</v>
      </c>
      <c r="FJ267" s="62">
        <v>0.15826834914648036</v>
      </c>
      <c r="FK267" s="62">
        <v>13.94</v>
      </c>
      <c r="FL267" s="76">
        <v>20535</v>
      </c>
      <c r="FM267" s="76">
        <v>112.34940983155053</v>
      </c>
      <c r="FN267" s="76">
        <v>13.955</v>
      </c>
      <c r="FO267" s="76">
        <v>25</v>
      </c>
      <c r="FP267" s="76">
        <v>0.14109075012105399</v>
      </c>
      <c r="FQ267" s="76">
        <v>13.967000000000001</v>
      </c>
      <c r="FR267" s="76">
        <v>5</v>
      </c>
      <c r="FS267" s="76">
        <v>2.8986603934282384E-2</v>
      </c>
      <c r="FT267" s="76">
        <v>13.98</v>
      </c>
      <c r="FU267" s="76">
        <v>100</v>
      </c>
      <c r="FV267" s="76">
        <v>0.59437806510250446</v>
      </c>
      <c r="FW267" s="76">
        <v>13.99</v>
      </c>
      <c r="FX267" s="76">
        <v>159060</v>
      </c>
      <c r="FY267" s="76">
        <v>965.56291927997154</v>
      </c>
      <c r="FZ267" s="76">
        <v>14.016</v>
      </c>
      <c r="GA267" s="76">
        <v>0</v>
      </c>
      <c r="GB267" s="76">
        <v>0</v>
      </c>
      <c r="GC267" s="62">
        <v>14.04</v>
      </c>
      <c r="GD267" s="62">
        <v>0</v>
      </c>
      <c r="GE267" s="62">
        <v>0</v>
      </c>
      <c r="GF267" s="62">
        <v>14.064</v>
      </c>
      <c r="GG267" s="62">
        <v>0</v>
      </c>
      <c r="GH267" s="62">
        <v>0</v>
      </c>
      <c r="GI267" s="62">
        <v>14.084</v>
      </c>
      <c r="GJ267" s="62">
        <v>320</v>
      </c>
      <c r="GK267" s="62">
        <v>2.0526300682547443</v>
      </c>
      <c r="GL267" s="62">
        <v>14.119</v>
      </c>
      <c r="GM267" s="62">
        <v>0</v>
      </c>
      <c r="GN267" s="62">
        <v>0</v>
      </c>
      <c r="GO267" s="62">
        <v>14.15</v>
      </c>
      <c r="GP267" s="62">
        <v>23390</v>
      </c>
      <c r="GQ267" s="62">
        <v>153.78030566905656</v>
      </c>
      <c r="GR267" s="62">
        <v>14.186</v>
      </c>
      <c r="GS267" s="62">
        <v>0</v>
      </c>
      <c r="GT267" s="62">
        <v>0</v>
      </c>
      <c r="GU267" s="62">
        <v>14.217000000000001</v>
      </c>
      <c r="GV267" s="62">
        <v>225</v>
      </c>
      <c r="GW267" s="62">
        <v>1.4811568950183531</v>
      </c>
      <c r="GX267" s="62">
        <v>14.244999999999999</v>
      </c>
      <c r="GY267" s="62">
        <v>0</v>
      </c>
      <c r="GZ267" s="62">
        <v>0</v>
      </c>
      <c r="HA267" s="62">
        <v>14.27</v>
      </c>
      <c r="HB267" s="62">
        <v>21580</v>
      </c>
      <c r="HC267" s="62">
        <v>139.8557431865718</v>
      </c>
      <c r="HD267" s="62">
        <v>14.324999999999999</v>
      </c>
      <c r="HE267" s="62">
        <v>35</v>
      </c>
      <c r="HF267" s="62">
        <v>0.22010508342767277</v>
      </c>
      <c r="HG267" s="62">
        <v>14.37</v>
      </c>
      <c r="HH267" s="62">
        <v>9795</v>
      </c>
      <c r="HI267" s="62">
        <v>59.167373191998387</v>
      </c>
      <c r="HJ267" s="62">
        <v>0</v>
      </c>
      <c r="HK267" s="62">
        <v>0</v>
      </c>
      <c r="HL267" s="62">
        <v>0</v>
      </c>
      <c r="HM267" s="62">
        <v>14.37</v>
      </c>
      <c r="HN267" s="62">
        <v>0</v>
      </c>
      <c r="HO267" s="62">
        <v>0</v>
      </c>
      <c r="HP267" s="62">
        <v>14.37</v>
      </c>
      <c r="HQ267" s="62">
        <v>0</v>
      </c>
      <c r="HR267" s="62">
        <v>0</v>
      </c>
    </row>
    <row r="268" spans="32:226" s="43" customFormat="1">
      <c r="AF268" s="54">
        <v>42391</v>
      </c>
      <c r="AG268" s="43">
        <v>14.85</v>
      </c>
      <c r="AH268" s="43">
        <v>159100</v>
      </c>
      <c r="AI268" s="43">
        <f t="shared" si="80"/>
        <v>159100</v>
      </c>
      <c r="AK268" s="58">
        <f t="shared" si="81"/>
        <v>42464</v>
      </c>
      <c r="AL268" s="43">
        <f t="shared" si="78"/>
        <v>263</v>
      </c>
      <c r="AM268" s="43">
        <f>IF(AK268="","",NETWORKDAYS(AK268,$AM$2,FERIADOS!$A$1:$A$830)-1)</f>
        <v>189</v>
      </c>
      <c r="AN268" s="63">
        <v>3.6238000000000001</v>
      </c>
      <c r="AO268" s="43">
        <f t="shared" si="82"/>
        <v>13.805</v>
      </c>
      <c r="AP268" s="50">
        <f t="shared" si="83"/>
        <v>63570</v>
      </c>
      <c r="AQ268" s="59">
        <f t="shared" si="79"/>
        <v>104.92208358421885</v>
      </c>
      <c r="AR268" s="59">
        <f t="shared" si="84"/>
        <v>0</v>
      </c>
      <c r="AS268" s="72">
        <v>42464</v>
      </c>
      <c r="AT268" s="73">
        <v>2202.9629088483557</v>
      </c>
      <c r="AU268" s="62">
        <v>0</v>
      </c>
      <c r="AV268" s="62">
        <v>0</v>
      </c>
      <c r="AW268" s="62">
        <v>0</v>
      </c>
      <c r="AX268" s="62">
        <v>0</v>
      </c>
      <c r="AY268" s="62">
        <v>0</v>
      </c>
      <c r="AZ268" s="62">
        <v>0</v>
      </c>
      <c r="BA268" s="62">
        <v>0</v>
      </c>
      <c r="BB268" s="62">
        <v>0</v>
      </c>
      <c r="BC268" s="62">
        <v>0</v>
      </c>
      <c r="BD268" s="62">
        <v>0</v>
      </c>
      <c r="BE268" s="62">
        <v>0</v>
      </c>
      <c r="BF268" s="62">
        <v>0</v>
      </c>
      <c r="BG268" s="62">
        <v>0</v>
      </c>
      <c r="BH268" s="62">
        <v>0</v>
      </c>
      <c r="BI268" s="62">
        <v>0</v>
      </c>
      <c r="BJ268" s="62">
        <v>0</v>
      </c>
      <c r="BK268" s="62">
        <v>0</v>
      </c>
      <c r="BL268" s="62">
        <v>0</v>
      </c>
      <c r="BM268" s="62">
        <v>0</v>
      </c>
      <c r="BN268" s="74">
        <v>0</v>
      </c>
      <c r="BO268" s="75">
        <v>0</v>
      </c>
      <c r="BP268" s="62">
        <v>0</v>
      </c>
      <c r="BQ268" s="62">
        <v>0</v>
      </c>
      <c r="BR268" s="62">
        <v>0</v>
      </c>
      <c r="BS268" s="62">
        <v>0</v>
      </c>
      <c r="BT268" s="62">
        <v>0</v>
      </c>
      <c r="BU268" s="62">
        <v>0</v>
      </c>
      <c r="BV268" s="62">
        <v>0</v>
      </c>
      <c r="BW268" s="62">
        <v>0</v>
      </c>
      <c r="BX268" s="62">
        <v>0</v>
      </c>
      <c r="BY268" s="62">
        <v>14.135</v>
      </c>
      <c r="BZ268" s="62">
        <v>30345</v>
      </c>
      <c r="CA268" s="62">
        <v>5.7620428428827903</v>
      </c>
      <c r="CB268" s="62">
        <v>14.12</v>
      </c>
      <c r="CC268" s="62">
        <v>6925</v>
      </c>
      <c r="CD268" s="62">
        <v>2.6665175331462514</v>
      </c>
      <c r="CE268" s="62">
        <v>14.11</v>
      </c>
      <c r="CF268" s="62">
        <v>144025</v>
      </c>
      <c r="CG268" s="62">
        <v>84.247891755514019</v>
      </c>
      <c r="CH268" s="62">
        <v>14.06</v>
      </c>
      <c r="CI268" s="62">
        <v>905</v>
      </c>
      <c r="CJ268" s="62">
        <v>0.69853035372378036</v>
      </c>
      <c r="CK268" s="62">
        <v>14.015000000000001</v>
      </c>
      <c r="CL268" s="62">
        <v>1005</v>
      </c>
      <c r="CM268" s="62">
        <v>0.97687016509483837</v>
      </c>
      <c r="CN268" s="62">
        <v>13.984999999999999</v>
      </c>
      <c r="CO268" s="62">
        <v>29260</v>
      </c>
      <c r="CP268" s="62">
        <v>33.666409721974127</v>
      </c>
      <c r="CQ268" s="62">
        <v>13.872</v>
      </c>
      <c r="CR268" s="62">
        <v>10</v>
      </c>
      <c r="CS268" s="62">
        <v>1.3187007232252256E-2</v>
      </c>
      <c r="CT268" s="62">
        <v>13.872</v>
      </c>
      <c r="CU268" s="62">
        <v>10</v>
      </c>
      <c r="CV268" s="62">
        <v>1.4815498719784815E-2</v>
      </c>
      <c r="CW268" s="62">
        <v>13.872</v>
      </c>
      <c r="CX268" s="62">
        <v>63570</v>
      </c>
      <c r="CY268" s="62">
        <v>104.92208358421885</v>
      </c>
      <c r="CZ268" s="62">
        <v>13.775</v>
      </c>
      <c r="DA268" s="62">
        <v>240</v>
      </c>
      <c r="DB268" s="62">
        <v>0.43932405168117888</v>
      </c>
      <c r="DC268" s="62">
        <v>13.755000000000001</v>
      </c>
      <c r="DD268" s="62">
        <v>290</v>
      </c>
      <c r="DE268" s="62">
        <v>0.57082948695062774</v>
      </c>
      <c r="DF268" s="62">
        <v>13.71</v>
      </c>
      <c r="DG268" s="62">
        <v>8980</v>
      </c>
      <c r="DH268" s="62">
        <v>19.231508777410582</v>
      </c>
      <c r="DI268" s="62">
        <v>0</v>
      </c>
      <c r="DJ268" s="62">
        <v>0</v>
      </c>
      <c r="DK268" s="62">
        <v>0</v>
      </c>
      <c r="DL268" s="62">
        <v>0</v>
      </c>
      <c r="DM268" s="62">
        <v>0</v>
      </c>
      <c r="DN268" s="62">
        <v>0</v>
      </c>
      <c r="DO268" s="62">
        <v>13.68</v>
      </c>
      <c r="DP268" s="62">
        <v>16535</v>
      </c>
      <c r="DQ268" s="62">
        <v>42.628584544657883</v>
      </c>
      <c r="DR268" s="62">
        <v>0</v>
      </c>
      <c r="DS268" s="62">
        <v>0</v>
      </c>
      <c r="DT268" s="62">
        <v>0</v>
      </c>
      <c r="DU268" s="62">
        <v>0</v>
      </c>
      <c r="DV268" s="62">
        <v>0</v>
      </c>
      <c r="DW268" s="62">
        <v>0</v>
      </c>
      <c r="DX268" s="62">
        <v>13.66</v>
      </c>
      <c r="DY268" s="62">
        <v>3640</v>
      </c>
      <c r="DZ268" s="62">
        <v>10.93979786703461</v>
      </c>
      <c r="EA268" s="62"/>
      <c r="EB268" s="62"/>
      <c r="EC268" s="62"/>
      <c r="ED268" s="62"/>
      <c r="EE268" s="62"/>
      <c r="EF268" s="62"/>
      <c r="EG268" s="62">
        <v>13.66</v>
      </c>
      <c r="EH268" s="62">
        <v>115870</v>
      </c>
      <c r="EI268" s="62">
        <v>392.09477942066934</v>
      </c>
      <c r="EJ268" s="62"/>
      <c r="EK268" s="62">
        <v>0</v>
      </c>
      <c r="EL268" s="62">
        <v>0</v>
      </c>
      <c r="EM268" s="62">
        <v>0</v>
      </c>
      <c r="EN268" s="62">
        <v>0</v>
      </c>
      <c r="EO268" s="62">
        <v>0</v>
      </c>
      <c r="EP268" s="62">
        <v>13.72</v>
      </c>
      <c r="EQ268" s="62">
        <v>17920</v>
      </c>
      <c r="ER268" s="62">
        <v>66.852707560048486</v>
      </c>
      <c r="ES268" s="62">
        <v>13.78</v>
      </c>
      <c r="ET268" s="62">
        <v>8650</v>
      </c>
      <c r="EU268" s="62">
        <v>35.126543220651541</v>
      </c>
      <c r="EV268" s="62">
        <v>13.824999999999999</v>
      </c>
      <c r="EW268" s="62">
        <v>35</v>
      </c>
      <c r="EX268" s="62">
        <v>0.15297079438218197</v>
      </c>
      <c r="EY268" s="62">
        <v>13.86</v>
      </c>
      <c r="EZ268" s="62">
        <v>90484</v>
      </c>
      <c r="FA268" s="62">
        <v>420.46429184141897</v>
      </c>
      <c r="FB268" s="62">
        <v>13.903</v>
      </c>
      <c r="FC268" s="62">
        <v>90</v>
      </c>
      <c r="FD268" s="62">
        <v>0.44049851298287335</v>
      </c>
      <c r="FE268" s="62">
        <v>13.94</v>
      </c>
      <c r="FF268" s="62">
        <v>1995</v>
      </c>
      <c r="FG268" s="62">
        <v>10.224324040395901</v>
      </c>
      <c r="FH268" s="62">
        <v>13.956</v>
      </c>
      <c r="FI268" s="62">
        <v>30</v>
      </c>
      <c r="FJ268" s="62">
        <v>0.16055884260026343</v>
      </c>
      <c r="FK268" s="62">
        <v>13.97</v>
      </c>
      <c r="FL268" s="76">
        <v>20900</v>
      </c>
      <c r="FM268" s="76">
        <v>116.025491350934</v>
      </c>
      <c r="FN268" s="76">
        <v>13.973000000000001</v>
      </c>
      <c r="FO268" s="76">
        <v>25</v>
      </c>
      <c r="FP268" s="76">
        <v>0.14321901935721798</v>
      </c>
      <c r="FQ268" s="76">
        <v>13.975</v>
      </c>
      <c r="FR268" s="76">
        <v>40</v>
      </c>
      <c r="FS268" s="76">
        <v>0.23547622276560254</v>
      </c>
      <c r="FT268" s="76">
        <v>13.978</v>
      </c>
      <c r="FU268" s="76">
        <v>0</v>
      </c>
      <c r="FV268" s="76">
        <v>0</v>
      </c>
      <c r="FW268" s="76">
        <v>13.98</v>
      </c>
      <c r="FX268" s="76">
        <v>97740</v>
      </c>
      <c r="FY268" s="76">
        <v>602.95559280234841</v>
      </c>
      <c r="FZ268" s="76">
        <v>13.994</v>
      </c>
      <c r="GA268" s="76">
        <v>0</v>
      </c>
      <c r="GB268" s="76">
        <v>0</v>
      </c>
      <c r="GC268" s="62">
        <v>14.007</v>
      </c>
      <c r="GD268" s="62">
        <v>0</v>
      </c>
      <c r="GE268" s="62">
        <v>0</v>
      </c>
      <c r="GF268" s="62">
        <v>14.019</v>
      </c>
      <c r="GG268" s="62">
        <v>0</v>
      </c>
      <c r="GH268" s="62">
        <v>0</v>
      </c>
      <c r="GI268" s="62">
        <v>14.03</v>
      </c>
      <c r="GJ268" s="62">
        <v>750</v>
      </c>
      <c r="GK268" s="62">
        <v>4.9013528292381707</v>
      </c>
      <c r="GL268" s="62">
        <v>14.093999999999999</v>
      </c>
      <c r="GM268" s="62">
        <v>0</v>
      </c>
      <c r="GN268" s="62">
        <v>0</v>
      </c>
      <c r="GO268" s="62">
        <v>14.15</v>
      </c>
      <c r="GP268" s="62">
        <v>13710</v>
      </c>
      <c r="GQ268" s="62">
        <v>91.531917371943649</v>
      </c>
      <c r="GR268" s="62">
        <v>14.189</v>
      </c>
      <c r="GS268" s="62">
        <v>0</v>
      </c>
      <c r="GT268" s="62">
        <v>0</v>
      </c>
      <c r="GU268" s="62">
        <v>14.223000000000001</v>
      </c>
      <c r="GV268" s="62">
        <v>360</v>
      </c>
      <c r="GW268" s="62">
        <v>2.4052100094245432</v>
      </c>
      <c r="GX268" s="62">
        <v>14.252000000000001</v>
      </c>
      <c r="GY268" s="62">
        <v>0</v>
      </c>
      <c r="GZ268" s="62">
        <v>0</v>
      </c>
      <c r="HA268" s="62">
        <v>14.28</v>
      </c>
      <c r="HB268" s="62">
        <v>16785</v>
      </c>
      <c r="HC268" s="62">
        <v>110.35318063233683</v>
      </c>
      <c r="HD268" s="62">
        <v>14.33</v>
      </c>
      <c r="HE268" s="62">
        <v>65</v>
      </c>
      <c r="HF268" s="62">
        <v>0.41481509830911101</v>
      </c>
      <c r="HG268" s="62">
        <v>14.37</v>
      </c>
      <c r="HH268" s="62">
        <v>6800</v>
      </c>
      <c r="HI268" s="62">
        <v>41.701586088307387</v>
      </c>
      <c r="HJ268" s="62">
        <v>0</v>
      </c>
      <c r="HK268" s="62">
        <v>0</v>
      </c>
      <c r="HL268" s="62">
        <v>0</v>
      </c>
      <c r="HM268" s="62">
        <v>14.37</v>
      </c>
      <c r="HN268" s="62">
        <v>0</v>
      </c>
      <c r="HO268" s="62">
        <v>0</v>
      </c>
      <c r="HP268" s="62">
        <v>14.37</v>
      </c>
      <c r="HQ268" s="62">
        <v>0</v>
      </c>
      <c r="HR268" s="62">
        <v>0</v>
      </c>
    </row>
    <row r="269" spans="32:226" s="43" customFormat="1">
      <c r="AF269" s="54">
        <v>42395</v>
      </c>
      <c r="AG269" s="43">
        <v>14.73</v>
      </c>
      <c r="AH269" s="43">
        <v>173530</v>
      </c>
      <c r="AI269" s="43">
        <f t="shared" si="80"/>
        <v>173530</v>
      </c>
      <c r="AK269" s="58">
        <f t="shared" si="81"/>
        <v>42461</v>
      </c>
      <c r="AL269" s="43">
        <f t="shared" si="78"/>
        <v>264</v>
      </c>
      <c r="AM269" s="43">
        <f>IF(AK269="","",NETWORKDAYS(AK269,$AM$2,FERIADOS!$A$1:$A$830)-1)</f>
        <v>190</v>
      </c>
      <c r="AN269" s="63">
        <v>3.5537999999999998</v>
      </c>
      <c r="AO269" s="43">
        <f t="shared" si="82"/>
        <v>13.78</v>
      </c>
      <c r="AP269" s="50">
        <f t="shared" si="83"/>
        <v>215920</v>
      </c>
      <c r="AQ269" s="59">
        <f t="shared" si="79"/>
        <v>365.27091374958917</v>
      </c>
      <c r="AR269" s="59">
        <f t="shared" si="84"/>
        <v>0</v>
      </c>
      <c r="AS269" s="72">
        <v>42461</v>
      </c>
      <c r="AT269" s="73">
        <v>3557.724879911304</v>
      </c>
      <c r="AU269" s="62">
        <v>0</v>
      </c>
      <c r="AV269" s="62">
        <v>0</v>
      </c>
      <c r="AW269" s="62">
        <v>0</v>
      </c>
      <c r="AX269" s="62">
        <v>0</v>
      </c>
      <c r="AY269" s="62">
        <v>0</v>
      </c>
      <c r="AZ269" s="62">
        <v>0</v>
      </c>
      <c r="BA269" s="62">
        <v>0</v>
      </c>
      <c r="BB269" s="62">
        <v>0</v>
      </c>
      <c r="BC269" s="62">
        <v>0</v>
      </c>
      <c r="BD269" s="62">
        <v>0</v>
      </c>
      <c r="BE269" s="62">
        <v>0</v>
      </c>
      <c r="BF269" s="62">
        <v>0</v>
      </c>
      <c r="BG269" s="62">
        <v>0</v>
      </c>
      <c r="BH269" s="62">
        <v>0</v>
      </c>
      <c r="BI269" s="62">
        <v>0</v>
      </c>
      <c r="BJ269" s="62">
        <v>0</v>
      </c>
      <c r="BK269" s="62">
        <v>0</v>
      </c>
      <c r="BL269" s="62">
        <v>0</v>
      </c>
      <c r="BM269" s="62">
        <v>0</v>
      </c>
      <c r="BN269" s="74">
        <v>0</v>
      </c>
      <c r="BO269" s="75">
        <v>0</v>
      </c>
      <c r="BP269" s="62">
        <v>0</v>
      </c>
      <c r="BQ269" s="62">
        <v>0</v>
      </c>
      <c r="BR269" s="62">
        <v>0</v>
      </c>
      <c r="BS269" s="62">
        <v>0</v>
      </c>
      <c r="BT269" s="62">
        <v>0</v>
      </c>
      <c r="BU269" s="62">
        <v>0</v>
      </c>
      <c r="BV269" s="62">
        <v>0</v>
      </c>
      <c r="BW269" s="62">
        <v>0</v>
      </c>
      <c r="BX269" s="62">
        <v>0</v>
      </c>
      <c r="BY269" s="62">
        <v>14.135</v>
      </c>
      <c r="BZ269" s="62">
        <v>36710</v>
      </c>
      <c r="CA269" s="62">
        <v>7.4594431755180874</v>
      </c>
      <c r="CB269" s="62">
        <v>14.115</v>
      </c>
      <c r="CC269" s="62">
        <v>14870</v>
      </c>
      <c r="CD269" s="62">
        <v>5.9781509856808137</v>
      </c>
      <c r="CE269" s="62">
        <v>14.095000000000001</v>
      </c>
      <c r="CF269" s="62">
        <v>88350</v>
      </c>
      <c r="CG269" s="62">
        <v>53.515857822943339</v>
      </c>
      <c r="CH269" s="62">
        <v>14.05</v>
      </c>
      <c r="CI269" s="62">
        <v>515</v>
      </c>
      <c r="CJ269" s="62">
        <v>0.40999542562354602</v>
      </c>
      <c r="CK269" s="62">
        <v>14.005000000000001</v>
      </c>
      <c r="CL269" s="62">
        <v>1815</v>
      </c>
      <c r="CM269" s="62">
        <v>1.8150433722125308</v>
      </c>
      <c r="CN269" s="62">
        <v>13.96</v>
      </c>
      <c r="CO269" s="62">
        <v>55975</v>
      </c>
      <c r="CP269" s="62">
        <v>66.173789516387359</v>
      </c>
      <c r="CQ269" s="62">
        <v>13.86</v>
      </c>
      <c r="CR269" s="62">
        <v>5295</v>
      </c>
      <c r="CS269" s="62">
        <v>7.165672471184835</v>
      </c>
      <c r="CT269" s="62">
        <v>13.86</v>
      </c>
      <c r="CU269" s="62">
        <v>5295</v>
      </c>
      <c r="CV269" s="62">
        <v>8.0442116141315001</v>
      </c>
      <c r="CW269" s="62">
        <v>13.86</v>
      </c>
      <c r="CX269" s="62">
        <v>215920</v>
      </c>
      <c r="CY269" s="62">
        <v>365.27091374958917</v>
      </c>
      <c r="CZ269" s="62">
        <v>13.725999999999999</v>
      </c>
      <c r="DA269" s="62">
        <v>20</v>
      </c>
      <c r="DB269" s="62">
        <v>3.7518158445040979E-2</v>
      </c>
      <c r="DC269" s="62">
        <v>13.689</v>
      </c>
      <c r="DD269" s="62">
        <v>20</v>
      </c>
      <c r="DE269" s="62">
        <v>4.034175298059197E-2</v>
      </c>
      <c r="DF269" s="62">
        <v>13.65</v>
      </c>
      <c r="DG269" s="62">
        <v>46715</v>
      </c>
      <c r="DH269" s="62">
        <v>102.47469678809715</v>
      </c>
      <c r="DI269" s="62">
        <v>0</v>
      </c>
      <c r="DJ269" s="62">
        <v>0</v>
      </c>
      <c r="DK269" s="62">
        <v>0</v>
      </c>
      <c r="DL269" s="62">
        <v>0</v>
      </c>
      <c r="DM269" s="62">
        <v>0</v>
      </c>
      <c r="DN269" s="62">
        <v>0</v>
      </c>
      <c r="DO269" s="62">
        <v>13.58</v>
      </c>
      <c r="DP269" s="62">
        <v>54135</v>
      </c>
      <c r="DQ269" s="62">
        <v>142.97693420033718</v>
      </c>
      <c r="DR269" s="62">
        <v>0</v>
      </c>
      <c r="DS269" s="62">
        <v>0</v>
      </c>
      <c r="DT269" s="62">
        <v>0</v>
      </c>
      <c r="DU269" s="62">
        <v>0</v>
      </c>
      <c r="DV269" s="62">
        <v>0</v>
      </c>
      <c r="DW269" s="62">
        <v>0</v>
      </c>
      <c r="DX269" s="62">
        <v>13.56</v>
      </c>
      <c r="DY269" s="62">
        <v>4145</v>
      </c>
      <c r="DZ269" s="62">
        <v>12.758147475435896</v>
      </c>
      <c r="EA269" s="62"/>
      <c r="EB269" s="62"/>
      <c r="EC269" s="62"/>
      <c r="ED269" s="62"/>
      <c r="EE269" s="62"/>
      <c r="EF269" s="62"/>
      <c r="EG269" s="62">
        <v>13.54</v>
      </c>
      <c r="EH269" s="62">
        <v>199705</v>
      </c>
      <c r="EI269" s="62">
        <v>692.32098296050867</v>
      </c>
      <c r="EJ269" s="62"/>
      <c r="EK269" s="62">
        <v>0</v>
      </c>
      <c r="EL269" s="62">
        <v>0</v>
      </c>
      <c r="EM269" s="62">
        <v>0</v>
      </c>
      <c r="EN269" s="62">
        <v>0</v>
      </c>
      <c r="EO269" s="62">
        <v>0</v>
      </c>
      <c r="EP269" s="62">
        <v>13.59</v>
      </c>
      <c r="EQ269" s="62">
        <v>16890</v>
      </c>
      <c r="ER269" s="62">
        <v>64.567262003663529</v>
      </c>
      <c r="ES269" s="62">
        <v>13.64</v>
      </c>
      <c r="ET269" s="62">
        <v>9960</v>
      </c>
      <c r="EU269" s="62">
        <v>41.460022255999824</v>
      </c>
      <c r="EV269" s="62">
        <v>13.651</v>
      </c>
      <c r="EW269" s="62">
        <v>2480</v>
      </c>
      <c r="EX269" s="62">
        <v>11.123781570571788</v>
      </c>
      <c r="EY269" s="62">
        <v>13.66</v>
      </c>
      <c r="EZ269" s="62">
        <v>111600</v>
      </c>
      <c r="FA269" s="62">
        <v>532.78633004438427</v>
      </c>
      <c r="FB269" s="62">
        <v>13.692</v>
      </c>
      <c r="FC269" s="62">
        <v>275</v>
      </c>
      <c r="FD269" s="62">
        <v>1.383774249694123</v>
      </c>
      <c r="FE269" s="62">
        <v>13.72</v>
      </c>
      <c r="FF269" s="62">
        <v>2005</v>
      </c>
      <c r="FG269" s="62">
        <v>10.571442285386773</v>
      </c>
      <c r="FH269" s="62">
        <v>13.731</v>
      </c>
      <c r="FI269" s="62">
        <v>45</v>
      </c>
      <c r="FJ269" s="62">
        <v>0.24792381341536424</v>
      </c>
      <c r="FK269" s="62">
        <v>13.74</v>
      </c>
      <c r="FL269" s="76">
        <v>49315</v>
      </c>
      <c r="FM269" s="76">
        <v>282.00263333357731</v>
      </c>
      <c r="FN269" s="76">
        <v>13.734</v>
      </c>
      <c r="FO269" s="76">
        <v>525</v>
      </c>
      <c r="FP269" s="76">
        <v>3.1005993500457638</v>
      </c>
      <c r="FQ269" s="76">
        <v>13.728999999999999</v>
      </c>
      <c r="FR269" s="76">
        <v>5</v>
      </c>
      <c r="FS269" s="76">
        <v>3.0368151116965159E-2</v>
      </c>
      <c r="FT269" s="76">
        <v>13.724</v>
      </c>
      <c r="FU269" s="76">
        <v>120</v>
      </c>
      <c r="FV269" s="76">
        <v>0.74821869738176561</v>
      </c>
      <c r="FW269" s="76">
        <v>13.72</v>
      </c>
      <c r="FX269" s="76">
        <v>126095</v>
      </c>
      <c r="FY269" s="76">
        <v>803.91757222330421</v>
      </c>
      <c r="FZ269" s="76">
        <v>13.743</v>
      </c>
      <c r="GA269" s="76">
        <v>420</v>
      </c>
      <c r="GB269" s="76">
        <v>2.7249658267601502</v>
      </c>
      <c r="GC269" s="62">
        <v>13.763999999999999</v>
      </c>
      <c r="GD269" s="62">
        <v>0</v>
      </c>
      <c r="GE269" s="62">
        <v>0</v>
      </c>
      <c r="GF269" s="62">
        <v>13.784000000000001</v>
      </c>
      <c r="GG269" s="62">
        <v>0</v>
      </c>
      <c r="GH269" s="62">
        <v>0</v>
      </c>
      <c r="GI269" s="62">
        <v>13.802</v>
      </c>
      <c r="GJ269" s="62">
        <v>460</v>
      </c>
      <c r="GK269" s="62">
        <v>3.1075037671845531</v>
      </c>
      <c r="GL269" s="62">
        <v>13.833</v>
      </c>
      <c r="GM269" s="62">
        <v>0</v>
      </c>
      <c r="GN269" s="62">
        <v>0</v>
      </c>
      <c r="GO269" s="62">
        <v>13.86</v>
      </c>
      <c r="GP269" s="62">
        <v>18940</v>
      </c>
      <c r="GQ269" s="62">
        <v>131.50860511232364</v>
      </c>
      <c r="GR269" s="62">
        <v>13.904999999999999</v>
      </c>
      <c r="GS269" s="62">
        <v>0</v>
      </c>
      <c r="GT269" s="62">
        <v>0</v>
      </c>
      <c r="GU269" s="62">
        <v>13.943999999999999</v>
      </c>
      <c r="GV269" s="62">
        <v>295</v>
      </c>
      <c r="GW269" s="62">
        <v>2.0530408360309065</v>
      </c>
      <c r="GX269" s="62">
        <v>13.978</v>
      </c>
      <c r="GY269" s="62">
        <v>0</v>
      </c>
      <c r="GZ269" s="62">
        <v>0</v>
      </c>
      <c r="HA269" s="62">
        <v>14.01</v>
      </c>
      <c r="HB269" s="62">
        <v>22550</v>
      </c>
      <c r="HC269" s="62">
        <v>154.68221199725531</v>
      </c>
      <c r="HD269" s="62">
        <v>14.026999999999999</v>
      </c>
      <c r="HE269" s="62">
        <v>965</v>
      </c>
      <c r="HF269" s="62">
        <v>6.4602998069879884</v>
      </c>
      <c r="HG269" s="62">
        <v>14.04</v>
      </c>
      <c r="HH269" s="62">
        <v>6000</v>
      </c>
      <c r="HI269" s="62">
        <v>38.806625117144975</v>
      </c>
      <c r="HJ269" s="62">
        <v>0</v>
      </c>
      <c r="HK269" s="62">
        <v>0</v>
      </c>
      <c r="HL269" s="62">
        <v>0</v>
      </c>
      <c r="HM269" s="62">
        <v>14.04</v>
      </c>
      <c r="HN269" s="62">
        <v>0</v>
      </c>
      <c r="HO269" s="62">
        <v>0</v>
      </c>
      <c r="HP269" s="62">
        <v>14.04</v>
      </c>
      <c r="HQ269" s="62">
        <v>0</v>
      </c>
      <c r="HR269" s="62">
        <v>0</v>
      </c>
    </row>
    <row r="270" spans="32:226" s="43" customFormat="1">
      <c r="AF270" s="54">
        <v>42396</v>
      </c>
      <c r="AG270" s="43">
        <v>14.7</v>
      </c>
      <c r="AH270" s="43">
        <v>278475</v>
      </c>
      <c r="AI270" s="43">
        <f t="shared" si="80"/>
        <v>278475</v>
      </c>
      <c r="AK270" s="58">
        <f t="shared" si="81"/>
        <v>42460</v>
      </c>
      <c r="AL270" s="43">
        <f t="shared" si="78"/>
        <v>265</v>
      </c>
      <c r="AM270" s="43">
        <f>IF(AK270="","",NETWORKDAYS(AK270,$AM$2,FERIADOS!$A$1:$A$830)-1)</f>
        <v>191</v>
      </c>
      <c r="AN270" s="63">
        <v>3.5922000000000001</v>
      </c>
      <c r="AO270" s="43">
        <f t="shared" si="82"/>
        <v>13.885</v>
      </c>
      <c r="AP270" s="50">
        <f t="shared" si="83"/>
        <v>260630</v>
      </c>
      <c r="AQ270" s="59">
        <f t="shared" si="79"/>
        <v>437.55450224991199</v>
      </c>
      <c r="AR270" s="59">
        <f t="shared" si="84"/>
        <v>0</v>
      </c>
      <c r="AS270" s="72">
        <v>42460</v>
      </c>
      <c r="AT270" s="73">
        <v>5277.0101431023722</v>
      </c>
      <c r="AU270" s="62">
        <v>0</v>
      </c>
      <c r="AV270" s="62">
        <v>0</v>
      </c>
      <c r="AW270" s="62">
        <v>0</v>
      </c>
      <c r="AX270" s="62">
        <v>0</v>
      </c>
      <c r="AY270" s="62">
        <v>0</v>
      </c>
      <c r="AZ270" s="62">
        <v>0</v>
      </c>
      <c r="BA270" s="62">
        <v>0</v>
      </c>
      <c r="BB270" s="62">
        <v>0</v>
      </c>
      <c r="BC270" s="62">
        <v>0</v>
      </c>
      <c r="BD270" s="62">
        <v>0</v>
      </c>
      <c r="BE270" s="62">
        <v>0</v>
      </c>
      <c r="BF270" s="62">
        <v>0</v>
      </c>
      <c r="BG270" s="62">
        <v>0</v>
      </c>
      <c r="BH270" s="62">
        <v>0</v>
      </c>
      <c r="BI270" s="62">
        <v>0</v>
      </c>
      <c r="BJ270" s="62">
        <v>0</v>
      </c>
      <c r="BK270" s="62">
        <v>0</v>
      </c>
      <c r="BL270" s="62">
        <v>0</v>
      </c>
      <c r="BM270" s="62">
        <v>0</v>
      </c>
      <c r="BN270" s="74">
        <v>0</v>
      </c>
      <c r="BO270" s="75">
        <v>0</v>
      </c>
      <c r="BP270" s="62">
        <v>0</v>
      </c>
      <c r="BQ270" s="62">
        <v>0</v>
      </c>
      <c r="BR270" s="62">
        <v>0</v>
      </c>
      <c r="BS270" s="62">
        <v>0</v>
      </c>
      <c r="BT270" s="62">
        <v>0</v>
      </c>
      <c r="BU270" s="62">
        <v>0</v>
      </c>
      <c r="BV270" s="62">
        <v>14.13</v>
      </c>
      <c r="BW270" s="62">
        <v>9105</v>
      </c>
      <c r="BX270" s="62">
        <v>0.17607330901021526</v>
      </c>
      <c r="BY270" s="62">
        <v>14.14</v>
      </c>
      <c r="BZ270" s="62">
        <v>47975</v>
      </c>
      <c r="CA270" s="62">
        <v>10.097743412397548</v>
      </c>
      <c r="CB270" s="62">
        <v>14.12</v>
      </c>
      <c r="CC270" s="62">
        <v>30300</v>
      </c>
      <c r="CD270" s="62">
        <v>12.331058364355934</v>
      </c>
      <c r="CE270" s="62">
        <v>14.1</v>
      </c>
      <c r="CF270" s="62">
        <v>103715</v>
      </c>
      <c r="CG270" s="62">
        <v>63.08588168284632</v>
      </c>
      <c r="CH270" s="62">
        <v>14.06</v>
      </c>
      <c r="CI270" s="62">
        <v>510</v>
      </c>
      <c r="CJ270" s="62">
        <v>0.40614051703446036</v>
      </c>
      <c r="CK270" s="62">
        <v>14.06</v>
      </c>
      <c r="CL270" s="62">
        <v>4030</v>
      </c>
      <c r="CM270" s="62">
        <v>4.0190617690765134</v>
      </c>
      <c r="CN270" s="62">
        <v>14.025</v>
      </c>
      <c r="CO270" s="62">
        <v>116760</v>
      </c>
      <c r="CP270" s="62">
        <v>137.42682305649973</v>
      </c>
      <c r="CQ270" s="62">
        <v>13.923</v>
      </c>
      <c r="CR270" s="62">
        <v>10</v>
      </c>
      <c r="CS270" s="62">
        <v>1.3459270745967361E-2</v>
      </c>
      <c r="CT270" s="62">
        <v>13.923</v>
      </c>
      <c r="CU270" s="62">
        <v>10</v>
      </c>
      <c r="CV270" s="62">
        <v>1.5096845922448386E-2</v>
      </c>
      <c r="CW270" s="62">
        <v>13.923</v>
      </c>
      <c r="CX270" s="62">
        <v>260630</v>
      </c>
      <c r="CY270" s="62">
        <v>437.55450224991199</v>
      </c>
      <c r="CZ270" s="62">
        <v>13.85</v>
      </c>
      <c r="DA270" s="62">
        <v>285</v>
      </c>
      <c r="DB270" s="62">
        <v>0.53006140219032294</v>
      </c>
      <c r="DC270" s="62">
        <v>13.826000000000001</v>
      </c>
      <c r="DD270" s="62">
        <v>15</v>
      </c>
      <c r="DE270" s="62">
        <v>2.9977737888228887E-2</v>
      </c>
      <c r="DF270" s="62">
        <v>13.8</v>
      </c>
      <c r="DG270" s="62">
        <v>39705</v>
      </c>
      <c r="DH270" s="62">
        <v>86.23259399784132</v>
      </c>
      <c r="DI270" s="62">
        <v>0</v>
      </c>
      <c r="DJ270" s="62">
        <v>0</v>
      </c>
      <c r="DK270" s="62">
        <v>0</v>
      </c>
      <c r="DL270" s="62">
        <v>0</v>
      </c>
      <c r="DM270" s="62">
        <v>0</v>
      </c>
      <c r="DN270" s="62">
        <v>0</v>
      </c>
      <c r="DO270" s="62">
        <v>13.77</v>
      </c>
      <c r="DP270" s="62">
        <v>47690</v>
      </c>
      <c r="DQ270" s="62">
        <v>124.47111266178139</v>
      </c>
      <c r="DR270" s="62">
        <v>0</v>
      </c>
      <c r="DS270" s="62">
        <v>0</v>
      </c>
      <c r="DT270" s="62">
        <v>0</v>
      </c>
      <c r="DU270" s="62">
        <v>0</v>
      </c>
      <c r="DV270" s="62">
        <v>0</v>
      </c>
      <c r="DW270" s="62">
        <v>0</v>
      </c>
      <c r="DX270" s="62">
        <v>13.73</v>
      </c>
      <c r="DY270" s="62">
        <v>6760</v>
      </c>
      <c r="DZ270" s="62">
        <v>20.551247883133513</v>
      </c>
      <c r="EA270" s="62"/>
      <c r="EB270" s="62"/>
      <c r="EC270" s="62"/>
      <c r="ED270" s="62"/>
      <c r="EE270" s="62"/>
      <c r="EF270" s="62"/>
      <c r="EG270" s="62">
        <v>13.72</v>
      </c>
      <c r="EH270" s="62">
        <v>352150</v>
      </c>
      <c r="EI270" s="62">
        <v>1204.6306206460176</v>
      </c>
      <c r="EJ270" s="62"/>
      <c r="EK270" s="62">
        <v>0</v>
      </c>
      <c r="EL270" s="62">
        <v>0</v>
      </c>
      <c r="EM270" s="62">
        <v>0</v>
      </c>
      <c r="EN270" s="62">
        <v>0</v>
      </c>
      <c r="EO270" s="62">
        <v>0</v>
      </c>
      <c r="EP270" s="62">
        <v>13.78</v>
      </c>
      <c r="EQ270" s="62">
        <v>34835</v>
      </c>
      <c r="ER270" s="62">
        <v>131.28214645219356</v>
      </c>
      <c r="ES270" s="62">
        <v>13.8</v>
      </c>
      <c r="ET270" s="62">
        <v>14815</v>
      </c>
      <c r="EU270" s="62">
        <v>60.809619204384617</v>
      </c>
      <c r="EV270" s="62">
        <v>13.833</v>
      </c>
      <c r="EW270" s="62">
        <v>825</v>
      </c>
      <c r="EX270" s="62">
        <v>3.6444181798039677</v>
      </c>
      <c r="EY270" s="62">
        <v>13.86</v>
      </c>
      <c r="EZ270" s="62">
        <v>177750</v>
      </c>
      <c r="FA270" s="62">
        <v>834.79931619611034</v>
      </c>
      <c r="FB270" s="62">
        <v>13.891999999999999</v>
      </c>
      <c r="FC270" s="62">
        <v>100</v>
      </c>
      <c r="FD270" s="62">
        <v>0.49474412114295013</v>
      </c>
      <c r="FE270" s="62">
        <v>13.92</v>
      </c>
      <c r="FF270" s="62">
        <v>3500</v>
      </c>
      <c r="FG270" s="62">
        <v>18.134455847276175</v>
      </c>
      <c r="FH270" s="62">
        <v>13.925000000000001</v>
      </c>
      <c r="FI270" s="62">
        <v>70</v>
      </c>
      <c r="FJ270" s="62">
        <v>0.37886402287741011</v>
      </c>
      <c r="FK270" s="62">
        <v>13.93</v>
      </c>
      <c r="FL270" s="76">
        <v>49385</v>
      </c>
      <c r="FM270" s="76">
        <v>277.33188919910498</v>
      </c>
      <c r="FN270" s="76">
        <v>13.919</v>
      </c>
      <c r="FO270" s="76">
        <v>70</v>
      </c>
      <c r="FP270" s="76">
        <v>0.40588531991464449</v>
      </c>
      <c r="FQ270" s="76">
        <v>13.909000000000001</v>
      </c>
      <c r="FR270" s="76">
        <v>0</v>
      </c>
      <c r="FS270" s="76">
        <v>0</v>
      </c>
      <c r="FT270" s="76">
        <v>13.9</v>
      </c>
      <c r="FU270" s="76">
        <v>550</v>
      </c>
      <c r="FV270" s="76">
        <v>3.3652412636840072</v>
      </c>
      <c r="FW270" s="76">
        <v>13.91</v>
      </c>
      <c r="FX270" s="76">
        <v>211870</v>
      </c>
      <c r="FY270" s="76">
        <v>1324.0201651113186</v>
      </c>
      <c r="FZ270" s="76">
        <v>13.917999999999999</v>
      </c>
      <c r="GA270" s="76">
        <v>800</v>
      </c>
      <c r="GB270" s="76">
        <v>5.0893554240302281</v>
      </c>
      <c r="GC270" s="62">
        <v>13.926</v>
      </c>
      <c r="GD270" s="62">
        <v>0</v>
      </c>
      <c r="GE270" s="62">
        <v>0</v>
      </c>
      <c r="GF270" s="62">
        <v>13.933</v>
      </c>
      <c r="GG270" s="62">
        <v>0</v>
      </c>
      <c r="GH270" s="62">
        <v>0</v>
      </c>
      <c r="GI270" s="62">
        <v>13.94</v>
      </c>
      <c r="GJ270" s="62">
        <v>180</v>
      </c>
      <c r="GK270" s="62">
        <v>1.1934110166645651</v>
      </c>
      <c r="GL270" s="62">
        <v>13.999000000000001</v>
      </c>
      <c r="GM270" s="62">
        <v>0</v>
      </c>
      <c r="GN270" s="62">
        <v>0</v>
      </c>
      <c r="GO270" s="62">
        <v>14.05</v>
      </c>
      <c r="GP270" s="62">
        <v>32530</v>
      </c>
      <c r="GQ270" s="62">
        <v>220.60871950177142</v>
      </c>
      <c r="GR270" s="62">
        <v>14.092000000000001</v>
      </c>
      <c r="GS270" s="62">
        <v>0</v>
      </c>
      <c r="GT270" s="62">
        <v>0</v>
      </c>
      <c r="GU270" s="62">
        <v>14.128</v>
      </c>
      <c r="GV270" s="62">
        <v>280</v>
      </c>
      <c r="GW270" s="62">
        <v>1.9008694224005678</v>
      </c>
      <c r="GX270" s="62">
        <v>14.16</v>
      </c>
      <c r="GY270" s="62">
        <v>0</v>
      </c>
      <c r="GZ270" s="62">
        <v>0</v>
      </c>
      <c r="HA270" s="62">
        <v>14.19</v>
      </c>
      <c r="HB270" s="62">
        <v>27970</v>
      </c>
      <c r="HC270" s="62">
        <v>186.90626488053141</v>
      </c>
      <c r="HD270" s="62">
        <v>14.223000000000001</v>
      </c>
      <c r="HE270" s="62">
        <v>570</v>
      </c>
      <c r="HF270" s="62">
        <v>3.7057605281991237</v>
      </c>
      <c r="HG270" s="62">
        <v>14.25</v>
      </c>
      <c r="HH270" s="62">
        <v>16190</v>
      </c>
      <c r="HI270" s="62">
        <v>101.36756260431022</v>
      </c>
      <c r="HJ270" s="62">
        <v>0</v>
      </c>
      <c r="HK270" s="62">
        <v>0</v>
      </c>
      <c r="HL270" s="62">
        <v>0</v>
      </c>
      <c r="HM270" s="62">
        <v>14.25</v>
      </c>
      <c r="HN270" s="62">
        <v>0</v>
      </c>
      <c r="HO270" s="62">
        <v>0</v>
      </c>
      <c r="HP270" s="62">
        <v>14.25</v>
      </c>
      <c r="HQ270" s="62">
        <v>0</v>
      </c>
      <c r="HR270" s="62">
        <v>0</v>
      </c>
    </row>
    <row r="271" spans="32:226" s="43" customFormat="1">
      <c r="AF271" s="54">
        <v>42397</v>
      </c>
      <c r="AG271" s="43">
        <v>14.45</v>
      </c>
      <c r="AH271" s="43">
        <v>249160</v>
      </c>
      <c r="AI271" s="43">
        <f t="shared" si="80"/>
        <v>249160</v>
      </c>
      <c r="AK271" s="58">
        <f t="shared" si="81"/>
        <v>42459</v>
      </c>
      <c r="AL271" s="43">
        <f t="shared" si="78"/>
        <v>266</v>
      </c>
      <c r="AM271" s="43">
        <f>IF(AK271="","",NETWORKDAYS(AK271,$AM$2,FERIADOS!$A$1:$A$830)-1)</f>
        <v>192</v>
      </c>
      <c r="AN271" s="63">
        <v>3.6034000000000002</v>
      </c>
      <c r="AO271" s="43">
        <f t="shared" si="82"/>
        <v>13.76</v>
      </c>
      <c r="AP271" s="50">
        <f t="shared" si="83"/>
        <v>119410</v>
      </c>
      <c r="AQ271" s="59">
        <f t="shared" si="79"/>
        <v>201.17805321271078</v>
      </c>
      <c r="AR271" s="59">
        <f t="shared" si="84"/>
        <v>0</v>
      </c>
      <c r="AS271" s="72">
        <v>42459</v>
      </c>
      <c r="AT271" s="73">
        <v>3673.5636143056245</v>
      </c>
      <c r="AU271" s="62">
        <v>0</v>
      </c>
      <c r="AV271" s="62">
        <v>0</v>
      </c>
      <c r="AW271" s="62">
        <v>0</v>
      </c>
      <c r="AX271" s="62">
        <v>0</v>
      </c>
      <c r="AY271" s="62">
        <v>0</v>
      </c>
      <c r="AZ271" s="62">
        <v>0</v>
      </c>
      <c r="BA271" s="62">
        <v>0</v>
      </c>
      <c r="BB271" s="62">
        <v>0</v>
      </c>
      <c r="BC271" s="62">
        <v>0</v>
      </c>
      <c r="BD271" s="62">
        <v>0</v>
      </c>
      <c r="BE271" s="62">
        <v>0</v>
      </c>
      <c r="BF271" s="62">
        <v>0</v>
      </c>
      <c r="BG271" s="62">
        <v>0</v>
      </c>
      <c r="BH271" s="62">
        <v>0</v>
      </c>
      <c r="BI271" s="62">
        <v>0</v>
      </c>
      <c r="BJ271" s="62">
        <v>0</v>
      </c>
      <c r="BK271" s="62">
        <v>0</v>
      </c>
      <c r="BL271" s="62">
        <v>0</v>
      </c>
      <c r="BM271" s="62">
        <v>0</v>
      </c>
      <c r="BN271" s="74">
        <v>0</v>
      </c>
      <c r="BO271" s="75">
        <v>0</v>
      </c>
      <c r="BP271" s="62">
        <v>0</v>
      </c>
      <c r="BQ271" s="62">
        <v>0</v>
      </c>
      <c r="BR271" s="62">
        <v>0</v>
      </c>
      <c r="BS271" s="62">
        <v>0</v>
      </c>
      <c r="BT271" s="62">
        <v>0</v>
      </c>
      <c r="BU271" s="62">
        <v>0</v>
      </c>
      <c r="BV271" s="62">
        <v>14.132</v>
      </c>
      <c r="BW271" s="62">
        <v>21970</v>
      </c>
      <c r="BX271" s="62">
        <v>0.63496158053787277</v>
      </c>
      <c r="BY271" s="62">
        <v>14.14</v>
      </c>
      <c r="BZ271" s="62">
        <v>61505</v>
      </c>
      <c r="CA271" s="62">
        <v>13.484816214485694</v>
      </c>
      <c r="CB271" s="62">
        <v>14.11</v>
      </c>
      <c r="CC271" s="62">
        <v>26395</v>
      </c>
      <c r="CD271" s="62">
        <v>10.952889921310071</v>
      </c>
      <c r="CE271" s="62">
        <v>14.085000000000001</v>
      </c>
      <c r="CF271" s="62">
        <v>116515</v>
      </c>
      <c r="CG271" s="62">
        <v>71.712652428045956</v>
      </c>
      <c r="CH271" s="62">
        <v>14.04</v>
      </c>
      <c r="CI271" s="62">
        <v>890</v>
      </c>
      <c r="CJ271" s="62">
        <v>0.71456331366424453</v>
      </c>
      <c r="CK271" s="62">
        <v>14</v>
      </c>
      <c r="CL271" s="62">
        <v>3415</v>
      </c>
      <c r="CM271" s="62">
        <v>3.4270947333315034</v>
      </c>
      <c r="CN271" s="62">
        <v>13.975</v>
      </c>
      <c r="CO271" s="62">
        <v>18350</v>
      </c>
      <c r="CP271" s="62">
        <v>21.699652319009218</v>
      </c>
      <c r="CQ271" s="62">
        <v>13.845000000000001</v>
      </c>
      <c r="CR271" s="62">
        <v>970</v>
      </c>
      <c r="CS271" s="62">
        <v>1.3109255386861314</v>
      </c>
      <c r="CT271" s="62">
        <v>13.845000000000001</v>
      </c>
      <c r="CU271" s="62">
        <v>970</v>
      </c>
      <c r="CV271" s="62">
        <v>1.469358688969713</v>
      </c>
      <c r="CW271" s="62">
        <v>13.845000000000001</v>
      </c>
      <c r="CX271" s="62">
        <v>119410</v>
      </c>
      <c r="CY271" s="62">
        <v>201.17805321271078</v>
      </c>
      <c r="CZ271" s="62">
        <v>13.702</v>
      </c>
      <c r="DA271" s="62">
        <v>3180</v>
      </c>
      <c r="DB271" s="62">
        <v>5.9347787639272367</v>
      </c>
      <c r="DC271" s="62">
        <v>13.662000000000001</v>
      </c>
      <c r="DD271" s="62">
        <v>1840</v>
      </c>
      <c r="DE271" s="62">
        <v>3.689974470984001</v>
      </c>
      <c r="DF271" s="62">
        <v>13.62</v>
      </c>
      <c r="DG271" s="62">
        <v>11485</v>
      </c>
      <c r="DH271" s="62">
        <v>25.030420677017851</v>
      </c>
      <c r="DI271" s="62">
        <v>0</v>
      </c>
      <c r="DJ271" s="62">
        <v>0</v>
      </c>
      <c r="DK271" s="62">
        <v>0</v>
      </c>
      <c r="DL271" s="62">
        <v>0</v>
      </c>
      <c r="DM271" s="62">
        <v>0</v>
      </c>
      <c r="DN271" s="62">
        <v>0</v>
      </c>
      <c r="DO271" s="62">
        <v>13.53</v>
      </c>
      <c r="DP271" s="62">
        <v>17495</v>
      </c>
      <c r="DQ271" s="62">
        <v>45.858925736144606</v>
      </c>
      <c r="DR271" s="62">
        <v>0</v>
      </c>
      <c r="DS271" s="62">
        <v>0</v>
      </c>
      <c r="DT271" s="62">
        <v>0</v>
      </c>
      <c r="DU271" s="62">
        <v>0</v>
      </c>
      <c r="DV271" s="62">
        <v>0</v>
      </c>
      <c r="DW271" s="62">
        <v>0</v>
      </c>
      <c r="DX271" s="62">
        <v>13.47</v>
      </c>
      <c r="DY271" s="62">
        <v>2865</v>
      </c>
      <c r="DZ271" s="62">
        <v>8.7514619503153774</v>
      </c>
      <c r="EA271" s="62"/>
      <c r="EB271" s="62"/>
      <c r="EC271" s="62"/>
      <c r="ED271" s="62"/>
      <c r="EE271" s="62"/>
      <c r="EF271" s="62"/>
      <c r="EG271" s="62">
        <v>13.46</v>
      </c>
      <c r="EH271" s="62">
        <v>225675</v>
      </c>
      <c r="EI271" s="62">
        <v>775.81368903447958</v>
      </c>
      <c r="EJ271" s="62"/>
      <c r="EK271" s="62">
        <v>0</v>
      </c>
      <c r="EL271" s="62">
        <v>0</v>
      </c>
      <c r="EM271" s="62">
        <v>0</v>
      </c>
      <c r="EN271" s="62">
        <v>0</v>
      </c>
      <c r="EO271" s="62">
        <v>0</v>
      </c>
      <c r="EP271" s="62">
        <v>13.48</v>
      </c>
      <c r="EQ271" s="62">
        <v>14405</v>
      </c>
      <c r="ER271" s="62">
        <v>54.629621544086199</v>
      </c>
      <c r="ES271" s="62">
        <v>13.5</v>
      </c>
      <c r="ET271" s="62">
        <v>18490</v>
      </c>
      <c r="EU271" s="62">
        <v>76.405042683364314</v>
      </c>
      <c r="EV271" s="62">
        <v>13.53</v>
      </c>
      <c r="EW271" s="62">
        <v>3755</v>
      </c>
      <c r="EX271" s="62">
        <v>16.708992041159924</v>
      </c>
      <c r="EY271" s="62">
        <v>13.52</v>
      </c>
      <c r="EZ271" s="62">
        <v>124740</v>
      </c>
      <c r="FA271" s="62">
        <v>591.14760741619443</v>
      </c>
      <c r="FB271" s="62">
        <v>13.54</v>
      </c>
      <c r="FC271" s="62">
        <v>1595</v>
      </c>
      <c r="FD271" s="62">
        <v>7.9708316136526793</v>
      </c>
      <c r="FE271" s="62">
        <v>13.61</v>
      </c>
      <c r="FF271" s="62">
        <v>4595</v>
      </c>
      <c r="FG271" s="62">
        <v>24.026436923854781</v>
      </c>
      <c r="FH271" s="62">
        <v>13.57</v>
      </c>
      <c r="FI271" s="62">
        <v>4410</v>
      </c>
      <c r="FJ271" s="62">
        <v>24.145404246448802</v>
      </c>
      <c r="FK271" s="62">
        <v>13.61</v>
      </c>
      <c r="FL271" s="76">
        <v>47650</v>
      </c>
      <c r="FM271" s="76">
        <v>270.49114641969823</v>
      </c>
      <c r="FN271" s="76">
        <v>13.613</v>
      </c>
      <c r="FO271" s="76">
        <v>5225</v>
      </c>
      <c r="FP271" s="76">
        <v>30.625457208250623</v>
      </c>
      <c r="FQ271" s="76">
        <v>13.615</v>
      </c>
      <c r="FR271" s="76">
        <v>1050</v>
      </c>
      <c r="FS271" s="76">
        <v>6.3280546526732264</v>
      </c>
      <c r="FT271" s="76">
        <v>13.618</v>
      </c>
      <c r="FU271" s="76">
        <v>90</v>
      </c>
      <c r="FV271" s="76">
        <v>0.55669866727697936</v>
      </c>
      <c r="FW271" s="76">
        <v>13.62</v>
      </c>
      <c r="FX271" s="76">
        <v>134400</v>
      </c>
      <c r="FY271" s="76">
        <v>849.90914129847886</v>
      </c>
      <c r="FZ271" s="76">
        <v>13.631</v>
      </c>
      <c r="GA271" s="76">
        <v>65</v>
      </c>
      <c r="GB271" s="76">
        <v>0.41861554095095432</v>
      </c>
      <c r="GC271" s="62">
        <v>13.641999999999999</v>
      </c>
      <c r="GD271" s="62">
        <v>955</v>
      </c>
      <c r="GE271" s="62">
        <v>6.2502705941069783</v>
      </c>
      <c r="GF271" s="62">
        <v>13.651</v>
      </c>
      <c r="GG271" s="62">
        <v>5</v>
      </c>
      <c r="GH271" s="62">
        <v>3.3205342593799848E-2</v>
      </c>
      <c r="GI271" s="62">
        <v>13.66</v>
      </c>
      <c r="GJ271" s="62">
        <v>475</v>
      </c>
      <c r="GK271" s="62">
        <v>3.192558298384395</v>
      </c>
      <c r="GL271" s="62">
        <v>13.724</v>
      </c>
      <c r="GM271" s="62">
        <v>0</v>
      </c>
      <c r="GN271" s="62">
        <v>0</v>
      </c>
      <c r="GO271" s="62">
        <v>13.78</v>
      </c>
      <c r="GP271" s="62">
        <v>32715</v>
      </c>
      <c r="GQ271" s="62">
        <v>225.28285007646787</v>
      </c>
      <c r="GR271" s="62">
        <v>13.824999999999999</v>
      </c>
      <c r="GS271" s="62">
        <v>0</v>
      </c>
      <c r="GT271" s="62">
        <v>0</v>
      </c>
      <c r="GU271" s="62">
        <v>13.864000000000001</v>
      </c>
      <c r="GV271" s="62">
        <v>565</v>
      </c>
      <c r="GW271" s="62">
        <v>3.9017788287306456</v>
      </c>
      <c r="GX271" s="62">
        <v>13.898</v>
      </c>
      <c r="GY271" s="62">
        <v>0</v>
      </c>
      <c r="GZ271" s="62">
        <v>0</v>
      </c>
      <c r="HA271" s="62">
        <v>13.93</v>
      </c>
      <c r="HB271" s="62">
        <v>34000</v>
      </c>
      <c r="HC271" s="62">
        <v>231.56001596530325</v>
      </c>
      <c r="HD271" s="62">
        <v>13.968999999999999</v>
      </c>
      <c r="HE271" s="62">
        <v>2665</v>
      </c>
      <c r="HF271" s="62">
        <v>17.687947063304986</v>
      </c>
      <c r="HG271" s="62">
        <v>14</v>
      </c>
      <c r="HH271" s="62">
        <v>6345</v>
      </c>
      <c r="HI271" s="62">
        <v>40.627719297022807</v>
      </c>
      <c r="HJ271" s="62">
        <v>0</v>
      </c>
      <c r="HK271" s="62">
        <v>0</v>
      </c>
      <c r="HL271" s="62">
        <v>0</v>
      </c>
      <c r="HM271" s="62">
        <v>14</v>
      </c>
      <c r="HN271" s="62">
        <v>0</v>
      </c>
      <c r="HO271" s="62">
        <v>0</v>
      </c>
      <c r="HP271" s="62">
        <v>14</v>
      </c>
      <c r="HQ271" s="62">
        <v>0</v>
      </c>
      <c r="HR271" s="62">
        <v>0</v>
      </c>
    </row>
    <row r="272" spans="32:226" s="43" customFormat="1">
      <c r="AF272" s="54">
        <v>42398</v>
      </c>
      <c r="AG272" s="43">
        <v>14.52</v>
      </c>
      <c r="AH272" s="43">
        <v>245390</v>
      </c>
      <c r="AI272" s="43">
        <f t="shared" si="80"/>
        <v>245390</v>
      </c>
      <c r="AK272" s="58">
        <f t="shared" si="81"/>
        <v>42458</v>
      </c>
      <c r="AL272" s="43">
        <f t="shared" si="78"/>
        <v>267</v>
      </c>
      <c r="AM272" s="43">
        <f>IF(AK272="","",NETWORKDAYS(AK272,$AM$2,FERIADOS!$A$1:$A$830)-1)</f>
        <v>193</v>
      </c>
      <c r="AN272" s="63">
        <v>3.6387999999999998</v>
      </c>
      <c r="AO272" s="43">
        <f t="shared" si="82"/>
        <v>13.725</v>
      </c>
      <c r="AP272" s="50">
        <f t="shared" si="83"/>
        <v>239400</v>
      </c>
      <c r="AQ272" s="59">
        <f t="shared" si="79"/>
        <v>401.50247249291141</v>
      </c>
      <c r="AR272" s="59">
        <f t="shared" si="84"/>
        <v>0</v>
      </c>
      <c r="AS272" s="72">
        <v>42458</v>
      </c>
      <c r="AT272" s="73">
        <v>3973.4465789073724</v>
      </c>
      <c r="AU272" s="62">
        <v>0</v>
      </c>
      <c r="AV272" s="62">
        <v>0</v>
      </c>
      <c r="AW272" s="62">
        <v>0</v>
      </c>
      <c r="AX272" s="62">
        <v>0</v>
      </c>
      <c r="AY272" s="62">
        <v>0</v>
      </c>
      <c r="AZ272" s="62">
        <v>0</v>
      </c>
      <c r="BA272" s="62">
        <v>0</v>
      </c>
      <c r="BB272" s="62">
        <v>0</v>
      </c>
      <c r="BC272" s="62">
        <v>0</v>
      </c>
      <c r="BD272" s="62">
        <v>0</v>
      </c>
      <c r="BE272" s="62">
        <v>0</v>
      </c>
      <c r="BF272" s="62">
        <v>0</v>
      </c>
      <c r="BG272" s="62">
        <v>0</v>
      </c>
      <c r="BH272" s="62">
        <v>0</v>
      </c>
      <c r="BI272" s="62">
        <v>0</v>
      </c>
      <c r="BJ272" s="62">
        <v>0</v>
      </c>
      <c r="BK272" s="62">
        <v>0</v>
      </c>
      <c r="BL272" s="62">
        <v>0</v>
      </c>
      <c r="BM272" s="62">
        <v>0</v>
      </c>
      <c r="BN272" s="74">
        <v>0</v>
      </c>
      <c r="BO272" s="75">
        <v>0</v>
      </c>
      <c r="BP272" s="62">
        <v>0</v>
      </c>
      <c r="BQ272" s="62">
        <v>0</v>
      </c>
      <c r="BR272" s="62">
        <v>0</v>
      </c>
      <c r="BS272" s="62">
        <v>0</v>
      </c>
      <c r="BT272" s="62">
        <v>0</v>
      </c>
      <c r="BU272" s="62">
        <v>0</v>
      </c>
      <c r="BV272" s="62">
        <v>14.131</v>
      </c>
      <c r="BW272" s="62">
        <v>38290</v>
      </c>
      <c r="BX272" s="62">
        <v>1.4604000557415948</v>
      </c>
      <c r="BY272" s="62">
        <v>14.138</v>
      </c>
      <c r="BZ272" s="62">
        <v>71495</v>
      </c>
      <c r="CA272" s="62">
        <v>16.189311519239165</v>
      </c>
      <c r="CB272" s="62">
        <v>14.096</v>
      </c>
      <c r="CC272" s="62">
        <v>10930</v>
      </c>
      <c r="CD272" s="62">
        <v>4.5917334641132737</v>
      </c>
      <c r="CE272" s="62">
        <v>14.074999999999999</v>
      </c>
      <c r="CF272" s="62">
        <v>82150</v>
      </c>
      <c r="CG272" s="62">
        <v>50.807492659289579</v>
      </c>
      <c r="CH272" s="62">
        <v>14.03</v>
      </c>
      <c r="CI272" s="62">
        <v>2500</v>
      </c>
      <c r="CJ272" s="62">
        <v>2.0097099893899211</v>
      </c>
      <c r="CK272" s="62">
        <v>13.98</v>
      </c>
      <c r="CL272" s="62">
        <v>4105</v>
      </c>
      <c r="CM272" s="62">
        <v>4.1154477698114729</v>
      </c>
      <c r="CN272" s="62">
        <v>13.95</v>
      </c>
      <c r="CO272" s="62">
        <v>39615</v>
      </c>
      <c r="CP272" s="62">
        <v>46.736160528490096</v>
      </c>
      <c r="CQ272" s="62">
        <v>13.82</v>
      </c>
      <c r="CR272" s="62">
        <v>0</v>
      </c>
      <c r="CS272" s="62">
        <v>0</v>
      </c>
      <c r="CT272" s="62">
        <v>13.82</v>
      </c>
      <c r="CU272" s="62">
        <v>0</v>
      </c>
      <c r="CV272" s="62">
        <v>0</v>
      </c>
      <c r="CW272" s="62">
        <v>13.82</v>
      </c>
      <c r="CX272" s="62">
        <v>239400</v>
      </c>
      <c r="CY272" s="62">
        <v>401.50247249291141</v>
      </c>
      <c r="CZ272" s="62">
        <v>13.656000000000001</v>
      </c>
      <c r="DA272" s="62">
        <v>0</v>
      </c>
      <c r="DB272" s="62">
        <v>0</v>
      </c>
      <c r="DC272" s="62">
        <v>13.61</v>
      </c>
      <c r="DD272" s="62">
        <v>100</v>
      </c>
      <c r="DE272" s="62">
        <v>0.19951811809517095</v>
      </c>
      <c r="DF272" s="62">
        <v>13.56</v>
      </c>
      <c r="DG272" s="62">
        <v>37705</v>
      </c>
      <c r="DH272" s="62">
        <v>81.738532369480296</v>
      </c>
      <c r="DI272" s="62">
        <v>0</v>
      </c>
      <c r="DJ272" s="62">
        <v>0</v>
      </c>
      <c r="DK272" s="62">
        <v>0</v>
      </c>
      <c r="DL272" s="62">
        <v>0</v>
      </c>
      <c r="DM272" s="62">
        <v>0</v>
      </c>
      <c r="DN272" s="62">
        <v>0</v>
      </c>
      <c r="DO272" s="62">
        <v>13.44</v>
      </c>
      <c r="DP272" s="62">
        <v>18245</v>
      </c>
      <c r="DQ272" s="62">
        <v>47.57034444978305</v>
      </c>
      <c r="DR272" s="62">
        <v>0</v>
      </c>
      <c r="DS272" s="62">
        <v>0</v>
      </c>
      <c r="DT272" s="62">
        <v>0</v>
      </c>
      <c r="DU272" s="62">
        <v>0</v>
      </c>
      <c r="DV272" s="62">
        <v>0</v>
      </c>
      <c r="DW272" s="62">
        <v>0</v>
      </c>
      <c r="DX272" s="62">
        <v>13.34</v>
      </c>
      <c r="DY272" s="62">
        <v>5920</v>
      </c>
      <c r="DZ272" s="62">
        <v>17.997206571442682</v>
      </c>
      <c r="EA272" s="62"/>
      <c r="EB272" s="62"/>
      <c r="EC272" s="62"/>
      <c r="ED272" s="62"/>
      <c r="EE272" s="62"/>
      <c r="EF272" s="62"/>
      <c r="EG272" s="62">
        <v>13.3</v>
      </c>
      <c r="EH272" s="62">
        <v>217695</v>
      </c>
      <c r="EI272" s="62">
        <v>745.29946817461609</v>
      </c>
      <c r="EJ272" s="62"/>
      <c r="EK272" s="62">
        <v>0</v>
      </c>
      <c r="EL272" s="62">
        <v>0</v>
      </c>
      <c r="EM272" s="62">
        <v>0</v>
      </c>
      <c r="EN272" s="62">
        <v>0</v>
      </c>
      <c r="EO272" s="62">
        <v>0</v>
      </c>
      <c r="EP272" s="62">
        <v>13.32</v>
      </c>
      <c r="EQ272" s="62">
        <v>67345</v>
      </c>
      <c r="ER272" s="62">
        <v>254.36507196142946</v>
      </c>
      <c r="ES272" s="62">
        <v>13.35</v>
      </c>
      <c r="ET272" s="62">
        <v>27350</v>
      </c>
      <c r="EU272" s="62">
        <v>112.54124519299577</v>
      </c>
      <c r="EV272" s="62">
        <v>13.378</v>
      </c>
      <c r="EW272" s="62">
        <v>55</v>
      </c>
      <c r="EX272" s="62">
        <v>0.24376209608562446</v>
      </c>
      <c r="EY272" s="62">
        <v>13.4</v>
      </c>
      <c r="EZ272" s="62">
        <v>79945</v>
      </c>
      <c r="FA272" s="62">
        <v>377.02215380653018</v>
      </c>
      <c r="FB272" s="62">
        <v>13.443</v>
      </c>
      <c r="FC272" s="62">
        <v>40</v>
      </c>
      <c r="FD272" s="62">
        <v>0.1987909245797945</v>
      </c>
      <c r="FE272" s="62">
        <v>13.48</v>
      </c>
      <c r="FF272" s="62">
        <v>10595</v>
      </c>
      <c r="FG272" s="62">
        <v>55.166961787230875</v>
      </c>
      <c r="FH272" s="62">
        <v>13.491</v>
      </c>
      <c r="FI272" s="62">
        <v>385</v>
      </c>
      <c r="FJ272" s="62">
        <v>2.09529028575882</v>
      </c>
      <c r="FK272" s="62">
        <v>13.5</v>
      </c>
      <c r="FL272" s="76">
        <v>44430</v>
      </c>
      <c r="FM272" s="76">
        <v>251.04996108033001</v>
      </c>
      <c r="FN272" s="76">
        <v>13.5</v>
      </c>
      <c r="FO272" s="76">
        <v>295</v>
      </c>
      <c r="FP272" s="76">
        <v>1.72164866630268</v>
      </c>
      <c r="FQ272" s="76">
        <v>13.5</v>
      </c>
      <c r="FR272" s="76">
        <v>100</v>
      </c>
      <c r="FS272" s="76">
        <v>0.6002431310191767</v>
      </c>
      <c r="FT272" s="76">
        <v>13.5</v>
      </c>
      <c r="FU272" s="76">
        <v>210</v>
      </c>
      <c r="FV272" s="76">
        <v>1.2941851258676691</v>
      </c>
      <c r="FW272" s="76">
        <v>13.5</v>
      </c>
      <c r="FX272" s="76">
        <v>177185</v>
      </c>
      <c r="FY272" s="76">
        <v>1116.6991730231509</v>
      </c>
      <c r="FZ272" s="76">
        <v>13.516999999999999</v>
      </c>
      <c r="GA272" s="76">
        <v>30</v>
      </c>
      <c r="GB272" s="76">
        <v>0.1925372448179829</v>
      </c>
      <c r="GC272" s="62">
        <v>13.532</v>
      </c>
      <c r="GD272" s="62">
        <v>70</v>
      </c>
      <c r="GE272" s="62">
        <v>0.45654136875172008</v>
      </c>
      <c r="GF272" s="62">
        <v>13.547000000000001</v>
      </c>
      <c r="GG272" s="62">
        <v>65</v>
      </c>
      <c r="GH272" s="62">
        <v>0.4301120041440567</v>
      </c>
      <c r="GI272" s="62">
        <v>13.56</v>
      </c>
      <c r="GJ272" s="62">
        <v>2245</v>
      </c>
      <c r="GK272" s="62">
        <v>15.033981692268341</v>
      </c>
      <c r="GL272" s="62">
        <v>13.619</v>
      </c>
      <c r="GM272" s="62">
        <v>30</v>
      </c>
      <c r="GN272" s="62">
        <v>0.20410599209624186</v>
      </c>
      <c r="GO272" s="62">
        <v>13.67</v>
      </c>
      <c r="GP272" s="62">
        <v>21285</v>
      </c>
      <c r="GQ272" s="62">
        <v>146.24955837379829</v>
      </c>
      <c r="GR272" s="62">
        <v>13.721</v>
      </c>
      <c r="GS272" s="62">
        <v>65</v>
      </c>
      <c r="GT272" s="62">
        <v>0.44827257879089599</v>
      </c>
      <c r="GU272" s="62">
        <v>13.765000000000001</v>
      </c>
      <c r="GV272" s="62">
        <v>475</v>
      </c>
      <c r="GW272" s="62">
        <v>3.2731001454030912</v>
      </c>
      <c r="GX272" s="62">
        <v>13.804</v>
      </c>
      <c r="GY272" s="62">
        <v>75</v>
      </c>
      <c r="GZ272" s="62">
        <v>0.5142746853244462</v>
      </c>
      <c r="HA272" s="62">
        <v>13.84</v>
      </c>
      <c r="HB272" s="62">
        <v>21030</v>
      </c>
      <c r="HC272" s="62">
        <v>142.9199801263475</v>
      </c>
      <c r="HD272" s="62">
        <v>13.88</v>
      </c>
      <c r="HE272" s="62">
        <v>8115</v>
      </c>
      <c r="HF272" s="62">
        <v>53.779799813144329</v>
      </c>
      <c r="HG272" s="62">
        <v>13.95</v>
      </c>
      <c r="HH272" s="62">
        <v>2625</v>
      </c>
      <c r="HI272" s="62">
        <v>16.728029638801615</v>
      </c>
      <c r="HJ272" s="62">
        <v>0</v>
      </c>
      <c r="HK272" s="62">
        <v>0</v>
      </c>
      <c r="HL272" s="62">
        <v>0</v>
      </c>
      <c r="HM272" s="62">
        <v>13.95</v>
      </c>
      <c r="HN272" s="62">
        <v>0</v>
      </c>
      <c r="HO272" s="62">
        <v>0</v>
      </c>
      <c r="HP272" s="62">
        <v>13.95</v>
      </c>
      <c r="HQ272" s="62">
        <v>0</v>
      </c>
      <c r="HR272" s="62">
        <v>0</v>
      </c>
    </row>
    <row r="273" spans="32:226" s="43" customFormat="1">
      <c r="AF273" s="54">
        <v>42401</v>
      </c>
      <c r="AG273" s="43">
        <v>14.4</v>
      </c>
      <c r="AH273" s="43">
        <v>239700</v>
      </c>
      <c r="AI273" s="43">
        <f t="shared" si="80"/>
        <v>239700</v>
      </c>
      <c r="AK273" s="58">
        <f t="shared" si="81"/>
        <v>42457</v>
      </c>
      <c r="AL273" s="43">
        <f t="shared" si="78"/>
        <v>268</v>
      </c>
      <c r="AM273" s="43">
        <f>IF(AK273="","",NETWORKDAYS(AK273,$AM$2,FERIADOS!$A$1:$A$830)-1)</f>
        <v>194</v>
      </c>
      <c r="AN273" s="63">
        <v>3.6273</v>
      </c>
      <c r="AO273" s="43">
        <f t="shared" si="82"/>
        <v>13.74</v>
      </c>
      <c r="AP273" s="50">
        <f t="shared" si="83"/>
        <v>90920</v>
      </c>
      <c r="AQ273" s="59">
        <f t="shared" si="79"/>
        <v>153.64541748549723</v>
      </c>
      <c r="AR273" s="59">
        <f t="shared" si="84"/>
        <v>0</v>
      </c>
      <c r="AS273" s="72">
        <v>42457</v>
      </c>
      <c r="AT273" s="73">
        <v>2467.3733881954699</v>
      </c>
      <c r="AU273" s="62">
        <v>0</v>
      </c>
      <c r="AV273" s="62">
        <v>0</v>
      </c>
      <c r="AW273" s="62">
        <v>0</v>
      </c>
      <c r="AX273" s="62">
        <v>0</v>
      </c>
      <c r="AY273" s="62">
        <v>0</v>
      </c>
      <c r="AZ273" s="62">
        <v>0</v>
      </c>
      <c r="BA273" s="62">
        <v>0</v>
      </c>
      <c r="BB273" s="62">
        <v>0</v>
      </c>
      <c r="BC273" s="62">
        <v>0</v>
      </c>
      <c r="BD273" s="62">
        <v>0</v>
      </c>
      <c r="BE273" s="62">
        <v>0</v>
      </c>
      <c r="BF273" s="62">
        <v>0</v>
      </c>
      <c r="BG273" s="62">
        <v>0</v>
      </c>
      <c r="BH273" s="62">
        <v>0</v>
      </c>
      <c r="BI273" s="62">
        <v>0</v>
      </c>
      <c r="BJ273" s="62">
        <v>0</v>
      </c>
      <c r="BK273" s="62">
        <v>0</v>
      </c>
      <c r="BL273" s="62">
        <v>0</v>
      </c>
      <c r="BM273" s="62">
        <v>0</v>
      </c>
      <c r="BN273" s="74">
        <v>0</v>
      </c>
      <c r="BO273" s="75">
        <v>0</v>
      </c>
      <c r="BP273" s="62">
        <v>0</v>
      </c>
      <c r="BQ273" s="62">
        <v>0</v>
      </c>
      <c r="BR273" s="62">
        <v>0</v>
      </c>
      <c r="BS273" s="62">
        <v>0</v>
      </c>
      <c r="BT273" s="62">
        <v>0</v>
      </c>
      <c r="BU273" s="62">
        <v>0</v>
      </c>
      <c r="BV273" s="62">
        <v>14.135</v>
      </c>
      <c r="BW273" s="62">
        <v>82190</v>
      </c>
      <c r="BX273" s="62">
        <v>3.9286818759554656</v>
      </c>
      <c r="BY273" s="62">
        <v>14.14</v>
      </c>
      <c r="BZ273" s="62">
        <v>22770</v>
      </c>
      <c r="CA273" s="62">
        <v>5.3849658625681354</v>
      </c>
      <c r="CB273" s="62">
        <v>14.11</v>
      </c>
      <c r="CC273" s="62">
        <v>19160</v>
      </c>
      <c r="CD273" s="62">
        <v>8.248628888545575</v>
      </c>
      <c r="CE273" s="62">
        <v>14.07</v>
      </c>
      <c r="CF273" s="62">
        <v>46770</v>
      </c>
      <c r="CG273" s="62">
        <v>29.437004321525027</v>
      </c>
      <c r="CH273" s="62">
        <v>14.02</v>
      </c>
      <c r="CI273" s="62">
        <v>515</v>
      </c>
      <c r="CJ273" s="62">
        <v>0.4198633137574202</v>
      </c>
      <c r="CK273" s="62">
        <v>13.97</v>
      </c>
      <c r="CL273" s="62">
        <v>5135</v>
      </c>
      <c r="CM273" s="62">
        <v>5.2088717421689266</v>
      </c>
      <c r="CN273" s="62">
        <v>13.94</v>
      </c>
      <c r="CO273" s="62">
        <v>43455</v>
      </c>
      <c r="CP273" s="62">
        <v>51.798683110403353</v>
      </c>
      <c r="CQ273" s="62">
        <v>13.827999999999999</v>
      </c>
      <c r="CR273" s="62">
        <v>15</v>
      </c>
      <c r="CS273" s="62">
        <v>2.038911276923705E-2</v>
      </c>
      <c r="CT273" s="62">
        <v>13.827999999999999</v>
      </c>
      <c r="CU273" s="62">
        <v>15</v>
      </c>
      <c r="CV273" s="62">
        <v>2.2818588980278758E-2</v>
      </c>
      <c r="CW273" s="62">
        <v>13.827999999999999</v>
      </c>
      <c r="CX273" s="62">
        <v>90920</v>
      </c>
      <c r="CY273" s="62">
        <v>153.64541748549723</v>
      </c>
      <c r="CZ273" s="62">
        <v>13.678000000000001</v>
      </c>
      <c r="DA273" s="62">
        <v>15</v>
      </c>
      <c r="DB273" s="62">
        <v>2.8050910822282619E-2</v>
      </c>
      <c r="DC273" s="62">
        <v>13.645</v>
      </c>
      <c r="DD273" s="62">
        <v>25</v>
      </c>
      <c r="DE273" s="62">
        <v>5.019617614129683E-2</v>
      </c>
      <c r="DF273" s="62">
        <v>13.59</v>
      </c>
      <c r="DG273" s="62">
        <v>7940</v>
      </c>
      <c r="DH273" s="62">
        <v>17.316430518799059</v>
      </c>
      <c r="DI273" s="62">
        <v>0</v>
      </c>
      <c r="DJ273" s="62">
        <v>0</v>
      </c>
      <c r="DK273" s="62">
        <v>0</v>
      </c>
      <c r="DL273" s="62">
        <v>0</v>
      </c>
      <c r="DM273" s="62">
        <v>0</v>
      </c>
      <c r="DN273" s="62">
        <v>0</v>
      </c>
      <c r="DO273" s="62">
        <v>13.49</v>
      </c>
      <c r="DP273" s="62">
        <v>17430</v>
      </c>
      <c r="DQ273" s="62">
        <v>45.664333563922519</v>
      </c>
      <c r="DR273" s="62">
        <v>0</v>
      </c>
      <c r="DS273" s="62">
        <v>0</v>
      </c>
      <c r="DT273" s="62">
        <v>0</v>
      </c>
      <c r="DU273" s="62">
        <v>0</v>
      </c>
      <c r="DV273" s="62">
        <v>0</v>
      </c>
      <c r="DW273" s="62">
        <v>0</v>
      </c>
      <c r="DX273" s="62">
        <v>13.41</v>
      </c>
      <c r="DY273" s="62">
        <v>1605</v>
      </c>
      <c r="DZ273" s="62">
        <v>4.8975296140302262</v>
      </c>
      <c r="EA273" s="62"/>
      <c r="EB273" s="62"/>
      <c r="EC273" s="62"/>
      <c r="ED273" s="62"/>
      <c r="EE273" s="62"/>
      <c r="EF273" s="62"/>
      <c r="EG273" s="62">
        <v>13.37</v>
      </c>
      <c r="EH273" s="62">
        <v>110165</v>
      </c>
      <c r="EI273" s="62">
        <v>378.3762836957319</v>
      </c>
      <c r="EJ273" s="62"/>
      <c r="EK273" s="62">
        <v>0</v>
      </c>
      <c r="EL273" s="62">
        <v>0</v>
      </c>
      <c r="EM273" s="62">
        <v>0</v>
      </c>
      <c r="EN273" s="62">
        <v>0</v>
      </c>
      <c r="EO273" s="62">
        <v>0</v>
      </c>
      <c r="EP273" s="62">
        <v>13.42</v>
      </c>
      <c r="EQ273" s="62">
        <v>9620</v>
      </c>
      <c r="ER273" s="62">
        <v>36.407972042989712</v>
      </c>
      <c r="ES273" s="62">
        <v>13.46</v>
      </c>
      <c r="ET273" s="62">
        <v>10615</v>
      </c>
      <c r="EU273" s="62">
        <v>43.734852156892714</v>
      </c>
      <c r="EV273" s="62">
        <v>13.51</v>
      </c>
      <c r="EW273" s="62">
        <v>55</v>
      </c>
      <c r="EX273" s="62">
        <v>0.24380328240309812</v>
      </c>
      <c r="EY273" s="62">
        <v>13.55</v>
      </c>
      <c r="EZ273" s="62">
        <v>65780</v>
      </c>
      <c r="FA273" s="62">
        <v>309.95494309961254</v>
      </c>
      <c r="FB273" s="62">
        <v>13.603999999999999</v>
      </c>
      <c r="FC273" s="62">
        <v>55</v>
      </c>
      <c r="FD273" s="62">
        <v>0.27287953035936868</v>
      </c>
      <c r="FE273" s="62">
        <v>13.65</v>
      </c>
      <c r="FF273" s="62">
        <v>6090</v>
      </c>
      <c r="FG273" s="62">
        <v>31.631970868073168</v>
      </c>
      <c r="FH273" s="62">
        <v>13.683</v>
      </c>
      <c r="FI273" s="62">
        <v>55</v>
      </c>
      <c r="FJ273" s="62">
        <v>0.29818686596142463</v>
      </c>
      <c r="FK273" s="62">
        <v>13.71</v>
      </c>
      <c r="FL273" s="76">
        <v>44520</v>
      </c>
      <c r="FM273" s="76">
        <v>250.2849029839262</v>
      </c>
      <c r="FN273" s="76">
        <v>13.71</v>
      </c>
      <c r="FO273" s="76">
        <v>30</v>
      </c>
      <c r="FP273" s="76">
        <v>0.17410598487079629</v>
      </c>
      <c r="FQ273" s="76">
        <v>13.71</v>
      </c>
      <c r="FR273" s="76">
        <v>0</v>
      </c>
      <c r="FS273" s="76">
        <v>0</v>
      </c>
      <c r="FT273" s="76">
        <v>13.71</v>
      </c>
      <c r="FU273" s="76">
        <v>0</v>
      </c>
      <c r="FV273" s="76">
        <v>0</v>
      </c>
      <c r="FW273" s="76">
        <v>13.71</v>
      </c>
      <c r="FX273" s="76">
        <v>106510</v>
      </c>
      <c r="FY273" s="76">
        <v>666.49898482961919</v>
      </c>
      <c r="FZ273" s="76">
        <v>13.738</v>
      </c>
      <c r="GA273" s="76">
        <v>5</v>
      </c>
      <c r="GB273" s="76">
        <v>3.1827319616709059E-2</v>
      </c>
      <c r="GC273" s="62">
        <v>13.763999999999999</v>
      </c>
      <c r="GD273" s="62">
        <v>0</v>
      </c>
      <c r="GE273" s="62">
        <v>0</v>
      </c>
      <c r="GF273" s="62">
        <v>13.788</v>
      </c>
      <c r="GG273" s="62">
        <v>0</v>
      </c>
      <c r="GH273" s="62">
        <v>0</v>
      </c>
      <c r="GI273" s="62">
        <v>13.81</v>
      </c>
      <c r="GJ273" s="62">
        <v>755</v>
      </c>
      <c r="GK273" s="62">
        <v>4.998198410991268</v>
      </c>
      <c r="GL273" s="62">
        <v>13.869</v>
      </c>
      <c r="GM273" s="62">
        <v>0</v>
      </c>
      <c r="GN273" s="62">
        <v>0</v>
      </c>
      <c r="GO273" s="62">
        <v>13.92</v>
      </c>
      <c r="GP273" s="62">
        <v>39125</v>
      </c>
      <c r="GQ273" s="62">
        <v>265.15149483008469</v>
      </c>
      <c r="GR273" s="62">
        <v>13.977</v>
      </c>
      <c r="GS273" s="62">
        <v>0</v>
      </c>
      <c r="GT273" s="62">
        <v>0</v>
      </c>
      <c r="GU273" s="62">
        <v>14.026</v>
      </c>
      <c r="GV273" s="62">
        <v>85</v>
      </c>
      <c r="GW273" s="62">
        <v>0.57592719289282068</v>
      </c>
      <c r="GX273" s="62">
        <v>14.07</v>
      </c>
      <c r="GY273" s="62">
        <v>0</v>
      </c>
      <c r="GZ273" s="62">
        <v>0</v>
      </c>
      <c r="HA273" s="62">
        <v>14.11</v>
      </c>
      <c r="HB273" s="62">
        <v>13725</v>
      </c>
      <c r="HC273" s="62">
        <v>91.430630462561993</v>
      </c>
      <c r="HD273" s="62">
        <v>14.15</v>
      </c>
      <c r="HE273" s="62">
        <v>230</v>
      </c>
      <c r="HF273" s="62">
        <v>1.4905077407777914</v>
      </c>
      <c r="HG273" s="62">
        <v>14.24</v>
      </c>
      <c r="HH273" s="62">
        <v>9630</v>
      </c>
      <c r="HI273" s="62">
        <v>59.744051812218309</v>
      </c>
      <c r="HJ273" s="62">
        <v>0</v>
      </c>
      <c r="HK273" s="62">
        <v>0</v>
      </c>
      <c r="HL273" s="62">
        <v>0</v>
      </c>
      <c r="HM273" s="62">
        <v>14.24</v>
      </c>
      <c r="HN273" s="62">
        <v>0</v>
      </c>
      <c r="HO273" s="62">
        <v>0</v>
      </c>
      <c r="HP273" s="62">
        <v>14.24</v>
      </c>
      <c r="HQ273" s="62">
        <v>0</v>
      </c>
      <c r="HR273" s="62">
        <v>0</v>
      </c>
    </row>
    <row r="274" spans="32:226" s="43" customFormat="1">
      <c r="AF274" s="54">
        <v>42402</v>
      </c>
      <c r="AG274" s="43">
        <v>14.45</v>
      </c>
      <c r="AH274" s="43">
        <v>156625</v>
      </c>
      <c r="AI274" s="43">
        <f t="shared" si="80"/>
        <v>156625</v>
      </c>
      <c r="AK274" s="58">
        <f t="shared" si="81"/>
        <v>42453</v>
      </c>
      <c r="AL274" s="43">
        <f t="shared" ref="AL274:AL337" si="85">AL273+1</f>
        <v>269</v>
      </c>
      <c r="AM274" s="43">
        <f>IF(AK274="","",NETWORKDAYS(AK274,$AM$2,FERIADOS!$A$1:$A$830)-1)</f>
        <v>195</v>
      </c>
      <c r="AN274" s="63">
        <v>3.6785999999999999</v>
      </c>
      <c r="AO274" s="43">
        <f t="shared" si="82"/>
        <v>13.83</v>
      </c>
      <c r="AP274" s="50">
        <f t="shared" si="83"/>
        <v>92510</v>
      </c>
      <c r="AQ274" s="59">
        <f t="shared" si="79"/>
        <v>154.65054468568982</v>
      </c>
      <c r="AR274" s="59">
        <f t="shared" si="84"/>
        <v>0</v>
      </c>
      <c r="AS274" s="72">
        <v>42453</v>
      </c>
      <c r="AT274" s="73">
        <v>2731.2027893329273</v>
      </c>
      <c r="AU274" s="62">
        <v>0</v>
      </c>
      <c r="AV274" s="62">
        <v>0</v>
      </c>
      <c r="AW274" s="62">
        <v>0</v>
      </c>
      <c r="AX274" s="62">
        <v>0</v>
      </c>
      <c r="AY274" s="62">
        <v>0</v>
      </c>
      <c r="AZ274" s="62">
        <v>0</v>
      </c>
      <c r="BA274" s="62">
        <v>0</v>
      </c>
      <c r="BB274" s="62">
        <v>0</v>
      </c>
      <c r="BC274" s="62">
        <v>0</v>
      </c>
      <c r="BD274" s="62">
        <v>0</v>
      </c>
      <c r="BE274" s="62">
        <v>0</v>
      </c>
      <c r="BF274" s="62">
        <v>0</v>
      </c>
      <c r="BG274" s="62">
        <v>0</v>
      </c>
      <c r="BH274" s="62">
        <v>0</v>
      </c>
      <c r="BI274" s="62">
        <v>0</v>
      </c>
      <c r="BJ274" s="62">
        <v>0</v>
      </c>
      <c r="BK274" s="62">
        <v>0</v>
      </c>
      <c r="BL274" s="62">
        <v>0</v>
      </c>
      <c r="BM274" s="62">
        <v>0</v>
      </c>
      <c r="BN274" s="74">
        <v>0</v>
      </c>
      <c r="BO274" s="75">
        <v>0</v>
      </c>
      <c r="BP274" s="62">
        <v>0</v>
      </c>
      <c r="BQ274" s="62">
        <v>0</v>
      </c>
      <c r="BR274" s="62">
        <v>0</v>
      </c>
      <c r="BS274" s="62">
        <v>0</v>
      </c>
      <c r="BT274" s="62">
        <v>0</v>
      </c>
      <c r="BU274" s="62">
        <v>0</v>
      </c>
      <c r="BV274" s="62">
        <v>14.14</v>
      </c>
      <c r="BW274" s="62">
        <v>46310</v>
      </c>
      <c r="BX274" s="62">
        <v>2.6178061806083655</v>
      </c>
      <c r="BY274" s="62">
        <v>14.138</v>
      </c>
      <c r="BZ274" s="62">
        <v>52080</v>
      </c>
      <c r="CA274" s="62">
        <v>12.62425083639061</v>
      </c>
      <c r="CB274" s="62">
        <v>14.11</v>
      </c>
      <c r="CC274" s="62">
        <v>22300</v>
      </c>
      <c r="CD274" s="62">
        <v>9.6672863712202712</v>
      </c>
      <c r="CE274" s="62">
        <v>14.085000000000001</v>
      </c>
      <c r="CF274" s="62">
        <v>59685</v>
      </c>
      <c r="CG274" s="62">
        <v>37.560634096427854</v>
      </c>
      <c r="CH274" s="62">
        <v>14.04</v>
      </c>
      <c r="CI274" s="62">
        <v>1210</v>
      </c>
      <c r="CJ274" s="62">
        <v>0.98290148472163485</v>
      </c>
      <c r="CK274" s="62">
        <v>13.984999999999999</v>
      </c>
      <c r="CL274" s="62">
        <v>1605</v>
      </c>
      <c r="CM274" s="62">
        <v>1.6185698235368751</v>
      </c>
      <c r="CN274" s="62">
        <v>13.98</v>
      </c>
      <c r="CO274" s="62">
        <v>13970</v>
      </c>
      <c r="CP274" s="62">
        <v>16.526125108026566</v>
      </c>
      <c r="CQ274" s="62">
        <v>13.89</v>
      </c>
      <c r="CR274" s="62">
        <v>10</v>
      </c>
      <c r="CS274" s="62">
        <v>1.3472030254700869E-2</v>
      </c>
      <c r="CT274" s="62">
        <v>13.89</v>
      </c>
      <c r="CU274" s="62">
        <v>10</v>
      </c>
      <c r="CV274" s="62">
        <v>1.5065328070592464E-2</v>
      </c>
      <c r="CW274" s="62">
        <v>13.89</v>
      </c>
      <c r="CX274" s="62">
        <v>92510</v>
      </c>
      <c r="CY274" s="62">
        <v>154.65054468568982</v>
      </c>
      <c r="CZ274" s="62">
        <v>13.763999999999999</v>
      </c>
      <c r="DA274" s="62">
        <v>10</v>
      </c>
      <c r="DB274" s="62">
        <v>1.8489275443074514E-2</v>
      </c>
      <c r="DC274" s="62">
        <v>13.718</v>
      </c>
      <c r="DD274" s="62">
        <v>10</v>
      </c>
      <c r="DE274" s="62">
        <v>1.9847928410820989E-2</v>
      </c>
      <c r="DF274" s="62">
        <v>13.67</v>
      </c>
      <c r="DG274" s="62">
        <v>14910</v>
      </c>
      <c r="DH274" s="62">
        <v>32.126015559111686</v>
      </c>
      <c r="DI274" s="62">
        <v>0</v>
      </c>
      <c r="DJ274" s="62">
        <v>0</v>
      </c>
      <c r="DK274" s="62">
        <v>0</v>
      </c>
      <c r="DL274" s="62">
        <v>0</v>
      </c>
      <c r="DM274" s="62">
        <v>0</v>
      </c>
      <c r="DN274" s="62">
        <v>0</v>
      </c>
      <c r="DO274" s="62">
        <v>13.64</v>
      </c>
      <c r="DP274" s="62">
        <v>18555</v>
      </c>
      <c r="DQ274" s="62">
        <v>47.916023306832791</v>
      </c>
      <c r="DR274" s="62">
        <v>0</v>
      </c>
      <c r="DS274" s="62">
        <v>0</v>
      </c>
      <c r="DT274" s="62">
        <v>0</v>
      </c>
      <c r="DU274" s="62">
        <v>0</v>
      </c>
      <c r="DV274" s="62">
        <v>0</v>
      </c>
      <c r="DW274" s="62">
        <v>0</v>
      </c>
      <c r="DX274" s="62">
        <v>13.58</v>
      </c>
      <c r="DY274" s="62">
        <v>4750</v>
      </c>
      <c r="DZ274" s="62">
        <v>14.268238487241286</v>
      </c>
      <c r="EA274" s="62"/>
      <c r="EB274" s="62"/>
      <c r="EC274" s="62"/>
      <c r="ED274" s="62"/>
      <c r="EE274" s="62"/>
      <c r="EF274" s="62"/>
      <c r="EG274" s="62">
        <v>13.62</v>
      </c>
      <c r="EH274" s="62">
        <v>157200</v>
      </c>
      <c r="EI274" s="62">
        <v>530.08871412654128</v>
      </c>
      <c r="EJ274" s="62"/>
      <c r="EK274" s="62">
        <v>0</v>
      </c>
      <c r="EL274" s="62">
        <v>0</v>
      </c>
      <c r="EM274" s="62">
        <v>0</v>
      </c>
      <c r="EN274" s="62">
        <v>0</v>
      </c>
      <c r="EO274" s="62">
        <v>0</v>
      </c>
      <c r="EP274" s="62">
        <v>13.67</v>
      </c>
      <c r="EQ274" s="62">
        <v>20170</v>
      </c>
      <c r="ER274" s="62">
        <v>74.884873539560331</v>
      </c>
      <c r="ES274" s="62">
        <v>13.73</v>
      </c>
      <c r="ET274" s="62">
        <v>5170</v>
      </c>
      <c r="EU274" s="62">
        <v>20.868074573919827</v>
      </c>
      <c r="EV274" s="62">
        <v>13.814</v>
      </c>
      <c r="EW274" s="62">
        <v>40</v>
      </c>
      <c r="EX274" s="62">
        <v>0.173391060329149</v>
      </c>
      <c r="EY274" s="62">
        <v>13.88</v>
      </c>
      <c r="EZ274" s="62">
        <v>97770</v>
      </c>
      <c r="FA274" s="62">
        <v>449.76054806154667</v>
      </c>
      <c r="FB274" s="62">
        <v>13.936999999999999</v>
      </c>
      <c r="FC274" s="62">
        <v>55</v>
      </c>
      <c r="FD274" s="62">
        <v>0.26615968155716657</v>
      </c>
      <c r="FE274" s="62">
        <v>13.987</v>
      </c>
      <c r="FF274" s="62">
        <v>3570</v>
      </c>
      <c r="FG274" s="62">
        <v>18.068783554780179</v>
      </c>
      <c r="FH274" s="62">
        <v>14.032</v>
      </c>
      <c r="FI274" s="62">
        <v>55</v>
      </c>
      <c r="FJ274" s="62">
        <v>0.29017429055574895</v>
      </c>
      <c r="FK274" s="62">
        <v>14.07</v>
      </c>
      <c r="FL274" s="76">
        <v>41275</v>
      </c>
      <c r="FM274" s="76">
        <v>225.51081135378047</v>
      </c>
      <c r="FN274" s="76">
        <v>14.07</v>
      </c>
      <c r="FO274" s="76">
        <v>525</v>
      </c>
      <c r="FP274" s="76">
        <v>2.9586026185776819</v>
      </c>
      <c r="FQ274" s="76">
        <v>14.08</v>
      </c>
      <c r="FR274" s="76">
        <v>0</v>
      </c>
      <c r="FS274" s="76">
        <v>0</v>
      </c>
      <c r="FT274" s="76">
        <v>14.07</v>
      </c>
      <c r="FU274" s="76">
        <v>25</v>
      </c>
      <c r="FV274" s="76">
        <v>0.14836743294522056</v>
      </c>
      <c r="FW274" s="76">
        <v>14.07</v>
      </c>
      <c r="FX274" s="76">
        <v>133300</v>
      </c>
      <c r="FY274" s="76">
        <v>807.93554704487349</v>
      </c>
      <c r="FZ274" s="76">
        <v>14.103999999999999</v>
      </c>
      <c r="GA274" s="76">
        <v>15</v>
      </c>
      <c r="GB274" s="76">
        <v>9.2379052821618984E-2</v>
      </c>
      <c r="GC274" s="62">
        <v>14.135999999999999</v>
      </c>
      <c r="GD274" s="62">
        <v>0</v>
      </c>
      <c r="GE274" s="62">
        <v>0</v>
      </c>
      <c r="GF274" s="62">
        <v>14.166</v>
      </c>
      <c r="GG274" s="62">
        <v>5</v>
      </c>
      <c r="GH274" s="62">
        <v>3.1604284428647524E-2</v>
      </c>
      <c r="GI274" s="62">
        <v>14.193</v>
      </c>
      <c r="GJ274" s="62">
        <v>990</v>
      </c>
      <c r="GK274" s="62">
        <v>6.318658485666524</v>
      </c>
      <c r="GL274" s="62">
        <v>14.24</v>
      </c>
      <c r="GM274" s="62">
        <v>0</v>
      </c>
      <c r="GN274" s="62">
        <v>0</v>
      </c>
      <c r="GO274" s="62">
        <v>14.28</v>
      </c>
      <c r="GP274" s="62">
        <v>19510</v>
      </c>
      <c r="GQ274" s="62">
        <v>127.23576857766389</v>
      </c>
      <c r="GR274" s="62">
        <v>14.321999999999999</v>
      </c>
      <c r="GS274" s="62">
        <v>5</v>
      </c>
      <c r="GT274" s="62">
        <v>3.2661805902961125E-2</v>
      </c>
      <c r="GU274" s="62">
        <v>14.358000000000001</v>
      </c>
      <c r="GV274" s="62">
        <v>100</v>
      </c>
      <c r="GW274" s="62">
        <v>0.65134768782624541</v>
      </c>
      <c r="GX274" s="62">
        <v>14.39</v>
      </c>
      <c r="GY274" s="62">
        <v>0</v>
      </c>
      <c r="GZ274" s="62">
        <v>0</v>
      </c>
      <c r="HA274" s="62">
        <v>14.42</v>
      </c>
      <c r="HB274" s="62">
        <v>17150</v>
      </c>
      <c r="HC274" s="62">
        <v>109.70612296990343</v>
      </c>
      <c r="HD274" s="62">
        <v>14.486000000000001</v>
      </c>
      <c r="HE274" s="62">
        <v>85</v>
      </c>
      <c r="HF274" s="62">
        <v>0.52620253866694611</v>
      </c>
      <c r="HG274" s="62">
        <v>14.54</v>
      </c>
      <c r="HH274" s="62">
        <v>4220</v>
      </c>
      <c r="HI274" s="62">
        <v>25.028726089092217</v>
      </c>
      <c r="HJ274" s="62">
        <v>0</v>
      </c>
      <c r="HK274" s="62">
        <v>0</v>
      </c>
      <c r="HL274" s="62">
        <v>0</v>
      </c>
      <c r="HM274" s="62">
        <v>14.54</v>
      </c>
      <c r="HN274" s="62">
        <v>0</v>
      </c>
      <c r="HO274" s="62">
        <v>0</v>
      </c>
      <c r="HP274" s="62">
        <v>14.54</v>
      </c>
      <c r="HQ274" s="62">
        <v>0</v>
      </c>
      <c r="HR274" s="62">
        <v>0</v>
      </c>
    </row>
    <row r="275" spans="32:226" s="43" customFormat="1">
      <c r="AF275" s="54">
        <v>42403</v>
      </c>
      <c r="AG275" s="43">
        <v>14.48</v>
      </c>
      <c r="AH275" s="43">
        <v>327790</v>
      </c>
      <c r="AI275" s="43">
        <f t="shared" si="80"/>
        <v>327790</v>
      </c>
      <c r="AK275" s="58">
        <f t="shared" si="81"/>
        <v>42452</v>
      </c>
      <c r="AL275" s="43">
        <f t="shared" si="85"/>
        <v>270</v>
      </c>
      <c r="AM275" s="43">
        <f>IF(AK275="","",NETWORKDAYS(AK275,$AM$2,FERIADOS!$A$1:$A$830)-1)</f>
        <v>196</v>
      </c>
      <c r="AN275" s="63">
        <v>3.6848999999999998</v>
      </c>
      <c r="AO275" s="43">
        <f t="shared" si="82"/>
        <v>13.72</v>
      </c>
      <c r="AP275" s="50">
        <f t="shared" si="83"/>
        <v>198995</v>
      </c>
      <c r="AQ275" s="59">
        <f t="shared" si="79"/>
        <v>334.20002511946694</v>
      </c>
      <c r="AR275" s="59">
        <f t="shared" si="84"/>
        <v>0</v>
      </c>
      <c r="AS275" s="72">
        <v>42452</v>
      </c>
      <c r="AT275" s="73">
        <v>4339.8619448926738</v>
      </c>
      <c r="AU275" s="62">
        <v>0</v>
      </c>
      <c r="AV275" s="62">
        <v>0</v>
      </c>
      <c r="AW275" s="62">
        <v>0</v>
      </c>
      <c r="AX275" s="62">
        <v>0</v>
      </c>
      <c r="AY275" s="62">
        <v>0</v>
      </c>
      <c r="AZ275" s="62">
        <v>0</v>
      </c>
      <c r="BA275" s="62">
        <v>0</v>
      </c>
      <c r="BB275" s="62">
        <v>0</v>
      </c>
      <c r="BC275" s="62">
        <v>0</v>
      </c>
      <c r="BD275" s="62">
        <v>0</v>
      </c>
      <c r="BE275" s="62">
        <v>0</v>
      </c>
      <c r="BF275" s="62">
        <v>0</v>
      </c>
      <c r="BG275" s="62">
        <v>0</v>
      </c>
      <c r="BH275" s="62">
        <v>0</v>
      </c>
      <c r="BI275" s="62">
        <v>0</v>
      </c>
      <c r="BJ275" s="62">
        <v>0</v>
      </c>
      <c r="BK275" s="62">
        <v>0</v>
      </c>
      <c r="BL275" s="62">
        <v>0</v>
      </c>
      <c r="BM275" s="62">
        <v>0</v>
      </c>
      <c r="BN275" s="74">
        <v>0</v>
      </c>
      <c r="BO275" s="75">
        <v>0</v>
      </c>
      <c r="BP275" s="62">
        <v>0</v>
      </c>
      <c r="BQ275" s="62">
        <v>0</v>
      </c>
      <c r="BR275" s="62">
        <v>0</v>
      </c>
      <c r="BS275" s="62">
        <v>0</v>
      </c>
      <c r="BT275" s="62">
        <v>0</v>
      </c>
      <c r="BU275" s="62">
        <v>0</v>
      </c>
      <c r="BV275" s="62">
        <v>14.135</v>
      </c>
      <c r="BW275" s="62">
        <v>39145</v>
      </c>
      <c r="BX275" s="62">
        <v>2.5759313236882426</v>
      </c>
      <c r="BY275" s="62">
        <v>14.135</v>
      </c>
      <c r="BZ275" s="62">
        <v>29235</v>
      </c>
      <c r="CA275" s="62">
        <v>7.3429361900368617</v>
      </c>
      <c r="CB275" s="62">
        <v>14.115</v>
      </c>
      <c r="CC275" s="62">
        <v>4425</v>
      </c>
      <c r="CD275" s="62">
        <v>1.9546234567392125</v>
      </c>
      <c r="CE275" s="62">
        <v>14.08</v>
      </c>
      <c r="CF275" s="62">
        <v>54405</v>
      </c>
      <c r="CG275" s="62">
        <v>34.658484230103284</v>
      </c>
      <c r="CH275" s="62">
        <v>14.03</v>
      </c>
      <c r="CI275" s="62">
        <v>515</v>
      </c>
      <c r="CJ275" s="62">
        <v>0.42209772569719345</v>
      </c>
      <c r="CK275" s="62">
        <v>13.98</v>
      </c>
      <c r="CL275" s="62">
        <v>1610</v>
      </c>
      <c r="CM275" s="62">
        <v>1.6344349081804146</v>
      </c>
      <c r="CN275" s="62">
        <v>13.94</v>
      </c>
      <c r="CO275" s="62">
        <v>39680</v>
      </c>
      <c r="CP275" s="62">
        <v>47.210729758609858</v>
      </c>
      <c r="CQ275" s="62">
        <v>13.803000000000001</v>
      </c>
      <c r="CR275" s="62">
        <v>20</v>
      </c>
      <c r="CS275" s="62">
        <v>2.7092104946818053E-2</v>
      </c>
      <c r="CT275" s="62">
        <v>13.803000000000001</v>
      </c>
      <c r="CU275" s="62">
        <v>20</v>
      </c>
      <c r="CV275" s="62">
        <v>3.0275578914645572E-2</v>
      </c>
      <c r="CW275" s="62">
        <v>13.803000000000001</v>
      </c>
      <c r="CX275" s="62">
        <v>198995</v>
      </c>
      <c r="CY275" s="62">
        <v>334.20002511946694</v>
      </c>
      <c r="CZ275" s="62">
        <v>13.657999999999999</v>
      </c>
      <c r="DA275" s="62">
        <v>15</v>
      </c>
      <c r="DB275" s="62">
        <v>2.7847746950037826E-2</v>
      </c>
      <c r="DC275" s="62">
        <v>13.615</v>
      </c>
      <c r="DD275" s="62">
        <v>45</v>
      </c>
      <c r="DE275" s="62">
        <v>8.9652625486289064E-2</v>
      </c>
      <c r="DF275" s="62">
        <v>13.57</v>
      </c>
      <c r="DG275" s="62">
        <v>17645</v>
      </c>
      <c r="DH275" s="62">
        <v>38.149347511645743</v>
      </c>
      <c r="DI275" s="62">
        <v>0</v>
      </c>
      <c r="DJ275" s="62">
        <v>0</v>
      </c>
      <c r="DK275" s="62">
        <v>0</v>
      </c>
      <c r="DL275" s="62">
        <v>0</v>
      </c>
      <c r="DM275" s="62">
        <v>0</v>
      </c>
      <c r="DN275" s="62">
        <v>0</v>
      </c>
      <c r="DO275" s="62">
        <v>13.5</v>
      </c>
      <c r="DP275" s="62">
        <v>23905</v>
      </c>
      <c r="DQ275" s="62">
        <v>61.960858079080239</v>
      </c>
      <c r="DR275" s="62">
        <v>0</v>
      </c>
      <c r="DS275" s="62">
        <v>0</v>
      </c>
      <c r="DT275" s="62">
        <v>0</v>
      </c>
      <c r="DU275" s="62">
        <v>0</v>
      </c>
      <c r="DV275" s="62">
        <v>0</v>
      </c>
      <c r="DW275" s="62">
        <v>0</v>
      </c>
      <c r="DX275" s="62">
        <v>13.43</v>
      </c>
      <c r="DY275" s="62">
        <v>8475</v>
      </c>
      <c r="DZ275" s="62">
        <v>25.55254392467489</v>
      </c>
      <c r="EA275" s="62"/>
      <c r="EB275" s="62"/>
      <c r="EC275" s="62"/>
      <c r="ED275" s="62"/>
      <c r="EE275" s="62"/>
      <c r="EF275" s="62"/>
      <c r="EG275" s="62">
        <v>13.42</v>
      </c>
      <c r="EH275" s="62">
        <v>287620</v>
      </c>
      <c r="EI275" s="62">
        <v>974.64412462400719</v>
      </c>
      <c r="EJ275" s="62"/>
      <c r="EK275" s="62">
        <v>0</v>
      </c>
      <c r="EL275" s="62">
        <v>0</v>
      </c>
      <c r="EM275" s="62">
        <v>0</v>
      </c>
      <c r="EN275" s="62">
        <v>0</v>
      </c>
      <c r="EO275" s="62">
        <v>0</v>
      </c>
      <c r="EP275" s="62">
        <v>13.46</v>
      </c>
      <c r="EQ275" s="62">
        <v>11030</v>
      </c>
      <c r="ER275" s="62">
        <v>41.169538936913916</v>
      </c>
      <c r="ES275" s="62">
        <v>13.51</v>
      </c>
      <c r="ET275" s="62">
        <v>7230</v>
      </c>
      <c r="EU275" s="62">
        <v>29.354240178992104</v>
      </c>
      <c r="EV275" s="62">
        <v>13.587999999999999</v>
      </c>
      <c r="EW275" s="62">
        <v>85</v>
      </c>
      <c r="EX275" s="62">
        <v>0.37080029205998905</v>
      </c>
      <c r="EY275" s="62">
        <v>13.65</v>
      </c>
      <c r="EZ275" s="62">
        <v>191075</v>
      </c>
      <c r="FA275" s="62">
        <v>884.99319112033595</v>
      </c>
      <c r="FB275" s="62">
        <v>13.714</v>
      </c>
      <c r="FC275" s="62">
        <v>75</v>
      </c>
      <c r="FD275" s="62">
        <v>0.36547163554142198</v>
      </c>
      <c r="FE275" s="62">
        <v>13.77</v>
      </c>
      <c r="FF275" s="62">
        <v>1590</v>
      </c>
      <c r="FG275" s="62">
        <v>8.1046976768586472</v>
      </c>
      <c r="FH275" s="62">
        <v>13.797000000000001</v>
      </c>
      <c r="FI275" s="62">
        <v>45</v>
      </c>
      <c r="FJ275" s="62">
        <v>0.23937162522681654</v>
      </c>
      <c r="FK275" s="62">
        <v>13.82</v>
      </c>
      <c r="FL275" s="76">
        <v>32860</v>
      </c>
      <c r="FM275" s="76">
        <v>181.20781348551634</v>
      </c>
      <c r="FN275" s="76">
        <v>13.836</v>
      </c>
      <c r="FO275" s="76">
        <v>25</v>
      </c>
      <c r="FP275" s="76">
        <v>0.14216634666881281</v>
      </c>
      <c r="FQ275" s="76">
        <v>13.85</v>
      </c>
      <c r="FR275" s="76">
        <v>530</v>
      </c>
      <c r="FS275" s="76">
        <v>3.0950840604859242</v>
      </c>
      <c r="FT275" s="76">
        <v>13.85</v>
      </c>
      <c r="FU275" s="76">
        <v>0</v>
      </c>
      <c r="FV275" s="76">
        <v>0</v>
      </c>
      <c r="FW275" s="76">
        <v>13.85</v>
      </c>
      <c r="FX275" s="76">
        <v>178525</v>
      </c>
      <c r="FY275" s="76">
        <v>1092.6183244841432</v>
      </c>
      <c r="FZ275" s="76">
        <v>13.885999999999999</v>
      </c>
      <c r="GA275" s="76">
        <v>15</v>
      </c>
      <c r="GB275" s="76">
        <v>9.3311247515424633E-2</v>
      </c>
      <c r="GC275" s="62">
        <v>13.919</v>
      </c>
      <c r="GD275" s="62">
        <v>0</v>
      </c>
      <c r="GE275" s="62">
        <v>0</v>
      </c>
      <c r="GF275" s="62">
        <v>13.951000000000001</v>
      </c>
      <c r="GG275" s="62">
        <v>0</v>
      </c>
      <c r="GH275" s="62">
        <v>0</v>
      </c>
      <c r="GI275" s="62">
        <v>13.978999999999999</v>
      </c>
      <c r="GJ275" s="62">
        <v>435</v>
      </c>
      <c r="GK275" s="62">
        <v>2.8074483466860931</v>
      </c>
      <c r="GL275" s="62">
        <v>14.028</v>
      </c>
      <c r="GM275" s="62">
        <v>0</v>
      </c>
      <c r="GN275" s="62">
        <v>0</v>
      </c>
      <c r="GO275" s="62">
        <v>14.07</v>
      </c>
      <c r="GP275" s="62">
        <v>23815</v>
      </c>
      <c r="GQ275" s="62">
        <v>157.28177046522657</v>
      </c>
      <c r="GR275" s="62">
        <v>14.127000000000001</v>
      </c>
      <c r="GS275" s="62">
        <v>0</v>
      </c>
      <c r="GT275" s="62">
        <v>0</v>
      </c>
      <c r="GU275" s="62">
        <v>14.176</v>
      </c>
      <c r="GV275" s="62">
        <v>235</v>
      </c>
      <c r="GW275" s="62">
        <v>1.5494449984414018</v>
      </c>
      <c r="GX275" s="62">
        <v>14.22</v>
      </c>
      <c r="GY275" s="62">
        <v>0</v>
      </c>
      <c r="GZ275" s="62">
        <v>0</v>
      </c>
      <c r="HA275" s="62">
        <v>14.26</v>
      </c>
      <c r="HB275" s="62">
        <v>45850</v>
      </c>
      <c r="HC275" s="62">
        <v>296.7926231549182</v>
      </c>
      <c r="HD275" s="62">
        <v>14.321</v>
      </c>
      <c r="HE275" s="62">
        <v>280</v>
      </c>
      <c r="HF275" s="62">
        <v>1.7572292175809781</v>
      </c>
      <c r="HG275" s="62">
        <v>14.37</v>
      </c>
      <c r="HH275" s="62">
        <v>17835</v>
      </c>
      <c r="HI275" s="62">
        <v>107.43841271133375</v>
      </c>
      <c r="HJ275" s="62">
        <v>0</v>
      </c>
      <c r="HK275" s="62">
        <v>0</v>
      </c>
      <c r="HL275" s="62">
        <v>0</v>
      </c>
      <c r="HM275" s="62">
        <v>14.37</v>
      </c>
      <c r="HN275" s="62">
        <v>0</v>
      </c>
      <c r="HO275" s="62">
        <v>0</v>
      </c>
      <c r="HP275" s="62">
        <v>14.37</v>
      </c>
      <c r="HQ275" s="62">
        <v>0</v>
      </c>
      <c r="HR275" s="62">
        <v>0</v>
      </c>
    </row>
    <row r="276" spans="32:226" s="43" customFormat="1">
      <c r="AF276" s="54">
        <v>42404</v>
      </c>
      <c r="AG276" s="43">
        <v>14.53</v>
      </c>
      <c r="AH276" s="43">
        <v>194145</v>
      </c>
      <c r="AI276" s="43">
        <f t="shared" si="80"/>
        <v>194145</v>
      </c>
      <c r="AK276" s="58">
        <f t="shared" si="81"/>
        <v>42451</v>
      </c>
      <c r="AL276" s="43">
        <f t="shared" si="85"/>
        <v>271</v>
      </c>
      <c r="AM276" s="43">
        <f>IF(AK276="","",NETWORKDAYS(AK276,$AM$2,FERIADOS!$A$1:$A$830)-1)</f>
        <v>197</v>
      </c>
      <c r="AN276" s="63">
        <v>3.5802</v>
      </c>
      <c r="AO276" s="43">
        <f t="shared" si="82"/>
        <v>13.71</v>
      </c>
      <c r="AP276" s="50">
        <f t="shared" si="83"/>
        <v>152745</v>
      </c>
      <c r="AQ276" s="59">
        <f t="shared" si="79"/>
        <v>265.28113228588774</v>
      </c>
      <c r="AR276" s="59">
        <f t="shared" si="84"/>
        <v>0</v>
      </c>
      <c r="AS276" s="72">
        <v>42451</v>
      </c>
      <c r="AT276" s="73">
        <v>4485.4345374232726</v>
      </c>
      <c r="AU276" s="62">
        <v>0</v>
      </c>
      <c r="AV276" s="62">
        <v>0</v>
      </c>
      <c r="AW276" s="62">
        <v>0</v>
      </c>
      <c r="AX276" s="62">
        <v>0</v>
      </c>
      <c r="AY276" s="62">
        <v>0</v>
      </c>
      <c r="AZ276" s="62">
        <v>0</v>
      </c>
      <c r="BA276" s="62">
        <v>0</v>
      </c>
      <c r="BB276" s="62">
        <v>0</v>
      </c>
      <c r="BC276" s="62">
        <v>0</v>
      </c>
      <c r="BD276" s="62">
        <v>0</v>
      </c>
      <c r="BE276" s="62">
        <v>0</v>
      </c>
      <c r="BF276" s="62">
        <v>0</v>
      </c>
      <c r="BG276" s="62">
        <v>0</v>
      </c>
      <c r="BH276" s="62">
        <v>0</v>
      </c>
      <c r="BI276" s="62">
        <v>0</v>
      </c>
      <c r="BJ276" s="62">
        <v>0</v>
      </c>
      <c r="BK276" s="62">
        <v>0</v>
      </c>
      <c r="BL276" s="62">
        <v>0</v>
      </c>
      <c r="BM276" s="62">
        <v>0</v>
      </c>
      <c r="BN276" s="74">
        <v>0</v>
      </c>
      <c r="BO276" s="75">
        <v>0</v>
      </c>
      <c r="BP276" s="62">
        <v>0</v>
      </c>
      <c r="BQ276" s="62">
        <v>0</v>
      </c>
      <c r="BR276" s="62">
        <v>0</v>
      </c>
      <c r="BS276" s="62">
        <v>0</v>
      </c>
      <c r="BT276" s="62">
        <v>0</v>
      </c>
      <c r="BU276" s="62">
        <v>0</v>
      </c>
      <c r="BV276" s="62">
        <v>14.132</v>
      </c>
      <c r="BW276" s="62">
        <v>34050</v>
      </c>
      <c r="BX276" s="62">
        <v>2.634325219910802</v>
      </c>
      <c r="BY276" s="62">
        <v>14.14</v>
      </c>
      <c r="BZ276" s="62">
        <v>23700</v>
      </c>
      <c r="CA276" s="62">
        <v>6.3500726802982701</v>
      </c>
      <c r="CB276" s="62">
        <v>14.105</v>
      </c>
      <c r="CC276" s="62">
        <v>11665</v>
      </c>
      <c r="CD276" s="62">
        <v>5.4116007031869353</v>
      </c>
      <c r="CE276" s="62">
        <v>14.07</v>
      </c>
      <c r="CF276" s="62">
        <v>90890</v>
      </c>
      <c r="CG276" s="62">
        <v>60.420923150964526</v>
      </c>
      <c r="CH276" s="62">
        <v>14.02</v>
      </c>
      <c r="CI276" s="62">
        <v>1165</v>
      </c>
      <c r="CJ276" s="62">
        <v>0.99316701678087582</v>
      </c>
      <c r="CK276" s="62">
        <v>13.96</v>
      </c>
      <c r="CL276" s="62">
        <v>2905</v>
      </c>
      <c r="CM276" s="62">
        <v>3.06115117865314</v>
      </c>
      <c r="CN276" s="62">
        <v>13.92</v>
      </c>
      <c r="CO276" s="62">
        <v>29910</v>
      </c>
      <c r="CP276" s="62">
        <v>36.889392166077286</v>
      </c>
      <c r="CQ276" s="62">
        <v>13.789</v>
      </c>
      <c r="CR276" s="62">
        <v>5</v>
      </c>
      <c r="CS276" s="62">
        <v>7.0138706126645946E-3</v>
      </c>
      <c r="CT276" s="62">
        <v>13.789</v>
      </c>
      <c r="CU276" s="62">
        <v>5</v>
      </c>
      <c r="CV276" s="62">
        <v>7.8323739886342579E-3</v>
      </c>
      <c r="CW276" s="62">
        <v>13.789</v>
      </c>
      <c r="CX276" s="62">
        <v>152745</v>
      </c>
      <c r="CY276" s="62">
        <v>265.28113228588774</v>
      </c>
      <c r="CZ276" s="62">
        <v>13.670999999999999</v>
      </c>
      <c r="DA276" s="62">
        <v>10</v>
      </c>
      <c r="DB276" s="62">
        <v>1.9181480280349907E-2</v>
      </c>
      <c r="DC276" s="62">
        <v>13.645</v>
      </c>
      <c r="DD276" s="62">
        <v>2515</v>
      </c>
      <c r="DE276" s="62">
        <v>5.1735968594188755</v>
      </c>
      <c r="DF276" s="62">
        <v>13.57</v>
      </c>
      <c r="DG276" s="62">
        <v>6560</v>
      </c>
      <c r="DH276" s="62">
        <v>14.646557762278935</v>
      </c>
      <c r="DI276" s="62">
        <v>0</v>
      </c>
      <c r="DJ276" s="62">
        <v>0</v>
      </c>
      <c r="DK276" s="62">
        <v>0</v>
      </c>
      <c r="DL276" s="62">
        <v>0</v>
      </c>
      <c r="DM276" s="62">
        <v>0</v>
      </c>
      <c r="DN276" s="62">
        <v>0</v>
      </c>
      <c r="DO276" s="62">
        <v>13.44</v>
      </c>
      <c r="DP276" s="62">
        <v>32190</v>
      </c>
      <c r="DQ276" s="62">
        <v>86.203271809481208</v>
      </c>
      <c r="DR276" s="62">
        <v>0</v>
      </c>
      <c r="DS276" s="62">
        <v>0</v>
      </c>
      <c r="DT276" s="62">
        <v>0</v>
      </c>
      <c r="DU276" s="62">
        <v>0</v>
      </c>
      <c r="DV276" s="62">
        <v>0</v>
      </c>
      <c r="DW276" s="62">
        <v>0</v>
      </c>
      <c r="DX276" s="62">
        <v>13.35</v>
      </c>
      <c r="DY276" s="62">
        <v>2580</v>
      </c>
      <c r="DZ276" s="62">
        <v>8.037439336613561</v>
      </c>
      <c r="EA276" s="62"/>
      <c r="EB276" s="62"/>
      <c r="EC276" s="62"/>
      <c r="ED276" s="62"/>
      <c r="EE276" s="62"/>
      <c r="EF276" s="62"/>
      <c r="EG276" s="62">
        <v>13.31</v>
      </c>
      <c r="EH276" s="62">
        <v>243940</v>
      </c>
      <c r="EI276" s="62">
        <v>854.58046268881253</v>
      </c>
      <c r="EJ276" s="62"/>
      <c r="EK276" s="62">
        <v>0</v>
      </c>
      <c r="EL276" s="62">
        <v>0</v>
      </c>
      <c r="EM276" s="62">
        <v>0</v>
      </c>
      <c r="EN276" s="62">
        <v>0</v>
      </c>
      <c r="EO276" s="62">
        <v>0</v>
      </c>
      <c r="EP276" s="62">
        <v>13.35</v>
      </c>
      <c r="EQ276" s="62">
        <v>24455</v>
      </c>
      <c r="ER276" s="62">
        <v>94.361568267056953</v>
      </c>
      <c r="ES276" s="62">
        <v>13.37</v>
      </c>
      <c r="ET276" s="62">
        <v>23825</v>
      </c>
      <c r="EU276" s="62">
        <v>100.08688429622526</v>
      </c>
      <c r="EV276" s="62">
        <v>13.414999999999999</v>
      </c>
      <c r="EW276" s="62">
        <v>1750</v>
      </c>
      <c r="EX276" s="62">
        <v>7.9081059995064154</v>
      </c>
      <c r="EY276" s="62">
        <v>13.45</v>
      </c>
      <c r="EZ276" s="62">
        <v>138960</v>
      </c>
      <c r="FA276" s="62">
        <v>667.46419873418552</v>
      </c>
      <c r="FB276" s="62">
        <v>13.492000000000001</v>
      </c>
      <c r="FC276" s="62">
        <v>710</v>
      </c>
      <c r="FD276" s="62">
        <v>3.5918856894609359</v>
      </c>
      <c r="FE276" s="62">
        <v>13.529</v>
      </c>
      <c r="FF276" s="62">
        <v>1890</v>
      </c>
      <c r="FG276" s="62">
        <v>10.012561791265281</v>
      </c>
      <c r="FH276" s="62">
        <v>13.561999999999999</v>
      </c>
      <c r="FI276" s="62">
        <v>85</v>
      </c>
      <c r="FJ276" s="62">
        <v>0.47002339108252028</v>
      </c>
      <c r="FK276" s="62">
        <v>13.59</v>
      </c>
      <c r="FL276" s="76">
        <v>37700</v>
      </c>
      <c r="FM276" s="76">
        <v>216.16911832984593</v>
      </c>
      <c r="FN276" s="76">
        <v>13.59</v>
      </c>
      <c r="FO276" s="76">
        <v>25</v>
      </c>
      <c r="FP276" s="76">
        <v>0.14799048623506231</v>
      </c>
      <c r="FQ276" s="76">
        <v>13.59</v>
      </c>
      <c r="FR276" s="76">
        <v>0</v>
      </c>
      <c r="FS276" s="76">
        <v>0</v>
      </c>
      <c r="FT276" s="76">
        <v>13.600999999999999</v>
      </c>
      <c r="FU276" s="76">
        <v>5</v>
      </c>
      <c r="FV276" s="76">
        <v>3.121213859353314E-2</v>
      </c>
      <c r="FW276" s="76">
        <v>13.61</v>
      </c>
      <c r="FX276" s="76">
        <v>183765</v>
      </c>
      <c r="FY276" s="76">
        <v>1172.1229033689783</v>
      </c>
      <c r="FZ276" s="76">
        <v>13.621</v>
      </c>
      <c r="GA276" s="76">
        <v>0</v>
      </c>
      <c r="GB276" s="76">
        <v>0</v>
      </c>
      <c r="GC276" s="62">
        <v>13.631</v>
      </c>
      <c r="GD276" s="62">
        <v>0</v>
      </c>
      <c r="GE276" s="62">
        <v>0</v>
      </c>
      <c r="GF276" s="62">
        <v>13.641</v>
      </c>
      <c r="GG276" s="62">
        <v>0</v>
      </c>
      <c r="GH276" s="62">
        <v>0</v>
      </c>
      <c r="GI276" s="62">
        <v>13.65</v>
      </c>
      <c r="GJ276" s="62">
        <v>1050</v>
      </c>
      <c r="GK276" s="62">
        <v>7.1136559114592197</v>
      </c>
      <c r="GL276" s="62">
        <v>13.725</v>
      </c>
      <c r="GM276" s="62">
        <v>0</v>
      </c>
      <c r="GN276" s="62">
        <v>0</v>
      </c>
      <c r="GO276" s="62">
        <v>13.79</v>
      </c>
      <c r="GP276" s="62">
        <v>44330</v>
      </c>
      <c r="GQ276" s="62">
        <v>307.15144485030373</v>
      </c>
      <c r="GR276" s="62">
        <v>13.837999999999999</v>
      </c>
      <c r="GS276" s="62">
        <v>0</v>
      </c>
      <c r="GT276" s="62">
        <v>0</v>
      </c>
      <c r="GU276" s="62">
        <v>13.879</v>
      </c>
      <c r="GV276" s="62">
        <v>185</v>
      </c>
      <c r="GW276" s="62">
        <v>1.2843572767764122</v>
      </c>
      <c r="GX276" s="62">
        <v>13.916</v>
      </c>
      <c r="GY276" s="62">
        <v>0</v>
      </c>
      <c r="GZ276" s="62">
        <v>0</v>
      </c>
      <c r="HA276" s="62">
        <v>13.95</v>
      </c>
      <c r="HB276" s="62">
        <v>66025</v>
      </c>
      <c r="HC276" s="62">
        <v>451.66493746860112</v>
      </c>
      <c r="HD276" s="62">
        <v>14.032999999999999</v>
      </c>
      <c r="HE276" s="62">
        <v>685</v>
      </c>
      <c r="HF276" s="62">
        <v>4.5457998090859544</v>
      </c>
      <c r="HG276" s="62">
        <v>14.1</v>
      </c>
      <c r="HH276" s="62">
        <v>14370</v>
      </c>
      <c r="HI276" s="62">
        <v>91.590769031362939</v>
      </c>
      <c r="HJ276" s="62">
        <v>0</v>
      </c>
      <c r="HK276" s="62">
        <v>0</v>
      </c>
      <c r="HL276" s="62">
        <v>0</v>
      </c>
      <c r="HM276" s="62">
        <v>14.1</v>
      </c>
      <c r="HN276" s="62">
        <v>0</v>
      </c>
      <c r="HO276" s="62">
        <v>0</v>
      </c>
      <c r="HP276" s="62">
        <v>14.1</v>
      </c>
      <c r="HQ276" s="62">
        <v>0</v>
      </c>
      <c r="HR276" s="62">
        <v>0</v>
      </c>
    </row>
    <row r="277" spans="32:226" s="43" customFormat="1">
      <c r="AF277" s="54">
        <v>42405</v>
      </c>
      <c r="AG277" s="43">
        <v>14.56</v>
      </c>
      <c r="AH277" s="43">
        <v>214330</v>
      </c>
      <c r="AI277" s="43">
        <f t="shared" si="80"/>
        <v>214330</v>
      </c>
      <c r="AK277" s="58">
        <f t="shared" si="81"/>
        <v>42450</v>
      </c>
      <c r="AL277" s="43">
        <f t="shared" si="85"/>
        <v>272</v>
      </c>
      <c r="AM277" s="43">
        <f>IF(AK277="","",NETWORKDAYS(AK277,$AM$2,FERIADOS!$A$1:$A$830)-1)</f>
        <v>198</v>
      </c>
      <c r="AN277" s="63">
        <v>3.6193</v>
      </c>
      <c r="AO277" s="43">
        <f t="shared" si="82"/>
        <v>13.78</v>
      </c>
      <c r="AP277" s="50">
        <f t="shared" si="83"/>
        <v>62195</v>
      </c>
      <c r="AQ277" s="59">
        <f t="shared" si="79"/>
        <v>107.22049563947341</v>
      </c>
      <c r="AR277" s="59">
        <f t="shared" si="84"/>
        <v>0</v>
      </c>
      <c r="AS277" s="72">
        <v>42450</v>
      </c>
      <c r="AT277" s="73">
        <v>2399.6293587844684</v>
      </c>
      <c r="AU277" s="62">
        <v>0</v>
      </c>
      <c r="AV277" s="62">
        <v>0</v>
      </c>
      <c r="AW277" s="62">
        <v>0</v>
      </c>
      <c r="AX277" s="62">
        <v>0</v>
      </c>
      <c r="AY277" s="62">
        <v>0</v>
      </c>
      <c r="AZ277" s="62">
        <v>0</v>
      </c>
      <c r="BA277" s="62">
        <v>0</v>
      </c>
      <c r="BB277" s="62">
        <v>0</v>
      </c>
      <c r="BC277" s="62">
        <v>0</v>
      </c>
      <c r="BD277" s="62">
        <v>0</v>
      </c>
      <c r="BE277" s="62">
        <v>0</v>
      </c>
      <c r="BF277" s="62">
        <v>0</v>
      </c>
      <c r="BG277" s="62">
        <v>0</v>
      </c>
      <c r="BH277" s="62">
        <v>0</v>
      </c>
      <c r="BI277" s="62">
        <v>0</v>
      </c>
      <c r="BJ277" s="62">
        <v>0</v>
      </c>
      <c r="BK277" s="62">
        <v>0</v>
      </c>
      <c r="BL277" s="62">
        <v>0</v>
      </c>
      <c r="BM277" s="62">
        <v>0</v>
      </c>
      <c r="BN277" s="74">
        <v>0</v>
      </c>
      <c r="BO277" s="75">
        <v>0</v>
      </c>
      <c r="BP277" s="62">
        <v>0</v>
      </c>
      <c r="BQ277" s="62">
        <v>0</v>
      </c>
      <c r="BR277" s="62">
        <v>0</v>
      </c>
      <c r="BS277" s="62">
        <v>0</v>
      </c>
      <c r="BT277" s="62">
        <v>0</v>
      </c>
      <c r="BU277" s="62">
        <v>0</v>
      </c>
      <c r="BV277" s="62">
        <v>14.14</v>
      </c>
      <c r="BW277" s="62">
        <v>58920</v>
      </c>
      <c r="BX277" s="62">
        <v>5.0698009041219718</v>
      </c>
      <c r="BY277" s="62">
        <v>14.135</v>
      </c>
      <c r="BZ277" s="62">
        <v>18155</v>
      </c>
      <c r="CA277" s="62">
        <v>4.981298436413776</v>
      </c>
      <c r="CB277" s="62">
        <v>14.103</v>
      </c>
      <c r="CC277" s="62">
        <v>10660</v>
      </c>
      <c r="CD277" s="62">
        <v>4.9892648536832844</v>
      </c>
      <c r="CE277" s="62">
        <v>14.07</v>
      </c>
      <c r="CF277" s="62">
        <v>57985</v>
      </c>
      <c r="CG277" s="62">
        <v>38.647098748314399</v>
      </c>
      <c r="CH277" s="62">
        <v>14.02</v>
      </c>
      <c r="CI277" s="62">
        <v>980</v>
      </c>
      <c r="CJ277" s="62">
        <v>0.83497630239588527</v>
      </c>
      <c r="CK277" s="62">
        <v>13.96</v>
      </c>
      <c r="CL277" s="62">
        <v>510</v>
      </c>
      <c r="CM277" s="62">
        <v>0.53595270088688385</v>
      </c>
      <c r="CN277" s="62">
        <v>13.931000000000001</v>
      </c>
      <c r="CO277" s="62">
        <v>20440</v>
      </c>
      <c r="CP277" s="62">
        <v>25.103889173416452</v>
      </c>
      <c r="CQ277" s="62">
        <v>13.84</v>
      </c>
      <c r="CR277" s="62">
        <v>5</v>
      </c>
      <c r="CS277" s="62">
        <v>6.9739212700262281E-3</v>
      </c>
      <c r="CT277" s="62">
        <v>13.84</v>
      </c>
      <c r="CU277" s="62">
        <v>5</v>
      </c>
      <c r="CV277" s="62">
        <v>7.7818491209538983E-3</v>
      </c>
      <c r="CW277" s="62">
        <v>13.84</v>
      </c>
      <c r="CX277" s="62">
        <v>62195</v>
      </c>
      <c r="CY277" s="62">
        <v>107.22049563947341</v>
      </c>
      <c r="CZ277" s="62">
        <v>13.75</v>
      </c>
      <c r="DA277" s="62">
        <v>5</v>
      </c>
      <c r="DB277" s="62">
        <v>9.5129947650770437E-3</v>
      </c>
      <c r="DC277" s="62">
        <v>13.73</v>
      </c>
      <c r="DD277" s="62">
        <v>820</v>
      </c>
      <c r="DE277" s="62">
        <v>1.6723185114909744</v>
      </c>
      <c r="DF277" s="62">
        <v>13.66</v>
      </c>
      <c r="DG277" s="62">
        <v>10225</v>
      </c>
      <c r="DH277" s="62">
        <v>22.621298556480252</v>
      </c>
      <c r="DI277" s="62">
        <v>0</v>
      </c>
      <c r="DJ277" s="62">
        <v>0</v>
      </c>
      <c r="DK277" s="62">
        <v>0</v>
      </c>
      <c r="DL277" s="62">
        <v>0</v>
      </c>
      <c r="DM277" s="62">
        <v>0</v>
      </c>
      <c r="DN277" s="62">
        <v>0</v>
      </c>
      <c r="DO277" s="62">
        <v>13.57</v>
      </c>
      <c r="DP277" s="62">
        <v>27165</v>
      </c>
      <c r="DQ277" s="62">
        <v>71.959734690893129</v>
      </c>
      <c r="DR277" s="62">
        <v>0</v>
      </c>
      <c r="DS277" s="62">
        <v>0</v>
      </c>
      <c r="DT277" s="62">
        <v>0</v>
      </c>
      <c r="DU277" s="62">
        <v>0</v>
      </c>
      <c r="DV277" s="62">
        <v>0</v>
      </c>
      <c r="DW277" s="62">
        <v>0</v>
      </c>
      <c r="DX277" s="62">
        <v>13.5</v>
      </c>
      <c r="DY277" s="62">
        <v>4100</v>
      </c>
      <c r="DZ277" s="62">
        <v>12.618737655839471</v>
      </c>
      <c r="EA277" s="62"/>
      <c r="EB277" s="62"/>
      <c r="EC277" s="62"/>
      <c r="ED277" s="62"/>
      <c r="EE277" s="62"/>
      <c r="EF277" s="62"/>
      <c r="EG277" s="62">
        <v>13.47</v>
      </c>
      <c r="EH277" s="62">
        <v>140780</v>
      </c>
      <c r="EI277" s="62">
        <v>486.79541889823537</v>
      </c>
      <c r="EJ277" s="62"/>
      <c r="EK277" s="62">
        <v>0</v>
      </c>
      <c r="EL277" s="62">
        <v>0</v>
      </c>
      <c r="EM277" s="62">
        <v>0</v>
      </c>
      <c r="EN277" s="62">
        <v>0</v>
      </c>
      <c r="EO277" s="62">
        <v>0</v>
      </c>
      <c r="EP277" s="62">
        <v>13.52</v>
      </c>
      <c r="EQ277" s="62">
        <v>13430</v>
      </c>
      <c r="ER277" s="62">
        <v>51.104462499529859</v>
      </c>
      <c r="ES277" s="62">
        <v>13.56</v>
      </c>
      <c r="ET277" s="62">
        <v>8415</v>
      </c>
      <c r="EU277" s="62">
        <v>34.821445386531074</v>
      </c>
      <c r="EV277" s="62">
        <v>13.644</v>
      </c>
      <c r="EW277" s="62">
        <v>1290</v>
      </c>
      <c r="EX277" s="62">
        <v>5.7317387230385899</v>
      </c>
      <c r="EY277" s="62">
        <v>13.71</v>
      </c>
      <c r="EZ277" s="62">
        <v>85440</v>
      </c>
      <c r="FA277" s="62">
        <v>402.84637430938568</v>
      </c>
      <c r="FB277" s="62">
        <v>13.769</v>
      </c>
      <c r="FC277" s="62">
        <v>2585</v>
      </c>
      <c r="FD277" s="62">
        <v>12.820781426285876</v>
      </c>
      <c r="FE277" s="62">
        <v>13.82</v>
      </c>
      <c r="FF277" s="62">
        <v>3045</v>
      </c>
      <c r="FG277" s="62">
        <v>15.795384178795302</v>
      </c>
      <c r="FH277" s="62">
        <v>13.836</v>
      </c>
      <c r="FI277" s="62">
        <v>30</v>
      </c>
      <c r="FJ277" s="62">
        <v>0.16242197391805296</v>
      </c>
      <c r="FK277" s="62">
        <v>13.85</v>
      </c>
      <c r="FL277" s="76">
        <v>22930</v>
      </c>
      <c r="FM277" s="76">
        <v>128.71711131360055</v>
      </c>
      <c r="FN277" s="76">
        <v>13.853</v>
      </c>
      <c r="FO277" s="76">
        <v>20</v>
      </c>
      <c r="FP277" s="76">
        <v>0.11581744902120422</v>
      </c>
      <c r="FQ277" s="76">
        <v>13.855</v>
      </c>
      <c r="FR277" s="76">
        <v>5</v>
      </c>
      <c r="FS277" s="76">
        <v>2.974608105461355E-2</v>
      </c>
      <c r="FT277" s="76">
        <v>13.858000000000001</v>
      </c>
      <c r="FU277" s="76">
        <v>0</v>
      </c>
      <c r="FV277" s="76">
        <v>0</v>
      </c>
      <c r="FW277" s="76">
        <v>13.86</v>
      </c>
      <c r="FX277" s="76">
        <v>101115</v>
      </c>
      <c r="FY277" s="76">
        <v>630.14746618479364</v>
      </c>
      <c r="FZ277" s="76">
        <v>13.868</v>
      </c>
      <c r="GA277" s="76">
        <v>0</v>
      </c>
      <c r="GB277" s="76">
        <v>0</v>
      </c>
      <c r="GC277" s="62">
        <v>13.875999999999999</v>
      </c>
      <c r="GD277" s="62">
        <v>0</v>
      </c>
      <c r="GE277" s="62">
        <v>0</v>
      </c>
      <c r="GF277" s="62">
        <v>13.882999999999999</v>
      </c>
      <c r="GG277" s="62">
        <v>0</v>
      </c>
      <c r="GH277" s="62">
        <v>0</v>
      </c>
      <c r="GI277" s="62">
        <v>13.89</v>
      </c>
      <c r="GJ277" s="62">
        <v>515</v>
      </c>
      <c r="GK277" s="62">
        <v>3.4030897264378233</v>
      </c>
      <c r="GL277" s="62">
        <v>13.975</v>
      </c>
      <c r="GM277" s="62">
        <v>0</v>
      </c>
      <c r="GN277" s="62">
        <v>0</v>
      </c>
      <c r="GO277" s="62">
        <v>14.05</v>
      </c>
      <c r="GP277" s="62">
        <v>20455</v>
      </c>
      <c r="GQ277" s="62">
        <v>137.74498249617596</v>
      </c>
      <c r="GR277" s="62">
        <v>14.089</v>
      </c>
      <c r="GS277" s="62">
        <v>0</v>
      </c>
      <c r="GT277" s="62">
        <v>0</v>
      </c>
      <c r="GU277" s="62">
        <v>14.122999999999999</v>
      </c>
      <c r="GV277" s="62">
        <v>645</v>
      </c>
      <c r="GW277" s="62">
        <v>4.3473195085601057</v>
      </c>
      <c r="GX277" s="62">
        <v>14.151999999999999</v>
      </c>
      <c r="GY277" s="62">
        <v>0</v>
      </c>
      <c r="GZ277" s="62">
        <v>0</v>
      </c>
      <c r="HA277" s="62">
        <v>14.18</v>
      </c>
      <c r="HB277" s="62">
        <v>27775</v>
      </c>
      <c r="HC277" s="62">
        <v>184.27711084240661</v>
      </c>
      <c r="HD277" s="62">
        <v>14.252000000000001</v>
      </c>
      <c r="HE277" s="62">
        <v>65</v>
      </c>
      <c r="HF277" s="62">
        <v>0.41792522504616403</v>
      </c>
      <c r="HG277" s="62">
        <v>14.31</v>
      </c>
      <c r="HH277" s="62">
        <v>660</v>
      </c>
      <c r="HI277" s="62">
        <v>4.0716276230863473</v>
      </c>
      <c r="HJ277" s="62">
        <v>0</v>
      </c>
      <c r="HK277" s="62">
        <v>0</v>
      </c>
      <c r="HL277" s="62">
        <v>0</v>
      </c>
      <c r="HM277" s="62">
        <v>14.31</v>
      </c>
      <c r="HN277" s="62">
        <v>0</v>
      </c>
      <c r="HO277" s="62">
        <v>0</v>
      </c>
      <c r="HP277" s="62">
        <v>14.31</v>
      </c>
      <c r="HQ277" s="62">
        <v>0</v>
      </c>
      <c r="HR277" s="62">
        <v>0</v>
      </c>
    </row>
    <row r="278" spans="32:226" s="43" customFormat="1">
      <c r="AF278" s="54">
        <v>42410</v>
      </c>
      <c r="AG278" s="43">
        <v>14.414999999999999</v>
      </c>
      <c r="AH278" s="43">
        <v>96790</v>
      </c>
      <c r="AI278" s="43">
        <f t="shared" si="80"/>
        <v>96790</v>
      </c>
      <c r="AK278" s="58">
        <f t="shared" si="81"/>
        <v>42447</v>
      </c>
      <c r="AL278" s="43">
        <f t="shared" si="85"/>
        <v>273</v>
      </c>
      <c r="AM278" s="43">
        <f>IF(AK278="","",NETWORKDAYS(AK278,$AM$2,FERIADOS!$A$1:$A$830)-1)</f>
        <v>199</v>
      </c>
      <c r="AN278" s="63">
        <v>3.6242000000000001</v>
      </c>
      <c r="AO278" s="43">
        <f t="shared" si="82"/>
        <v>13.76</v>
      </c>
      <c r="AP278" s="50">
        <f t="shared" si="83"/>
        <v>84515</v>
      </c>
      <c r="AQ278" s="59">
        <f t="shared" si="79"/>
        <v>146.20781888842711</v>
      </c>
      <c r="AR278" s="59">
        <f t="shared" si="84"/>
        <v>0</v>
      </c>
      <c r="AS278" s="72">
        <v>42447</v>
      </c>
      <c r="AT278" s="73">
        <v>3635.5738674027662</v>
      </c>
      <c r="AU278" s="62">
        <v>0</v>
      </c>
      <c r="AV278" s="62">
        <v>0</v>
      </c>
      <c r="AW278" s="62">
        <v>0</v>
      </c>
      <c r="AX278" s="62">
        <v>0</v>
      </c>
      <c r="AY278" s="62">
        <v>0</v>
      </c>
      <c r="AZ278" s="62">
        <v>0</v>
      </c>
      <c r="BA278" s="62">
        <v>0</v>
      </c>
      <c r="BB278" s="62">
        <v>0</v>
      </c>
      <c r="BC278" s="62">
        <v>0</v>
      </c>
      <c r="BD278" s="62">
        <v>0</v>
      </c>
      <c r="BE278" s="62">
        <v>0</v>
      </c>
      <c r="BF278" s="62">
        <v>0</v>
      </c>
      <c r="BG278" s="62">
        <v>0</v>
      </c>
      <c r="BH278" s="62">
        <v>0</v>
      </c>
      <c r="BI278" s="62">
        <v>0</v>
      </c>
      <c r="BJ278" s="62">
        <v>0</v>
      </c>
      <c r="BK278" s="62">
        <v>0</v>
      </c>
      <c r="BL278" s="62">
        <v>0</v>
      </c>
      <c r="BM278" s="62">
        <v>0</v>
      </c>
      <c r="BN278" s="74">
        <v>0</v>
      </c>
      <c r="BO278" s="75">
        <v>0</v>
      </c>
      <c r="BP278" s="62">
        <v>0</v>
      </c>
      <c r="BQ278" s="62">
        <v>0</v>
      </c>
      <c r="BR278" s="62">
        <v>0</v>
      </c>
      <c r="BS278" s="62">
        <v>0</v>
      </c>
      <c r="BT278" s="62">
        <v>0</v>
      </c>
      <c r="BU278" s="62">
        <v>0</v>
      </c>
      <c r="BV278" s="62">
        <v>14.138</v>
      </c>
      <c r="BW278" s="62">
        <v>35085</v>
      </c>
      <c r="BX278" s="62">
        <v>3.348108692608593</v>
      </c>
      <c r="BY278" s="62">
        <v>14.135</v>
      </c>
      <c r="BZ278" s="62">
        <v>108040</v>
      </c>
      <c r="CA278" s="62">
        <v>30.608265161144711</v>
      </c>
      <c r="CB278" s="62">
        <v>14.1</v>
      </c>
      <c r="CC278" s="62">
        <v>53255</v>
      </c>
      <c r="CD278" s="62">
        <v>25.376907817120696</v>
      </c>
      <c r="CE278" s="62">
        <v>14.065</v>
      </c>
      <c r="CF278" s="62">
        <v>72690</v>
      </c>
      <c r="CG278" s="62">
        <v>49.031634980020684</v>
      </c>
      <c r="CH278" s="62">
        <v>14.01</v>
      </c>
      <c r="CI278" s="62">
        <v>180</v>
      </c>
      <c r="CJ278" s="62">
        <v>0.15474053549433037</v>
      </c>
      <c r="CK278" s="62">
        <v>13.95</v>
      </c>
      <c r="CL278" s="62">
        <v>515</v>
      </c>
      <c r="CM278" s="62">
        <v>0.54492208978930057</v>
      </c>
      <c r="CN278" s="62">
        <v>13.914999999999999</v>
      </c>
      <c r="CO278" s="62">
        <v>40155</v>
      </c>
      <c r="CP278" s="62">
        <v>49.59527709115892</v>
      </c>
      <c r="CQ278" s="62">
        <v>13.81</v>
      </c>
      <c r="CR278" s="62">
        <v>80</v>
      </c>
      <c r="CS278" s="62">
        <v>0.11213203979977368</v>
      </c>
      <c r="CT278" s="62">
        <v>13.81</v>
      </c>
      <c r="CU278" s="62">
        <v>80</v>
      </c>
      <c r="CV278" s="62">
        <v>0.12503565522601404</v>
      </c>
      <c r="CW278" s="62">
        <v>13.81</v>
      </c>
      <c r="CX278" s="62">
        <v>84515</v>
      </c>
      <c r="CY278" s="62">
        <v>146.20781888842711</v>
      </c>
      <c r="CZ278" s="62">
        <v>13.723000000000001</v>
      </c>
      <c r="DA278" s="62">
        <v>15</v>
      </c>
      <c r="DB278" s="62">
        <v>2.8627507174490457E-2</v>
      </c>
      <c r="DC278" s="62">
        <v>13.696999999999999</v>
      </c>
      <c r="DD278" s="62">
        <v>520</v>
      </c>
      <c r="DE278" s="62">
        <v>1.0635516731628456</v>
      </c>
      <c r="DF278" s="62">
        <v>13.67</v>
      </c>
      <c r="DG278" s="62">
        <v>14075</v>
      </c>
      <c r="DH278" s="62">
        <v>31.193977369334437</v>
      </c>
      <c r="DI278" s="62">
        <v>0</v>
      </c>
      <c r="DJ278" s="62">
        <v>0</v>
      </c>
      <c r="DK278" s="62">
        <v>0</v>
      </c>
      <c r="DL278" s="62">
        <v>0</v>
      </c>
      <c r="DM278" s="62">
        <v>0</v>
      </c>
      <c r="DN278" s="62">
        <v>0</v>
      </c>
      <c r="DO278" s="62">
        <v>13.57</v>
      </c>
      <c r="DP278" s="62">
        <v>63300</v>
      </c>
      <c r="DQ278" s="62">
        <v>167.88781180437792</v>
      </c>
      <c r="DR278" s="62">
        <v>0</v>
      </c>
      <c r="DS278" s="62">
        <v>0</v>
      </c>
      <c r="DT278" s="62">
        <v>0</v>
      </c>
      <c r="DU278" s="62">
        <v>0</v>
      </c>
      <c r="DV278" s="62">
        <v>0</v>
      </c>
      <c r="DW278" s="62">
        <v>0</v>
      </c>
      <c r="DX278" s="62">
        <v>13.5</v>
      </c>
      <c r="DY278" s="62">
        <v>4610</v>
      </c>
      <c r="DZ278" s="62">
        <v>14.198678642329758</v>
      </c>
      <c r="EA278" s="62"/>
      <c r="EB278" s="62"/>
      <c r="EC278" s="62"/>
      <c r="ED278" s="62"/>
      <c r="EE278" s="62"/>
      <c r="EF278" s="62"/>
      <c r="EG278" s="62">
        <v>13.45</v>
      </c>
      <c r="EH278" s="62">
        <v>229360</v>
      </c>
      <c r="EI278" s="62">
        <v>793.77812978881002</v>
      </c>
      <c r="EJ278" s="62"/>
      <c r="EK278" s="62">
        <v>0</v>
      </c>
      <c r="EL278" s="62">
        <v>0</v>
      </c>
      <c r="EM278" s="62">
        <v>0</v>
      </c>
      <c r="EN278" s="62">
        <v>0</v>
      </c>
      <c r="EO278" s="62">
        <v>0</v>
      </c>
      <c r="EP278" s="62">
        <v>13.522</v>
      </c>
      <c r="EQ278" s="62">
        <v>9730</v>
      </c>
      <c r="ER278" s="62">
        <v>37.027022979228271</v>
      </c>
      <c r="ES278" s="62">
        <v>13.58</v>
      </c>
      <c r="ET278" s="62">
        <v>16070</v>
      </c>
      <c r="EU278" s="62">
        <v>66.452303450725836</v>
      </c>
      <c r="EV278" s="62">
        <v>13.68</v>
      </c>
      <c r="EW278" s="62">
        <v>1200</v>
      </c>
      <c r="EX278" s="62">
        <v>5.3243547484030334</v>
      </c>
      <c r="EY278" s="62">
        <v>13.76</v>
      </c>
      <c r="EZ278" s="62">
        <v>122825</v>
      </c>
      <c r="FA278" s="62">
        <v>577.90604701521045</v>
      </c>
      <c r="FB278" s="62">
        <v>13.835000000000001</v>
      </c>
      <c r="FC278" s="62">
        <v>2610</v>
      </c>
      <c r="FD278" s="62">
        <v>12.907582206178494</v>
      </c>
      <c r="FE278" s="62">
        <v>13.9</v>
      </c>
      <c r="FF278" s="62">
        <v>2425</v>
      </c>
      <c r="FG278" s="62">
        <v>12.53349370873684</v>
      </c>
      <c r="FH278" s="62">
        <v>13.933</v>
      </c>
      <c r="FI278" s="62">
        <v>75</v>
      </c>
      <c r="FJ278" s="62">
        <v>0.40419398766099524</v>
      </c>
      <c r="FK278" s="62">
        <v>13.96</v>
      </c>
      <c r="FL278" s="76">
        <v>31285</v>
      </c>
      <c r="FM278" s="76">
        <v>174.66660417927534</v>
      </c>
      <c r="FN278" s="76">
        <v>13.975</v>
      </c>
      <c r="FO278" s="76">
        <v>20</v>
      </c>
      <c r="FP278" s="76">
        <v>0.11509452285047705</v>
      </c>
      <c r="FQ278" s="76">
        <v>13.987</v>
      </c>
      <c r="FR278" s="76">
        <v>0</v>
      </c>
      <c r="FS278" s="76">
        <v>0</v>
      </c>
      <c r="FT278" s="76">
        <v>14</v>
      </c>
      <c r="FU278" s="76">
        <v>5</v>
      </c>
      <c r="FV278" s="76">
        <v>3.0264299013565983E-2</v>
      </c>
      <c r="FW278" s="76">
        <v>14.01</v>
      </c>
      <c r="FX278" s="76">
        <v>157740</v>
      </c>
      <c r="FY278" s="76">
        <v>974.57903969122242</v>
      </c>
      <c r="FZ278" s="76">
        <v>14.028</v>
      </c>
      <c r="GA278" s="76">
        <v>0</v>
      </c>
      <c r="GB278" s="76">
        <v>0</v>
      </c>
      <c r="GC278" s="62">
        <v>14.045</v>
      </c>
      <c r="GD278" s="62">
        <v>0</v>
      </c>
      <c r="GE278" s="62">
        <v>0</v>
      </c>
      <c r="GF278" s="62">
        <v>14.061</v>
      </c>
      <c r="GG278" s="62">
        <v>0</v>
      </c>
      <c r="GH278" s="62">
        <v>0</v>
      </c>
      <c r="GI278" s="62">
        <v>14.074999999999999</v>
      </c>
      <c r="GJ278" s="62">
        <v>280</v>
      </c>
      <c r="GK278" s="62">
        <v>1.8278447928395043</v>
      </c>
      <c r="GL278" s="62">
        <v>14.141999999999999</v>
      </c>
      <c r="GM278" s="62">
        <v>0</v>
      </c>
      <c r="GN278" s="62">
        <v>0</v>
      </c>
      <c r="GO278" s="62">
        <v>14.2</v>
      </c>
      <c r="GP278" s="62">
        <v>29095</v>
      </c>
      <c r="GQ278" s="62">
        <v>193.68787995967455</v>
      </c>
      <c r="GR278" s="62">
        <v>14.239000000000001</v>
      </c>
      <c r="GS278" s="62">
        <v>0</v>
      </c>
      <c r="GT278" s="62">
        <v>0</v>
      </c>
      <c r="GU278" s="62">
        <v>14.273</v>
      </c>
      <c r="GV278" s="62">
        <v>320</v>
      </c>
      <c r="GW278" s="62">
        <v>2.1292428579600298</v>
      </c>
      <c r="GX278" s="62">
        <v>14.302</v>
      </c>
      <c r="GY278" s="62">
        <v>0</v>
      </c>
      <c r="GZ278" s="62">
        <v>0</v>
      </c>
      <c r="HA278" s="62">
        <v>14.33</v>
      </c>
      <c r="HB278" s="62">
        <v>34945</v>
      </c>
      <c r="HC278" s="62">
        <v>228.56888398878843</v>
      </c>
      <c r="HD278" s="62">
        <v>14.37</v>
      </c>
      <c r="HE278" s="62">
        <v>345</v>
      </c>
      <c r="HF278" s="62">
        <v>2.1904694014466561</v>
      </c>
      <c r="HG278" s="62">
        <v>14.45</v>
      </c>
      <c r="HH278" s="62">
        <v>5265</v>
      </c>
      <c r="HI278" s="62">
        <v>31.967925877571577</v>
      </c>
      <c r="HJ278" s="62">
        <v>0</v>
      </c>
      <c r="HK278" s="62">
        <v>0</v>
      </c>
      <c r="HL278" s="62">
        <v>0</v>
      </c>
      <c r="HM278" s="62">
        <v>14.45</v>
      </c>
      <c r="HN278" s="62">
        <v>0</v>
      </c>
      <c r="HO278" s="62">
        <v>0</v>
      </c>
      <c r="HP278" s="62">
        <v>14.45</v>
      </c>
      <c r="HQ278" s="62">
        <v>0</v>
      </c>
      <c r="HR278" s="62">
        <v>0</v>
      </c>
    </row>
    <row r="279" spans="32:226" s="43" customFormat="1">
      <c r="AF279" s="54">
        <v>42411</v>
      </c>
      <c r="AG279" s="43">
        <v>14.475</v>
      </c>
      <c r="AH279" s="43">
        <v>180690</v>
      </c>
      <c r="AI279" s="43">
        <f t="shared" si="80"/>
        <v>180690</v>
      </c>
      <c r="AK279" s="58">
        <f t="shared" si="81"/>
        <v>42446</v>
      </c>
      <c r="AL279" s="43">
        <f t="shared" si="85"/>
        <v>274</v>
      </c>
      <c r="AM279" s="43">
        <f>IF(AK279="","",NETWORKDAYS(AK279,$AM$2,FERIADOS!$A$1:$A$830)-1)</f>
        <v>200</v>
      </c>
      <c r="AN279" s="63">
        <v>3.6280000000000001</v>
      </c>
      <c r="AO279" s="43">
        <f t="shared" si="82"/>
        <v>13.725</v>
      </c>
      <c r="AP279" s="50">
        <f t="shared" si="83"/>
        <v>111170</v>
      </c>
      <c r="AQ279" s="59">
        <f t="shared" si="79"/>
        <v>193.09175239402413</v>
      </c>
      <c r="AR279" s="59">
        <f t="shared" si="84"/>
        <v>0</v>
      </c>
      <c r="AS279" s="72">
        <v>42446</v>
      </c>
      <c r="AT279" s="73">
        <v>5135.6075739712078</v>
      </c>
      <c r="AU279" s="62">
        <v>0</v>
      </c>
      <c r="AV279" s="62">
        <v>0</v>
      </c>
      <c r="AW279" s="62">
        <v>0</v>
      </c>
      <c r="AX279" s="62">
        <v>0</v>
      </c>
      <c r="AY279" s="62">
        <v>0</v>
      </c>
      <c r="AZ279" s="62">
        <v>0</v>
      </c>
      <c r="BA279" s="62">
        <v>0</v>
      </c>
      <c r="BB279" s="62">
        <v>0</v>
      </c>
      <c r="BC279" s="62">
        <v>0</v>
      </c>
      <c r="BD279" s="62">
        <v>0</v>
      </c>
      <c r="BE279" s="62">
        <v>0</v>
      </c>
      <c r="BF279" s="62">
        <v>0</v>
      </c>
      <c r="BG279" s="62">
        <v>0</v>
      </c>
      <c r="BH279" s="62">
        <v>0</v>
      </c>
      <c r="BI279" s="62">
        <v>0</v>
      </c>
      <c r="BJ279" s="62">
        <v>0</v>
      </c>
      <c r="BK279" s="62">
        <v>0</v>
      </c>
      <c r="BL279" s="62">
        <v>0</v>
      </c>
      <c r="BM279" s="62">
        <v>0</v>
      </c>
      <c r="BN279" s="74">
        <v>0</v>
      </c>
      <c r="BO279" s="75">
        <v>0</v>
      </c>
      <c r="BP279" s="62">
        <v>0</v>
      </c>
      <c r="BQ279" s="62">
        <v>0</v>
      </c>
      <c r="BR279" s="62">
        <v>0</v>
      </c>
      <c r="BS279" s="62">
        <v>0</v>
      </c>
      <c r="BT279" s="62">
        <v>0</v>
      </c>
      <c r="BU279" s="62">
        <v>0</v>
      </c>
      <c r="BV279" s="62">
        <v>14.138</v>
      </c>
      <c r="BW279" s="62">
        <v>105125</v>
      </c>
      <c r="BX279" s="62">
        <v>11.017770995829963</v>
      </c>
      <c r="BY279" s="62">
        <v>14.131</v>
      </c>
      <c r="BZ279" s="62">
        <v>19465</v>
      </c>
      <c r="CA279" s="62">
        <v>5.6896179460388847</v>
      </c>
      <c r="CB279" s="62">
        <v>14.095000000000001</v>
      </c>
      <c r="CC279" s="62">
        <v>38800</v>
      </c>
      <c r="CD279" s="62">
        <v>18.822777942214319</v>
      </c>
      <c r="CE279" s="62">
        <v>14.055</v>
      </c>
      <c r="CF279" s="62">
        <v>91180</v>
      </c>
      <c r="CG279" s="62">
        <v>62.255466709128086</v>
      </c>
      <c r="CH279" s="62">
        <v>13.981</v>
      </c>
      <c r="CI279" s="62">
        <v>255</v>
      </c>
      <c r="CJ279" s="62">
        <v>0.22127816896739666</v>
      </c>
      <c r="CK279" s="62">
        <v>13.93</v>
      </c>
      <c r="CL279" s="62">
        <v>2645</v>
      </c>
      <c r="CM279" s="62">
        <v>2.8189070468597048</v>
      </c>
      <c r="CN279" s="62">
        <v>13.89</v>
      </c>
      <c r="CO279" s="62">
        <v>34180</v>
      </c>
      <c r="CP279" s="62">
        <v>42.469457454557009</v>
      </c>
      <c r="CQ279" s="62">
        <v>13.774000000000001</v>
      </c>
      <c r="CR279" s="62">
        <v>5</v>
      </c>
      <c r="CS279" s="62">
        <v>7.045240183986029E-3</v>
      </c>
      <c r="CT279" s="62">
        <v>13.774000000000001</v>
      </c>
      <c r="CU279" s="62">
        <v>5</v>
      </c>
      <c r="CV279" s="62">
        <v>7.8506180970477953E-3</v>
      </c>
      <c r="CW279" s="62">
        <v>13.774000000000001</v>
      </c>
      <c r="CX279" s="62">
        <v>111170</v>
      </c>
      <c r="CY279" s="62">
        <v>193.09175239402413</v>
      </c>
      <c r="CZ279" s="62">
        <v>13.69</v>
      </c>
      <c r="DA279" s="62">
        <v>5</v>
      </c>
      <c r="DB279" s="62">
        <v>9.5757985561109992E-3</v>
      </c>
      <c r="DC279" s="62">
        <v>13.666</v>
      </c>
      <c r="DD279" s="62">
        <v>15</v>
      </c>
      <c r="DE279" s="62">
        <v>3.0775679487533375E-2</v>
      </c>
      <c r="DF279" s="62">
        <v>13.64</v>
      </c>
      <c r="DG279" s="62">
        <v>14820</v>
      </c>
      <c r="DH279" s="62">
        <v>32.936505592694466</v>
      </c>
      <c r="DI279" s="62">
        <v>0</v>
      </c>
      <c r="DJ279" s="62">
        <v>0</v>
      </c>
      <c r="DK279" s="62">
        <v>0</v>
      </c>
      <c r="DL279" s="62">
        <v>0</v>
      </c>
      <c r="DM279" s="62">
        <v>0</v>
      </c>
      <c r="DN279" s="62">
        <v>0</v>
      </c>
      <c r="DO279" s="62">
        <v>13.54</v>
      </c>
      <c r="DP279" s="62">
        <v>114160</v>
      </c>
      <c r="DQ279" s="62">
        <v>303.42828042364295</v>
      </c>
      <c r="DR279" s="62">
        <v>0</v>
      </c>
      <c r="DS279" s="62">
        <v>0</v>
      </c>
      <c r="DT279" s="62">
        <v>0</v>
      </c>
      <c r="DU279" s="62">
        <v>0</v>
      </c>
      <c r="DV279" s="62">
        <v>0</v>
      </c>
      <c r="DW279" s="62">
        <v>0</v>
      </c>
      <c r="DX279" s="62">
        <v>13.52</v>
      </c>
      <c r="DY279" s="62">
        <v>30655</v>
      </c>
      <c r="DZ279" s="62">
        <v>94.470931665105965</v>
      </c>
      <c r="EA279" s="62"/>
      <c r="EB279" s="62"/>
      <c r="EC279" s="62"/>
      <c r="ED279" s="62"/>
      <c r="EE279" s="62"/>
      <c r="EF279" s="62"/>
      <c r="EG279" s="62">
        <v>13.54</v>
      </c>
      <c r="EH279" s="62">
        <v>290895</v>
      </c>
      <c r="EI279" s="62">
        <v>1005.1986730959023</v>
      </c>
      <c r="EJ279" s="62"/>
      <c r="EK279" s="62">
        <v>0</v>
      </c>
      <c r="EL279" s="62">
        <v>0</v>
      </c>
      <c r="EM279" s="62">
        <v>0</v>
      </c>
      <c r="EN279" s="62">
        <v>0</v>
      </c>
      <c r="EO279" s="62">
        <v>0</v>
      </c>
      <c r="EP279" s="62">
        <v>13.62</v>
      </c>
      <c r="EQ279" s="62">
        <v>24835</v>
      </c>
      <c r="ER279" s="62">
        <v>94.30017237835041</v>
      </c>
      <c r="ES279" s="62">
        <v>13.71</v>
      </c>
      <c r="ET279" s="62">
        <v>8400</v>
      </c>
      <c r="EU279" s="62">
        <v>34.612084945318763</v>
      </c>
      <c r="EV279" s="62">
        <v>13.771000000000001</v>
      </c>
      <c r="EW279" s="62">
        <v>45</v>
      </c>
      <c r="EX279" s="62">
        <v>0.19910221351038346</v>
      </c>
      <c r="EY279" s="62">
        <v>13.82</v>
      </c>
      <c r="EZ279" s="62">
        <v>149065</v>
      </c>
      <c r="FA279" s="62">
        <v>699.88165210559225</v>
      </c>
      <c r="FB279" s="62">
        <v>13.895</v>
      </c>
      <c r="FC279" s="62">
        <v>290</v>
      </c>
      <c r="FD279" s="62">
        <v>1.4307873337502204</v>
      </c>
      <c r="FE279" s="62">
        <v>13.96</v>
      </c>
      <c r="FF279" s="62">
        <v>3475</v>
      </c>
      <c r="FG279" s="62">
        <v>17.913816973411116</v>
      </c>
      <c r="FH279" s="62">
        <v>14.004</v>
      </c>
      <c r="FI279" s="62">
        <v>275</v>
      </c>
      <c r="FJ279" s="62">
        <v>1.4772198450357958</v>
      </c>
      <c r="FK279" s="62">
        <v>14.04</v>
      </c>
      <c r="FL279" s="76">
        <v>61445</v>
      </c>
      <c r="FM279" s="76">
        <v>341.72642597423265</v>
      </c>
      <c r="FN279" s="76">
        <v>14.045999999999999</v>
      </c>
      <c r="FO279" s="76">
        <v>30</v>
      </c>
      <c r="FP279" s="76">
        <v>0.17200206042862301</v>
      </c>
      <c r="FQ279" s="76">
        <v>14.051</v>
      </c>
      <c r="FR279" s="76">
        <v>10</v>
      </c>
      <c r="FS279" s="76">
        <v>5.8862850561977161E-2</v>
      </c>
      <c r="FT279" s="76">
        <v>14.055999999999999</v>
      </c>
      <c r="FU279" s="76">
        <v>5</v>
      </c>
      <c r="FV279" s="76">
        <v>3.0161399110738032E-2</v>
      </c>
      <c r="FW279" s="76">
        <v>14.06</v>
      </c>
      <c r="FX279" s="76">
        <v>255755</v>
      </c>
      <c r="FY279" s="76">
        <v>1574.9940693333383</v>
      </c>
      <c r="FZ279" s="76">
        <v>14.087999999999999</v>
      </c>
      <c r="GA279" s="76">
        <v>5</v>
      </c>
      <c r="GB279" s="76">
        <v>3.1290839813151797E-2</v>
      </c>
      <c r="GC279" s="62">
        <v>14.114000000000001</v>
      </c>
      <c r="GD279" s="62">
        <v>0</v>
      </c>
      <c r="GE279" s="62">
        <v>0</v>
      </c>
      <c r="GF279" s="62">
        <v>14.138</v>
      </c>
      <c r="GG279" s="62">
        <v>0</v>
      </c>
      <c r="GH279" s="62">
        <v>0</v>
      </c>
      <c r="GI279" s="62">
        <v>14.16</v>
      </c>
      <c r="GJ279" s="62">
        <v>365</v>
      </c>
      <c r="GK279" s="62">
        <v>2.3686421709854746</v>
      </c>
      <c r="GL279" s="62">
        <v>14.196999999999999</v>
      </c>
      <c r="GM279" s="62">
        <v>0</v>
      </c>
      <c r="GN279" s="62">
        <v>0</v>
      </c>
      <c r="GO279" s="62">
        <v>14.23</v>
      </c>
      <c r="GP279" s="62">
        <v>24040</v>
      </c>
      <c r="GQ279" s="62">
        <v>159.55224029241077</v>
      </c>
      <c r="GR279" s="62">
        <v>14.266</v>
      </c>
      <c r="GS279" s="62">
        <v>0</v>
      </c>
      <c r="GT279" s="62">
        <v>0</v>
      </c>
      <c r="GU279" s="62">
        <v>14.297000000000001</v>
      </c>
      <c r="GV279" s="62">
        <v>375</v>
      </c>
      <c r="GW279" s="62">
        <v>2.4879685639095213</v>
      </c>
      <c r="GX279" s="62">
        <v>14.324999999999999</v>
      </c>
      <c r="GY279" s="62">
        <v>0</v>
      </c>
      <c r="GZ279" s="62">
        <v>0</v>
      </c>
      <c r="HA279" s="62">
        <v>14.35</v>
      </c>
      <c r="HB279" s="62">
        <v>59310</v>
      </c>
      <c r="HC279" s="62">
        <v>386.83774956434871</v>
      </c>
      <c r="HD279" s="62">
        <v>14.394</v>
      </c>
      <c r="HE279" s="62">
        <v>350</v>
      </c>
      <c r="HF279" s="62">
        <v>2.2145967228862129</v>
      </c>
      <c r="HG279" s="62">
        <v>14.43</v>
      </c>
      <c r="HH279" s="62">
        <v>7050</v>
      </c>
      <c r="HI279" s="62">
        <v>42.842061632922686</v>
      </c>
      <c r="HJ279" s="62">
        <v>0</v>
      </c>
      <c r="HK279" s="62">
        <v>0</v>
      </c>
      <c r="HL279" s="62">
        <v>0</v>
      </c>
      <c r="HM279" s="62">
        <v>14.43</v>
      </c>
      <c r="HN279" s="62">
        <v>0</v>
      </c>
      <c r="HO279" s="62">
        <v>0</v>
      </c>
      <c r="HP279" s="62">
        <v>14.43</v>
      </c>
      <c r="HQ279" s="62">
        <v>0</v>
      </c>
      <c r="HR279" s="62">
        <v>0</v>
      </c>
    </row>
    <row r="280" spans="32:226" s="43" customFormat="1">
      <c r="AF280" s="54">
        <v>42412</v>
      </c>
      <c r="AG280" s="43">
        <v>14.42</v>
      </c>
      <c r="AH280" s="43">
        <v>88210</v>
      </c>
      <c r="AI280" s="43">
        <f t="shared" si="80"/>
        <v>88210</v>
      </c>
      <c r="AK280" s="58">
        <f t="shared" si="81"/>
        <v>42445</v>
      </c>
      <c r="AL280" s="43">
        <f t="shared" si="85"/>
        <v>275</v>
      </c>
      <c r="AM280" s="43">
        <f>IF(AK280="","",NETWORKDAYS(AK280,$AM$2,FERIADOS!$A$1:$A$830)-1)</f>
        <v>201</v>
      </c>
      <c r="AN280" s="63">
        <v>3.7425000000000002</v>
      </c>
      <c r="AO280" s="43">
        <f t="shared" si="82"/>
        <v>13.75</v>
      </c>
      <c r="AP280" s="50">
        <f t="shared" si="83"/>
        <v>241140</v>
      </c>
      <c r="AQ280" s="59">
        <f t="shared" si="79"/>
        <v>407.68398838095931</v>
      </c>
      <c r="AR280" s="59">
        <f t="shared" si="84"/>
        <v>0</v>
      </c>
      <c r="AS280" s="72">
        <v>42445</v>
      </c>
      <c r="AT280" s="73">
        <v>5638.0533514828121</v>
      </c>
      <c r="AU280" s="62">
        <v>0</v>
      </c>
      <c r="AV280" s="62">
        <v>0</v>
      </c>
      <c r="AW280" s="62">
        <v>0</v>
      </c>
      <c r="AX280" s="62">
        <v>0</v>
      </c>
      <c r="AY280" s="62">
        <v>0</v>
      </c>
      <c r="AZ280" s="62">
        <v>0</v>
      </c>
      <c r="BA280" s="62">
        <v>0</v>
      </c>
      <c r="BB280" s="62">
        <v>0</v>
      </c>
      <c r="BC280" s="62">
        <v>0</v>
      </c>
      <c r="BD280" s="62">
        <v>0</v>
      </c>
      <c r="BE280" s="62">
        <v>0</v>
      </c>
      <c r="BF280" s="62">
        <v>0</v>
      </c>
      <c r="BG280" s="62">
        <v>0</v>
      </c>
      <c r="BH280" s="62">
        <v>0</v>
      </c>
      <c r="BI280" s="62">
        <v>0</v>
      </c>
      <c r="BJ280" s="62">
        <v>0</v>
      </c>
      <c r="BK280" s="62">
        <v>0</v>
      </c>
      <c r="BL280" s="62">
        <v>0</v>
      </c>
      <c r="BM280" s="62">
        <v>0</v>
      </c>
      <c r="BN280" s="74">
        <v>0</v>
      </c>
      <c r="BO280" s="75">
        <v>0</v>
      </c>
      <c r="BP280" s="62">
        <v>0</v>
      </c>
      <c r="BQ280" s="62">
        <v>0</v>
      </c>
      <c r="BR280" s="62">
        <v>0</v>
      </c>
      <c r="BS280" s="62">
        <v>0</v>
      </c>
      <c r="BT280" s="62">
        <v>0</v>
      </c>
      <c r="BU280" s="62">
        <v>0</v>
      </c>
      <c r="BV280" s="62">
        <v>14.138</v>
      </c>
      <c r="BW280" s="62">
        <v>14955</v>
      </c>
      <c r="BX280" s="62">
        <v>1.6566863055692349</v>
      </c>
      <c r="BY280" s="62">
        <v>14.14</v>
      </c>
      <c r="BZ280" s="62">
        <v>62350</v>
      </c>
      <c r="CA280" s="62">
        <v>18.226048512571012</v>
      </c>
      <c r="CB280" s="62">
        <v>14.087999999999999</v>
      </c>
      <c r="CC280" s="62">
        <v>61590</v>
      </c>
      <c r="CD280" s="62">
        <v>29.508368212353673</v>
      </c>
      <c r="CE280" s="62">
        <v>14.045</v>
      </c>
      <c r="CF280" s="62">
        <v>137330</v>
      </c>
      <c r="CG280" s="62">
        <v>92.08758987844746</v>
      </c>
      <c r="CH280" s="62">
        <v>14</v>
      </c>
      <c r="CI280" s="62">
        <v>2250</v>
      </c>
      <c r="CJ280" s="62">
        <v>1.9112104583103051</v>
      </c>
      <c r="CK280" s="62">
        <v>13.925000000000001</v>
      </c>
      <c r="CL280" s="62">
        <v>1520</v>
      </c>
      <c r="CM280" s="62">
        <v>1.5829689517545993</v>
      </c>
      <c r="CN280" s="62">
        <v>13.89</v>
      </c>
      <c r="CO280" s="62">
        <v>24705</v>
      </c>
      <c r="CP280" s="62">
        <v>29.956017001772722</v>
      </c>
      <c r="CQ280" s="62">
        <v>13.795</v>
      </c>
      <c r="CR280" s="62">
        <v>3850</v>
      </c>
      <c r="CS280" s="62">
        <v>5.2876344012585195</v>
      </c>
      <c r="CT280" s="62">
        <v>13.795</v>
      </c>
      <c r="CU280" s="62">
        <v>3850</v>
      </c>
      <c r="CV280" s="62">
        <v>5.8878904567632997</v>
      </c>
      <c r="CW280" s="62">
        <v>13.795</v>
      </c>
      <c r="CX280" s="62">
        <v>241140</v>
      </c>
      <c r="CY280" s="62">
        <v>407.68398838095931</v>
      </c>
      <c r="CZ280" s="62">
        <v>13.72</v>
      </c>
      <c r="DA280" s="62">
        <v>1775</v>
      </c>
      <c r="DB280" s="62">
        <v>3.3068494358513689</v>
      </c>
      <c r="DC280" s="62">
        <v>13.7</v>
      </c>
      <c r="DD280" s="62">
        <v>2015</v>
      </c>
      <c r="DE280" s="62">
        <v>4.0199426506049241</v>
      </c>
      <c r="DF280" s="62">
        <v>13.7</v>
      </c>
      <c r="DG280" s="62">
        <v>37425</v>
      </c>
      <c r="DH280" s="62">
        <v>80.806793786250637</v>
      </c>
      <c r="DI280" s="62">
        <v>0</v>
      </c>
      <c r="DJ280" s="62">
        <v>0</v>
      </c>
      <c r="DK280" s="62">
        <v>0</v>
      </c>
      <c r="DL280" s="62">
        <v>0</v>
      </c>
      <c r="DM280" s="62">
        <v>0</v>
      </c>
      <c r="DN280" s="62">
        <v>0</v>
      </c>
      <c r="DO280" s="62">
        <v>13.64</v>
      </c>
      <c r="DP280" s="62">
        <v>73635</v>
      </c>
      <c r="DQ280" s="62">
        <v>189.83238636662099</v>
      </c>
      <c r="DR280" s="62">
        <v>0</v>
      </c>
      <c r="DS280" s="62">
        <v>0</v>
      </c>
      <c r="DT280" s="62">
        <v>0</v>
      </c>
      <c r="DU280" s="62">
        <v>0</v>
      </c>
      <c r="DV280" s="62">
        <v>0</v>
      </c>
      <c r="DW280" s="62">
        <v>0</v>
      </c>
      <c r="DX280" s="62">
        <v>13.69</v>
      </c>
      <c r="DY280" s="62">
        <v>2510</v>
      </c>
      <c r="DZ280" s="62">
        <v>7.4854321181216168</v>
      </c>
      <c r="EA280" s="62"/>
      <c r="EB280" s="62"/>
      <c r="EC280" s="62"/>
      <c r="ED280" s="62"/>
      <c r="EE280" s="62"/>
      <c r="EF280" s="62"/>
      <c r="EG280" s="62">
        <v>13.79</v>
      </c>
      <c r="EH280" s="62">
        <v>427750</v>
      </c>
      <c r="EI280" s="62">
        <v>1426.5651004638935</v>
      </c>
      <c r="EJ280" s="62"/>
      <c r="EK280" s="62">
        <v>0</v>
      </c>
      <c r="EL280" s="62">
        <v>0</v>
      </c>
      <c r="EM280" s="62">
        <v>0</v>
      </c>
      <c r="EN280" s="62">
        <v>0</v>
      </c>
      <c r="EO280" s="62">
        <v>0</v>
      </c>
      <c r="EP280" s="62">
        <v>13.9</v>
      </c>
      <c r="EQ280" s="62">
        <v>8005</v>
      </c>
      <c r="ER280" s="62">
        <v>29.288921367765909</v>
      </c>
      <c r="ES280" s="62">
        <v>13.99</v>
      </c>
      <c r="ET280" s="62">
        <v>16130</v>
      </c>
      <c r="EU280" s="62">
        <v>63.990812861454948</v>
      </c>
      <c r="EV280" s="62">
        <v>14.13</v>
      </c>
      <c r="EW280" s="62">
        <v>1240</v>
      </c>
      <c r="EX280" s="62">
        <v>5.2651512138380649</v>
      </c>
      <c r="EY280" s="62">
        <v>14.24</v>
      </c>
      <c r="EZ280" s="62">
        <v>185030</v>
      </c>
      <c r="FA280" s="62">
        <v>831.27381339617648</v>
      </c>
      <c r="FB280" s="62">
        <v>14.32</v>
      </c>
      <c r="FC280" s="62">
        <v>825</v>
      </c>
      <c r="FD280" s="62">
        <v>3.89021725543871</v>
      </c>
      <c r="FE280" s="62">
        <v>14.41</v>
      </c>
      <c r="FF280" s="62">
        <v>6085</v>
      </c>
      <c r="FG280" s="62">
        <v>29.922199789800651</v>
      </c>
      <c r="FH280" s="62">
        <v>14.46</v>
      </c>
      <c r="FI280" s="62">
        <v>670</v>
      </c>
      <c r="FJ280" s="62">
        <v>3.4284562571800974</v>
      </c>
      <c r="FK280" s="62">
        <v>14.5</v>
      </c>
      <c r="FL280" s="76">
        <v>40880</v>
      </c>
      <c r="FM280" s="76">
        <v>216.30704761933623</v>
      </c>
      <c r="FN280" s="76">
        <v>14.529</v>
      </c>
      <c r="FO280" s="76">
        <v>60</v>
      </c>
      <c r="FP280" s="76">
        <v>0.32661411496382514</v>
      </c>
      <c r="FQ280" s="76">
        <v>14.555</v>
      </c>
      <c r="FR280" s="76">
        <v>35</v>
      </c>
      <c r="FS280" s="76">
        <v>0.19520572880013343</v>
      </c>
      <c r="FT280" s="76">
        <v>14.579000000000001</v>
      </c>
      <c r="FU280" s="76">
        <v>35</v>
      </c>
      <c r="FV280" s="76">
        <v>0.19962632723743889</v>
      </c>
      <c r="FW280" s="76">
        <v>14.6</v>
      </c>
      <c r="FX280" s="76">
        <v>259535</v>
      </c>
      <c r="FY280" s="76">
        <v>1508.1002925420487</v>
      </c>
      <c r="FZ280" s="76">
        <v>14.62</v>
      </c>
      <c r="GA280" s="76">
        <v>5</v>
      </c>
      <c r="GB280" s="76">
        <v>2.9503123470493879E-2</v>
      </c>
      <c r="GC280" s="62">
        <v>14.638</v>
      </c>
      <c r="GD280" s="62">
        <v>0</v>
      </c>
      <c r="GE280" s="62">
        <v>0</v>
      </c>
      <c r="GF280" s="62">
        <v>14.654999999999999</v>
      </c>
      <c r="GG280" s="62">
        <v>0</v>
      </c>
      <c r="GH280" s="62">
        <v>0</v>
      </c>
      <c r="GI280" s="62">
        <v>14.67</v>
      </c>
      <c r="GJ280" s="62">
        <v>1655</v>
      </c>
      <c r="GK280" s="62">
        <v>10.103211258595108</v>
      </c>
      <c r="GL280" s="62">
        <v>14.739000000000001</v>
      </c>
      <c r="GM280" s="62">
        <v>30</v>
      </c>
      <c r="GN280" s="62">
        <v>0.1849805613549439</v>
      </c>
      <c r="GO280" s="62">
        <v>14.8</v>
      </c>
      <c r="GP280" s="62">
        <v>30585</v>
      </c>
      <c r="GQ280" s="62">
        <v>189.3227801456575</v>
      </c>
      <c r="GR280" s="62">
        <v>14.839</v>
      </c>
      <c r="GS280" s="62">
        <v>0</v>
      </c>
      <c r="GT280" s="62">
        <v>0</v>
      </c>
      <c r="GU280" s="62">
        <v>14.872999999999999</v>
      </c>
      <c r="GV280" s="62">
        <v>525</v>
      </c>
      <c r="GW280" s="62">
        <v>3.2310359692634805</v>
      </c>
      <c r="GX280" s="62">
        <v>14.901999999999999</v>
      </c>
      <c r="GY280" s="62">
        <v>0</v>
      </c>
      <c r="GZ280" s="62">
        <v>0</v>
      </c>
      <c r="HA280" s="62">
        <v>14.93</v>
      </c>
      <c r="HB280" s="62">
        <v>51505</v>
      </c>
      <c r="HC280" s="62">
        <v>309.92355297579337</v>
      </c>
      <c r="HD280" s="62">
        <v>14.984999999999999</v>
      </c>
      <c r="HE280" s="62">
        <v>805</v>
      </c>
      <c r="HF280" s="62">
        <v>4.6704785980936361</v>
      </c>
      <c r="HG280" s="62">
        <v>15.03</v>
      </c>
      <c r="HH280" s="62">
        <v>22135</v>
      </c>
      <c r="HI280" s="62">
        <v>122.59454299543827</v>
      </c>
      <c r="HJ280" s="62">
        <v>0</v>
      </c>
      <c r="HK280" s="62">
        <v>0</v>
      </c>
      <c r="HL280" s="62">
        <v>0</v>
      </c>
      <c r="HM280" s="62">
        <v>15.03</v>
      </c>
      <c r="HN280" s="62">
        <v>0</v>
      </c>
      <c r="HO280" s="62">
        <v>0</v>
      </c>
      <c r="HP280" s="62">
        <v>15.03</v>
      </c>
      <c r="HQ280" s="62">
        <v>0</v>
      </c>
      <c r="HR280" s="62">
        <v>0</v>
      </c>
    </row>
    <row r="281" spans="32:226" s="43" customFormat="1">
      <c r="AF281" s="54">
        <v>42415</v>
      </c>
      <c r="AG281" s="43">
        <v>14.4</v>
      </c>
      <c r="AH281" s="43">
        <v>42450</v>
      </c>
      <c r="AI281" s="43">
        <f t="shared" si="80"/>
        <v>42450</v>
      </c>
      <c r="AK281" s="58">
        <f t="shared" si="81"/>
        <v>42444</v>
      </c>
      <c r="AL281" s="43">
        <f t="shared" si="85"/>
        <v>276</v>
      </c>
      <c r="AM281" s="43">
        <f>IF(AK281="","",NETWORKDAYS(AK281,$AM$2,FERIADOS!$A$1:$A$830)-1)</f>
        <v>202</v>
      </c>
      <c r="AN281" s="63">
        <v>3.7667999999999999</v>
      </c>
      <c r="AO281" s="43">
        <f t="shared" si="82"/>
        <v>13.87</v>
      </c>
      <c r="AP281" s="50">
        <f t="shared" si="83"/>
        <v>129695</v>
      </c>
      <c r="AQ281" s="59">
        <f t="shared" si="79"/>
        <v>218.41134206146711</v>
      </c>
      <c r="AR281" s="59">
        <f t="shared" si="84"/>
        <v>0</v>
      </c>
      <c r="AS281" s="72">
        <v>42444</v>
      </c>
      <c r="AT281" s="73">
        <v>4371.6355315086294</v>
      </c>
      <c r="AU281" s="62">
        <v>0</v>
      </c>
      <c r="AV281" s="62">
        <v>0</v>
      </c>
      <c r="AW281" s="62">
        <v>0</v>
      </c>
      <c r="AX281" s="62">
        <v>0</v>
      </c>
      <c r="AY281" s="62">
        <v>0</v>
      </c>
      <c r="AZ281" s="62">
        <v>0</v>
      </c>
      <c r="BA281" s="62">
        <v>0</v>
      </c>
      <c r="BB281" s="62">
        <v>0</v>
      </c>
      <c r="BC281" s="62">
        <v>0</v>
      </c>
      <c r="BD281" s="62">
        <v>0</v>
      </c>
      <c r="BE281" s="62">
        <v>0</v>
      </c>
      <c r="BF281" s="62">
        <v>0</v>
      </c>
      <c r="BG281" s="62">
        <v>0</v>
      </c>
      <c r="BH281" s="62">
        <v>0</v>
      </c>
      <c r="BI281" s="62">
        <v>0</v>
      </c>
      <c r="BJ281" s="62">
        <v>0</v>
      </c>
      <c r="BK281" s="62">
        <v>0</v>
      </c>
      <c r="BL281" s="62">
        <v>0</v>
      </c>
      <c r="BM281" s="62">
        <v>0</v>
      </c>
      <c r="BN281" s="74">
        <v>0</v>
      </c>
      <c r="BO281" s="75">
        <v>0</v>
      </c>
      <c r="BP281" s="62">
        <v>0</v>
      </c>
      <c r="BQ281" s="62">
        <v>0</v>
      </c>
      <c r="BR281" s="62">
        <v>0</v>
      </c>
      <c r="BS281" s="62">
        <v>0</v>
      </c>
      <c r="BT281" s="62">
        <v>0</v>
      </c>
      <c r="BU281" s="62">
        <v>0</v>
      </c>
      <c r="BV281" s="62">
        <v>14.132999999999999</v>
      </c>
      <c r="BW281" s="62">
        <v>24880</v>
      </c>
      <c r="BX281" s="62">
        <v>2.9651570686221094</v>
      </c>
      <c r="BY281" s="62">
        <v>14.132</v>
      </c>
      <c r="BZ281" s="62">
        <v>5055</v>
      </c>
      <c r="CA281" s="62">
        <v>1.5133414643025762</v>
      </c>
      <c r="CB281" s="62">
        <v>14.11</v>
      </c>
      <c r="CC281" s="62">
        <v>7075</v>
      </c>
      <c r="CD281" s="62">
        <v>3.4287809946872341</v>
      </c>
      <c r="CE281" s="62">
        <v>14.07</v>
      </c>
      <c r="CF281" s="62">
        <v>49585</v>
      </c>
      <c r="CG281" s="62">
        <v>33.448541595795199</v>
      </c>
      <c r="CH281" s="62">
        <v>14.035</v>
      </c>
      <c r="CI281" s="62">
        <v>21770</v>
      </c>
      <c r="CJ281" s="62">
        <v>18.546575350282222</v>
      </c>
      <c r="CK281" s="62">
        <v>13.97</v>
      </c>
      <c r="CL281" s="62">
        <v>505</v>
      </c>
      <c r="CM281" s="62">
        <v>0.52633937105077411</v>
      </c>
      <c r="CN281" s="62">
        <v>13.965</v>
      </c>
      <c r="CO281" s="62">
        <v>20765</v>
      </c>
      <c r="CP281" s="62">
        <v>25.15599211287261</v>
      </c>
      <c r="CQ281" s="62">
        <v>13.891</v>
      </c>
      <c r="CR281" s="62">
        <v>1620</v>
      </c>
      <c r="CS281" s="62">
        <v>2.2201786922314537</v>
      </c>
      <c r="CT281" s="62">
        <v>13.891</v>
      </c>
      <c r="CU281" s="62">
        <v>1620</v>
      </c>
      <c r="CV281" s="62">
        <v>2.470343484145745</v>
      </c>
      <c r="CW281" s="62">
        <v>13.891</v>
      </c>
      <c r="CX281" s="62">
        <v>129695</v>
      </c>
      <c r="CY281" s="62">
        <v>218.41134206146711</v>
      </c>
      <c r="CZ281" s="62">
        <v>13.853</v>
      </c>
      <c r="DA281" s="62">
        <v>5</v>
      </c>
      <c r="DB281" s="62">
        <v>9.2710169285421251E-3</v>
      </c>
      <c r="DC281" s="62">
        <v>13.842000000000001</v>
      </c>
      <c r="DD281" s="62">
        <v>10</v>
      </c>
      <c r="DE281" s="62">
        <v>1.9844444423642024E-2</v>
      </c>
      <c r="DF281" s="62">
        <v>13.83</v>
      </c>
      <c r="DG281" s="62">
        <v>7120</v>
      </c>
      <c r="DH281" s="62">
        <v>15.287965195421631</v>
      </c>
      <c r="DI281" s="62">
        <v>0</v>
      </c>
      <c r="DJ281" s="62">
        <v>0</v>
      </c>
      <c r="DK281" s="62">
        <v>0</v>
      </c>
      <c r="DL281" s="62">
        <v>0</v>
      </c>
      <c r="DM281" s="62">
        <v>0</v>
      </c>
      <c r="DN281" s="62">
        <v>0</v>
      </c>
      <c r="DO281" s="62">
        <v>13.79</v>
      </c>
      <c r="DP281" s="62">
        <v>24155</v>
      </c>
      <c r="DQ281" s="62">
        <v>61.840907383349254</v>
      </c>
      <c r="DR281" s="62">
        <v>0</v>
      </c>
      <c r="DS281" s="62">
        <v>0</v>
      </c>
      <c r="DT281" s="62">
        <v>0</v>
      </c>
      <c r="DU281" s="62">
        <v>0</v>
      </c>
      <c r="DV281" s="62">
        <v>0</v>
      </c>
      <c r="DW281" s="62">
        <v>0</v>
      </c>
      <c r="DX281" s="62">
        <v>13.8</v>
      </c>
      <c r="DY281" s="62">
        <v>870</v>
      </c>
      <c r="DZ281" s="62">
        <v>2.5767425531483585</v>
      </c>
      <c r="EA281" s="62"/>
      <c r="EB281" s="62"/>
      <c r="EC281" s="62"/>
      <c r="ED281" s="62"/>
      <c r="EE281" s="62"/>
      <c r="EF281" s="62"/>
      <c r="EG281" s="62">
        <v>13.82</v>
      </c>
      <c r="EH281" s="62">
        <v>326490</v>
      </c>
      <c r="EI281" s="62">
        <v>1082.8795143295656</v>
      </c>
      <c r="EJ281" s="62"/>
      <c r="EK281" s="62">
        <v>0</v>
      </c>
      <c r="EL281" s="62">
        <v>0</v>
      </c>
      <c r="EM281" s="62">
        <v>0</v>
      </c>
      <c r="EN281" s="62">
        <v>0</v>
      </c>
      <c r="EO281" s="62">
        <v>0</v>
      </c>
      <c r="EP281" s="62">
        <v>13.93</v>
      </c>
      <c r="EQ281" s="62">
        <v>14275</v>
      </c>
      <c r="ER281" s="62">
        <v>51.925813001526031</v>
      </c>
      <c r="ES281" s="62">
        <v>14.04</v>
      </c>
      <c r="ET281" s="62">
        <v>15600</v>
      </c>
      <c r="EU281" s="62">
        <v>61.475249718740052</v>
      </c>
      <c r="EV281" s="62">
        <v>14.163</v>
      </c>
      <c r="EW281" s="62">
        <v>145</v>
      </c>
      <c r="EX281" s="62">
        <v>0.61172090889860953</v>
      </c>
      <c r="EY281" s="62">
        <v>14.26</v>
      </c>
      <c r="EZ281" s="62">
        <v>186395</v>
      </c>
      <c r="FA281" s="62">
        <v>832.19921789575596</v>
      </c>
      <c r="FB281" s="62">
        <v>14.34</v>
      </c>
      <c r="FC281" s="62">
        <v>80</v>
      </c>
      <c r="FD281" s="62">
        <v>0.37482803465872278</v>
      </c>
      <c r="FE281" s="62">
        <v>14.41</v>
      </c>
      <c r="FF281" s="62">
        <v>9240</v>
      </c>
      <c r="FG281" s="62">
        <v>45.174035752046038</v>
      </c>
      <c r="FH281" s="62">
        <v>14.454000000000001</v>
      </c>
      <c r="FI281" s="62">
        <v>130</v>
      </c>
      <c r="FJ281" s="62">
        <v>0.66147679843664564</v>
      </c>
      <c r="FK281" s="62">
        <v>14.49</v>
      </c>
      <c r="FL281" s="76">
        <v>40120</v>
      </c>
      <c r="FM281" s="76">
        <v>211.11217244045488</v>
      </c>
      <c r="FN281" s="76">
        <v>14.522</v>
      </c>
      <c r="FO281" s="76">
        <v>40</v>
      </c>
      <c r="FP281" s="76">
        <v>0.21650107803563381</v>
      </c>
      <c r="FQ281" s="76">
        <v>14.55</v>
      </c>
      <c r="FR281" s="76">
        <v>10</v>
      </c>
      <c r="FS281" s="76">
        <v>5.5447591082044639E-2</v>
      </c>
      <c r="FT281" s="76">
        <v>14.577</v>
      </c>
      <c r="FU281" s="76">
        <v>0</v>
      </c>
      <c r="FV281" s="76">
        <v>0</v>
      </c>
      <c r="FW281" s="76">
        <v>14.6</v>
      </c>
      <c r="FX281" s="76">
        <v>201535</v>
      </c>
      <c r="FY281" s="76">
        <v>1163.8564530147887</v>
      </c>
      <c r="FZ281" s="76">
        <v>14.61</v>
      </c>
      <c r="GA281" s="76">
        <v>0</v>
      </c>
      <c r="GB281" s="76">
        <v>0</v>
      </c>
      <c r="GC281" s="62">
        <v>14.619</v>
      </c>
      <c r="GD281" s="62">
        <v>0</v>
      </c>
      <c r="GE281" s="62">
        <v>0</v>
      </c>
      <c r="GF281" s="62">
        <v>14.627000000000001</v>
      </c>
      <c r="GG281" s="62">
        <v>0</v>
      </c>
      <c r="GH281" s="62">
        <v>0</v>
      </c>
      <c r="GI281" s="62">
        <v>14.635</v>
      </c>
      <c r="GJ281" s="62">
        <v>370</v>
      </c>
      <c r="GK281" s="62">
        <v>2.2491259540488442</v>
      </c>
      <c r="GL281" s="62">
        <v>14.723000000000001</v>
      </c>
      <c r="GM281" s="62">
        <v>0</v>
      </c>
      <c r="GN281" s="62">
        <v>0</v>
      </c>
      <c r="GO281" s="62">
        <v>14.8</v>
      </c>
      <c r="GP281" s="62">
        <v>34380</v>
      </c>
      <c r="GQ281" s="62">
        <v>211.44917194350504</v>
      </c>
      <c r="GR281" s="62">
        <v>14.845000000000001</v>
      </c>
      <c r="GS281" s="62">
        <v>0</v>
      </c>
      <c r="GT281" s="62">
        <v>0</v>
      </c>
      <c r="GU281" s="62">
        <v>14.884</v>
      </c>
      <c r="GV281" s="62">
        <v>145</v>
      </c>
      <c r="GW281" s="62">
        <v>0.8858459905473357</v>
      </c>
      <c r="GX281" s="62">
        <v>14.917999999999999</v>
      </c>
      <c r="GY281" s="62">
        <v>0</v>
      </c>
      <c r="GZ281" s="62">
        <v>0</v>
      </c>
      <c r="HA281" s="62">
        <v>14.95</v>
      </c>
      <c r="HB281" s="62">
        <v>46945</v>
      </c>
      <c r="HC281" s="62">
        <v>280.15723278841244</v>
      </c>
      <c r="HD281" s="62">
        <v>15.022</v>
      </c>
      <c r="HE281" s="62">
        <v>195</v>
      </c>
      <c r="HF281" s="62">
        <v>1.1200027489351534</v>
      </c>
      <c r="HG281" s="62">
        <v>15.08</v>
      </c>
      <c r="HH281" s="62">
        <v>6725</v>
      </c>
      <c r="HI281" s="62">
        <v>36.810398730463618</v>
      </c>
      <c r="HJ281" s="62">
        <v>0</v>
      </c>
      <c r="HK281" s="62">
        <v>0</v>
      </c>
      <c r="HL281" s="62">
        <v>0</v>
      </c>
      <c r="HM281" s="62">
        <v>15.08</v>
      </c>
      <c r="HN281" s="62">
        <v>0</v>
      </c>
      <c r="HO281" s="62">
        <v>0</v>
      </c>
      <c r="HP281" s="62">
        <v>15.08</v>
      </c>
      <c r="HQ281" s="62">
        <v>0</v>
      </c>
      <c r="HR281" s="62">
        <v>0</v>
      </c>
    </row>
    <row r="282" spans="32:226" s="43" customFormat="1">
      <c r="AF282" s="54">
        <v>42416</v>
      </c>
      <c r="AG282" s="43">
        <v>14.28</v>
      </c>
      <c r="AH282" s="43">
        <v>225180</v>
      </c>
      <c r="AI282" s="43">
        <f t="shared" si="80"/>
        <v>225180</v>
      </c>
      <c r="AK282" s="58">
        <f t="shared" si="81"/>
        <v>42443</v>
      </c>
      <c r="AL282" s="43">
        <f t="shared" si="85"/>
        <v>277</v>
      </c>
      <c r="AM282" s="43">
        <f>IF(AK282="","",NETWORKDAYS(AK282,$AM$2,FERIADOS!$A$1:$A$830)-1)</f>
        <v>203</v>
      </c>
      <c r="AN282" s="63">
        <v>3.6597</v>
      </c>
      <c r="AO282" s="43">
        <f t="shared" si="82"/>
        <v>13.79</v>
      </c>
      <c r="AP282" s="50">
        <f t="shared" si="83"/>
        <v>169140</v>
      </c>
      <c r="AQ282" s="59">
        <f t="shared" si="79"/>
        <v>294.84738162290768</v>
      </c>
      <c r="AR282" s="59">
        <f t="shared" si="84"/>
        <v>0</v>
      </c>
      <c r="AS282" s="72">
        <v>42443</v>
      </c>
      <c r="AT282" s="73">
        <v>3811.9349654336252</v>
      </c>
      <c r="AU282" s="62">
        <v>0</v>
      </c>
      <c r="AV282" s="62">
        <v>0</v>
      </c>
      <c r="AW282" s="62">
        <v>0</v>
      </c>
      <c r="AX282" s="62">
        <v>0</v>
      </c>
      <c r="AY282" s="62">
        <v>0</v>
      </c>
      <c r="AZ282" s="62">
        <v>0</v>
      </c>
      <c r="BA282" s="62">
        <v>0</v>
      </c>
      <c r="BB282" s="62">
        <v>0</v>
      </c>
      <c r="BC282" s="62">
        <v>0</v>
      </c>
      <c r="BD282" s="62">
        <v>0</v>
      </c>
      <c r="BE282" s="62">
        <v>0</v>
      </c>
      <c r="BF282" s="62">
        <v>0</v>
      </c>
      <c r="BG282" s="62">
        <v>0</v>
      </c>
      <c r="BH282" s="62">
        <v>0</v>
      </c>
      <c r="BI282" s="62">
        <v>0</v>
      </c>
      <c r="BJ282" s="62">
        <v>0</v>
      </c>
      <c r="BK282" s="62">
        <v>0</v>
      </c>
      <c r="BL282" s="62">
        <v>0</v>
      </c>
      <c r="BM282" s="62">
        <v>0</v>
      </c>
      <c r="BN282" s="74">
        <v>0</v>
      </c>
      <c r="BO282" s="75">
        <v>0</v>
      </c>
      <c r="BP282" s="62">
        <v>0</v>
      </c>
      <c r="BQ282" s="62">
        <v>0</v>
      </c>
      <c r="BR282" s="62">
        <v>0</v>
      </c>
      <c r="BS282" s="62">
        <v>0</v>
      </c>
      <c r="BT282" s="62">
        <v>0</v>
      </c>
      <c r="BU282" s="62">
        <v>0</v>
      </c>
      <c r="BV282" s="62">
        <v>14.132</v>
      </c>
      <c r="BW282" s="62">
        <v>42025</v>
      </c>
      <c r="BX282" s="62">
        <v>5.5487224653284475</v>
      </c>
      <c r="BY282" s="62">
        <v>14.148999999999999</v>
      </c>
      <c r="BZ282" s="62">
        <v>1925</v>
      </c>
      <c r="CA282" s="62">
        <v>0.610713247114686</v>
      </c>
      <c r="CB282" s="62">
        <v>14.101000000000001</v>
      </c>
      <c r="CC282" s="62">
        <v>24805</v>
      </c>
      <c r="CD282" s="62">
        <v>12.596874278229258</v>
      </c>
      <c r="CE282" s="62">
        <v>14.065</v>
      </c>
      <c r="CF282" s="62">
        <v>63050</v>
      </c>
      <c r="CG282" s="62">
        <v>44.331676082838868</v>
      </c>
      <c r="CH282" s="62">
        <v>14.02</v>
      </c>
      <c r="CI282" s="62">
        <v>235</v>
      </c>
      <c r="CJ282" s="62">
        <v>0.20811701311508207</v>
      </c>
      <c r="CK282" s="62">
        <v>13.95</v>
      </c>
      <c r="CL282" s="62">
        <v>12390</v>
      </c>
      <c r="CM282" s="62">
        <v>13.398754875835897</v>
      </c>
      <c r="CN282" s="62">
        <v>13.925000000000001</v>
      </c>
      <c r="CO282" s="62">
        <v>17040</v>
      </c>
      <c r="CP282" s="62">
        <v>21.398754430087958</v>
      </c>
      <c r="CQ282" s="62">
        <v>13.824999999999999</v>
      </c>
      <c r="CR282" s="62">
        <v>1030</v>
      </c>
      <c r="CS282" s="62">
        <v>1.4625670166007432</v>
      </c>
      <c r="CT282" s="62">
        <v>13.824999999999999</v>
      </c>
      <c r="CU282" s="62">
        <v>1030</v>
      </c>
      <c r="CV282" s="62">
        <v>1.6263306336799404</v>
      </c>
      <c r="CW282" s="62">
        <v>13.824999999999999</v>
      </c>
      <c r="CX282" s="62">
        <v>169140</v>
      </c>
      <c r="CY282" s="62">
        <v>294.84738162290768</v>
      </c>
      <c r="CZ282" s="62">
        <v>13.74</v>
      </c>
      <c r="DA282" s="62">
        <v>580</v>
      </c>
      <c r="DB282" s="62">
        <v>1.1133527491276634</v>
      </c>
      <c r="DC282" s="62">
        <v>13.707000000000001</v>
      </c>
      <c r="DD282" s="62">
        <v>465</v>
      </c>
      <c r="DE282" s="62">
        <v>0.95541790319490216</v>
      </c>
      <c r="DF282" s="62">
        <v>13.67</v>
      </c>
      <c r="DG282" s="62">
        <v>12715</v>
      </c>
      <c r="DH282" s="62">
        <v>28.273373412155184</v>
      </c>
      <c r="DI282" s="62">
        <v>0</v>
      </c>
      <c r="DJ282" s="62">
        <v>0</v>
      </c>
      <c r="DK282" s="62">
        <v>0</v>
      </c>
      <c r="DL282" s="62">
        <v>0</v>
      </c>
      <c r="DM282" s="62">
        <v>0</v>
      </c>
      <c r="DN282" s="62">
        <v>0</v>
      </c>
      <c r="DO282" s="62">
        <v>13.56</v>
      </c>
      <c r="DP282" s="62">
        <v>33735</v>
      </c>
      <c r="DQ282" s="62">
        <v>89.536990620772087</v>
      </c>
      <c r="DR282" s="62">
        <v>0</v>
      </c>
      <c r="DS282" s="62">
        <v>0</v>
      </c>
      <c r="DT282" s="62">
        <v>0</v>
      </c>
      <c r="DU282" s="62">
        <v>0</v>
      </c>
      <c r="DV282" s="62">
        <v>0</v>
      </c>
      <c r="DW282" s="62">
        <v>0</v>
      </c>
      <c r="DX282" s="62">
        <v>13.52</v>
      </c>
      <c r="DY282" s="62">
        <v>4710</v>
      </c>
      <c r="DZ282" s="62">
        <v>14.478394954290152</v>
      </c>
      <c r="EA282" s="62"/>
      <c r="EB282" s="62"/>
      <c r="EC282" s="62"/>
      <c r="ED282" s="62"/>
      <c r="EE282" s="62"/>
      <c r="EF282" s="62"/>
      <c r="EG282" s="62">
        <v>13.62</v>
      </c>
      <c r="EH282" s="62">
        <v>269595</v>
      </c>
      <c r="EI282" s="62">
        <v>926.45142124838424</v>
      </c>
      <c r="EJ282" s="62"/>
      <c r="EK282" s="62">
        <v>0</v>
      </c>
      <c r="EL282" s="62">
        <v>0</v>
      </c>
      <c r="EM282" s="62">
        <v>0</v>
      </c>
      <c r="EN282" s="62">
        <v>0</v>
      </c>
      <c r="EO282" s="62">
        <v>0</v>
      </c>
      <c r="EP282" s="62">
        <v>13.67</v>
      </c>
      <c r="EQ282" s="62">
        <v>9160</v>
      </c>
      <c r="ER282" s="62">
        <v>34.583331186294352</v>
      </c>
      <c r="ES282" s="62">
        <v>13.76</v>
      </c>
      <c r="ET282" s="62">
        <v>11830</v>
      </c>
      <c r="EU282" s="62">
        <v>48.431351008135948</v>
      </c>
      <c r="EV282" s="62">
        <v>13.866</v>
      </c>
      <c r="EW282" s="62">
        <v>185</v>
      </c>
      <c r="EX282" s="62">
        <v>0.81160155113797394</v>
      </c>
      <c r="EY282" s="62">
        <v>13.95</v>
      </c>
      <c r="EZ282" s="62">
        <v>172150</v>
      </c>
      <c r="FA282" s="62">
        <v>799.99455497632312</v>
      </c>
      <c r="FB282" s="62">
        <v>14.02</v>
      </c>
      <c r="FC282" s="62">
        <v>745</v>
      </c>
      <c r="FD282" s="62">
        <v>3.6363907748913866</v>
      </c>
      <c r="FE282" s="62">
        <v>14.08</v>
      </c>
      <c r="FF282" s="62">
        <v>6390</v>
      </c>
      <c r="FG282" s="62">
        <v>32.576566594740441</v>
      </c>
      <c r="FH282" s="62">
        <v>14.134</v>
      </c>
      <c r="FI282" s="62">
        <v>55</v>
      </c>
      <c r="FJ282" s="62">
        <v>0.29190093446970006</v>
      </c>
      <c r="FK282" s="62">
        <v>14.18</v>
      </c>
      <c r="FL282" s="76">
        <v>38680</v>
      </c>
      <c r="FM282" s="76">
        <v>212.33999936286679</v>
      </c>
      <c r="FN282" s="76">
        <v>14.198</v>
      </c>
      <c r="FO282" s="76">
        <v>40</v>
      </c>
      <c r="FP282" s="76">
        <v>0.22614200265659201</v>
      </c>
      <c r="FQ282" s="76">
        <v>14.212999999999999</v>
      </c>
      <c r="FR282" s="76">
        <v>35</v>
      </c>
      <c r="FS282" s="76">
        <v>0.20295729249320743</v>
      </c>
      <c r="FT282" s="76">
        <v>14.227</v>
      </c>
      <c r="FU282" s="76">
        <v>5</v>
      </c>
      <c r="FV282" s="76">
        <v>2.9684474893967833E-2</v>
      </c>
      <c r="FW282" s="76">
        <v>14.24</v>
      </c>
      <c r="FX282" s="76">
        <v>146395</v>
      </c>
      <c r="FY282" s="76">
        <v>886.41790175808626</v>
      </c>
      <c r="FZ282" s="76">
        <v>14.274000000000001</v>
      </c>
      <c r="GA282" s="76">
        <v>5</v>
      </c>
      <c r="GB282" s="76">
        <v>3.0741076846443248E-2</v>
      </c>
      <c r="GC282" s="62">
        <v>14.305999999999999</v>
      </c>
      <c r="GD282" s="62">
        <v>10</v>
      </c>
      <c r="GE282" s="62">
        <v>6.2296147450429218E-2</v>
      </c>
      <c r="GF282" s="62">
        <v>14.336</v>
      </c>
      <c r="GG282" s="62">
        <v>0</v>
      </c>
      <c r="GH282" s="62">
        <v>0</v>
      </c>
      <c r="GI282" s="62">
        <v>14.363</v>
      </c>
      <c r="GJ282" s="62">
        <v>1445</v>
      </c>
      <c r="GK282" s="62">
        <v>9.1890445361876605</v>
      </c>
      <c r="GL282" s="62">
        <v>14.409000000000001</v>
      </c>
      <c r="GM282" s="62">
        <v>0</v>
      </c>
      <c r="GN282" s="62">
        <v>0</v>
      </c>
      <c r="GO282" s="62">
        <v>14.45</v>
      </c>
      <c r="GP282" s="62">
        <v>17060</v>
      </c>
      <c r="GQ282" s="62">
        <v>110.59662006269744</v>
      </c>
      <c r="GR282" s="62">
        <v>14.48</v>
      </c>
      <c r="GS282" s="62">
        <v>0</v>
      </c>
      <c r="GT282" s="62">
        <v>0</v>
      </c>
      <c r="GU282" s="62">
        <v>14.506</v>
      </c>
      <c r="GV282" s="62">
        <v>315</v>
      </c>
      <c r="GW282" s="62">
        <v>2.0387449619046718</v>
      </c>
      <c r="GX282" s="62">
        <v>14.529</v>
      </c>
      <c r="GY282" s="62">
        <v>0</v>
      </c>
      <c r="GZ282" s="62">
        <v>0</v>
      </c>
      <c r="HA282" s="62">
        <v>14.55</v>
      </c>
      <c r="HB282" s="62">
        <v>30015</v>
      </c>
      <c r="HC282" s="62">
        <v>190.73772009853101</v>
      </c>
      <c r="HD282" s="62">
        <v>14.628</v>
      </c>
      <c r="HE282" s="62">
        <v>345</v>
      </c>
      <c r="HF282" s="62">
        <v>2.1160826701816031</v>
      </c>
      <c r="HG282" s="62">
        <v>14.69</v>
      </c>
      <c r="HH282" s="62">
        <v>3545</v>
      </c>
      <c r="HI282" s="62">
        <v>20.782491409172959</v>
      </c>
      <c r="HJ282" s="62">
        <v>0</v>
      </c>
      <c r="HK282" s="62">
        <v>0</v>
      </c>
      <c r="HL282" s="62">
        <v>0</v>
      </c>
      <c r="HM282" s="62">
        <v>14.69</v>
      </c>
      <c r="HN282" s="62">
        <v>0</v>
      </c>
      <c r="HO282" s="62">
        <v>0</v>
      </c>
      <c r="HP282" s="62">
        <v>14.69</v>
      </c>
      <c r="HQ282" s="62">
        <v>0</v>
      </c>
      <c r="HR282" s="62">
        <v>0</v>
      </c>
    </row>
    <row r="283" spans="32:226" s="43" customFormat="1">
      <c r="AF283" s="54">
        <v>42417</v>
      </c>
      <c r="AG283" s="43">
        <v>14.24</v>
      </c>
      <c r="AH283" s="43">
        <v>235515</v>
      </c>
      <c r="AI283" s="43">
        <f t="shared" si="80"/>
        <v>235515</v>
      </c>
      <c r="AK283" s="58">
        <f t="shared" si="81"/>
        <v>42440</v>
      </c>
      <c r="AL283" s="43">
        <f t="shared" si="85"/>
        <v>278</v>
      </c>
      <c r="AM283" s="43">
        <f>IF(AK283="","",NETWORKDAYS(AK283,$AM$2,FERIADOS!$A$1:$A$830)-1)</f>
        <v>204</v>
      </c>
      <c r="AN283" s="63">
        <v>3.5855999999999999</v>
      </c>
      <c r="AO283" s="43">
        <f t="shared" si="82"/>
        <v>13.73</v>
      </c>
      <c r="AP283" s="50">
        <f t="shared" si="83"/>
        <v>150640</v>
      </c>
      <c r="AQ283" s="59">
        <f t="shared" si="79"/>
        <v>269.46408148497073</v>
      </c>
      <c r="AR283" s="59">
        <f t="shared" si="84"/>
        <v>0</v>
      </c>
      <c r="AS283" s="72">
        <v>42440</v>
      </c>
      <c r="AT283" s="73">
        <v>4543.6712132062103</v>
      </c>
      <c r="AU283" s="62">
        <v>0</v>
      </c>
      <c r="AV283" s="62">
        <v>0</v>
      </c>
      <c r="AW283" s="62">
        <v>0</v>
      </c>
      <c r="AX283" s="62">
        <v>0</v>
      </c>
      <c r="AY283" s="62">
        <v>0</v>
      </c>
      <c r="AZ283" s="62">
        <v>0</v>
      </c>
      <c r="BA283" s="62">
        <v>0</v>
      </c>
      <c r="BB283" s="62">
        <v>0</v>
      </c>
      <c r="BC283" s="62">
        <v>0</v>
      </c>
      <c r="BD283" s="62">
        <v>0</v>
      </c>
      <c r="BE283" s="62">
        <v>0</v>
      </c>
      <c r="BF283" s="62">
        <v>0</v>
      </c>
      <c r="BG283" s="62">
        <v>0</v>
      </c>
      <c r="BH283" s="62">
        <v>0</v>
      </c>
      <c r="BI283" s="62">
        <v>0</v>
      </c>
      <c r="BJ283" s="62">
        <v>0</v>
      </c>
      <c r="BK283" s="62">
        <v>0</v>
      </c>
      <c r="BL283" s="62">
        <v>0</v>
      </c>
      <c r="BM283" s="62">
        <v>0</v>
      </c>
      <c r="BN283" s="74">
        <v>0</v>
      </c>
      <c r="BO283" s="75">
        <v>0</v>
      </c>
      <c r="BP283" s="62">
        <v>0</v>
      </c>
      <c r="BQ283" s="62">
        <v>0</v>
      </c>
      <c r="BR283" s="62">
        <v>0</v>
      </c>
      <c r="BS283" s="62">
        <v>0</v>
      </c>
      <c r="BT283" s="62">
        <v>0</v>
      </c>
      <c r="BU283" s="62">
        <v>0</v>
      </c>
      <c r="BV283" s="62">
        <v>14.14</v>
      </c>
      <c r="BW283" s="62">
        <v>57545</v>
      </c>
      <c r="BX283" s="62">
        <v>8.3038536375376992</v>
      </c>
      <c r="BY283" s="62">
        <v>14.144</v>
      </c>
      <c r="BZ283" s="62">
        <v>1425</v>
      </c>
      <c r="CA283" s="62">
        <v>0.47477500487845198</v>
      </c>
      <c r="CB283" s="62">
        <v>14.097</v>
      </c>
      <c r="CC283" s="62">
        <v>141520</v>
      </c>
      <c r="CD283" s="62">
        <v>74.652032644296668</v>
      </c>
      <c r="CE283" s="62">
        <v>14.06</v>
      </c>
      <c r="CF283" s="62">
        <v>192570</v>
      </c>
      <c r="CG283" s="62">
        <v>139.92758865203706</v>
      </c>
      <c r="CH283" s="62">
        <v>14.01</v>
      </c>
      <c r="CI283" s="62">
        <v>1145</v>
      </c>
      <c r="CJ283" s="62">
        <v>1.0451170059155184</v>
      </c>
      <c r="CK283" s="62">
        <v>13.93</v>
      </c>
      <c r="CL283" s="62">
        <v>25530</v>
      </c>
      <c r="CM283" s="62">
        <v>28.404695561217693</v>
      </c>
      <c r="CN283" s="62">
        <v>13.9</v>
      </c>
      <c r="CO283" s="62">
        <v>29645</v>
      </c>
      <c r="CP283" s="62">
        <v>38.258366210664065</v>
      </c>
      <c r="CQ283" s="62">
        <v>13.785</v>
      </c>
      <c r="CR283" s="62">
        <v>3060</v>
      </c>
      <c r="CS283" s="62">
        <v>4.4625636974193323</v>
      </c>
      <c r="CT283" s="62">
        <v>13.785</v>
      </c>
      <c r="CU283" s="62">
        <v>3060</v>
      </c>
      <c r="CV283" s="62">
        <v>4.9590298460480629</v>
      </c>
      <c r="CW283" s="62">
        <v>13.785</v>
      </c>
      <c r="CX283" s="62">
        <v>150640</v>
      </c>
      <c r="CY283" s="62">
        <v>269.46408148497073</v>
      </c>
      <c r="CZ283" s="62">
        <v>13.705</v>
      </c>
      <c r="DA283" s="62">
        <v>660</v>
      </c>
      <c r="DB283" s="62">
        <v>1.2989187249530194</v>
      </c>
      <c r="DC283" s="62">
        <v>13.688000000000001</v>
      </c>
      <c r="DD283" s="62">
        <v>15</v>
      </c>
      <c r="DE283" s="62">
        <v>3.1580088472607994E-2</v>
      </c>
      <c r="DF283" s="62">
        <v>13.67</v>
      </c>
      <c r="DG283" s="62">
        <v>17160</v>
      </c>
      <c r="DH283" s="62">
        <v>39.071934178725037</v>
      </c>
      <c r="DI283" s="62">
        <v>0</v>
      </c>
      <c r="DJ283" s="62">
        <v>0</v>
      </c>
      <c r="DK283" s="62">
        <v>0</v>
      </c>
      <c r="DL283" s="62">
        <v>0</v>
      </c>
      <c r="DM283" s="62">
        <v>0</v>
      </c>
      <c r="DN283" s="62">
        <v>0</v>
      </c>
      <c r="DO283" s="62">
        <v>13.61</v>
      </c>
      <c r="DP283" s="62">
        <v>36845</v>
      </c>
      <c r="DQ283" s="62">
        <v>99.964575409084517</v>
      </c>
      <c r="DR283" s="62">
        <v>0</v>
      </c>
      <c r="DS283" s="62">
        <v>0</v>
      </c>
      <c r="DT283" s="62">
        <v>0</v>
      </c>
      <c r="DU283" s="62">
        <v>0</v>
      </c>
      <c r="DV283" s="62">
        <v>0</v>
      </c>
      <c r="DW283" s="62">
        <v>0</v>
      </c>
      <c r="DX283" s="62">
        <v>13.59</v>
      </c>
      <c r="DY283" s="62">
        <v>3410</v>
      </c>
      <c r="DZ283" s="62">
        <v>10.703855858128557</v>
      </c>
      <c r="EA283" s="62"/>
      <c r="EB283" s="62"/>
      <c r="EC283" s="62"/>
      <c r="ED283" s="62"/>
      <c r="EE283" s="62"/>
      <c r="EF283" s="62"/>
      <c r="EG283" s="62">
        <v>13.58</v>
      </c>
      <c r="EH283" s="62">
        <v>294970</v>
      </c>
      <c r="EI283" s="62">
        <v>1037.3810875895829</v>
      </c>
      <c r="EJ283" s="62"/>
      <c r="EK283" s="62">
        <v>0</v>
      </c>
      <c r="EL283" s="62">
        <v>0</v>
      </c>
      <c r="EM283" s="62">
        <v>0</v>
      </c>
      <c r="EN283" s="62">
        <v>0</v>
      </c>
      <c r="EO283" s="62">
        <v>0</v>
      </c>
      <c r="EP283" s="62">
        <v>13.65</v>
      </c>
      <c r="EQ283" s="62">
        <v>15275</v>
      </c>
      <c r="ER283" s="62">
        <v>58.97828021544791</v>
      </c>
      <c r="ES283" s="62">
        <v>13.73</v>
      </c>
      <c r="ET283" s="62">
        <v>34110</v>
      </c>
      <c r="EU283" s="62">
        <v>142.82831699078832</v>
      </c>
      <c r="EV283" s="62">
        <v>13.802</v>
      </c>
      <c r="EW283" s="62">
        <v>105</v>
      </c>
      <c r="EX283" s="62">
        <v>0.47158884166309256</v>
      </c>
      <c r="EY283" s="62">
        <v>13.86</v>
      </c>
      <c r="EZ283" s="62">
        <v>158605</v>
      </c>
      <c r="FA283" s="62">
        <v>755.22193242876108</v>
      </c>
      <c r="FB283" s="62">
        <v>13.94</v>
      </c>
      <c r="FC283" s="62">
        <v>95</v>
      </c>
      <c r="FD283" s="62">
        <v>0.47500005594769945</v>
      </c>
      <c r="FE283" s="62">
        <v>14.01</v>
      </c>
      <c r="FF283" s="62">
        <v>7400</v>
      </c>
      <c r="FG283" s="62">
        <v>38.633106404953523</v>
      </c>
      <c r="FH283" s="62">
        <v>14.064</v>
      </c>
      <c r="FI283" s="62">
        <v>40</v>
      </c>
      <c r="FJ283" s="62">
        <v>0.2174131530475136</v>
      </c>
      <c r="FK283" s="62">
        <v>14.11</v>
      </c>
      <c r="FL283" s="76">
        <v>48395</v>
      </c>
      <c r="FM283" s="76">
        <v>272.10264706695011</v>
      </c>
      <c r="FN283" s="76">
        <v>14.132999999999999</v>
      </c>
      <c r="FO283" s="76">
        <v>2705</v>
      </c>
      <c r="FP283" s="76">
        <v>15.660905898605417</v>
      </c>
      <c r="FQ283" s="76">
        <v>14.154</v>
      </c>
      <c r="FR283" s="76">
        <v>5</v>
      </c>
      <c r="FS283" s="76">
        <v>2.9685863785502326E-2</v>
      </c>
      <c r="FT283" s="76">
        <v>14.173</v>
      </c>
      <c r="FU283" s="76">
        <v>0</v>
      </c>
      <c r="FV283" s="76">
        <v>0</v>
      </c>
      <c r="FW283" s="76">
        <v>14.19</v>
      </c>
      <c r="FX283" s="76">
        <v>153980</v>
      </c>
      <c r="FY283" s="76">
        <v>954.31546295208375</v>
      </c>
      <c r="FZ283" s="76">
        <v>14.218999999999999</v>
      </c>
      <c r="GA283" s="76">
        <v>30</v>
      </c>
      <c r="GB283" s="76">
        <v>0.18885492505013482</v>
      </c>
      <c r="GC283" s="62">
        <v>14.247</v>
      </c>
      <c r="GD283" s="62">
        <v>0</v>
      </c>
      <c r="GE283" s="62">
        <v>0</v>
      </c>
      <c r="GF283" s="62">
        <v>14.273</v>
      </c>
      <c r="GG283" s="62">
        <v>60</v>
      </c>
      <c r="GH283" s="62">
        <v>0.38738373040563201</v>
      </c>
      <c r="GI283" s="62">
        <v>14.295</v>
      </c>
      <c r="GJ283" s="62">
        <v>2700</v>
      </c>
      <c r="GK283" s="62">
        <v>17.59827993198569</v>
      </c>
      <c r="GL283" s="62">
        <v>14.335000000000001</v>
      </c>
      <c r="GM283" s="62">
        <v>0</v>
      </c>
      <c r="GN283" s="62">
        <v>0</v>
      </c>
      <c r="GO283" s="62">
        <v>14.37</v>
      </c>
      <c r="GP283" s="62">
        <v>36545</v>
      </c>
      <c r="GQ283" s="62">
        <v>243.14213180033715</v>
      </c>
      <c r="GR283" s="62">
        <v>14.426</v>
      </c>
      <c r="GS283" s="62">
        <v>0</v>
      </c>
      <c r="GT283" s="62">
        <v>0</v>
      </c>
      <c r="GU283" s="62">
        <v>14.475999999999999</v>
      </c>
      <c r="GV283" s="62">
        <v>845</v>
      </c>
      <c r="GW283" s="62">
        <v>5.594734052730427</v>
      </c>
      <c r="GX283" s="62">
        <v>14.52</v>
      </c>
      <c r="GY283" s="62">
        <v>0</v>
      </c>
      <c r="GZ283" s="62">
        <v>0</v>
      </c>
      <c r="HA283" s="62">
        <v>14.56</v>
      </c>
      <c r="HB283" s="62">
        <v>33440</v>
      </c>
      <c r="HC283" s="62">
        <v>216.69031396853944</v>
      </c>
      <c r="HD283" s="62">
        <v>14.61</v>
      </c>
      <c r="HE283" s="62">
        <v>860</v>
      </c>
      <c r="HF283" s="62">
        <v>5.3922760122336335</v>
      </c>
      <c r="HG283" s="62">
        <v>14.65</v>
      </c>
      <c r="HH283" s="62">
        <v>9545</v>
      </c>
      <c r="HI283" s="62">
        <v>57.338843318961224</v>
      </c>
      <c r="HJ283" s="62">
        <v>0</v>
      </c>
      <c r="HK283" s="62">
        <v>0</v>
      </c>
      <c r="HL283" s="62">
        <v>0</v>
      </c>
      <c r="HM283" s="62">
        <v>14.65</v>
      </c>
      <c r="HN283" s="62">
        <v>0</v>
      </c>
      <c r="HO283" s="62">
        <v>0</v>
      </c>
      <c r="HP283" s="62">
        <v>14.65</v>
      </c>
      <c r="HQ283" s="62">
        <v>0</v>
      </c>
      <c r="HR283" s="62">
        <v>0</v>
      </c>
    </row>
    <row r="284" spans="32:226" s="43" customFormat="1">
      <c r="AF284" s="54">
        <v>42418</v>
      </c>
      <c r="AG284" s="43">
        <v>14.32</v>
      </c>
      <c r="AH284" s="43">
        <v>134370</v>
      </c>
      <c r="AI284" s="43">
        <f t="shared" si="80"/>
        <v>134370</v>
      </c>
      <c r="AK284" s="58">
        <f t="shared" si="81"/>
        <v>42439</v>
      </c>
      <c r="AL284" s="43">
        <f t="shared" si="85"/>
        <v>279</v>
      </c>
      <c r="AM284" s="43">
        <f>IF(AK284="","",NETWORKDAYS(AK284,$AM$2,FERIADOS!$A$1:$A$830)-1)</f>
        <v>205</v>
      </c>
      <c r="AN284" s="63">
        <v>3.6263000000000001</v>
      </c>
      <c r="AO284" s="43">
        <f t="shared" si="82"/>
        <v>13.83</v>
      </c>
      <c r="AP284" s="50">
        <f t="shared" si="83"/>
        <v>185405</v>
      </c>
      <c r="AQ284" s="59">
        <f t="shared" si="79"/>
        <v>328.8439764802925</v>
      </c>
      <c r="AR284" s="59">
        <f t="shared" si="84"/>
        <v>0</v>
      </c>
      <c r="AS284" s="72">
        <v>42439</v>
      </c>
      <c r="AT284" s="73">
        <v>5315.7115252787553</v>
      </c>
      <c r="AU284" s="62">
        <v>0</v>
      </c>
      <c r="AV284" s="62">
        <v>0</v>
      </c>
      <c r="AW284" s="62">
        <v>0</v>
      </c>
      <c r="AX284" s="62">
        <v>0</v>
      </c>
      <c r="AY284" s="62">
        <v>0</v>
      </c>
      <c r="AZ284" s="62">
        <v>0</v>
      </c>
      <c r="BA284" s="62">
        <v>0</v>
      </c>
      <c r="BB284" s="62">
        <v>0</v>
      </c>
      <c r="BC284" s="62">
        <v>0</v>
      </c>
      <c r="BD284" s="62">
        <v>0</v>
      </c>
      <c r="BE284" s="62">
        <v>0</v>
      </c>
      <c r="BF284" s="62">
        <v>0</v>
      </c>
      <c r="BG284" s="62">
        <v>0</v>
      </c>
      <c r="BH284" s="62">
        <v>0</v>
      </c>
      <c r="BI284" s="62">
        <v>0</v>
      </c>
      <c r="BJ284" s="62">
        <v>0</v>
      </c>
      <c r="BK284" s="62">
        <v>0</v>
      </c>
      <c r="BL284" s="62">
        <v>0</v>
      </c>
      <c r="BM284" s="62">
        <v>0</v>
      </c>
      <c r="BN284" s="74">
        <v>0</v>
      </c>
      <c r="BO284" s="75">
        <v>0</v>
      </c>
      <c r="BP284" s="62">
        <v>0</v>
      </c>
      <c r="BQ284" s="62">
        <v>0</v>
      </c>
      <c r="BR284" s="62">
        <v>0</v>
      </c>
      <c r="BS284" s="62">
        <v>0</v>
      </c>
      <c r="BT284" s="62">
        <v>0</v>
      </c>
      <c r="BU284" s="62">
        <v>0</v>
      </c>
      <c r="BV284" s="62">
        <v>14.135</v>
      </c>
      <c r="BW284" s="62">
        <v>58240</v>
      </c>
      <c r="BX284" s="62">
        <v>8.8595690118642594</v>
      </c>
      <c r="BY284" s="62">
        <v>14.135</v>
      </c>
      <c r="BZ284" s="62">
        <v>2050</v>
      </c>
      <c r="CA284" s="62">
        <v>0.69433739766661329</v>
      </c>
      <c r="CB284" s="62">
        <v>14.103</v>
      </c>
      <c r="CC284" s="62">
        <v>9665</v>
      </c>
      <c r="CD284" s="62">
        <v>5.1280863767874232</v>
      </c>
      <c r="CE284" s="62">
        <v>14.06</v>
      </c>
      <c r="CF284" s="62">
        <v>168410</v>
      </c>
      <c r="CG284" s="62">
        <v>122.48600604460972</v>
      </c>
      <c r="CH284" s="62">
        <v>14.02</v>
      </c>
      <c r="CI284" s="62">
        <v>18395</v>
      </c>
      <c r="CJ284" s="62">
        <v>16.758801775502135</v>
      </c>
      <c r="CK284" s="62">
        <v>13.98</v>
      </c>
      <c r="CL284" s="62">
        <v>1520</v>
      </c>
      <c r="CM284" s="62">
        <v>1.683906538633287</v>
      </c>
      <c r="CN284" s="62">
        <v>13.945</v>
      </c>
      <c r="CO284" s="62">
        <v>16650</v>
      </c>
      <c r="CP284" s="62">
        <v>21.370756206480312</v>
      </c>
      <c r="CQ284" s="62">
        <v>13.87</v>
      </c>
      <c r="CR284" s="62">
        <v>3220</v>
      </c>
      <c r="CS284" s="62">
        <v>4.663535671666371</v>
      </c>
      <c r="CT284" s="62">
        <v>13.87</v>
      </c>
      <c r="CU284" s="62">
        <v>3220</v>
      </c>
      <c r="CV284" s="62">
        <v>5.1785997735478828</v>
      </c>
      <c r="CW284" s="62">
        <v>13.87</v>
      </c>
      <c r="CX284" s="62">
        <v>185405</v>
      </c>
      <c r="CY284" s="62">
        <v>328.8439764802925</v>
      </c>
      <c r="CZ284" s="62">
        <v>13.818</v>
      </c>
      <c r="DA284" s="62">
        <v>720</v>
      </c>
      <c r="DB284" s="62">
        <v>1.4038949106953529</v>
      </c>
      <c r="DC284" s="62">
        <v>13.808999999999999</v>
      </c>
      <c r="DD284" s="62">
        <v>2715</v>
      </c>
      <c r="DE284" s="62">
        <v>5.6601116374876597</v>
      </c>
      <c r="DF284" s="62">
        <v>13.8</v>
      </c>
      <c r="DG284" s="62">
        <v>28470</v>
      </c>
      <c r="DH284" s="62">
        <v>64.151022209692229</v>
      </c>
      <c r="DI284" s="62">
        <v>0</v>
      </c>
      <c r="DJ284" s="62">
        <v>0</v>
      </c>
      <c r="DK284" s="62">
        <v>0</v>
      </c>
      <c r="DL284" s="62">
        <v>0</v>
      </c>
      <c r="DM284" s="62">
        <v>0</v>
      </c>
      <c r="DN284" s="62">
        <v>0</v>
      </c>
      <c r="DO284" s="62">
        <v>13.79</v>
      </c>
      <c r="DP284" s="62">
        <v>37130</v>
      </c>
      <c r="DQ284" s="62">
        <v>99.49491236156689</v>
      </c>
      <c r="DR284" s="62">
        <v>0</v>
      </c>
      <c r="DS284" s="62">
        <v>0</v>
      </c>
      <c r="DT284" s="62">
        <v>0</v>
      </c>
      <c r="DU284" s="62">
        <v>0</v>
      </c>
      <c r="DV284" s="62">
        <v>0</v>
      </c>
      <c r="DW284" s="62">
        <v>0</v>
      </c>
      <c r="DX284" s="62">
        <v>13.8</v>
      </c>
      <c r="DY284" s="62">
        <v>4385</v>
      </c>
      <c r="DZ284" s="62">
        <v>13.573170691479275</v>
      </c>
      <c r="EA284" s="62"/>
      <c r="EB284" s="62"/>
      <c r="EC284" s="62"/>
      <c r="ED284" s="62"/>
      <c r="EE284" s="62"/>
      <c r="EF284" s="62"/>
      <c r="EG284" s="62">
        <v>13.82</v>
      </c>
      <c r="EH284" s="62">
        <v>308175</v>
      </c>
      <c r="EI284" s="62">
        <v>1067.1370132456584</v>
      </c>
      <c r="EJ284" s="62"/>
      <c r="EK284" s="62">
        <v>0</v>
      </c>
      <c r="EL284" s="62">
        <v>0</v>
      </c>
      <c r="EM284" s="62">
        <v>0</v>
      </c>
      <c r="EN284" s="62">
        <v>0</v>
      </c>
      <c r="EO284" s="62">
        <v>0</v>
      </c>
      <c r="EP284" s="62">
        <v>13.91</v>
      </c>
      <c r="EQ284" s="62">
        <v>23760</v>
      </c>
      <c r="ER284" s="62">
        <v>90.209629050156764</v>
      </c>
      <c r="ES284" s="62">
        <v>13.99</v>
      </c>
      <c r="ET284" s="62">
        <v>24385</v>
      </c>
      <c r="EU284" s="62">
        <v>100.32569356556388</v>
      </c>
      <c r="EV284" s="62">
        <v>14.04</v>
      </c>
      <c r="EW284" s="62">
        <v>175</v>
      </c>
      <c r="EX284" s="62">
        <v>0.77222010101682659</v>
      </c>
      <c r="EY284" s="62">
        <v>14.08</v>
      </c>
      <c r="EZ284" s="62">
        <v>192230</v>
      </c>
      <c r="FA284" s="62">
        <v>899.26168119359875</v>
      </c>
      <c r="FB284" s="62">
        <v>14.144</v>
      </c>
      <c r="FC284" s="62">
        <v>185</v>
      </c>
      <c r="FD284" s="62">
        <v>0.90874912045011247</v>
      </c>
      <c r="FE284" s="62">
        <v>14.2</v>
      </c>
      <c r="FF284" s="62">
        <v>13690</v>
      </c>
      <c r="FG284" s="62">
        <v>70.214867623957701</v>
      </c>
      <c r="FH284" s="62">
        <v>14.233000000000001</v>
      </c>
      <c r="FI284" s="62">
        <v>35</v>
      </c>
      <c r="FJ284" s="62">
        <v>0.18695074721704602</v>
      </c>
      <c r="FK284" s="62">
        <v>14.26</v>
      </c>
      <c r="FL284" s="76">
        <v>60040</v>
      </c>
      <c r="FM284" s="76">
        <v>331.862199360067</v>
      </c>
      <c r="FN284" s="76">
        <v>14.269</v>
      </c>
      <c r="FO284" s="76">
        <v>6925</v>
      </c>
      <c r="FP284" s="76">
        <v>39.423489761573457</v>
      </c>
      <c r="FQ284" s="76">
        <v>14.276</v>
      </c>
      <c r="FR284" s="76">
        <v>290</v>
      </c>
      <c r="FS284" s="76">
        <v>1.6935410469735701</v>
      </c>
      <c r="FT284" s="76">
        <v>14.284000000000001</v>
      </c>
      <c r="FU284" s="76">
        <v>5</v>
      </c>
      <c r="FV284" s="76">
        <v>2.9895738183444528E-2</v>
      </c>
      <c r="FW284" s="76">
        <v>14.29</v>
      </c>
      <c r="FX284" s="76">
        <v>248840</v>
      </c>
      <c r="FY284" s="76">
        <v>1517.6534367416207</v>
      </c>
      <c r="FZ284" s="76">
        <v>14.319000000000001</v>
      </c>
      <c r="GA284" s="76">
        <v>0</v>
      </c>
      <c r="GB284" s="76">
        <v>0</v>
      </c>
      <c r="GC284" s="62">
        <v>14.347</v>
      </c>
      <c r="GD284" s="62">
        <v>0</v>
      </c>
      <c r="GE284" s="62">
        <v>0</v>
      </c>
      <c r="GF284" s="62">
        <v>14.372999999999999</v>
      </c>
      <c r="GG284" s="62">
        <v>0</v>
      </c>
      <c r="GH284" s="62">
        <v>0</v>
      </c>
      <c r="GI284" s="62">
        <v>14.395</v>
      </c>
      <c r="GJ284" s="62">
        <v>1145</v>
      </c>
      <c r="GK284" s="62">
        <v>7.3366372989394018</v>
      </c>
      <c r="GL284" s="62">
        <v>14.435</v>
      </c>
      <c r="GM284" s="62">
        <v>0</v>
      </c>
      <c r="GN284" s="62">
        <v>0</v>
      </c>
      <c r="GO284" s="62">
        <v>14.47</v>
      </c>
      <c r="GP284" s="62">
        <v>27300</v>
      </c>
      <c r="GQ284" s="62">
        <v>178.38521114610614</v>
      </c>
      <c r="GR284" s="62">
        <v>14.524000000000001</v>
      </c>
      <c r="GS284" s="62">
        <v>0</v>
      </c>
      <c r="GT284" s="62">
        <v>0</v>
      </c>
      <c r="GU284" s="62">
        <v>14.571</v>
      </c>
      <c r="GV284" s="62">
        <v>145</v>
      </c>
      <c r="GW284" s="62">
        <v>0.94235649586482895</v>
      </c>
      <c r="GX284" s="62">
        <v>14.612</v>
      </c>
      <c r="GY284" s="62">
        <v>0</v>
      </c>
      <c r="GZ284" s="62">
        <v>0</v>
      </c>
      <c r="HA284" s="62">
        <v>14.65</v>
      </c>
      <c r="HB284" s="62">
        <v>40530</v>
      </c>
      <c r="HC284" s="62">
        <v>257.67508598911081</v>
      </c>
      <c r="HD284" s="62">
        <v>14.728</v>
      </c>
      <c r="HE284" s="62">
        <v>610</v>
      </c>
      <c r="HF284" s="62">
        <v>3.7395612801601508</v>
      </c>
      <c r="HG284" s="62">
        <v>14.79</v>
      </c>
      <c r="HH284" s="62">
        <v>8200</v>
      </c>
      <c r="HI284" s="62">
        <v>48.002618684563366</v>
      </c>
      <c r="HJ284" s="62">
        <v>0</v>
      </c>
      <c r="HK284" s="62">
        <v>0</v>
      </c>
      <c r="HL284" s="62">
        <v>0</v>
      </c>
      <c r="HM284" s="62">
        <v>14.79</v>
      </c>
      <c r="HN284" s="62">
        <v>0</v>
      </c>
      <c r="HO284" s="62">
        <v>0</v>
      </c>
      <c r="HP284" s="62">
        <v>14.79</v>
      </c>
      <c r="HQ284" s="62">
        <v>0</v>
      </c>
      <c r="HR284" s="62">
        <v>0</v>
      </c>
    </row>
    <row r="285" spans="32:226" s="43" customFormat="1">
      <c r="AF285" s="54">
        <v>42419</v>
      </c>
      <c r="AG285" s="43">
        <v>14.234999999999999</v>
      </c>
      <c r="AH285" s="43">
        <v>164365</v>
      </c>
      <c r="AI285" s="43">
        <f t="shared" si="80"/>
        <v>164365</v>
      </c>
      <c r="AK285" s="58">
        <f t="shared" si="81"/>
        <v>42438</v>
      </c>
      <c r="AL285" s="43">
        <f t="shared" si="85"/>
        <v>280</v>
      </c>
      <c r="AM285" s="43">
        <f>IF(AK285="","",NETWORKDAYS(AK285,$AM$2,FERIADOS!$A$1:$A$830)-1)</f>
        <v>206</v>
      </c>
      <c r="AN285" s="63">
        <v>3.6898</v>
      </c>
      <c r="AO285" s="43">
        <f t="shared" si="82"/>
        <v>13.89</v>
      </c>
      <c r="AP285" s="50">
        <f t="shared" si="83"/>
        <v>247240</v>
      </c>
      <c r="AQ285" s="59">
        <f t="shared" si="79"/>
        <v>432.43642381836003</v>
      </c>
      <c r="AR285" s="59">
        <f t="shared" si="84"/>
        <v>0</v>
      </c>
      <c r="AS285" s="72">
        <v>42438</v>
      </c>
      <c r="AT285" s="73">
        <v>5049.0211199391533</v>
      </c>
      <c r="AU285" s="62">
        <v>0</v>
      </c>
      <c r="AV285" s="62">
        <v>0</v>
      </c>
      <c r="AW285" s="62">
        <v>0</v>
      </c>
      <c r="AX285" s="62">
        <v>0</v>
      </c>
      <c r="AY285" s="62">
        <v>0</v>
      </c>
      <c r="AZ285" s="62">
        <v>0</v>
      </c>
      <c r="BA285" s="62">
        <v>0</v>
      </c>
      <c r="BB285" s="62">
        <v>0</v>
      </c>
      <c r="BC285" s="62">
        <v>0</v>
      </c>
      <c r="BD285" s="62">
        <v>0</v>
      </c>
      <c r="BE285" s="62">
        <v>0</v>
      </c>
      <c r="BF285" s="62">
        <v>0</v>
      </c>
      <c r="BG285" s="62">
        <v>0</v>
      </c>
      <c r="BH285" s="62">
        <v>0</v>
      </c>
      <c r="BI285" s="62">
        <v>0</v>
      </c>
      <c r="BJ285" s="62">
        <v>0</v>
      </c>
      <c r="BK285" s="62">
        <v>0</v>
      </c>
      <c r="BL285" s="62">
        <v>0</v>
      </c>
      <c r="BM285" s="62">
        <v>0</v>
      </c>
      <c r="BN285" s="74">
        <v>0</v>
      </c>
      <c r="BO285" s="75">
        <v>0</v>
      </c>
      <c r="BP285" s="62">
        <v>0</v>
      </c>
      <c r="BQ285" s="62">
        <v>0</v>
      </c>
      <c r="BR285" s="62">
        <v>0</v>
      </c>
      <c r="BS285" s="62">
        <v>0</v>
      </c>
      <c r="BT285" s="62">
        <v>0</v>
      </c>
      <c r="BU285" s="62">
        <v>0</v>
      </c>
      <c r="BV285" s="62">
        <v>14.135</v>
      </c>
      <c r="BW285" s="62">
        <v>65635</v>
      </c>
      <c r="BX285" s="62">
        <v>10.420503608794276</v>
      </c>
      <c r="BY285" s="62">
        <v>14.14</v>
      </c>
      <c r="BZ285" s="62">
        <v>93305</v>
      </c>
      <c r="CA285" s="62">
        <v>31.903040068980133</v>
      </c>
      <c r="CB285" s="62">
        <v>14.115</v>
      </c>
      <c r="CC285" s="62">
        <v>48665</v>
      </c>
      <c r="CD285" s="62">
        <v>25.804811437820337</v>
      </c>
      <c r="CE285" s="62">
        <v>14.074999999999999</v>
      </c>
      <c r="CF285" s="62">
        <v>196320</v>
      </c>
      <c r="CG285" s="62">
        <v>142.00544012189931</v>
      </c>
      <c r="CH285" s="62">
        <v>14.045</v>
      </c>
      <c r="CI285" s="62">
        <v>22485</v>
      </c>
      <c r="CJ285" s="62">
        <v>20.31696592823673</v>
      </c>
      <c r="CK285" s="62">
        <v>14.02</v>
      </c>
      <c r="CL285" s="62">
        <v>7205</v>
      </c>
      <c r="CM285" s="62">
        <v>7.9001071283438522</v>
      </c>
      <c r="CN285" s="62">
        <v>13.99</v>
      </c>
      <c r="CO285" s="62">
        <v>48650</v>
      </c>
      <c r="CP285" s="62">
        <v>61.724812393345424</v>
      </c>
      <c r="CQ285" s="62">
        <v>13.923</v>
      </c>
      <c r="CR285" s="62">
        <v>555</v>
      </c>
      <c r="CS285" s="62">
        <v>0.79377086251689177</v>
      </c>
      <c r="CT285" s="62">
        <v>13.923</v>
      </c>
      <c r="CU285" s="62">
        <v>555</v>
      </c>
      <c r="CV285" s="62">
        <v>0.88082568050981302</v>
      </c>
      <c r="CW285" s="62">
        <v>13.923</v>
      </c>
      <c r="CX285" s="62">
        <v>247240</v>
      </c>
      <c r="CY285" s="62">
        <v>432.43642381836003</v>
      </c>
      <c r="CZ285" s="62">
        <v>13.885999999999999</v>
      </c>
      <c r="DA285" s="62">
        <v>5</v>
      </c>
      <c r="DB285" s="62">
        <v>9.6076125829414345E-3</v>
      </c>
      <c r="DC285" s="62">
        <v>13.882999999999999</v>
      </c>
      <c r="DD285" s="62">
        <v>4940</v>
      </c>
      <c r="DE285" s="62">
        <v>10.144320364900802</v>
      </c>
      <c r="DF285" s="62">
        <v>13.88</v>
      </c>
      <c r="DG285" s="62">
        <v>9620</v>
      </c>
      <c r="DH285" s="62">
        <v>21.340696731330176</v>
      </c>
      <c r="DI285" s="62">
        <v>0</v>
      </c>
      <c r="DJ285" s="62">
        <v>0</v>
      </c>
      <c r="DK285" s="62">
        <v>0</v>
      </c>
      <c r="DL285" s="62">
        <v>0</v>
      </c>
      <c r="DM285" s="62">
        <v>0</v>
      </c>
      <c r="DN285" s="62">
        <v>0</v>
      </c>
      <c r="DO285" s="62">
        <v>13.91</v>
      </c>
      <c r="DP285" s="62">
        <v>46535</v>
      </c>
      <c r="DQ285" s="62">
        <v>122.56005681707886</v>
      </c>
      <c r="DR285" s="62">
        <v>0</v>
      </c>
      <c r="DS285" s="62">
        <v>0</v>
      </c>
      <c r="DT285" s="62">
        <v>0</v>
      </c>
      <c r="DU285" s="62">
        <v>0</v>
      </c>
      <c r="DV285" s="62">
        <v>0</v>
      </c>
      <c r="DW285" s="62">
        <v>0</v>
      </c>
      <c r="DX285" s="62">
        <v>13.93</v>
      </c>
      <c r="DY285" s="62">
        <v>2965</v>
      </c>
      <c r="DZ285" s="62">
        <v>9.0116094889785483</v>
      </c>
      <c r="EA285" s="62"/>
      <c r="EB285" s="62"/>
      <c r="EC285" s="62"/>
      <c r="ED285" s="62"/>
      <c r="EE285" s="62"/>
      <c r="EF285" s="62"/>
      <c r="EG285" s="62">
        <v>13.95</v>
      </c>
      <c r="EH285" s="62">
        <v>280120</v>
      </c>
      <c r="EI285" s="62">
        <v>951.84304273577777</v>
      </c>
      <c r="EJ285" s="62"/>
      <c r="EK285" s="62">
        <v>0</v>
      </c>
      <c r="EL285" s="62">
        <v>0</v>
      </c>
      <c r="EM285" s="62">
        <v>0</v>
      </c>
      <c r="EN285" s="62">
        <v>0</v>
      </c>
      <c r="EO285" s="62">
        <v>0</v>
      </c>
      <c r="EP285" s="62">
        <v>14.05</v>
      </c>
      <c r="EQ285" s="62">
        <v>28410</v>
      </c>
      <c r="ER285" s="62">
        <v>105.76139136541165</v>
      </c>
      <c r="ES285" s="62">
        <v>14.13</v>
      </c>
      <c r="ET285" s="62">
        <v>26610</v>
      </c>
      <c r="EU285" s="62">
        <v>107.28993962474567</v>
      </c>
      <c r="EV285" s="62">
        <v>14.191000000000001</v>
      </c>
      <c r="EW285" s="62">
        <v>7140</v>
      </c>
      <c r="EX285" s="62">
        <v>30.850867690912878</v>
      </c>
      <c r="EY285" s="62">
        <v>14.24</v>
      </c>
      <c r="EZ285" s="62">
        <v>198620</v>
      </c>
      <c r="FA285" s="62">
        <v>909.12459617571847</v>
      </c>
      <c r="FB285" s="62">
        <v>14.29</v>
      </c>
      <c r="FC285" s="62">
        <v>375</v>
      </c>
      <c r="FD285" s="62">
        <v>1.8024293034016163</v>
      </c>
      <c r="FE285" s="62">
        <v>14.34</v>
      </c>
      <c r="FF285" s="62">
        <v>11940</v>
      </c>
      <c r="FG285" s="62">
        <v>59.9106114746222</v>
      </c>
      <c r="FH285" s="62">
        <v>14.372999999999999</v>
      </c>
      <c r="FI285" s="62">
        <v>40</v>
      </c>
      <c r="FJ285" s="62">
        <v>0.20893688381002193</v>
      </c>
      <c r="FK285" s="62">
        <v>14.4</v>
      </c>
      <c r="FL285" s="76">
        <v>53800</v>
      </c>
      <c r="FM285" s="76">
        <v>290.68861623942217</v>
      </c>
      <c r="FN285" s="76">
        <v>14.397</v>
      </c>
      <c r="FO285" s="76">
        <v>670</v>
      </c>
      <c r="FP285" s="76">
        <v>3.7291561053253002</v>
      </c>
      <c r="FQ285" s="76">
        <v>14.395</v>
      </c>
      <c r="FR285" s="76">
        <v>180</v>
      </c>
      <c r="FS285" s="76">
        <v>1.027803114494344</v>
      </c>
      <c r="FT285" s="76">
        <v>14.391999999999999</v>
      </c>
      <c r="FU285" s="76">
        <v>15</v>
      </c>
      <c r="FV285" s="76">
        <v>8.7712757249584133E-2</v>
      </c>
      <c r="FW285" s="76">
        <v>14.39</v>
      </c>
      <c r="FX285" s="76">
        <v>181005</v>
      </c>
      <c r="FY285" s="76">
        <v>1079.764809212711</v>
      </c>
      <c r="FZ285" s="76">
        <v>14.41</v>
      </c>
      <c r="GA285" s="76">
        <v>5</v>
      </c>
      <c r="GB285" s="76">
        <v>3.0295372594771865E-2</v>
      </c>
      <c r="GC285" s="62">
        <v>14.428000000000001</v>
      </c>
      <c r="GD285" s="62">
        <v>5</v>
      </c>
      <c r="GE285" s="62">
        <v>3.0707692323895738E-2</v>
      </c>
      <c r="GF285" s="62">
        <v>14.445</v>
      </c>
      <c r="GG285" s="62">
        <v>3780</v>
      </c>
      <c r="GH285" s="62">
        <v>23.492322473139875</v>
      </c>
      <c r="GI285" s="62">
        <v>14.46</v>
      </c>
      <c r="GJ285" s="62">
        <v>765</v>
      </c>
      <c r="GK285" s="62">
        <v>4.7995721224755412</v>
      </c>
      <c r="GL285" s="62">
        <v>14.524000000000001</v>
      </c>
      <c r="GM285" s="62">
        <v>0</v>
      </c>
      <c r="GN285" s="62">
        <v>0</v>
      </c>
      <c r="GO285" s="62">
        <v>14.58</v>
      </c>
      <c r="GP285" s="62">
        <v>18965</v>
      </c>
      <c r="GQ285" s="62">
        <v>120.88705349842238</v>
      </c>
      <c r="GR285" s="62">
        <v>14.641999999999999</v>
      </c>
      <c r="GS285" s="62">
        <v>0</v>
      </c>
      <c r="GT285" s="62">
        <v>0</v>
      </c>
      <c r="GU285" s="62">
        <v>14.696999999999999</v>
      </c>
      <c r="GV285" s="62">
        <v>265</v>
      </c>
      <c r="GW285" s="62">
        <v>1.6762897614050305</v>
      </c>
      <c r="GX285" s="62">
        <v>14.744999999999999</v>
      </c>
      <c r="GY285" s="62">
        <v>0</v>
      </c>
      <c r="GZ285" s="62">
        <v>0</v>
      </c>
      <c r="HA285" s="62">
        <v>14.79</v>
      </c>
      <c r="HB285" s="62">
        <v>53485</v>
      </c>
      <c r="HC285" s="62">
        <v>330.18757864191281</v>
      </c>
      <c r="HD285" s="62">
        <v>14.86</v>
      </c>
      <c r="HE285" s="62">
        <v>4465</v>
      </c>
      <c r="HF285" s="62">
        <v>26.565755808983496</v>
      </c>
      <c r="HG285" s="62">
        <v>15</v>
      </c>
      <c r="HH285" s="62">
        <v>18120</v>
      </c>
      <c r="HI285" s="62">
        <v>102.00863982061628</v>
      </c>
      <c r="HJ285" s="62">
        <v>0</v>
      </c>
      <c r="HK285" s="62">
        <v>0</v>
      </c>
      <c r="HL285" s="62">
        <v>0</v>
      </c>
      <c r="HM285" s="62">
        <v>15</v>
      </c>
      <c r="HN285" s="62">
        <v>0</v>
      </c>
      <c r="HO285" s="62">
        <v>0</v>
      </c>
      <c r="HP285" s="62">
        <v>15</v>
      </c>
      <c r="HQ285" s="62">
        <v>0</v>
      </c>
      <c r="HR285" s="62">
        <v>0</v>
      </c>
    </row>
    <row r="286" spans="32:226" s="43" customFormat="1">
      <c r="AF286" s="54">
        <v>42422</v>
      </c>
      <c r="AG286" s="43">
        <v>14.18</v>
      </c>
      <c r="AH286" s="43">
        <v>159465</v>
      </c>
      <c r="AI286" s="43">
        <f t="shared" si="80"/>
        <v>159465</v>
      </c>
      <c r="AK286" s="58">
        <f t="shared" si="81"/>
        <v>42437</v>
      </c>
      <c r="AL286" s="43">
        <f t="shared" si="85"/>
        <v>281</v>
      </c>
      <c r="AM286" s="43">
        <f>IF(AK286="","",NETWORKDAYS(AK286,$AM$2,FERIADOS!$A$1:$A$830)-1)</f>
        <v>207</v>
      </c>
      <c r="AN286" s="63">
        <v>3.7549000000000001</v>
      </c>
      <c r="AO286" s="43">
        <f t="shared" si="82"/>
        <v>14.05</v>
      </c>
      <c r="AP286" s="50">
        <f t="shared" si="83"/>
        <v>79645</v>
      </c>
      <c r="AQ286" s="59">
        <f t="shared" si="79"/>
        <v>137.13078335902526</v>
      </c>
      <c r="AR286" s="59">
        <f t="shared" si="84"/>
        <v>0</v>
      </c>
      <c r="AS286" s="72">
        <v>42437</v>
      </c>
      <c r="AT286" s="73">
        <v>3562.1697850867172</v>
      </c>
      <c r="AU286" s="62">
        <v>0</v>
      </c>
      <c r="AV286" s="62">
        <v>0</v>
      </c>
      <c r="AW286" s="62">
        <v>0</v>
      </c>
      <c r="AX286" s="62">
        <v>0</v>
      </c>
      <c r="AY286" s="62">
        <v>0</v>
      </c>
      <c r="AZ286" s="62">
        <v>0</v>
      </c>
      <c r="BA286" s="62">
        <v>0</v>
      </c>
      <c r="BB286" s="62">
        <v>0</v>
      </c>
      <c r="BC286" s="62">
        <v>0</v>
      </c>
      <c r="BD286" s="62">
        <v>0</v>
      </c>
      <c r="BE286" s="62">
        <v>0</v>
      </c>
      <c r="BF286" s="62">
        <v>0</v>
      </c>
      <c r="BG286" s="62">
        <v>0</v>
      </c>
      <c r="BH286" s="62">
        <v>0</v>
      </c>
      <c r="BI286" s="62">
        <v>0</v>
      </c>
      <c r="BJ286" s="62">
        <v>0</v>
      </c>
      <c r="BK286" s="62">
        <v>0</v>
      </c>
      <c r="BL286" s="62">
        <v>0</v>
      </c>
      <c r="BM286" s="62">
        <v>0</v>
      </c>
      <c r="BN286" s="74">
        <v>0</v>
      </c>
      <c r="BO286" s="75">
        <v>0</v>
      </c>
      <c r="BP286" s="62">
        <v>0</v>
      </c>
      <c r="BQ286" s="62">
        <v>0</v>
      </c>
      <c r="BR286" s="62">
        <v>0</v>
      </c>
      <c r="BS286" s="62">
        <v>0</v>
      </c>
      <c r="BT286" s="62">
        <v>0</v>
      </c>
      <c r="BU286" s="62">
        <v>0</v>
      </c>
      <c r="BV286" s="62">
        <v>14.14</v>
      </c>
      <c r="BW286" s="62">
        <v>86565</v>
      </c>
      <c r="BX286" s="62">
        <v>14.291418941799996</v>
      </c>
      <c r="BY286" s="62">
        <v>14.15</v>
      </c>
      <c r="BZ286" s="62">
        <v>9170</v>
      </c>
      <c r="CA286" s="62">
        <v>3.1623584736357886</v>
      </c>
      <c r="CB286" s="62">
        <v>14.135</v>
      </c>
      <c r="CC286" s="62">
        <v>20875</v>
      </c>
      <c r="CD286" s="62">
        <v>11.056494071609524</v>
      </c>
      <c r="CE286" s="62">
        <v>14.115</v>
      </c>
      <c r="CF286" s="62">
        <v>194090</v>
      </c>
      <c r="CG286" s="62">
        <v>139.5452109571097</v>
      </c>
      <c r="CH286" s="62">
        <v>14.115</v>
      </c>
      <c r="CI286" s="62">
        <v>16780</v>
      </c>
      <c r="CJ286" s="62">
        <v>15.025894140731451</v>
      </c>
      <c r="CK286" s="62">
        <v>14.105</v>
      </c>
      <c r="CL286" s="62">
        <v>6185</v>
      </c>
      <c r="CM286" s="62">
        <v>6.7068900906495266</v>
      </c>
      <c r="CN286" s="62">
        <v>14.105</v>
      </c>
      <c r="CO286" s="62">
        <v>36165</v>
      </c>
      <c r="CP286" s="62">
        <v>45.304089669495255</v>
      </c>
      <c r="CQ286" s="62">
        <v>14.065</v>
      </c>
      <c r="CR286" s="62">
        <v>2945</v>
      </c>
      <c r="CS286" s="62">
        <v>4.1533072090605678</v>
      </c>
      <c r="CT286" s="62">
        <v>14.065</v>
      </c>
      <c r="CU286" s="62">
        <v>2945</v>
      </c>
      <c r="CV286" s="62">
        <v>4.6053538767430675</v>
      </c>
      <c r="CW286" s="62">
        <v>14.065</v>
      </c>
      <c r="CX286" s="62">
        <v>79645</v>
      </c>
      <c r="CY286" s="62">
        <v>137.13078335902526</v>
      </c>
      <c r="CZ286" s="62">
        <v>14.061999999999999</v>
      </c>
      <c r="DA286" s="62">
        <v>15</v>
      </c>
      <c r="DB286" s="62">
        <v>2.8348280129269078E-2</v>
      </c>
      <c r="DC286" s="62">
        <v>14.07</v>
      </c>
      <c r="DD286" s="62">
        <v>615</v>
      </c>
      <c r="DE286" s="62">
        <v>1.2413449557302128</v>
      </c>
      <c r="DF286" s="62">
        <v>14.07</v>
      </c>
      <c r="DG286" s="62">
        <v>3440</v>
      </c>
      <c r="DH286" s="62">
        <v>7.49679081025955</v>
      </c>
      <c r="DI286" s="62">
        <v>0</v>
      </c>
      <c r="DJ286" s="62">
        <v>0</v>
      </c>
      <c r="DK286" s="62">
        <v>0</v>
      </c>
      <c r="DL286" s="62">
        <v>0</v>
      </c>
      <c r="DM286" s="62">
        <v>0</v>
      </c>
      <c r="DN286" s="62">
        <v>0</v>
      </c>
      <c r="DO286" s="62">
        <v>14.12</v>
      </c>
      <c r="DP286" s="62">
        <v>16265</v>
      </c>
      <c r="DQ286" s="62">
        <v>42.020346563453437</v>
      </c>
      <c r="DR286" s="62">
        <v>0</v>
      </c>
      <c r="DS286" s="62">
        <v>0</v>
      </c>
      <c r="DT286" s="62">
        <v>0</v>
      </c>
      <c r="DU286" s="62">
        <v>0</v>
      </c>
      <c r="DV286" s="62">
        <v>0</v>
      </c>
      <c r="DW286" s="62">
        <v>0</v>
      </c>
      <c r="DX286" s="62">
        <v>14.17</v>
      </c>
      <c r="DY286" s="62">
        <v>7580</v>
      </c>
      <c r="DZ286" s="62">
        <v>22.561845483489616</v>
      </c>
      <c r="EA286" s="62"/>
      <c r="EB286" s="62"/>
      <c r="EC286" s="62"/>
      <c r="ED286" s="62"/>
      <c r="EE286" s="62"/>
      <c r="EF286" s="62"/>
      <c r="EG286" s="62">
        <v>14.22</v>
      </c>
      <c r="EH286" s="62">
        <v>249575</v>
      </c>
      <c r="EI286" s="62">
        <v>829.20377857828112</v>
      </c>
      <c r="EJ286" s="62"/>
      <c r="EK286" s="62">
        <v>0</v>
      </c>
      <c r="EL286" s="62">
        <v>0</v>
      </c>
      <c r="EM286" s="62">
        <v>0</v>
      </c>
      <c r="EN286" s="62">
        <v>0</v>
      </c>
      <c r="EO286" s="62">
        <v>0</v>
      </c>
      <c r="EP286" s="62">
        <v>14.32</v>
      </c>
      <c r="EQ286" s="62">
        <v>24585</v>
      </c>
      <c r="ER286" s="62">
        <v>89.413975273906914</v>
      </c>
      <c r="ES286" s="62">
        <v>14.4</v>
      </c>
      <c r="ET286" s="62">
        <v>10195</v>
      </c>
      <c r="EU286" s="62">
        <v>40.126749838152321</v>
      </c>
      <c r="EV286" s="62">
        <v>14.467000000000001</v>
      </c>
      <c r="EW286" s="62">
        <v>65</v>
      </c>
      <c r="EX286" s="62">
        <v>0.27390517410876081</v>
      </c>
      <c r="EY286" s="62">
        <v>14.52</v>
      </c>
      <c r="EZ286" s="62">
        <v>104250</v>
      </c>
      <c r="FA286" s="62">
        <v>464.96510751768011</v>
      </c>
      <c r="FB286" s="62">
        <v>14.574</v>
      </c>
      <c r="FC286" s="62">
        <v>45</v>
      </c>
      <c r="FD286" s="62">
        <v>0.21057989488198336</v>
      </c>
      <c r="FE286" s="62">
        <v>14.62</v>
      </c>
      <c r="FF286" s="62">
        <v>10105</v>
      </c>
      <c r="FG286" s="62">
        <v>49.336919028470689</v>
      </c>
      <c r="FH286" s="62">
        <v>14.647</v>
      </c>
      <c r="FI286" s="62">
        <v>3415</v>
      </c>
      <c r="FJ286" s="62">
        <v>17.348812798867712</v>
      </c>
      <c r="FK286" s="62">
        <v>14.67</v>
      </c>
      <c r="FL286" s="76">
        <v>43195</v>
      </c>
      <c r="FM286" s="76">
        <v>226.8718026530988</v>
      </c>
      <c r="FN286" s="76">
        <v>14.661</v>
      </c>
      <c r="FO286" s="76">
        <v>20</v>
      </c>
      <c r="FP286" s="76">
        <v>0.10816891986570507</v>
      </c>
      <c r="FQ286" s="76">
        <v>14.654</v>
      </c>
      <c r="FR286" s="76">
        <v>205</v>
      </c>
      <c r="FS286" s="76">
        <v>1.137004033732627</v>
      </c>
      <c r="FT286" s="76">
        <v>14.646000000000001</v>
      </c>
      <c r="FU286" s="76">
        <v>25</v>
      </c>
      <c r="FV286" s="76">
        <v>0.14194212286649216</v>
      </c>
      <c r="FW286" s="76">
        <v>14.64</v>
      </c>
      <c r="FX286" s="76">
        <v>164960</v>
      </c>
      <c r="FY286" s="76">
        <v>955.09027362444704</v>
      </c>
      <c r="FZ286" s="76">
        <v>14.667999999999999</v>
      </c>
      <c r="GA286" s="76">
        <v>0</v>
      </c>
      <c r="GB286" s="76">
        <v>0</v>
      </c>
      <c r="GC286" s="62">
        <v>14.693</v>
      </c>
      <c r="GD286" s="62">
        <v>15</v>
      </c>
      <c r="GE286" s="62">
        <v>8.9236732603288918E-2</v>
      </c>
      <c r="GF286" s="62">
        <v>14.718</v>
      </c>
      <c r="GG286" s="62">
        <v>0</v>
      </c>
      <c r="GH286" s="62">
        <v>0</v>
      </c>
      <c r="GI286" s="62">
        <v>14.74</v>
      </c>
      <c r="GJ286" s="62">
        <v>1515</v>
      </c>
      <c r="GK286" s="62">
        <v>9.1876699006482667</v>
      </c>
      <c r="GL286" s="62">
        <v>14.776999999999999</v>
      </c>
      <c r="GM286" s="62">
        <v>50</v>
      </c>
      <c r="GN286" s="62">
        <v>0.30670001035537731</v>
      </c>
      <c r="GO286" s="62">
        <v>14.81</v>
      </c>
      <c r="GP286" s="62">
        <v>22770</v>
      </c>
      <c r="GQ286" s="62">
        <v>140.41791875805214</v>
      </c>
      <c r="GR286" s="62">
        <v>14.881</v>
      </c>
      <c r="GS286" s="62">
        <v>0</v>
      </c>
      <c r="GT286" s="62">
        <v>0</v>
      </c>
      <c r="GU286" s="62">
        <v>14.943999999999999</v>
      </c>
      <c r="GV286" s="62">
        <v>170</v>
      </c>
      <c r="GW286" s="62">
        <v>1.0368923010372249</v>
      </c>
      <c r="GX286" s="62">
        <v>14.999000000000001</v>
      </c>
      <c r="GY286" s="62">
        <v>0</v>
      </c>
      <c r="GZ286" s="62">
        <v>0</v>
      </c>
      <c r="HA286" s="62">
        <v>15.05</v>
      </c>
      <c r="HB286" s="62">
        <v>31710</v>
      </c>
      <c r="HC286" s="62">
        <v>188.1329285633492</v>
      </c>
      <c r="HD286" s="62">
        <v>15.11</v>
      </c>
      <c r="HE286" s="62">
        <v>5955</v>
      </c>
      <c r="HF286" s="62">
        <v>34.003884636218686</v>
      </c>
      <c r="HG286" s="62">
        <v>15.25</v>
      </c>
      <c r="HH286" s="62">
        <v>11210</v>
      </c>
      <c r="HI286" s="62">
        <v>60.435057843170391</v>
      </c>
      <c r="HJ286" s="62">
        <v>0</v>
      </c>
      <c r="HK286" s="62">
        <v>0</v>
      </c>
      <c r="HL286" s="62">
        <v>0</v>
      </c>
      <c r="HM286" s="62">
        <v>15.25</v>
      </c>
      <c r="HN286" s="62">
        <v>0</v>
      </c>
      <c r="HO286" s="62">
        <v>0</v>
      </c>
      <c r="HP286" s="62">
        <v>15.25</v>
      </c>
      <c r="HQ286" s="62">
        <v>0</v>
      </c>
      <c r="HR286" s="62">
        <v>0</v>
      </c>
    </row>
    <row r="287" spans="32:226" s="43" customFormat="1">
      <c r="AF287" s="54">
        <v>42423</v>
      </c>
      <c r="AG287" s="43">
        <v>14.205</v>
      </c>
      <c r="AH287" s="43">
        <v>129635</v>
      </c>
      <c r="AI287" s="43">
        <f t="shared" si="80"/>
        <v>129635</v>
      </c>
      <c r="AK287" s="58">
        <f t="shared" si="81"/>
        <v>42436</v>
      </c>
      <c r="AL287" s="43">
        <f t="shared" si="85"/>
        <v>282</v>
      </c>
      <c r="AM287" s="43">
        <f>IF(AK287="","",NETWORKDAYS(AK287,$AM$2,FERIADOS!$A$1:$A$830)-1)</f>
        <v>208</v>
      </c>
      <c r="AN287" s="63">
        <v>3.7852000000000001</v>
      </c>
      <c r="AO287" s="43">
        <f t="shared" si="82"/>
        <v>14.125</v>
      </c>
      <c r="AP287" s="50">
        <f t="shared" si="83"/>
        <v>105745</v>
      </c>
      <c r="AQ287" s="59">
        <f t="shared" si="79"/>
        <v>181.17200652619997</v>
      </c>
      <c r="AR287" s="59">
        <f t="shared" si="84"/>
        <v>0</v>
      </c>
      <c r="AS287" s="72">
        <v>42436</v>
      </c>
      <c r="AT287" s="73">
        <v>3263.4198385622162</v>
      </c>
      <c r="AU287" s="62">
        <v>0</v>
      </c>
      <c r="AV287" s="62">
        <v>0</v>
      </c>
      <c r="AW287" s="62">
        <v>0</v>
      </c>
      <c r="AX287" s="62">
        <v>0</v>
      </c>
      <c r="AY287" s="62">
        <v>0</v>
      </c>
      <c r="AZ287" s="62">
        <v>0</v>
      </c>
      <c r="BA287" s="62">
        <v>0</v>
      </c>
      <c r="BB287" s="62">
        <v>0</v>
      </c>
      <c r="BC287" s="62">
        <v>0</v>
      </c>
      <c r="BD287" s="62">
        <v>0</v>
      </c>
      <c r="BE287" s="62">
        <v>0</v>
      </c>
      <c r="BF287" s="62">
        <v>0</v>
      </c>
      <c r="BG287" s="62">
        <v>0</v>
      </c>
      <c r="BH287" s="62">
        <v>0</v>
      </c>
      <c r="BI287" s="62">
        <v>0</v>
      </c>
      <c r="BJ287" s="62">
        <v>0</v>
      </c>
      <c r="BK287" s="62">
        <v>0</v>
      </c>
      <c r="BL287" s="62">
        <v>0</v>
      </c>
      <c r="BM287" s="62">
        <v>0</v>
      </c>
      <c r="BN287" s="74">
        <v>0</v>
      </c>
      <c r="BO287" s="75">
        <v>0</v>
      </c>
      <c r="BP287" s="62">
        <v>0</v>
      </c>
      <c r="BQ287" s="62">
        <v>0</v>
      </c>
      <c r="BR287" s="62">
        <v>0</v>
      </c>
      <c r="BS287" s="62">
        <v>0</v>
      </c>
      <c r="BT287" s="62">
        <v>0</v>
      </c>
      <c r="BU287" s="62">
        <v>0</v>
      </c>
      <c r="BV287" s="62">
        <v>14.141</v>
      </c>
      <c r="BW287" s="62">
        <v>38005</v>
      </c>
      <c r="BX287" s="62">
        <v>6.5664761912414189</v>
      </c>
      <c r="BY287" s="62">
        <v>14.15</v>
      </c>
      <c r="BZ287" s="62">
        <v>39990</v>
      </c>
      <c r="CA287" s="62">
        <v>14.033165345413041</v>
      </c>
      <c r="CB287" s="62">
        <v>14.145</v>
      </c>
      <c r="CC287" s="62">
        <v>7100</v>
      </c>
      <c r="CD287" s="62">
        <v>3.7912561125526256</v>
      </c>
      <c r="CE287" s="62">
        <v>14.145</v>
      </c>
      <c r="CF287" s="62">
        <v>85540</v>
      </c>
      <c r="CG287" s="62">
        <v>61.707868445553167</v>
      </c>
      <c r="CH287" s="62">
        <v>14.14</v>
      </c>
      <c r="CI287" s="62">
        <v>2700</v>
      </c>
      <c r="CJ287" s="62">
        <v>2.419898561237066</v>
      </c>
      <c r="CK287" s="62">
        <v>14.14</v>
      </c>
      <c r="CL287" s="62">
        <v>1710</v>
      </c>
      <c r="CM287" s="62">
        <v>1.8523390529476111</v>
      </c>
      <c r="CN287" s="62">
        <v>14.14</v>
      </c>
      <c r="CO287" s="62">
        <v>19550</v>
      </c>
      <c r="CP287" s="62">
        <v>24.436074201082203</v>
      </c>
      <c r="CQ287" s="62">
        <v>14.132</v>
      </c>
      <c r="CR287" s="62">
        <v>985</v>
      </c>
      <c r="CS287" s="62">
        <v>1.3842422253341857</v>
      </c>
      <c r="CT287" s="62">
        <v>14.132</v>
      </c>
      <c r="CU287" s="62">
        <v>985</v>
      </c>
      <c r="CV287" s="62">
        <v>1.5338436173422585</v>
      </c>
      <c r="CW287" s="62">
        <v>14.132</v>
      </c>
      <c r="CX287" s="62">
        <v>105745</v>
      </c>
      <c r="CY287" s="62">
        <v>181.17200652619997</v>
      </c>
      <c r="CZ287" s="62">
        <v>14.13</v>
      </c>
      <c r="DA287" s="62">
        <v>2505</v>
      </c>
      <c r="DB287" s="62">
        <v>4.7088409825412576</v>
      </c>
      <c r="DC287" s="62">
        <v>14.148999999999999</v>
      </c>
      <c r="DD287" s="62">
        <v>495</v>
      </c>
      <c r="DE287" s="62">
        <v>0.99324216181334912</v>
      </c>
      <c r="DF287" s="62">
        <v>14.17</v>
      </c>
      <c r="DG287" s="62">
        <v>15525</v>
      </c>
      <c r="DH287" s="62">
        <v>33.607756582974325</v>
      </c>
      <c r="DI287" s="62">
        <v>0</v>
      </c>
      <c r="DJ287" s="62">
        <v>0</v>
      </c>
      <c r="DK287" s="62">
        <v>0</v>
      </c>
      <c r="DL287" s="62">
        <v>0</v>
      </c>
      <c r="DM287" s="62">
        <v>0</v>
      </c>
      <c r="DN287" s="62">
        <v>0</v>
      </c>
      <c r="DO287" s="62">
        <v>14.26</v>
      </c>
      <c r="DP287" s="62">
        <v>21890</v>
      </c>
      <c r="DQ287" s="62">
        <v>56.079396506154666</v>
      </c>
      <c r="DR287" s="62">
        <v>0</v>
      </c>
      <c r="DS287" s="62">
        <v>0</v>
      </c>
      <c r="DT287" s="62">
        <v>0</v>
      </c>
      <c r="DU287" s="62">
        <v>0</v>
      </c>
      <c r="DV287" s="62">
        <v>0</v>
      </c>
      <c r="DW287" s="62">
        <v>0</v>
      </c>
      <c r="DX287" s="62">
        <v>14.33</v>
      </c>
      <c r="DY287" s="62">
        <v>2130</v>
      </c>
      <c r="DZ287" s="62">
        <v>6.2790673252287847</v>
      </c>
      <c r="EA287" s="62"/>
      <c r="EB287" s="62"/>
      <c r="EC287" s="62"/>
      <c r="ED287" s="62"/>
      <c r="EE287" s="62"/>
      <c r="EF287" s="62"/>
      <c r="EG287" s="62">
        <v>14.42</v>
      </c>
      <c r="EH287" s="62">
        <v>191090</v>
      </c>
      <c r="EI287" s="62">
        <v>627.75064566047888</v>
      </c>
      <c r="EJ287" s="62"/>
      <c r="EK287" s="62">
        <v>0</v>
      </c>
      <c r="EL287" s="62">
        <v>0</v>
      </c>
      <c r="EM287" s="62">
        <v>0</v>
      </c>
      <c r="EN287" s="62">
        <v>0</v>
      </c>
      <c r="EO287" s="62">
        <v>0</v>
      </c>
      <c r="EP287" s="62">
        <v>14.54</v>
      </c>
      <c r="EQ287" s="62">
        <v>19770</v>
      </c>
      <c r="ER287" s="62">
        <v>71.007425955182555</v>
      </c>
      <c r="ES287" s="62">
        <v>14.65</v>
      </c>
      <c r="ET287" s="62">
        <v>10235</v>
      </c>
      <c r="EU287" s="62">
        <v>39.721130932968585</v>
      </c>
      <c r="EV287" s="62">
        <v>14.728</v>
      </c>
      <c r="EW287" s="62">
        <v>70</v>
      </c>
      <c r="EX287" s="62">
        <v>0.29054250738923881</v>
      </c>
      <c r="EY287" s="62">
        <v>14.79</v>
      </c>
      <c r="EZ287" s="62">
        <v>87625</v>
      </c>
      <c r="FA287" s="62">
        <v>384.56167376791637</v>
      </c>
      <c r="FB287" s="62">
        <v>14.849</v>
      </c>
      <c r="FC287" s="62">
        <v>70</v>
      </c>
      <c r="FD287" s="62">
        <v>0.3220507726831186</v>
      </c>
      <c r="FE287" s="62">
        <v>14.9</v>
      </c>
      <c r="FF287" s="62">
        <v>6105</v>
      </c>
      <c r="FG287" s="62">
        <v>29.279579015378882</v>
      </c>
      <c r="FH287" s="62">
        <v>14.92</v>
      </c>
      <c r="FI287" s="62">
        <v>3860</v>
      </c>
      <c r="FJ287" s="62">
        <v>19.253741391393206</v>
      </c>
      <c r="FK287" s="62">
        <v>14.93</v>
      </c>
      <c r="FL287" s="76">
        <v>45420</v>
      </c>
      <c r="FM287" s="76">
        <v>234.19921613374592</v>
      </c>
      <c r="FN287" s="76">
        <v>14.917999999999999</v>
      </c>
      <c r="FO287" s="76">
        <v>15</v>
      </c>
      <c r="FP287" s="76">
        <v>7.9605434070724235E-2</v>
      </c>
      <c r="FQ287" s="76">
        <v>14.907999999999999</v>
      </c>
      <c r="FR287" s="76">
        <v>50</v>
      </c>
      <c r="FS287" s="76">
        <v>0.27199300192322035</v>
      </c>
      <c r="FT287" s="76">
        <v>14.898</v>
      </c>
      <c r="FU287" s="76">
        <v>25</v>
      </c>
      <c r="FV287" s="76">
        <v>0.13914322889283653</v>
      </c>
      <c r="FW287" s="76">
        <v>14.89</v>
      </c>
      <c r="FX287" s="76">
        <v>170760</v>
      </c>
      <c r="FY287" s="76">
        <v>968.69792228891822</v>
      </c>
      <c r="FZ287" s="76">
        <v>14.901</v>
      </c>
      <c r="GA287" s="76">
        <v>15</v>
      </c>
      <c r="GB287" s="76">
        <v>8.637250609370184E-2</v>
      </c>
      <c r="GC287" s="62">
        <v>14.911</v>
      </c>
      <c r="GD287" s="62">
        <v>30</v>
      </c>
      <c r="GE287" s="62">
        <v>0.17497612155395795</v>
      </c>
      <c r="GF287" s="62">
        <v>14.920999999999999</v>
      </c>
      <c r="GG287" s="62">
        <v>5</v>
      </c>
      <c r="GH287" s="62">
        <v>2.9488799749561732E-2</v>
      </c>
      <c r="GI287" s="62">
        <v>14.93</v>
      </c>
      <c r="GJ287" s="62">
        <v>2025</v>
      </c>
      <c r="GK287" s="62">
        <v>12.047504684923688</v>
      </c>
      <c r="GL287" s="62">
        <v>14.983000000000001</v>
      </c>
      <c r="GM287" s="62">
        <v>0</v>
      </c>
      <c r="GN287" s="62">
        <v>0</v>
      </c>
      <c r="GO287" s="62">
        <v>15.03</v>
      </c>
      <c r="GP287" s="62">
        <v>31470</v>
      </c>
      <c r="GQ287" s="62">
        <v>189.66839357906804</v>
      </c>
      <c r="GR287" s="62">
        <v>15.086</v>
      </c>
      <c r="GS287" s="62">
        <v>0</v>
      </c>
      <c r="GT287" s="62">
        <v>0</v>
      </c>
      <c r="GU287" s="62">
        <v>15.135999999999999</v>
      </c>
      <c r="GV287" s="62">
        <v>295</v>
      </c>
      <c r="GW287" s="62">
        <v>1.7588407753263835</v>
      </c>
      <c r="GX287" s="62">
        <v>15.18</v>
      </c>
      <c r="GY287" s="62">
        <v>0</v>
      </c>
      <c r="GZ287" s="62">
        <v>0</v>
      </c>
      <c r="HA287" s="62">
        <v>15.22</v>
      </c>
      <c r="HB287" s="62">
        <v>43600</v>
      </c>
      <c r="HC287" s="62">
        <v>252.89266208263047</v>
      </c>
      <c r="HD287" s="62">
        <v>15.29</v>
      </c>
      <c r="HE287" s="62">
        <v>1570</v>
      </c>
      <c r="HF287" s="62">
        <v>8.7429806605819156</v>
      </c>
      <c r="HG287" s="62">
        <v>15.4</v>
      </c>
      <c r="HH287" s="62">
        <v>4155</v>
      </c>
      <c r="HI287" s="62">
        <v>21.87847542373089</v>
      </c>
      <c r="HJ287" s="62">
        <v>0</v>
      </c>
      <c r="HK287" s="62">
        <v>0</v>
      </c>
      <c r="HL287" s="62">
        <v>0</v>
      </c>
      <c r="HM287" s="62">
        <v>15.4</v>
      </c>
      <c r="HN287" s="62">
        <v>0</v>
      </c>
      <c r="HO287" s="62">
        <v>0</v>
      </c>
      <c r="HP287" s="62">
        <v>15.4</v>
      </c>
      <c r="HQ287" s="62">
        <v>0</v>
      </c>
      <c r="HR287" s="62">
        <v>0</v>
      </c>
    </row>
    <row r="288" spans="32:226" s="43" customFormat="1">
      <c r="AF288" s="54">
        <v>42424</v>
      </c>
      <c r="AG288" s="43">
        <v>14.17</v>
      </c>
      <c r="AH288" s="43">
        <v>150840</v>
      </c>
      <c r="AI288" s="43">
        <f t="shared" si="80"/>
        <v>150840</v>
      </c>
      <c r="AK288" s="58">
        <f t="shared" si="81"/>
        <v>42433</v>
      </c>
      <c r="AL288" s="43">
        <f t="shared" si="85"/>
        <v>283</v>
      </c>
      <c r="AM288" s="43">
        <f>IF(AK288="","",NETWORKDAYS(AK288,$AM$2,FERIADOS!$A$1:$A$830)-1)</f>
        <v>209</v>
      </c>
      <c r="AN288" s="63">
        <v>3.7528999999999999</v>
      </c>
      <c r="AO288" s="43">
        <f t="shared" si="82"/>
        <v>14.05</v>
      </c>
      <c r="AP288" s="50">
        <f t="shared" si="83"/>
        <v>107185</v>
      </c>
      <c r="AQ288" s="59">
        <f t="shared" si="79"/>
        <v>186.23643050312745</v>
      </c>
      <c r="AR288" s="59">
        <f t="shared" si="84"/>
        <v>0</v>
      </c>
      <c r="AS288" s="72">
        <v>42433</v>
      </c>
      <c r="AT288" s="73">
        <v>6273.7908861636588</v>
      </c>
      <c r="AU288" s="62">
        <v>0</v>
      </c>
      <c r="AV288" s="62">
        <v>0</v>
      </c>
      <c r="AW288" s="62">
        <v>0</v>
      </c>
      <c r="AX288" s="62">
        <v>0</v>
      </c>
      <c r="AY288" s="62">
        <v>0</v>
      </c>
      <c r="AZ288" s="62">
        <v>0</v>
      </c>
      <c r="BA288" s="62">
        <v>0</v>
      </c>
      <c r="BB288" s="62">
        <v>0</v>
      </c>
      <c r="BC288" s="62">
        <v>0</v>
      </c>
      <c r="BD288" s="62">
        <v>0</v>
      </c>
      <c r="BE288" s="62">
        <v>0</v>
      </c>
      <c r="BF288" s="62">
        <v>0</v>
      </c>
      <c r="BG288" s="62">
        <v>0</v>
      </c>
      <c r="BH288" s="62">
        <v>0</v>
      </c>
      <c r="BI288" s="62">
        <v>0</v>
      </c>
      <c r="BJ288" s="62">
        <v>0</v>
      </c>
      <c r="BK288" s="62">
        <v>0</v>
      </c>
      <c r="BL288" s="62">
        <v>0</v>
      </c>
      <c r="BM288" s="62">
        <v>0</v>
      </c>
      <c r="BN288" s="74">
        <v>0</v>
      </c>
      <c r="BO288" s="75">
        <v>0</v>
      </c>
      <c r="BP288" s="62">
        <v>0</v>
      </c>
      <c r="BQ288" s="62">
        <v>0</v>
      </c>
      <c r="BR288" s="62">
        <v>0</v>
      </c>
      <c r="BS288" s="62">
        <v>0</v>
      </c>
      <c r="BT288" s="62">
        <v>0</v>
      </c>
      <c r="BU288" s="62">
        <v>0</v>
      </c>
      <c r="BV288" s="62">
        <v>14.14</v>
      </c>
      <c r="BW288" s="62">
        <v>47680</v>
      </c>
      <c r="BX288" s="62">
        <v>8.7418284848007399</v>
      </c>
      <c r="BY288" s="62">
        <v>14.15</v>
      </c>
      <c r="BZ288" s="62">
        <v>13600</v>
      </c>
      <c r="CA288" s="62">
        <v>4.9343765817843224</v>
      </c>
      <c r="CB288" s="62">
        <v>14.13</v>
      </c>
      <c r="CC288" s="62">
        <v>6150</v>
      </c>
      <c r="CD288" s="62">
        <v>3.3662254704608707</v>
      </c>
      <c r="CE288" s="62">
        <v>14.125</v>
      </c>
      <c r="CF288" s="62">
        <v>166845</v>
      </c>
      <c r="CG288" s="62">
        <v>122.84111169348806</v>
      </c>
      <c r="CH288" s="62">
        <v>14.115</v>
      </c>
      <c r="CI288" s="62">
        <v>825</v>
      </c>
      <c r="CJ288" s="62">
        <v>0.7528557409496679</v>
      </c>
      <c r="CK288" s="62">
        <v>14.1</v>
      </c>
      <c r="CL288" s="62">
        <v>920</v>
      </c>
      <c r="CM288" s="62">
        <v>1.0131371177845157</v>
      </c>
      <c r="CN288" s="62">
        <v>14.105</v>
      </c>
      <c r="CO288" s="62">
        <v>31175</v>
      </c>
      <c r="CP288" s="62">
        <v>39.567703498689006</v>
      </c>
      <c r="CQ288" s="62">
        <v>14.058999999999999</v>
      </c>
      <c r="CR288" s="62">
        <v>80</v>
      </c>
      <c r="CS288" s="62">
        <v>0.11413420165119097</v>
      </c>
      <c r="CT288" s="62">
        <v>14.058999999999999</v>
      </c>
      <c r="CU288" s="62">
        <v>80</v>
      </c>
      <c r="CV288" s="62">
        <v>0.12639511257660369</v>
      </c>
      <c r="CW288" s="62">
        <v>14.058999999999999</v>
      </c>
      <c r="CX288" s="62">
        <v>107185</v>
      </c>
      <c r="CY288" s="62">
        <v>186.23643050312745</v>
      </c>
      <c r="CZ288" s="62">
        <v>14.058</v>
      </c>
      <c r="DA288" s="62">
        <v>50</v>
      </c>
      <c r="DB288" s="62">
        <v>9.5273637152853391E-2</v>
      </c>
      <c r="DC288" s="62">
        <v>14.064</v>
      </c>
      <c r="DD288" s="62">
        <v>2765</v>
      </c>
      <c r="DE288" s="62">
        <v>5.6237237637873028</v>
      </c>
      <c r="DF288" s="62">
        <v>14.07</v>
      </c>
      <c r="DG288" s="62">
        <v>1575</v>
      </c>
      <c r="DH288" s="62">
        <v>3.4559583966676257</v>
      </c>
      <c r="DI288" s="62">
        <v>0</v>
      </c>
      <c r="DJ288" s="62">
        <v>0</v>
      </c>
      <c r="DK288" s="62">
        <v>0</v>
      </c>
      <c r="DL288" s="62">
        <v>0</v>
      </c>
      <c r="DM288" s="62">
        <v>0</v>
      </c>
      <c r="DN288" s="62">
        <v>0</v>
      </c>
      <c r="DO288" s="62">
        <v>14.13</v>
      </c>
      <c r="DP288" s="62">
        <v>21250</v>
      </c>
      <c r="DQ288" s="62">
        <v>55.190015944597008</v>
      </c>
      <c r="DR288" s="62">
        <v>0</v>
      </c>
      <c r="DS288" s="62">
        <v>0</v>
      </c>
      <c r="DT288" s="62">
        <v>0</v>
      </c>
      <c r="DU288" s="62">
        <v>0</v>
      </c>
      <c r="DV288" s="62">
        <v>0</v>
      </c>
      <c r="DW288" s="62">
        <v>0</v>
      </c>
      <c r="DX288" s="62">
        <v>14.17</v>
      </c>
      <c r="DY288" s="62">
        <v>7315</v>
      </c>
      <c r="DZ288" s="62">
        <v>21.871685518825796</v>
      </c>
      <c r="EA288" s="62"/>
      <c r="EB288" s="62"/>
      <c r="EC288" s="62"/>
      <c r="ED288" s="62"/>
      <c r="EE288" s="62"/>
      <c r="EF288" s="62"/>
      <c r="EG288" s="62">
        <v>14.24</v>
      </c>
      <c r="EH288" s="62">
        <v>389450</v>
      </c>
      <c r="EI288" s="62">
        <v>1298.2757969717593</v>
      </c>
      <c r="EJ288" s="62"/>
      <c r="EK288" s="62">
        <v>0</v>
      </c>
      <c r="EL288" s="62">
        <v>0</v>
      </c>
      <c r="EM288" s="62">
        <v>0</v>
      </c>
      <c r="EN288" s="62">
        <v>0</v>
      </c>
      <c r="EO288" s="62">
        <v>0</v>
      </c>
      <c r="EP288" s="62">
        <v>14.34</v>
      </c>
      <c r="EQ288" s="62">
        <v>18710</v>
      </c>
      <c r="ER288" s="62">
        <v>68.236998926112108</v>
      </c>
      <c r="ES288" s="62">
        <v>14.44</v>
      </c>
      <c r="ET288" s="62">
        <v>17135</v>
      </c>
      <c r="EU288" s="62">
        <v>67.559729199287872</v>
      </c>
      <c r="EV288" s="62">
        <v>14.54</v>
      </c>
      <c r="EW288" s="62">
        <v>985</v>
      </c>
      <c r="EX288" s="62">
        <v>4.1518876340135922</v>
      </c>
      <c r="EY288" s="62">
        <v>14.62</v>
      </c>
      <c r="EZ288" s="62">
        <v>246555</v>
      </c>
      <c r="FA288" s="62">
        <v>1098.5085603493608</v>
      </c>
      <c r="FB288" s="62">
        <v>14.69</v>
      </c>
      <c r="FC288" s="62">
        <v>70</v>
      </c>
      <c r="FD288" s="62">
        <v>0.32689784473555072</v>
      </c>
      <c r="FE288" s="62">
        <v>14.75</v>
      </c>
      <c r="FF288" s="62">
        <v>9220</v>
      </c>
      <c r="FG288" s="62">
        <v>44.880252964071026</v>
      </c>
      <c r="FH288" s="62">
        <v>14.739000000000001</v>
      </c>
      <c r="FI288" s="62">
        <v>1140</v>
      </c>
      <c r="FJ288" s="62">
        <v>5.7799318551851773</v>
      </c>
      <c r="FK288" s="62">
        <v>14.73</v>
      </c>
      <c r="FL288" s="76">
        <v>88875</v>
      </c>
      <c r="FM288" s="76">
        <v>466.33243119664445</v>
      </c>
      <c r="FN288" s="76">
        <v>14.725</v>
      </c>
      <c r="FO288" s="76">
        <v>10</v>
      </c>
      <c r="FP288" s="76">
        <v>5.4007527424281519E-2</v>
      </c>
      <c r="FQ288" s="76">
        <v>14.72</v>
      </c>
      <c r="FR288" s="76">
        <v>370</v>
      </c>
      <c r="FS288" s="76">
        <v>2.0485434784017484</v>
      </c>
      <c r="FT288" s="76">
        <v>14.709</v>
      </c>
      <c r="FU288" s="76">
        <v>65</v>
      </c>
      <c r="FV288" s="76">
        <v>0.36836087899583952</v>
      </c>
      <c r="FW288" s="76">
        <v>14.7</v>
      </c>
      <c r="FX288" s="76">
        <v>359930</v>
      </c>
      <c r="FY288" s="76">
        <v>2079.8876622010434</v>
      </c>
      <c r="FZ288" s="76">
        <v>14.696999999999999</v>
      </c>
      <c r="GA288" s="76">
        <v>0</v>
      </c>
      <c r="GB288" s="76">
        <v>0</v>
      </c>
      <c r="GC288" s="62">
        <v>14.695</v>
      </c>
      <c r="GD288" s="62">
        <v>0</v>
      </c>
      <c r="GE288" s="62">
        <v>0</v>
      </c>
      <c r="GF288" s="62">
        <v>14.692</v>
      </c>
      <c r="GG288" s="62">
        <v>0</v>
      </c>
      <c r="GH288" s="62">
        <v>0</v>
      </c>
      <c r="GI288" s="62">
        <v>14.69</v>
      </c>
      <c r="GJ288" s="62">
        <v>1220</v>
      </c>
      <c r="GK288" s="62">
        <v>7.4266461993661395</v>
      </c>
      <c r="GL288" s="62">
        <v>14.749000000000001</v>
      </c>
      <c r="GM288" s="62">
        <v>0</v>
      </c>
      <c r="GN288" s="62">
        <v>0</v>
      </c>
      <c r="GO288" s="62">
        <v>14.8</v>
      </c>
      <c r="GP288" s="62">
        <v>39390</v>
      </c>
      <c r="GQ288" s="62">
        <v>243.22200958881012</v>
      </c>
      <c r="GR288" s="62">
        <v>14.853</v>
      </c>
      <c r="GS288" s="62">
        <v>0</v>
      </c>
      <c r="GT288" s="62">
        <v>0</v>
      </c>
      <c r="GU288" s="62">
        <v>14.901</v>
      </c>
      <c r="GV288" s="62">
        <v>160</v>
      </c>
      <c r="GW288" s="62">
        <v>0.97955195181344712</v>
      </c>
      <c r="GX288" s="62">
        <v>14.942</v>
      </c>
      <c r="GY288" s="62">
        <v>0</v>
      </c>
      <c r="GZ288" s="62">
        <v>0</v>
      </c>
      <c r="HA288" s="62">
        <v>14.98</v>
      </c>
      <c r="HB288" s="62">
        <v>68165</v>
      </c>
      <c r="HC288" s="62">
        <v>406.96840830151768</v>
      </c>
      <c r="HD288" s="62">
        <v>15.02</v>
      </c>
      <c r="HE288" s="62">
        <v>300</v>
      </c>
      <c r="HF288" s="62">
        <v>1.72797153398321</v>
      </c>
      <c r="HG288" s="62">
        <v>15.15</v>
      </c>
      <c r="HH288" s="62">
        <v>4245</v>
      </c>
      <c r="HI288" s="62">
        <v>23.12438189478836</v>
      </c>
      <c r="HJ288" s="62">
        <v>0</v>
      </c>
      <c r="HK288" s="62">
        <v>0</v>
      </c>
      <c r="HL288" s="62">
        <v>0</v>
      </c>
      <c r="HM288" s="62">
        <v>15.15</v>
      </c>
      <c r="HN288" s="62">
        <v>0</v>
      </c>
      <c r="HO288" s="62">
        <v>0</v>
      </c>
      <c r="HP288" s="62">
        <v>15.15</v>
      </c>
      <c r="HQ288" s="62">
        <v>0</v>
      </c>
      <c r="HR288" s="62">
        <v>0</v>
      </c>
    </row>
    <row r="289" spans="32:226" s="43" customFormat="1">
      <c r="AF289" s="54">
        <v>42425</v>
      </c>
      <c r="AG289" s="43">
        <v>14.215</v>
      </c>
      <c r="AH289" s="43">
        <v>124030</v>
      </c>
      <c r="AI289" s="43">
        <f t="shared" si="80"/>
        <v>124030</v>
      </c>
      <c r="AK289" s="58">
        <f t="shared" si="81"/>
        <v>42432</v>
      </c>
      <c r="AL289" s="43">
        <f t="shared" si="85"/>
        <v>284</v>
      </c>
      <c r="AM289" s="43">
        <f>IF(AK289="","",NETWORKDAYS(AK289,$AM$2,FERIADOS!$A$1:$A$830)-1)</f>
        <v>210</v>
      </c>
      <c r="AN289" s="63">
        <v>3.7991000000000001</v>
      </c>
      <c r="AO289" s="43">
        <f t="shared" si="82"/>
        <v>14.04</v>
      </c>
      <c r="AP289" s="50">
        <f t="shared" si="83"/>
        <v>207040</v>
      </c>
      <c r="AQ289" s="59">
        <f t="shared" si="79"/>
        <v>356.93358015788493</v>
      </c>
      <c r="AR289" s="59">
        <f t="shared" si="84"/>
        <v>0</v>
      </c>
      <c r="AS289" s="72">
        <v>42432</v>
      </c>
      <c r="AT289" s="73">
        <v>5557.7846380791771</v>
      </c>
      <c r="AU289" s="62">
        <v>0</v>
      </c>
      <c r="AV289" s="62">
        <v>0</v>
      </c>
      <c r="AW289" s="62">
        <v>0</v>
      </c>
      <c r="AX289" s="62">
        <v>0</v>
      </c>
      <c r="AY289" s="62">
        <v>0</v>
      </c>
      <c r="AZ289" s="62">
        <v>0</v>
      </c>
      <c r="BA289" s="62">
        <v>0</v>
      </c>
      <c r="BB289" s="62">
        <v>0</v>
      </c>
      <c r="BC289" s="62">
        <v>0</v>
      </c>
      <c r="BD289" s="62">
        <v>0</v>
      </c>
      <c r="BE289" s="62">
        <v>0</v>
      </c>
      <c r="BF289" s="62">
        <v>0</v>
      </c>
      <c r="BG289" s="62">
        <v>0</v>
      </c>
      <c r="BH289" s="62">
        <v>0</v>
      </c>
      <c r="BI289" s="62">
        <v>0</v>
      </c>
      <c r="BJ289" s="62">
        <v>0</v>
      </c>
      <c r="BK289" s="62">
        <v>0</v>
      </c>
      <c r="BL289" s="62">
        <v>0</v>
      </c>
      <c r="BM289" s="62">
        <v>0</v>
      </c>
      <c r="BN289" s="74">
        <v>0</v>
      </c>
      <c r="BO289" s="75">
        <v>0</v>
      </c>
      <c r="BP289" s="62">
        <v>0</v>
      </c>
      <c r="BQ289" s="62">
        <v>0</v>
      </c>
      <c r="BR289" s="62">
        <v>0</v>
      </c>
      <c r="BS289" s="62">
        <v>0</v>
      </c>
      <c r="BT289" s="62">
        <v>0</v>
      </c>
      <c r="BU289" s="62">
        <v>0</v>
      </c>
      <c r="BV289" s="62">
        <v>14.14</v>
      </c>
      <c r="BW289" s="62">
        <v>80335</v>
      </c>
      <c r="BX289" s="62">
        <v>15.269276897032857</v>
      </c>
      <c r="BY289" s="62">
        <v>14.143000000000001</v>
      </c>
      <c r="BZ289" s="62">
        <v>47025</v>
      </c>
      <c r="CA289" s="62">
        <v>17.267728290321774</v>
      </c>
      <c r="CB289" s="62">
        <v>14.131</v>
      </c>
      <c r="CC289" s="62">
        <v>1400</v>
      </c>
      <c r="CD289" s="62">
        <v>0.76897412173942659</v>
      </c>
      <c r="CE289" s="62">
        <v>14.12</v>
      </c>
      <c r="CF289" s="62">
        <v>149730</v>
      </c>
      <c r="CG289" s="62">
        <v>110.16014419779789</v>
      </c>
      <c r="CH289" s="62">
        <v>14.11</v>
      </c>
      <c r="CI289" s="62">
        <v>1715</v>
      </c>
      <c r="CJ289" s="62">
        <v>1.560140017950477</v>
      </c>
      <c r="CK289" s="62">
        <v>14.09</v>
      </c>
      <c r="CL289" s="62">
        <v>915</v>
      </c>
      <c r="CM289" s="62">
        <v>1.0028225328633416</v>
      </c>
      <c r="CN289" s="62">
        <v>14.08</v>
      </c>
      <c r="CO289" s="62">
        <v>48075</v>
      </c>
      <c r="CP289" s="62">
        <v>60.672029953660619</v>
      </c>
      <c r="CQ289" s="62">
        <v>14.051</v>
      </c>
      <c r="CR289" s="62">
        <v>15</v>
      </c>
      <c r="CS289" s="62">
        <v>2.1257145925867808E-2</v>
      </c>
      <c r="CT289" s="62">
        <v>14.051</v>
      </c>
      <c r="CU289" s="62">
        <v>15</v>
      </c>
      <c r="CV289" s="62">
        <v>2.3526015522872458E-2</v>
      </c>
      <c r="CW289" s="62">
        <v>14.051</v>
      </c>
      <c r="CX289" s="62">
        <v>207040</v>
      </c>
      <c r="CY289" s="62">
        <v>356.93358015788493</v>
      </c>
      <c r="CZ289" s="62">
        <v>14.052</v>
      </c>
      <c r="DA289" s="62">
        <v>2005</v>
      </c>
      <c r="DB289" s="62">
        <v>3.7886859034370799</v>
      </c>
      <c r="DC289" s="62">
        <v>14.061</v>
      </c>
      <c r="DD289" s="62">
        <v>5</v>
      </c>
      <c r="DE289" s="62">
        <v>1.0081260761007901E-2</v>
      </c>
      <c r="DF289" s="62">
        <v>14.07</v>
      </c>
      <c r="DG289" s="62">
        <v>1510</v>
      </c>
      <c r="DH289" s="62">
        <v>3.2833124011021386</v>
      </c>
      <c r="DI289" s="62">
        <v>0</v>
      </c>
      <c r="DJ289" s="62">
        <v>0</v>
      </c>
      <c r="DK289" s="62">
        <v>0</v>
      </c>
      <c r="DL289" s="62">
        <v>0</v>
      </c>
      <c r="DM289" s="62">
        <v>0</v>
      </c>
      <c r="DN289" s="62">
        <v>0</v>
      </c>
      <c r="DO289" s="62">
        <v>14.13</v>
      </c>
      <c r="DP289" s="62">
        <v>84930</v>
      </c>
      <c r="DQ289" s="62">
        <v>218.43364833666249</v>
      </c>
      <c r="DR289" s="62">
        <v>0</v>
      </c>
      <c r="DS289" s="62">
        <v>0</v>
      </c>
      <c r="DT289" s="62">
        <v>0</v>
      </c>
      <c r="DU289" s="62">
        <v>0</v>
      </c>
      <c r="DV289" s="62">
        <v>0</v>
      </c>
      <c r="DW289" s="62">
        <v>0</v>
      </c>
      <c r="DX289" s="62">
        <v>14.2</v>
      </c>
      <c r="DY289" s="62">
        <v>5360</v>
      </c>
      <c r="DZ289" s="62">
        <v>15.852058124543754</v>
      </c>
      <c r="EA289" s="62"/>
      <c r="EB289" s="62"/>
      <c r="EC289" s="62"/>
      <c r="ED289" s="62"/>
      <c r="EE289" s="62"/>
      <c r="EF289" s="62"/>
      <c r="EG289" s="62">
        <v>14.26</v>
      </c>
      <c r="EH289" s="62">
        <v>388910</v>
      </c>
      <c r="EI289" s="62">
        <v>1282.187496071828</v>
      </c>
      <c r="EJ289" s="62"/>
      <c r="EK289" s="62">
        <v>0</v>
      </c>
      <c r="EL289" s="62">
        <v>0</v>
      </c>
      <c r="EM289" s="62">
        <v>0</v>
      </c>
      <c r="EN289" s="62">
        <v>0</v>
      </c>
      <c r="EO289" s="62">
        <v>0</v>
      </c>
      <c r="EP289" s="62">
        <v>14.42</v>
      </c>
      <c r="EQ289" s="62">
        <v>22375</v>
      </c>
      <c r="ER289" s="62">
        <v>80.550291836945746</v>
      </c>
      <c r="ES289" s="62">
        <v>14.55</v>
      </c>
      <c r="ET289" s="62">
        <v>18850</v>
      </c>
      <c r="EU289" s="62">
        <v>73.270484255214797</v>
      </c>
      <c r="EV289" s="62">
        <v>14.672000000000001</v>
      </c>
      <c r="EW289" s="62">
        <v>155</v>
      </c>
      <c r="EX289" s="62">
        <v>0.64339493231503797</v>
      </c>
      <c r="EY289" s="62">
        <v>14.77</v>
      </c>
      <c r="EZ289" s="62">
        <v>207505</v>
      </c>
      <c r="FA289" s="62">
        <v>909.52195274073563</v>
      </c>
      <c r="FB289" s="62">
        <v>14.861000000000001</v>
      </c>
      <c r="FC289" s="62">
        <v>1080</v>
      </c>
      <c r="FD289" s="62">
        <v>4.9559259063236532</v>
      </c>
      <c r="FE289" s="62">
        <v>14.94</v>
      </c>
      <c r="FF289" s="62">
        <v>10985</v>
      </c>
      <c r="FG289" s="62">
        <v>52.480954969988716</v>
      </c>
      <c r="FH289" s="62">
        <v>14.978</v>
      </c>
      <c r="FI289" s="62">
        <v>565</v>
      </c>
      <c r="FJ289" s="62">
        <v>2.8046031810015433</v>
      </c>
      <c r="FK289" s="62">
        <v>15.01</v>
      </c>
      <c r="FL289" s="76">
        <v>83405</v>
      </c>
      <c r="FM289" s="76">
        <v>427.46912223577357</v>
      </c>
      <c r="FN289" s="76">
        <v>15.028</v>
      </c>
      <c r="FO289" s="76">
        <v>15</v>
      </c>
      <c r="FP289" s="76">
        <v>7.8997655687744597E-2</v>
      </c>
      <c r="FQ289" s="76">
        <v>15.042999999999999</v>
      </c>
      <c r="FR289" s="76">
        <v>345</v>
      </c>
      <c r="FS289" s="76">
        <v>1.8596405191950773</v>
      </c>
      <c r="FT289" s="76">
        <v>15.057</v>
      </c>
      <c r="FU289" s="76">
        <v>0</v>
      </c>
      <c r="FV289" s="76">
        <v>0</v>
      </c>
      <c r="FW289" s="76">
        <v>15.07</v>
      </c>
      <c r="FX289" s="76">
        <v>265555</v>
      </c>
      <c r="FY289" s="76">
        <v>1488.1518602442245</v>
      </c>
      <c r="FZ289" s="76">
        <v>15.09</v>
      </c>
      <c r="GA289" s="76">
        <v>0</v>
      </c>
      <c r="GB289" s="76">
        <v>0</v>
      </c>
      <c r="GC289" s="62">
        <v>15.108000000000001</v>
      </c>
      <c r="GD289" s="62">
        <v>120</v>
      </c>
      <c r="GE289" s="62">
        <v>0.6901241675064318</v>
      </c>
      <c r="GF289" s="62">
        <v>15.125</v>
      </c>
      <c r="GG289" s="62">
        <v>0</v>
      </c>
      <c r="GH289" s="62">
        <v>0</v>
      </c>
      <c r="GI289" s="62">
        <v>15.14</v>
      </c>
      <c r="GJ289" s="62">
        <v>1205</v>
      </c>
      <c r="GK289" s="62">
        <v>7.0563324811082824</v>
      </c>
      <c r="GL289" s="62">
        <v>15.209</v>
      </c>
      <c r="GM289" s="62">
        <v>0</v>
      </c>
      <c r="GN289" s="62">
        <v>0</v>
      </c>
      <c r="GO289" s="62">
        <v>15.27</v>
      </c>
      <c r="GP289" s="62">
        <v>26680</v>
      </c>
      <c r="GQ289" s="62">
        <v>157.63295587842208</v>
      </c>
      <c r="GR289" s="62">
        <v>15.332000000000001</v>
      </c>
      <c r="GS289" s="62">
        <v>0</v>
      </c>
      <c r="GT289" s="62">
        <v>0</v>
      </c>
      <c r="GU289" s="62">
        <v>15.387</v>
      </c>
      <c r="GV289" s="62">
        <v>105</v>
      </c>
      <c r="GW289" s="62">
        <v>0.61184027992888024</v>
      </c>
      <c r="GX289" s="62">
        <v>15.435</v>
      </c>
      <c r="GY289" s="62">
        <v>0</v>
      </c>
      <c r="GZ289" s="62">
        <v>0</v>
      </c>
      <c r="HA289" s="62">
        <v>15.48</v>
      </c>
      <c r="HB289" s="62">
        <v>40990</v>
      </c>
      <c r="HC289" s="62">
        <v>231.65429418824678</v>
      </c>
      <c r="HD289" s="62">
        <v>15.56</v>
      </c>
      <c r="HE289" s="62">
        <v>1075</v>
      </c>
      <c r="HF289" s="62">
        <v>5.8137480736975347</v>
      </c>
      <c r="HG289" s="62">
        <v>15.68</v>
      </c>
      <c r="HH289" s="62">
        <v>4965</v>
      </c>
      <c r="HI289" s="62">
        <v>25.303353103825252</v>
      </c>
      <c r="HJ289" s="62">
        <v>0</v>
      </c>
      <c r="HK289" s="62">
        <v>0</v>
      </c>
      <c r="HL289" s="62">
        <v>0</v>
      </c>
      <c r="HM289" s="62">
        <v>15.68</v>
      </c>
      <c r="HN289" s="62">
        <v>0</v>
      </c>
      <c r="HO289" s="62">
        <v>0</v>
      </c>
      <c r="HP289" s="62">
        <v>15.68</v>
      </c>
      <c r="HQ289" s="62">
        <v>0</v>
      </c>
      <c r="HR289" s="62">
        <v>0</v>
      </c>
    </row>
    <row r="290" spans="32:226" s="43" customFormat="1">
      <c r="AF290" s="54">
        <v>42426</v>
      </c>
      <c r="AG290" s="43">
        <v>14.225</v>
      </c>
      <c r="AH290" s="43">
        <v>193290</v>
      </c>
      <c r="AI290" s="43">
        <f t="shared" si="80"/>
        <v>193290</v>
      </c>
      <c r="AK290" s="58">
        <f t="shared" si="81"/>
        <v>42431</v>
      </c>
      <c r="AL290" s="43">
        <f t="shared" si="85"/>
        <v>285</v>
      </c>
      <c r="AM290" s="43">
        <f>IF(AK290="","",NETWORKDAYS(AK290,$AM$2,FERIADOS!$A$1:$A$830)-1)</f>
        <v>211</v>
      </c>
      <c r="AN290" s="63">
        <v>3.8940999999999999</v>
      </c>
      <c r="AO290" s="43">
        <f t="shared" si="82"/>
        <v>14.06</v>
      </c>
      <c r="AP290" s="50">
        <f t="shared" si="83"/>
        <v>174880</v>
      </c>
      <c r="AQ290" s="59">
        <f t="shared" si="79"/>
        <v>295.28659758466722</v>
      </c>
      <c r="AR290" s="59">
        <f t="shared" si="84"/>
        <v>0</v>
      </c>
      <c r="AS290" s="72">
        <v>42431</v>
      </c>
      <c r="AT290" s="73">
        <v>4119.8358431624874</v>
      </c>
      <c r="AU290" s="62">
        <v>0</v>
      </c>
      <c r="AV290" s="62">
        <v>0</v>
      </c>
      <c r="AW290" s="62">
        <v>0</v>
      </c>
      <c r="AX290" s="62">
        <v>0</v>
      </c>
      <c r="AY290" s="62">
        <v>0</v>
      </c>
      <c r="AZ290" s="62">
        <v>0</v>
      </c>
      <c r="BA290" s="62">
        <v>0</v>
      </c>
      <c r="BB290" s="62">
        <v>0</v>
      </c>
      <c r="BC290" s="62">
        <v>0</v>
      </c>
      <c r="BD290" s="62">
        <v>0</v>
      </c>
      <c r="BE290" s="62">
        <v>0</v>
      </c>
      <c r="BF290" s="62">
        <v>0</v>
      </c>
      <c r="BG290" s="62">
        <v>0</v>
      </c>
      <c r="BH290" s="62">
        <v>0</v>
      </c>
      <c r="BI290" s="62">
        <v>0</v>
      </c>
      <c r="BJ290" s="62">
        <v>0</v>
      </c>
      <c r="BK290" s="62">
        <v>0</v>
      </c>
      <c r="BL290" s="62">
        <v>0</v>
      </c>
      <c r="BM290" s="62">
        <v>0</v>
      </c>
      <c r="BN290" s="74">
        <v>0</v>
      </c>
      <c r="BO290" s="75">
        <v>0</v>
      </c>
      <c r="BP290" s="62">
        <v>0</v>
      </c>
      <c r="BQ290" s="62">
        <v>0</v>
      </c>
      <c r="BR290" s="62">
        <v>0</v>
      </c>
      <c r="BS290" s="62">
        <v>0</v>
      </c>
      <c r="BT290" s="62">
        <v>0</v>
      </c>
      <c r="BU290" s="62">
        <v>0</v>
      </c>
      <c r="BV290" s="62">
        <v>14.151</v>
      </c>
      <c r="BW290" s="62">
        <v>579045</v>
      </c>
      <c r="BX290" s="62">
        <v>112.41637219139629</v>
      </c>
      <c r="BY290" s="62">
        <v>14.14</v>
      </c>
      <c r="BZ290" s="62">
        <v>85900</v>
      </c>
      <c r="CA290" s="62">
        <v>31.508227216094372</v>
      </c>
      <c r="CB290" s="62">
        <v>14.125</v>
      </c>
      <c r="CC290" s="62">
        <v>4115</v>
      </c>
      <c r="CD290" s="62">
        <v>2.2396325030969613</v>
      </c>
      <c r="CE290" s="62">
        <v>14.11</v>
      </c>
      <c r="CF290" s="62">
        <v>225655</v>
      </c>
      <c r="CG290" s="62">
        <v>163.83140867403475</v>
      </c>
      <c r="CH290" s="62">
        <v>14.115</v>
      </c>
      <c r="CI290" s="62">
        <v>3225</v>
      </c>
      <c r="CJ290" s="62">
        <v>2.887784986619315</v>
      </c>
      <c r="CK290" s="62">
        <v>14.105</v>
      </c>
      <c r="CL290" s="62">
        <v>14015</v>
      </c>
      <c r="CM290" s="62">
        <v>15.091623508190949</v>
      </c>
      <c r="CN290" s="62">
        <v>14.09</v>
      </c>
      <c r="CO290" s="62">
        <v>112950</v>
      </c>
      <c r="CP290" s="62">
        <v>139.90921993706553</v>
      </c>
      <c r="CQ290" s="62">
        <v>14.061999999999999</v>
      </c>
      <c r="CR290" s="62">
        <v>930</v>
      </c>
      <c r="CS290" s="62">
        <v>1.2925155038471714</v>
      </c>
      <c r="CT290" s="62">
        <v>14.061999999999999</v>
      </c>
      <c r="CU290" s="62">
        <v>930</v>
      </c>
      <c r="CV290" s="62">
        <v>1.4295700546099788</v>
      </c>
      <c r="CW290" s="62">
        <v>14.061999999999999</v>
      </c>
      <c r="CX290" s="62">
        <v>174880</v>
      </c>
      <c r="CY290" s="62">
        <v>295.28659758466722</v>
      </c>
      <c r="CZ290" s="62">
        <v>14.071999999999999</v>
      </c>
      <c r="DA290" s="62">
        <v>15</v>
      </c>
      <c r="DB290" s="62">
        <v>2.77476102170841E-2</v>
      </c>
      <c r="DC290" s="62">
        <v>14.081</v>
      </c>
      <c r="DD290" s="62">
        <v>1115</v>
      </c>
      <c r="DE290" s="62">
        <v>2.2000934695032757</v>
      </c>
      <c r="DF290" s="62">
        <v>14.09</v>
      </c>
      <c r="DG290" s="62">
        <v>16345</v>
      </c>
      <c r="DH290" s="62">
        <v>34.768811365001163</v>
      </c>
      <c r="DI290" s="62">
        <v>0</v>
      </c>
      <c r="DJ290" s="62">
        <v>0</v>
      </c>
      <c r="DK290" s="62">
        <v>0</v>
      </c>
      <c r="DL290" s="62">
        <v>0</v>
      </c>
      <c r="DM290" s="62">
        <v>0</v>
      </c>
      <c r="DN290" s="62">
        <v>0</v>
      </c>
      <c r="DO290" s="62">
        <v>14.15</v>
      </c>
      <c r="DP290" s="62">
        <v>58100</v>
      </c>
      <c r="DQ290" s="62">
        <v>146.08220080141396</v>
      </c>
      <c r="DR290" s="62">
        <v>0</v>
      </c>
      <c r="DS290" s="62">
        <v>0</v>
      </c>
      <c r="DT290" s="62">
        <v>0</v>
      </c>
      <c r="DU290" s="62">
        <v>0</v>
      </c>
      <c r="DV290" s="62">
        <v>0</v>
      </c>
      <c r="DW290" s="62">
        <v>0</v>
      </c>
      <c r="DX290" s="62">
        <v>14.24</v>
      </c>
      <c r="DY290" s="62">
        <v>5230</v>
      </c>
      <c r="DZ290" s="62">
        <v>15.106398547719948</v>
      </c>
      <c r="EA290" s="62"/>
      <c r="EB290" s="62"/>
      <c r="EC290" s="62"/>
      <c r="ED290" s="62"/>
      <c r="EE290" s="62"/>
      <c r="EF290" s="62"/>
      <c r="EG290" s="62">
        <v>14.33</v>
      </c>
      <c r="EH290" s="62">
        <v>286975</v>
      </c>
      <c r="EI290" s="62">
        <v>922.95580661565327</v>
      </c>
      <c r="EJ290" s="62"/>
      <c r="EK290" s="62">
        <v>0</v>
      </c>
      <c r="EL290" s="62">
        <v>0</v>
      </c>
      <c r="EM290" s="62">
        <v>0</v>
      </c>
      <c r="EN290" s="62">
        <v>0</v>
      </c>
      <c r="EO290" s="62">
        <v>0</v>
      </c>
      <c r="EP290" s="62">
        <v>14.5</v>
      </c>
      <c r="EQ290" s="62">
        <v>17900</v>
      </c>
      <c r="ER290" s="62">
        <v>62.820161450082239</v>
      </c>
      <c r="ES290" s="62">
        <v>14.65</v>
      </c>
      <c r="ET290" s="62">
        <v>12940</v>
      </c>
      <c r="EU290" s="62">
        <v>48.986432595337654</v>
      </c>
      <c r="EV290" s="62">
        <v>14.789</v>
      </c>
      <c r="EW290" s="62">
        <v>2325</v>
      </c>
      <c r="EX290" s="62">
        <v>9.3905878127364044</v>
      </c>
      <c r="EY290" s="62">
        <v>14.9</v>
      </c>
      <c r="EZ290" s="62">
        <v>144290</v>
      </c>
      <c r="FA290" s="62">
        <v>614.87880410393689</v>
      </c>
      <c r="FB290" s="62">
        <v>15</v>
      </c>
      <c r="FC290" s="62">
        <v>2820</v>
      </c>
      <c r="FD290" s="62">
        <v>12.572266738904164</v>
      </c>
      <c r="FE290" s="62">
        <v>15.12</v>
      </c>
      <c r="FF290" s="62">
        <v>19715</v>
      </c>
      <c r="FG290" s="62">
        <v>91.332313228499103</v>
      </c>
      <c r="FH290" s="62">
        <v>15.18</v>
      </c>
      <c r="FI290" s="62">
        <v>1205</v>
      </c>
      <c r="FJ290" s="62">
        <v>5.7921662523688866</v>
      </c>
      <c r="FK290" s="62">
        <v>15.23</v>
      </c>
      <c r="FL290" s="76">
        <v>43225</v>
      </c>
      <c r="FM290" s="76">
        <v>214.25262105618853</v>
      </c>
      <c r="FN290" s="76">
        <v>15.25</v>
      </c>
      <c r="FO290" s="76">
        <v>510</v>
      </c>
      <c r="FP290" s="76">
        <v>2.5959858370316917</v>
      </c>
      <c r="FQ290" s="76">
        <v>15.27</v>
      </c>
      <c r="FR290" s="76">
        <v>1290</v>
      </c>
      <c r="FS290" s="76">
        <v>6.7155656344772447</v>
      </c>
      <c r="FT290" s="76">
        <v>15.285</v>
      </c>
      <c r="FU290" s="76">
        <v>5</v>
      </c>
      <c r="FV290" s="76">
        <v>2.657370429729243E-2</v>
      </c>
      <c r="FW290" s="76">
        <v>15.3</v>
      </c>
      <c r="FX290" s="76">
        <v>162765</v>
      </c>
      <c r="FY290" s="76">
        <v>879.82193513889217</v>
      </c>
      <c r="FZ290" s="76">
        <v>15.35</v>
      </c>
      <c r="GA290" s="76">
        <v>0</v>
      </c>
      <c r="GB290" s="76">
        <v>0</v>
      </c>
      <c r="GC290" s="62">
        <v>15.382</v>
      </c>
      <c r="GD290" s="62">
        <v>30</v>
      </c>
      <c r="GE290" s="62">
        <v>0.16584720883481183</v>
      </c>
      <c r="GF290" s="62">
        <v>15.413</v>
      </c>
      <c r="GG290" s="62">
        <v>0</v>
      </c>
      <c r="GH290" s="62">
        <v>0</v>
      </c>
      <c r="GI290" s="62">
        <v>15.441000000000001</v>
      </c>
      <c r="GJ290" s="62">
        <v>540</v>
      </c>
      <c r="GK290" s="62">
        <v>3.0309777377711908</v>
      </c>
      <c r="GL290" s="62">
        <v>15.488</v>
      </c>
      <c r="GM290" s="62">
        <v>0</v>
      </c>
      <c r="GN290" s="62">
        <v>0</v>
      </c>
      <c r="GO290" s="62">
        <v>15.53</v>
      </c>
      <c r="GP290" s="62">
        <v>17180</v>
      </c>
      <c r="GQ290" s="62">
        <v>97.301769286206124</v>
      </c>
      <c r="GR290" s="62">
        <v>15.606999999999999</v>
      </c>
      <c r="GS290" s="62">
        <v>0</v>
      </c>
      <c r="GT290" s="62">
        <v>0</v>
      </c>
      <c r="GU290" s="62">
        <v>15.675000000000001</v>
      </c>
      <c r="GV290" s="62">
        <v>90</v>
      </c>
      <c r="GW290" s="62">
        <v>0.5005072546470839</v>
      </c>
      <c r="GX290" s="62">
        <v>15.734999999999999</v>
      </c>
      <c r="GY290" s="62">
        <v>0</v>
      </c>
      <c r="GZ290" s="62">
        <v>0</v>
      </c>
      <c r="HA290" s="62">
        <v>15.79</v>
      </c>
      <c r="HB290" s="62">
        <v>28900</v>
      </c>
      <c r="HC290" s="62">
        <v>155.1888497601509</v>
      </c>
      <c r="HD290" s="62">
        <v>15.87</v>
      </c>
      <c r="HE290" s="62">
        <v>310</v>
      </c>
      <c r="HF290" s="62">
        <v>1.5886501285038721</v>
      </c>
      <c r="HG290" s="62">
        <v>15.99</v>
      </c>
      <c r="HH290" s="62">
        <v>5365</v>
      </c>
      <c r="HI290" s="62">
        <v>25.83981766448991</v>
      </c>
      <c r="HJ290" s="62">
        <v>0</v>
      </c>
      <c r="HK290" s="62">
        <v>0</v>
      </c>
      <c r="HL290" s="62">
        <v>0</v>
      </c>
      <c r="HM290" s="62">
        <v>15.99</v>
      </c>
      <c r="HN290" s="62">
        <v>0</v>
      </c>
      <c r="HO290" s="62">
        <v>0</v>
      </c>
      <c r="HP290" s="62">
        <v>15.99</v>
      </c>
      <c r="HQ290" s="62">
        <v>0</v>
      </c>
      <c r="HR290" s="62">
        <v>0</v>
      </c>
    </row>
    <row r="291" spans="32:226" s="43" customFormat="1">
      <c r="AF291" s="54">
        <v>42429</v>
      </c>
      <c r="AG291" s="43">
        <v>14.18</v>
      </c>
      <c r="AH291" s="43">
        <v>127195</v>
      </c>
      <c r="AI291" s="43">
        <f t="shared" si="80"/>
        <v>127195</v>
      </c>
      <c r="AK291" s="58">
        <f t="shared" si="81"/>
        <v>42430</v>
      </c>
      <c r="AL291" s="43">
        <f t="shared" si="85"/>
        <v>286</v>
      </c>
      <c r="AM291" s="43">
        <f>IF(AK291="","",NETWORKDAYS(AK291,$AM$2,FERIADOS!$A$1:$A$830)-1)</f>
        <v>212</v>
      </c>
      <c r="AN291" s="63">
        <v>3.9340999999999999</v>
      </c>
      <c r="AO291" s="43">
        <f t="shared" si="82"/>
        <v>14.025</v>
      </c>
      <c r="AP291" s="50">
        <f t="shared" si="83"/>
        <v>235925</v>
      </c>
      <c r="AQ291" s="59">
        <f t="shared" si="79"/>
        <v>396.19716343199559</v>
      </c>
      <c r="AR291" s="59">
        <f t="shared" si="84"/>
        <v>0</v>
      </c>
      <c r="AS291" s="72">
        <v>42430</v>
      </c>
      <c r="AT291" s="73">
        <v>3718.0973316144573</v>
      </c>
      <c r="AU291" s="62">
        <v>0</v>
      </c>
      <c r="AV291" s="62">
        <v>0</v>
      </c>
      <c r="AW291" s="62">
        <v>0</v>
      </c>
      <c r="AX291" s="62">
        <v>0</v>
      </c>
      <c r="AY291" s="62">
        <v>0</v>
      </c>
      <c r="AZ291" s="62">
        <v>0</v>
      </c>
      <c r="BA291" s="62">
        <v>0</v>
      </c>
      <c r="BB291" s="62">
        <v>0</v>
      </c>
      <c r="BC291" s="62">
        <v>0</v>
      </c>
      <c r="BD291" s="62">
        <v>0</v>
      </c>
      <c r="BE291" s="62">
        <v>0</v>
      </c>
      <c r="BF291" s="62">
        <v>0</v>
      </c>
      <c r="BG291" s="62">
        <v>0</v>
      </c>
      <c r="BH291" s="62">
        <v>0</v>
      </c>
      <c r="BI291" s="62">
        <v>0</v>
      </c>
      <c r="BJ291" s="62">
        <v>0</v>
      </c>
      <c r="BK291" s="62">
        <v>0</v>
      </c>
      <c r="BL291" s="62">
        <v>0</v>
      </c>
      <c r="BM291" s="62">
        <v>0</v>
      </c>
      <c r="BN291" s="74">
        <v>0</v>
      </c>
      <c r="BO291" s="75">
        <v>0</v>
      </c>
      <c r="BP291" s="62">
        <v>0</v>
      </c>
      <c r="BQ291" s="62">
        <v>0</v>
      </c>
      <c r="BR291" s="62">
        <v>0</v>
      </c>
      <c r="BS291" s="62">
        <v>0</v>
      </c>
      <c r="BT291" s="62">
        <v>0</v>
      </c>
      <c r="BU291" s="62">
        <v>0</v>
      </c>
      <c r="BV291" s="62">
        <v>14.154999999999999</v>
      </c>
      <c r="BW291" s="62">
        <v>273475</v>
      </c>
      <c r="BX291" s="62">
        <v>54.910707604625564</v>
      </c>
      <c r="BY291" s="62">
        <v>14.15</v>
      </c>
      <c r="BZ291" s="62">
        <v>42265</v>
      </c>
      <c r="CA291" s="62">
        <v>15.700738501378002</v>
      </c>
      <c r="CB291" s="62">
        <v>14.141</v>
      </c>
      <c r="CC291" s="62">
        <v>13750</v>
      </c>
      <c r="CD291" s="62">
        <v>7.5198071575831102</v>
      </c>
      <c r="CE291" s="62">
        <v>14.13</v>
      </c>
      <c r="CF291" s="62">
        <v>102905</v>
      </c>
      <c r="CG291" s="62">
        <v>74.765346510315709</v>
      </c>
      <c r="CH291" s="62">
        <v>14.13</v>
      </c>
      <c r="CI291" s="62">
        <v>33680</v>
      </c>
      <c r="CJ291" s="62">
        <v>30.111886501378073</v>
      </c>
      <c r="CK291" s="62">
        <v>14.115</v>
      </c>
      <c r="CL291" s="62">
        <v>3510</v>
      </c>
      <c r="CM291" s="62">
        <v>3.7677339729336738</v>
      </c>
      <c r="CN291" s="62">
        <v>14.074999999999999</v>
      </c>
      <c r="CO291" s="62">
        <v>66625</v>
      </c>
      <c r="CP291" s="62">
        <v>82.207011655752765</v>
      </c>
      <c r="CQ291" s="62">
        <v>14.039</v>
      </c>
      <c r="CR291" s="62">
        <v>105</v>
      </c>
      <c r="CS291" s="62">
        <v>0.14526843856345389</v>
      </c>
      <c r="CT291" s="62">
        <v>14.039</v>
      </c>
      <c r="CU291" s="62">
        <v>105</v>
      </c>
      <c r="CV291" s="62">
        <v>0.16057594179933143</v>
      </c>
      <c r="CW291" s="62">
        <v>14.039</v>
      </c>
      <c r="CX291" s="62">
        <v>235925</v>
      </c>
      <c r="CY291" s="62">
        <v>396.19716343199559</v>
      </c>
      <c r="CZ291" s="62">
        <v>14.034000000000001</v>
      </c>
      <c r="DA291" s="62">
        <v>1510</v>
      </c>
      <c r="DB291" s="62">
        <v>2.7770117415732982</v>
      </c>
      <c r="DC291" s="62">
        <v>14.04</v>
      </c>
      <c r="DD291" s="62">
        <v>510</v>
      </c>
      <c r="DE291" s="62">
        <v>1.0002393365737605</v>
      </c>
      <c r="DF291" s="62">
        <v>14.05</v>
      </c>
      <c r="DG291" s="62">
        <v>23115</v>
      </c>
      <c r="DH291" s="62">
        <v>48.85722788445198</v>
      </c>
      <c r="DI291" s="62">
        <v>0</v>
      </c>
      <c r="DJ291" s="62">
        <v>0</v>
      </c>
      <c r="DK291" s="62">
        <v>0</v>
      </c>
      <c r="DL291" s="62">
        <v>0</v>
      </c>
      <c r="DM291" s="62">
        <v>0</v>
      </c>
      <c r="DN291" s="62">
        <v>0</v>
      </c>
      <c r="DO291" s="62">
        <v>14.1</v>
      </c>
      <c r="DP291" s="62">
        <v>56060</v>
      </c>
      <c r="DQ291" s="62">
        <v>140.00489985387836</v>
      </c>
      <c r="DR291" s="62">
        <v>0</v>
      </c>
      <c r="DS291" s="62">
        <v>0</v>
      </c>
      <c r="DT291" s="62">
        <v>0</v>
      </c>
      <c r="DU291" s="62">
        <v>0</v>
      </c>
      <c r="DV291" s="62">
        <v>0</v>
      </c>
      <c r="DW291" s="62">
        <v>0</v>
      </c>
      <c r="DX291" s="62">
        <v>14.21</v>
      </c>
      <c r="DY291" s="62">
        <v>2580</v>
      </c>
      <c r="DZ291" s="62">
        <v>7.395902415132884</v>
      </c>
      <c r="EA291" s="62"/>
      <c r="EB291" s="62"/>
      <c r="EC291" s="62"/>
      <c r="ED291" s="62"/>
      <c r="EE291" s="62"/>
      <c r="EF291" s="62"/>
      <c r="EG291" s="62">
        <v>14.3</v>
      </c>
      <c r="EH291" s="62">
        <v>285380</v>
      </c>
      <c r="EI291" s="62">
        <v>910.65790111703382</v>
      </c>
      <c r="EJ291" s="62"/>
      <c r="EK291" s="62">
        <v>0</v>
      </c>
      <c r="EL291" s="62">
        <v>0</v>
      </c>
      <c r="EM291" s="62">
        <v>0</v>
      </c>
      <c r="EN291" s="62">
        <v>0</v>
      </c>
      <c r="EO291" s="62">
        <v>0</v>
      </c>
      <c r="EP291" s="62">
        <v>14.48</v>
      </c>
      <c r="EQ291" s="62">
        <v>9600</v>
      </c>
      <c r="ER291" s="62">
        <v>33.412587099069519</v>
      </c>
      <c r="ES291" s="62">
        <v>14.65</v>
      </c>
      <c r="ET291" s="62">
        <v>9670</v>
      </c>
      <c r="EU291" s="62">
        <v>36.277375034140086</v>
      </c>
      <c r="EV291" s="62">
        <v>14.8</v>
      </c>
      <c r="EW291" s="62">
        <v>85</v>
      </c>
      <c r="EX291" s="62">
        <v>0.34004191608852818</v>
      </c>
      <c r="EY291" s="62">
        <v>14.92</v>
      </c>
      <c r="EZ291" s="62">
        <v>140055</v>
      </c>
      <c r="FA291" s="62">
        <v>590.87482014125885</v>
      </c>
      <c r="FB291" s="62">
        <v>15.054</v>
      </c>
      <c r="FC291" s="62">
        <v>45</v>
      </c>
      <c r="FD291" s="62">
        <v>0.19834933347703623</v>
      </c>
      <c r="FE291" s="62">
        <v>15.17</v>
      </c>
      <c r="FF291" s="62">
        <v>7750</v>
      </c>
      <c r="FG291" s="62">
        <v>35.494035777263747</v>
      </c>
      <c r="FH291" s="62">
        <v>15.252000000000001</v>
      </c>
      <c r="FI291" s="62">
        <v>165</v>
      </c>
      <c r="FJ291" s="62">
        <v>0.78324313466706097</v>
      </c>
      <c r="FK291" s="62">
        <v>15.32</v>
      </c>
      <c r="FL291" s="76">
        <v>25105</v>
      </c>
      <c r="FM291" s="76">
        <v>122.76697144864399</v>
      </c>
      <c r="FN291" s="76">
        <v>15.352</v>
      </c>
      <c r="FO291" s="76">
        <v>520</v>
      </c>
      <c r="FP291" s="76">
        <v>2.609310286435814</v>
      </c>
      <c r="FQ291" s="76">
        <v>15.38</v>
      </c>
      <c r="FR291" s="76">
        <v>45</v>
      </c>
      <c r="FS291" s="76">
        <v>0.23079098426019271</v>
      </c>
      <c r="FT291" s="76">
        <v>15.407</v>
      </c>
      <c r="FU291" s="76">
        <v>0</v>
      </c>
      <c r="FV291" s="76">
        <v>0</v>
      </c>
      <c r="FW291" s="76">
        <v>15.43</v>
      </c>
      <c r="FX291" s="76">
        <v>158895</v>
      </c>
      <c r="FY291" s="76">
        <v>844.82500640429862</v>
      </c>
      <c r="FZ291" s="76">
        <v>15.461</v>
      </c>
      <c r="GA291" s="76">
        <v>0</v>
      </c>
      <c r="GB291" s="76">
        <v>0</v>
      </c>
      <c r="GC291" s="62">
        <v>15.489000000000001</v>
      </c>
      <c r="GD291" s="62">
        <v>0</v>
      </c>
      <c r="GE291" s="62">
        <v>0</v>
      </c>
      <c r="GF291" s="62">
        <v>15.516</v>
      </c>
      <c r="GG291" s="62">
        <v>0</v>
      </c>
      <c r="GH291" s="62">
        <v>0</v>
      </c>
      <c r="GI291" s="62">
        <v>15.54</v>
      </c>
      <c r="GJ291" s="62">
        <v>620</v>
      </c>
      <c r="GK291" s="62">
        <v>3.4249289129912799</v>
      </c>
      <c r="GL291" s="62">
        <v>15.615</v>
      </c>
      <c r="GM291" s="62">
        <v>0</v>
      </c>
      <c r="GN291" s="62">
        <v>0</v>
      </c>
      <c r="GO291" s="62">
        <v>15.68</v>
      </c>
      <c r="GP291" s="62">
        <v>15550</v>
      </c>
      <c r="GQ291" s="62">
        <v>86.295581811945567</v>
      </c>
      <c r="GR291" s="62">
        <v>15.754</v>
      </c>
      <c r="GS291" s="62">
        <v>0</v>
      </c>
      <c r="GT291" s="62">
        <v>0</v>
      </c>
      <c r="GU291" s="62">
        <v>15.82</v>
      </c>
      <c r="GV291" s="62">
        <v>555</v>
      </c>
      <c r="GW291" s="62">
        <v>3.0213550763432191</v>
      </c>
      <c r="GX291" s="62">
        <v>15.877000000000001</v>
      </c>
      <c r="GY291" s="62">
        <v>0</v>
      </c>
      <c r="GZ291" s="62">
        <v>0</v>
      </c>
      <c r="HA291" s="62">
        <v>15.93</v>
      </c>
      <c r="HB291" s="62">
        <v>26785</v>
      </c>
      <c r="HC291" s="62">
        <v>140.67243495649637</v>
      </c>
      <c r="HD291" s="62">
        <v>16.03</v>
      </c>
      <c r="HE291" s="62">
        <v>1180</v>
      </c>
      <c r="HF291" s="62">
        <v>5.8958884969815699</v>
      </c>
      <c r="HG291" s="62">
        <v>16.149999999999999</v>
      </c>
      <c r="HH291" s="62">
        <v>7420</v>
      </c>
      <c r="HI291" s="62">
        <v>34.795188735125436</v>
      </c>
      <c r="HJ291" s="62">
        <v>0</v>
      </c>
      <c r="HK291" s="62">
        <v>0</v>
      </c>
      <c r="HL291" s="62">
        <v>0</v>
      </c>
      <c r="HM291" s="62">
        <v>16.149999999999999</v>
      </c>
      <c r="HN291" s="62">
        <v>0</v>
      </c>
      <c r="HO291" s="62">
        <v>0</v>
      </c>
      <c r="HP291" s="62">
        <v>16.149999999999999</v>
      </c>
      <c r="HQ291" s="62">
        <v>0</v>
      </c>
      <c r="HR291" s="62">
        <v>0</v>
      </c>
    </row>
    <row r="292" spans="32:226" s="43" customFormat="1">
      <c r="AF292" s="54">
        <v>42430</v>
      </c>
      <c r="AG292" s="43">
        <v>14.025</v>
      </c>
      <c r="AH292" s="43">
        <v>235925</v>
      </c>
      <c r="AI292" s="43">
        <f t="shared" si="80"/>
        <v>235925</v>
      </c>
      <c r="AK292" s="58">
        <f t="shared" si="81"/>
        <v>42429</v>
      </c>
      <c r="AL292" s="43">
        <f t="shared" si="85"/>
        <v>287</v>
      </c>
      <c r="AM292" s="43">
        <f>IF(AK292="","",NETWORKDAYS(AK292,$AM$2,FERIADOS!$A$1:$A$830)-1)</f>
        <v>213</v>
      </c>
      <c r="AN292" s="63">
        <v>4.0159000000000002</v>
      </c>
      <c r="AO292" s="43">
        <f t="shared" si="82"/>
        <v>14.18</v>
      </c>
      <c r="AP292" s="50">
        <f t="shared" si="83"/>
        <v>127195</v>
      </c>
      <c r="AQ292" s="59">
        <f t="shared" si="79"/>
        <v>209.60366977050705</v>
      </c>
      <c r="AR292" s="59">
        <f t="shared" si="84"/>
        <v>0</v>
      </c>
      <c r="AS292" s="72">
        <v>42429</v>
      </c>
      <c r="AT292" s="73">
        <v>2709.6969110825607</v>
      </c>
      <c r="AU292" s="62">
        <v>0</v>
      </c>
      <c r="AV292" s="62">
        <v>0</v>
      </c>
      <c r="AW292" s="62">
        <v>0</v>
      </c>
      <c r="AX292" s="62">
        <v>0</v>
      </c>
      <c r="AY292" s="62">
        <v>0</v>
      </c>
      <c r="AZ292" s="62">
        <v>0</v>
      </c>
      <c r="BA292" s="62">
        <v>0</v>
      </c>
      <c r="BB292" s="62">
        <v>0</v>
      </c>
      <c r="BC292" s="62">
        <v>0</v>
      </c>
      <c r="BD292" s="62">
        <v>0</v>
      </c>
      <c r="BE292" s="62">
        <v>0</v>
      </c>
      <c r="BF292" s="62">
        <v>0</v>
      </c>
      <c r="BG292" s="62">
        <v>0</v>
      </c>
      <c r="BH292" s="62">
        <v>0</v>
      </c>
      <c r="BI292" s="62">
        <v>0</v>
      </c>
      <c r="BJ292" s="62">
        <v>0</v>
      </c>
      <c r="BK292" s="62">
        <v>0</v>
      </c>
      <c r="BL292" s="62">
        <v>0</v>
      </c>
      <c r="BM292" s="62">
        <v>0</v>
      </c>
      <c r="BN292" s="74">
        <v>0</v>
      </c>
      <c r="BO292" s="75">
        <v>0</v>
      </c>
      <c r="BP292" s="62">
        <v>0</v>
      </c>
      <c r="BQ292" s="62">
        <v>0</v>
      </c>
      <c r="BR292" s="62">
        <v>0</v>
      </c>
      <c r="BS292" s="62">
        <v>14.146000000000001</v>
      </c>
      <c r="BT292" s="62">
        <v>33965</v>
      </c>
      <c r="BU292" s="62">
        <v>0.58743720728556126</v>
      </c>
      <c r="BV292" s="62">
        <v>14.16</v>
      </c>
      <c r="BW292" s="62">
        <v>394180</v>
      </c>
      <c r="BX292" s="62">
        <v>80.859475021443103</v>
      </c>
      <c r="BY292" s="62">
        <v>14.17</v>
      </c>
      <c r="BZ292" s="62">
        <v>11265</v>
      </c>
      <c r="CA292" s="62">
        <v>4.1917915720596328</v>
      </c>
      <c r="CB292" s="62">
        <v>14.19</v>
      </c>
      <c r="CC292" s="62">
        <v>12265</v>
      </c>
      <c r="CD292" s="62">
        <v>6.6666095978847517</v>
      </c>
      <c r="CE292" s="62">
        <v>14.2</v>
      </c>
      <c r="CF292" s="62">
        <v>77215</v>
      </c>
      <c r="CG292" s="62">
        <v>55.521713362927365</v>
      </c>
      <c r="CH292" s="62">
        <v>14.205</v>
      </c>
      <c r="CI292" s="62">
        <v>7050</v>
      </c>
      <c r="CJ292" s="62">
        <v>6.2233199904780276</v>
      </c>
      <c r="CK292" s="62">
        <v>14.21</v>
      </c>
      <c r="CL292" s="62">
        <v>1910</v>
      </c>
      <c r="CM292" s="62">
        <v>2.0203197705707101</v>
      </c>
      <c r="CN292" s="62">
        <v>14.2</v>
      </c>
      <c r="CO292" s="62">
        <v>66940</v>
      </c>
      <c r="CP292" s="62">
        <v>81.263782732382452</v>
      </c>
      <c r="CQ292" s="62">
        <v>14.2</v>
      </c>
      <c r="CR292" s="62">
        <v>615</v>
      </c>
      <c r="CS292" s="62">
        <v>0.83597757239520543</v>
      </c>
      <c r="CT292" s="62">
        <v>14.2</v>
      </c>
      <c r="CU292" s="62">
        <v>615</v>
      </c>
      <c r="CV292" s="62">
        <v>0.92340183535880926</v>
      </c>
      <c r="CW292" s="62">
        <v>14.2</v>
      </c>
      <c r="CX292" s="62">
        <v>127195</v>
      </c>
      <c r="CY292" s="62">
        <v>209.60366977050705</v>
      </c>
      <c r="CZ292" s="62">
        <v>14.201000000000001</v>
      </c>
      <c r="DA292" s="62">
        <v>10</v>
      </c>
      <c r="DB292" s="62">
        <v>1.8032267578479255E-2</v>
      </c>
      <c r="DC292" s="62">
        <v>14.215</v>
      </c>
      <c r="DD292" s="62">
        <v>2150</v>
      </c>
      <c r="DE292" s="62">
        <v>4.1322286152408489</v>
      </c>
      <c r="DF292" s="62">
        <v>14.23</v>
      </c>
      <c r="DG292" s="62">
        <v>19195</v>
      </c>
      <c r="DH292" s="62">
        <v>39.736713440542388</v>
      </c>
      <c r="DI292" s="62">
        <v>0</v>
      </c>
      <c r="DJ292" s="62">
        <v>0</v>
      </c>
      <c r="DK292" s="62">
        <v>0</v>
      </c>
      <c r="DL292" s="62">
        <v>0</v>
      </c>
      <c r="DM292" s="62">
        <v>0</v>
      </c>
      <c r="DN292" s="62">
        <v>0</v>
      </c>
      <c r="DO292" s="62">
        <v>14.33</v>
      </c>
      <c r="DP292" s="62">
        <v>43065</v>
      </c>
      <c r="DQ292" s="62">
        <v>105.12088175217322</v>
      </c>
      <c r="DR292" s="62">
        <v>0</v>
      </c>
      <c r="DS292" s="62">
        <v>0</v>
      </c>
      <c r="DT292" s="62">
        <v>0</v>
      </c>
      <c r="DU292" s="62">
        <v>0</v>
      </c>
      <c r="DV292" s="62">
        <v>0</v>
      </c>
      <c r="DW292" s="62">
        <v>0</v>
      </c>
      <c r="DX292" s="62">
        <v>14.45</v>
      </c>
      <c r="DY292" s="62">
        <v>1180</v>
      </c>
      <c r="DZ292" s="62">
        <v>3.3021947719107758</v>
      </c>
      <c r="EA292" s="62"/>
      <c r="EB292" s="62"/>
      <c r="EC292" s="62"/>
      <c r="ED292" s="62"/>
      <c r="EE292" s="62"/>
      <c r="EF292" s="62"/>
      <c r="EG292" s="62">
        <v>14.56</v>
      </c>
      <c r="EH292" s="62">
        <v>148345</v>
      </c>
      <c r="EI292" s="62">
        <v>461.50460679995552</v>
      </c>
      <c r="EJ292" s="62"/>
      <c r="EK292" s="62">
        <v>0</v>
      </c>
      <c r="EL292" s="62">
        <v>0</v>
      </c>
      <c r="EM292" s="62">
        <v>0</v>
      </c>
      <c r="EN292" s="62">
        <v>0</v>
      </c>
      <c r="EO292" s="62">
        <v>0</v>
      </c>
      <c r="EP292" s="62">
        <v>14.74</v>
      </c>
      <c r="EQ292" s="62">
        <v>705</v>
      </c>
      <c r="ER292" s="62">
        <v>2.3903041753992307</v>
      </c>
      <c r="ES292" s="62">
        <v>14.9</v>
      </c>
      <c r="ET292" s="62">
        <v>10270</v>
      </c>
      <c r="EU292" s="62">
        <v>37.514375828355675</v>
      </c>
      <c r="EV292" s="62">
        <v>15.045</v>
      </c>
      <c r="EW292" s="62">
        <v>65</v>
      </c>
      <c r="EX292" s="62">
        <v>0.25304717406394939</v>
      </c>
      <c r="EY292" s="62">
        <v>15.16</v>
      </c>
      <c r="EZ292" s="62">
        <v>77610</v>
      </c>
      <c r="FA292" s="62">
        <v>318.47648484771446</v>
      </c>
      <c r="FB292" s="62">
        <v>15.282999999999999</v>
      </c>
      <c r="FC292" s="62">
        <v>75</v>
      </c>
      <c r="FD292" s="62">
        <v>0.32147404987344114</v>
      </c>
      <c r="FE292" s="62">
        <v>15.39</v>
      </c>
      <c r="FF292" s="62">
        <v>6470</v>
      </c>
      <c r="FG292" s="62">
        <v>28.808358869121783</v>
      </c>
      <c r="FH292" s="62">
        <v>15.455</v>
      </c>
      <c r="FI292" s="62">
        <v>40</v>
      </c>
      <c r="FJ292" s="62">
        <v>0.18461728686506243</v>
      </c>
      <c r="FK292" s="62">
        <v>15.51</v>
      </c>
      <c r="FL292" s="76">
        <v>20935</v>
      </c>
      <c r="FM292" s="76">
        <v>99.541768950691761</v>
      </c>
      <c r="FN292" s="76">
        <v>15.53</v>
      </c>
      <c r="FO292" s="76">
        <v>525</v>
      </c>
      <c r="FP292" s="76">
        <v>2.5616474651594054</v>
      </c>
      <c r="FQ292" s="76">
        <v>15.548</v>
      </c>
      <c r="FR292" s="76">
        <v>695</v>
      </c>
      <c r="FS292" s="76">
        <v>3.4661190004424256</v>
      </c>
      <c r="FT292" s="76">
        <v>15.565</v>
      </c>
      <c r="FU292" s="76">
        <v>5</v>
      </c>
      <c r="FV292" s="76">
        <v>2.5436737384620645E-2</v>
      </c>
      <c r="FW292" s="76">
        <v>15.58</v>
      </c>
      <c r="FX292" s="76">
        <v>146550</v>
      </c>
      <c r="FY292" s="76">
        <v>757.75155096626088</v>
      </c>
      <c r="FZ292" s="76">
        <v>15.619</v>
      </c>
      <c r="GA292" s="76">
        <v>10</v>
      </c>
      <c r="GB292" s="76">
        <v>5.232028575040136E-2</v>
      </c>
      <c r="GC292" s="62">
        <v>15.654999999999999</v>
      </c>
      <c r="GD292" s="62">
        <v>0</v>
      </c>
      <c r="GE292" s="62">
        <v>0</v>
      </c>
      <c r="GF292" s="62">
        <v>15.69</v>
      </c>
      <c r="GG292" s="62">
        <v>0</v>
      </c>
      <c r="GH292" s="62">
        <v>0</v>
      </c>
      <c r="GI292" s="62">
        <v>15.72</v>
      </c>
      <c r="GJ292" s="62">
        <v>865</v>
      </c>
      <c r="GK292" s="62">
        <v>4.6320271757836595</v>
      </c>
      <c r="GL292" s="62">
        <v>15.789</v>
      </c>
      <c r="GM292" s="62">
        <v>0</v>
      </c>
      <c r="GN292" s="62">
        <v>0</v>
      </c>
      <c r="GO292" s="62">
        <v>15.85</v>
      </c>
      <c r="GP292" s="62">
        <v>19035</v>
      </c>
      <c r="GQ292" s="62">
        <v>102.30269300180423</v>
      </c>
      <c r="GR292" s="62">
        <v>15.933</v>
      </c>
      <c r="GS292" s="62">
        <v>0</v>
      </c>
      <c r="GT292" s="62">
        <v>0</v>
      </c>
      <c r="GU292" s="62">
        <v>16.006</v>
      </c>
      <c r="GV292" s="62">
        <v>235</v>
      </c>
      <c r="GW292" s="62">
        <v>1.2355703946366505</v>
      </c>
      <c r="GX292" s="62">
        <v>16.07</v>
      </c>
      <c r="GY292" s="62">
        <v>0</v>
      </c>
      <c r="GZ292" s="62">
        <v>0</v>
      </c>
      <c r="HA292" s="62">
        <v>16.13</v>
      </c>
      <c r="HB292" s="62">
        <v>51155</v>
      </c>
      <c r="HC292" s="62">
        <v>258.73753985958632</v>
      </c>
      <c r="HD292" s="62">
        <v>16.260000000000002</v>
      </c>
      <c r="HE292" s="62">
        <v>1065</v>
      </c>
      <c r="HF292" s="62">
        <v>5.1014299732188295</v>
      </c>
      <c r="HG292" s="62">
        <v>16.36</v>
      </c>
      <c r="HH292" s="62">
        <v>5300</v>
      </c>
      <c r="HI292" s="62">
        <v>23.827988959754311</v>
      </c>
      <c r="HJ292" s="62">
        <v>0</v>
      </c>
      <c r="HK292" s="62">
        <v>0</v>
      </c>
      <c r="HL292" s="62">
        <v>0</v>
      </c>
      <c r="HM292" s="62">
        <v>16.36</v>
      </c>
      <c r="HN292" s="62">
        <v>0</v>
      </c>
      <c r="HO292" s="62">
        <v>0</v>
      </c>
      <c r="HP292" s="62">
        <v>16.36</v>
      </c>
      <c r="HQ292" s="62">
        <v>0</v>
      </c>
      <c r="HR292" s="62">
        <v>0</v>
      </c>
    </row>
    <row r="293" spans="32:226" s="43" customFormat="1">
      <c r="AF293" s="54">
        <v>42431</v>
      </c>
      <c r="AG293" s="43">
        <v>14.06</v>
      </c>
      <c r="AH293" s="43">
        <v>174880</v>
      </c>
      <c r="AI293" s="43">
        <f t="shared" si="80"/>
        <v>174880</v>
      </c>
      <c r="AK293" s="58">
        <f t="shared" si="81"/>
        <v>42426</v>
      </c>
      <c r="AL293" s="43">
        <f t="shared" si="85"/>
        <v>288</v>
      </c>
      <c r="AM293" s="43">
        <f>IF(AK293="","",NETWORKDAYS(AK293,$AM$2,FERIADOS!$A$1:$A$830)-1)</f>
        <v>214</v>
      </c>
      <c r="AN293" s="63">
        <v>4</v>
      </c>
      <c r="AO293" s="43">
        <f t="shared" si="82"/>
        <v>14.225</v>
      </c>
      <c r="AP293" s="50">
        <f t="shared" si="83"/>
        <v>193290</v>
      </c>
      <c r="AQ293" s="59">
        <f t="shared" si="79"/>
        <v>320.88566336517295</v>
      </c>
      <c r="AR293" s="59">
        <f t="shared" si="84"/>
        <v>0</v>
      </c>
      <c r="AS293" s="72">
        <v>42426</v>
      </c>
      <c r="AT293" s="73">
        <v>3031.8929318796404</v>
      </c>
      <c r="AU293" s="62">
        <v>0</v>
      </c>
      <c r="AV293" s="62">
        <v>0</v>
      </c>
      <c r="AW293" s="62">
        <v>0</v>
      </c>
      <c r="AX293" s="62">
        <v>0</v>
      </c>
      <c r="AY293" s="62">
        <v>0</v>
      </c>
      <c r="AZ293" s="62">
        <v>0</v>
      </c>
      <c r="BA293" s="62">
        <v>0</v>
      </c>
      <c r="BB293" s="62">
        <v>0</v>
      </c>
      <c r="BC293" s="62">
        <v>0</v>
      </c>
      <c r="BD293" s="62">
        <v>0</v>
      </c>
      <c r="BE293" s="62">
        <v>0</v>
      </c>
      <c r="BF293" s="62">
        <v>0</v>
      </c>
      <c r="BG293" s="62">
        <v>0</v>
      </c>
      <c r="BH293" s="62">
        <v>0</v>
      </c>
      <c r="BI293" s="62">
        <v>0</v>
      </c>
      <c r="BJ293" s="62">
        <v>0</v>
      </c>
      <c r="BK293" s="62">
        <v>0</v>
      </c>
      <c r="BL293" s="62">
        <v>0</v>
      </c>
      <c r="BM293" s="62">
        <v>0</v>
      </c>
      <c r="BN293" s="74">
        <v>0</v>
      </c>
      <c r="BO293" s="75">
        <v>0</v>
      </c>
      <c r="BP293" s="62">
        <v>0</v>
      </c>
      <c r="BQ293" s="62">
        <v>0</v>
      </c>
      <c r="BR293" s="62">
        <v>0</v>
      </c>
      <c r="BS293" s="62">
        <v>14.14</v>
      </c>
      <c r="BT293" s="62">
        <v>24700</v>
      </c>
      <c r="BU293" s="62">
        <v>0.64303709168834755</v>
      </c>
      <c r="BV293" s="62">
        <v>14.16</v>
      </c>
      <c r="BW293" s="62">
        <v>222705</v>
      </c>
      <c r="BX293" s="62">
        <v>47.751798723607514</v>
      </c>
      <c r="BY293" s="62">
        <v>14.17</v>
      </c>
      <c r="BZ293" s="62">
        <v>34905</v>
      </c>
      <c r="CA293" s="62">
        <v>13.32939633230766</v>
      </c>
      <c r="CB293" s="62">
        <v>14.205</v>
      </c>
      <c r="CC293" s="62">
        <v>29945</v>
      </c>
      <c r="CD293" s="62">
        <v>16.581148054301995</v>
      </c>
      <c r="CE293" s="62">
        <v>14.21</v>
      </c>
      <c r="CF293" s="62">
        <v>138660</v>
      </c>
      <c r="CG293" s="62">
        <v>101.18556406306293</v>
      </c>
      <c r="CH293" s="62">
        <v>14.225</v>
      </c>
      <c r="CI293" s="62">
        <v>7480</v>
      </c>
      <c r="CJ293" s="62">
        <v>6.6853231112925275</v>
      </c>
      <c r="CK293" s="62">
        <v>14.234999999999999</v>
      </c>
      <c r="CL293" s="62">
        <v>2340</v>
      </c>
      <c r="CM293" s="62">
        <v>2.5018099100829203</v>
      </c>
      <c r="CN293" s="62">
        <v>14.234999999999999</v>
      </c>
      <c r="CO293" s="62">
        <v>88385</v>
      </c>
      <c r="CP293" s="62">
        <v>108.32231135601543</v>
      </c>
      <c r="CQ293" s="62">
        <v>14.24</v>
      </c>
      <c r="CR293" s="62">
        <v>7050</v>
      </c>
      <c r="CS293" s="62">
        <v>9.6663796177927903</v>
      </c>
      <c r="CT293" s="62">
        <v>14.24</v>
      </c>
      <c r="CU293" s="62">
        <v>7050</v>
      </c>
      <c r="CV293" s="62">
        <v>10.670537765791959</v>
      </c>
      <c r="CW293" s="62">
        <v>14.24</v>
      </c>
      <c r="CX293" s="62">
        <v>193290</v>
      </c>
      <c r="CY293" s="62">
        <v>320.88566336517295</v>
      </c>
      <c r="CZ293" s="62">
        <v>14.263999999999999</v>
      </c>
      <c r="DA293" s="62">
        <v>5390</v>
      </c>
      <c r="DB293" s="62">
        <v>9.7837359994897444</v>
      </c>
      <c r="DC293" s="62">
        <v>14.291</v>
      </c>
      <c r="DD293" s="62">
        <v>2425</v>
      </c>
      <c r="DE293" s="62">
        <v>4.688961964891905</v>
      </c>
      <c r="DF293" s="62">
        <v>14.32</v>
      </c>
      <c r="DG293" s="62">
        <v>8415</v>
      </c>
      <c r="DH293" s="62">
        <v>17.514478865024959</v>
      </c>
      <c r="DI293" s="62">
        <v>0</v>
      </c>
      <c r="DJ293" s="62">
        <v>0</v>
      </c>
      <c r="DK293" s="62">
        <v>0</v>
      </c>
      <c r="DL293" s="62">
        <v>0</v>
      </c>
      <c r="DM293" s="62">
        <v>0</v>
      </c>
      <c r="DN293" s="62">
        <v>0</v>
      </c>
      <c r="DO293" s="62">
        <v>14.45</v>
      </c>
      <c r="DP293" s="62">
        <v>17435</v>
      </c>
      <c r="DQ293" s="62">
        <v>42.726087150810216</v>
      </c>
      <c r="DR293" s="62">
        <v>0</v>
      </c>
      <c r="DS293" s="62">
        <v>0</v>
      </c>
      <c r="DT293" s="62">
        <v>0</v>
      </c>
      <c r="DU293" s="62">
        <v>0</v>
      </c>
      <c r="DV293" s="62">
        <v>0</v>
      </c>
      <c r="DW293" s="62">
        <v>0</v>
      </c>
      <c r="DX293" s="62">
        <v>14.58</v>
      </c>
      <c r="DY293" s="62">
        <v>3440</v>
      </c>
      <c r="DZ293" s="62">
        <v>9.6553261150082115</v>
      </c>
      <c r="EA293" s="62"/>
      <c r="EB293" s="62"/>
      <c r="EC293" s="62"/>
      <c r="ED293" s="62"/>
      <c r="EE293" s="62"/>
      <c r="EF293" s="62"/>
      <c r="EG293" s="62">
        <v>14.68</v>
      </c>
      <c r="EH293" s="62">
        <v>266570</v>
      </c>
      <c r="EI293" s="62">
        <v>831.47302300653564</v>
      </c>
      <c r="EJ293" s="62"/>
      <c r="EK293" s="62">
        <v>0</v>
      </c>
      <c r="EL293" s="62">
        <v>0</v>
      </c>
      <c r="EM293" s="62">
        <v>0</v>
      </c>
      <c r="EN293" s="62">
        <v>0</v>
      </c>
      <c r="EO293" s="62">
        <v>0</v>
      </c>
      <c r="EP293" s="62">
        <v>14.865</v>
      </c>
      <c r="EQ293" s="62">
        <v>8385</v>
      </c>
      <c r="ER293" s="62">
        <v>28.485447814875478</v>
      </c>
      <c r="ES293" s="62">
        <v>15.02</v>
      </c>
      <c r="ET293" s="62">
        <v>22615</v>
      </c>
      <c r="EU293" s="62">
        <v>82.743810377553388</v>
      </c>
      <c r="EV293" s="62">
        <v>15.176</v>
      </c>
      <c r="EW293" s="62">
        <v>1065</v>
      </c>
      <c r="EX293" s="62">
        <v>4.1496618713341835</v>
      </c>
      <c r="EY293" s="62">
        <v>15.3</v>
      </c>
      <c r="EZ293" s="62">
        <v>107140</v>
      </c>
      <c r="FA293" s="62">
        <v>439.72077745768627</v>
      </c>
      <c r="FB293" s="62">
        <v>15.404999999999999</v>
      </c>
      <c r="FC293" s="62">
        <v>1035</v>
      </c>
      <c r="FD293" s="62">
        <v>4.4380428479505465</v>
      </c>
      <c r="FE293" s="62">
        <v>15.496</v>
      </c>
      <c r="FF293" s="62">
        <v>4665</v>
      </c>
      <c r="FG293" s="62">
        <v>20.784424763000921</v>
      </c>
      <c r="FH293" s="62">
        <v>15.58</v>
      </c>
      <c r="FI293" s="62">
        <v>135</v>
      </c>
      <c r="FJ293" s="62">
        <v>0.6228000959445581</v>
      </c>
      <c r="FK293" s="62">
        <v>15.65</v>
      </c>
      <c r="FL293" s="76">
        <v>36730</v>
      </c>
      <c r="FM293" s="76">
        <v>174.39434372400794</v>
      </c>
      <c r="FN293" s="76">
        <v>15.677</v>
      </c>
      <c r="FO293" s="76">
        <v>10</v>
      </c>
      <c r="FP293" s="76">
        <v>4.8691055574554415E-2</v>
      </c>
      <c r="FQ293" s="76">
        <v>15.7</v>
      </c>
      <c r="FR293" s="76">
        <v>825</v>
      </c>
      <c r="FS293" s="76">
        <v>4.1034076511073181</v>
      </c>
      <c r="FT293" s="76">
        <v>15.721</v>
      </c>
      <c r="FU293" s="76">
        <v>5</v>
      </c>
      <c r="FV293" s="76">
        <v>2.5353630080480798E-2</v>
      </c>
      <c r="FW293" s="76">
        <v>15.74</v>
      </c>
      <c r="FX293" s="76">
        <v>92605</v>
      </c>
      <c r="FY293" s="76">
        <v>476.98083037244902</v>
      </c>
      <c r="FZ293" s="76">
        <v>15.776</v>
      </c>
      <c r="GA293" s="76">
        <v>0</v>
      </c>
      <c r="GB293" s="76">
        <v>0</v>
      </c>
      <c r="GC293" s="62">
        <v>15.808999999999999</v>
      </c>
      <c r="GD293" s="62">
        <v>415</v>
      </c>
      <c r="GE293" s="62">
        <v>2.1831013493499904</v>
      </c>
      <c r="GF293" s="62">
        <v>15.840999999999999</v>
      </c>
      <c r="GG293" s="62">
        <v>0</v>
      </c>
      <c r="GH293" s="62">
        <v>0</v>
      </c>
      <c r="GI293" s="62">
        <v>15.869</v>
      </c>
      <c r="GJ293" s="62">
        <v>295</v>
      </c>
      <c r="GK293" s="62">
        <v>1.5722715094671731</v>
      </c>
      <c r="GL293" s="62">
        <v>15.917</v>
      </c>
      <c r="GM293" s="62">
        <v>0</v>
      </c>
      <c r="GN293" s="62">
        <v>0</v>
      </c>
      <c r="GO293" s="62">
        <v>15.96</v>
      </c>
      <c r="GP293" s="62">
        <v>15800</v>
      </c>
      <c r="GQ293" s="62">
        <v>84.622880148446882</v>
      </c>
      <c r="GR293" s="62">
        <v>16.027999999999999</v>
      </c>
      <c r="GS293" s="62">
        <v>0</v>
      </c>
      <c r="GT293" s="62">
        <v>0</v>
      </c>
      <c r="GU293" s="62">
        <v>16.088000000000001</v>
      </c>
      <c r="GV293" s="62">
        <v>90</v>
      </c>
      <c r="GW293" s="62">
        <v>0.47209035649710129</v>
      </c>
      <c r="GX293" s="62">
        <v>16.140999999999998</v>
      </c>
      <c r="GY293" s="62">
        <v>0</v>
      </c>
      <c r="GZ293" s="62">
        <v>0</v>
      </c>
      <c r="HA293" s="62">
        <v>16.190000000000001</v>
      </c>
      <c r="HB293" s="62">
        <v>25485</v>
      </c>
      <c r="HC293" s="62">
        <v>128.73996464669366</v>
      </c>
      <c r="HD293" s="62">
        <v>16.28</v>
      </c>
      <c r="HE293" s="62">
        <v>400</v>
      </c>
      <c r="HF293" s="62">
        <v>1.9196952884864005</v>
      </c>
      <c r="HG293" s="62">
        <v>16.420000000000002</v>
      </c>
      <c r="HH293" s="62">
        <v>4865</v>
      </c>
      <c r="HI293" s="62">
        <v>21.820754426257167</v>
      </c>
      <c r="HJ293" s="62">
        <v>0</v>
      </c>
      <c r="HK293" s="62">
        <v>0</v>
      </c>
      <c r="HL293" s="62">
        <v>0</v>
      </c>
      <c r="HM293" s="62">
        <v>16.420000000000002</v>
      </c>
      <c r="HN293" s="62">
        <v>0</v>
      </c>
      <c r="HO293" s="62">
        <v>0</v>
      </c>
      <c r="HP293" s="62">
        <v>16.420000000000002</v>
      </c>
      <c r="HQ293" s="62">
        <v>0</v>
      </c>
      <c r="HR293" s="62">
        <v>0</v>
      </c>
    </row>
    <row r="294" spans="32:226" s="43" customFormat="1">
      <c r="AF294" s="54">
        <v>42432</v>
      </c>
      <c r="AG294" s="43">
        <v>14.04</v>
      </c>
      <c r="AH294" s="43">
        <v>207040</v>
      </c>
      <c r="AI294" s="43">
        <f t="shared" si="80"/>
        <v>207040</v>
      </c>
      <c r="AK294" s="58">
        <f t="shared" si="81"/>
        <v>42425</v>
      </c>
      <c r="AL294" s="43">
        <f t="shared" si="85"/>
        <v>289</v>
      </c>
      <c r="AM294" s="43">
        <f>IF(AK294="","",NETWORKDAYS(AK294,$AM$2,FERIADOS!$A$1:$A$830)-1)</f>
        <v>215</v>
      </c>
      <c r="AN294" s="63">
        <v>3.9565000000000001</v>
      </c>
      <c r="AO294" s="43">
        <f t="shared" si="82"/>
        <v>14.215</v>
      </c>
      <c r="AP294" s="50">
        <f t="shared" si="83"/>
        <v>124030</v>
      </c>
      <c r="AQ294" s="59">
        <f t="shared" si="79"/>
        <v>209.06552869820379</v>
      </c>
      <c r="AR294" s="59">
        <f t="shared" si="84"/>
        <v>0</v>
      </c>
      <c r="AS294" s="72">
        <v>42425</v>
      </c>
      <c r="AT294" s="73">
        <v>2907.9737491582268</v>
      </c>
      <c r="AU294" s="62">
        <v>0</v>
      </c>
      <c r="AV294" s="62">
        <v>0</v>
      </c>
      <c r="AW294" s="62">
        <v>0</v>
      </c>
      <c r="AX294" s="62">
        <v>0</v>
      </c>
      <c r="AY294" s="62">
        <v>0</v>
      </c>
      <c r="AZ294" s="62">
        <v>0</v>
      </c>
      <c r="BA294" s="62">
        <v>0</v>
      </c>
      <c r="BB294" s="62">
        <v>0</v>
      </c>
      <c r="BC294" s="62">
        <v>0</v>
      </c>
      <c r="BD294" s="62">
        <v>0</v>
      </c>
      <c r="BE294" s="62">
        <v>0</v>
      </c>
      <c r="BF294" s="62">
        <v>0</v>
      </c>
      <c r="BG294" s="62">
        <v>0</v>
      </c>
      <c r="BH294" s="62">
        <v>0</v>
      </c>
      <c r="BI294" s="62">
        <v>0</v>
      </c>
      <c r="BJ294" s="62">
        <v>0</v>
      </c>
      <c r="BK294" s="62">
        <v>0</v>
      </c>
      <c r="BL294" s="62">
        <v>0</v>
      </c>
      <c r="BM294" s="62">
        <v>0</v>
      </c>
      <c r="BN294" s="74">
        <v>0</v>
      </c>
      <c r="BO294" s="75">
        <v>0</v>
      </c>
      <c r="BP294" s="62">
        <v>0</v>
      </c>
      <c r="BQ294" s="62">
        <v>0</v>
      </c>
      <c r="BR294" s="62">
        <v>0</v>
      </c>
      <c r="BS294" s="62">
        <v>14.14</v>
      </c>
      <c r="BT294" s="62">
        <v>8785</v>
      </c>
      <c r="BU294" s="62">
        <v>0.30813459977065238</v>
      </c>
      <c r="BV294" s="62">
        <v>14.154999999999999</v>
      </c>
      <c r="BW294" s="62">
        <v>149025</v>
      </c>
      <c r="BX294" s="62">
        <v>33.581014563475073</v>
      </c>
      <c r="BY294" s="62">
        <v>14.164999999999999</v>
      </c>
      <c r="BZ294" s="62">
        <v>38360</v>
      </c>
      <c r="CA294" s="62">
        <v>15.131768474155654</v>
      </c>
      <c r="CB294" s="62">
        <v>14.18</v>
      </c>
      <c r="CC294" s="62">
        <v>11820</v>
      </c>
      <c r="CD294" s="62">
        <v>6.7155083595950442</v>
      </c>
      <c r="CE294" s="62">
        <v>14.19</v>
      </c>
      <c r="CF294" s="62">
        <v>43750</v>
      </c>
      <c r="CG294" s="62">
        <v>32.634390816845112</v>
      </c>
      <c r="CH294" s="62">
        <v>14.2</v>
      </c>
      <c r="CI294" s="62">
        <v>2035</v>
      </c>
      <c r="CJ294" s="62">
        <v>1.8552719303057772</v>
      </c>
      <c r="CK294" s="62">
        <v>14.215</v>
      </c>
      <c r="CL294" s="62">
        <v>15</v>
      </c>
      <c r="CM294" s="62">
        <v>1.6332138512355886E-2</v>
      </c>
      <c r="CN294" s="62">
        <v>14.225</v>
      </c>
      <c r="CO294" s="62">
        <v>26225</v>
      </c>
      <c r="CP294" s="62">
        <v>32.693758605514127</v>
      </c>
      <c r="CQ294" s="62">
        <v>14.218</v>
      </c>
      <c r="CR294" s="62">
        <v>15</v>
      </c>
      <c r="CS294" s="62">
        <v>2.0908838819995192E-2</v>
      </c>
      <c r="CT294" s="62">
        <v>14.218</v>
      </c>
      <c r="CU294" s="62">
        <v>15</v>
      </c>
      <c r="CV294" s="62">
        <v>2.3067487257960935E-2</v>
      </c>
      <c r="CW294" s="62">
        <v>14.218</v>
      </c>
      <c r="CX294" s="62">
        <v>124030</v>
      </c>
      <c r="CY294" s="62">
        <v>209.06552869820379</v>
      </c>
      <c r="CZ294" s="62">
        <v>14.254</v>
      </c>
      <c r="DA294" s="62">
        <v>10</v>
      </c>
      <c r="DB294" s="62">
        <v>1.8422030663279243E-2</v>
      </c>
      <c r="DC294" s="62">
        <v>14.281000000000001</v>
      </c>
      <c r="DD294" s="62">
        <v>20</v>
      </c>
      <c r="DE294" s="62">
        <v>3.9236473495804593E-2</v>
      </c>
      <c r="DF294" s="62">
        <v>14.31</v>
      </c>
      <c r="DG294" s="62">
        <v>22160</v>
      </c>
      <c r="DH294" s="62">
        <v>46.781106820816923</v>
      </c>
      <c r="DI294" s="62">
        <v>0</v>
      </c>
      <c r="DJ294" s="62">
        <v>0</v>
      </c>
      <c r="DK294" s="62">
        <v>0</v>
      </c>
      <c r="DL294" s="62">
        <v>0</v>
      </c>
      <c r="DM294" s="62">
        <v>0</v>
      </c>
      <c r="DN294" s="62">
        <v>0</v>
      </c>
      <c r="DO294" s="62">
        <v>14.41</v>
      </c>
      <c r="DP294" s="62">
        <v>14485</v>
      </c>
      <c r="DQ294" s="62">
        <v>36.003253131375956</v>
      </c>
      <c r="DR294" s="62">
        <v>0</v>
      </c>
      <c r="DS294" s="62">
        <v>0</v>
      </c>
      <c r="DT294" s="62">
        <v>0</v>
      </c>
      <c r="DU294" s="62">
        <v>0</v>
      </c>
      <c r="DV294" s="62">
        <v>0</v>
      </c>
      <c r="DW294" s="62">
        <v>0</v>
      </c>
      <c r="DX294" s="62">
        <v>14.55</v>
      </c>
      <c r="DY294" s="62">
        <v>5230</v>
      </c>
      <c r="DZ294" s="62">
        <v>14.87979058652016</v>
      </c>
      <c r="EA294" s="62"/>
      <c r="EB294" s="62"/>
      <c r="EC294" s="62"/>
      <c r="ED294" s="62"/>
      <c r="EE294" s="62"/>
      <c r="EF294" s="62"/>
      <c r="EG294" s="62">
        <v>14.65</v>
      </c>
      <c r="EH294" s="62">
        <v>215330</v>
      </c>
      <c r="EI294" s="62">
        <v>680.63214119757924</v>
      </c>
      <c r="EJ294" s="62"/>
      <c r="EK294" s="62">
        <v>0</v>
      </c>
      <c r="EL294" s="62">
        <v>0</v>
      </c>
      <c r="EM294" s="62">
        <v>0</v>
      </c>
      <c r="EN294" s="62">
        <v>0</v>
      </c>
      <c r="EO294" s="62">
        <v>0</v>
      </c>
      <c r="EP294" s="62">
        <v>14.82</v>
      </c>
      <c r="EQ294" s="62">
        <v>21620</v>
      </c>
      <c r="ER294" s="62">
        <v>74.445332766616147</v>
      </c>
      <c r="ES294" s="62">
        <v>14.98</v>
      </c>
      <c r="ET294" s="62">
        <v>5415</v>
      </c>
      <c r="EU294" s="62">
        <v>20.076460118967489</v>
      </c>
      <c r="EV294" s="62">
        <v>15.147</v>
      </c>
      <c r="EW294" s="62">
        <v>1830</v>
      </c>
      <c r="EX294" s="62">
        <v>7.222338767253869</v>
      </c>
      <c r="EY294" s="62">
        <v>15.28</v>
      </c>
      <c r="EZ294" s="62">
        <v>92785</v>
      </c>
      <c r="FA294" s="62">
        <v>385.57024771645104</v>
      </c>
      <c r="FB294" s="62">
        <v>15.391999999999999</v>
      </c>
      <c r="FC294" s="62">
        <v>1150</v>
      </c>
      <c r="FD294" s="62">
        <v>4.9912632923555025</v>
      </c>
      <c r="FE294" s="62">
        <v>15.49</v>
      </c>
      <c r="FF294" s="62">
        <v>4020</v>
      </c>
      <c r="FG294" s="62">
        <v>18.122958871139417</v>
      </c>
      <c r="FH294" s="62">
        <v>15.55</v>
      </c>
      <c r="FI294" s="62">
        <v>40</v>
      </c>
      <c r="FJ294" s="62">
        <v>0.18688396273965605</v>
      </c>
      <c r="FK294" s="62">
        <v>15.6</v>
      </c>
      <c r="FL294" s="76">
        <v>51520</v>
      </c>
      <c r="FM294" s="76">
        <v>247.9383191755085</v>
      </c>
      <c r="FN294" s="76">
        <v>15.627000000000001</v>
      </c>
      <c r="FO294" s="76">
        <v>15</v>
      </c>
      <c r="FP294" s="76">
        <v>7.4031291757386E-2</v>
      </c>
      <c r="FQ294" s="76">
        <v>15.65</v>
      </c>
      <c r="FR294" s="76">
        <v>2930</v>
      </c>
      <c r="FS294" s="76">
        <v>14.772517905134574</v>
      </c>
      <c r="FT294" s="76">
        <v>15.682</v>
      </c>
      <c r="FU294" s="76">
        <v>10</v>
      </c>
      <c r="FV294" s="76">
        <v>5.1376096386762563E-2</v>
      </c>
      <c r="FW294" s="76">
        <v>15.71</v>
      </c>
      <c r="FX294" s="76">
        <v>127350</v>
      </c>
      <c r="FY294" s="76">
        <v>664.3178897501017</v>
      </c>
      <c r="FZ294" s="76">
        <v>15.744</v>
      </c>
      <c r="GA294" s="76">
        <v>10</v>
      </c>
      <c r="GB294" s="76">
        <v>5.2779806914771486E-2</v>
      </c>
      <c r="GC294" s="62">
        <v>15.776</v>
      </c>
      <c r="GD294" s="62">
        <v>0</v>
      </c>
      <c r="GE294" s="62">
        <v>0</v>
      </c>
      <c r="GF294" s="62">
        <v>15.806000000000001</v>
      </c>
      <c r="GG294" s="62">
        <v>0</v>
      </c>
      <c r="GH294" s="62">
        <v>0</v>
      </c>
      <c r="GI294" s="62">
        <v>15.833</v>
      </c>
      <c r="GJ294" s="62">
        <v>535</v>
      </c>
      <c r="GK294" s="62">
        <v>2.8891628450683173</v>
      </c>
      <c r="GL294" s="62">
        <v>15.879</v>
      </c>
      <c r="GM294" s="62">
        <v>0</v>
      </c>
      <c r="GN294" s="62">
        <v>0</v>
      </c>
      <c r="GO294" s="62">
        <v>15.92</v>
      </c>
      <c r="GP294" s="62">
        <v>17905</v>
      </c>
      <c r="GQ294" s="62">
        <v>97.212967646058658</v>
      </c>
      <c r="GR294" s="62">
        <v>15.984999999999999</v>
      </c>
      <c r="GS294" s="62">
        <v>0</v>
      </c>
      <c r="GT294" s="62">
        <v>0</v>
      </c>
      <c r="GU294" s="62">
        <v>16.042999999999999</v>
      </c>
      <c r="GV294" s="62">
        <v>280</v>
      </c>
      <c r="GW294" s="62">
        <v>1.4898329824518015</v>
      </c>
      <c r="GX294" s="62">
        <v>16.093</v>
      </c>
      <c r="GY294" s="62">
        <v>0</v>
      </c>
      <c r="GZ294" s="62">
        <v>0</v>
      </c>
      <c r="HA294" s="62">
        <v>16.14</v>
      </c>
      <c r="HB294" s="62">
        <v>38695</v>
      </c>
      <c r="HC294" s="62">
        <v>198.42929780800759</v>
      </c>
      <c r="HD294" s="62">
        <v>16.23</v>
      </c>
      <c r="HE294" s="62">
        <v>840</v>
      </c>
      <c r="HF294" s="62">
        <v>4.0939129784800512</v>
      </c>
      <c r="HG294" s="62">
        <v>16.39</v>
      </c>
      <c r="HH294" s="62">
        <v>12235</v>
      </c>
      <c r="HI294" s="62">
        <v>55.636540623926649</v>
      </c>
      <c r="HJ294" s="62">
        <v>0</v>
      </c>
      <c r="HK294" s="62">
        <v>0</v>
      </c>
      <c r="HL294" s="62">
        <v>0</v>
      </c>
      <c r="HM294" s="62">
        <v>16.39</v>
      </c>
      <c r="HN294" s="62">
        <v>0</v>
      </c>
      <c r="HO294" s="62">
        <v>0</v>
      </c>
      <c r="HP294" s="62">
        <v>16.39</v>
      </c>
      <c r="HQ294" s="62">
        <v>0</v>
      </c>
      <c r="HR294" s="62">
        <v>0</v>
      </c>
    </row>
    <row r="295" spans="32:226" s="43" customFormat="1">
      <c r="AF295" s="54">
        <v>42433</v>
      </c>
      <c r="AG295" s="43">
        <v>14.05</v>
      </c>
      <c r="AH295" s="43">
        <v>107185</v>
      </c>
      <c r="AI295" s="43">
        <f t="shared" si="80"/>
        <v>107185</v>
      </c>
      <c r="AK295" s="58">
        <f t="shared" si="81"/>
        <v>42424</v>
      </c>
      <c r="AL295" s="43">
        <f t="shared" si="85"/>
        <v>290</v>
      </c>
      <c r="AM295" s="43">
        <f>IF(AK295="","",NETWORKDAYS(AK295,$AM$2,FERIADOS!$A$1:$A$830)-1)</f>
        <v>216</v>
      </c>
      <c r="AN295" s="63">
        <v>3.9577</v>
      </c>
      <c r="AO295" s="43">
        <f t="shared" si="82"/>
        <v>14.17</v>
      </c>
      <c r="AP295" s="50">
        <f t="shared" si="83"/>
        <v>150840</v>
      </c>
      <c r="AQ295" s="59">
        <f t="shared" si="79"/>
        <v>255.41392938295593</v>
      </c>
      <c r="AR295" s="59">
        <f t="shared" si="84"/>
        <v>0</v>
      </c>
      <c r="AS295" s="72">
        <v>42424</v>
      </c>
      <c r="AT295" s="73">
        <v>3447.9458465088587</v>
      </c>
      <c r="AU295" s="62">
        <v>0</v>
      </c>
      <c r="AV295" s="62">
        <v>0</v>
      </c>
      <c r="AW295" s="62">
        <v>0</v>
      </c>
      <c r="AX295" s="62">
        <v>0</v>
      </c>
      <c r="AY295" s="62">
        <v>0</v>
      </c>
      <c r="AZ295" s="62">
        <v>0</v>
      </c>
      <c r="BA295" s="62">
        <v>0</v>
      </c>
      <c r="BB295" s="62">
        <v>0</v>
      </c>
      <c r="BC295" s="62">
        <v>0</v>
      </c>
      <c r="BD295" s="62">
        <v>0</v>
      </c>
      <c r="BE295" s="62">
        <v>0</v>
      </c>
      <c r="BF295" s="62">
        <v>0</v>
      </c>
      <c r="BG295" s="62">
        <v>0</v>
      </c>
      <c r="BH295" s="62">
        <v>0</v>
      </c>
      <c r="BI295" s="62">
        <v>0</v>
      </c>
      <c r="BJ295" s="62">
        <v>0</v>
      </c>
      <c r="BK295" s="62">
        <v>0</v>
      </c>
      <c r="BL295" s="62">
        <v>0</v>
      </c>
      <c r="BM295" s="62">
        <v>0</v>
      </c>
      <c r="BN295" s="74">
        <v>0</v>
      </c>
      <c r="BO295" s="75">
        <v>0</v>
      </c>
      <c r="BP295" s="62">
        <v>0</v>
      </c>
      <c r="BQ295" s="62">
        <v>0</v>
      </c>
      <c r="BR295" s="62">
        <v>0</v>
      </c>
      <c r="BS295" s="62">
        <v>14.141999999999999</v>
      </c>
      <c r="BT295" s="62">
        <v>425</v>
      </c>
      <c r="BU295" s="62">
        <v>1.8617881193413E-2</v>
      </c>
      <c r="BV295" s="62">
        <v>14.151</v>
      </c>
      <c r="BW295" s="62">
        <v>131590</v>
      </c>
      <c r="BX295" s="62">
        <v>30.768404669307301</v>
      </c>
      <c r="BY295" s="62">
        <v>14.167999999999999</v>
      </c>
      <c r="BZ295" s="62">
        <v>13805</v>
      </c>
      <c r="CA295" s="62">
        <v>5.5592215157516573</v>
      </c>
      <c r="CB295" s="62">
        <v>14.18</v>
      </c>
      <c r="CC295" s="62">
        <v>3315</v>
      </c>
      <c r="CD295" s="62">
        <v>1.9099360562972048</v>
      </c>
      <c r="CE295" s="62">
        <v>14.19</v>
      </c>
      <c r="CF295" s="62">
        <v>90905</v>
      </c>
      <c r="CG295" s="62">
        <v>68.513687599622216</v>
      </c>
      <c r="CH295" s="62">
        <v>14.2</v>
      </c>
      <c r="CI295" s="62">
        <v>29720</v>
      </c>
      <c r="CJ295" s="62">
        <v>27.31880665310166</v>
      </c>
      <c r="CK295" s="62">
        <v>14.196999999999999</v>
      </c>
      <c r="CL295" s="62">
        <v>510</v>
      </c>
      <c r="CM295" s="62">
        <v>0.5591382652425857</v>
      </c>
      <c r="CN295" s="62">
        <v>14.195</v>
      </c>
      <c r="CO295" s="62">
        <v>25440</v>
      </c>
      <c r="CP295" s="62">
        <v>31.908087340342938</v>
      </c>
      <c r="CQ295" s="62">
        <v>14.177</v>
      </c>
      <c r="CR295" s="62">
        <v>210</v>
      </c>
      <c r="CS295" s="62">
        <v>0.29434058478896263</v>
      </c>
      <c r="CT295" s="62">
        <v>14.177</v>
      </c>
      <c r="CU295" s="62">
        <v>210</v>
      </c>
      <c r="CV295" s="62">
        <v>0.32454653658813398</v>
      </c>
      <c r="CW295" s="62">
        <v>14.177</v>
      </c>
      <c r="CX295" s="62">
        <v>150840</v>
      </c>
      <c r="CY295" s="62">
        <v>255.41392938295593</v>
      </c>
      <c r="CZ295" s="62">
        <v>14.211</v>
      </c>
      <c r="DA295" s="62">
        <v>365</v>
      </c>
      <c r="DB295" s="62">
        <v>0.67516276842296552</v>
      </c>
      <c r="DC295" s="62">
        <v>14.239000000000001</v>
      </c>
      <c r="DD295" s="62">
        <v>1015</v>
      </c>
      <c r="DE295" s="62">
        <v>1.9988484174765637</v>
      </c>
      <c r="DF295" s="62">
        <v>14.27</v>
      </c>
      <c r="DG295" s="62">
        <v>11450</v>
      </c>
      <c r="DH295" s="62">
        <v>24.255975263964853</v>
      </c>
      <c r="DI295" s="62">
        <v>0</v>
      </c>
      <c r="DJ295" s="62">
        <v>0</v>
      </c>
      <c r="DK295" s="62">
        <v>0</v>
      </c>
      <c r="DL295" s="62">
        <v>0</v>
      </c>
      <c r="DM295" s="62">
        <v>0</v>
      </c>
      <c r="DN295" s="62">
        <v>0</v>
      </c>
      <c r="DO295" s="62">
        <v>14.37</v>
      </c>
      <c r="DP295" s="62">
        <v>46035</v>
      </c>
      <c r="DQ295" s="62">
        <v>114.75735154340904</v>
      </c>
      <c r="DR295" s="62">
        <v>0</v>
      </c>
      <c r="DS295" s="62">
        <v>0</v>
      </c>
      <c r="DT295" s="62">
        <v>0</v>
      </c>
      <c r="DU295" s="62">
        <v>0</v>
      </c>
      <c r="DV295" s="62">
        <v>0</v>
      </c>
      <c r="DW295" s="62">
        <v>0</v>
      </c>
      <c r="DX295" s="62">
        <v>14.48</v>
      </c>
      <c r="DY295" s="62">
        <v>3575</v>
      </c>
      <c r="DZ295" s="62">
        <v>10.204016486397576</v>
      </c>
      <c r="EA295" s="62"/>
      <c r="EB295" s="62"/>
      <c r="EC295" s="62"/>
      <c r="ED295" s="62"/>
      <c r="EE295" s="62"/>
      <c r="EF295" s="62"/>
      <c r="EG295" s="62">
        <v>14.57</v>
      </c>
      <c r="EH295" s="62">
        <v>294855</v>
      </c>
      <c r="EI295" s="62">
        <v>935.07358155872043</v>
      </c>
      <c r="EJ295" s="62"/>
      <c r="EK295" s="62">
        <v>0</v>
      </c>
      <c r="EL295" s="62">
        <v>0</v>
      </c>
      <c r="EM295" s="62">
        <v>0</v>
      </c>
      <c r="EN295" s="62">
        <v>0</v>
      </c>
      <c r="EO295" s="62">
        <v>0</v>
      </c>
      <c r="EP295" s="62">
        <v>14.75</v>
      </c>
      <c r="EQ295" s="62">
        <v>4790</v>
      </c>
      <c r="ER295" s="62">
        <v>16.542114491833395</v>
      </c>
      <c r="ES295" s="62">
        <v>14.93</v>
      </c>
      <c r="ET295" s="62">
        <v>10675</v>
      </c>
      <c r="EU295" s="62">
        <v>39.669084009279942</v>
      </c>
      <c r="EV295" s="62">
        <v>15.069000000000001</v>
      </c>
      <c r="EW295" s="62">
        <v>115</v>
      </c>
      <c r="EX295" s="62">
        <v>0.4552735750827922</v>
      </c>
      <c r="EY295" s="62">
        <v>15.18</v>
      </c>
      <c r="EZ295" s="62">
        <v>102705</v>
      </c>
      <c r="FA295" s="62">
        <v>428.44522168990562</v>
      </c>
      <c r="FB295" s="62">
        <v>15.298</v>
      </c>
      <c r="FC295" s="62">
        <v>380</v>
      </c>
      <c r="FD295" s="62">
        <v>1.6554737730613791</v>
      </c>
      <c r="FE295" s="62">
        <v>15.4</v>
      </c>
      <c r="FF295" s="62">
        <v>1525</v>
      </c>
      <c r="FG295" s="62">
        <v>6.9004394428890308</v>
      </c>
      <c r="FH295" s="62">
        <v>15.46</v>
      </c>
      <c r="FI295" s="62">
        <v>45</v>
      </c>
      <c r="FJ295" s="62">
        <v>0.21104622488165484</v>
      </c>
      <c r="FK295" s="62">
        <v>15.51</v>
      </c>
      <c r="FL295" s="76">
        <v>42175</v>
      </c>
      <c r="FM295" s="76">
        <v>203.76457302218427</v>
      </c>
      <c r="FN295" s="76">
        <v>15.513</v>
      </c>
      <c r="FO295" s="76">
        <v>180</v>
      </c>
      <c r="FP295" s="76">
        <v>0.89292945872992346</v>
      </c>
      <c r="FQ295" s="76">
        <v>15.515000000000001</v>
      </c>
      <c r="FR295" s="76">
        <v>0</v>
      </c>
      <c r="FS295" s="76">
        <v>0</v>
      </c>
      <c r="FT295" s="76">
        <v>15.518000000000001</v>
      </c>
      <c r="FU295" s="76">
        <v>5</v>
      </c>
      <c r="FV295" s="76">
        <v>2.5892191492521043E-2</v>
      </c>
      <c r="FW295" s="76">
        <v>15.52</v>
      </c>
      <c r="FX295" s="76">
        <v>181830</v>
      </c>
      <c r="FY295" s="76">
        <v>957.60076028749575</v>
      </c>
      <c r="FZ295" s="76">
        <v>15.54</v>
      </c>
      <c r="GA295" s="76">
        <v>0</v>
      </c>
      <c r="GB295" s="76">
        <v>0</v>
      </c>
      <c r="GC295" s="62">
        <v>15.558</v>
      </c>
      <c r="GD295" s="62">
        <v>1990</v>
      </c>
      <c r="GE295" s="62">
        <v>10.730043175245866</v>
      </c>
      <c r="GF295" s="62">
        <v>15.574999999999999</v>
      </c>
      <c r="GG295" s="62">
        <v>0</v>
      </c>
      <c r="GH295" s="62">
        <v>0</v>
      </c>
      <c r="GI295" s="62">
        <v>15.59</v>
      </c>
      <c r="GJ295" s="62">
        <v>885</v>
      </c>
      <c r="GK295" s="62">
        <v>4.8473875344089556</v>
      </c>
      <c r="GL295" s="62">
        <v>15.659000000000001</v>
      </c>
      <c r="GM295" s="62">
        <v>0</v>
      </c>
      <c r="GN295" s="62">
        <v>0</v>
      </c>
      <c r="GO295" s="62">
        <v>15.72</v>
      </c>
      <c r="GP295" s="62">
        <v>15810</v>
      </c>
      <c r="GQ295" s="62">
        <v>86.980582905836741</v>
      </c>
      <c r="GR295" s="62">
        <v>15.794</v>
      </c>
      <c r="GS295" s="62">
        <v>0</v>
      </c>
      <c r="GT295" s="62">
        <v>0</v>
      </c>
      <c r="GU295" s="62">
        <v>15.86</v>
      </c>
      <c r="GV295" s="62">
        <v>155</v>
      </c>
      <c r="GW295" s="62">
        <v>0.83596855312141094</v>
      </c>
      <c r="GX295" s="62">
        <v>15.917</v>
      </c>
      <c r="GY295" s="62">
        <v>0</v>
      </c>
      <c r="GZ295" s="62">
        <v>0</v>
      </c>
      <c r="HA295" s="62">
        <v>15.97</v>
      </c>
      <c r="HB295" s="62">
        <v>28470</v>
      </c>
      <c r="HC295" s="62">
        <v>148.04616864096587</v>
      </c>
      <c r="HD295" s="62">
        <v>16.05</v>
      </c>
      <c r="HE295" s="62">
        <v>1445</v>
      </c>
      <c r="HF295" s="62">
        <v>7.1581930120053698</v>
      </c>
      <c r="HG295" s="62">
        <v>16.2</v>
      </c>
      <c r="HH295" s="62">
        <v>5100</v>
      </c>
      <c r="HI295" s="62">
        <v>23.631041996855085</v>
      </c>
      <c r="HJ295" s="62">
        <v>0</v>
      </c>
      <c r="HK295" s="62">
        <v>0</v>
      </c>
      <c r="HL295" s="62">
        <v>0</v>
      </c>
      <c r="HM295" s="62">
        <v>16.2</v>
      </c>
      <c r="HN295" s="62">
        <v>0</v>
      </c>
      <c r="HO295" s="62">
        <v>0</v>
      </c>
      <c r="HP295" s="62">
        <v>16.2</v>
      </c>
      <c r="HQ295" s="62">
        <v>0</v>
      </c>
      <c r="HR295" s="62">
        <v>0</v>
      </c>
    </row>
    <row r="296" spans="32:226" s="43" customFormat="1">
      <c r="AF296" s="54">
        <v>42436</v>
      </c>
      <c r="AG296" s="43">
        <v>14.125</v>
      </c>
      <c r="AH296" s="43">
        <v>105745</v>
      </c>
      <c r="AI296" s="43">
        <f t="shared" si="80"/>
        <v>105745</v>
      </c>
      <c r="AK296" s="58">
        <f t="shared" si="81"/>
        <v>42423</v>
      </c>
      <c r="AL296" s="43">
        <f t="shared" si="85"/>
        <v>291</v>
      </c>
      <c r="AM296" s="43">
        <f>IF(AK296="","",NETWORKDAYS(AK296,$AM$2,FERIADOS!$A$1:$A$830)-1)</f>
        <v>217</v>
      </c>
      <c r="AN296" s="63">
        <v>3.9588000000000001</v>
      </c>
      <c r="AO296" s="43">
        <f t="shared" si="82"/>
        <v>14.205</v>
      </c>
      <c r="AP296" s="50">
        <f t="shared" si="83"/>
        <v>129635</v>
      </c>
      <c r="AQ296" s="59">
        <f t="shared" si="79"/>
        <v>220.22138626381962</v>
      </c>
      <c r="AR296" s="59">
        <f t="shared" si="84"/>
        <v>0</v>
      </c>
      <c r="AS296" s="72">
        <v>42423</v>
      </c>
      <c r="AT296" s="73">
        <v>2479.4640548929333</v>
      </c>
      <c r="AU296" s="62">
        <v>0</v>
      </c>
      <c r="AV296" s="62">
        <v>0</v>
      </c>
      <c r="AW296" s="62">
        <v>0</v>
      </c>
      <c r="AX296" s="62">
        <v>0</v>
      </c>
      <c r="AY296" s="62">
        <v>0</v>
      </c>
      <c r="AZ296" s="62">
        <v>0</v>
      </c>
      <c r="BA296" s="62">
        <v>0</v>
      </c>
      <c r="BB296" s="62">
        <v>0</v>
      </c>
      <c r="BC296" s="62">
        <v>0</v>
      </c>
      <c r="BD296" s="62">
        <v>0</v>
      </c>
      <c r="BE296" s="62">
        <v>0</v>
      </c>
      <c r="BF296" s="62">
        <v>0</v>
      </c>
      <c r="BG296" s="62">
        <v>0</v>
      </c>
      <c r="BH296" s="62">
        <v>0</v>
      </c>
      <c r="BI296" s="62">
        <v>0</v>
      </c>
      <c r="BJ296" s="62">
        <v>0</v>
      </c>
      <c r="BK296" s="62">
        <v>0</v>
      </c>
      <c r="BL296" s="62">
        <v>0</v>
      </c>
      <c r="BM296" s="62">
        <v>0</v>
      </c>
      <c r="BN296" s="74">
        <v>0</v>
      </c>
      <c r="BO296" s="75">
        <v>0</v>
      </c>
      <c r="BP296" s="62">
        <v>0</v>
      </c>
      <c r="BQ296" s="62">
        <v>0</v>
      </c>
      <c r="BR296" s="62">
        <v>0</v>
      </c>
      <c r="BS296" s="62">
        <v>14.13</v>
      </c>
      <c r="BT296" s="62">
        <v>1665</v>
      </c>
      <c r="BU296" s="62">
        <v>8.7465122234960779E-2</v>
      </c>
      <c r="BV296" s="62">
        <v>14.16</v>
      </c>
      <c r="BW296" s="62">
        <v>64995</v>
      </c>
      <c r="BX296" s="62">
        <v>15.745972123634401</v>
      </c>
      <c r="BY296" s="62">
        <v>14.17</v>
      </c>
      <c r="BZ296" s="62">
        <v>6590</v>
      </c>
      <c r="CA296" s="62">
        <v>2.7079975311463444</v>
      </c>
      <c r="CB296" s="62">
        <v>14.18</v>
      </c>
      <c r="CC296" s="62">
        <v>11900</v>
      </c>
      <c r="CD296" s="62">
        <v>6.9514149188555212</v>
      </c>
      <c r="CE296" s="62">
        <v>14.195</v>
      </c>
      <c r="CF296" s="62">
        <v>102860</v>
      </c>
      <c r="CG296" s="62">
        <v>78.317662805718399</v>
      </c>
      <c r="CH296" s="62">
        <v>14.225</v>
      </c>
      <c r="CI296" s="62">
        <v>8325</v>
      </c>
      <c r="CJ296" s="62">
        <v>7.7126809810247083</v>
      </c>
      <c r="CK296" s="62">
        <v>14.22</v>
      </c>
      <c r="CL296" s="62">
        <v>1255</v>
      </c>
      <c r="CM296" s="62">
        <v>1.3846434018196281</v>
      </c>
      <c r="CN296" s="62">
        <v>14.22</v>
      </c>
      <c r="CO296" s="62">
        <v>36545</v>
      </c>
      <c r="CP296" s="62">
        <v>46.078800437495921</v>
      </c>
      <c r="CQ296" s="62">
        <v>14.209</v>
      </c>
      <c r="CR296" s="62">
        <v>2660</v>
      </c>
      <c r="CS296" s="62">
        <v>3.7448224635617424</v>
      </c>
      <c r="CT296" s="62">
        <v>14.209</v>
      </c>
      <c r="CU296" s="62">
        <v>2660</v>
      </c>
      <c r="CV296" s="62">
        <v>4.1266272892500728</v>
      </c>
      <c r="CW296" s="62">
        <v>14.209</v>
      </c>
      <c r="CX296" s="62">
        <v>129635</v>
      </c>
      <c r="CY296" s="62">
        <v>220.22138626381962</v>
      </c>
      <c r="CZ296" s="62">
        <v>14.24</v>
      </c>
      <c r="DA296" s="62">
        <v>390</v>
      </c>
      <c r="DB296" s="62">
        <v>0.72348346192271762</v>
      </c>
      <c r="DC296" s="62">
        <v>14.269</v>
      </c>
      <c r="DD296" s="62">
        <v>10</v>
      </c>
      <c r="DE296" s="62">
        <v>1.9743289112578329E-2</v>
      </c>
      <c r="DF296" s="62">
        <v>14.3</v>
      </c>
      <c r="DG296" s="62">
        <v>7050</v>
      </c>
      <c r="DH296" s="62">
        <v>14.967833863690332</v>
      </c>
      <c r="DI296" s="62">
        <v>0</v>
      </c>
      <c r="DJ296" s="62">
        <v>0</v>
      </c>
      <c r="DK296" s="62">
        <v>0</v>
      </c>
      <c r="DL296" s="62">
        <v>0</v>
      </c>
      <c r="DM296" s="62">
        <v>0</v>
      </c>
      <c r="DN296" s="62">
        <v>0</v>
      </c>
      <c r="DO296" s="62">
        <v>14.41</v>
      </c>
      <c r="DP296" s="62">
        <v>27230</v>
      </c>
      <c r="DQ296" s="62">
        <v>67.967560638350164</v>
      </c>
      <c r="DR296" s="62">
        <v>0</v>
      </c>
      <c r="DS296" s="62">
        <v>0</v>
      </c>
      <c r="DT296" s="62">
        <v>0</v>
      </c>
      <c r="DU296" s="62">
        <v>0</v>
      </c>
      <c r="DV296" s="62">
        <v>0</v>
      </c>
      <c r="DW296" s="62">
        <v>0</v>
      </c>
      <c r="DX296" s="62">
        <v>14.56</v>
      </c>
      <c r="DY296" s="62">
        <v>1045</v>
      </c>
      <c r="DZ296" s="62">
        <v>2.9821981170977789</v>
      </c>
      <c r="EA296" s="62"/>
      <c r="EB296" s="62"/>
      <c r="EC296" s="62"/>
      <c r="ED296" s="62"/>
      <c r="EE296" s="62"/>
      <c r="EF296" s="62"/>
      <c r="EG296" s="62">
        <v>14.67</v>
      </c>
      <c r="EH296" s="62">
        <v>193285</v>
      </c>
      <c r="EI296" s="62">
        <v>612.25203975964894</v>
      </c>
      <c r="EJ296" s="62"/>
      <c r="EK296" s="62">
        <v>0</v>
      </c>
      <c r="EL296" s="62">
        <v>0</v>
      </c>
      <c r="EM296" s="62">
        <v>0</v>
      </c>
      <c r="EN296" s="62">
        <v>0</v>
      </c>
      <c r="EO296" s="62">
        <v>0</v>
      </c>
      <c r="EP296" s="62">
        <v>14.83</v>
      </c>
      <c r="EQ296" s="62">
        <v>12830</v>
      </c>
      <c r="ER296" s="62">
        <v>44.25994097970294</v>
      </c>
      <c r="ES296" s="62">
        <v>15</v>
      </c>
      <c r="ET296" s="62">
        <v>8770</v>
      </c>
      <c r="EU296" s="62">
        <v>32.551743294448535</v>
      </c>
      <c r="EV296" s="62">
        <v>15.14</v>
      </c>
      <c r="EW296" s="62">
        <v>140</v>
      </c>
      <c r="EX296" s="62">
        <v>0.55340034320924136</v>
      </c>
      <c r="EY296" s="62">
        <v>15.28</v>
      </c>
      <c r="EZ296" s="62">
        <v>80285</v>
      </c>
      <c r="FA296" s="62">
        <v>333.98792499776204</v>
      </c>
      <c r="FB296" s="62">
        <v>15.38</v>
      </c>
      <c r="FC296" s="62">
        <v>205</v>
      </c>
      <c r="FD296" s="62">
        <v>0.8908880513661368</v>
      </c>
      <c r="FE296" s="62">
        <v>15.47</v>
      </c>
      <c r="FF296" s="62">
        <v>2850</v>
      </c>
      <c r="FG296" s="62">
        <v>12.866497433604749</v>
      </c>
      <c r="FH296" s="62">
        <v>15.53</v>
      </c>
      <c r="FI296" s="62">
        <v>195</v>
      </c>
      <c r="FJ296" s="62">
        <v>0.91222361292904441</v>
      </c>
      <c r="FK296" s="62">
        <v>15.58</v>
      </c>
      <c r="FL296" s="76">
        <v>26215</v>
      </c>
      <c r="FM296" s="76">
        <v>126.30669434259043</v>
      </c>
      <c r="FN296" s="76">
        <v>15.596</v>
      </c>
      <c r="FO296" s="76">
        <v>115</v>
      </c>
      <c r="FP296" s="76">
        <v>0.56846648801240218</v>
      </c>
      <c r="FQ296" s="76">
        <v>15.61</v>
      </c>
      <c r="FR296" s="76">
        <v>230</v>
      </c>
      <c r="FS296" s="76">
        <v>1.1618724639345825</v>
      </c>
      <c r="FT296" s="76">
        <v>15.62</v>
      </c>
      <c r="FU296" s="76">
        <v>130</v>
      </c>
      <c r="FV296" s="76">
        <v>0.66988982615374359</v>
      </c>
      <c r="FW296" s="76">
        <v>15.62</v>
      </c>
      <c r="FX296" s="76">
        <v>99330</v>
      </c>
      <c r="FY296" s="76">
        <v>520.46236423584628</v>
      </c>
      <c r="FZ296" s="76">
        <v>15.637</v>
      </c>
      <c r="GA296" s="76">
        <v>10</v>
      </c>
      <c r="GB296" s="76">
        <v>5.3068229320593491E-2</v>
      </c>
      <c r="GC296" s="62">
        <v>15.651999999999999</v>
      </c>
      <c r="GD296" s="62">
        <v>0</v>
      </c>
      <c r="GE296" s="62">
        <v>0</v>
      </c>
      <c r="GF296" s="62">
        <v>15.667</v>
      </c>
      <c r="GG296" s="62">
        <v>0</v>
      </c>
      <c r="GH296" s="62">
        <v>0</v>
      </c>
      <c r="GI296" s="62">
        <v>15.68</v>
      </c>
      <c r="GJ296" s="62">
        <v>1025</v>
      </c>
      <c r="GK296" s="62">
        <v>5.5834243879963177</v>
      </c>
      <c r="GL296" s="62">
        <v>15.739000000000001</v>
      </c>
      <c r="GM296" s="62">
        <v>0</v>
      </c>
      <c r="GN296" s="62">
        <v>0</v>
      </c>
      <c r="GO296" s="62">
        <v>15.79</v>
      </c>
      <c r="GP296" s="62">
        <v>18470</v>
      </c>
      <c r="GQ296" s="62">
        <v>101.1064485908849</v>
      </c>
      <c r="GR296" s="62">
        <v>15.849</v>
      </c>
      <c r="GS296" s="62">
        <v>0</v>
      </c>
      <c r="GT296" s="62">
        <v>0</v>
      </c>
      <c r="GU296" s="62">
        <v>15.901999999999999</v>
      </c>
      <c r="GV296" s="62">
        <v>820</v>
      </c>
      <c r="GW296" s="62">
        <v>4.4068555522481789</v>
      </c>
      <c r="GX296" s="62">
        <v>15.946999999999999</v>
      </c>
      <c r="GY296" s="62">
        <v>0</v>
      </c>
      <c r="GZ296" s="62">
        <v>0</v>
      </c>
      <c r="HA296" s="62">
        <v>15.99</v>
      </c>
      <c r="HB296" s="62">
        <v>28045</v>
      </c>
      <c r="HC296" s="62">
        <v>145.52842629200958</v>
      </c>
      <c r="HD296" s="62">
        <v>16.05</v>
      </c>
      <c r="HE296" s="62">
        <v>720</v>
      </c>
      <c r="HF296" s="62">
        <v>3.5650535648907393</v>
      </c>
      <c r="HG296" s="62">
        <v>16.23</v>
      </c>
      <c r="HH296" s="62">
        <v>12570</v>
      </c>
      <c r="HI296" s="62">
        <v>58.036539737639089</v>
      </c>
      <c r="HJ296" s="62">
        <v>0</v>
      </c>
      <c r="HK296" s="62">
        <v>0</v>
      </c>
      <c r="HL296" s="62">
        <v>0</v>
      </c>
      <c r="HM296" s="62">
        <v>16.23</v>
      </c>
      <c r="HN296" s="62">
        <v>0</v>
      </c>
      <c r="HO296" s="62">
        <v>0</v>
      </c>
      <c r="HP296" s="62">
        <v>16.23</v>
      </c>
      <c r="HQ296" s="62">
        <v>0</v>
      </c>
      <c r="HR296" s="62">
        <v>0</v>
      </c>
    </row>
    <row r="297" spans="32:226" s="43" customFormat="1">
      <c r="AF297" s="54">
        <v>42437</v>
      </c>
      <c r="AG297" s="43">
        <v>14.05</v>
      </c>
      <c r="AH297" s="43">
        <v>79645</v>
      </c>
      <c r="AI297" s="43">
        <f t="shared" si="80"/>
        <v>79645</v>
      </c>
      <c r="AK297" s="58">
        <f t="shared" si="81"/>
        <v>42422</v>
      </c>
      <c r="AL297" s="43">
        <f t="shared" si="85"/>
        <v>292</v>
      </c>
      <c r="AM297" s="43">
        <f>IF(AK297="","",NETWORKDAYS(AK297,$AM$2,FERIADOS!$A$1:$A$830)-1)</f>
        <v>218</v>
      </c>
      <c r="AN297" s="63">
        <v>3.9460000000000002</v>
      </c>
      <c r="AO297" s="43">
        <f t="shared" si="82"/>
        <v>14.18</v>
      </c>
      <c r="AP297" s="50">
        <f t="shared" si="83"/>
        <v>159465</v>
      </c>
      <c r="AQ297" s="59">
        <f t="shared" si="79"/>
        <v>272.99472748239646</v>
      </c>
      <c r="AR297" s="59">
        <f t="shared" si="84"/>
        <v>0</v>
      </c>
      <c r="AS297" s="72">
        <v>42422</v>
      </c>
      <c r="AT297" s="73">
        <v>2816.1055323432793</v>
      </c>
      <c r="AU297" s="62">
        <v>0</v>
      </c>
      <c r="AV297" s="62">
        <v>0</v>
      </c>
      <c r="AW297" s="62">
        <v>0</v>
      </c>
      <c r="AX297" s="62">
        <v>0</v>
      </c>
      <c r="AY297" s="62">
        <v>0</v>
      </c>
      <c r="AZ297" s="62">
        <v>0</v>
      </c>
      <c r="BA297" s="62">
        <v>0</v>
      </c>
      <c r="BB297" s="62">
        <v>0</v>
      </c>
      <c r="BC297" s="62">
        <v>0</v>
      </c>
      <c r="BD297" s="62">
        <v>0</v>
      </c>
      <c r="BE297" s="62">
        <v>0</v>
      </c>
      <c r="BF297" s="62">
        <v>0</v>
      </c>
      <c r="BG297" s="62">
        <v>0</v>
      </c>
      <c r="BH297" s="62">
        <v>0</v>
      </c>
      <c r="BI297" s="62">
        <v>0</v>
      </c>
      <c r="BJ297" s="62">
        <v>0</v>
      </c>
      <c r="BK297" s="62">
        <v>0</v>
      </c>
      <c r="BL297" s="62">
        <v>0</v>
      </c>
      <c r="BM297" s="62">
        <v>0</v>
      </c>
      <c r="BN297" s="74">
        <v>0</v>
      </c>
      <c r="BO297" s="75">
        <v>0</v>
      </c>
      <c r="BP297" s="62">
        <v>0</v>
      </c>
      <c r="BQ297" s="62">
        <v>0</v>
      </c>
      <c r="BR297" s="62">
        <v>0</v>
      </c>
      <c r="BS297" s="62">
        <v>14.132999999999999</v>
      </c>
      <c r="BT297" s="62">
        <v>2435</v>
      </c>
      <c r="BU297" s="62">
        <v>0.14963507155857181</v>
      </c>
      <c r="BV297" s="62">
        <v>14.16</v>
      </c>
      <c r="BW297" s="62">
        <v>35990</v>
      </c>
      <c r="BX297" s="62">
        <v>9.0550237562924529</v>
      </c>
      <c r="BY297" s="62">
        <v>14.17</v>
      </c>
      <c r="BZ297" s="62">
        <v>10035</v>
      </c>
      <c r="CA297" s="62">
        <v>4.2209787784493447</v>
      </c>
      <c r="CB297" s="62">
        <v>14.17</v>
      </c>
      <c r="CC297" s="62">
        <v>14140</v>
      </c>
      <c r="CD297" s="62">
        <v>8.4033250212891595</v>
      </c>
      <c r="CE297" s="62">
        <v>14.17</v>
      </c>
      <c r="CF297" s="62">
        <v>41750</v>
      </c>
      <c r="CG297" s="62">
        <v>32.234700408319547</v>
      </c>
      <c r="CH297" s="62">
        <v>14.185</v>
      </c>
      <c r="CI297" s="62">
        <v>11435</v>
      </c>
      <c r="CJ297" s="62">
        <v>10.72297526303093</v>
      </c>
      <c r="CK297" s="62">
        <v>14.179</v>
      </c>
      <c r="CL297" s="62">
        <v>2110</v>
      </c>
      <c r="CM297" s="62">
        <v>2.3528769950637893</v>
      </c>
      <c r="CN297" s="62">
        <v>14.175000000000001</v>
      </c>
      <c r="CO297" s="62">
        <v>16690</v>
      </c>
      <c r="CP297" s="62">
        <v>21.250036972909939</v>
      </c>
      <c r="CQ297" s="62">
        <v>14.179</v>
      </c>
      <c r="CR297" s="62">
        <v>15</v>
      </c>
      <c r="CS297" s="62">
        <v>2.1304590776601264E-2</v>
      </c>
      <c r="CT297" s="62">
        <v>14.179</v>
      </c>
      <c r="CU297" s="62">
        <v>15</v>
      </c>
      <c r="CV297" s="62">
        <v>2.346366343588922E-2</v>
      </c>
      <c r="CW297" s="62">
        <v>14.179</v>
      </c>
      <c r="CX297" s="62">
        <v>159465</v>
      </c>
      <c r="CY297" s="62">
        <v>272.99472748239646</v>
      </c>
      <c r="CZ297" s="62">
        <v>14.217000000000001</v>
      </c>
      <c r="DA297" s="62">
        <v>15</v>
      </c>
      <c r="DB297" s="62">
        <v>2.8029101636561287E-2</v>
      </c>
      <c r="DC297" s="62">
        <v>14.242000000000001</v>
      </c>
      <c r="DD297" s="62">
        <v>15</v>
      </c>
      <c r="DE297" s="62">
        <v>2.9824662481813775E-2</v>
      </c>
      <c r="DF297" s="62">
        <v>14.27</v>
      </c>
      <c r="DG297" s="62">
        <v>3825</v>
      </c>
      <c r="DH297" s="62">
        <v>8.1763934430535024</v>
      </c>
      <c r="DI297" s="62">
        <v>0</v>
      </c>
      <c r="DJ297" s="62">
        <v>0</v>
      </c>
      <c r="DK297" s="62">
        <v>0</v>
      </c>
      <c r="DL297" s="62">
        <v>0</v>
      </c>
      <c r="DM297" s="62">
        <v>0</v>
      </c>
      <c r="DN297" s="62">
        <v>0</v>
      </c>
      <c r="DO297" s="62">
        <v>14.38</v>
      </c>
      <c r="DP297" s="62">
        <v>46175</v>
      </c>
      <c r="DQ297" s="62">
        <v>115.9771295762821</v>
      </c>
      <c r="DR297" s="62">
        <v>0</v>
      </c>
      <c r="DS297" s="62">
        <v>0</v>
      </c>
      <c r="DT297" s="62">
        <v>0</v>
      </c>
      <c r="DU297" s="62">
        <v>0</v>
      </c>
      <c r="DV297" s="62">
        <v>0</v>
      </c>
      <c r="DW297" s="62">
        <v>0</v>
      </c>
      <c r="DX297" s="62">
        <v>14.49</v>
      </c>
      <c r="DY297" s="62">
        <v>3050</v>
      </c>
      <c r="DZ297" s="62">
        <v>8.7630403353438293</v>
      </c>
      <c r="EA297" s="62"/>
      <c r="EB297" s="62"/>
      <c r="EC297" s="62"/>
      <c r="ED297" s="62"/>
      <c r="EE297" s="62"/>
      <c r="EF297" s="62"/>
      <c r="EG297" s="62">
        <v>14.63</v>
      </c>
      <c r="EH297" s="62">
        <v>225420</v>
      </c>
      <c r="EI297" s="62">
        <v>718.21916602004853</v>
      </c>
      <c r="EJ297" s="62"/>
      <c r="EK297" s="62">
        <v>0</v>
      </c>
      <c r="EL297" s="62">
        <v>0</v>
      </c>
      <c r="EM297" s="62">
        <v>0</v>
      </c>
      <c r="EN297" s="62">
        <v>0</v>
      </c>
      <c r="EO297" s="62">
        <v>0</v>
      </c>
      <c r="EP297" s="62">
        <v>14.79</v>
      </c>
      <c r="EQ297" s="62">
        <v>13210</v>
      </c>
      <c r="ER297" s="62">
        <v>45.829576556675725</v>
      </c>
      <c r="ES297" s="62">
        <v>14.96</v>
      </c>
      <c r="ET297" s="62">
        <v>13735</v>
      </c>
      <c r="EU297" s="62">
        <v>51.263609289909205</v>
      </c>
      <c r="EV297" s="62">
        <v>15.093</v>
      </c>
      <c r="EW297" s="62">
        <v>80</v>
      </c>
      <c r="EX297" s="62">
        <v>0.31802871169682784</v>
      </c>
      <c r="EY297" s="62">
        <v>15.2</v>
      </c>
      <c r="EZ297" s="62">
        <v>89595</v>
      </c>
      <c r="FA297" s="62">
        <v>375.23845043188862</v>
      </c>
      <c r="FB297" s="62">
        <v>15.295999999999999</v>
      </c>
      <c r="FC297" s="62">
        <v>75</v>
      </c>
      <c r="FD297" s="62">
        <v>0.32820286891465456</v>
      </c>
      <c r="FE297" s="62">
        <v>15.38</v>
      </c>
      <c r="FF297" s="62">
        <v>2465</v>
      </c>
      <c r="FG297" s="62">
        <v>11.209247122608078</v>
      </c>
      <c r="FH297" s="62">
        <v>15.44</v>
      </c>
      <c r="FI297" s="62">
        <v>185</v>
      </c>
      <c r="FJ297" s="62">
        <v>0.87183004923248164</v>
      </c>
      <c r="FK297" s="62">
        <v>15.49</v>
      </c>
      <c r="FL297" s="76">
        <v>44830</v>
      </c>
      <c r="FM297" s="76">
        <v>217.61636884470431</v>
      </c>
      <c r="FN297" s="76">
        <v>15.493</v>
      </c>
      <c r="FO297" s="76">
        <v>15</v>
      </c>
      <c r="FP297" s="76">
        <v>7.4756634951545956E-2</v>
      </c>
      <c r="FQ297" s="76">
        <v>15.494999999999999</v>
      </c>
      <c r="FR297" s="76">
        <v>840</v>
      </c>
      <c r="FS297" s="76">
        <v>4.2812655000139337</v>
      </c>
      <c r="FT297" s="76">
        <v>15.497999999999999</v>
      </c>
      <c r="FU297" s="76">
        <v>2905</v>
      </c>
      <c r="FV297" s="76">
        <v>15.111397698836779</v>
      </c>
      <c r="FW297" s="76">
        <v>15.5</v>
      </c>
      <c r="FX297" s="76">
        <v>114695</v>
      </c>
      <c r="FY297" s="76">
        <v>606.74073340307814</v>
      </c>
      <c r="FZ297" s="76">
        <v>15.523</v>
      </c>
      <c r="GA297" s="76">
        <v>0</v>
      </c>
      <c r="GB297" s="76">
        <v>0</v>
      </c>
      <c r="GC297" s="62">
        <v>15.544</v>
      </c>
      <c r="GD297" s="62">
        <v>0</v>
      </c>
      <c r="GE297" s="62">
        <v>0</v>
      </c>
      <c r="GF297" s="62">
        <v>15.564</v>
      </c>
      <c r="GG297" s="62">
        <v>0</v>
      </c>
      <c r="GH297" s="62">
        <v>0</v>
      </c>
      <c r="GI297" s="62">
        <v>15.582000000000001</v>
      </c>
      <c r="GJ297" s="62">
        <v>1090</v>
      </c>
      <c r="GK297" s="62">
        <v>5.9920195870515771</v>
      </c>
      <c r="GL297" s="62">
        <v>15.613</v>
      </c>
      <c r="GM297" s="62">
        <v>0</v>
      </c>
      <c r="GN297" s="62">
        <v>0</v>
      </c>
      <c r="GO297" s="62">
        <v>15.64</v>
      </c>
      <c r="GP297" s="62">
        <v>13880</v>
      </c>
      <c r="GQ297" s="62">
        <v>77.005480562743671</v>
      </c>
      <c r="GR297" s="62">
        <v>15.685</v>
      </c>
      <c r="GS297" s="62">
        <v>0</v>
      </c>
      <c r="GT297" s="62">
        <v>0</v>
      </c>
      <c r="GU297" s="62">
        <v>15.724</v>
      </c>
      <c r="GV297" s="62">
        <v>640</v>
      </c>
      <c r="GW297" s="62">
        <v>3.497524842408307</v>
      </c>
      <c r="GX297" s="62">
        <v>15.757999999999999</v>
      </c>
      <c r="GY297" s="62">
        <v>0</v>
      </c>
      <c r="GZ297" s="62">
        <v>0</v>
      </c>
      <c r="HA297" s="62">
        <v>15.79</v>
      </c>
      <c r="HB297" s="62">
        <v>25180</v>
      </c>
      <c r="HC297" s="62">
        <v>133.31131695993943</v>
      </c>
      <c r="HD297" s="62">
        <v>15.9</v>
      </c>
      <c r="HE297" s="62">
        <v>685</v>
      </c>
      <c r="HF297" s="62">
        <v>3.4501571587936715</v>
      </c>
      <c r="HG297" s="62">
        <v>16</v>
      </c>
      <c r="HH297" s="62">
        <v>10830</v>
      </c>
      <c r="HI297" s="62">
        <v>51.3429349774635</v>
      </c>
      <c r="HJ297" s="62">
        <v>0</v>
      </c>
      <c r="HK297" s="62">
        <v>0</v>
      </c>
      <c r="HL297" s="62">
        <v>0</v>
      </c>
      <c r="HM297" s="62">
        <v>16</v>
      </c>
      <c r="HN297" s="62">
        <v>0</v>
      </c>
      <c r="HO297" s="62">
        <v>0</v>
      </c>
      <c r="HP297" s="62">
        <v>16</v>
      </c>
      <c r="HQ297" s="62">
        <v>0</v>
      </c>
      <c r="HR297" s="62">
        <v>0</v>
      </c>
    </row>
    <row r="298" spans="32:226" s="43" customFormat="1">
      <c r="AF298" s="54">
        <v>42438</v>
      </c>
      <c r="AG298" s="43">
        <v>13.89</v>
      </c>
      <c r="AH298" s="43">
        <v>247240</v>
      </c>
      <c r="AI298" s="43">
        <f t="shared" si="80"/>
        <v>247240</v>
      </c>
      <c r="AK298" s="58">
        <f t="shared" si="81"/>
        <v>42419</v>
      </c>
      <c r="AL298" s="43">
        <f t="shared" si="85"/>
        <v>293</v>
      </c>
      <c r="AM298" s="43">
        <f>IF(AK298="","",NETWORKDAYS(AK298,$AM$2,FERIADOS!$A$1:$A$830)-1)</f>
        <v>219</v>
      </c>
      <c r="AN298" s="63">
        <v>4.0220000000000002</v>
      </c>
      <c r="AO298" s="43">
        <f t="shared" si="82"/>
        <v>14.234999999999999</v>
      </c>
      <c r="AP298" s="50">
        <f t="shared" si="83"/>
        <v>164365</v>
      </c>
      <c r="AQ298" s="59">
        <f t="shared" si="79"/>
        <v>276.93728092090817</v>
      </c>
      <c r="AR298" s="59">
        <f t="shared" si="84"/>
        <v>0</v>
      </c>
      <c r="AS298" s="72">
        <v>42419</v>
      </c>
      <c r="AT298" s="73">
        <v>2762.5895262477711</v>
      </c>
      <c r="AU298" s="62">
        <v>0</v>
      </c>
      <c r="AV298" s="62">
        <v>0</v>
      </c>
      <c r="AW298" s="62">
        <v>0</v>
      </c>
      <c r="AX298" s="62">
        <v>0</v>
      </c>
      <c r="AY298" s="62">
        <v>0</v>
      </c>
      <c r="AZ298" s="62">
        <v>0</v>
      </c>
      <c r="BA298" s="62">
        <v>0</v>
      </c>
      <c r="BB298" s="62">
        <v>0</v>
      </c>
      <c r="BC298" s="62">
        <v>0</v>
      </c>
      <c r="BD298" s="62">
        <v>0</v>
      </c>
      <c r="BE298" s="62">
        <v>0</v>
      </c>
      <c r="BF298" s="62">
        <v>0</v>
      </c>
      <c r="BG298" s="62">
        <v>0</v>
      </c>
      <c r="BH298" s="62">
        <v>0</v>
      </c>
      <c r="BI298" s="62">
        <v>0</v>
      </c>
      <c r="BJ298" s="62">
        <v>0</v>
      </c>
      <c r="BK298" s="62">
        <v>0</v>
      </c>
      <c r="BL298" s="62">
        <v>0</v>
      </c>
      <c r="BM298" s="62">
        <v>0</v>
      </c>
      <c r="BN298" s="74">
        <v>0</v>
      </c>
      <c r="BO298" s="75">
        <v>0</v>
      </c>
      <c r="BP298" s="62">
        <v>0</v>
      </c>
      <c r="BQ298" s="62">
        <v>0</v>
      </c>
      <c r="BR298" s="62">
        <v>0</v>
      </c>
      <c r="BS298" s="62">
        <v>14.135</v>
      </c>
      <c r="BT298" s="62">
        <v>2520</v>
      </c>
      <c r="BU298" s="62">
        <v>0.17354266336937674</v>
      </c>
      <c r="BV298" s="62">
        <v>14.157</v>
      </c>
      <c r="BW298" s="62">
        <v>73110</v>
      </c>
      <c r="BX298" s="62">
        <v>18.659815460390387</v>
      </c>
      <c r="BY298" s="62">
        <v>14.175000000000001</v>
      </c>
      <c r="BZ298" s="62">
        <v>19645</v>
      </c>
      <c r="CA298" s="62">
        <v>8.2677167643820209</v>
      </c>
      <c r="CB298" s="62">
        <v>14.2</v>
      </c>
      <c r="CC298" s="62">
        <v>38235</v>
      </c>
      <c r="CD298" s="62">
        <v>22.592460829099185</v>
      </c>
      <c r="CE298" s="62">
        <v>14.205</v>
      </c>
      <c r="CF298" s="62">
        <v>85515</v>
      </c>
      <c r="CG298" s="62">
        <v>65.419763494249764</v>
      </c>
      <c r="CH298" s="62">
        <v>14.22</v>
      </c>
      <c r="CI298" s="62">
        <v>15</v>
      </c>
      <c r="CJ298" s="62">
        <v>1.3908807550852872E-2</v>
      </c>
      <c r="CK298" s="62">
        <v>14.225</v>
      </c>
      <c r="CL298" s="62">
        <v>210</v>
      </c>
      <c r="CM298" s="62">
        <v>0.23117144419001143</v>
      </c>
      <c r="CN298" s="62">
        <v>14.23</v>
      </c>
      <c r="CO298" s="62">
        <v>11550</v>
      </c>
      <c r="CP298" s="62">
        <v>14.500702281887973</v>
      </c>
      <c r="CQ298" s="62">
        <v>14.234999999999999</v>
      </c>
      <c r="CR298" s="62">
        <v>370</v>
      </c>
      <c r="CS298" s="62">
        <v>0.51778984258722693</v>
      </c>
      <c r="CT298" s="62">
        <v>14.234999999999999</v>
      </c>
      <c r="CU298" s="62">
        <v>370</v>
      </c>
      <c r="CV298" s="62">
        <v>0.56991682435670588</v>
      </c>
      <c r="CW298" s="62">
        <v>14.234999999999999</v>
      </c>
      <c r="CX298" s="62">
        <v>164365</v>
      </c>
      <c r="CY298" s="62">
        <v>276.93728092090817</v>
      </c>
      <c r="CZ298" s="62">
        <v>14.287000000000001</v>
      </c>
      <c r="DA298" s="62">
        <v>1010</v>
      </c>
      <c r="DB298" s="62">
        <v>1.8561023988503493</v>
      </c>
      <c r="DC298" s="62">
        <v>14.323</v>
      </c>
      <c r="DD298" s="62">
        <v>520</v>
      </c>
      <c r="DE298" s="62">
        <v>1.0162986567757442</v>
      </c>
      <c r="DF298" s="62">
        <v>14.362</v>
      </c>
      <c r="DG298" s="62">
        <v>2140</v>
      </c>
      <c r="DH298" s="62">
        <v>4.4939117794309809</v>
      </c>
      <c r="DI298" s="62">
        <v>0</v>
      </c>
      <c r="DJ298" s="62">
        <v>0</v>
      </c>
      <c r="DK298" s="62">
        <v>0</v>
      </c>
      <c r="DL298" s="62">
        <v>0</v>
      </c>
      <c r="DM298" s="62">
        <v>0</v>
      </c>
      <c r="DN298" s="62">
        <v>0</v>
      </c>
      <c r="DO298" s="62">
        <v>14.44</v>
      </c>
      <c r="DP298" s="62">
        <v>24070</v>
      </c>
      <c r="DQ298" s="62">
        <v>59.381432197822114</v>
      </c>
      <c r="DR298" s="62">
        <v>0</v>
      </c>
      <c r="DS298" s="62">
        <v>0</v>
      </c>
      <c r="DT298" s="62">
        <v>0</v>
      </c>
      <c r="DU298" s="62">
        <v>0</v>
      </c>
      <c r="DV298" s="62">
        <v>0</v>
      </c>
      <c r="DW298" s="62">
        <v>0</v>
      </c>
      <c r="DX298" s="62">
        <v>14.59</v>
      </c>
      <c r="DY298" s="62">
        <v>3715</v>
      </c>
      <c r="DZ298" s="62">
        <v>10.468110652669395</v>
      </c>
      <c r="EA298" s="62"/>
      <c r="EB298" s="62"/>
      <c r="EC298" s="62"/>
      <c r="ED298" s="62"/>
      <c r="EE298" s="62"/>
      <c r="EF298" s="62"/>
      <c r="EG298" s="62">
        <v>14.67</v>
      </c>
      <c r="EH298" s="62">
        <v>251100</v>
      </c>
      <c r="EI298" s="62">
        <v>785.38831462656958</v>
      </c>
      <c r="EJ298" s="62"/>
      <c r="EK298" s="62">
        <v>0</v>
      </c>
      <c r="EL298" s="62">
        <v>0</v>
      </c>
      <c r="EM298" s="62">
        <v>0</v>
      </c>
      <c r="EN298" s="62">
        <v>0</v>
      </c>
      <c r="EO298" s="62">
        <v>0</v>
      </c>
      <c r="EP298" s="62">
        <v>14.868</v>
      </c>
      <c r="EQ298" s="62">
        <v>11750</v>
      </c>
      <c r="ER298" s="62">
        <v>39.963447260284894</v>
      </c>
      <c r="ES298" s="62">
        <v>15.03</v>
      </c>
      <c r="ET298" s="62">
        <v>14095</v>
      </c>
      <c r="EU298" s="62">
        <v>51.566406997410702</v>
      </c>
      <c r="EV298" s="62">
        <v>15.18</v>
      </c>
      <c r="EW298" s="62">
        <v>215</v>
      </c>
      <c r="EX298" s="62">
        <v>0.837076898919345</v>
      </c>
      <c r="EY298" s="62">
        <v>15.3</v>
      </c>
      <c r="EZ298" s="62">
        <v>97800</v>
      </c>
      <c r="FA298" s="62">
        <v>400.85382468777925</v>
      </c>
      <c r="FB298" s="62">
        <v>15.423</v>
      </c>
      <c r="FC298" s="62">
        <v>65</v>
      </c>
      <c r="FD298" s="62">
        <v>0.27801186171637937</v>
      </c>
      <c r="FE298" s="62">
        <v>15.53</v>
      </c>
      <c r="FF298" s="62">
        <v>4500</v>
      </c>
      <c r="FG298" s="62">
        <v>19.97593343165471</v>
      </c>
      <c r="FH298" s="62">
        <v>15.595000000000001</v>
      </c>
      <c r="FI298" s="62">
        <v>60</v>
      </c>
      <c r="FJ298" s="62">
        <v>0.27585132381169747</v>
      </c>
      <c r="FK298" s="62">
        <v>15.65</v>
      </c>
      <c r="FL298" s="76">
        <v>32655</v>
      </c>
      <c r="FM298" s="76">
        <v>154.54892235532947</v>
      </c>
      <c r="FN298" s="76">
        <v>15.679</v>
      </c>
      <c r="FO298" s="76">
        <v>35</v>
      </c>
      <c r="FP298" s="76">
        <v>0.16980368232766388</v>
      </c>
      <c r="FQ298" s="76">
        <v>15.705</v>
      </c>
      <c r="FR298" s="76">
        <v>40</v>
      </c>
      <c r="FS298" s="76">
        <v>0.19815239272583737</v>
      </c>
      <c r="FT298" s="76">
        <v>15.728999999999999</v>
      </c>
      <c r="FU298" s="76">
        <v>0</v>
      </c>
      <c r="FV298" s="76">
        <v>0</v>
      </c>
      <c r="FW298" s="76">
        <v>15.75</v>
      </c>
      <c r="FX298" s="76">
        <v>95100</v>
      </c>
      <c r="FY298" s="76">
        <v>487.48907407248663</v>
      </c>
      <c r="FZ298" s="76">
        <v>15.774000000000001</v>
      </c>
      <c r="GA298" s="76">
        <v>0</v>
      </c>
      <c r="GB298" s="76">
        <v>0</v>
      </c>
      <c r="GC298" s="62">
        <v>15.797000000000001</v>
      </c>
      <c r="GD298" s="62">
        <v>15</v>
      </c>
      <c r="GE298" s="62">
        <v>7.8590837755112955E-2</v>
      </c>
      <c r="GF298" s="62">
        <v>15.818999999999999</v>
      </c>
      <c r="GG298" s="62">
        <v>0</v>
      </c>
      <c r="GH298" s="62">
        <v>0</v>
      </c>
      <c r="GI298" s="62">
        <v>15.837999999999999</v>
      </c>
      <c r="GJ298" s="62">
        <v>210</v>
      </c>
      <c r="GK298" s="62">
        <v>1.1156942092286399</v>
      </c>
      <c r="GL298" s="62">
        <v>15.871</v>
      </c>
      <c r="GM298" s="62">
        <v>0</v>
      </c>
      <c r="GN298" s="62">
        <v>0</v>
      </c>
      <c r="GO298" s="62">
        <v>15.9</v>
      </c>
      <c r="GP298" s="62">
        <v>8980</v>
      </c>
      <c r="GQ298" s="62">
        <v>48.025628085469322</v>
      </c>
      <c r="GR298" s="62">
        <v>15.945</v>
      </c>
      <c r="GS298" s="62">
        <v>0</v>
      </c>
      <c r="GT298" s="62">
        <v>0</v>
      </c>
      <c r="GU298" s="62">
        <v>15.984</v>
      </c>
      <c r="GV298" s="62">
        <v>55</v>
      </c>
      <c r="GW298" s="62">
        <v>0.28907966953953923</v>
      </c>
      <c r="GX298" s="62">
        <v>16.018000000000001</v>
      </c>
      <c r="GY298" s="62">
        <v>0</v>
      </c>
      <c r="GZ298" s="62">
        <v>0</v>
      </c>
      <c r="HA298" s="62">
        <v>16.05</v>
      </c>
      <c r="HB298" s="62">
        <v>19075</v>
      </c>
      <c r="HC298" s="62">
        <v>96.905152558696386</v>
      </c>
      <c r="HD298" s="62">
        <v>16.149999999999999</v>
      </c>
      <c r="HE298" s="62">
        <v>1950</v>
      </c>
      <c r="HF298" s="62">
        <v>9.4117412610860054</v>
      </c>
      <c r="HG298" s="62">
        <v>16.28</v>
      </c>
      <c r="HH298" s="62">
        <v>39855</v>
      </c>
      <c r="HI298" s="62">
        <v>180.11889501645948</v>
      </c>
      <c r="HJ298" s="62">
        <v>0</v>
      </c>
      <c r="HK298" s="62">
        <v>0</v>
      </c>
      <c r="HL298" s="62">
        <v>0</v>
      </c>
      <c r="HM298" s="62">
        <v>16.28</v>
      </c>
      <c r="HN298" s="62">
        <v>0</v>
      </c>
      <c r="HO298" s="62">
        <v>0</v>
      </c>
      <c r="HP298" s="62">
        <v>16.28</v>
      </c>
      <c r="HQ298" s="62">
        <v>0</v>
      </c>
      <c r="HR298" s="62">
        <v>0</v>
      </c>
    </row>
    <row r="299" spans="32:226" s="43" customFormat="1">
      <c r="AF299" s="54">
        <v>42439</v>
      </c>
      <c r="AG299" s="43">
        <v>13.83</v>
      </c>
      <c r="AH299" s="43">
        <v>185405</v>
      </c>
      <c r="AI299" s="43">
        <f t="shared" si="80"/>
        <v>185405</v>
      </c>
      <c r="AK299" s="58">
        <f t="shared" si="81"/>
        <v>42418</v>
      </c>
      <c r="AL299" s="43">
        <f t="shared" si="85"/>
        <v>294</v>
      </c>
      <c r="AM299" s="43">
        <f>IF(AK299="","",NETWORKDAYS(AK299,$AM$2,FERIADOS!$A$1:$A$830)-1)</f>
        <v>220</v>
      </c>
      <c r="AN299" s="63">
        <v>4.0294999999999996</v>
      </c>
      <c r="AO299" s="43">
        <f t="shared" si="82"/>
        <v>14.32</v>
      </c>
      <c r="AP299" s="50">
        <f t="shared" si="83"/>
        <v>134370</v>
      </c>
      <c r="AQ299" s="59">
        <f t="shared" si="79"/>
        <v>226.57368460821402</v>
      </c>
      <c r="AR299" s="59">
        <f t="shared" si="84"/>
        <v>0</v>
      </c>
      <c r="AS299" s="72">
        <v>42418</v>
      </c>
      <c r="AT299" s="73">
        <v>2750.6966820182033</v>
      </c>
      <c r="AU299" s="62">
        <v>0</v>
      </c>
      <c r="AV299" s="62">
        <v>0</v>
      </c>
      <c r="AW299" s="62">
        <v>0</v>
      </c>
      <c r="AX299" s="62">
        <v>0</v>
      </c>
      <c r="AY299" s="62">
        <v>0</v>
      </c>
      <c r="AZ299" s="62">
        <v>0</v>
      </c>
      <c r="BA299" s="62">
        <v>0</v>
      </c>
      <c r="BB299" s="62">
        <v>0</v>
      </c>
      <c r="BC299" s="62">
        <v>0</v>
      </c>
      <c r="BD299" s="62">
        <v>0</v>
      </c>
      <c r="BE299" s="62">
        <v>0</v>
      </c>
      <c r="BF299" s="62">
        <v>0</v>
      </c>
      <c r="BG299" s="62">
        <v>0</v>
      </c>
      <c r="BH299" s="62">
        <v>0</v>
      </c>
      <c r="BI299" s="62">
        <v>0</v>
      </c>
      <c r="BJ299" s="62">
        <v>0</v>
      </c>
      <c r="BK299" s="62">
        <v>0</v>
      </c>
      <c r="BL299" s="62">
        <v>0</v>
      </c>
      <c r="BM299" s="62">
        <v>0</v>
      </c>
      <c r="BN299" s="74">
        <v>0</v>
      </c>
      <c r="BO299" s="75">
        <v>0</v>
      </c>
      <c r="BP299" s="62">
        <v>0</v>
      </c>
      <c r="BQ299" s="62">
        <v>0</v>
      </c>
      <c r="BR299" s="62">
        <v>0</v>
      </c>
      <c r="BS299" s="62">
        <v>14.135</v>
      </c>
      <c r="BT299" s="62">
        <v>2650</v>
      </c>
      <c r="BU299" s="62">
        <v>0.20481755031242696</v>
      </c>
      <c r="BV299" s="62">
        <v>14.17</v>
      </c>
      <c r="BW299" s="62">
        <v>244050</v>
      </c>
      <c r="BX299" s="62">
        <v>64.203247446176576</v>
      </c>
      <c r="BY299" s="62">
        <v>14.19</v>
      </c>
      <c r="BZ299" s="62">
        <v>20620</v>
      </c>
      <c r="CA299" s="62">
        <v>8.8290960282175206</v>
      </c>
      <c r="CB299" s="62">
        <v>14.2</v>
      </c>
      <c r="CC299" s="62">
        <v>16220</v>
      </c>
      <c r="CD299" s="62">
        <v>9.695930938020755</v>
      </c>
      <c r="CE299" s="62">
        <v>14.24</v>
      </c>
      <c r="CF299" s="62">
        <v>80460</v>
      </c>
      <c r="CG299" s="62">
        <v>62.039870705315444</v>
      </c>
      <c r="CH299" s="62">
        <v>14.3</v>
      </c>
      <c r="CI299" s="62">
        <v>20</v>
      </c>
      <c r="CJ299" s="62">
        <v>1.8644062732027112E-2</v>
      </c>
      <c r="CK299" s="62">
        <v>14.3</v>
      </c>
      <c r="CL299" s="62">
        <v>10</v>
      </c>
      <c r="CM299" s="62">
        <v>1.105080551851303E-2</v>
      </c>
      <c r="CN299" s="62">
        <v>14.285</v>
      </c>
      <c r="CO299" s="62">
        <v>39825</v>
      </c>
      <c r="CP299" s="62">
        <v>50.156073860526703</v>
      </c>
      <c r="CQ299" s="62">
        <v>14.31</v>
      </c>
      <c r="CR299" s="62">
        <v>350</v>
      </c>
      <c r="CS299" s="62">
        <v>0.49082526897091744</v>
      </c>
      <c r="CT299" s="62">
        <v>14.31</v>
      </c>
      <c r="CU299" s="62">
        <v>350</v>
      </c>
      <c r="CV299" s="62">
        <v>0.53990468961022586</v>
      </c>
      <c r="CW299" s="62">
        <v>14.31</v>
      </c>
      <c r="CX299" s="62">
        <v>134370</v>
      </c>
      <c r="CY299" s="62">
        <v>226.57368460821402</v>
      </c>
      <c r="CZ299" s="62">
        <v>14.369</v>
      </c>
      <c r="DA299" s="62">
        <v>10</v>
      </c>
      <c r="DB299" s="62">
        <v>1.8383168520256295E-2</v>
      </c>
      <c r="DC299" s="62">
        <v>14.403</v>
      </c>
      <c r="DD299" s="62">
        <v>10</v>
      </c>
      <c r="DE299" s="62">
        <v>1.9544606593627799E-2</v>
      </c>
      <c r="DF299" s="62">
        <v>14.44</v>
      </c>
      <c r="DG299" s="62">
        <v>8160</v>
      </c>
      <c r="DH299" s="62">
        <v>17.130208392832373</v>
      </c>
      <c r="DI299" s="62">
        <v>0</v>
      </c>
      <c r="DJ299" s="62">
        <v>0</v>
      </c>
      <c r="DK299" s="62">
        <v>0</v>
      </c>
      <c r="DL299" s="62">
        <v>0</v>
      </c>
      <c r="DM299" s="62">
        <v>0</v>
      </c>
      <c r="DN299" s="62">
        <v>0</v>
      </c>
      <c r="DO299" s="62">
        <v>14.58</v>
      </c>
      <c r="DP299" s="62">
        <v>33350</v>
      </c>
      <c r="DQ299" s="62">
        <v>82.078919842147656</v>
      </c>
      <c r="DR299" s="62">
        <v>0</v>
      </c>
      <c r="DS299" s="62">
        <v>0</v>
      </c>
      <c r="DT299" s="62">
        <v>0</v>
      </c>
      <c r="DU299" s="62">
        <v>0</v>
      </c>
      <c r="DV299" s="62">
        <v>0</v>
      </c>
      <c r="DW299" s="62">
        <v>0</v>
      </c>
      <c r="DX299" s="62">
        <v>14.71</v>
      </c>
      <c r="DY299" s="62">
        <v>5065</v>
      </c>
      <c r="DZ299" s="62">
        <v>14.233639403592385</v>
      </c>
      <c r="EA299" s="62"/>
      <c r="EB299" s="62"/>
      <c r="EC299" s="62"/>
      <c r="ED299" s="62"/>
      <c r="EE299" s="62"/>
      <c r="EF299" s="62"/>
      <c r="EG299" s="62">
        <v>14.83</v>
      </c>
      <c r="EH299" s="62">
        <v>236250</v>
      </c>
      <c r="EI299" s="62">
        <v>735.79120742553607</v>
      </c>
      <c r="EJ299" s="62"/>
      <c r="EK299" s="62">
        <v>0</v>
      </c>
      <c r="EL299" s="62">
        <v>0</v>
      </c>
      <c r="EM299" s="62">
        <v>0</v>
      </c>
      <c r="EN299" s="62">
        <v>0</v>
      </c>
      <c r="EO299" s="62">
        <v>0</v>
      </c>
      <c r="EP299" s="62">
        <v>15.02</v>
      </c>
      <c r="EQ299" s="62">
        <v>20715</v>
      </c>
      <c r="ER299" s="62">
        <v>70.128773462298597</v>
      </c>
      <c r="ES299" s="62">
        <v>15.19</v>
      </c>
      <c r="ET299" s="62">
        <v>11305</v>
      </c>
      <c r="EU299" s="62">
        <v>41.136480724952833</v>
      </c>
      <c r="EV299" s="62">
        <v>15.350999999999999</v>
      </c>
      <c r="EW299" s="62">
        <v>80</v>
      </c>
      <c r="EX299" s="62">
        <v>0.30952672501330275</v>
      </c>
      <c r="EY299" s="62">
        <v>15.48</v>
      </c>
      <c r="EZ299" s="62">
        <v>80730</v>
      </c>
      <c r="FA299" s="62">
        <v>328.56265305771643</v>
      </c>
      <c r="FB299" s="62">
        <v>15.598000000000001</v>
      </c>
      <c r="FC299" s="62">
        <v>55</v>
      </c>
      <c r="FD299" s="62">
        <v>0.23351548297488534</v>
      </c>
      <c r="FE299" s="62">
        <v>15.7</v>
      </c>
      <c r="FF299" s="62">
        <v>5250</v>
      </c>
      <c r="FG299" s="62">
        <v>23.127924753049221</v>
      </c>
      <c r="FH299" s="62">
        <v>15.76</v>
      </c>
      <c r="FI299" s="62">
        <v>60</v>
      </c>
      <c r="FJ299" s="62">
        <v>0.27367824357086495</v>
      </c>
      <c r="FK299" s="62">
        <v>15.81</v>
      </c>
      <c r="FL299" s="76">
        <v>40345</v>
      </c>
      <c r="FM299" s="76">
        <v>189.397475592657</v>
      </c>
      <c r="FN299" s="76">
        <v>15.831</v>
      </c>
      <c r="FO299" s="76">
        <v>10</v>
      </c>
      <c r="FP299" s="76">
        <v>4.8120071612220733E-2</v>
      </c>
      <c r="FQ299" s="76">
        <v>15.85</v>
      </c>
      <c r="FR299" s="76">
        <v>845</v>
      </c>
      <c r="FS299" s="76">
        <v>4.1516667674198553</v>
      </c>
      <c r="FT299" s="76">
        <v>15.866</v>
      </c>
      <c r="FU299" s="76">
        <v>5</v>
      </c>
      <c r="FV299" s="76">
        <v>2.5034564151217919E-2</v>
      </c>
      <c r="FW299" s="76">
        <v>15.88</v>
      </c>
      <c r="FX299" s="76">
        <v>121620</v>
      </c>
      <c r="FY299" s="76">
        <v>618.34077785938211</v>
      </c>
      <c r="FZ299" s="76">
        <v>15.906000000000001</v>
      </c>
      <c r="GA299" s="76">
        <v>35</v>
      </c>
      <c r="GB299" s="76">
        <v>0.18002145632987457</v>
      </c>
      <c r="GC299" s="62">
        <v>15.93</v>
      </c>
      <c r="GD299" s="62">
        <v>25</v>
      </c>
      <c r="GE299" s="62">
        <v>0.12981296373395354</v>
      </c>
      <c r="GF299" s="62">
        <v>15.952999999999999</v>
      </c>
      <c r="GG299" s="62">
        <v>0</v>
      </c>
      <c r="GH299" s="62">
        <v>0</v>
      </c>
      <c r="GI299" s="62">
        <v>15.974</v>
      </c>
      <c r="GJ299" s="62">
        <v>790</v>
      </c>
      <c r="GK299" s="62">
        <v>4.1561648064273236</v>
      </c>
      <c r="GL299" s="62">
        <v>16.009</v>
      </c>
      <c r="GM299" s="62">
        <v>0</v>
      </c>
      <c r="GN299" s="62">
        <v>0</v>
      </c>
      <c r="GO299" s="62">
        <v>16.04</v>
      </c>
      <c r="GP299" s="62">
        <v>11145</v>
      </c>
      <c r="GQ299" s="62">
        <v>58.931822700913166</v>
      </c>
      <c r="GR299" s="62">
        <v>16.088000000000001</v>
      </c>
      <c r="GS299" s="62">
        <v>0</v>
      </c>
      <c r="GT299" s="62">
        <v>0</v>
      </c>
      <c r="GU299" s="62">
        <v>16.129000000000001</v>
      </c>
      <c r="GV299" s="62">
        <v>35</v>
      </c>
      <c r="GW299" s="62">
        <v>0.18158629182932226</v>
      </c>
      <c r="GX299" s="62">
        <v>16.166</v>
      </c>
      <c r="GY299" s="62">
        <v>0</v>
      </c>
      <c r="GZ299" s="62">
        <v>0</v>
      </c>
      <c r="HA299" s="62">
        <v>16.2</v>
      </c>
      <c r="HB299" s="62">
        <v>24695</v>
      </c>
      <c r="HC299" s="62">
        <v>123.62252201600162</v>
      </c>
      <c r="HD299" s="62">
        <v>16.3</v>
      </c>
      <c r="HE299" s="62">
        <v>125</v>
      </c>
      <c r="HF299" s="62">
        <v>0.59370717940648332</v>
      </c>
      <c r="HG299" s="62">
        <v>16.440000000000001</v>
      </c>
      <c r="HH299" s="62">
        <v>3410</v>
      </c>
      <c r="HI299" s="62">
        <v>15.130368495925461</v>
      </c>
      <c r="HJ299" s="62">
        <v>0</v>
      </c>
      <c r="HK299" s="62">
        <v>0</v>
      </c>
      <c r="HL299" s="62">
        <v>0</v>
      </c>
      <c r="HM299" s="62">
        <v>16.440000000000001</v>
      </c>
      <c r="HN299" s="62">
        <v>0</v>
      </c>
      <c r="HO299" s="62">
        <v>0</v>
      </c>
      <c r="HP299" s="62">
        <v>16.440000000000001</v>
      </c>
      <c r="HQ299" s="62">
        <v>0</v>
      </c>
      <c r="HR299" s="62">
        <v>0</v>
      </c>
    </row>
    <row r="300" spans="32:226" s="43" customFormat="1">
      <c r="AF300" s="54">
        <v>42440</v>
      </c>
      <c r="AG300" s="43">
        <v>13.73</v>
      </c>
      <c r="AH300" s="43">
        <v>150640</v>
      </c>
      <c r="AI300" s="43">
        <f t="shared" si="80"/>
        <v>150640</v>
      </c>
      <c r="AK300" s="58">
        <f t="shared" si="81"/>
        <v>42417</v>
      </c>
      <c r="AL300" s="43">
        <f t="shared" si="85"/>
        <v>295</v>
      </c>
      <c r="AM300" s="43">
        <f>IF(AK300="","",NETWORKDAYS(AK300,$AM$2,FERIADOS!$A$1:$A$830)-1)</f>
        <v>221</v>
      </c>
      <c r="AN300" s="63">
        <v>3.9902000000000002</v>
      </c>
      <c r="AO300" s="43">
        <f t="shared" si="82"/>
        <v>14.24</v>
      </c>
      <c r="AP300" s="50">
        <f t="shared" si="83"/>
        <v>235515</v>
      </c>
      <c r="AQ300" s="59">
        <f t="shared" si="79"/>
        <v>403.17334424673169</v>
      </c>
      <c r="AR300" s="59">
        <f t="shared" si="84"/>
        <v>0</v>
      </c>
      <c r="AS300" s="72">
        <v>42417</v>
      </c>
      <c r="AT300" s="73">
        <v>3181.6959911588615</v>
      </c>
      <c r="AU300" s="62">
        <v>0</v>
      </c>
      <c r="AV300" s="62">
        <v>0</v>
      </c>
      <c r="AW300" s="62">
        <v>0</v>
      </c>
      <c r="AX300" s="62">
        <v>0</v>
      </c>
      <c r="AY300" s="62">
        <v>0</v>
      </c>
      <c r="AZ300" s="62">
        <v>0</v>
      </c>
      <c r="BA300" s="62">
        <v>0</v>
      </c>
      <c r="BB300" s="62">
        <v>0</v>
      </c>
      <c r="BC300" s="62">
        <v>0</v>
      </c>
      <c r="BD300" s="62">
        <v>0</v>
      </c>
      <c r="BE300" s="62">
        <v>0</v>
      </c>
      <c r="BF300" s="62">
        <v>0</v>
      </c>
      <c r="BG300" s="62">
        <v>0</v>
      </c>
      <c r="BH300" s="62">
        <v>0</v>
      </c>
      <c r="BI300" s="62">
        <v>0</v>
      </c>
      <c r="BJ300" s="62">
        <v>0</v>
      </c>
      <c r="BK300" s="62">
        <v>0</v>
      </c>
      <c r="BL300" s="62">
        <v>0</v>
      </c>
      <c r="BM300" s="62">
        <v>0</v>
      </c>
      <c r="BN300" s="74">
        <v>0</v>
      </c>
      <c r="BO300" s="75">
        <v>0</v>
      </c>
      <c r="BP300" s="62">
        <v>0</v>
      </c>
      <c r="BQ300" s="62">
        <v>0</v>
      </c>
      <c r="BR300" s="62">
        <v>0</v>
      </c>
      <c r="BS300" s="62">
        <v>14.14</v>
      </c>
      <c r="BT300" s="62">
        <v>4195</v>
      </c>
      <c r="BU300" s="62">
        <v>0.36359643179771378</v>
      </c>
      <c r="BV300" s="62">
        <v>14.156000000000001</v>
      </c>
      <c r="BW300" s="62">
        <v>105090</v>
      </c>
      <c r="BX300" s="62">
        <v>28.808191557036309</v>
      </c>
      <c r="BY300" s="62">
        <v>14.185</v>
      </c>
      <c r="BZ300" s="62">
        <v>16710</v>
      </c>
      <c r="CA300" s="62">
        <v>7.3635620477377941</v>
      </c>
      <c r="CB300" s="62">
        <v>14.19</v>
      </c>
      <c r="CC300" s="62">
        <v>22995</v>
      </c>
      <c r="CD300" s="62">
        <v>14.068219996159401</v>
      </c>
      <c r="CE300" s="62">
        <v>14.195</v>
      </c>
      <c r="CF300" s="62">
        <v>113480</v>
      </c>
      <c r="CG300" s="62">
        <v>89.303525225085949</v>
      </c>
      <c r="CH300" s="62">
        <v>14.21</v>
      </c>
      <c r="CI300" s="62">
        <v>75</v>
      </c>
      <c r="CJ300" s="62">
        <v>7.1261949440821828E-2</v>
      </c>
      <c r="CK300" s="62">
        <v>14.22</v>
      </c>
      <c r="CL300" s="62">
        <v>1205</v>
      </c>
      <c r="CM300" s="62">
        <v>1.3552351230004827</v>
      </c>
      <c r="CN300" s="62">
        <v>14.215</v>
      </c>
      <c r="CO300" s="62">
        <v>28715</v>
      </c>
      <c r="CP300" s="62">
        <v>36.767224017250413</v>
      </c>
      <c r="CQ300" s="62">
        <v>14.233000000000001</v>
      </c>
      <c r="CR300" s="62">
        <v>15</v>
      </c>
      <c r="CS300" s="62">
        <v>2.137456462884325E-2</v>
      </c>
      <c r="CT300" s="62">
        <v>14.233000000000001</v>
      </c>
      <c r="CU300" s="62">
        <v>15</v>
      </c>
      <c r="CV300" s="62">
        <v>2.350001474281585E-2</v>
      </c>
      <c r="CW300" s="62">
        <v>14.233000000000001</v>
      </c>
      <c r="CX300" s="62">
        <v>235515</v>
      </c>
      <c r="CY300" s="62">
        <v>403.17334424673169</v>
      </c>
      <c r="CZ300" s="62">
        <v>14.289</v>
      </c>
      <c r="DA300" s="62">
        <v>15</v>
      </c>
      <c r="DB300" s="62">
        <v>2.7984556500644433E-2</v>
      </c>
      <c r="DC300" s="62">
        <v>14.323</v>
      </c>
      <c r="DD300" s="62">
        <v>20</v>
      </c>
      <c r="DE300" s="62">
        <v>3.9660845747287662E-2</v>
      </c>
      <c r="DF300" s="62">
        <v>14.36</v>
      </c>
      <c r="DG300" s="62">
        <v>9570</v>
      </c>
      <c r="DH300" s="62">
        <v>20.378966940365881</v>
      </c>
      <c r="DI300" s="62">
        <v>0</v>
      </c>
      <c r="DJ300" s="62">
        <v>0</v>
      </c>
      <c r="DK300" s="62">
        <v>0</v>
      </c>
      <c r="DL300" s="62">
        <v>0</v>
      </c>
      <c r="DM300" s="62">
        <v>0</v>
      </c>
      <c r="DN300" s="62">
        <v>0</v>
      </c>
      <c r="DO300" s="62">
        <v>14.51</v>
      </c>
      <c r="DP300" s="62">
        <v>35830</v>
      </c>
      <c r="DQ300" s="62">
        <v>89.390496458354249</v>
      </c>
      <c r="DR300" s="62">
        <v>0</v>
      </c>
      <c r="DS300" s="62">
        <v>0</v>
      </c>
      <c r="DT300" s="62">
        <v>0</v>
      </c>
      <c r="DU300" s="62">
        <v>0</v>
      </c>
      <c r="DV300" s="62">
        <v>0</v>
      </c>
      <c r="DW300" s="62">
        <v>0</v>
      </c>
      <c r="DX300" s="62">
        <v>14.65</v>
      </c>
      <c r="DY300" s="62">
        <v>4025</v>
      </c>
      <c r="DZ300" s="62">
        <v>11.459873689688001</v>
      </c>
      <c r="EA300" s="62"/>
      <c r="EB300" s="62"/>
      <c r="EC300" s="62"/>
      <c r="ED300" s="62"/>
      <c r="EE300" s="62"/>
      <c r="EF300" s="62"/>
      <c r="EG300" s="62">
        <v>14.75</v>
      </c>
      <c r="EH300" s="62">
        <v>261680</v>
      </c>
      <c r="EI300" s="62">
        <v>825.96741460400904</v>
      </c>
      <c r="EJ300" s="62"/>
      <c r="EK300" s="62">
        <v>0</v>
      </c>
      <c r="EL300" s="62">
        <v>0</v>
      </c>
      <c r="EM300" s="62">
        <v>0</v>
      </c>
      <c r="EN300" s="62">
        <v>0</v>
      </c>
      <c r="EO300" s="62">
        <v>0</v>
      </c>
      <c r="EP300" s="62">
        <v>14.94</v>
      </c>
      <c r="EQ300" s="62">
        <v>12880</v>
      </c>
      <c r="ER300" s="62">
        <v>44.187527094903899</v>
      </c>
      <c r="ES300" s="62">
        <v>15.11</v>
      </c>
      <c r="ET300" s="62">
        <v>15265</v>
      </c>
      <c r="EU300" s="62">
        <v>56.287351311694046</v>
      </c>
      <c r="EV300" s="62">
        <v>15.26</v>
      </c>
      <c r="EW300" s="62">
        <v>325</v>
      </c>
      <c r="EX300" s="62">
        <v>1.2746780002378117</v>
      </c>
      <c r="EY300" s="62">
        <v>15.38</v>
      </c>
      <c r="EZ300" s="62">
        <v>116420</v>
      </c>
      <c r="FA300" s="62">
        <v>480.47939414341738</v>
      </c>
      <c r="FB300" s="62">
        <v>15.492000000000001</v>
      </c>
      <c r="FC300" s="62">
        <v>90</v>
      </c>
      <c r="FD300" s="62">
        <v>0.38760796458658642</v>
      </c>
      <c r="FE300" s="62">
        <v>15.59</v>
      </c>
      <c r="FF300" s="62">
        <v>5525</v>
      </c>
      <c r="FG300" s="62">
        <v>24.695983482121751</v>
      </c>
      <c r="FH300" s="62">
        <v>15.644</v>
      </c>
      <c r="FI300" s="62">
        <v>45</v>
      </c>
      <c r="FJ300" s="62">
        <v>0.20834882907310981</v>
      </c>
      <c r="FK300" s="62">
        <v>15.69</v>
      </c>
      <c r="FL300" s="76">
        <v>35370</v>
      </c>
      <c r="FM300" s="76">
        <v>168.60080118846295</v>
      </c>
      <c r="FN300" s="76">
        <v>15.708</v>
      </c>
      <c r="FO300" s="76">
        <v>10</v>
      </c>
      <c r="FP300" s="76">
        <v>4.8877305514580915E-2</v>
      </c>
      <c r="FQ300" s="76">
        <v>15.723000000000001</v>
      </c>
      <c r="FR300" s="76">
        <v>1410</v>
      </c>
      <c r="FS300" s="76">
        <v>7.0393719468654732</v>
      </c>
      <c r="FT300" s="76">
        <v>15.737</v>
      </c>
      <c r="FU300" s="76">
        <v>0</v>
      </c>
      <c r="FV300" s="76">
        <v>0</v>
      </c>
      <c r="FW300" s="76">
        <v>15.75</v>
      </c>
      <c r="FX300" s="76">
        <v>116990</v>
      </c>
      <c r="FY300" s="76">
        <v>604.76410916782902</v>
      </c>
      <c r="FZ300" s="76">
        <v>15.776</v>
      </c>
      <c r="GA300" s="76">
        <v>2005</v>
      </c>
      <c r="GB300" s="76">
        <v>10.487817007081986</v>
      </c>
      <c r="GC300" s="62">
        <v>15.8</v>
      </c>
      <c r="GD300" s="62">
        <v>0</v>
      </c>
      <c r="GE300" s="62">
        <v>0</v>
      </c>
      <c r="GF300" s="62">
        <v>15.823</v>
      </c>
      <c r="GG300" s="62">
        <v>2020</v>
      </c>
      <c r="GH300" s="62">
        <v>10.754666124075612</v>
      </c>
      <c r="GI300" s="62">
        <v>15.843999999999999</v>
      </c>
      <c r="GJ300" s="62">
        <v>1965</v>
      </c>
      <c r="GK300" s="62">
        <v>10.521162144179897</v>
      </c>
      <c r="GL300" s="62">
        <v>15.879</v>
      </c>
      <c r="GM300" s="62">
        <v>0</v>
      </c>
      <c r="GN300" s="62">
        <v>0</v>
      </c>
      <c r="GO300" s="62">
        <v>15.91</v>
      </c>
      <c r="GP300" s="62">
        <v>12110</v>
      </c>
      <c r="GQ300" s="62">
        <v>65.23619825684105</v>
      </c>
      <c r="GR300" s="62">
        <v>15.993</v>
      </c>
      <c r="GS300" s="62">
        <v>0</v>
      </c>
      <c r="GT300" s="62">
        <v>0</v>
      </c>
      <c r="GU300" s="62">
        <v>16.065999999999999</v>
      </c>
      <c r="GV300" s="62">
        <v>30</v>
      </c>
      <c r="GW300" s="62">
        <v>0.15792050221921083</v>
      </c>
      <c r="GX300" s="62">
        <v>16.13</v>
      </c>
      <c r="GY300" s="62">
        <v>0</v>
      </c>
      <c r="GZ300" s="62">
        <v>0</v>
      </c>
      <c r="HA300" s="62">
        <v>16.190000000000001</v>
      </c>
      <c r="HB300" s="62">
        <v>28490</v>
      </c>
      <c r="HC300" s="62">
        <v>144.12578356927452</v>
      </c>
      <c r="HD300" s="62">
        <v>16.2</v>
      </c>
      <c r="HE300" s="62">
        <v>55</v>
      </c>
      <c r="HF300" s="62">
        <v>0.26622619184729623</v>
      </c>
      <c r="HG300" s="62">
        <v>16.420000000000002</v>
      </c>
      <c r="HH300" s="62">
        <v>5255</v>
      </c>
      <c r="HI300" s="62">
        <v>23.588734660357897</v>
      </c>
      <c r="HJ300" s="62">
        <v>0</v>
      </c>
      <c r="HK300" s="62">
        <v>0</v>
      </c>
      <c r="HL300" s="62">
        <v>0</v>
      </c>
      <c r="HM300" s="62">
        <v>16.420000000000002</v>
      </c>
      <c r="HN300" s="62">
        <v>0</v>
      </c>
      <c r="HO300" s="62">
        <v>0</v>
      </c>
      <c r="HP300" s="62">
        <v>16.420000000000002</v>
      </c>
      <c r="HQ300" s="62">
        <v>0</v>
      </c>
      <c r="HR300" s="62">
        <v>0</v>
      </c>
    </row>
    <row r="301" spans="32:226" s="43" customFormat="1">
      <c r="AF301" s="54">
        <v>42443</v>
      </c>
      <c r="AG301" s="43">
        <v>13.79</v>
      </c>
      <c r="AH301" s="43">
        <v>169140</v>
      </c>
      <c r="AI301" s="43">
        <f t="shared" si="80"/>
        <v>169140</v>
      </c>
      <c r="AK301" s="58">
        <f t="shared" si="81"/>
        <v>42416</v>
      </c>
      <c r="AL301" s="43">
        <f t="shared" si="85"/>
        <v>296</v>
      </c>
      <c r="AM301" s="43">
        <f>IF(AK301="","",NETWORKDAYS(AK301,$AM$2,FERIADOS!$A$1:$A$830)-1)</f>
        <v>222</v>
      </c>
      <c r="AN301" s="63">
        <v>4.0675999999999997</v>
      </c>
      <c r="AO301" s="43">
        <f t="shared" si="82"/>
        <v>14.28</v>
      </c>
      <c r="AP301" s="50">
        <f t="shared" si="83"/>
        <v>225180</v>
      </c>
      <c r="AQ301" s="59">
        <f t="shared" si="79"/>
        <v>379.40650042583303</v>
      </c>
      <c r="AR301" s="59">
        <f t="shared" si="84"/>
        <v>0</v>
      </c>
      <c r="AS301" s="72">
        <v>42416</v>
      </c>
      <c r="AT301" s="73">
        <v>3229.0287253223501</v>
      </c>
      <c r="AU301" s="62">
        <v>0</v>
      </c>
      <c r="AV301" s="62">
        <v>0</v>
      </c>
      <c r="AW301" s="62">
        <v>0</v>
      </c>
      <c r="AX301" s="62">
        <v>0</v>
      </c>
      <c r="AY301" s="62">
        <v>0</v>
      </c>
      <c r="AZ301" s="62">
        <v>0</v>
      </c>
      <c r="BA301" s="62">
        <v>0</v>
      </c>
      <c r="BB301" s="62">
        <v>0</v>
      </c>
      <c r="BC301" s="62">
        <v>0</v>
      </c>
      <c r="BD301" s="62">
        <v>0</v>
      </c>
      <c r="BE301" s="62">
        <v>0</v>
      </c>
      <c r="BF301" s="62">
        <v>0</v>
      </c>
      <c r="BG301" s="62">
        <v>0</v>
      </c>
      <c r="BH301" s="62">
        <v>0</v>
      </c>
      <c r="BI301" s="62">
        <v>0</v>
      </c>
      <c r="BJ301" s="62">
        <v>0</v>
      </c>
      <c r="BK301" s="62">
        <v>0</v>
      </c>
      <c r="BL301" s="62">
        <v>0</v>
      </c>
      <c r="BM301" s="62">
        <v>0</v>
      </c>
      <c r="BN301" s="74">
        <v>0</v>
      </c>
      <c r="BO301" s="75">
        <v>0</v>
      </c>
      <c r="BP301" s="62">
        <v>0</v>
      </c>
      <c r="BQ301" s="62">
        <v>0</v>
      </c>
      <c r="BR301" s="62">
        <v>0</v>
      </c>
      <c r="BS301" s="62">
        <v>14.13</v>
      </c>
      <c r="BT301" s="62">
        <v>21190</v>
      </c>
      <c r="BU301" s="62">
        <v>1.9809772989363237</v>
      </c>
      <c r="BV301" s="62">
        <v>14.164999999999999</v>
      </c>
      <c r="BW301" s="62">
        <v>53980</v>
      </c>
      <c r="BX301" s="62">
        <v>14.960323341388793</v>
      </c>
      <c r="BY301" s="62">
        <v>14.185</v>
      </c>
      <c r="BZ301" s="62">
        <v>71225</v>
      </c>
      <c r="CA301" s="62">
        <v>31.364928577796718</v>
      </c>
      <c r="CB301" s="62">
        <v>14.21</v>
      </c>
      <c r="CC301" s="62">
        <v>86325</v>
      </c>
      <c r="CD301" s="62">
        <v>52.47839370692288</v>
      </c>
      <c r="CE301" s="62">
        <v>14.255000000000001</v>
      </c>
      <c r="CF301" s="62">
        <v>212460</v>
      </c>
      <c r="CG301" s="62">
        <v>165.53381229039678</v>
      </c>
      <c r="CH301" s="62">
        <v>14.257999999999999</v>
      </c>
      <c r="CI301" s="62">
        <v>6470</v>
      </c>
      <c r="CJ301" s="62">
        <v>6.0755950204550606</v>
      </c>
      <c r="CK301" s="62">
        <v>14.26</v>
      </c>
      <c r="CL301" s="62">
        <v>5275</v>
      </c>
      <c r="CM301" s="62">
        <v>5.855366009176211</v>
      </c>
      <c r="CN301" s="62">
        <v>14.255000000000001</v>
      </c>
      <c r="CO301" s="62">
        <v>34090</v>
      </c>
      <c r="CP301" s="62">
        <v>43.039087400117971</v>
      </c>
      <c r="CQ301" s="62">
        <v>14.273</v>
      </c>
      <c r="CR301" s="62">
        <v>1550</v>
      </c>
      <c r="CS301" s="62">
        <v>2.1762542169857864</v>
      </c>
      <c r="CT301" s="62">
        <v>14.273</v>
      </c>
      <c r="CU301" s="62">
        <v>1550</v>
      </c>
      <c r="CV301" s="62">
        <v>2.3912688564976663</v>
      </c>
      <c r="CW301" s="62">
        <v>14.273</v>
      </c>
      <c r="CX301" s="62">
        <v>225180</v>
      </c>
      <c r="CY301" s="62">
        <v>379.40650042583303</v>
      </c>
      <c r="CZ301" s="62">
        <v>14.337</v>
      </c>
      <c r="DA301" s="62">
        <v>10</v>
      </c>
      <c r="DB301" s="62">
        <v>1.8351434676691179E-2</v>
      </c>
      <c r="DC301" s="62">
        <v>14.377000000000001</v>
      </c>
      <c r="DD301" s="62">
        <v>10</v>
      </c>
      <c r="DE301" s="62">
        <v>1.9498133492145131E-2</v>
      </c>
      <c r="DF301" s="62">
        <v>14.42</v>
      </c>
      <c r="DG301" s="62">
        <v>11240</v>
      </c>
      <c r="DH301" s="62">
        <v>23.523208738737612</v>
      </c>
      <c r="DI301" s="62">
        <v>0</v>
      </c>
      <c r="DJ301" s="62">
        <v>0</v>
      </c>
      <c r="DK301" s="62">
        <v>0</v>
      </c>
      <c r="DL301" s="62">
        <v>0</v>
      </c>
      <c r="DM301" s="62">
        <v>0</v>
      </c>
      <c r="DN301" s="62">
        <v>0</v>
      </c>
      <c r="DO301" s="62">
        <v>14.59</v>
      </c>
      <c r="DP301" s="62">
        <v>25675</v>
      </c>
      <c r="DQ301" s="62">
        <v>62.879682305881623</v>
      </c>
      <c r="DR301" s="62">
        <v>0</v>
      </c>
      <c r="DS301" s="62">
        <v>0</v>
      </c>
      <c r="DT301" s="62">
        <v>0</v>
      </c>
      <c r="DU301" s="62">
        <v>0</v>
      </c>
      <c r="DV301" s="62">
        <v>0</v>
      </c>
      <c r="DW301" s="62">
        <v>0</v>
      </c>
      <c r="DX301" s="62">
        <v>14.74</v>
      </c>
      <c r="DY301" s="62">
        <v>10115</v>
      </c>
      <c r="DZ301" s="62">
        <v>28.246329419968145</v>
      </c>
      <c r="EA301" s="62"/>
      <c r="EB301" s="62"/>
      <c r="EC301" s="62"/>
      <c r="ED301" s="62"/>
      <c r="EE301" s="62"/>
      <c r="EF301" s="62"/>
      <c r="EG301" s="62">
        <v>14.87</v>
      </c>
      <c r="EH301" s="62">
        <v>292290</v>
      </c>
      <c r="EI301" s="62">
        <v>903.73812668303071</v>
      </c>
      <c r="EJ301" s="62"/>
      <c r="EK301" s="62">
        <v>0</v>
      </c>
      <c r="EL301" s="62">
        <v>0</v>
      </c>
      <c r="EM301" s="62">
        <v>0</v>
      </c>
      <c r="EN301" s="62">
        <v>0</v>
      </c>
      <c r="EO301" s="62">
        <v>0</v>
      </c>
      <c r="EP301" s="62">
        <v>15.07</v>
      </c>
      <c r="EQ301" s="62">
        <v>17230</v>
      </c>
      <c r="ER301" s="62">
        <v>57.859129254585078</v>
      </c>
      <c r="ES301" s="62">
        <v>15.27</v>
      </c>
      <c r="ET301" s="62">
        <v>26505</v>
      </c>
      <c r="EU301" s="62">
        <v>95.533364331497964</v>
      </c>
      <c r="EV301" s="62">
        <v>15.448</v>
      </c>
      <c r="EW301" s="62">
        <v>445</v>
      </c>
      <c r="EX301" s="62">
        <v>1.7036711702114853</v>
      </c>
      <c r="EY301" s="62">
        <v>15.59</v>
      </c>
      <c r="EZ301" s="62">
        <v>98545</v>
      </c>
      <c r="FA301" s="62">
        <v>396.49819002820493</v>
      </c>
      <c r="FB301" s="62">
        <v>15.708</v>
      </c>
      <c r="FC301" s="62">
        <v>280</v>
      </c>
      <c r="FD301" s="62">
        <v>1.1747313078215549</v>
      </c>
      <c r="FE301" s="62">
        <v>15.81</v>
      </c>
      <c r="FF301" s="62">
        <v>3835</v>
      </c>
      <c r="FG301" s="62">
        <v>16.687280797623803</v>
      </c>
      <c r="FH301" s="62">
        <v>15.881</v>
      </c>
      <c r="FI301" s="62">
        <v>2100</v>
      </c>
      <c r="FJ301" s="62">
        <v>9.4531677472185169</v>
      </c>
      <c r="FK301" s="62">
        <v>15.94</v>
      </c>
      <c r="FL301" s="76">
        <v>25500</v>
      </c>
      <c r="FM301" s="76">
        <v>118.04594003875566</v>
      </c>
      <c r="FN301" s="76">
        <v>15.962999999999999</v>
      </c>
      <c r="FO301" s="76">
        <v>1210</v>
      </c>
      <c r="FP301" s="76">
        <v>5.7388690184246043</v>
      </c>
      <c r="FQ301" s="76">
        <v>15.984</v>
      </c>
      <c r="FR301" s="76">
        <v>410</v>
      </c>
      <c r="FS301" s="76">
        <v>1.9845301829471238</v>
      </c>
      <c r="FT301" s="76">
        <v>16.003</v>
      </c>
      <c r="FU301" s="76">
        <v>20</v>
      </c>
      <c r="FV301" s="76">
        <v>9.8598693284536465E-2</v>
      </c>
      <c r="FW301" s="76">
        <v>16.02</v>
      </c>
      <c r="FX301" s="76">
        <v>112805</v>
      </c>
      <c r="FY301" s="76">
        <v>564.40351534356421</v>
      </c>
      <c r="FZ301" s="76">
        <v>16.045999999999999</v>
      </c>
      <c r="GA301" s="76">
        <v>35</v>
      </c>
      <c r="GB301" s="76">
        <v>0.17709329626762016</v>
      </c>
      <c r="GC301" s="62">
        <v>16.07</v>
      </c>
      <c r="GD301" s="62">
        <v>0</v>
      </c>
      <c r="GE301" s="62">
        <v>0</v>
      </c>
      <c r="GF301" s="62">
        <v>16.093</v>
      </c>
      <c r="GG301" s="62">
        <v>0</v>
      </c>
      <c r="GH301" s="62">
        <v>0</v>
      </c>
      <c r="GI301" s="62">
        <v>16.114000000000001</v>
      </c>
      <c r="GJ301" s="62">
        <v>295</v>
      </c>
      <c r="GK301" s="62">
        <v>1.5250476201536853</v>
      </c>
      <c r="GL301" s="62">
        <v>16.149000000000001</v>
      </c>
      <c r="GM301" s="62">
        <v>0</v>
      </c>
      <c r="GN301" s="62">
        <v>0</v>
      </c>
      <c r="GO301" s="62">
        <v>16.18</v>
      </c>
      <c r="GP301" s="62">
        <v>23650</v>
      </c>
      <c r="GQ301" s="62">
        <v>122.71273782809185</v>
      </c>
      <c r="GR301" s="62">
        <v>16.236000000000001</v>
      </c>
      <c r="GS301" s="62">
        <v>0</v>
      </c>
      <c r="GT301" s="62">
        <v>0</v>
      </c>
      <c r="GU301" s="62">
        <v>16.286000000000001</v>
      </c>
      <c r="GV301" s="62">
        <v>105</v>
      </c>
      <c r="GW301" s="62">
        <v>0.5331525593117733</v>
      </c>
      <c r="GX301" s="62">
        <v>16.329999999999998</v>
      </c>
      <c r="GY301" s="62">
        <v>0</v>
      </c>
      <c r="GZ301" s="62">
        <v>0</v>
      </c>
      <c r="HA301" s="62">
        <v>16.37</v>
      </c>
      <c r="HB301" s="62">
        <v>18455</v>
      </c>
      <c r="HC301" s="62">
        <v>90.184456083276714</v>
      </c>
      <c r="HD301" s="62">
        <v>16.489999999999998</v>
      </c>
      <c r="HE301" s="62">
        <v>275</v>
      </c>
      <c r="HF301" s="62">
        <v>1.2706919631196105</v>
      </c>
      <c r="HG301" s="62">
        <v>16.62</v>
      </c>
      <c r="HH301" s="62">
        <v>4580</v>
      </c>
      <c r="HI301" s="62">
        <v>19.756854197693212</v>
      </c>
      <c r="HJ301" s="62">
        <v>0</v>
      </c>
      <c r="HK301" s="62">
        <v>0</v>
      </c>
      <c r="HL301" s="62">
        <v>0</v>
      </c>
      <c r="HM301" s="62">
        <v>16.62</v>
      </c>
      <c r="HN301" s="62">
        <v>0</v>
      </c>
      <c r="HO301" s="62">
        <v>0</v>
      </c>
      <c r="HP301" s="62">
        <v>16.62</v>
      </c>
      <c r="HQ301" s="62">
        <v>0</v>
      </c>
      <c r="HR301" s="62">
        <v>0</v>
      </c>
    </row>
    <row r="302" spans="32:226" s="43" customFormat="1">
      <c r="AF302" s="54">
        <v>42444</v>
      </c>
      <c r="AG302" s="43">
        <v>13.87</v>
      </c>
      <c r="AH302" s="43">
        <v>129695</v>
      </c>
      <c r="AI302" s="43">
        <f t="shared" si="80"/>
        <v>129695</v>
      </c>
      <c r="AK302" s="58">
        <f t="shared" si="81"/>
        <v>42415</v>
      </c>
      <c r="AL302" s="43">
        <f t="shared" si="85"/>
        <v>297</v>
      </c>
      <c r="AM302" s="43">
        <f>IF(AK302="","",NETWORKDAYS(AK302,$AM$2,FERIADOS!$A$1:$A$830)-1)</f>
        <v>223</v>
      </c>
      <c r="AN302" s="63">
        <v>3.9979</v>
      </c>
      <c r="AO302" s="43">
        <f t="shared" si="82"/>
        <v>14.4</v>
      </c>
      <c r="AP302" s="50">
        <f t="shared" si="83"/>
        <v>42450</v>
      </c>
      <c r="AQ302" s="59">
        <f t="shared" si="79"/>
        <v>72.915804842349942</v>
      </c>
      <c r="AR302" s="59">
        <f t="shared" si="84"/>
        <v>0</v>
      </c>
      <c r="AS302" s="72">
        <v>42415</v>
      </c>
      <c r="AT302" s="73">
        <v>1198.0490337815088</v>
      </c>
      <c r="AU302" s="62">
        <v>0</v>
      </c>
      <c r="AV302" s="62">
        <v>0</v>
      </c>
      <c r="AW302" s="62">
        <v>0</v>
      </c>
      <c r="AX302" s="62">
        <v>0</v>
      </c>
      <c r="AY302" s="62">
        <v>0</v>
      </c>
      <c r="AZ302" s="62">
        <v>0</v>
      </c>
      <c r="BA302" s="62">
        <v>0</v>
      </c>
      <c r="BB302" s="62">
        <v>0</v>
      </c>
      <c r="BC302" s="62">
        <v>0</v>
      </c>
      <c r="BD302" s="62">
        <v>0</v>
      </c>
      <c r="BE302" s="62">
        <v>0</v>
      </c>
      <c r="BF302" s="62">
        <v>0</v>
      </c>
      <c r="BG302" s="62">
        <v>0</v>
      </c>
      <c r="BH302" s="62">
        <v>0</v>
      </c>
      <c r="BI302" s="62">
        <v>0</v>
      </c>
      <c r="BJ302" s="62">
        <v>0</v>
      </c>
      <c r="BK302" s="62">
        <v>0</v>
      </c>
      <c r="BL302" s="62">
        <v>0</v>
      </c>
      <c r="BM302" s="62">
        <v>0</v>
      </c>
      <c r="BN302" s="74">
        <v>0</v>
      </c>
      <c r="BO302" s="75">
        <v>0</v>
      </c>
      <c r="BP302" s="62">
        <v>0</v>
      </c>
      <c r="BQ302" s="62">
        <v>0</v>
      </c>
      <c r="BR302" s="62">
        <v>0</v>
      </c>
      <c r="BS302" s="62">
        <v>14.135</v>
      </c>
      <c r="BT302" s="62">
        <v>915</v>
      </c>
      <c r="BU302" s="62">
        <v>9.4889203218128007E-2</v>
      </c>
      <c r="BV302" s="62">
        <v>14.18</v>
      </c>
      <c r="BW302" s="62">
        <v>22990</v>
      </c>
      <c r="BX302" s="62">
        <v>6.6746008398695222</v>
      </c>
      <c r="BY302" s="62">
        <v>14.201000000000001</v>
      </c>
      <c r="BZ302" s="62">
        <v>20460</v>
      </c>
      <c r="CA302" s="62">
        <v>9.3333849637539164</v>
      </c>
      <c r="CB302" s="62">
        <v>14.25</v>
      </c>
      <c r="CC302" s="62">
        <v>4180</v>
      </c>
      <c r="CD302" s="62">
        <v>2.6177595985703457</v>
      </c>
      <c r="CE302" s="62">
        <v>14.28</v>
      </c>
      <c r="CF302" s="62">
        <v>22215</v>
      </c>
      <c r="CG302" s="62">
        <v>17.778757896134739</v>
      </c>
      <c r="CH302" s="62">
        <v>14.31</v>
      </c>
      <c r="CI302" s="62">
        <v>515</v>
      </c>
      <c r="CJ302" s="62">
        <v>0.49564916312845758</v>
      </c>
      <c r="CK302" s="62">
        <v>14.334</v>
      </c>
      <c r="CL302" s="62">
        <v>15</v>
      </c>
      <c r="CM302" s="62">
        <v>1.7035386390648995E-2</v>
      </c>
      <c r="CN302" s="62">
        <v>14.35</v>
      </c>
      <c r="CO302" s="62">
        <v>4800</v>
      </c>
      <c r="CP302" s="62">
        <v>6.1922727952683072</v>
      </c>
      <c r="CQ302" s="62">
        <v>14.388</v>
      </c>
      <c r="CR302" s="62">
        <v>4775</v>
      </c>
      <c r="CS302" s="62">
        <v>6.8433406938266126</v>
      </c>
      <c r="CT302" s="62">
        <v>14.388</v>
      </c>
      <c r="CU302" s="62">
        <v>4775</v>
      </c>
      <c r="CV302" s="62">
        <v>7.5147540828529928</v>
      </c>
      <c r="CW302" s="62">
        <v>14.388</v>
      </c>
      <c r="CX302" s="62">
        <v>42450</v>
      </c>
      <c r="CY302" s="62">
        <v>72.915804842349942</v>
      </c>
      <c r="CZ302" s="62">
        <v>14.468999999999999</v>
      </c>
      <c r="DA302" s="62">
        <v>910</v>
      </c>
      <c r="DB302" s="62">
        <v>1.7012400103066732</v>
      </c>
      <c r="DC302" s="62">
        <v>14.516999999999999</v>
      </c>
      <c r="DD302" s="62">
        <v>1145</v>
      </c>
      <c r="DE302" s="62">
        <v>2.2731793031839533</v>
      </c>
      <c r="DF302" s="62">
        <v>14.57</v>
      </c>
      <c r="DG302" s="62">
        <v>7585</v>
      </c>
      <c r="DH302" s="62">
        <v>16.15321219792914</v>
      </c>
      <c r="DI302" s="62">
        <v>0</v>
      </c>
      <c r="DJ302" s="62">
        <v>0</v>
      </c>
      <c r="DK302" s="62">
        <v>0</v>
      </c>
      <c r="DL302" s="62">
        <v>0</v>
      </c>
      <c r="DM302" s="62">
        <v>0</v>
      </c>
      <c r="DN302" s="62">
        <v>0</v>
      </c>
      <c r="DO302" s="62">
        <v>14.73</v>
      </c>
      <c r="DP302" s="62">
        <v>13945</v>
      </c>
      <c r="DQ302" s="62">
        <v>34.727795815791964</v>
      </c>
      <c r="DR302" s="62">
        <v>0</v>
      </c>
      <c r="DS302" s="62">
        <v>0</v>
      </c>
      <c r="DT302" s="62">
        <v>0</v>
      </c>
      <c r="DU302" s="62">
        <v>0</v>
      </c>
      <c r="DV302" s="62">
        <v>0</v>
      </c>
      <c r="DW302" s="62">
        <v>0</v>
      </c>
      <c r="DX302" s="62">
        <v>14.91</v>
      </c>
      <c r="DY302" s="62">
        <v>2725</v>
      </c>
      <c r="DZ302" s="62">
        <v>7.7266845595509279</v>
      </c>
      <c r="EA302" s="62"/>
      <c r="EB302" s="62"/>
      <c r="EC302" s="62"/>
      <c r="ED302" s="62"/>
      <c r="EE302" s="62"/>
      <c r="EF302" s="62"/>
      <c r="EG302" s="62">
        <v>15.04</v>
      </c>
      <c r="EH302" s="62">
        <v>77490</v>
      </c>
      <c r="EI302" s="62">
        <v>243.11575176349729</v>
      </c>
      <c r="EJ302" s="62"/>
      <c r="EK302" s="62">
        <v>0</v>
      </c>
      <c r="EL302" s="62">
        <v>0</v>
      </c>
      <c r="EM302" s="62">
        <v>0</v>
      </c>
      <c r="EN302" s="62">
        <v>0</v>
      </c>
      <c r="EO302" s="62">
        <v>0</v>
      </c>
      <c r="EP302" s="62">
        <v>15.23</v>
      </c>
      <c r="EQ302" s="62">
        <v>17245</v>
      </c>
      <c r="ER302" s="62">
        <v>58.741641152827917</v>
      </c>
      <c r="ES302" s="62">
        <v>15.41</v>
      </c>
      <c r="ET302" s="62">
        <v>14320</v>
      </c>
      <c r="EU302" s="62">
        <v>52.358087272662445</v>
      </c>
      <c r="EV302" s="62">
        <v>15.56</v>
      </c>
      <c r="EW302" s="62">
        <v>135</v>
      </c>
      <c r="EX302" s="62">
        <v>0.52450554009896244</v>
      </c>
      <c r="EY302" s="62">
        <v>15.68</v>
      </c>
      <c r="EZ302" s="62">
        <v>38825</v>
      </c>
      <c r="FA302" s="62">
        <v>158.58715453911958</v>
      </c>
      <c r="FB302" s="62">
        <v>15.787000000000001</v>
      </c>
      <c r="FC302" s="62">
        <v>770</v>
      </c>
      <c r="FD302" s="62">
        <v>3.2799091443018003</v>
      </c>
      <c r="FE302" s="62">
        <v>15.88</v>
      </c>
      <c r="FF302" s="62">
        <v>2915</v>
      </c>
      <c r="FG302" s="62">
        <v>12.879006049455684</v>
      </c>
      <c r="FH302" s="62">
        <v>15.92</v>
      </c>
      <c r="FI302" s="62">
        <v>685</v>
      </c>
      <c r="FJ302" s="62">
        <v>3.1340244378624726</v>
      </c>
      <c r="FK302" s="62">
        <v>15.98</v>
      </c>
      <c r="FL302" s="76">
        <v>19210</v>
      </c>
      <c r="FM302" s="76">
        <v>90.365954563340381</v>
      </c>
      <c r="FN302" s="76">
        <v>15.98</v>
      </c>
      <c r="FO302" s="76">
        <v>3815</v>
      </c>
      <c r="FP302" s="76">
        <v>18.402603445120643</v>
      </c>
      <c r="FQ302" s="76">
        <v>15.994</v>
      </c>
      <c r="FR302" s="76">
        <v>1085</v>
      </c>
      <c r="FS302" s="76">
        <v>5.3425546280041338</v>
      </c>
      <c r="FT302" s="76">
        <v>16.007999999999999</v>
      </c>
      <c r="FU302" s="76">
        <v>3220</v>
      </c>
      <c r="FV302" s="76">
        <v>16.151601883614838</v>
      </c>
      <c r="FW302" s="76">
        <v>16.02</v>
      </c>
      <c r="FX302" s="76">
        <v>40740</v>
      </c>
      <c r="FY302" s="76">
        <v>207.43723094803349</v>
      </c>
      <c r="FZ302" s="76">
        <v>16.041</v>
      </c>
      <c r="GA302" s="76">
        <v>0</v>
      </c>
      <c r="GB302" s="76">
        <v>0</v>
      </c>
      <c r="GC302" s="62">
        <v>16.061</v>
      </c>
      <c r="GD302" s="62">
        <v>0</v>
      </c>
      <c r="GE302" s="62">
        <v>0</v>
      </c>
      <c r="GF302" s="62">
        <v>16.079000000000001</v>
      </c>
      <c r="GG302" s="62">
        <v>0</v>
      </c>
      <c r="GH302" s="62">
        <v>0</v>
      </c>
      <c r="GI302" s="62">
        <v>16.096</v>
      </c>
      <c r="GJ302" s="62">
        <v>205</v>
      </c>
      <c r="GK302" s="62">
        <v>1.0794940302029268</v>
      </c>
      <c r="GL302" s="62">
        <v>16.125</v>
      </c>
      <c r="GM302" s="62">
        <v>0</v>
      </c>
      <c r="GN302" s="62">
        <v>0</v>
      </c>
      <c r="GO302" s="62">
        <v>16.149999999999999</v>
      </c>
      <c r="GP302" s="62">
        <v>18160</v>
      </c>
      <c r="GQ302" s="62">
        <v>96.062777745165704</v>
      </c>
      <c r="GR302" s="62">
        <v>16.186</v>
      </c>
      <c r="GS302" s="62">
        <v>0</v>
      </c>
      <c r="GT302" s="62">
        <v>0</v>
      </c>
      <c r="GU302" s="62">
        <v>16.216999999999999</v>
      </c>
      <c r="GV302" s="62">
        <v>25</v>
      </c>
      <c r="GW302" s="62">
        <v>0.12982226477254002</v>
      </c>
      <c r="GX302" s="62">
        <v>16.244</v>
      </c>
      <c r="GY302" s="62">
        <v>0</v>
      </c>
      <c r="GZ302" s="62">
        <v>0</v>
      </c>
      <c r="HA302" s="62">
        <v>16.27</v>
      </c>
      <c r="HB302" s="62">
        <v>6715</v>
      </c>
      <c r="HC302" s="62">
        <v>33.665385888372569</v>
      </c>
      <c r="HD302" s="62">
        <v>16.385999999999999</v>
      </c>
      <c r="HE302" s="62">
        <v>50</v>
      </c>
      <c r="HF302" s="62">
        <v>0.23730599654605636</v>
      </c>
      <c r="HG302" s="62">
        <v>16.48</v>
      </c>
      <c r="HH302" s="62">
        <v>785</v>
      </c>
      <c r="HI302" s="62">
        <v>3.4938611363830532</v>
      </c>
      <c r="HJ302" s="62">
        <v>0</v>
      </c>
      <c r="HK302" s="62">
        <v>0</v>
      </c>
      <c r="HL302" s="62">
        <v>0</v>
      </c>
      <c r="HM302" s="62">
        <v>16.48</v>
      </c>
      <c r="HN302" s="62">
        <v>0</v>
      </c>
      <c r="HO302" s="62">
        <v>0</v>
      </c>
      <c r="HP302" s="62">
        <v>16.48</v>
      </c>
      <c r="HQ302" s="62">
        <v>0</v>
      </c>
      <c r="HR302" s="62">
        <v>0</v>
      </c>
    </row>
    <row r="303" spans="32:226" s="43" customFormat="1">
      <c r="AF303" s="54">
        <v>42445</v>
      </c>
      <c r="AG303" s="43">
        <v>13.75</v>
      </c>
      <c r="AH303" s="43">
        <v>241140</v>
      </c>
      <c r="AI303" s="43">
        <f t="shared" si="80"/>
        <v>241140</v>
      </c>
      <c r="AK303" s="58">
        <f t="shared" si="81"/>
        <v>42412</v>
      </c>
      <c r="AL303" s="43">
        <f t="shared" si="85"/>
        <v>298</v>
      </c>
      <c r="AM303" s="43">
        <f>IF(AK303="","",NETWORKDAYS(AK303,$AM$2,FERIADOS!$A$1:$A$830)-1)</f>
        <v>224</v>
      </c>
      <c r="AN303" s="63">
        <v>4.0030000000000001</v>
      </c>
      <c r="AO303" s="43">
        <f t="shared" si="82"/>
        <v>14.42</v>
      </c>
      <c r="AP303" s="50">
        <f t="shared" si="83"/>
        <v>88210</v>
      </c>
      <c r="AQ303" s="59">
        <f t="shared" si="79"/>
        <v>151.87141580159147</v>
      </c>
      <c r="AR303" s="59">
        <f t="shared" si="84"/>
        <v>0</v>
      </c>
      <c r="AS303" s="72">
        <v>42412</v>
      </c>
      <c r="AT303" s="73">
        <v>1769.0439807294049</v>
      </c>
      <c r="AU303" s="62">
        <v>0</v>
      </c>
      <c r="AV303" s="62">
        <v>0</v>
      </c>
      <c r="AW303" s="62">
        <v>0</v>
      </c>
      <c r="AX303" s="62">
        <v>0</v>
      </c>
      <c r="AY303" s="62">
        <v>0</v>
      </c>
      <c r="AZ303" s="62">
        <v>0</v>
      </c>
      <c r="BA303" s="62">
        <v>0</v>
      </c>
      <c r="BB303" s="62">
        <v>0</v>
      </c>
      <c r="BC303" s="62">
        <v>0</v>
      </c>
      <c r="BD303" s="62">
        <v>0</v>
      </c>
      <c r="BE303" s="62">
        <v>0</v>
      </c>
      <c r="BF303" s="62">
        <v>0</v>
      </c>
      <c r="BG303" s="62">
        <v>0</v>
      </c>
      <c r="BH303" s="62">
        <v>0</v>
      </c>
      <c r="BI303" s="62">
        <v>0</v>
      </c>
      <c r="BJ303" s="62">
        <v>0</v>
      </c>
      <c r="BK303" s="62">
        <v>0</v>
      </c>
      <c r="BL303" s="62">
        <v>0</v>
      </c>
      <c r="BM303" s="62">
        <v>0</v>
      </c>
      <c r="BN303" s="74">
        <v>0</v>
      </c>
      <c r="BO303" s="75">
        <v>0</v>
      </c>
      <c r="BP303" s="62">
        <v>0</v>
      </c>
      <c r="BQ303" s="62">
        <v>0</v>
      </c>
      <c r="BR303" s="62">
        <v>0</v>
      </c>
      <c r="BS303" s="62">
        <v>14.143000000000001</v>
      </c>
      <c r="BT303" s="62">
        <v>7475</v>
      </c>
      <c r="BU303" s="62">
        <v>0.83821510604647598</v>
      </c>
      <c r="BV303" s="62">
        <v>14.193</v>
      </c>
      <c r="BW303" s="62">
        <v>46340</v>
      </c>
      <c r="BX303" s="62">
        <v>13.822703040921086</v>
      </c>
      <c r="BY303" s="62">
        <v>14.215</v>
      </c>
      <c r="BZ303" s="62">
        <v>26425</v>
      </c>
      <c r="CA303" s="62">
        <v>12.253780785257543</v>
      </c>
      <c r="CB303" s="62">
        <v>14.244999999999999</v>
      </c>
      <c r="CC303" s="62">
        <v>1550</v>
      </c>
      <c r="CD303" s="62">
        <v>0.98192652875105735</v>
      </c>
      <c r="CE303" s="62">
        <v>14.295</v>
      </c>
      <c r="CF303" s="62">
        <v>84480</v>
      </c>
      <c r="CG303" s="62">
        <v>68.171127049325435</v>
      </c>
      <c r="CH303" s="62">
        <v>14.34</v>
      </c>
      <c r="CI303" s="62">
        <v>11110</v>
      </c>
      <c r="CJ303" s="62">
        <v>10.759552920871277</v>
      </c>
      <c r="CK303" s="62">
        <v>14.35</v>
      </c>
      <c r="CL303" s="62">
        <v>2175</v>
      </c>
      <c r="CM303" s="62">
        <v>2.482616794839597</v>
      </c>
      <c r="CN303" s="62">
        <v>14.36</v>
      </c>
      <c r="CO303" s="62">
        <v>23855</v>
      </c>
      <c r="CP303" s="62">
        <v>30.903918661515505</v>
      </c>
      <c r="CQ303" s="62">
        <v>14.411</v>
      </c>
      <c r="CR303" s="62">
        <v>10</v>
      </c>
      <c r="CS303" s="62">
        <v>1.4379322817968908E-2</v>
      </c>
      <c r="CT303" s="62">
        <v>14.411</v>
      </c>
      <c r="CU303" s="62">
        <v>10</v>
      </c>
      <c r="CV303" s="62">
        <v>1.5781311129470576E-2</v>
      </c>
      <c r="CW303" s="62">
        <v>14.411</v>
      </c>
      <c r="CX303" s="62">
        <v>88210</v>
      </c>
      <c r="CY303" s="62">
        <v>151.87141580159147</v>
      </c>
      <c r="CZ303" s="62">
        <v>14.493</v>
      </c>
      <c r="DA303" s="62">
        <v>5</v>
      </c>
      <c r="DB303" s="62">
        <v>9.3645995003770639E-3</v>
      </c>
      <c r="DC303" s="62">
        <v>14.544</v>
      </c>
      <c r="DD303" s="62">
        <v>1510</v>
      </c>
      <c r="DE303" s="62">
        <v>3.0022702273324393</v>
      </c>
      <c r="DF303" s="62">
        <v>14.6</v>
      </c>
      <c r="DG303" s="62">
        <v>17245</v>
      </c>
      <c r="DH303" s="62">
        <v>36.765914986535854</v>
      </c>
      <c r="DI303" s="62">
        <v>0</v>
      </c>
      <c r="DJ303" s="62">
        <v>0</v>
      </c>
      <c r="DK303" s="62">
        <v>0</v>
      </c>
      <c r="DL303" s="62">
        <v>0</v>
      </c>
      <c r="DM303" s="62">
        <v>0</v>
      </c>
      <c r="DN303" s="62">
        <v>0</v>
      </c>
      <c r="DO303" s="62">
        <v>14.79</v>
      </c>
      <c r="DP303" s="62">
        <v>20490</v>
      </c>
      <c r="DQ303" s="62">
        <v>51.016990967755149</v>
      </c>
      <c r="DR303" s="62">
        <v>0</v>
      </c>
      <c r="DS303" s="62">
        <v>0</v>
      </c>
      <c r="DT303" s="62">
        <v>0</v>
      </c>
      <c r="DU303" s="62">
        <v>0</v>
      </c>
      <c r="DV303" s="62">
        <v>0</v>
      </c>
      <c r="DW303" s="62">
        <v>0</v>
      </c>
      <c r="DX303" s="62">
        <v>14.98</v>
      </c>
      <c r="DY303" s="62">
        <v>1670</v>
      </c>
      <c r="DZ303" s="62">
        <v>4.7304763101493643</v>
      </c>
      <c r="EA303" s="62"/>
      <c r="EB303" s="62"/>
      <c r="EC303" s="62"/>
      <c r="ED303" s="62"/>
      <c r="EE303" s="62"/>
      <c r="EF303" s="62"/>
      <c r="EG303" s="62">
        <v>15.11</v>
      </c>
      <c r="EH303" s="62">
        <v>122710</v>
      </c>
      <c r="EI303" s="62">
        <v>384.42212477468416</v>
      </c>
      <c r="EJ303" s="62"/>
      <c r="EK303" s="62">
        <v>0</v>
      </c>
      <c r="EL303" s="62">
        <v>0</v>
      </c>
      <c r="EM303" s="62">
        <v>0</v>
      </c>
      <c r="EN303" s="62">
        <v>0</v>
      </c>
      <c r="EO303" s="62">
        <v>0</v>
      </c>
      <c r="EP303" s="62">
        <v>15.31</v>
      </c>
      <c r="EQ303" s="62">
        <v>24890</v>
      </c>
      <c r="ER303" s="62">
        <v>84.602075743792497</v>
      </c>
      <c r="ES303" s="62">
        <v>15.47</v>
      </c>
      <c r="ET303" s="62">
        <v>16435</v>
      </c>
      <c r="EU303" s="62">
        <v>59.975693947113847</v>
      </c>
      <c r="EV303" s="62">
        <v>15.62</v>
      </c>
      <c r="EW303" s="62">
        <v>60</v>
      </c>
      <c r="EX303" s="62">
        <v>0.23259670296216706</v>
      </c>
      <c r="EY303" s="62">
        <v>15.74</v>
      </c>
      <c r="EZ303" s="62">
        <v>54790</v>
      </c>
      <c r="FA303" s="62">
        <v>223.24473632648787</v>
      </c>
      <c r="FB303" s="62">
        <v>15.836</v>
      </c>
      <c r="FC303" s="62">
        <v>1065</v>
      </c>
      <c r="FD303" s="62">
        <v>4.5259719762809878</v>
      </c>
      <c r="FE303" s="62">
        <v>15.92</v>
      </c>
      <c r="FF303" s="62">
        <v>3565</v>
      </c>
      <c r="FG303" s="62">
        <v>15.716470988828558</v>
      </c>
      <c r="FH303" s="62">
        <v>15.968999999999999</v>
      </c>
      <c r="FI303" s="62">
        <v>40</v>
      </c>
      <c r="FJ303" s="62">
        <v>0.18251180924341301</v>
      </c>
      <c r="FK303" s="62">
        <v>16.010000000000002</v>
      </c>
      <c r="FL303" s="76">
        <v>21380</v>
      </c>
      <c r="FM303" s="76">
        <v>100.36284790335871</v>
      </c>
      <c r="FN303" s="76">
        <v>16.030999999999999</v>
      </c>
      <c r="FO303" s="76">
        <v>10</v>
      </c>
      <c r="FP303" s="76">
        <v>4.8085664982460759E-2</v>
      </c>
      <c r="FQ303" s="76">
        <v>16.05</v>
      </c>
      <c r="FR303" s="76">
        <v>205</v>
      </c>
      <c r="FS303" s="76">
        <v>1.0058520405669023</v>
      </c>
      <c r="FT303" s="76">
        <v>16.055</v>
      </c>
      <c r="FU303" s="76">
        <v>5</v>
      </c>
      <c r="FV303" s="76">
        <v>2.4997923266317976E-2</v>
      </c>
      <c r="FW303" s="76">
        <v>16.059999999999999</v>
      </c>
      <c r="FX303" s="76">
        <v>66195</v>
      </c>
      <c r="FY303" s="76">
        <v>336.0127104973534</v>
      </c>
      <c r="FZ303" s="76">
        <v>16.081</v>
      </c>
      <c r="GA303" s="76">
        <v>20</v>
      </c>
      <c r="GB303" s="76">
        <v>0.10267797382820804</v>
      </c>
      <c r="GC303" s="62">
        <v>16.100999999999999</v>
      </c>
      <c r="GD303" s="62">
        <v>0</v>
      </c>
      <c r="GE303" s="62">
        <v>0</v>
      </c>
      <c r="GF303" s="62">
        <v>16.119</v>
      </c>
      <c r="GG303" s="62">
        <v>0</v>
      </c>
      <c r="GH303" s="62">
        <v>0</v>
      </c>
      <c r="GI303" s="62">
        <v>16.135999999999999</v>
      </c>
      <c r="GJ303" s="62">
        <v>285</v>
      </c>
      <c r="GK303" s="62">
        <v>1.4954312466800701</v>
      </c>
      <c r="GL303" s="62">
        <v>16.164999999999999</v>
      </c>
      <c r="GM303" s="62">
        <v>0</v>
      </c>
      <c r="GN303" s="62">
        <v>0</v>
      </c>
      <c r="GO303" s="62">
        <v>16.190000000000001</v>
      </c>
      <c r="GP303" s="62">
        <v>22085</v>
      </c>
      <c r="GQ303" s="62">
        <v>116.35900769140511</v>
      </c>
      <c r="GR303" s="62">
        <v>16.231999999999999</v>
      </c>
      <c r="GS303" s="62">
        <v>0</v>
      </c>
      <c r="GT303" s="62">
        <v>0</v>
      </c>
      <c r="GU303" s="62">
        <v>16.268000000000001</v>
      </c>
      <c r="GV303" s="62">
        <v>165</v>
      </c>
      <c r="GW303" s="62">
        <v>0.85234036619310094</v>
      </c>
      <c r="GX303" s="62">
        <v>16.3</v>
      </c>
      <c r="GY303" s="62">
        <v>0</v>
      </c>
      <c r="GZ303" s="62">
        <v>0</v>
      </c>
      <c r="HA303" s="62">
        <v>16.329999999999998</v>
      </c>
      <c r="HB303" s="62">
        <v>8600</v>
      </c>
      <c r="HC303" s="62">
        <v>42.835877794314243</v>
      </c>
      <c r="HD303" s="62">
        <v>16.463000000000001</v>
      </c>
      <c r="HE303" s="62">
        <v>0</v>
      </c>
      <c r="HF303" s="62">
        <v>0</v>
      </c>
      <c r="HG303" s="62">
        <v>16.57</v>
      </c>
      <c r="HH303" s="62">
        <v>2135</v>
      </c>
      <c r="HI303" s="62">
        <v>9.4015349437227425</v>
      </c>
      <c r="HJ303" s="62">
        <v>0</v>
      </c>
      <c r="HK303" s="62">
        <v>0</v>
      </c>
      <c r="HL303" s="62">
        <v>0</v>
      </c>
      <c r="HM303" s="62">
        <v>16.57</v>
      </c>
      <c r="HN303" s="62">
        <v>0</v>
      </c>
      <c r="HO303" s="62">
        <v>0</v>
      </c>
      <c r="HP303" s="62">
        <v>16.57</v>
      </c>
      <c r="HQ303" s="62">
        <v>0</v>
      </c>
      <c r="HR303" s="62">
        <v>0</v>
      </c>
    </row>
    <row r="304" spans="32:226" s="43" customFormat="1">
      <c r="AF304" s="54">
        <v>42446</v>
      </c>
      <c r="AG304" s="43">
        <v>13.725</v>
      </c>
      <c r="AH304" s="43">
        <v>111170</v>
      </c>
      <c r="AI304" s="43">
        <f t="shared" si="80"/>
        <v>111170</v>
      </c>
      <c r="AK304" s="58">
        <f t="shared" si="81"/>
        <v>42411</v>
      </c>
      <c r="AL304" s="43">
        <f t="shared" si="85"/>
        <v>299</v>
      </c>
      <c r="AM304" s="43">
        <f>IF(AK304="","",NETWORKDAYS(AK304,$AM$2,FERIADOS!$A$1:$A$830)-1)</f>
        <v>225</v>
      </c>
      <c r="AN304" s="63">
        <v>3.9925000000000002</v>
      </c>
      <c r="AO304" s="43">
        <f t="shared" si="82"/>
        <v>14.475</v>
      </c>
      <c r="AP304" s="50">
        <f t="shared" si="83"/>
        <v>180690</v>
      </c>
      <c r="AQ304" s="59">
        <f t="shared" si="79"/>
        <v>312.85297997355894</v>
      </c>
      <c r="AR304" s="59">
        <f t="shared" si="84"/>
        <v>0</v>
      </c>
      <c r="AS304" s="72">
        <v>42411</v>
      </c>
      <c r="AT304" s="73">
        <v>2722.4411893517849</v>
      </c>
      <c r="AU304" s="62">
        <v>0</v>
      </c>
      <c r="AV304" s="62">
        <v>0</v>
      </c>
      <c r="AW304" s="62">
        <v>0</v>
      </c>
      <c r="AX304" s="62">
        <v>0</v>
      </c>
      <c r="AY304" s="62">
        <v>0</v>
      </c>
      <c r="AZ304" s="62">
        <v>0</v>
      </c>
      <c r="BA304" s="62">
        <v>0</v>
      </c>
      <c r="BB304" s="62">
        <v>0</v>
      </c>
      <c r="BC304" s="62">
        <v>0</v>
      </c>
      <c r="BD304" s="62">
        <v>0</v>
      </c>
      <c r="BE304" s="62">
        <v>0</v>
      </c>
      <c r="BF304" s="62">
        <v>0</v>
      </c>
      <c r="BG304" s="62">
        <v>0</v>
      </c>
      <c r="BH304" s="62">
        <v>0</v>
      </c>
      <c r="BI304" s="62">
        <v>0</v>
      </c>
      <c r="BJ304" s="62">
        <v>0</v>
      </c>
      <c r="BK304" s="62">
        <v>0</v>
      </c>
      <c r="BL304" s="62">
        <v>0</v>
      </c>
      <c r="BM304" s="62">
        <v>0</v>
      </c>
      <c r="BN304" s="74">
        <v>0</v>
      </c>
      <c r="BO304" s="75">
        <v>0</v>
      </c>
      <c r="BP304" s="62">
        <v>0</v>
      </c>
      <c r="BQ304" s="62">
        <v>0</v>
      </c>
      <c r="BR304" s="62">
        <v>0</v>
      </c>
      <c r="BS304" s="62">
        <v>14.13</v>
      </c>
      <c r="BT304" s="62">
        <v>6340</v>
      </c>
      <c r="BU304" s="62">
        <v>0.76733168769081372</v>
      </c>
      <c r="BV304" s="62">
        <v>14.2</v>
      </c>
      <c r="BW304" s="62">
        <v>167500</v>
      </c>
      <c r="BX304" s="62">
        <v>51.495316192588945</v>
      </c>
      <c r="BY304" s="62">
        <v>14.215999999999999</v>
      </c>
      <c r="BZ304" s="62">
        <v>24045</v>
      </c>
      <c r="CA304" s="62">
        <v>11.376592111874777</v>
      </c>
      <c r="CB304" s="62">
        <v>14.26</v>
      </c>
      <c r="CC304" s="62">
        <v>1580</v>
      </c>
      <c r="CD304" s="62">
        <v>1.0160573644977022</v>
      </c>
      <c r="CE304" s="62">
        <v>14.315</v>
      </c>
      <c r="CF304" s="62">
        <v>43785</v>
      </c>
      <c r="CG304" s="62">
        <v>35.759019241618937</v>
      </c>
      <c r="CH304" s="62">
        <v>14.355</v>
      </c>
      <c r="CI304" s="62">
        <v>140</v>
      </c>
      <c r="CJ304" s="62">
        <v>0.13698345266323964</v>
      </c>
      <c r="CK304" s="62">
        <v>14.385</v>
      </c>
      <c r="CL304" s="62">
        <v>10</v>
      </c>
      <c r="CM304" s="62">
        <v>1.1513287851612597E-2</v>
      </c>
      <c r="CN304" s="62">
        <v>14.404999999999999</v>
      </c>
      <c r="CO304" s="62">
        <v>17540</v>
      </c>
      <c r="CP304" s="62">
        <v>22.895352269315673</v>
      </c>
      <c r="CQ304" s="62">
        <v>14.455</v>
      </c>
      <c r="CR304" s="62">
        <v>1700</v>
      </c>
      <c r="CS304" s="62">
        <v>2.4613525426497396</v>
      </c>
      <c r="CT304" s="62">
        <v>14.455</v>
      </c>
      <c r="CU304" s="62">
        <v>1700</v>
      </c>
      <c r="CV304" s="62">
        <v>2.6998063481084644</v>
      </c>
      <c r="CW304" s="62">
        <v>14.455</v>
      </c>
      <c r="CX304" s="62">
        <v>180690</v>
      </c>
      <c r="CY304" s="62">
        <v>312.85297997355894</v>
      </c>
      <c r="CZ304" s="62">
        <v>14.55</v>
      </c>
      <c r="DA304" s="62">
        <v>2860</v>
      </c>
      <c r="DB304" s="62">
        <v>5.3841666622247661</v>
      </c>
      <c r="DC304" s="62">
        <v>14.603</v>
      </c>
      <c r="DD304" s="62">
        <v>505</v>
      </c>
      <c r="DE304" s="62">
        <v>1.008897193202045</v>
      </c>
      <c r="DF304" s="62">
        <v>14.66</v>
      </c>
      <c r="DG304" s="62">
        <v>20515</v>
      </c>
      <c r="DH304" s="62">
        <v>43.931582333069471</v>
      </c>
      <c r="DI304" s="62">
        <v>0</v>
      </c>
      <c r="DJ304" s="62">
        <v>0</v>
      </c>
      <c r="DK304" s="62">
        <v>0</v>
      </c>
      <c r="DL304" s="62">
        <v>0</v>
      </c>
      <c r="DM304" s="62">
        <v>0</v>
      </c>
      <c r="DN304" s="62">
        <v>0</v>
      </c>
      <c r="DO304" s="62">
        <v>14.87</v>
      </c>
      <c r="DP304" s="62">
        <v>25910</v>
      </c>
      <c r="DQ304" s="62">
        <v>64.723660037761789</v>
      </c>
      <c r="DR304" s="62">
        <v>0</v>
      </c>
      <c r="DS304" s="62">
        <v>0</v>
      </c>
      <c r="DT304" s="62">
        <v>0</v>
      </c>
      <c r="DU304" s="62">
        <v>0</v>
      </c>
      <c r="DV304" s="62">
        <v>0</v>
      </c>
      <c r="DW304" s="62">
        <v>0</v>
      </c>
      <c r="DX304" s="62">
        <v>15.07</v>
      </c>
      <c r="DY304" s="62">
        <v>9560</v>
      </c>
      <c r="DZ304" s="62">
        <v>27.145548227881914</v>
      </c>
      <c r="EA304" s="62"/>
      <c r="EB304" s="62"/>
      <c r="EC304" s="62"/>
      <c r="ED304" s="62"/>
      <c r="EE304" s="62"/>
      <c r="EF304" s="62"/>
      <c r="EG304" s="62">
        <v>15.2</v>
      </c>
      <c r="EH304" s="62">
        <v>187165</v>
      </c>
      <c r="EI304" s="62">
        <v>587.47212389365575</v>
      </c>
      <c r="EJ304" s="62"/>
      <c r="EK304" s="62">
        <v>0</v>
      </c>
      <c r="EL304" s="62">
        <v>0</v>
      </c>
      <c r="EM304" s="62">
        <v>0</v>
      </c>
      <c r="EN304" s="62">
        <v>0</v>
      </c>
      <c r="EO304" s="62">
        <v>0</v>
      </c>
      <c r="EP304" s="62">
        <v>15.39</v>
      </c>
      <c r="EQ304" s="62">
        <v>29280</v>
      </c>
      <c r="ER304" s="62">
        <v>99.699162980322896</v>
      </c>
      <c r="ES304" s="62">
        <v>15.56</v>
      </c>
      <c r="ET304" s="62">
        <v>5085</v>
      </c>
      <c r="EU304" s="62">
        <v>18.576858773872594</v>
      </c>
      <c r="EV304" s="62">
        <v>15.71</v>
      </c>
      <c r="EW304" s="62">
        <v>45</v>
      </c>
      <c r="EX304" s="62">
        <v>0.17457573883636454</v>
      </c>
      <c r="EY304" s="62">
        <v>15.83</v>
      </c>
      <c r="EZ304" s="62">
        <v>65500</v>
      </c>
      <c r="FA304" s="62">
        <v>266.99346325844459</v>
      </c>
      <c r="FB304" s="62">
        <v>15.932</v>
      </c>
      <c r="FC304" s="62">
        <v>630</v>
      </c>
      <c r="FD304" s="62">
        <v>2.6770783094078285</v>
      </c>
      <c r="FE304" s="62">
        <v>16.02</v>
      </c>
      <c r="FF304" s="62">
        <v>5300</v>
      </c>
      <c r="FG304" s="62">
        <v>23.352598272947933</v>
      </c>
      <c r="FH304" s="62">
        <v>16.053000000000001</v>
      </c>
      <c r="FI304" s="62">
        <v>315</v>
      </c>
      <c r="FJ304" s="62">
        <v>1.4369686488793885</v>
      </c>
      <c r="FK304" s="62">
        <v>16.079999999999998</v>
      </c>
      <c r="FL304" s="76">
        <v>33220</v>
      </c>
      <c r="FM304" s="76">
        <v>155.96072658551242</v>
      </c>
      <c r="FN304" s="76">
        <v>16.100999999999999</v>
      </c>
      <c r="FO304" s="76">
        <v>5</v>
      </c>
      <c r="FP304" s="76">
        <v>2.4040580764510197E-2</v>
      </c>
      <c r="FQ304" s="76">
        <v>16.12</v>
      </c>
      <c r="FR304" s="76">
        <v>345</v>
      </c>
      <c r="FS304" s="76">
        <v>1.6922793194876888</v>
      </c>
      <c r="FT304" s="76">
        <v>16.12</v>
      </c>
      <c r="FU304" s="76">
        <v>195</v>
      </c>
      <c r="FV304" s="76">
        <v>0.97466844206935821</v>
      </c>
      <c r="FW304" s="76">
        <v>16.12</v>
      </c>
      <c r="FX304" s="76">
        <v>128060</v>
      </c>
      <c r="FY304" s="76">
        <v>649.9236909781722</v>
      </c>
      <c r="FZ304" s="76">
        <v>16.134</v>
      </c>
      <c r="GA304" s="76">
        <v>0</v>
      </c>
      <c r="GB304" s="76">
        <v>0</v>
      </c>
      <c r="GC304" s="62">
        <v>16.146999999999998</v>
      </c>
      <c r="GD304" s="62">
        <v>0</v>
      </c>
      <c r="GE304" s="62">
        <v>0</v>
      </c>
      <c r="GF304" s="62">
        <v>16.158999999999999</v>
      </c>
      <c r="GG304" s="62">
        <v>0</v>
      </c>
      <c r="GH304" s="62">
        <v>0</v>
      </c>
      <c r="GI304" s="62">
        <v>16.170000000000002</v>
      </c>
      <c r="GJ304" s="62">
        <v>860</v>
      </c>
      <c r="GK304" s="62">
        <v>4.5156753164671848</v>
      </c>
      <c r="GL304" s="62">
        <v>16.213000000000001</v>
      </c>
      <c r="GM304" s="62">
        <v>0</v>
      </c>
      <c r="GN304" s="62">
        <v>0</v>
      </c>
      <c r="GO304" s="62">
        <v>16.25</v>
      </c>
      <c r="GP304" s="62">
        <v>20360</v>
      </c>
      <c r="GQ304" s="62">
        <v>107.11470223425172</v>
      </c>
      <c r="GR304" s="62">
        <v>16.286000000000001</v>
      </c>
      <c r="GS304" s="62">
        <v>0</v>
      </c>
      <c r="GT304" s="62">
        <v>0</v>
      </c>
      <c r="GU304" s="62">
        <v>16.317</v>
      </c>
      <c r="GV304" s="62">
        <v>155</v>
      </c>
      <c r="GW304" s="62">
        <v>0.79972437987738287</v>
      </c>
      <c r="GX304" s="62">
        <v>16.344000000000001</v>
      </c>
      <c r="GY304" s="62">
        <v>0</v>
      </c>
      <c r="GZ304" s="62">
        <v>0</v>
      </c>
      <c r="HA304" s="62">
        <v>16.37</v>
      </c>
      <c r="HB304" s="62">
        <v>31375</v>
      </c>
      <c r="HC304" s="62">
        <v>156.13291423252403</v>
      </c>
      <c r="HD304" s="62">
        <v>16.45</v>
      </c>
      <c r="HE304" s="62">
        <v>950</v>
      </c>
      <c r="HF304" s="62">
        <v>4.4862213341408239</v>
      </c>
      <c r="HG304" s="62">
        <v>16.600000000000001</v>
      </c>
      <c r="HH304" s="62">
        <v>12900</v>
      </c>
      <c r="HI304" s="62">
        <v>56.767557145591837</v>
      </c>
      <c r="HJ304" s="62">
        <v>0</v>
      </c>
      <c r="HK304" s="62">
        <v>0</v>
      </c>
      <c r="HL304" s="62">
        <v>0</v>
      </c>
      <c r="HM304" s="62">
        <v>16.600000000000001</v>
      </c>
      <c r="HN304" s="62">
        <v>0</v>
      </c>
      <c r="HO304" s="62">
        <v>0</v>
      </c>
      <c r="HP304" s="62">
        <v>16.600000000000001</v>
      </c>
      <c r="HQ304" s="62">
        <v>0</v>
      </c>
      <c r="HR304" s="62">
        <v>0</v>
      </c>
    </row>
    <row r="305" spans="32:226" s="43" customFormat="1">
      <c r="AF305" s="54">
        <v>42447</v>
      </c>
      <c r="AG305" s="43">
        <v>13.76</v>
      </c>
      <c r="AH305" s="43">
        <v>84515</v>
      </c>
      <c r="AI305" s="43">
        <f t="shared" si="80"/>
        <v>84515</v>
      </c>
      <c r="AK305" s="58">
        <f t="shared" si="81"/>
        <v>42410</v>
      </c>
      <c r="AL305" s="43">
        <f t="shared" si="85"/>
        <v>300</v>
      </c>
      <c r="AM305" s="43">
        <f>IF(AK305="","",NETWORKDAYS(AK305,$AM$2,FERIADOS!$A$1:$A$830)-1)</f>
        <v>226</v>
      </c>
      <c r="AN305" s="63">
        <v>3.9293</v>
      </c>
      <c r="AO305" s="43">
        <f t="shared" si="82"/>
        <v>14.414999999999999</v>
      </c>
      <c r="AP305" s="50">
        <f t="shared" si="83"/>
        <v>96790</v>
      </c>
      <c r="AQ305" s="59">
        <f t="shared" si="79"/>
        <v>171.11624043740113</v>
      </c>
      <c r="AR305" s="59">
        <f t="shared" si="84"/>
        <v>0</v>
      </c>
      <c r="AS305" s="72">
        <v>42410</v>
      </c>
      <c r="AT305" s="73">
        <v>980.81737942050859</v>
      </c>
      <c r="AU305" s="62">
        <v>0</v>
      </c>
      <c r="AV305" s="62">
        <v>0</v>
      </c>
      <c r="AW305" s="62">
        <v>0</v>
      </c>
      <c r="AX305" s="62">
        <v>0</v>
      </c>
      <c r="AY305" s="62">
        <v>0</v>
      </c>
      <c r="AZ305" s="62">
        <v>0</v>
      </c>
      <c r="BA305" s="62">
        <v>0</v>
      </c>
      <c r="BB305" s="62">
        <v>0</v>
      </c>
      <c r="BC305" s="62">
        <v>0</v>
      </c>
      <c r="BD305" s="62">
        <v>0</v>
      </c>
      <c r="BE305" s="62">
        <v>0</v>
      </c>
      <c r="BF305" s="62">
        <v>0</v>
      </c>
      <c r="BG305" s="62">
        <v>0</v>
      </c>
      <c r="BH305" s="62">
        <v>0</v>
      </c>
      <c r="BI305" s="62">
        <v>0</v>
      </c>
      <c r="BJ305" s="62">
        <v>0</v>
      </c>
      <c r="BK305" s="62">
        <v>0</v>
      </c>
      <c r="BL305" s="62">
        <v>0</v>
      </c>
      <c r="BM305" s="62">
        <v>0</v>
      </c>
      <c r="BN305" s="74">
        <v>0</v>
      </c>
      <c r="BO305" s="75">
        <v>0</v>
      </c>
      <c r="BP305" s="62">
        <v>0</v>
      </c>
      <c r="BQ305" s="62">
        <v>0</v>
      </c>
      <c r="BR305" s="62">
        <v>0</v>
      </c>
      <c r="BS305" s="62">
        <v>14.14</v>
      </c>
      <c r="BT305" s="62">
        <v>9030</v>
      </c>
      <c r="BU305" s="62">
        <v>1.1890674552234564</v>
      </c>
      <c r="BV305" s="62">
        <v>14.196</v>
      </c>
      <c r="BW305" s="62">
        <v>56245</v>
      </c>
      <c r="BX305" s="62">
        <v>18.04905259674187</v>
      </c>
      <c r="BY305" s="62">
        <v>14.23</v>
      </c>
      <c r="BZ305" s="62">
        <v>39125</v>
      </c>
      <c r="CA305" s="62">
        <v>19.132158769173707</v>
      </c>
      <c r="CB305" s="62">
        <v>14.24</v>
      </c>
      <c r="CC305" s="62">
        <v>2435</v>
      </c>
      <c r="CD305" s="62">
        <v>1.6112522568493324</v>
      </c>
      <c r="CE305" s="62">
        <v>14.295</v>
      </c>
      <c r="CF305" s="62">
        <v>46925</v>
      </c>
      <c r="CG305" s="62">
        <v>39.321913437195796</v>
      </c>
      <c r="CH305" s="62">
        <v>14.32</v>
      </c>
      <c r="CI305" s="62">
        <v>120</v>
      </c>
      <c r="CJ305" s="62">
        <v>0.12028757906781021</v>
      </c>
      <c r="CK305" s="62">
        <v>14.337999999999999</v>
      </c>
      <c r="CL305" s="62">
        <v>70</v>
      </c>
      <c r="CM305" s="62">
        <v>8.2471225408234095E-2</v>
      </c>
      <c r="CN305" s="62">
        <v>14.35</v>
      </c>
      <c r="CO305" s="62">
        <v>3675</v>
      </c>
      <c r="CP305" s="62">
        <v>4.9052208681755367</v>
      </c>
      <c r="CQ305" s="62">
        <v>14.396000000000001</v>
      </c>
      <c r="CR305" s="62">
        <v>5</v>
      </c>
      <c r="CS305" s="62">
        <v>7.3983384355420434E-3</v>
      </c>
      <c r="CT305" s="62">
        <v>14.396000000000001</v>
      </c>
      <c r="CU305" s="62">
        <v>5</v>
      </c>
      <c r="CV305" s="62">
        <v>8.1111147612989848E-3</v>
      </c>
      <c r="CW305" s="62">
        <v>14.396000000000001</v>
      </c>
      <c r="CX305" s="62">
        <v>96790</v>
      </c>
      <c r="CY305" s="62">
        <v>171.11624043740113</v>
      </c>
      <c r="CZ305" s="62">
        <v>14.486000000000001</v>
      </c>
      <c r="DA305" s="62">
        <v>0</v>
      </c>
      <c r="DB305" s="62">
        <v>0</v>
      </c>
      <c r="DC305" s="62">
        <v>14.536</v>
      </c>
      <c r="DD305" s="62">
        <v>5</v>
      </c>
      <c r="DE305" s="62">
        <v>1.0194667438395444E-2</v>
      </c>
      <c r="DF305" s="62">
        <v>14.59</v>
      </c>
      <c r="DG305" s="62">
        <v>4335</v>
      </c>
      <c r="DH305" s="62">
        <v>9.4723772444648446</v>
      </c>
      <c r="DI305" s="62">
        <v>0</v>
      </c>
      <c r="DJ305" s="62">
        <v>0</v>
      </c>
      <c r="DK305" s="62">
        <v>0</v>
      </c>
      <c r="DL305" s="62">
        <v>0</v>
      </c>
      <c r="DM305" s="62">
        <v>0</v>
      </c>
      <c r="DN305" s="62">
        <v>0</v>
      </c>
      <c r="DO305" s="62">
        <v>14.78</v>
      </c>
      <c r="DP305" s="62">
        <v>11175</v>
      </c>
      <c r="DQ305" s="62">
        <v>28.483123346457138</v>
      </c>
      <c r="DR305" s="62">
        <v>0</v>
      </c>
      <c r="DS305" s="62">
        <v>0</v>
      </c>
      <c r="DT305" s="62">
        <v>0</v>
      </c>
      <c r="DU305" s="62">
        <v>0</v>
      </c>
      <c r="DV305" s="62">
        <v>0</v>
      </c>
      <c r="DW305" s="62">
        <v>0</v>
      </c>
      <c r="DX305" s="62">
        <v>14.97</v>
      </c>
      <c r="DY305" s="62">
        <v>480</v>
      </c>
      <c r="DZ305" s="62">
        <v>1.3906470987971702</v>
      </c>
      <c r="EA305" s="62"/>
      <c r="EB305" s="62"/>
      <c r="EC305" s="62"/>
      <c r="ED305" s="62"/>
      <c r="EE305" s="62"/>
      <c r="EF305" s="62"/>
      <c r="EG305" s="62">
        <v>15.11</v>
      </c>
      <c r="EH305" s="62">
        <v>76705</v>
      </c>
      <c r="EI305" s="62">
        <v>245.56478181239629</v>
      </c>
      <c r="EJ305" s="62"/>
      <c r="EK305" s="62">
        <v>0</v>
      </c>
      <c r="EL305" s="62">
        <v>0</v>
      </c>
      <c r="EM305" s="62">
        <v>0</v>
      </c>
      <c r="EN305" s="62">
        <v>0</v>
      </c>
      <c r="EO305" s="62">
        <v>0</v>
      </c>
      <c r="EP305" s="62">
        <v>15.28</v>
      </c>
      <c r="EQ305" s="62">
        <v>8070</v>
      </c>
      <c r="ER305" s="62">
        <v>28.040345849582465</v>
      </c>
      <c r="ES305" s="62">
        <v>15.44</v>
      </c>
      <c r="ET305" s="62">
        <v>2565</v>
      </c>
      <c r="EU305" s="62">
        <v>9.5653123614701077</v>
      </c>
      <c r="EV305" s="62">
        <v>15.561999999999999</v>
      </c>
      <c r="EW305" s="62">
        <v>35</v>
      </c>
      <c r="EX305" s="62">
        <v>0.13873712304033772</v>
      </c>
      <c r="EY305" s="62">
        <v>15.66</v>
      </c>
      <c r="EZ305" s="62">
        <v>20025</v>
      </c>
      <c r="FA305" s="62">
        <v>83.480008172799572</v>
      </c>
      <c r="FB305" s="62">
        <v>15.734999999999999</v>
      </c>
      <c r="FC305" s="62">
        <v>60</v>
      </c>
      <c r="FD305" s="62">
        <v>0.26106234441102166</v>
      </c>
      <c r="FE305" s="62">
        <v>15.8</v>
      </c>
      <c r="FF305" s="62">
        <v>1740</v>
      </c>
      <c r="FG305" s="62">
        <v>7.8595103907734893</v>
      </c>
      <c r="FH305" s="62">
        <v>15.837999999999999</v>
      </c>
      <c r="FI305" s="62">
        <v>45</v>
      </c>
      <c r="FJ305" s="62">
        <v>0.21048769778995544</v>
      </c>
      <c r="FK305" s="62">
        <v>15.87</v>
      </c>
      <c r="FL305" s="76">
        <v>10445</v>
      </c>
      <c r="FM305" s="76">
        <v>50.290057322148762</v>
      </c>
      <c r="FN305" s="76">
        <v>15.872999999999999</v>
      </c>
      <c r="FO305" s="76">
        <v>10</v>
      </c>
      <c r="FP305" s="76">
        <v>4.9367954535506985E-2</v>
      </c>
      <c r="FQ305" s="76">
        <v>15.88</v>
      </c>
      <c r="FR305" s="76">
        <v>10</v>
      </c>
      <c r="FS305" s="76">
        <v>5.0413548762033883E-2</v>
      </c>
      <c r="FT305" s="76">
        <v>15.88</v>
      </c>
      <c r="FU305" s="76">
        <v>0</v>
      </c>
      <c r="FV305" s="76">
        <v>0</v>
      </c>
      <c r="FW305" s="76">
        <v>15.88</v>
      </c>
      <c r="FX305" s="76">
        <v>34940</v>
      </c>
      <c r="FY305" s="76">
        <v>182.42377711051461</v>
      </c>
      <c r="FZ305" s="76">
        <v>15.906000000000001</v>
      </c>
      <c r="GA305" s="76">
        <v>0</v>
      </c>
      <c r="GB305" s="76">
        <v>0</v>
      </c>
      <c r="GC305" s="62">
        <v>15.93</v>
      </c>
      <c r="GD305" s="62">
        <v>0</v>
      </c>
      <c r="GE305" s="62">
        <v>0</v>
      </c>
      <c r="GF305" s="62">
        <v>15.952999999999999</v>
      </c>
      <c r="GG305" s="62">
        <v>0</v>
      </c>
      <c r="GH305" s="62">
        <v>0</v>
      </c>
      <c r="GI305" s="62">
        <v>15.974</v>
      </c>
      <c r="GJ305" s="62">
        <v>290</v>
      </c>
      <c r="GK305" s="62">
        <v>1.5654178487203965</v>
      </c>
      <c r="GL305" s="62">
        <v>16.009</v>
      </c>
      <c r="GM305" s="62">
        <v>0</v>
      </c>
      <c r="GN305" s="62">
        <v>0</v>
      </c>
      <c r="GO305" s="62">
        <v>16.04</v>
      </c>
      <c r="GP305" s="62">
        <v>5600</v>
      </c>
      <c r="GQ305" s="62">
        <v>30.364254099999471</v>
      </c>
      <c r="GR305" s="62">
        <v>16.077999999999999</v>
      </c>
      <c r="GS305" s="62">
        <v>0</v>
      </c>
      <c r="GT305" s="62">
        <v>0</v>
      </c>
      <c r="GU305" s="62">
        <v>16.111000000000001</v>
      </c>
      <c r="GV305" s="62">
        <v>35</v>
      </c>
      <c r="GW305" s="62">
        <v>0.18637460614637202</v>
      </c>
      <c r="GX305" s="62">
        <v>16.14</v>
      </c>
      <c r="GY305" s="62">
        <v>100</v>
      </c>
      <c r="GZ305" s="62">
        <v>0.52450556299203199</v>
      </c>
      <c r="HA305" s="62">
        <v>16.22</v>
      </c>
      <c r="HB305" s="62">
        <v>6160</v>
      </c>
      <c r="HC305" s="62">
        <v>31.54151449706762</v>
      </c>
      <c r="HD305" s="62">
        <v>16.364000000000001</v>
      </c>
      <c r="HE305" s="62">
        <v>0</v>
      </c>
      <c r="HF305" s="62">
        <v>0</v>
      </c>
      <c r="HG305" s="62">
        <v>16.48</v>
      </c>
      <c r="HH305" s="62">
        <v>3050</v>
      </c>
      <c r="HI305" s="62">
        <v>13.801934681767364</v>
      </c>
      <c r="HJ305" s="62">
        <v>0</v>
      </c>
      <c r="HK305" s="62">
        <v>0</v>
      </c>
      <c r="HL305" s="62">
        <v>0</v>
      </c>
      <c r="HM305" s="62">
        <v>16.48</v>
      </c>
      <c r="HN305" s="62">
        <v>0</v>
      </c>
      <c r="HO305" s="62">
        <v>0</v>
      </c>
      <c r="HP305" s="62">
        <v>16.48</v>
      </c>
      <c r="HQ305" s="62">
        <v>0</v>
      </c>
      <c r="HR305" s="62">
        <v>0</v>
      </c>
    </row>
    <row r="306" spans="32:226" s="43" customFormat="1">
      <c r="AF306" s="54">
        <v>42450</v>
      </c>
      <c r="AG306" s="43">
        <v>13.78</v>
      </c>
      <c r="AH306" s="43">
        <v>62195</v>
      </c>
      <c r="AI306" s="43">
        <f t="shared" si="80"/>
        <v>62195</v>
      </c>
      <c r="AK306" s="58">
        <f t="shared" si="81"/>
        <v>42405</v>
      </c>
      <c r="AL306" s="43">
        <f t="shared" si="85"/>
        <v>301</v>
      </c>
      <c r="AM306" s="43">
        <f>IF(AK306="","",NETWORKDAYS(AK306,$AM$2,FERIADOS!$A$1:$A$830)-1)</f>
        <v>227</v>
      </c>
      <c r="AN306" s="63">
        <v>3.9039000000000001</v>
      </c>
      <c r="AO306" s="43">
        <f t="shared" si="82"/>
        <v>14.56</v>
      </c>
      <c r="AP306" s="50">
        <f t="shared" si="83"/>
        <v>214330</v>
      </c>
      <c r="AQ306" s="59">
        <f t="shared" si="79"/>
        <v>381.94430415883403</v>
      </c>
      <c r="AR306" s="59">
        <f t="shared" si="84"/>
        <v>0</v>
      </c>
      <c r="AS306" s="72">
        <v>42405</v>
      </c>
      <c r="AT306" s="73">
        <v>2314.9591928001405</v>
      </c>
      <c r="AU306" s="62">
        <v>0</v>
      </c>
      <c r="AV306" s="62">
        <v>0</v>
      </c>
      <c r="AW306" s="62">
        <v>0</v>
      </c>
      <c r="AX306" s="62">
        <v>0</v>
      </c>
      <c r="AY306" s="62">
        <v>0</v>
      </c>
      <c r="AZ306" s="62">
        <v>0</v>
      </c>
      <c r="BA306" s="62">
        <v>0</v>
      </c>
      <c r="BB306" s="62">
        <v>0</v>
      </c>
      <c r="BC306" s="62">
        <v>0</v>
      </c>
      <c r="BD306" s="62">
        <v>0</v>
      </c>
      <c r="BE306" s="62">
        <v>0</v>
      </c>
      <c r="BF306" s="62">
        <v>0</v>
      </c>
      <c r="BG306" s="62">
        <v>0</v>
      </c>
      <c r="BH306" s="62">
        <v>0</v>
      </c>
      <c r="BI306" s="62">
        <v>0</v>
      </c>
      <c r="BJ306" s="62">
        <v>0</v>
      </c>
      <c r="BK306" s="62">
        <v>0</v>
      </c>
      <c r="BL306" s="62">
        <v>0</v>
      </c>
      <c r="BM306" s="62">
        <v>0</v>
      </c>
      <c r="BN306" s="74">
        <v>0</v>
      </c>
      <c r="BO306" s="75">
        <v>0</v>
      </c>
      <c r="BP306" s="62">
        <v>0</v>
      </c>
      <c r="BQ306" s="62">
        <v>0</v>
      </c>
      <c r="BR306" s="62">
        <v>0</v>
      </c>
      <c r="BS306" s="62">
        <v>14.14</v>
      </c>
      <c r="BT306" s="62">
        <v>78870</v>
      </c>
      <c r="BU306" s="62">
        <v>11.144173950871242</v>
      </c>
      <c r="BV306" s="62">
        <v>14.195</v>
      </c>
      <c r="BW306" s="62">
        <v>122520</v>
      </c>
      <c r="BX306" s="62">
        <v>40.621079168908167</v>
      </c>
      <c r="BY306" s="62">
        <v>14.247999999999999</v>
      </c>
      <c r="BZ306" s="62">
        <v>45470</v>
      </c>
      <c r="CA306" s="62">
        <v>22.755729159767732</v>
      </c>
      <c r="CB306" s="62">
        <v>14.324</v>
      </c>
      <c r="CC306" s="62">
        <v>2050</v>
      </c>
      <c r="CD306" s="62">
        <v>1.3807615998861646</v>
      </c>
      <c r="CE306" s="62">
        <v>14.37</v>
      </c>
      <c r="CF306" s="62">
        <v>104900</v>
      </c>
      <c r="CG306" s="62">
        <v>89.230718402866628</v>
      </c>
      <c r="CH306" s="62">
        <v>14.435</v>
      </c>
      <c r="CI306" s="62">
        <v>1505</v>
      </c>
      <c r="CJ306" s="62">
        <v>1.527876680209546</v>
      </c>
      <c r="CK306" s="62">
        <v>14.465</v>
      </c>
      <c r="CL306" s="62">
        <v>15</v>
      </c>
      <c r="CM306" s="62">
        <v>1.7870110297679331E-2</v>
      </c>
      <c r="CN306" s="62">
        <v>14.484999999999999</v>
      </c>
      <c r="CO306" s="62">
        <v>65100</v>
      </c>
      <c r="CP306" s="62">
        <v>87.769130965660139</v>
      </c>
      <c r="CQ306" s="62">
        <v>14.542999999999999</v>
      </c>
      <c r="CR306" s="62">
        <v>30</v>
      </c>
      <c r="CS306" s="62">
        <v>4.4796286560798468E-2</v>
      </c>
      <c r="CT306" s="62">
        <v>14.542999999999999</v>
      </c>
      <c r="CU306" s="62">
        <v>30</v>
      </c>
      <c r="CV306" s="62">
        <v>4.9081321399422687E-2</v>
      </c>
      <c r="CW306" s="62">
        <v>14.542999999999999</v>
      </c>
      <c r="CX306" s="62">
        <v>214330</v>
      </c>
      <c r="CY306" s="62">
        <v>381.94430415883403</v>
      </c>
      <c r="CZ306" s="62">
        <v>14.634</v>
      </c>
      <c r="DA306" s="62">
        <v>20</v>
      </c>
      <c r="DB306" s="62">
        <v>3.8718152885083672E-2</v>
      </c>
      <c r="DC306" s="62">
        <v>14.685</v>
      </c>
      <c r="DD306" s="62">
        <v>20</v>
      </c>
      <c r="DE306" s="62">
        <v>4.1065217937709814E-2</v>
      </c>
      <c r="DF306" s="62">
        <v>14.75</v>
      </c>
      <c r="DG306" s="62">
        <v>5120</v>
      </c>
      <c r="DH306" s="62">
        <v>11.259287252820657</v>
      </c>
      <c r="DI306" s="62">
        <v>0</v>
      </c>
      <c r="DJ306" s="62">
        <v>0</v>
      </c>
      <c r="DK306" s="62">
        <v>0</v>
      </c>
      <c r="DL306" s="62">
        <v>0</v>
      </c>
      <c r="DM306" s="62">
        <v>0</v>
      </c>
      <c r="DN306" s="62">
        <v>0</v>
      </c>
      <c r="DO306" s="62">
        <v>14.94</v>
      </c>
      <c r="DP306" s="62">
        <v>16355</v>
      </c>
      <c r="DQ306" s="62">
        <v>41.913613127802144</v>
      </c>
      <c r="DR306" s="62">
        <v>0</v>
      </c>
      <c r="DS306" s="62">
        <v>0</v>
      </c>
      <c r="DT306" s="62">
        <v>0</v>
      </c>
      <c r="DU306" s="62">
        <v>0</v>
      </c>
      <c r="DV306" s="62">
        <v>0</v>
      </c>
      <c r="DW306" s="62">
        <v>0</v>
      </c>
      <c r="DX306" s="62">
        <v>15.12</v>
      </c>
      <c r="DY306" s="62">
        <v>4555</v>
      </c>
      <c r="DZ306" s="62">
        <v>13.261247791972</v>
      </c>
      <c r="EA306" s="62"/>
      <c r="EB306" s="62"/>
      <c r="EC306" s="62"/>
      <c r="ED306" s="62"/>
      <c r="EE306" s="62"/>
      <c r="EF306" s="62"/>
      <c r="EG306" s="62">
        <v>15.23</v>
      </c>
      <c r="EH306" s="62">
        <v>190180</v>
      </c>
      <c r="EI306" s="62">
        <v>611.90447245871633</v>
      </c>
      <c r="EJ306" s="62"/>
      <c r="EK306" s="62">
        <v>0</v>
      </c>
      <c r="EL306" s="62">
        <v>0</v>
      </c>
      <c r="EM306" s="62">
        <v>0</v>
      </c>
      <c r="EN306" s="62">
        <v>0</v>
      </c>
      <c r="EO306" s="62">
        <v>0</v>
      </c>
      <c r="EP306" s="62">
        <v>15.39</v>
      </c>
      <c r="EQ306" s="62">
        <v>905</v>
      </c>
      <c r="ER306" s="62">
        <v>3.159652687795818</v>
      </c>
      <c r="ES306" s="62">
        <v>15.53</v>
      </c>
      <c r="ET306" s="62">
        <v>2705</v>
      </c>
      <c r="EU306" s="62">
        <v>10.137379203501938</v>
      </c>
      <c r="EV306" s="62">
        <v>15.651999999999999</v>
      </c>
      <c r="EW306" s="62">
        <v>80</v>
      </c>
      <c r="EX306" s="62">
        <v>0.31857018613115834</v>
      </c>
      <c r="EY306" s="62">
        <v>15.75</v>
      </c>
      <c r="EZ306" s="62">
        <v>58570</v>
      </c>
      <c r="FA306" s="62">
        <v>245.20898373320472</v>
      </c>
      <c r="FB306" s="62">
        <v>15.814</v>
      </c>
      <c r="FC306" s="62">
        <v>105</v>
      </c>
      <c r="FD306" s="62">
        <v>0.45885494202496818</v>
      </c>
      <c r="FE306" s="62">
        <v>15.87</v>
      </c>
      <c r="FF306" s="62">
        <v>3205</v>
      </c>
      <c r="FG306" s="62">
        <v>14.541242532680236</v>
      </c>
      <c r="FH306" s="62">
        <v>15.897</v>
      </c>
      <c r="FI306" s="62">
        <v>335</v>
      </c>
      <c r="FJ306" s="62">
        <v>1.5742421402377862</v>
      </c>
      <c r="FK306" s="62">
        <v>15.92</v>
      </c>
      <c r="FL306" s="76">
        <v>28350</v>
      </c>
      <c r="FM306" s="76">
        <v>137.15662024589111</v>
      </c>
      <c r="FN306" s="76">
        <v>15.926</v>
      </c>
      <c r="FO306" s="76">
        <v>20</v>
      </c>
      <c r="FP306" s="76">
        <v>9.9182472537898789E-2</v>
      </c>
      <c r="FQ306" s="76">
        <v>15.931000000000001</v>
      </c>
      <c r="FR306" s="76">
        <v>50</v>
      </c>
      <c r="FS306" s="76">
        <v>0.25318978292964361</v>
      </c>
      <c r="FT306" s="76">
        <v>15.936</v>
      </c>
      <c r="FU306" s="76">
        <v>20</v>
      </c>
      <c r="FV306" s="76">
        <v>0.10320685399455903</v>
      </c>
      <c r="FW306" s="76">
        <v>15.94</v>
      </c>
      <c r="FX306" s="76">
        <v>74990</v>
      </c>
      <c r="FY306" s="76">
        <v>392.96543680977067</v>
      </c>
      <c r="FZ306" s="76">
        <v>15.948</v>
      </c>
      <c r="GA306" s="76">
        <v>0</v>
      </c>
      <c r="GB306" s="76">
        <v>0</v>
      </c>
      <c r="GC306" s="62">
        <v>15.956</v>
      </c>
      <c r="GD306" s="62">
        <v>10</v>
      </c>
      <c r="GE306" s="62">
        <v>5.3576916749562213E-2</v>
      </c>
      <c r="GF306" s="62">
        <v>15.962999999999999</v>
      </c>
      <c r="GG306" s="62">
        <v>5</v>
      </c>
      <c r="GH306" s="62">
        <v>2.7011832224406052E-2</v>
      </c>
      <c r="GI306" s="62">
        <v>15.97</v>
      </c>
      <c r="GJ306" s="62">
        <v>305</v>
      </c>
      <c r="GK306" s="62">
        <v>1.6576370458178771</v>
      </c>
      <c r="GL306" s="62">
        <v>16.023</v>
      </c>
      <c r="GM306" s="62">
        <v>0</v>
      </c>
      <c r="GN306" s="62">
        <v>0</v>
      </c>
      <c r="GO306" s="62">
        <v>16.07</v>
      </c>
      <c r="GP306" s="62">
        <v>12920</v>
      </c>
      <c r="GQ306" s="62">
        <v>70.366119011487697</v>
      </c>
      <c r="GR306" s="62">
        <v>16.123000000000001</v>
      </c>
      <c r="GS306" s="62">
        <v>5</v>
      </c>
      <c r="GT306" s="62">
        <v>2.701337347788604E-2</v>
      </c>
      <c r="GU306" s="62">
        <v>16.170000000000002</v>
      </c>
      <c r="GV306" s="62">
        <v>175</v>
      </c>
      <c r="GW306" s="62">
        <v>0.93363933070837934</v>
      </c>
      <c r="GX306" s="62">
        <v>16.212</v>
      </c>
      <c r="GY306" s="62">
        <v>5</v>
      </c>
      <c r="GZ306" s="62">
        <v>2.62401612306832E-2</v>
      </c>
      <c r="HA306" s="62">
        <v>16.25</v>
      </c>
      <c r="HB306" s="62">
        <v>17925</v>
      </c>
      <c r="HC306" s="62">
        <v>92.131055837367782</v>
      </c>
      <c r="HD306" s="62">
        <v>16.388000000000002</v>
      </c>
      <c r="HE306" s="62">
        <v>1825</v>
      </c>
      <c r="HF306" s="62">
        <v>8.8614768121372425</v>
      </c>
      <c r="HG306" s="62">
        <v>16.5</v>
      </c>
      <c r="HH306" s="62">
        <v>4400</v>
      </c>
      <c r="HI306" s="62">
        <v>19.994935080842843</v>
      </c>
      <c r="HJ306" s="62">
        <v>0</v>
      </c>
      <c r="HK306" s="62">
        <v>0</v>
      </c>
      <c r="HL306" s="62">
        <v>0</v>
      </c>
      <c r="HM306" s="62">
        <v>16.5</v>
      </c>
      <c r="HN306" s="62">
        <v>0</v>
      </c>
      <c r="HO306" s="62">
        <v>0</v>
      </c>
      <c r="HP306" s="62">
        <v>16.5</v>
      </c>
      <c r="HQ306" s="62">
        <v>0</v>
      </c>
      <c r="HR306" s="62">
        <v>0</v>
      </c>
    </row>
    <row r="307" spans="32:226" s="43" customFormat="1">
      <c r="AF307" s="54">
        <v>42451</v>
      </c>
      <c r="AG307" s="43">
        <v>13.71</v>
      </c>
      <c r="AH307" s="43">
        <v>152745</v>
      </c>
      <c r="AI307" s="43">
        <f t="shared" si="80"/>
        <v>152745</v>
      </c>
      <c r="AK307" s="58">
        <f t="shared" si="81"/>
        <v>42404</v>
      </c>
      <c r="AL307" s="43">
        <f t="shared" si="85"/>
        <v>302</v>
      </c>
      <c r="AM307" s="43">
        <f>IF(AK307="","",NETWORKDAYS(AK307,$AM$2,FERIADOS!$A$1:$A$830)-1)</f>
        <v>228</v>
      </c>
      <c r="AN307" s="63">
        <v>3.8902000000000001</v>
      </c>
      <c r="AO307" s="43">
        <f t="shared" si="82"/>
        <v>14.53</v>
      </c>
      <c r="AP307" s="50">
        <f t="shared" si="83"/>
        <v>194145</v>
      </c>
      <c r="AQ307" s="59">
        <f t="shared" si="79"/>
        <v>348.70761114848705</v>
      </c>
      <c r="AR307" s="59">
        <f t="shared" si="84"/>
        <v>0</v>
      </c>
      <c r="AS307" s="72">
        <v>42404</v>
      </c>
      <c r="AT307" s="73">
        <v>3151.2088614448762</v>
      </c>
      <c r="AU307" s="62">
        <v>0</v>
      </c>
      <c r="AV307" s="62">
        <v>0</v>
      </c>
      <c r="AW307" s="62">
        <v>0</v>
      </c>
      <c r="AX307" s="62">
        <v>0</v>
      </c>
      <c r="AY307" s="62">
        <v>0</v>
      </c>
      <c r="AZ307" s="62">
        <v>0</v>
      </c>
      <c r="BA307" s="62">
        <v>0</v>
      </c>
      <c r="BB307" s="62">
        <v>0</v>
      </c>
      <c r="BC307" s="62">
        <v>0</v>
      </c>
      <c r="BD307" s="62">
        <v>0</v>
      </c>
      <c r="BE307" s="62">
        <v>0</v>
      </c>
      <c r="BF307" s="62">
        <v>0</v>
      </c>
      <c r="BG307" s="62">
        <v>0</v>
      </c>
      <c r="BH307" s="62">
        <v>0</v>
      </c>
      <c r="BI307" s="62">
        <v>0</v>
      </c>
      <c r="BJ307" s="62">
        <v>0</v>
      </c>
      <c r="BK307" s="62">
        <v>0</v>
      </c>
      <c r="BL307" s="62">
        <v>0</v>
      </c>
      <c r="BM307" s="62">
        <v>0</v>
      </c>
      <c r="BN307" s="74">
        <v>0</v>
      </c>
      <c r="BO307" s="75">
        <v>0</v>
      </c>
      <c r="BP307" s="62">
        <v>0</v>
      </c>
      <c r="BQ307" s="62">
        <v>0</v>
      </c>
      <c r="BR307" s="62">
        <v>0</v>
      </c>
      <c r="BS307" s="62">
        <v>14.135</v>
      </c>
      <c r="BT307" s="62">
        <v>13460</v>
      </c>
      <c r="BU307" s="62">
        <v>2.0268853124996862</v>
      </c>
      <c r="BV307" s="62">
        <v>14.195</v>
      </c>
      <c r="BW307" s="62">
        <v>128285</v>
      </c>
      <c r="BX307" s="62">
        <v>43.782378839919382</v>
      </c>
      <c r="BY307" s="62">
        <v>14.228999999999999</v>
      </c>
      <c r="BZ307" s="62">
        <v>21145</v>
      </c>
      <c r="CA307" s="62">
        <v>10.799007657089998</v>
      </c>
      <c r="CB307" s="62">
        <v>14.28</v>
      </c>
      <c r="CC307" s="62">
        <v>3015</v>
      </c>
      <c r="CD307" s="62">
        <v>2.0636277295949905</v>
      </c>
      <c r="CE307" s="62">
        <v>14.355</v>
      </c>
      <c r="CF307" s="62">
        <v>196775</v>
      </c>
      <c r="CG307" s="62">
        <v>169.5754574752637</v>
      </c>
      <c r="CH307" s="62">
        <v>14.406000000000001</v>
      </c>
      <c r="CI307" s="62">
        <v>870</v>
      </c>
      <c r="CJ307" s="62">
        <v>0.89345876265348334</v>
      </c>
      <c r="CK307" s="62">
        <v>14.445</v>
      </c>
      <c r="CL307" s="62">
        <v>400</v>
      </c>
      <c r="CM307" s="62">
        <v>0.48138727095105643</v>
      </c>
      <c r="CN307" s="62">
        <v>14.46</v>
      </c>
      <c r="CO307" s="62">
        <v>24575</v>
      </c>
      <c r="CP307" s="62">
        <v>33.443679035722681</v>
      </c>
      <c r="CQ307" s="62">
        <v>14.51</v>
      </c>
      <c r="CR307" s="62">
        <v>20</v>
      </c>
      <c r="CS307" s="62">
        <v>3.0129378280088711E-2</v>
      </c>
      <c r="CT307" s="62">
        <v>14.51</v>
      </c>
      <c r="CU307" s="62">
        <v>20</v>
      </c>
      <c r="CV307" s="62">
        <v>3.2995050465112884E-2</v>
      </c>
      <c r="CW307" s="62">
        <v>14.51</v>
      </c>
      <c r="CX307" s="62">
        <v>194145</v>
      </c>
      <c r="CY307" s="62">
        <v>348.70761114848705</v>
      </c>
      <c r="CZ307" s="62">
        <v>14.606999999999999</v>
      </c>
      <c r="DA307" s="62">
        <v>15</v>
      </c>
      <c r="DB307" s="62">
        <v>2.9255342681977704E-2</v>
      </c>
      <c r="DC307" s="62">
        <v>14.661</v>
      </c>
      <c r="DD307" s="62">
        <v>15</v>
      </c>
      <c r="DE307" s="62">
        <v>3.1019258955563775E-2</v>
      </c>
      <c r="DF307" s="62">
        <v>14.72</v>
      </c>
      <c r="DG307" s="62">
        <v>4065</v>
      </c>
      <c r="DH307" s="62">
        <v>9.0017330225202716</v>
      </c>
      <c r="DI307" s="62">
        <v>0</v>
      </c>
      <c r="DJ307" s="62">
        <v>0</v>
      </c>
      <c r="DK307" s="62">
        <v>0</v>
      </c>
      <c r="DL307" s="62">
        <v>0</v>
      </c>
      <c r="DM307" s="62">
        <v>0</v>
      </c>
      <c r="DN307" s="62">
        <v>0</v>
      </c>
      <c r="DO307" s="62">
        <v>14.9</v>
      </c>
      <c r="DP307" s="62">
        <v>19675</v>
      </c>
      <c r="DQ307" s="62">
        <v>50.757595300146022</v>
      </c>
      <c r="DR307" s="62">
        <v>0</v>
      </c>
      <c r="DS307" s="62">
        <v>0</v>
      </c>
      <c r="DT307" s="62">
        <v>0</v>
      </c>
      <c r="DU307" s="62">
        <v>0</v>
      </c>
      <c r="DV307" s="62">
        <v>0</v>
      </c>
      <c r="DW307" s="62">
        <v>0</v>
      </c>
      <c r="DX307" s="62">
        <v>15.08</v>
      </c>
      <c r="DY307" s="62">
        <v>8035</v>
      </c>
      <c r="DZ307" s="62">
        <v>23.540158600799174</v>
      </c>
      <c r="EA307" s="62"/>
      <c r="EB307" s="62"/>
      <c r="EC307" s="62"/>
      <c r="ED307" s="62"/>
      <c r="EE307" s="62"/>
      <c r="EF307" s="62"/>
      <c r="EG307" s="62">
        <v>15.21</v>
      </c>
      <c r="EH307" s="62">
        <v>262095</v>
      </c>
      <c r="EI307" s="62">
        <v>847.98440064642296</v>
      </c>
      <c r="EJ307" s="62"/>
      <c r="EK307" s="62">
        <v>0</v>
      </c>
      <c r="EL307" s="62">
        <v>0</v>
      </c>
      <c r="EM307" s="62">
        <v>0</v>
      </c>
      <c r="EN307" s="62">
        <v>0</v>
      </c>
      <c r="EO307" s="62">
        <v>0</v>
      </c>
      <c r="EP307" s="62">
        <v>15.37</v>
      </c>
      <c r="EQ307" s="62">
        <v>9945</v>
      </c>
      <c r="ER307" s="62">
        <v>34.907472025895274</v>
      </c>
      <c r="ES307" s="62">
        <v>15.53</v>
      </c>
      <c r="ET307" s="62">
        <v>12685</v>
      </c>
      <c r="EU307" s="62">
        <v>47.758302256667506</v>
      </c>
      <c r="EV307" s="62">
        <v>15.647</v>
      </c>
      <c r="EW307" s="62">
        <v>610</v>
      </c>
      <c r="EX307" s="62">
        <v>2.4402937515491314</v>
      </c>
      <c r="EY307" s="62">
        <v>15.74</v>
      </c>
      <c r="EZ307" s="62">
        <v>93795</v>
      </c>
      <c r="FA307" s="62">
        <v>394.51036204622392</v>
      </c>
      <c r="FB307" s="62">
        <v>15.82</v>
      </c>
      <c r="FC307" s="62">
        <v>50</v>
      </c>
      <c r="FD307" s="62">
        <v>0.21937528456945532</v>
      </c>
      <c r="FE307" s="62">
        <v>15.89</v>
      </c>
      <c r="FF307" s="62">
        <v>12365</v>
      </c>
      <c r="FG307" s="62">
        <v>56.288938697631004</v>
      </c>
      <c r="FH307" s="62">
        <v>15.917</v>
      </c>
      <c r="FI307" s="62">
        <v>375</v>
      </c>
      <c r="FJ307" s="62">
        <v>1.7678960502382077</v>
      </c>
      <c r="FK307" s="62">
        <v>15.94</v>
      </c>
      <c r="FL307" s="76">
        <v>37560</v>
      </c>
      <c r="FM307" s="76">
        <v>182.27948584040888</v>
      </c>
      <c r="FN307" s="76">
        <v>15.951000000000001</v>
      </c>
      <c r="FO307" s="76">
        <v>110</v>
      </c>
      <c r="FP307" s="76">
        <v>0.54702230368572802</v>
      </c>
      <c r="FQ307" s="76">
        <v>15.96</v>
      </c>
      <c r="FR307" s="76">
        <v>370</v>
      </c>
      <c r="FS307" s="76">
        <v>1.8782740041170738</v>
      </c>
      <c r="FT307" s="76">
        <v>15.96</v>
      </c>
      <c r="FU307" s="76">
        <v>0</v>
      </c>
      <c r="FV307" s="76">
        <v>0</v>
      </c>
      <c r="FW307" s="76">
        <v>15.96</v>
      </c>
      <c r="FX307" s="76">
        <v>121120</v>
      </c>
      <c r="FY307" s="76">
        <v>636.42940579403171</v>
      </c>
      <c r="FZ307" s="76">
        <v>15.974</v>
      </c>
      <c r="GA307" s="76">
        <v>0</v>
      </c>
      <c r="GB307" s="76">
        <v>0</v>
      </c>
      <c r="GC307" s="62">
        <v>15.987</v>
      </c>
      <c r="GD307" s="62">
        <v>5</v>
      </c>
      <c r="GE307" s="62">
        <v>2.6841060536830091E-2</v>
      </c>
      <c r="GF307" s="62">
        <v>15.999000000000001</v>
      </c>
      <c r="GG307" s="62">
        <v>0</v>
      </c>
      <c r="GH307" s="62">
        <v>0</v>
      </c>
      <c r="GI307" s="62">
        <v>16.010000000000002</v>
      </c>
      <c r="GJ307" s="62">
        <v>680</v>
      </c>
      <c r="GK307" s="62">
        <v>3.7002556280045278</v>
      </c>
      <c r="GL307" s="62">
        <v>16.058</v>
      </c>
      <c r="GM307" s="62">
        <v>0</v>
      </c>
      <c r="GN307" s="62">
        <v>0</v>
      </c>
      <c r="GO307" s="62">
        <v>16.100000000000001</v>
      </c>
      <c r="GP307" s="62">
        <v>17760</v>
      </c>
      <c r="GQ307" s="62">
        <v>96.867922436764403</v>
      </c>
      <c r="GR307" s="62">
        <v>16.152999999999999</v>
      </c>
      <c r="GS307" s="62">
        <v>0</v>
      </c>
      <c r="GT307" s="62">
        <v>0</v>
      </c>
      <c r="GU307" s="62">
        <v>16.2</v>
      </c>
      <c r="GV307" s="62">
        <v>170</v>
      </c>
      <c r="GW307" s="62">
        <v>0.90799395549891593</v>
      </c>
      <c r="GX307" s="62">
        <v>16.242000000000001</v>
      </c>
      <c r="GY307" s="62">
        <v>0</v>
      </c>
      <c r="GZ307" s="62">
        <v>0</v>
      </c>
      <c r="HA307" s="62">
        <v>16.28</v>
      </c>
      <c r="HB307" s="62">
        <v>24750</v>
      </c>
      <c r="HC307" s="62">
        <v>127.31415771935522</v>
      </c>
      <c r="HD307" s="62">
        <v>16.402000000000001</v>
      </c>
      <c r="HE307" s="62">
        <v>1595</v>
      </c>
      <c r="HF307" s="62">
        <v>7.7602408600023542</v>
      </c>
      <c r="HG307" s="62">
        <v>16.5</v>
      </c>
      <c r="HH307" s="62">
        <v>2725</v>
      </c>
      <c r="HI307" s="62">
        <v>12.423841897242852</v>
      </c>
      <c r="HJ307" s="62">
        <v>0</v>
      </c>
      <c r="HK307" s="62">
        <v>0</v>
      </c>
      <c r="HL307" s="62">
        <v>0</v>
      </c>
      <c r="HM307" s="62">
        <v>16.5</v>
      </c>
      <c r="HN307" s="62">
        <v>0</v>
      </c>
      <c r="HO307" s="62">
        <v>0</v>
      </c>
      <c r="HP307" s="62">
        <v>16.5</v>
      </c>
      <c r="HQ307" s="62">
        <v>0</v>
      </c>
      <c r="HR307" s="62">
        <v>0</v>
      </c>
    </row>
    <row r="308" spans="32:226" s="43" customFormat="1">
      <c r="AF308" s="54">
        <v>42452</v>
      </c>
      <c r="AG308" s="43">
        <v>13.72</v>
      </c>
      <c r="AH308" s="43">
        <v>198995</v>
      </c>
      <c r="AI308" s="43">
        <f t="shared" si="80"/>
        <v>198995</v>
      </c>
      <c r="AK308" s="58">
        <f t="shared" si="81"/>
        <v>42403</v>
      </c>
      <c r="AL308" s="43">
        <f t="shared" si="85"/>
        <v>303</v>
      </c>
      <c r="AM308" s="43">
        <f>IF(AK308="","",NETWORKDAYS(AK308,$AM$2,FERIADOS!$A$1:$A$830)-1)</f>
        <v>229</v>
      </c>
      <c r="AN308" s="63">
        <v>3.8959999999999999</v>
      </c>
      <c r="AO308" s="43">
        <f t="shared" si="82"/>
        <v>14.48</v>
      </c>
      <c r="AP308" s="50">
        <f t="shared" si="83"/>
        <v>327790</v>
      </c>
      <c r="AQ308" s="59">
        <f t="shared" si="79"/>
        <v>590.62618656106304</v>
      </c>
      <c r="AR308" s="59">
        <f t="shared" si="84"/>
        <v>0</v>
      </c>
      <c r="AS308" s="72">
        <v>42403</v>
      </c>
      <c r="AT308" s="73">
        <v>4010.4206056410835</v>
      </c>
      <c r="AU308" s="62">
        <v>0</v>
      </c>
      <c r="AV308" s="62">
        <v>0</v>
      </c>
      <c r="AW308" s="62">
        <v>0</v>
      </c>
      <c r="AX308" s="62">
        <v>0</v>
      </c>
      <c r="AY308" s="62">
        <v>0</v>
      </c>
      <c r="AZ308" s="62">
        <v>0</v>
      </c>
      <c r="BA308" s="62">
        <v>0</v>
      </c>
      <c r="BB308" s="62">
        <v>0</v>
      </c>
      <c r="BC308" s="62">
        <v>0</v>
      </c>
      <c r="BD308" s="62">
        <v>0</v>
      </c>
      <c r="BE308" s="62">
        <v>0</v>
      </c>
      <c r="BF308" s="62">
        <v>0</v>
      </c>
      <c r="BG308" s="62">
        <v>0</v>
      </c>
      <c r="BH308" s="62">
        <v>0</v>
      </c>
      <c r="BI308" s="62">
        <v>0</v>
      </c>
      <c r="BJ308" s="62">
        <v>0</v>
      </c>
      <c r="BK308" s="62">
        <v>0</v>
      </c>
      <c r="BL308" s="62">
        <v>0</v>
      </c>
      <c r="BM308" s="62">
        <v>0</v>
      </c>
      <c r="BN308" s="74">
        <v>0</v>
      </c>
      <c r="BO308" s="75">
        <v>0</v>
      </c>
      <c r="BP308" s="62">
        <v>0</v>
      </c>
      <c r="BQ308" s="62">
        <v>0</v>
      </c>
      <c r="BR308" s="62">
        <v>0</v>
      </c>
      <c r="BS308" s="62">
        <v>14.14</v>
      </c>
      <c r="BT308" s="62">
        <v>6760</v>
      </c>
      <c r="BU308" s="62">
        <v>1.0756206720296297</v>
      </c>
      <c r="BV308" s="62">
        <v>14.195</v>
      </c>
      <c r="BW308" s="62">
        <v>60775</v>
      </c>
      <c r="BX308" s="62">
        <v>21.23088269827737</v>
      </c>
      <c r="BY308" s="62">
        <v>14.22</v>
      </c>
      <c r="BZ308" s="62">
        <v>45755</v>
      </c>
      <c r="CA308" s="62">
        <v>23.718107572236782</v>
      </c>
      <c r="CB308" s="62">
        <v>14.244999999999999</v>
      </c>
      <c r="CC308" s="62">
        <v>3435</v>
      </c>
      <c r="CD308" s="62">
        <v>2.3766462360071343</v>
      </c>
      <c r="CE308" s="62">
        <v>14.315</v>
      </c>
      <c r="CF308" s="62">
        <v>164180</v>
      </c>
      <c r="CG308" s="62">
        <v>142.65474757573162</v>
      </c>
      <c r="CH308" s="62">
        <v>14.352</v>
      </c>
      <c r="CI308" s="62">
        <v>2165</v>
      </c>
      <c r="CJ308" s="62">
        <v>2.2384979649022316</v>
      </c>
      <c r="CK308" s="62">
        <v>14.381</v>
      </c>
      <c r="CL308" s="62">
        <v>15</v>
      </c>
      <c r="CM308" s="62">
        <v>1.8154966391234824E-2</v>
      </c>
      <c r="CN308" s="62">
        <v>14.4</v>
      </c>
      <c r="CO308" s="62">
        <v>32265</v>
      </c>
      <c r="CP308" s="62">
        <v>44.120940067730388</v>
      </c>
      <c r="CQ308" s="62">
        <v>14.462999999999999</v>
      </c>
      <c r="CR308" s="62">
        <v>10</v>
      </c>
      <c r="CS308" s="62">
        <v>1.5125411314581659E-2</v>
      </c>
      <c r="CT308" s="62">
        <v>14.462999999999999</v>
      </c>
      <c r="CU308" s="62">
        <v>10</v>
      </c>
      <c r="CV308" s="62">
        <v>1.6556049537026312E-2</v>
      </c>
      <c r="CW308" s="62">
        <v>14.462999999999999</v>
      </c>
      <c r="CX308" s="62">
        <v>327790</v>
      </c>
      <c r="CY308" s="62">
        <v>590.62618656106304</v>
      </c>
      <c r="CZ308" s="62">
        <v>14.553000000000001</v>
      </c>
      <c r="DA308" s="62">
        <v>10</v>
      </c>
      <c r="DB308" s="62">
        <v>1.9559967123786468E-2</v>
      </c>
      <c r="DC308" s="62">
        <v>14.603999999999999</v>
      </c>
      <c r="DD308" s="62">
        <v>15</v>
      </c>
      <c r="DE308" s="62">
        <v>3.1103368828833491E-2</v>
      </c>
      <c r="DF308" s="62">
        <v>14.66</v>
      </c>
      <c r="DG308" s="62">
        <v>11330</v>
      </c>
      <c r="DH308" s="62">
        <v>25.15289293433662</v>
      </c>
      <c r="DI308" s="62">
        <v>0</v>
      </c>
      <c r="DJ308" s="62">
        <v>0</v>
      </c>
      <c r="DK308" s="62">
        <v>0</v>
      </c>
      <c r="DL308" s="62">
        <v>0</v>
      </c>
      <c r="DM308" s="62">
        <v>0</v>
      </c>
      <c r="DN308" s="62">
        <v>0</v>
      </c>
      <c r="DO308" s="62">
        <v>14.81</v>
      </c>
      <c r="DP308" s="62">
        <v>37580</v>
      </c>
      <c r="DQ308" s="62">
        <v>97.208359711826972</v>
      </c>
      <c r="DR308" s="62">
        <v>0</v>
      </c>
      <c r="DS308" s="62">
        <v>0</v>
      </c>
      <c r="DT308" s="62">
        <v>0</v>
      </c>
      <c r="DU308" s="62">
        <v>0</v>
      </c>
      <c r="DV308" s="62">
        <v>0</v>
      </c>
      <c r="DW308" s="62">
        <v>0</v>
      </c>
      <c r="DX308" s="62">
        <v>14.95</v>
      </c>
      <c r="DY308" s="62">
        <v>11760</v>
      </c>
      <c r="DZ308" s="62">
        <v>34.569021088361723</v>
      </c>
      <c r="EA308" s="62"/>
      <c r="EB308" s="62"/>
      <c r="EC308" s="62"/>
      <c r="ED308" s="62"/>
      <c r="EE308" s="62"/>
      <c r="EF308" s="62"/>
      <c r="EG308" s="62">
        <v>15.07</v>
      </c>
      <c r="EH308" s="62">
        <v>344545</v>
      </c>
      <c r="EI308" s="62">
        <v>1118.7253311688896</v>
      </c>
      <c r="EJ308" s="62"/>
      <c r="EK308" s="62">
        <v>0</v>
      </c>
      <c r="EL308" s="62">
        <v>0</v>
      </c>
      <c r="EM308" s="62">
        <v>0</v>
      </c>
      <c r="EN308" s="62">
        <v>0</v>
      </c>
      <c r="EO308" s="62">
        <v>0</v>
      </c>
      <c r="EP308" s="62">
        <v>15.24</v>
      </c>
      <c r="EQ308" s="62">
        <v>7365</v>
      </c>
      <c r="ER308" s="62">
        <v>25.938019717322309</v>
      </c>
      <c r="ES308" s="62">
        <v>15.39</v>
      </c>
      <c r="ET308" s="62">
        <v>11085</v>
      </c>
      <c r="EU308" s="62">
        <v>41.889559908521811</v>
      </c>
      <c r="EV308" s="62">
        <v>15.518000000000001</v>
      </c>
      <c r="EW308" s="62">
        <v>1485</v>
      </c>
      <c r="EX308" s="62">
        <v>5.9615670406338266</v>
      </c>
      <c r="EY308" s="62">
        <v>15.62</v>
      </c>
      <c r="EZ308" s="62">
        <v>134215</v>
      </c>
      <c r="FA308" s="62">
        <v>566.40982384757456</v>
      </c>
      <c r="FB308" s="62">
        <v>15.695</v>
      </c>
      <c r="FC308" s="62">
        <v>50</v>
      </c>
      <c r="FD308" s="62">
        <v>0.22017946478914585</v>
      </c>
      <c r="FE308" s="62">
        <v>15.76</v>
      </c>
      <c r="FF308" s="62">
        <v>6445</v>
      </c>
      <c r="FG308" s="62">
        <v>29.457521203157626</v>
      </c>
      <c r="FH308" s="62">
        <v>15.798</v>
      </c>
      <c r="FI308" s="62">
        <v>65</v>
      </c>
      <c r="FJ308" s="62">
        <v>0.30759668325968809</v>
      </c>
      <c r="FK308" s="62">
        <v>15.83</v>
      </c>
      <c r="FL308" s="76">
        <v>29330</v>
      </c>
      <c r="FM308" s="76">
        <v>142.85107331122671</v>
      </c>
      <c r="FN308" s="76">
        <v>15.824</v>
      </c>
      <c r="FO308" s="76">
        <v>165</v>
      </c>
      <c r="FP308" s="76">
        <v>0.82424836553037151</v>
      </c>
      <c r="FQ308" s="76">
        <v>15.818999999999999</v>
      </c>
      <c r="FR308" s="76">
        <v>745</v>
      </c>
      <c r="FS308" s="76">
        <v>3.8023304791203909</v>
      </c>
      <c r="FT308" s="76">
        <v>15.814</v>
      </c>
      <c r="FU308" s="76">
        <v>10</v>
      </c>
      <c r="FV308" s="76">
        <v>5.2044139360707044E-2</v>
      </c>
      <c r="FW308" s="76">
        <v>15.81</v>
      </c>
      <c r="FX308" s="76">
        <v>144250</v>
      </c>
      <c r="FY308" s="76">
        <v>762.80406166924286</v>
      </c>
      <c r="FZ308" s="76">
        <v>15.821</v>
      </c>
      <c r="GA308" s="76">
        <v>0</v>
      </c>
      <c r="GB308" s="76">
        <v>0</v>
      </c>
      <c r="GC308" s="62">
        <v>15.831</v>
      </c>
      <c r="GD308" s="62">
        <v>270</v>
      </c>
      <c r="GE308" s="62">
        <v>1.4599599556785072</v>
      </c>
      <c r="GF308" s="62">
        <v>15.840999999999999</v>
      </c>
      <c r="GG308" s="62">
        <v>0</v>
      </c>
      <c r="GH308" s="62">
        <v>0</v>
      </c>
      <c r="GI308" s="62">
        <v>15.85</v>
      </c>
      <c r="GJ308" s="62">
        <v>515</v>
      </c>
      <c r="GK308" s="62">
        <v>2.8251984754010024</v>
      </c>
      <c r="GL308" s="62">
        <v>15.909000000000001</v>
      </c>
      <c r="GM308" s="62">
        <v>0</v>
      </c>
      <c r="GN308" s="62">
        <v>0</v>
      </c>
      <c r="GO308" s="62">
        <v>15.96</v>
      </c>
      <c r="GP308" s="62">
        <v>19105</v>
      </c>
      <c r="GQ308" s="62">
        <v>105.04175374865041</v>
      </c>
      <c r="GR308" s="62">
        <v>15.993</v>
      </c>
      <c r="GS308" s="62">
        <v>0</v>
      </c>
      <c r="GT308" s="62">
        <v>0</v>
      </c>
      <c r="GU308" s="62">
        <v>16.021000000000001</v>
      </c>
      <c r="GV308" s="62">
        <v>355</v>
      </c>
      <c r="GW308" s="62">
        <v>1.9191824513366984</v>
      </c>
      <c r="GX308" s="62">
        <v>16.047000000000001</v>
      </c>
      <c r="GY308" s="62">
        <v>0</v>
      </c>
      <c r="GZ308" s="62">
        <v>0</v>
      </c>
      <c r="HA308" s="62">
        <v>16.07</v>
      </c>
      <c r="HB308" s="62">
        <v>31360</v>
      </c>
      <c r="HC308" s="62">
        <v>163.95385049133026</v>
      </c>
      <c r="HD308" s="62">
        <v>16.186</v>
      </c>
      <c r="HE308" s="62">
        <v>175</v>
      </c>
      <c r="HF308" s="62">
        <v>0.86735804619011914</v>
      </c>
      <c r="HG308" s="62">
        <v>16.28</v>
      </c>
      <c r="HH308" s="62">
        <v>10750</v>
      </c>
      <c r="HI308" s="62">
        <v>50.037542628167394</v>
      </c>
      <c r="HJ308" s="62">
        <v>0</v>
      </c>
      <c r="HK308" s="62">
        <v>0</v>
      </c>
      <c r="HL308" s="62">
        <v>0</v>
      </c>
      <c r="HM308" s="62">
        <v>16.28</v>
      </c>
      <c r="HN308" s="62">
        <v>0</v>
      </c>
      <c r="HO308" s="62">
        <v>0</v>
      </c>
      <c r="HP308" s="62">
        <v>16.28</v>
      </c>
      <c r="HQ308" s="62">
        <v>0</v>
      </c>
      <c r="HR308" s="62">
        <v>0</v>
      </c>
    </row>
    <row r="309" spans="32:226" s="43" customFormat="1">
      <c r="AF309" s="54">
        <v>42453</v>
      </c>
      <c r="AG309" s="43">
        <v>13.83</v>
      </c>
      <c r="AH309" s="43">
        <v>92510</v>
      </c>
      <c r="AI309" s="43">
        <f t="shared" si="80"/>
        <v>92510</v>
      </c>
      <c r="AK309" s="58">
        <f t="shared" si="81"/>
        <v>42402</v>
      </c>
      <c r="AL309" s="43">
        <f t="shared" si="85"/>
        <v>304</v>
      </c>
      <c r="AM309" s="43">
        <f>IF(AK309="","",NETWORKDAYS(AK309,$AM$2,FERIADOS!$A$1:$A$830)-1)</f>
        <v>230</v>
      </c>
      <c r="AN309" s="63">
        <v>3.9902000000000002</v>
      </c>
      <c r="AO309" s="43">
        <f t="shared" si="82"/>
        <v>14.45</v>
      </c>
      <c r="AP309" s="50">
        <f t="shared" si="83"/>
        <v>156625</v>
      </c>
      <c r="AQ309" s="59">
        <f t="shared" si="79"/>
        <v>276.74474063470262</v>
      </c>
      <c r="AR309" s="59">
        <f t="shared" si="84"/>
        <v>0</v>
      </c>
      <c r="AS309" s="72">
        <v>42402</v>
      </c>
      <c r="AT309" s="73">
        <v>2870.846233792076</v>
      </c>
      <c r="AU309" s="62">
        <v>0</v>
      </c>
      <c r="AV309" s="62">
        <v>0</v>
      </c>
      <c r="AW309" s="62">
        <v>0</v>
      </c>
      <c r="AX309" s="62">
        <v>0</v>
      </c>
      <c r="AY309" s="62">
        <v>0</v>
      </c>
      <c r="AZ309" s="62">
        <v>0</v>
      </c>
      <c r="BA309" s="62">
        <v>0</v>
      </c>
      <c r="BB309" s="62">
        <v>0</v>
      </c>
      <c r="BC309" s="62">
        <v>0</v>
      </c>
      <c r="BD309" s="62">
        <v>0</v>
      </c>
      <c r="BE309" s="62">
        <v>0</v>
      </c>
      <c r="BF309" s="62">
        <v>0</v>
      </c>
      <c r="BG309" s="62">
        <v>0</v>
      </c>
      <c r="BH309" s="62">
        <v>0</v>
      </c>
      <c r="BI309" s="62">
        <v>0</v>
      </c>
      <c r="BJ309" s="62">
        <v>0</v>
      </c>
      <c r="BK309" s="62">
        <v>0</v>
      </c>
      <c r="BL309" s="62">
        <v>0</v>
      </c>
      <c r="BM309" s="62">
        <v>0</v>
      </c>
      <c r="BN309" s="74">
        <v>0</v>
      </c>
      <c r="BO309" s="75">
        <v>0</v>
      </c>
      <c r="BP309" s="62">
        <v>0</v>
      </c>
      <c r="BQ309" s="62">
        <v>0</v>
      </c>
      <c r="BR309" s="62">
        <v>0</v>
      </c>
      <c r="BS309" s="62">
        <v>14.141999999999999</v>
      </c>
      <c r="BT309" s="62">
        <v>115405</v>
      </c>
      <c r="BU309" s="62">
        <v>18.914999658053709</v>
      </c>
      <c r="BV309" s="62">
        <v>14.2</v>
      </c>
      <c r="BW309" s="62">
        <v>171350</v>
      </c>
      <c r="BX309" s="62">
        <v>59.872097675178743</v>
      </c>
      <c r="BY309" s="62">
        <v>14.224</v>
      </c>
      <c r="BZ309" s="62">
        <v>4515</v>
      </c>
      <c r="CA309" s="62">
        <v>2.3219564616699606</v>
      </c>
      <c r="CB309" s="62">
        <v>14.27</v>
      </c>
      <c r="CC309" s="62">
        <v>1210</v>
      </c>
      <c r="CD309" s="62">
        <v>0.82683876395620359</v>
      </c>
      <c r="CE309" s="62">
        <v>14.324999999999999</v>
      </c>
      <c r="CF309" s="62">
        <v>166440</v>
      </c>
      <c r="CG309" s="62">
        <v>142.48194929734018</v>
      </c>
      <c r="CH309" s="62">
        <v>14.35</v>
      </c>
      <c r="CI309" s="62">
        <v>725</v>
      </c>
      <c r="CJ309" s="62">
        <v>0.7374450402290359</v>
      </c>
      <c r="CK309" s="62">
        <v>14.368</v>
      </c>
      <c r="CL309" s="62">
        <v>0</v>
      </c>
      <c r="CM309" s="62">
        <v>0</v>
      </c>
      <c r="CN309" s="62">
        <v>14.38</v>
      </c>
      <c r="CO309" s="62">
        <v>5890</v>
      </c>
      <c r="CP309" s="62">
        <v>7.9090640960099998</v>
      </c>
      <c r="CQ309" s="62">
        <v>14.43</v>
      </c>
      <c r="CR309" s="62">
        <v>22200</v>
      </c>
      <c r="CS309" s="62">
        <v>32.95905527934444</v>
      </c>
      <c r="CT309" s="62">
        <v>14.43</v>
      </c>
      <c r="CU309" s="62">
        <v>22200</v>
      </c>
      <c r="CV309" s="62">
        <v>36.058961371310161</v>
      </c>
      <c r="CW309" s="62">
        <v>14.43</v>
      </c>
      <c r="CX309" s="62">
        <v>156625</v>
      </c>
      <c r="CY309" s="62">
        <v>276.74474063470262</v>
      </c>
      <c r="CZ309" s="62">
        <v>14.519</v>
      </c>
      <c r="DA309" s="62">
        <v>1075</v>
      </c>
      <c r="DB309" s="62">
        <v>2.0613182510956314</v>
      </c>
      <c r="DC309" s="62">
        <v>14.567</v>
      </c>
      <c r="DD309" s="62">
        <v>0</v>
      </c>
      <c r="DE309" s="62">
        <v>0</v>
      </c>
      <c r="DF309" s="62">
        <v>14.62</v>
      </c>
      <c r="DG309" s="62">
        <v>16420</v>
      </c>
      <c r="DH309" s="62">
        <v>35.721339803336498</v>
      </c>
      <c r="DI309" s="62">
        <v>0</v>
      </c>
      <c r="DJ309" s="62">
        <v>0</v>
      </c>
      <c r="DK309" s="62">
        <v>0</v>
      </c>
      <c r="DL309" s="62">
        <v>0</v>
      </c>
      <c r="DM309" s="62">
        <v>0</v>
      </c>
      <c r="DN309" s="62">
        <v>0</v>
      </c>
      <c r="DO309" s="62">
        <v>14.79</v>
      </c>
      <c r="DP309" s="62">
        <v>23360</v>
      </c>
      <c r="DQ309" s="62">
        <v>59.157973008950172</v>
      </c>
      <c r="DR309" s="62">
        <v>0</v>
      </c>
      <c r="DS309" s="62">
        <v>0</v>
      </c>
      <c r="DT309" s="62">
        <v>0</v>
      </c>
      <c r="DU309" s="62">
        <v>0</v>
      </c>
      <c r="DV309" s="62">
        <v>0</v>
      </c>
      <c r="DW309" s="62">
        <v>0</v>
      </c>
      <c r="DX309" s="62">
        <v>14.93</v>
      </c>
      <c r="DY309" s="62">
        <v>3090</v>
      </c>
      <c r="DZ309" s="62">
        <v>8.8891731657119699</v>
      </c>
      <c r="EA309" s="62"/>
      <c r="EB309" s="62"/>
      <c r="EC309" s="62"/>
      <c r="ED309" s="62"/>
      <c r="EE309" s="62"/>
      <c r="EF309" s="62"/>
      <c r="EG309" s="62">
        <v>15.03</v>
      </c>
      <c r="EH309" s="62">
        <v>248130</v>
      </c>
      <c r="EI309" s="62">
        <v>788.6485150133874</v>
      </c>
      <c r="EJ309" s="62"/>
      <c r="EK309" s="62">
        <v>0</v>
      </c>
      <c r="EL309" s="62">
        <v>0</v>
      </c>
      <c r="EM309" s="62">
        <v>0</v>
      </c>
      <c r="EN309" s="62">
        <v>0</v>
      </c>
      <c r="EO309" s="62">
        <v>0</v>
      </c>
      <c r="EP309" s="62">
        <v>15.21</v>
      </c>
      <c r="EQ309" s="62">
        <v>4850</v>
      </c>
      <c r="ER309" s="62">
        <v>16.712636073774927</v>
      </c>
      <c r="ES309" s="62">
        <v>15.37</v>
      </c>
      <c r="ET309" s="62">
        <v>12580</v>
      </c>
      <c r="EU309" s="62">
        <v>46.494723370406845</v>
      </c>
      <c r="EV309" s="62">
        <v>15.503</v>
      </c>
      <c r="EW309" s="62">
        <v>585</v>
      </c>
      <c r="EX309" s="62">
        <v>2.2962651795042248</v>
      </c>
      <c r="EY309" s="62">
        <v>15.61</v>
      </c>
      <c r="EZ309" s="62">
        <v>113630</v>
      </c>
      <c r="FA309" s="62">
        <v>468.74709885999084</v>
      </c>
      <c r="FB309" s="62">
        <v>15.701000000000001</v>
      </c>
      <c r="FC309" s="62">
        <v>85</v>
      </c>
      <c r="FD309" s="62">
        <v>0.36564104729492813</v>
      </c>
      <c r="FE309" s="62">
        <v>15.78</v>
      </c>
      <c r="FF309" s="62">
        <v>6635</v>
      </c>
      <c r="FG309" s="62">
        <v>29.605112823389554</v>
      </c>
      <c r="FH309" s="62">
        <v>15.818</v>
      </c>
      <c r="FI309" s="62">
        <v>45</v>
      </c>
      <c r="FJ309" s="62">
        <v>0.20786272384630414</v>
      </c>
      <c r="FK309" s="62">
        <v>15.85</v>
      </c>
      <c r="FL309" s="76">
        <v>21850</v>
      </c>
      <c r="FM309" s="76">
        <v>103.86481973795595</v>
      </c>
      <c r="FN309" s="76">
        <v>15.861000000000001</v>
      </c>
      <c r="FO309" s="76">
        <v>10</v>
      </c>
      <c r="FP309" s="76">
        <v>4.871325210044461E-2</v>
      </c>
      <c r="FQ309" s="76">
        <v>15.87</v>
      </c>
      <c r="FR309" s="76">
        <v>60</v>
      </c>
      <c r="FS309" s="76">
        <v>0.29838606844793591</v>
      </c>
      <c r="FT309" s="76">
        <v>15.88</v>
      </c>
      <c r="FU309" s="76">
        <v>10</v>
      </c>
      <c r="FV309" s="76">
        <v>5.0666040142324294E-2</v>
      </c>
      <c r="FW309" s="76">
        <v>15.89</v>
      </c>
      <c r="FX309" s="76">
        <v>114065</v>
      </c>
      <c r="FY309" s="76">
        <v>586.68437371719949</v>
      </c>
      <c r="FZ309" s="76">
        <v>15.901</v>
      </c>
      <c r="GA309" s="76">
        <v>0</v>
      </c>
      <c r="GB309" s="76">
        <v>0</v>
      </c>
      <c r="GC309" s="62">
        <v>15.911</v>
      </c>
      <c r="GD309" s="62">
        <v>0</v>
      </c>
      <c r="GE309" s="62">
        <v>0</v>
      </c>
      <c r="GF309" s="62">
        <v>15.920999999999999</v>
      </c>
      <c r="GG309" s="62">
        <v>5</v>
      </c>
      <c r="GH309" s="62">
        <v>2.6500534461080388E-2</v>
      </c>
      <c r="GI309" s="62">
        <v>15.93</v>
      </c>
      <c r="GJ309" s="62">
        <v>220</v>
      </c>
      <c r="GK309" s="62">
        <v>1.1729006661019075</v>
      </c>
      <c r="GL309" s="62">
        <v>15.994</v>
      </c>
      <c r="GM309" s="62">
        <v>0</v>
      </c>
      <c r="GN309" s="62">
        <v>0</v>
      </c>
      <c r="GO309" s="62">
        <v>16.05</v>
      </c>
      <c r="GP309" s="62">
        <v>9805</v>
      </c>
      <c r="GQ309" s="62">
        <v>52.31470575836191</v>
      </c>
      <c r="GR309" s="62">
        <v>16.03</v>
      </c>
      <c r="GS309" s="62">
        <v>0</v>
      </c>
      <c r="GT309" s="62">
        <v>0</v>
      </c>
      <c r="GU309" s="62">
        <v>16.09</v>
      </c>
      <c r="GV309" s="62">
        <v>520</v>
      </c>
      <c r="GW309" s="62">
        <v>2.7301479729063716</v>
      </c>
      <c r="GX309" s="62">
        <v>16.137</v>
      </c>
      <c r="GY309" s="62">
        <v>0</v>
      </c>
      <c r="GZ309" s="62">
        <v>0</v>
      </c>
      <c r="HA309" s="62">
        <v>16.18</v>
      </c>
      <c r="HB309" s="62">
        <v>14740</v>
      </c>
      <c r="HC309" s="62">
        <v>74.531177960664834</v>
      </c>
      <c r="HD309" s="62">
        <v>16.306999999999999</v>
      </c>
      <c r="HE309" s="62">
        <v>225</v>
      </c>
      <c r="HF309" s="62">
        <v>1.0763674803198438</v>
      </c>
      <c r="HG309" s="62">
        <v>16.41</v>
      </c>
      <c r="HH309" s="62">
        <v>2300</v>
      </c>
      <c r="HI309" s="62">
        <v>10.312707004930171</v>
      </c>
      <c r="HJ309" s="62">
        <v>0</v>
      </c>
      <c r="HK309" s="62">
        <v>0</v>
      </c>
      <c r="HL309" s="62">
        <v>0</v>
      </c>
      <c r="HM309" s="62">
        <v>16.41</v>
      </c>
      <c r="HN309" s="62">
        <v>0</v>
      </c>
      <c r="HO309" s="62">
        <v>0</v>
      </c>
      <c r="HP309" s="62">
        <v>16.41</v>
      </c>
      <c r="HQ309" s="62">
        <v>0</v>
      </c>
      <c r="HR309" s="62">
        <v>0</v>
      </c>
    </row>
    <row r="310" spans="32:226" s="43" customFormat="1">
      <c r="AF310" s="54">
        <v>42457</v>
      </c>
      <c r="AG310" s="43">
        <v>13.74</v>
      </c>
      <c r="AH310" s="43">
        <v>90920</v>
      </c>
      <c r="AI310" s="43">
        <f t="shared" si="80"/>
        <v>90920</v>
      </c>
      <c r="AK310" s="58">
        <f t="shared" si="81"/>
        <v>42401</v>
      </c>
      <c r="AL310" s="43">
        <f t="shared" si="85"/>
        <v>305</v>
      </c>
      <c r="AM310" s="43">
        <f>IF(AK310="","",NETWORKDAYS(AK310,$AM$2,FERIADOS!$A$1:$A$830)-1)</f>
        <v>231</v>
      </c>
      <c r="AN310" s="63">
        <v>3.9636</v>
      </c>
      <c r="AO310" s="43">
        <f t="shared" si="82"/>
        <v>14.4</v>
      </c>
      <c r="AP310" s="50">
        <f t="shared" si="83"/>
        <v>239700</v>
      </c>
      <c r="AQ310" s="59">
        <f t="shared" si="79"/>
        <v>428.35756677689022</v>
      </c>
      <c r="AR310" s="59">
        <f t="shared" si="84"/>
        <v>0</v>
      </c>
      <c r="AS310" s="72">
        <v>42401</v>
      </c>
      <c r="AT310" s="73">
        <v>3480.5328344470263</v>
      </c>
      <c r="AU310" s="62">
        <v>0</v>
      </c>
      <c r="AV310" s="62">
        <v>0</v>
      </c>
      <c r="AW310" s="62">
        <v>0</v>
      </c>
      <c r="AX310" s="62">
        <v>0</v>
      </c>
      <c r="AY310" s="62">
        <v>0</v>
      </c>
      <c r="AZ310" s="62">
        <v>0</v>
      </c>
      <c r="BA310" s="62">
        <v>0</v>
      </c>
      <c r="BB310" s="62">
        <v>0</v>
      </c>
      <c r="BC310" s="62">
        <v>0</v>
      </c>
      <c r="BD310" s="62">
        <v>0</v>
      </c>
      <c r="BE310" s="62">
        <v>0</v>
      </c>
      <c r="BF310" s="62">
        <v>0</v>
      </c>
      <c r="BG310" s="62">
        <v>0</v>
      </c>
      <c r="BH310" s="62">
        <v>0</v>
      </c>
      <c r="BI310" s="62">
        <v>0</v>
      </c>
      <c r="BJ310" s="62">
        <v>0</v>
      </c>
      <c r="BK310" s="62">
        <v>0</v>
      </c>
      <c r="BL310" s="62">
        <v>0</v>
      </c>
      <c r="BM310" s="62">
        <v>0</v>
      </c>
      <c r="BN310" s="74">
        <v>0</v>
      </c>
      <c r="BO310" s="75">
        <v>0</v>
      </c>
      <c r="BP310" s="62">
        <v>0</v>
      </c>
      <c r="BQ310" s="62">
        <v>0</v>
      </c>
      <c r="BR310" s="62">
        <v>0</v>
      </c>
      <c r="BS310" s="62">
        <v>14.148999999999999</v>
      </c>
      <c r="BT310" s="62">
        <v>85560</v>
      </c>
      <c r="BU310" s="62">
        <v>14.851729217926904</v>
      </c>
      <c r="BV310" s="62">
        <v>14.19</v>
      </c>
      <c r="BW310" s="62">
        <v>111740</v>
      </c>
      <c r="BX310" s="62">
        <v>40.247123513840961</v>
      </c>
      <c r="BY310" s="62">
        <v>14.225</v>
      </c>
      <c r="BZ310" s="62">
        <v>11985</v>
      </c>
      <c r="CA310" s="62">
        <v>6.3032875759674605</v>
      </c>
      <c r="CB310" s="62">
        <v>14.25</v>
      </c>
      <c r="CC310" s="62">
        <v>4530</v>
      </c>
      <c r="CD310" s="62">
        <v>3.1533625973057839</v>
      </c>
      <c r="CE310" s="62">
        <v>14.285</v>
      </c>
      <c r="CF310" s="62">
        <v>76375</v>
      </c>
      <c r="CG310" s="62">
        <v>66.450576153817508</v>
      </c>
      <c r="CH310" s="62">
        <v>14.31</v>
      </c>
      <c r="CI310" s="62">
        <v>220</v>
      </c>
      <c r="CJ310" s="62">
        <v>0.22707876854658574</v>
      </c>
      <c r="CK310" s="62">
        <v>14.33</v>
      </c>
      <c r="CL310" s="62">
        <v>2695</v>
      </c>
      <c r="CM310" s="62">
        <v>3.2486737699513402</v>
      </c>
      <c r="CN310" s="62">
        <v>14.335000000000001</v>
      </c>
      <c r="CO310" s="62">
        <v>14155</v>
      </c>
      <c r="CP310" s="62">
        <v>19.250471475363213</v>
      </c>
      <c r="CQ310" s="62">
        <v>14.381</v>
      </c>
      <c r="CR310" s="62">
        <v>10</v>
      </c>
      <c r="CS310" s="62">
        <v>1.502838713467259E-2</v>
      </c>
      <c r="CT310" s="62">
        <v>14.381</v>
      </c>
      <c r="CU310" s="62">
        <v>10</v>
      </c>
      <c r="CV310" s="62">
        <v>1.6434133364815376E-2</v>
      </c>
      <c r="CW310" s="62">
        <v>14.381</v>
      </c>
      <c r="CX310" s="62">
        <v>239700</v>
      </c>
      <c r="CY310" s="62">
        <v>428.35756677689022</v>
      </c>
      <c r="CZ310" s="62">
        <v>14.465</v>
      </c>
      <c r="DA310" s="62">
        <v>5</v>
      </c>
      <c r="DB310" s="62">
        <v>9.6939836321778359E-3</v>
      </c>
      <c r="DC310" s="62">
        <v>14.51</v>
      </c>
      <c r="DD310" s="62">
        <v>640</v>
      </c>
      <c r="DE310" s="62">
        <v>1.3149268073944784</v>
      </c>
      <c r="DF310" s="62">
        <v>14.56</v>
      </c>
      <c r="DG310" s="62">
        <v>14750</v>
      </c>
      <c r="DH310" s="62">
        <v>32.432809974654077</v>
      </c>
      <c r="DI310" s="62">
        <v>0</v>
      </c>
      <c r="DJ310" s="62">
        <v>0</v>
      </c>
      <c r="DK310" s="62">
        <v>0</v>
      </c>
      <c r="DL310" s="62">
        <v>0</v>
      </c>
      <c r="DM310" s="62">
        <v>0</v>
      </c>
      <c r="DN310" s="62">
        <v>0</v>
      </c>
      <c r="DO310" s="62">
        <v>14.69</v>
      </c>
      <c r="DP310" s="62">
        <v>55025</v>
      </c>
      <c r="DQ310" s="62">
        <v>140.89724022442488</v>
      </c>
      <c r="DR310" s="62">
        <v>0</v>
      </c>
      <c r="DS310" s="62">
        <v>0</v>
      </c>
      <c r="DT310" s="62">
        <v>0</v>
      </c>
      <c r="DU310" s="62">
        <v>0</v>
      </c>
      <c r="DV310" s="62">
        <v>0</v>
      </c>
      <c r="DW310" s="62">
        <v>0</v>
      </c>
      <c r="DX310" s="62">
        <v>14.83</v>
      </c>
      <c r="DY310" s="62">
        <v>4740</v>
      </c>
      <c r="DZ310" s="62">
        <v>13.784456188077984</v>
      </c>
      <c r="EA310" s="62"/>
      <c r="EB310" s="62"/>
      <c r="EC310" s="62"/>
      <c r="ED310" s="62"/>
      <c r="EE310" s="62"/>
      <c r="EF310" s="62"/>
      <c r="EG310" s="62">
        <v>14.9</v>
      </c>
      <c r="EH310" s="62">
        <v>303385</v>
      </c>
      <c r="EI310" s="62">
        <v>975.4255787972877</v>
      </c>
      <c r="EJ310" s="62"/>
      <c r="EK310" s="62">
        <v>0</v>
      </c>
      <c r="EL310" s="62">
        <v>0</v>
      </c>
      <c r="EM310" s="62">
        <v>0</v>
      </c>
      <c r="EN310" s="62">
        <v>0</v>
      </c>
      <c r="EO310" s="62">
        <v>0</v>
      </c>
      <c r="EP310" s="62">
        <v>15.07</v>
      </c>
      <c r="EQ310" s="62">
        <v>8945</v>
      </c>
      <c r="ER310" s="62">
        <v>31.18963117831068</v>
      </c>
      <c r="ES310" s="62">
        <v>15.2</v>
      </c>
      <c r="ET310" s="62">
        <v>20385</v>
      </c>
      <c r="EU310" s="62">
        <v>76.311244710621907</v>
      </c>
      <c r="EV310" s="62">
        <v>15.305</v>
      </c>
      <c r="EW310" s="62">
        <v>195</v>
      </c>
      <c r="EX310" s="62">
        <v>0.77612228113501647</v>
      </c>
      <c r="EY310" s="62">
        <v>15.39</v>
      </c>
      <c r="EZ310" s="62">
        <v>131000</v>
      </c>
      <c r="FA310" s="62">
        <v>548.52080739032033</v>
      </c>
      <c r="FB310" s="62">
        <v>15.465</v>
      </c>
      <c r="FC310" s="62">
        <v>90</v>
      </c>
      <c r="FD310" s="62">
        <v>0.3933276003277193</v>
      </c>
      <c r="FE310" s="62">
        <v>15.53</v>
      </c>
      <c r="FF310" s="62">
        <v>3720</v>
      </c>
      <c r="FG310" s="62">
        <v>16.879130416282752</v>
      </c>
      <c r="FH310" s="62">
        <v>15.579000000000001</v>
      </c>
      <c r="FI310" s="62">
        <v>100</v>
      </c>
      <c r="FJ310" s="62">
        <v>0.46974324177990312</v>
      </c>
      <c r="FK310" s="62">
        <v>15.62</v>
      </c>
      <c r="FL310" s="76">
        <v>32095</v>
      </c>
      <c r="FM310" s="76">
        <v>155.16024187730713</v>
      </c>
      <c r="FN310" s="76">
        <v>15.631</v>
      </c>
      <c r="FO310" s="76">
        <v>5</v>
      </c>
      <c r="FP310" s="76">
        <v>2.4781565417421565E-2</v>
      </c>
      <c r="FQ310" s="76">
        <v>15.641</v>
      </c>
      <c r="FR310" s="76">
        <v>190</v>
      </c>
      <c r="FS310" s="76">
        <v>0.96174015796409906</v>
      </c>
      <c r="FT310" s="76">
        <v>15.65</v>
      </c>
      <c r="FU310" s="76">
        <v>175</v>
      </c>
      <c r="FV310" s="76">
        <v>0.90292640774201027</v>
      </c>
      <c r="FW310" s="76">
        <v>15.62</v>
      </c>
      <c r="FX310" s="76">
        <v>127650</v>
      </c>
      <c r="FY310" s="76">
        <v>670.27484110119758</v>
      </c>
      <c r="FZ310" s="76">
        <v>15.646000000000001</v>
      </c>
      <c r="GA310" s="76">
        <v>0</v>
      </c>
      <c r="GB310" s="76">
        <v>0</v>
      </c>
      <c r="GC310" s="62">
        <v>15.67</v>
      </c>
      <c r="GD310" s="62">
        <v>0</v>
      </c>
      <c r="GE310" s="62">
        <v>0</v>
      </c>
      <c r="GF310" s="62">
        <v>15.693</v>
      </c>
      <c r="GG310" s="62">
        <v>0</v>
      </c>
      <c r="GH310" s="62">
        <v>0</v>
      </c>
      <c r="GI310" s="62">
        <v>15.712999999999999</v>
      </c>
      <c r="GJ310" s="62">
        <v>440</v>
      </c>
      <c r="GK310" s="62">
        <v>2.3924645420013695</v>
      </c>
      <c r="GL310" s="62">
        <v>15.749000000000001</v>
      </c>
      <c r="GM310" s="62">
        <v>0</v>
      </c>
      <c r="GN310" s="62">
        <v>0</v>
      </c>
      <c r="GO310" s="62">
        <v>15.78</v>
      </c>
      <c r="GP310" s="62">
        <v>10715</v>
      </c>
      <c r="GQ310" s="62">
        <v>58.620725522519265</v>
      </c>
      <c r="GR310" s="62">
        <v>15.836</v>
      </c>
      <c r="GS310" s="62">
        <v>0</v>
      </c>
      <c r="GT310" s="62">
        <v>0</v>
      </c>
      <c r="GU310" s="62">
        <v>15.885999999999999</v>
      </c>
      <c r="GV310" s="62">
        <v>270</v>
      </c>
      <c r="GW310" s="62">
        <v>1.4494280958432726</v>
      </c>
      <c r="GX310" s="62">
        <v>15.93</v>
      </c>
      <c r="GY310" s="62">
        <v>0</v>
      </c>
      <c r="GZ310" s="62">
        <v>0</v>
      </c>
      <c r="HA310" s="62">
        <v>15.97</v>
      </c>
      <c r="HB310" s="62">
        <v>21180</v>
      </c>
      <c r="HC310" s="62">
        <v>109.74294673833347</v>
      </c>
      <c r="HD310" s="62">
        <v>16.097000000000001</v>
      </c>
      <c r="HE310" s="62">
        <v>25</v>
      </c>
      <c r="HF310" s="62">
        <v>0.12276826843430447</v>
      </c>
      <c r="HG310" s="62">
        <v>16.2</v>
      </c>
      <c r="HH310" s="62">
        <v>13090</v>
      </c>
      <c r="HI310" s="62">
        <v>60.35392500590612</v>
      </c>
      <c r="HJ310" s="62">
        <v>0</v>
      </c>
      <c r="HK310" s="62">
        <v>0</v>
      </c>
      <c r="HL310" s="62">
        <v>0</v>
      </c>
      <c r="HM310" s="62">
        <v>16.2</v>
      </c>
      <c r="HN310" s="62">
        <v>0</v>
      </c>
      <c r="HO310" s="62">
        <v>0</v>
      </c>
      <c r="HP310" s="62">
        <v>16.2</v>
      </c>
      <c r="HQ310" s="62">
        <v>0</v>
      </c>
      <c r="HR310" s="62">
        <v>0</v>
      </c>
    </row>
    <row r="311" spans="32:226" s="43" customFormat="1">
      <c r="AF311" s="54">
        <v>42458</v>
      </c>
      <c r="AG311" s="43">
        <v>13.725</v>
      </c>
      <c r="AH311" s="43">
        <v>239400</v>
      </c>
      <c r="AI311" s="43">
        <f t="shared" si="80"/>
        <v>239400</v>
      </c>
      <c r="AK311" s="58">
        <f t="shared" si="81"/>
        <v>42398</v>
      </c>
      <c r="AL311" s="43">
        <f t="shared" si="85"/>
        <v>306</v>
      </c>
      <c r="AM311" s="43">
        <f>IF(AK311="","",NETWORKDAYS(AK311,$AM$2,FERIADOS!$A$1:$A$830)-1)</f>
        <v>232</v>
      </c>
      <c r="AN311" s="63">
        <v>3.9992000000000001</v>
      </c>
      <c r="AO311" s="43">
        <f t="shared" si="82"/>
        <v>14.52</v>
      </c>
      <c r="AP311" s="50">
        <f t="shared" si="83"/>
        <v>245390</v>
      </c>
      <c r="AQ311" s="59">
        <f t="shared" si="79"/>
        <v>435.39318559671096</v>
      </c>
      <c r="AR311" s="59">
        <f t="shared" si="84"/>
        <v>0</v>
      </c>
      <c r="AS311" s="72">
        <v>42398</v>
      </c>
      <c r="AT311" s="73">
        <v>3928.0742380689567</v>
      </c>
      <c r="AU311" s="62">
        <v>0</v>
      </c>
      <c r="AV311" s="62">
        <v>0</v>
      </c>
      <c r="AW311" s="62">
        <v>0</v>
      </c>
      <c r="AX311" s="62">
        <v>0</v>
      </c>
      <c r="AY311" s="62">
        <v>0</v>
      </c>
      <c r="AZ311" s="62">
        <v>0</v>
      </c>
      <c r="BA311" s="62">
        <v>0</v>
      </c>
      <c r="BB311" s="62">
        <v>0</v>
      </c>
      <c r="BC311" s="62">
        <v>0</v>
      </c>
      <c r="BD311" s="62">
        <v>0</v>
      </c>
      <c r="BE311" s="62">
        <v>0</v>
      </c>
      <c r="BF311" s="62">
        <v>0</v>
      </c>
      <c r="BG311" s="62">
        <v>0</v>
      </c>
      <c r="BH311" s="62">
        <v>0</v>
      </c>
      <c r="BI311" s="62">
        <v>0</v>
      </c>
      <c r="BJ311" s="62">
        <v>0</v>
      </c>
      <c r="BK311" s="62">
        <v>0</v>
      </c>
      <c r="BL311" s="62">
        <v>0</v>
      </c>
      <c r="BM311" s="62">
        <v>0</v>
      </c>
      <c r="BN311" s="74">
        <v>0</v>
      </c>
      <c r="BO311" s="75">
        <v>0</v>
      </c>
      <c r="BP311" s="62">
        <v>14.13</v>
      </c>
      <c r="BQ311" s="62">
        <v>8620</v>
      </c>
      <c r="BR311" s="62">
        <v>0.14972979385004923</v>
      </c>
      <c r="BS311" s="62">
        <v>14.14</v>
      </c>
      <c r="BT311" s="62">
        <v>20825</v>
      </c>
      <c r="BU311" s="62">
        <v>3.7601596463702167</v>
      </c>
      <c r="BV311" s="62">
        <v>14.215999999999999</v>
      </c>
      <c r="BW311" s="62">
        <v>176575</v>
      </c>
      <c r="BX311" s="62">
        <v>64.483236614681104</v>
      </c>
      <c r="BY311" s="62">
        <v>14.26</v>
      </c>
      <c r="BZ311" s="62">
        <v>15660</v>
      </c>
      <c r="CA311" s="62">
        <v>8.2868765569888918</v>
      </c>
      <c r="CB311" s="62">
        <v>14.29</v>
      </c>
      <c r="CC311" s="62">
        <v>2465</v>
      </c>
      <c r="CD311" s="62">
        <v>1.7194052029450533</v>
      </c>
      <c r="CE311" s="62">
        <v>14.345000000000001</v>
      </c>
      <c r="CF311" s="62">
        <v>40280</v>
      </c>
      <c r="CG311" s="62">
        <v>35.020013349877743</v>
      </c>
      <c r="CH311" s="62">
        <v>14.382</v>
      </c>
      <c r="CI311" s="62">
        <v>5555</v>
      </c>
      <c r="CJ311" s="62">
        <v>5.7193413119490026</v>
      </c>
      <c r="CK311" s="62">
        <v>14.411</v>
      </c>
      <c r="CL311" s="62">
        <v>10</v>
      </c>
      <c r="CM311" s="62">
        <v>1.2007360903923249E-2</v>
      </c>
      <c r="CN311" s="62">
        <v>14.43</v>
      </c>
      <c r="CO311" s="62">
        <v>41925</v>
      </c>
      <c r="CP311" s="62">
        <v>56.732525827515779</v>
      </c>
      <c r="CQ311" s="62">
        <v>14.494</v>
      </c>
      <c r="CR311" s="62">
        <v>7865</v>
      </c>
      <c r="CS311" s="62">
        <v>11.749574200831555</v>
      </c>
      <c r="CT311" s="62">
        <v>14.494</v>
      </c>
      <c r="CU311" s="62">
        <v>7865</v>
      </c>
      <c r="CV311" s="62">
        <v>12.841209181154934</v>
      </c>
      <c r="CW311" s="62">
        <v>14.494</v>
      </c>
      <c r="CX311" s="62">
        <v>245390</v>
      </c>
      <c r="CY311" s="62">
        <v>435.39318559671096</v>
      </c>
      <c r="CZ311" s="62">
        <v>14.597</v>
      </c>
      <c r="DA311" s="62">
        <v>15</v>
      </c>
      <c r="DB311" s="62">
        <v>2.8854053840560695E-2</v>
      </c>
      <c r="DC311" s="62">
        <v>14.651</v>
      </c>
      <c r="DD311" s="62">
        <v>10</v>
      </c>
      <c r="DE311" s="62">
        <v>2.037441453594354E-2</v>
      </c>
      <c r="DF311" s="62">
        <v>14.71</v>
      </c>
      <c r="DG311" s="62">
        <v>14540</v>
      </c>
      <c r="DH311" s="62">
        <v>31.686430961254338</v>
      </c>
      <c r="DI311" s="62">
        <v>0</v>
      </c>
      <c r="DJ311" s="62">
        <v>0</v>
      </c>
      <c r="DK311" s="62">
        <v>0</v>
      </c>
      <c r="DL311" s="62">
        <v>0</v>
      </c>
      <c r="DM311" s="62">
        <v>0</v>
      </c>
      <c r="DN311" s="62">
        <v>0</v>
      </c>
      <c r="DO311" s="62">
        <v>14.86</v>
      </c>
      <c r="DP311" s="62">
        <v>44025</v>
      </c>
      <c r="DQ311" s="62">
        <v>111.57989761153806</v>
      </c>
      <c r="DR311" s="62">
        <v>0</v>
      </c>
      <c r="DS311" s="62">
        <v>0</v>
      </c>
      <c r="DT311" s="62">
        <v>0</v>
      </c>
      <c r="DU311" s="62">
        <v>0</v>
      </c>
      <c r="DV311" s="62">
        <v>0</v>
      </c>
      <c r="DW311" s="62">
        <v>0</v>
      </c>
      <c r="DX311" s="62">
        <v>15.04</v>
      </c>
      <c r="DY311" s="62">
        <v>32420</v>
      </c>
      <c r="DZ311" s="62">
        <v>93.157177557626596</v>
      </c>
      <c r="EA311" s="62"/>
      <c r="EB311" s="62"/>
      <c r="EC311" s="62"/>
      <c r="ED311" s="62"/>
      <c r="EE311" s="62"/>
      <c r="EF311" s="62"/>
      <c r="EG311" s="62">
        <v>15.17</v>
      </c>
      <c r="EH311" s="62">
        <v>255590</v>
      </c>
      <c r="EI311" s="62">
        <v>810.12896772451825</v>
      </c>
      <c r="EJ311" s="62"/>
      <c r="EK311" s="62">
        <v>0</v>
      </c>
      <c r="EL311" s="62">
        <v>0</v>
      </c>
      <c r="EM311" s="62">
        <v>0</v>
      </c>
      <c r="EN311" s="62">
        <v>0</v>
      </c>
      <c r="EO311" s="62">
        <v>0</v>
      </c>
      <c r="EP311" s="62">
        <v>15.36</v>
      </c>
      <c r="EQ311" s="62">
        <v>23285</v>
      </c>
      <c r="ER311" s="62">
        <v>79.934246244255888</v>
      </c>
      <c r="ES311" s="62">
        <v>15.5</v>
      </c>
      <c r="ET311" s="62">
        <v>13800</v>
      </c>
      <c r="EU311" s="62">
        <v>50.804396682581981</v>
      </c>
      <c r="EV311" s="62">
        <v>15.61</v>
      </c>
      <c r="EW311" s="62">
        <v>345</v>
      </c>
      <c r="EX311" s="62">
        <v>1.3490780254092558</v>
      </c>
      <c r="EY311" s="62">
        <v>15.71</v>
      </c>
      <c r="EZ311" s="62">
        <v>137660</v>
      </c>
      <c r="FA311" s="62">
        <v>565.58377327229221</v>
      </c>
      <c r="FB311" s="62">
        <v>15.77</v>
      </c>
      <c r="FC311" s="62">
        <v>200</v>
      </c>
      <c r="FD311" s="62">
        <v>0.85744818223658226</v>
      </c>
      <c r="FE311" s="62">
        <v>15.86</v>
      </c>
      <c r="FF311" s="62">
        <v>8215</v>
      </c>
      <c r="FG311" s="62">
        <v>36.504734357755531</v>
      </c>
      <c r="FH311" s="62">
        <v>15.9</v>
      </c>
      <c r="FI311" s="62">
        <v>3430</v>
      </c>
      <c r="FJ311" s="62">
        <v>15.77200708336512</v>
      </c>
      <c r="FK311" s="62">
        <v>15.92</v>
      </c>
      <c r="FL311" s="76">
        <v>31385</v>
      </c>
      <c r="FM311" s="76">
        <v>148.54176389232251</v>
      </c>
      <c r="FN311" s="76">
        <v>15.941000000000001</v>
      </c>
      <c r="FO311" s="76">
        <v>4025</v>
      </c>
      <c r="FP311" s="76">
        <v>19.507978245539608</v>
      </c>
      <c r="FQ311" s="76">
        <v>15.96</v>
      </c>
      <c r="FR311" s="76">
        <v>545</v>
      </c>
      <c r="FS311" s="76">
        <v>2.6946505565331336</v>
      </c>
      <c r="FT311" s="76">
        <v>15.95</v>
      </c>
      <c r="FU311" s="76">
        <v>0</v>
      </c>
      <c r="FV311" s="76">
        <v>0</v>
      </c>
      <c r="FW311" s="76">
        <v>15.94</v>
      </c>
      <c r="FX311" s="76">
        <v>197185</v>
      </c>
      <c r="FY311" s="76">
        <v>1009.8023650450352</v>
      </c>
      <c r="FZ311" s="76">
        <v>15.951000000000001</v>
      </c>
      <c r="GA311" s="76">
        <v>0</v>
      </c>
      <c r="GB311" s="76">
        <v>0</v>
      </c>
      <c r="GC311" s="62">
        <v>15.961</v>
      </c>
      <c r="GD311" s="62">
        <v>15</v>
      </c>
      <c r="GE311" s="62">
        <v>7.848740235710476E-2</v>
      </c>
      <c r="GF311" s="62">
        <v>15.971</v>
      </c>
      <c r="GG311" s="62">
        <v>45</v>
      </c>
      <c r="GH311" s="62">
        <v>0.23734182171499618</v>
      </c>
      <c r="GI311" s="62">
        <v>15.98</v>
      </c>
      <c r="GJ311" s="62">
        <v>715</v>
      </c>
      <c r="GK311" s="62">
        <v>3.7927031904093305</v>
      </c>
      <c r="GL311" s="62">
        <v>16.023</v>
      </c>
      <c r="GM311" s="62">
        <v>0</v>
      </c>
      <c r="GN311" s="62">
        <v>0</v>
      </c>
      <c r="GO311" s="62">
        <v>16.059999999999999</v>
      </c>
      <c r="GP311" s="62">
        <v>16235</v>
      </c>
      <c r="GQ311" s="62">
        <v>86.365741605963009</v>
      </c>
      <c r="GR311" s="62">
        <v>16.059999999999999</v>
      </c>
      <c r="GS311" s="62">
        <v>0</v>
      </c>
      <c r="GT311" s="62">
        <v>0</v>
      </c>
      <c r="GU311" s="62">
        <v>16.166</v>
      </c>
      <c r="GV311" s="62">
        <v>545</v>
      </c>
      <c r="GW311" s="62">
        <v>2.8379104547997853</v>
      </c>
      <c r="GX311" s="62">
        <v>16.21</v>
      </c>
      <c r="GY311" s="62">
        <v>0</v>
      </c>
      <c r="GZ311" s="62">
        <v>0</v>
      </c>
      <c r="HA311" s="62">
        <v>16.25</v>
      </c>
      <c r="HB311" s="62">
        <v>39640</v>
      </c>
      <c r="HC311" s="62">
        <v>198.73697205954991</v>
      </c>
      <c r="HD311" s="62">
        <v>16.309999999999999</v>
      </c>
      <c r="HE311" s="62">
        <v>1630</v>
      </c>
      <c r="HF311" s="62">
        <v>7.7748650401946104</v>
      </c>
      <c r="HG311" s="62">
        <v>16.45</v>
      </c>
      <c r="HH311" s="62">
        <v>3240</v>
      </c>
      <c r="HI311" s="62">
        <v>14.42880793954822</v>
      </c>
      <c r="HJ311" s="62">
        <v>0</v>
      </c>
      <c r="HK311" s="62">
        <v>0</v>
      </c>
      <c r="HL311" s="62">
        <v>0</v>
      </c>
      <c r="HM311" s="62">
        <v>16.45</v>
      </c>
      <c r="HN311" s="62">
        <v>0</v>
      </c>
      <c r="HO311" s="62">
        <v>0</v>
      </c>
      <c r="HP311" s="62">
        <v>16.45</v>
      </c>
      <c r="HQ311" s="62">
        <v>0</v>
      </c>
      <c r="HR311" s="62">
        <v>0</v>
      </c>
    </row>
    <row r="312" spans="32:226" s="43" customFormat="1">
      <c r="AF312" s="54">
        <v>42459</v>
      </c>
      <c r="AG312" s="43">
        <v>13.76</v>
      </c>
      <c r="AH312" s="43">
        <v>119410</v>
      </c>
      <c r="AI312" s="43">
        <f t="shared" si="80"/>
        <v>119410</v>
      </c>
      <c r="AK312" s="58">
        <f t="shared" si="81"/>
        <v>42397</v>
      </c>
      <c r="AL312" s="43">
        <f t="shared" si="85"/>
        <v>307</v>
      </c>
      <c r="AM312" s="43">
        <f>IF(AK312="","",NETWORKDAYS(AK312,$AM$2,FERIADOS!$A$1:$A$830)-1)</f>
        <v>233</v>
      </c>
      <c r="AN312" s="63">
        <v>4.0697000000000001</v>
      </c>
      <c r="AO312" s="43">
        <f t="shared" si="82"/>
        <v>14.45</v>
      </c>
      <c r="AP312" s="50">
        <f t="shared" si="83"/>
        <v>249160</v>
      </c>
      <c r="AQ312" s="59">
        <f t="shared" si="79"/>
        <v>436.57529926805722</v>
      </c>
      <c r="AR312" s="59">
        <f t="shared" si="84"/>
        <v>0</v>
      </c>
      <c r="AS312" s="72">
        <v>42397</v>
      </c>
      <c r="AT312" s="73">
        <v>4400.1938742107332</v>
      </c>
      <c r="AU312" s="62">
        <v>0</v>
      </c>
      <c r="AV312" s="62">
        <v>0</v>
      </c>
      <c r="AW312" s="62">
        <v>0</v>
      </c>
      <c r="AX312" s="62">
        <v>0</v>
      </c>
      <c r="AY312" s="62">
        <v>0</v>
      </c>
      <c r="AZ312" s="62">
        <v>0</v>
      </c>
      <c r="BA312" s="62">
        <v>0</v>
      </c>
      <c r="BB312" s="62">
        <v>0</v>
      </c>
      <c r="BC312" s="62">
        <v>0</v>
      </c>
      <c r="BD312" s="62">
        <v>0</v>
      </c>
      <c r="BE312" s="62">
        <v>0</v>
      </c>
      <c r="BF312" s="62">
        <v>0</v>
      </c>
      <c r="BG312" s="62">
        <v>0</v>
      </c>
      <c r="BH312" s="62">
        <v>0</v>
      </c>
      <c r="BI312" s="62">
        <v>0</v>
      </c>
      <c r="BJ312" s="62">
        <v>0</v>
      </c>
      <c r="BK312" s="62">
        <v>0</v>
      </c>
      <c r="BL312" s="62">
        <v>0</v>
      </c>
      <c r="BM312" s="62">
        <v>0</v>
      </c>
      <c r="BN312" s="74">
        <v>0</v>
      </c>
      <c r="BO312" s="75">
        <v>0</v>
      </c>
      <c r="BP312" s="62">
        <v>14.145</v>
      </c>
      <c r="BQ312" s="62">
        <v>3580</v>
      </c>
      <c r="BR312" s="62">
        <v>9.1601048015722886E-2</v>
      </c>
      <c r="BS312" s="62">
        <v>14.14</v>
      </c>
      <c r="BT312" s="62">
        <v>34435</v>
      </c>
      <c r="BU312" s="62">
        <v>6.3974595291168548</v>
      </c>
      <c r="BV312" s="62">
        <v>14.208</v>
      </c>
      <c r="BW312" s="62">
        <v>265540</v>
      </c>
      <c r="BX312" s="62">
        <v>97.46510813091092</v>
      </c>
      <c r="BY312" s="62">
        <v>14.244999999999999</v>
      </c>
      <c r="BZ312" s="62">
        <v>15195</v>
      </c>
      <c r="CA312" s="62">
        <v>8.0240149248068544</v>
      </c>
      <c r="CB312" s="62">
        <v>14.255000000000001</v>
      </c>
      <c r="CC312" s="62">
        <v>3095</v>
      </c>
      <c r="CD312" s="62">
        <v>2.1464462985625641</v>
      </c>
      <c r="CE312" s="62">
        <v>14.29</v>
      </c>
      <c r="CF312" s="62">
        <v>82265</v>
      </c>
      <c r="CG312" s="62">
        <v>70.957324579235674</v>
      </c>
      <c r="CH312" s="62">
        <v>14.329000000000001</v>
      </c>
      <c r="CI312" s="62">
        <v>1165</v>
      </c>
      <c r="CJ312" s="62">
        <v>1.1881651065485497</v>
      </c>
      <c r="CK312" s="62">
        <v>14.359</v>
      </c>
      <c r="CL312" s="62">
        <v>10</v>
      </c>
      <c r="CM312" s="62">
        <v>1.1880308012869318E-2</v>
      </c>
      <c r="CN312" s="62">
        <v>14.38</v>
      </c>
      <c r="CO312" s="62">
        <v>16055</v>
      </c>
      <c r="CP312" s="62">
        <v>21.478278862889809</v>
      </c>
      <c r="CQ312" s="62">
        <v>14.43</v>
      </c>
      <c r="CR312" s="62">
        <v>5</v>
      </c>
      <c r="CS312" s="62">
        <v>7.3818730790532203E-3</v>
      </c>
      <c r="CT312" s="62">
        <v>14.43</v>
      </c>
      <c r="CU312" s="62">
        <v>5</v>
      </c>
      <c r="CV312" s="62">
        <v>8.0640865929108331E-3</v>
      </c>
      <c r="CW312" s="62">
        <v>14.43</v>
      </c>
      <c r="CX312" s="62">
        <v>249160</v>
      </c>
      <c r="CY312" s="62">
        <v>436.57529926805722</v>
      </c>
      <c r="CZ312" s="62">
        <v>14.539</v>
      </c>
      <c r="DA312" s="62">
        <v>1005</v>
      </c>
      <c r="DB312" s="62">
        <v>1.9080974501836221</v>
      </c>
      <c r="DC312" s="62">
        <v>14.600999999999999</v>
      </c>
      <c r="DD312" s="62">
        <v>10</v>
      </c>
      <c r="DE312" s="62">
        <v>2.0102199233493503E-2</v>
      </c>
      <c r="DF312" s="62">
        <v>14.67</v>
      </c>
      <c r="DG312" s="62">
        <v>9380</v>
      </c>
      <c r="DH312" s="62">
        <v>20.15954340866249</v>
      </c>
      <c r="DI312" s="62">
        <v>0</v>
      </c>
      <c r="DJ312" s="62">
        <v>0</v>
      </c>
      <c r="DK312" s="62">
        <v>0</v>
      </c>
      <c r="DL312" s="62">
        <v>0</v>
      </c>
      <c r="DM312" s="62">
        <v>0</v>
      </c>
      <c r="DN312" s="62">
        <v>0</v>
      </c>
      <c r="DO312" s="62">
        <v>14.86</v>
      </c>
      <c r="DP312" s="62">
        <v>59870</v>
      </c>
      <c r="DQ312" s="62">
        <v>149.44542521110591</v>
      </c>
      <c r="DR312" s="62">
        <v>0</v>
      </c>
      <c r="DS312" s="62">
        <v>0</v>
      </c>
      <c r="DT312" s="62">
        <v>0</v>
      </c>
      <c r="DU312" s="62">
        <v>0</v>
      </c>
      <c r="DV312" s="62">
        <v>0</v>
      </c>
      <c r="DW312" s="62">
        <v>0</v>
      </c>
      <c r="DX312" s="62">
        <v>15.05</v>
      </c>
      <c r="DY312" s="62">
        <v>72550</v>
      </c>
      <c r="DZ312" s="62">
        <v>205.18205774295225</v>
      </c>
      <c r="EA312" s="62"/>
      <c r="EB312" s="62"/>
      <c r="EC312" s="62"/>
      <c r="ED312" s="62"/>
      <c r="EE312" s="62"/>
      <c r="EF312" s="62"/>
      <c r="EG312" s="62">
        <v>15.16</v>
      </c>
      <c r="EH312" s="62">
        <v>331470</v>
      </c>
      <c r="EI312" s="62">
        <v>1034.2652449481916</v>
      </c>
      <c r="EJ312" s="62"/>
      <c r="EK312" s="62">
        <v>0</v>
      </c>
      <c r="EL312" s="62">
        <v>0</v>
      </c>
      <c r="EM312" s="62">
        <v>0</v>
      </c>
      <c r="EN312" s="62">
        <v>0</v>
      </c>
      <c r="EO312" s="62">
        <v>0</v>
      </c>
      <c r="EP312" s="62">
        <v>15.36</v>
      </c>
      <c r="EQ312" s="62">
        <v>17445</v>
      </c>
      <c r="ER312" s="62">
        <v>58.923856378078227</v>
      </c>
      <c r="ES312" s="62">
        <v>15.54</v>
      </c>
      <c r="ET312" s="62">
        <v>14175</v>
      </c>
      <c r="EU312" s="62">
        <v>51.27564492413488</v>
      </c>
      <c r="EV312" s="62">
        <v>15.717000000000001</v>
      </c>
      <c r="EW312" s="62">
        <v>215</v>
      </c>
      <c r="EX312" s="62">
        <v>0.82412550231197401</v>
      </c>
      <c r="EY312" s="62">
        <v>15.86</v>
      </c>
      <c r="EZ312" s="62">
        <v>124850</v>
      </c>
      <c r="FA312" s="62">
        <v>501.91560752439472</v>
      </c>
      <c r="FB312" s="62">
        <v>15.951000000000001</v>
      </c>
      <c r="FC312" s="62">
        <v>290</v>
      </c>
      <c r="FD312" s="62">
        <v>1.2146898279779434</v>
      </c>
      <c r="FE312" s="62">
        <v>16.03</v>
      </c>
      <c r="FF312" s="62">
        <v>15460</v>
      </c>
      <c r="FG312" s="62">
        <v>67.114449031903334</v>
      </c>
      <c r="FH312" s="62">
        <v>16.100999999999999</v>
      </c>
      <c r="FI312" s="62">
        <v>280</v>
      </c>
      <c r="FJ312" s="62">
        <v>1.2556620983406994</v>
      </c>
      <c r="FK312" s="62">
        <v>16.16</v>
      </c>
      <c r="FL312" s="76">
        <v>43970</v>
      </c>
      <c r="FM312" s="76">
        <v>202.51956559440725</v>
      </c>
      <c r="FN312" s="76">
        <v>16.169</v>
      </c>
      <c r="FO312" s="76">
        <v>160</v>
      </c>
      <c r="FP312" s="76">
        <v>0.754632152237945</v>
      </c>
      <c r="FQ312" s="76">
        <v>16.2</v>
      </c>
      <c r="FR312" s="76">
        <v>210</v>
      </c>
      <c r="FS312" s="76">
        <v>1.009306523078241</v>
      </c>
      <c r="FT312" s="76">
        <v>16.21</v>
      </c>
      <c r="FU312" s="76">
        <v>0</v>
      </c>
      <c r="FV312" s="76">
        <v>0</v>
      </c>
      <c r="FW312" s="76">
        <v>16.190000000000001</v>
      </c>
      <c r="FX312" s="76">
        <v>171240</v>
      </c>
      <c r="FY312" s="76">
        <v>851.03502684971363</v>
      </c>
      <c r="FZ312" s="76">
        <v>16.222999999999999</v>
      </c>
      <c r="GA312" s="76">
        <v>0</v>
      </c>
      <c r="GB312" s="76">
        <v>0</v>
      </c>
      <c r="GC312" s="62">
        <v>16.253</v>
      </c>
      <c r="GD312" s="62">
        <v>10</v>
      </c>
      <c r="GE312" s="62">
        <v>5.0605409943882837E-2</v>
      </c>
      <c r="GF312" s="62">
        <v>16.280999999999999</v>
      </c>
      <c r="GG312" s="62">
        <v>40</v>
      </c>
      <c r="GH312" s="62">
        <v>0.20368861676573186</v>
      </c>
      <c r="GI312" s="62">
        <v>16.306999999999999</v>
      </c>
      <c r="GJ312" s="62">
        <v>1100</v>
      </c>
      <c r="GK312" s="62">
        <v>5.6239300305459086</v>
      </c>
      <c r="GL312" s="62">
        <v>16.350999999999999</v>
      </c>
      <c r="GM312" s="62">
        <v>0</v>
      </c>
      <c r="GN312" s="62">
        <v>0</v>
      </c>
      <c r="GO312" s="62">
        <v>16.39</v>
      </c>
      <c r="GP312" s="62">
        <v>38060</v>
      </c>
      <c r="GQ312" s="62">
        <v>194.54468660318057</v>
      </c>
      <c r="GR312" s="62">
        <v>16.422999999999998</v>
      </c>
      <c r="GS312" s="62">
        <v>0</v>
      </c>
      <c r="GT312" s="62">
        <v>0</v>
      </c>
      <c r="GU312" s="62">
        <v>16.451000000000001</v>
      </c>
      <c r="GV312" s="62">
        <v>1290</v>
      </c>
      <c r="GW312" s="62">
        <v>6.4580803856638651</v>
      </c>
      <c r="GX312" s="62">
        <v>16.477</v>
      </c>
      <c r="GY312" s="62">
        <v>0</v>
      </c>
      <c r="GZ312" s="62">
        <v>0</v>
      </c>
      <c r="HA312" s="62">
        <v>16.5</v>
      </c>
      <c r="HB312" s="62">
        <v>71615</v>
      </c>
      <c r="HC312" s="62">
        <v>345.35092414131344</v>
      </c>
      <c r="HD312" s="62">
        <v>16.600000000000001</v>
      </c>
      <c r="HE312" s="62">
        <v>880</v>
      </c>
      <c r="HF312" s="62">
        <v>4.0134995559208813</v>
      </c>
      <c r="HG312" s="62">
        <v>16.7</v>
      </c>
      <c r="HH312" s="62">
        <v>11905</v>
      </c>
      <c r="HI312" s="62">
        <v>50.774398084662259</v>
      </c>
      <c r="HJ312" s="62">
        <v>0</v>
      </c>
      <c r="HK312" s="62">
        <v>0</v>
      </c>
      <c r="HL312" s="62">
        <v>0</v>
      </c>
      <c r="HM312" s="62">
        <v>16.7</v>
      </c>
      <c r="HN312" s="62">
        <v>0</v>
      </c>
      <c r="HO312" s="62">
        <v>0</v>
      </c>
      <c r="HP312" s="62">
        <v>16.7</v>
      </c>
      <c r="HQ312" s="62">
        <v>0</v>
      </c>
      <c r="HR312" s="62">
        <v>0</v>
      </c>
    </row>
    <row r="313" spans="32:226" s="43" customFormat="1">
      <c r="AF313" s="54">
        <v>42460</v>
      </c>
      <c r="AG313" s="43">
        <v>13.885</v>
      </c>
      <c r="AH313" s="43">
        <v>260630</v>
      </c>
      <c r="AI313" s="43">
        <f t="shared" si="80"/>
        <v>260630</v>
      </c>
      <c r="AK313" s="58">
        <f t="shared" si="81"/>
        <v>42396</v>
      </c>
      <c r="AL313" s="43">
        <f t="shared" si="85"/>
        <v>308</v>
      </c>
      <c r="AM313" s="43">
        <f>IF(AK313="","",NETWORKDAYS(AK313,$AM$2,FERIADOS!$A$1:$A$830)-1)</f>
        <v>234</v>
      </c>
      <c r="AN313" s="63">
        <v>4.1098999999999997</v>
      </c>
      <c r="AO313" s="43">
        <f t="shared" si="82"/>
        <v>14.7</v>
      </c>
      <c r="AP313" s="50">
        <f t="shared" si="83"/>
        <v>278475</v>
      </c>
      <c r="AQ313" s="59">
        <f t="shared" si="79"/>
        <v>482.94533062261007</v>
      </c>
      <c r="AR313" s="59">
        <f t="shared" si="84"/>
        <v>0</v>
      </c>
      <c r="AS313" s="72">
        <v>42396</v>
      </c>
      <c r="AT313" s="73">
        <v>3226.6261322144255</v>
      </c>
      <c r="AU313" s="62">
        <v>0</v>
      </c>
      <c r="AV313" s="62">
        <v>0</v>
      </c>
      <c r="AW313" s="62">
        <v>0</v>
      </c>
      <c r="AX313" s="62">
        <v>0</v>
      </c>
      <c r="AY313" s="62">
        <v>0</v>
      </c>
      <c r="AZ313" s="62">
        <v>0</v>
      </c>
      <c r="BA313" s="62">
        <v>0</v>
      </c>
      <c r="BB313" s="62">
        <v>0</v>
      </c>
      <c r="BC313" s="62">
        <v>0</v>
      </c>
      <c r="BD313" s="62">
        <v>0</v>
      </c>
      <c r="BE313" s="62">
        <v>0</v>
      </c>
      <c r="BF313" s="62">
        <v>0</v>
      </c>
      <c r="BG313" s="62">
        <v>0</v>
      </c>
      <c r="BH313" s="62">
        <v>0</v>
      </c>
      <c r="BI313" s="62">
        <v>0</v>
      </c>
      <c r="BJ313" s="62">
        <v>0</v>
      </c>
      <c r="BK313" s="62">
        <v>0</v>
      </c>
      <c r="BL313" s="62">
        <v>0</v>
      </c>
      <c r="BM313" s="62">
        <v>0</v>
      </c>
      <c r="BN313" s="74">
        <v>0</v>
      </c>
      <c r="BO313" s="75">
        <v>0</v>
      </c>
      <c r="BP313" s="62">
        <v>14.141999999999999</v>
      </c>
      <c r="BQ313" s="62">
        <v>47690</v>
      </c>
      <c r="BR313" s="62">
        <v>1.6102681693378207</v>
      </c>
      <c r="BS313" s="62">
        <v>14.147</v>
      </c>
      <c r="BT313" s="62">
        <v>122115</v>
      </c>
      <c r="BU313" s="62">
        <v>23.472307037557393</v>
      </c>
      <c r="BV313" s="62">
        <v>14.24</v>
      </c>
      <c r="BW313" s="62">
        <v>283120</v>
      </c>
      <c r="BX313" s="62">
        <v>105.14978694795617</v>
      </c>
      <c r="BY313" s="62">
        <v>14.295</v>
      </c>
      <c r="BZ313" s="62">
        <v>7545</v>
      </c>
      <c r="CA313" s="62">
        <v>4.0026372524524847</v>
      </c>
      <c r="CB313" s="62">
        <v>14.31</v>
      </c>
      <c r="CC313" s="62">
        <v>470</v>
      </c>
      <c r="CD313" s="62">
        <v>0.32618042649777029</v>
      </c>
      <c r="CE313" s="62">
        <v>14.4</v>
      </c>
      <c r="CF313" s="62">
        <v>74965</v>
      </c>
      <c r="CG313" s="62">
        <v>64.503719429856588</v>
      </c>
      <c r="CH313" s="62">
        <v>14.494999999999999</v>
      </c>
      <c r="CI313" s="62">
        <v>595</v>
      </c>
      <c r="CJ313" s="62">
        <v>0.60394203870249619</v>
      </c>
      <c r="CK313" s="62">
        <v>14.537000000000001</v>
      </c>
      <c r="CL313" s="62">
        <v>65</v>
      </c>
      <c r="CM313" s="62">
        <v>7.674051964349729E-2</v>
      </c>
      <c r="CN313" s="62">
        <v>14.565</v>
      </c>
      <c r="CO313" s="62">
        <v>36270</v>
      </c>
      <c r="CP313" s="62">
        <v>48.169292461176042</v>
      </c>
      <c r="CQ313" s="62">
        <v>14.661</v>
      </c>
      <c r="CR313" s="62">
        <v>65</v>
      </c>
      <c r="CS313" s="62">
        <v>9.5130164322626096E-2</v>
      </c>
      <c r="CT313" s="62">
        <v>14.661</v>
      </c>
      <c r="CU313" s="62">
        <v>65</v>
      </c>
      <c r="CV313" s="62">
        <v>0.10385442553964719</v>
      </c>
      <c r="CW313" s="62">
        <v>14.661</v>
      </c>
      <c r="CX313" s="62">
        <v>278475</v>
      </c>
      <c r="CY313" s="62">
        <v>482.94533062261007</v>
      </c>
      <c r="CZ313" s="62">
        <v>14.801</v>
      </c>
      <c r="DA313" s="62">
        <v>60</v>
      </c>
      <c r="DB313" s="62">
        <v>0.11266054319887736</v>
      </c>
      <c r="DC313" s="62">
        <v>14.872</v>
      </c>
      <c r="DD313" s="62">
        <v>70</v>
      </c>
      <c r="DE313" s="62">
        <v>0.13908325235249486</v>
      </c>
      <c r="DF313" s="62">
        <v>14.95</v>
      </c>
      <c r="DG313" s="62">
        <v>15945</v>
      </c>
      <c r="DH313" s="62">
        <v>33.848993175319102</v>
      </c>
      <c r="DI313" s="62">
        <v>0</v>
      </c>
      <c r="DJ313" s="62">
        <v>0</v>
      </c>
      <c r="DK313" s="62">
        <v>0</v>
      </c>
      <c r="DL313" s="62">
        <v>0</v>
      </c>
      <c r="DM313" s="62">
        <v>0</v>
      </c>
      <c r="DN313" s="62">
        <v>0</v>
      </c>
      <c r="DO313" s="62">
        <v>15.14</v>
      </c>
      <c r="DP313" s="62">
        <v>40355</v>
      </c>
      <c r="DQ313" s="62">
        <v>99.382681202348436</v>
      </c>
      <c r="DR313" s="62">
        <v>0</v>
      </c>
      <c r="DS313" s="62">
        <v>0</v>
      </c>
      <c r="DT313" s="62">
        <v>0</v>
      </c>
      <c r="DU313" s="62">
        <v>0</v>
      </c>
      <c r="DV313" s="62">
        <v>0</v>
      </c>
      <c r="DW313" s="62">
        <v>0</v>
      </c>
      <c r="DX313" s="62">
        <v>15.34</v>
      </c>
      <c r="DY313" s="62">
        <v>8245</v>
      </c>
      <c r="DZ313" s="62">
        <v>22.976375571099354</v>
      </c>
      <c r="EA313" s="62"/>
      <c r="EB313" s="62"/>
      <c r="EC313" s="62"/>
      <c r="ED313" s="62"/>
      <c r="EE313" s="62"/>
      <c r="EF313" s="62"/>
      <c r="EG313" s="62">
        <v>15.51</v>
      </c>
      <c r="EH313" s="62">
        <v>233685</v>
      </c>
      <c r="EI313" s="62">
        <v>716.72980549217925</v>
      </c>
      <c r="EJ313" s="62"/>
      <c r="EK313" s="62">
        <v>0</v>
      </c>
      <c r="EL313" s="62">
        <v>0</v>
      </c>
      <c r="EM313" s="62">
        <v>0</v>
      </c>
      <c r="EN313" s="62">
        <v>0</v>
      </c>
      <c r="EO313" s="62">
        <v>0</v>
      </c>
      <c r="EP313" s="62">
        <v>15.7</v>
      </c>
      <c r="EQ313" s="62">
        <v>25375</v>
      </c>
      <c r="ER313" s="62">
        <v>84.191151740194684</v>
      </c>
      <c r="ES313" s="62">
        <v>15.88</v>
      </c>
      <c r="ET313" s="62">
        <v>34500</v>
      </c>
      <c r="EU313" s="62">
        <v>122.47550146837224</v>
      </c>
      <c r="EV313" s="62">
        <v>16.02</v>
      </c>
      <c r="EW313" s="62">
        <v>1495</v>
      </c>
      <c r="EX313" s="62">
        <v>5.6254619089966962</v>
      </c>
      <c r="EY313" s="62">
        <v>16.149999999999999</v>
      </c>
      <c r="EZ313" s="62">
        <v>86475</v>
      </c>
      <c r="FA313" s="62">
        <v>341.15698623399044</v>
      </c>
      <c r="FB313" s="62">
        <v>16.22</v>
      </c>
      <c r="FC313" s="62">
        <v>685</v>
      </c>
      <c r="FD313" s="62">
        <v>2.8157846656911043</v>
      </c>
      <c r="FE313" s="62">
        <v>16.309999999999999</v>
      </c>
      <c r="FF313" s="62">
        <v>14840</v>
      </c>
      <c r="FG313" s="62">
        <v>63.156174730438224</v>
      </c>
      <c r="FH313" s="62">
        <v>16.37</v>
      </c>
      <c r="FI313" s="62">
        <v>695</v>
      </c>
      <c r="FJ313" s="62">
        <v>3.0546245493324728</v>
      </c>
      <c r="FK313" s="62">
        <v>16.39</v>
      </c>
      <c r="FL313" s="76">
        <v>24150</v>
      </c>
      <c r="FM313" s="76">
        <v>109.12321153789001</v>
      </c>
      <c r="FN313" s="76">
        <v>16.414000000000001</v>
      </c>
      <c r="FO313" s="76">
        <v>50</v>
      </c>
      <c r="FP313" s="76">
        <v>0.23107273835881581</v>
      </c>
      <c r="FQ313" s="76">
        <v>16.434999999999999</v>
      </c>
      <c r="FR313" s="76">
        <v>45</v>
      </c>
      <c r="FS313" s="76">
        <v>0.21190337565988493</v>
      </c>
      <c r="FT313" s="76">
        <v>16.437999999999999</v>
      </c>
      <c r="FU313" s="76">
        <v>45</v>
      </c>
      <c r="FV313" s="76">
        <v>0.21564730824432801</v>
      </c>
      <c r="FW313" s="76">
        <v>16.440000000000001</v>
      </c>
      <c r="FX313" s="76">
        <v>116275</v>
      </c>
      <c r="FY313" s="76">
        <v>565.10983414498912</v>
      </c>
      <c r="FZ313" s="76">
        <v>16.463999999999999</v>
      </c>
      <c r="GA313" s="76">
        <v>5</v>
      </c>
      <c r="GB313" s="76">
        <v>2.4544445044689039E-2</v>
      </c>
      <c r="GC313" s="62">
        <v>16.486999999999998</v>
      </c>
      <c r="GD313" s="62">
        <v>415</v>
      </c>
      <c r="GE313" s="62">
        <v>2.0532701917553164</v>
      </c>
      <c r="GF313" s="62">
        <v>16.509</v>
      </c>
      <c r="GG313" s="62">
        <v>0</v>
      </c>
      <c r="GH313" s="62">
        <v>0</v>
      </c>
      <c r="GI313" s="62">
        <v>16.527999999999999</v>
      </c>
      <c r="GJ313" s="62">
        <v>520</v>
      </c>
      <c r="GK313" s="62">
        <v>2.5984676163123868</v>
      </c>
      <c r="GL313" s="62">
        <v>16.561</v>
      </c>
      <c r="GM313" s="62">
        <v>0</v>
      </c>
      <c r="GN313" s="62">
        <v>0</v>
      </c>
      <c r="GO313" s="62">
        <v>16.59</v>
      </c>
      <c r="GP313" s="62">
        <v>19830</v>
      </c>
      <c r="GQ313" s="62">
        <v>99.014427622689468</v>
      </c>
      <c r="GR313" s="62">
        <v>16.622</v>
      </c>
      <c r="GS313" s="62">
        <v>0</v>
      </c>
      <c r="GT313" s="62">
        <v>0</v>
      </c>
      <c r="GU313" s="62">
        <v>16.649999999999999</v>
      </c>
      <c r="GV313" s="62">
        <v>1175</v>
      </c>
      <c r="GW313" s="62">
        <v>5.7364661481940908</v>
      </c>
      <c r="GX313" s="62">
        <v>16.696999999999999</v>
      </c>
      <c r="GY313" s="62">
        <v>0</v>
      </c>
      <c r="GZ313" s="62">
        <v>0</v>
      </c>
      <c r="HA313" s="62">
        <v>16.739999999999998</v>
      </c>
      <c r="HB313" s="62">
        <v>31870</v>
      </c>
      <c r="HC313" s="62">
        <v>149.09096605460437</v>
      </c>
      <c r="HD313" s="62">
        <v>16.844999999999999</v>
      </c>
      <c r="HE313" s="62">
        <v>20</v>
      </c>
      <c r="HF313" s="62">
        <v>8.8261326035282431E-2</v>
      </c>
      <c r="HG313" s="62">
        <v>16.93</v>
      </c>
      <c r="HH313" s="62">
        <v>16100</v>
      </c>
      <c r="HI313" s="62">
        <v>66.403585675482574</v>
      </c>
      <c r="HJ313" s="62">
        <v>0</v>
      </c>
      <c r="HK313" s="62">
        <v>0</v>
      </c>
      <c r="HL313" s="62">
        <v>0</v>
      </c>
      <c r="HM313" s="62">
        <v>16.93</v>
      </c>
      <c r="HN313" s="62">
        <v>0</v>
      </c>
      <c r="HO313" s="62">
        <v>0</v>
      </c>
      <c r="HP313" s="62">
        <v>16.93</v>
      </c>
      <c r="HQ313" s="62">
        <v>0</v>
      </c>
      <c r="HR313" s="62">
        <v>0</v>
      </c>
    </row>
    <row r="314" spans="32:226" s="43" customFormat="1">
      <c r="AF314" s="54">
        <v>42461</v>
      </c>
      <c r="AG314" s="43">
        <v>13.78</v>
      </c>
      <c r="AH314" s="43">
        <v>215920</v>
      </c>
      <c r="AI314" s="43">
        <f t="shared" si="80"/>
        <v>215920</v>
      </c>
      <c r="AK314" s="58">
        <f t="shared" si="81"/>
        <v>42395</v>
      </c>
      <c r="AL314" s="43">
        <f t="shared" si="85"/>
        <v>309</v>
      </c>
      <c r="AM314" s="43">
        <f>IF(AK314="","",NETWORKDAYS(AK314,$AM$2,FERIADOS!$A$1:$A$830)-1)</f>
        <v>235</v>
      </c>
      <c r="AN314" s="63">
        <v>4.0514000000000001</v>
      </c>
      <c r="AO314" s="43">
        <f t="shared" si="82"/>
        <v>14.73</v>
      </c>
      <c r="AP314" s="50">
        <f t="shared" si="83"/>
        <v>173530</v>
      </c>
      <c r="AQ314" s="59">
        <f t="shared" si="79"/>
        <v>306.2729272505461</v>
      </c>
      <c r="AR314" s="59">
        <f t="shared" si="84"/>
        <v>0</v>
      </c>
      <c r="AS314" s="72">
        <v>42395</v>
      </c>
      <c r="AT314" s="73">
        <v>2836.1620094885698</v>
      </c>
      <c r="AU314" s="62">
        <v>0</v>
      </c>
      <c r="AV314" s="62">
        <v>0</v>
      </c>
      <c r="AW314" s="62">
        <v>0</v>
      </c>
      <c r="AX314" s="62">
        <v>0</v>
      </c>
      <c r="AY314" s="62">
        <v>0</v>
      </c>
      <c r="AZ314" s="62">
        <v>0</v>
      </c>
      <c r="BA314" s="62">
        <v>0</v>
      </c>
      <c r="BB314" s="62">
        <v>0</v>
      </c>
      <c r="BC314" s="62">
        <v>0</v>
      </c>
      <c r="BD314" s="62">
        <v>0</v>
      </c>
      <c r="BE314" s="62">
        <v>0</v>
      </c>
      <c r="BF314" s="62">
        <v>0</v>
      </c>
      <c r="BG314" s="62">
        <v>0</v>
      </c>
      <c r="BH314" s="62">
        <v>0</v>
      </c>
      <c r="BI314" s="62">
        <v>0</v>
      </c>
      <c r="BJ314" s="62">
        <v>0</v>
      </c>
      <c r="BK314" s="62">
        <v>0</v>
      </c>
      <c r="BL314" s="62">
        <v>0</v>
      </c>
      <c r="BM314" s="62">
        <v>0</v>
      </c>
      <c r="BN314" s="74">
        <v>0</v>
      </c>
      <c r="BO314" s="75">
        <v>0</v>
      </c>
      <c r="BP314" s="62">
        <v>14.15</v>
      </c>
      <c r="BQ314" s="62">
        <v>8725</v>
      </c>
      <c r="BR314" s="62">
        <v>0.37334768741944185</v>
      </c>
      <c r="BS314" s="62">
        <v>14.14</v>
      </c>
      <c r="BT314" s="62">
        <v>19335</v>
      </c>
      <c r="BU314" s="62">
        <v>3.9322544581146901</v>
      </c>
      <c r="BV314" s="62">
        <v>14.255000000000001</v>
      </c>
      <c r="BW314" s="62">
        <v>116840</v>
      </c>
      <c r="BX314" s="62">
        <v>44.968042103412692</v>
      </c>
      <c r="BY314" s="62">
        <v>14.32</v>
      </c>
      <c r="BZ314" s="62">
        <v>2200</v>
      </c>
      <c r="CA314" s="62">
        <v>1.2012025695145268</v>
      </c>
      <c r="CB314" s="62">
        <v>14.355</v>
      </c>
      <c r="CC314" s="62">
        <v>485</v>
      </c>
      <c r="CD314" s="62">
        <v>0.34505495663745622</v>
      </c>
      <c r="CE314" s="62">
        <v>14.445</v>
      </c>
      <c r="CF314" s="62">
        <v>70785</v>
      </c>
      <c r="CG314" s="62">
        <v>62.290210256350314</v>
      </c>
      <c r="CH314" s="62">
        <v>14.53</v>
      </c>
      <c r="CI314" s="62">
        <v>7295</v>
      </c>
      <c r="CJ314" s="62">
        <v>7.5622123551446219</v>
      </c>
      <c r="CK314" s="62">
        <v>14.576000000000001</v>
      </c>
      <c r="CL314" s="62">
        <v>515</v>
      </c>
      <c r="CM314" s="62">
        <v>0.62018470273024284</v>
      </c>
      <c r="CN314" s="62">
        <v>14.615</v>
      </c>
      <c r="CO314" s="62">
        <v>20580</v>
      </c>
      <c r="CP314" s="62">
        <v>27.851121069937303</v>
      </c>
      <c r="CQ314" s="62">
        <v>14.696999999999999</v>
      </c>
      <c r="CR314" s="62">
        <v>170</v>
      </c>
      <c r="CS314" s="62">
        <v>0.25342374138618595</v>
      </c>
      <c r="CT314" s="62">
        <v>14.696999999999999</v>
      </c>
      <c r="CU314" s="62">
        <v>170</v>
      </c>
      <c r="CV314" s="62">
        <v>0.27652410033266511</v>
      </c>
      <c r="CW314" s="62">
        <v>14.696999999999999</v>
      </c>
      <c r="CX314" s="62">
        <v>173530</v>
      </c>
      <c r="CY314" s="62">
        <v>306.2729272505461</v>
      </c>
      <c r="CZ314" s="62">
        <v>14.81</v>
      </c>
      <c r="DA314" s="62">
        <v>115</v>
      </c>
      <c r="DB314" s="62">
        <v>0.21974771241839475</v>
      </c>
      <c r="DC314" s="62">
        <v>14.881</v>
      </c>
      <c r="DD314" s="62">
        <v>25</v>
      </c>
      <c r="DE314" s="62">
        <v>5.0536957303160226E-2</v>
      </c>
      <c r="DF314" s="62">
        <v>14.96</v>
      </c>
      <c r="DG314" s="62">
        <v>3035</v>
      </c>
      <c r="DH314" s="62">
        <v>6.5529712473745025</v>
      </c>
      <c r="DI314" s="62">
        <v>0</v>
      </c>
      <c r="DJ314" s="62">
        <v>0</v>
      </c>
      <c r="DK314" s="62">
        <v>0</v>
      </c>
      <c r="DL314" s="62">
        <v>0</v>
      </c>
      <c r="DM314" s="62">
        <v>0</v>
      </c>
      <c r="DN314" s="62">
        <v>0</v>
      </c>
      <c r="DO314" s="62">
        <v>15.21</v>
      </c>
      <c r="DP314" s="62">
        <v>31995</v>
      </c>
      <c r="DQ314" s="62">
        <v>79.99183677423126</v>
      </c>
      <c r="DR314" s="62">
        <v>0</v>
      </c>
      <c r="DS314" s="62">
        <v>0</v>
      </c>
      <c r="DT314" s="62">
        <v>0</v>
      </c>
      <c r="DU314" s="62">
        <v>0</v>
      </c>
      <c r="DV314" s="62">
        <v>0</v>
      </c>
      <c r="DW314" s="62">
        <v>0</v>
      </c>
      <c r="DX314" s="62">
        <v>15.42</v>
      </c>
      <c r="DY314" s="62">
        <v>4870</v>
      </c>
      <c r="DZ314" s="62">
        <v>13.76631544783203</v>
      </c>
      <c r="EA314" s="62"/>
      <c r="EB314" s="62"/>
      <c r="EC314" s="62"/>
      <c r="ED314" s="62"/>
      <c r="EE314" s="62"/>
      <c r="EF314" s="62"/>
      <c r="EG314" s="62">
        <v>15.57</v>
      </c>
      <c r="EH314" s="62">
        <v>193140</v>
      </c>
      <c r="EI314" s="62">
        <v>600.91257109455239</v>
      </c>
      <c r="EJ314" s="62"/>
      <c r="EK314" s="62">
        <v>0</v>
      </c>
      <c r="EL314" s="62">
        <v>0</v>
      </c>
      <c r="EM314" s="62">
        <v>0</v>
      </c>
      <c r="EN314" s="62">
        <v>0</v>
      </c>
      <c r="EO314" s="62">
        <v>0</v>
      </c>
      <c r="EP314" s="62">
        <v>15.762</v>
      </c>
      <c r="EQ314" s="62">
        <v>17160</v>
      </c>
      <c r="ER314" s="62">
        <v>57.731370530830809</v>
      </c>
      <c r="ES314" s="62">
        <v>15.92</v>
      </c>
      <c r="ET314" s="62">
        <v>20750</v>
      </c>
      <c r="EU314" s="62">
        <v>74.717436763286756</v>
      </c>
      <c r="EV314" s="62">
        <v>16.053000000000001</v>
      </c>
      <c r="EW314" s="62">
        <v>750</v>
      </c>
      <c r="EX314" s="62">
        <v>2.862468637138849</v>
      </c>
      <c r="EY314" s="62">
        <v>16.16</v>
      </c>
      <c r="EZ314" s="62">
        <v>100920</v>
      </c>
      <c r="FA314" s="62">
        <v>404.0674779302629</v>
      </c>
      <c r="FB314" s="62">
        <v>16.224</v>
      </c>
      <c r="FC314" s="62">
        <v>70</v>
      </c>
      <c r="FD314" s="62">
        <v>0.2920503738073395</v>
      </c>
      <c r="FE314" s="62">
        <v>16.28</v>
      </c>
      <c r="FF314" s="62">
        <v>14530</v>
      </c>
      <c r="FG314" s="62">
        <v>62.836678433854132</v>
      </c>
      <c r="FH314" s="62">
        <v>16.36</v>
      </c>
      <c r="FI314" s="62">
        <v>95</v>
      </c>
      <c r="FJ314" s="62">
        <v>0.42394150192867874</v>
      </c>
      <c r="FK314" s="62">
        <v>16.350000000000001</v>
      </c>
      <c r="FL314" s="76">
        <v>21065</v>
      </c>
      <c r="FM314" s="76">
        <v>96.761006129373527</v>
      </c>
      <c r="FN314" s="76">
        <v>16.355</v>
      </c>
      <c r="FO314" s="76">
        <v>10</v>
      </c>
      <c r="FP314" s="76">
        <v>4.7021255832743553E-2</v>
      </c>
      <c r="FQ314" s="76">
        <v>16.36</v>
      </c>
      <c r="FR314" s="76">
        <v>695</v>
      </c>
      <c r="FS314" s="76">
        <v>3.3325654903024748</v>
      </c>
      <c r="FT314" s="76">
        <v>16.364999999999998</v>
      </c>
      <c r="FU314" s="76">
        <v>0</v>
      </c>
      <c r="FV314" s="76">
        <v>0</v>
      </c>
      <c r="FW314" s="76">
        <v>16.37</v>
      </c>
      <c r="FX314" s="76">
        <v>111880</v>
      </c>
      <c r="FY314" s="76">
        <v>553.67978596596083</v>
      </c>
      <c r="FZ314" s="76">
        <v>16.39</v>
      </c>
      <c r="GA314" s="76">
        <v>0</v>
      </c>
      <c r="GB314" s="76">
        <v>0</v>
      </c>
      <c r="GC314" s="62">
        <v>16.408000000000001</v>
      </c>
      <c r="GD314" s="62">
        <v>0</v>
      </c>
      <c r="GE314" s="62">
        <v>0</v>
      </c>
      <c r="GF314" s="62">
        <v>16.425000000000001</v>
      </c>
      <c r="GG314" s="62">
        <v>0</v>
      </c>
      <c r="GH314" s="62">
        <v>0</v>
      </c>
      <c r="GI314" s="62">
        <v>16.440000000000001</v>
      </c>
      <c r="GJ314" s="62">
        <v>535</v>
      </c>
      <c r="GK314" s="62">
        <v>2.7264018289696845</v>
      </c>
      <c r="GL314" s="62">
        <v>16.466999999999999</v>
      </c>
      <c r="GM314" s="62">
        <v>305</v>
      </c>
      <c r="GN314" s="62">
        <v>1.559484665621008</v>
      </c>
      <c r="GO314" s="62">
        <v>16.489999999999998</v>
      </c>
      <c r="GP314" s="62">
        <v>21255</v>
      </c>
      <c r="GQ314" s="62">
        <v>108.39150475587813</v>
      </c>
      <c r="GR314" s="62">
        <v>16.506</v>
      </c>
      <c r="GS314" s="62">
        <v>1200</v>
      </c>
      <c r="GT314" s="62">
        <v>6.0740190625712804</v>
      </c>
      <c r="GU314" s="62">
        <v>16.52</v>
      </c>
      <c r="GV314" s="62">
        <v>685</v>
      </c>
      <c r="GW314" s="62">
        <v>3.4259781550343038</v>
      </c>
      <c r="GX314" s="62">
        <v>16.576999999999998</v>
      </c>
      <c r="GY314" s="62">
        <v>1525</v>
      </c>
      <c r="GZ314" s="62">
        <v>7.4808049687247156</v>
      </c>
      <c r="HA314" s="62">
        <v>16.63</v>
      </c>
      <c r="HB314" s="62">
        <v>52265</v>
      </c>
      <c r="HC314" s="62">
        <v>250.31583696048341</v>
      </c>
      <c r="HD314" s="62">
        <v>16.66</v>
      </c>
      <c r="HE314" s="62">
        <v>5100</v>
      </c>
      <c r="HF314" s="62">
        <v>23.224661226020714</v>
      </c>
      <c r="HG314" s="62">
        <v>16.77</v>
      </c>
      <c r="HH314" s="62">
        <v>4415</v>
      </c>
      <c r="HI314" s="62">
        <v>18.771030367450493</v>
      </c>
      <c r="HJ314" s="62">
        <v>0</v>
      </c>
      <c r="HK314" s="62">
        <v>0</v>
      </c>
      <c r="HL314" s="62">
        <v>0</v>
      </c>
      <c r="HM314" s="62">
        <v>16.77</v>
      </c>
      <c r="HN314" s="62">
        <v>0</v>
      </c>
      <c r="HO314" s="62">
        <v>0</v>
      </c>
      <c r="HP314" s="62">
        <v>16.77</v>
      </c>
      <c r="HQ314" s="62">
        <v>0</v>
      </c>
      <c r="HR314" s="62">
        <v>0</v>
      </c>
    </row>
    <row r="315" spans="32:226" s="43" customFormat="1">
      <c r="AF315" s="54">
        <v>42464</v>
      </c>
      <c r="AG315" s="43">
        <v>13.805</v>
      </c>
      <c r="AH315" s="43">
        <v>63570</v>
      </c>
      <c r="AI315" s="43">
        <f t="shared" si="80"/>
        <v>63570</v>
      </c>
      <c r="AK315" s="58">
        <f t="shared" si="81"/>
        <v>42391</v>
      </c>
      <c r="AL315" s="43">
        <f t="shared" si="85"/>
        <v>310</v>
      </c>
      <c r="AM315" s="43">
        <f>IF(AK315="","",NETWORKDAYS(AK315,$AM$2,FERIADOS!$A$1:$A$830)-1)</f>
        <v>237</v>
      </c>
      <c r="AN315" s="63">
        <v>4.0937999999999999</v>
      </c>
      <c r="AO315" s="43">
        <f t="shared" si="82"/>
        <v>14.85</v>
      </c>
      <c r="AP315" s="50">
        <f t="shared" si="83"/>
        <v>159100</v>
      </c>
      <c r="AQ315" s="59">
        <f t="shared" si="79"/>
        <v>279.38854338038936</v>
      </c>
      <c r="AR315" s="59">
        <f t="shared" si="84"/>
        <v>0</v>
      </c>
      <c r="AS315" s="72">
        <v>42391</v>
      </c>
      <c r="AT315" s="73">
        <v>3203.3843333053101</v>
      </c>
      <c r="AU315" s="62">
        <v>0</v>
      </c>
      <c r="AV315" s="62">
        <v>0</v>
      </c>
      <c r="AW315" s="62">
        <v>0</v>
      </c>
      <c r="AX315" s="62">
        <v>0</v>
      </c>
      <c r="AY315" s="62">
        <v>0</v>
      </c>
      <c r="AZ315" s="62">
        <v>0</v>
      </c>
      <c r="BA315" s="62">
        <v>0</v>
      </c>
      <c r="BB315" s="62">
        <v>0</v>
      </c>
      <c r="BC315" s="62">
        <v>0</v>
      </c>
      <c r="BD315" s="62">
        <v>0</v>
      </c>
      <c r="BE315" s="62">
        <v>0</v>
      </c>
      <c r="BF315" s="62">
        <v>0</v>
      </c>
      <c r="BG315" s="62">
        <v>0</v>
      </c>
      <c r="BH315" s="62">
        <v>0</v>
      </c>
      <c r="BI315" s="62">
        <v>0</v>
      </c>
      <c r="BJ315" s="62">
        <v>0</v>
      </c>
      <c r="BK315" s="62">
        <v>0</v>
      </c>
      <c r="BL315" s="62">
        <v>0</v>
      </c>
      <c r="BM315" s="62">
        <v>0</v>
      </c>
      <c r="BN315" s="74">
        <v>0</v>
      </c>
      <c r="BO315" s="75">
        <v>0</v>
      </c>
      <c r="BP315" s="62">
        <v>14.147</v>
      </c>
      <c r="BQ315" s="62">
        <v>7580</v>
      </c>
      <c r="BR315" s="62">
        <v>0.44893074215277973</v>
      </c>
      <c r="BS315" s="62">
        <v>14.135</v>
      </c>
      <c r="BT315" s="62">
        <v>45685</v>
      </c>
      <c r="BU315" s="62">
        <v>9.9512309730727466</v>
      </c>
      <c r="BV315" s="62">
        <v>14.269</v>
      </c>
      <c r="BW315" s="62">
        <v>96945</v>
      </c>
      <c r="BX315" s="62">
        <v>38.48372287047701</v>
      </c>
      <c r="BY315" s="62">
        <v>14.33</v>
      </c>
      <c r="BZ315" s="62">
        <v>5950</v>
      </c>
      <c r="CA315" s="62">
        <v>3.308601718096682</v>
      </c>
      <c r="CB315" s="62">
        <v>14.4</v>
      </c>
      <c r="CC315" s="62">
        <v>220</v>
      </c>
      <c r="CD315" s="62">
        <v>0.15820671549975024</v>
      </c>
      <c r="CE315" s="62">
        <v>14.494999999999999</v>
      </c>
      <c r="CF315" s="62">
        <v>38990</v>
      </c>
      <c r="CG315" s="62">
        <v>34.519815751839104</v>
      </c>
      <c r="CH315" s="62">
        <v>14.57</v>
      </c>
      <c r="CI315" s="62">
        <v>510</v>
      </c>
      <c r="CJ315" s="62">
        <v>0.53040074698019268</v>
      </c>
      <c r="CK315" s="62">
        <v>14.645</v>
      </c>
      <c r="CL315" s="62">
        <v>265</v>
      </c>
      <c r="CM315" s="62">
        <v>0.31929137318700929</v>
      </c>
      <c r="CN315" s="62">
        <v>14.7</v>
      </c>
      <c r="CO315" s="62">
        <v>8170</v>
      </c>
      <c r="CP315" s="62">
        <v>11.041912443631363</v>
      </c>
      <c r="CQ315" s="62">
        <v>14.807</v>
      </c>
      <c r="CR315" s="62">
        <v>1760</v>
      </c>
      <c r="CS315" s="62">
        <v>2.6159602849857393</v>
      </c>
      <c r="CT315" s="62">
        <v>14.807</v>
      </c>
      <c r="CU315" s="62">
        <v>1760</v>
      </c>
      <c r="CV315" s="62">
        <v>2.8514741049473011</v>
      </c>
      <c r="CW315" s="62">
        <v>14.807</v>
      </c>
      <c r="CX315" s="62">
        <v>159100</v>
      </c>
      <c r="CY315" s="62">
        <v>279.38854338038936</v>
      </c>
      <c r="CZ315" s="62">
        <v>14.959</v>
      </c>
      <c r="DA315" s="62">
        <v>1165</v>
      </c>
      <c r="DB315" s="62">
        <v>2.2118932349360834</v>
      </c>
      <c r="DC315" s="62">
        <v>15.036</v>
      </c>
      <c r="DD315" s="62">
        <v>15</v>
      </c>
      <c r="DE315" s="62">
        <v>3.0106817606768643E-2</v>
      </c>
      <c r="DF315" s="62">
        <v>15.12</v>
      </c>
      <c r="DG315" s="62">
        <v>6125</v>
      </c>
      <c r="DH315" s="62">
        <v>13.120592233227642</v>
      </c>
      <c r="DI315" s="62">
        <v>0</v>
      </c>
      <c r="DJ315" s="62">
        <v>0</v>
      </c>
      <c r="DK315" s="62">
        <v>0</v>
      </c>
      <c r="DL315" s="62">
        <v>0</v>
      </c>
      <c r="DM315" s="62">
        <v>0</v>
      </c>
      <c r="DN315" s="62">
        <v>0</v>
      </c>
      <c r="DO315" s="62">
        <v>15.4</v>
      </c>
      <c r="DP315" s="62">
        <v>22575</v>
      </c>
      <c r="DQ315" s="62">
        <v>55.878433778935509</v>
      </c>
      <c r="DR315" s="62">
        <v>0</v>
      </c>
      <c r="DS315" s="62">
        <v>0</v>
      </c>
      <c r="DT315" s="62">
        <v>0</v>
      </c>
      <c r="DU315" s="62">
        <v>0</v>
      </c>
      <c r="DV315" s="62">
        <v>0</v>
      </c>
      <c r="DW315" s="62">
        <v>0</v>
      </c>
      <c r="DX315" s="62">
        <v>15.65</v>
      </c>
      <c r="DY315" s="62">
        <v>3660</v>
      </c>
      <c r="DZ315" s="62">
        <v>10.220489449781791</v>
      </c>
      <c r="EA315" s="62"/>
      <c r="EB315" s="62"/>
      <c r="EC315" s="62"/>
      <c r="ED315" s="62"/>
      <c r="EE315" s="62"/>
      <c r="EF315" s="62"/>
      <c r="EG315" s="62">
        <v>15.83</v>
      </c>
      <c r="EH315" s="62">
        <v>196840</v>
      </c>
      <c r="EI315" s="62">
        <v>603.88936452606799</v>
      </c>
      <c r="EJ315" s="62"/>
      <c r="EK315" s="62">
        <v>0</v>
      </c>
      <c r="EL315" s="62">
        <v>0</v>
      </c>
      <c r="EM315" s="62">
        <v>0</v>
      </c>
      <c r="EN315" s="62">
        <v>0</v>
      </c>
      <c r="EO315" s="62">
        <v>0</v>
      </c>
      <c r="EP315" s="62">
        <v>16.03</v>
      </c>
      <c r="EQ315" s="62">
        <v>5620</v>
      </c>
      <c r="ER315" s="62">
        <v>18.621071341623196</v>
      </c>
      <c r="ES315" s="62">
        <v>16.21</v>
      </c>
      <c r="ET315" s="62">
        <v>11935</v>
      </c>
      <c r="EU315" s="62">
        <v>42.257458922975516</v>
      </c>
      <c r="EV315" s="62">
        <v>16.338000000000001</v>
      </c>
      <c r="EW315" s="62">
        <v>400</v>
      </c>
      <c r="EX315" s="62">
        <v>1.4999439652475219</v>
      </c>
      <c r="EY315" s="62">
        <v>16.440000000000001</v>
      </c>
      <c r="EZ315" s="62">
        <v>96710</v>
      </c>
      <c r="FA315" s="62">
        <v>380.17786525825392</v>
      </c>
      <c r="FB315" s="62">
        <v>16.509</v>
      </c>
      <c r="FC315" s="62">
        <v>60</v>
      </c>
      <c r="FD315" s="62">
        <v>0.24554391693770181</v>
      </c>
      <c r="FE315" s="62">
        <v>16.57</v>
      </c>
      <c r="FF315" s="62">
        <v>24350</v>
      </c>
      <c r="FG315" s="62">
        <v>103.19123638453657</v>
      </c>
      <c r="FH315" s="62">
        <v>16.597000000000001</v>
      </c>
      <c r="FI315" s="62">
        <v>100</v>
      </c>
      <c r="FJ315" s="62">
        <v>0.43787163950873548</v>
      </c>
      <c r="FK315" s="62">
        <v>16.62</v>
      </c>
      <c r="FL315" s="76">
        <v>21270</v>
      </c>
      <c r="FM315" s="76">
        <v>95.670898971597552</v>
      </c>
      <c r="FN315" s="76">
        <v>16.632999999999999</v>
      </c>
      <c r="FO315" s="76">
        <v>5</v>
      </c>
      <c r="FP315" s="76">
        <v>2.2997685426099024E-2</v>
      </c>
      <c r="FQ315" s="76">
        <v>16.643999999999998</v>
      </c>
      <c r="FR315" s="76">
        <v>270</v>
      </c>
      <c r="FS315" s="76">
        <v>1.265203627290977</v>
      </c>
      <c r="FT315" s="76">
        <v>16.655000000000001</v>
      </c>
      <c r="FU315" s="76">
        <v>10</v>
      </c>
      <c r="FV315" s="76">
        <v>4.763960373684048E-2</v>
      </c>
      <c r="FW315" s="76">
        <v>16.61</v>
      </c>
      <c r="FX315" s="76">
        <v>184945</v>
      </c>
      <c r="FY315" s="76">
        <v>895.16713772247488</v>
      </c>
      <c r="FZ315" s="76">
        <v>16.634</v>
      </c>
      <c r="GA315" s="76">
        <v>305</v>
      </c>
      <c r="GB315" s="76">
        <v>1.4903735533254781</v>
      </c>
      <c r="GC315" s="62">
        <v>16.657</v>
      </c>
      <c r="GD315" s="62">
        <v>0</v>
      </c>
      <c r="GE315" s="62">
        <v>0</v>
      </c>
      <c r="GF315" s="62">
        <v>16.678999999999998</v>
      </c>
      <c r="GG315" s="62">
        <v>0</v>
      </c>
      <c r="GH315" s="62">
        <v>0</v>
      </c>
      <c r="GI315" s="62">
        <v>16.698</v>
      </c>
      <c r="GJ315" s="62">
        <v>240</v>
      </c>
      <c r="GK315" s="62">
        <v>1.1921517296471251</v>
      </c>
      <c r="GL315" s="62">
        <v>16.731000000000002</v>
      </c>
      <c r="GM315" s="62">
        <v>0</v>
      </c>
      <c r="GN315" s="62">
        <v>0</v>
      </c>
      <c r="GO315" s="62">
        <v>16.760000000000002</v>
      </c>
      <c r="GP315" s="62">
        <v>29925</v>
      </c>
      <c r="GQ315" s="62">
        <v>148.27214528458367</v>
      </c>
      <c r="GR315" s="62">
        <v>16.780999999999999</v>
      </c>
      <c r="GS315" s="62">
        <v>0</v>
      </c>
      <c r="GT315" s="62">
        <v>0</v>
      </c>
      <c r="GU315" s="62">
        <v>16.8</v>
      </c>
      <c r="GV315" s="62">
        <v>1190</v>
      </c>
      <c r="GW315" s="62">
        <v>5.7643019559683584</v>
      </c>
      <c r="GX315" s="62">
        <v>16.835999999999999</v>
      </c>
      <c r="GY315" s="62">
        <v>0</v>
      </c>
      <c r="GZ315" s="62">
        <v>0</v>
      </c>
      <c r="HA315" s="62">
        <v>16.87</v>
      </c>
      <c r="HB315" s="62">
        <v>71835</v>
      </c>
      <c r="HC315" s="62">
        <v>333.50234019056921</v>
      </c>
      <c r="HD315" s="62">
        <v>16.89</v>
      </c>
      <c r="HE315" s="62">
        <v>13145</v>
      </c>
      <c r="HF315" s="62">
        <v>57.95580216838588</v>
      </c>
      <c r="HG315" s="62">
        <v>17</v>
      </c>
      <c r="HH315" s="62">
        <v>11595</v>
      </c>
      <c r="HI315" s="62">
        <v>47.633378237406156</v>
      </c>
      <c r="HJ315" s="62">
        <v>0</v>
      </c>
      <c r="HK315" s="62">
        <v>0</v>
      </c>
      <c r="HL315" s="62">
        <v>0</v>
      </c>
      <c r="HM315" s="62">
        <v>17</v>
      </c>
      <c r="HN315" s="62">
        <v>0</v>
      </c>
      <c r="HO315" s="62">
        <v>0</v>
      </c>
      <c r="HP315" s="62">
        <v>17</v>
      </c>
      <c r="HQ315" s="62">
        <v>0</v>
      </c>
      <c r="HR315" s="62">
        <v>0</v>
      </c>
    </row>
    <row r="316" spans="32:226" s="43" customFormat="1">
      <c r="AF316" s="54">
        <v>42465</v>
      </c>
      <c r="AG316" s="43">
        <v>13.8</v>
      </c>
      <c r="AH316" s="43">
        <v>82625</v>
      </c>
      <c r="AI316" s="43">
        <f t="shared" si="80"/>
        <v>82625</v>
      </c>
      <c r="AK316" s="58">
        <f t="shared" si="81"/>
        <v>42390</v>
      </c>
      <c r="AL316" s="43">
        <f t="shared" si="85"/>
        <v>311</v>
      </c>
      <c r="AM316" s="43">
        <f>IF(AK316="","",NETWORKDAYS(AK316,$AM$2,FERIADOS!$A$1:$A$830)-1)</f>
        <v>238</v>
      </c>
      <c r="AN316" s="63">
        <v>4.1551999999999998</v>
      </c>
      <c r="AO316" s="43">
        <f t="shared" si="82"/>
        <v>14.885</v>
      </c>
      <c r="AP316" s="50">
        <f t="shared" si="83"/>
        <v>437825</v>
      </c>
      <c r="AQ316" s="59">
        <f t="shared" si="79"/>
        <v>759.81235124358045</v>
      </c>
      <c r="AR316" s="59">
        <f t="shared" si="84"/>
        <v>0</v>
      </c>
      <c r="AS316" s="72">
        <v>42390</v>
      </c>
      <c r="AT316" s="73">
        <v>4620.33651823941</v>
      </c>
      <c r="AU316" s="62">
        <v>0</v>
      </c>
      <c r="AV316" s="62">
        <v>0</v>
      </c>
      <c r="AW316" s="62">
        <v>0</v>
      </c>
      <c r="AX316" s="62">
        <v>0</v>
      </c>
      <c r="AY316" s="62">
        <v>0</v>
      </c>
      <c r="AZ316" s="62">
        <v>0</v>
      </c>
      <c r="BA316" s="62">
        <v>0</v>
      </c>
      <c r="BB316" s="62">
        <v>0</v>
      </c>
      <c r="BC316" s="62">
        <v>0</v>
      </c>
      <c r="BD316" s="62">
        <v>0</v>
      </c>
      <c r="BE316" s="62">
        <v>0</v>
      </c>
      <c r="BF316" s="62">
        <v>0</v>
      </c>
      <c r="BG316" s="62">
        <v>0</v>
      </c>
      <c r="BH316" s="62">
        <v>0</v>
      </c>
      <c r="BI316" s="62">
        <v>0</v>
      </c>
      <c r="BJ316" s="62">
        <v>0</v>
      </c>
      <c r="BK316" s="62">
        <v>0</v>
      </c>
      <c r="BL316" s="62">
        <v>0</v>
      </c>
      <c r="BM316" s="62">
        <v>0</v>
      </c>
      <c r="BN316" s="74">
        <v>0</v>
      </c>
      <c r="BO316" s="75">
        <v>0</v>
      </c>
      <c r="BP316" s="62">
        <v>14.145</v>
      </c>
      <c r="BQ316" s="62">
        <v>44335</v>
      </c>
      <c r="BR316" s="62">
        <v>2.9550396132370396</v>
      </c>
      <c r="BS316" s="62">
        <v>14.156000000000001</v>
      </c>
      <c r="BT316" s="62">
        <v>126660</v>
      </c>
      <c r="BU316" s="62">
        <v>28.206646365475017</v>
      </c>
      <c r="BV316" s="62">
        <v>14.262</v>
      </c>
      <c r="BW316" s="62">
        <v>451985</v>
      </c>
      <c r="BX316" s="62">
        <v>180.3711696374211</v>
      </c>
      <c r="BY316" s="62">
        <v>14.31</v>
      </c>
      <c r="BZ316" s="62">
        <v>9755</v>
      </c>
      <c r="CA316" s="62">
        <v>5.4212028046251124</v>
      </c>
      <c r="CB316" s="62">
        <v>14.395</v>
      </c>
      <c r="CC316" s="62">
        <v>32920</v>
      </c>
      <c r="CD316" s="62">
        <v>23.574536562212959</v>
      </c>
      <c r="CE316" s="62">
        <v>14.484999999999999</v>
      </c>
      <c r="CF316" s="62">
        <v>139160</v>
      </c>
      <c r="CG316" s="62">
        <v>122.42804074240615</v>
      </c>
      <c r="CH316" s="62">
        <v>14.586</v>
      </c>
      <c r="CI316" s="62">
        <v>1970</v>
      </c>
      <c r="CJ316" s="62">
        <v>2.0322892225346276</v>
      </c>
      <c r="CK316" s="62">
        <v>14.666</v>
      </c>
      <c r="CL316" s="62">
        <v>5</v>
      </c>
      <c r="CM316" s="62">
        <v>5.9686289701346186E-3</v>
      </c>
      <c r="CN316" s="62">
        <v>14.72</v>
      </c>
      <c r="CO316" s="62">
        <v>94470</v>
      </c>
      <c r="CP316" s="62">
        <v>126.39973926212538</v>
      </c>
      <c r="CQ316" s="62">
        <v>14.837</v>
      </c>
      <c r="CR316" s="62">
        <v>5060</v>
      </c>
      <c r="CS316" s="62">
        <v>7.4400130169016307</v>
      </c>
      <c r="CT316" s="62">
        <v>14.837</v>
      </c>
      <c r="CU316" s="62">
        <v>5060</v>
      </c>
      <c r="CV316" s="62">
        <v>8.1058544906123675</v>
      </c>
      <c r="CW316" s="62">
        <v>14.837</v>
      </c>
      <c r="CX316" s="62">
        <v>437825</v>
      </c>
      <c r="CY316" s="62">
        <v>759.81235124358045</v>
      </c>
      <c r="CZ316" s="62">
        <v>15.004</v>
      </c>
      <c r="DA316" s="62">
        <v>1135</v>
      </c>
      <c r="DB316" s="62">
        <v>2.1283825406883796</v>
      </c>
      <c r="DC316" s="62">
        <v>15.087999999999999</v>
      </c>
      <c r="DD316" s="62">
        <v>5</v>
      </c>
      <c r="DE316" s="62">
        <v>9.9079251958685728E-3</v>
      </c>
      <c r="DF316" s="62">
        <v>15.18</v>
      </c>
      <c r="DG316" s="62">
        <v>8910</v>
      </c>
      <c r="DH316" s="62">
        <v>18.834757738027683</v>
      </c>
      <c r="DI316" s="62">
        <v>0</v>
      </c>
      <c r="DJ316" s="62">
        <v>0</v>
      </c>
      <c r="DK316" s="62">
        <v>0</v>
      </c>
      <c r="DL316" s="62">
        <v>0</v>
      </c>
      <c r="DM316" s="62">
        <v>0</v>
      </c>
      <c r="DN316" s="62">
        <v>0</v>
      </c>
      <c r="DO316" s="62">
        <v>15.53</v>
      </c>
      <c r="DP316" s="62">
        <v>86690</v>
      </c>
      <c r="DQ316" s="62">
        <v>211.28956931597489</v>
      </c>
      <c r="DR316" s="62">
        <v>0</v>
      </c>
      <c r="DS316" s="62">
        <v>0</v>
      </c>
      <c r="DT316" s="62">
        <v>0</v>
      </c>
      <c r="DU316" s="62">
        <v>0</v>
      </c>
      <c r="DV316" s="62">
        <v>0</v>
      </c>
      <c r="DW316" s="62">
        <v>0</v>
      </c>
      <c r="DX316" s="62">
        <v>15.83</v>
      </c>
      <c r="DY316" s="62">
        <v>9020</v>
      </c>
      <c r="DZ316" s="62">
        <v>24.755953266073583</v>
      </c>
      <c r="EA316" s="62"/>
      <c r="EB316" s="62"/>
      <c r="EC316" s="62"/>
      <c r="ED316" s="62"/>
      <c r="EE316" s="62"/>
      <c r="EF316" s="62"/>
      <c r="EG316" s="62">
        <v>16.03</v>
      </c>
      <c r="EH316" s="62">
        <v>286030</v>
      </c>
      <c r="EI316" s="62">
        <v>861.4454185431191</v>
      </c>
      <c r="EJ316" s="62"/>
      <c r="EK316" s="62">
        <v>0</v>
      </c>
      <c r="EL316" s="62">
        <v>0</v>
      </c>
      <c r="EM316" s="62">
        <v>0</v>
      </c>
      <c r="EN316" s="62">
        <v>0</v>
      </c>
      <c r="EO316" s="62">
        <v>0</v>
      </c>
      <c r="EP316" s="62">
        <v>16.254999999999999</v>
      </c>
      <c r="EQ316" s="62">
        <v>10980</v>
      </c>
      <c r="ER316" s="62">
        <v>35.667005360440854</v>
      </c>
      <c r="ES316" s="62">
        <v>16.440000000000001</v>
      </c>
      <c r="ET316" s="62">
        <v>9905</v>
      </c>
      <c r="EU316" s="62">
        <v>34.354001783144348</v>
      </c>
      <c r="EV316" s="62">
        <v>16.556000000000001</v>
      </c>
      <c r="EW316" s="62">
        <v>12725</v>
      </c>
      <c r="EX316" s="62">
        <v>46.729979469251816</v>
      </c>
      <c r="EY316" s="62">
        <v>16.649999999999999</v>
      </c>
      <c r="EZ316" s="62">
        <v>129990</v>
      </c>
      <c r="FA316" s="62">
        <v>500.27909085612328</v>
      </c>
      <c r="FB316" s="62">
        <v>16.713999999999999</v>
      </c>
      <c r="FC316" s="62">
        <v>1165</v>
      </c>
      <c r="FD316" s="62">
        <v>4.6658944459591627</v>
      </c>
      <c r="FE316" s="62">
        <v>16.77</v>
      </c>
      <c r="FF316" s="62">
        <v>7025</v>
      </c>
      <c r="FG316" s="62">
        <v>29.125755452716366</v>
      </c>
      <c r="FH316" s="62">
        <v>16.78</v>
      </c>
      <c r="FI316" s="62">
        <v>265</v>
      </c>
      <c r="FJ316" s="62">
        <v>1.1353896890700899</v>
      </c>
      <c r="FK316" s="62">
        <v>16.8</v>
      </c>
      <c r="FL316" s="76">
        <v>32290</v>
      </c>
      <c r="FM316" s="76">
        <v>142.06423062223746</v>
      </c>
      <c r="FN316" s="76">
        <v>16.78</v>
      </c>
      <c r="FO316" s="76">
        <v>6805</v>
      </c>
      <c r="FP316" s="76">
        <v>30.647256698907331</v>
      </c>
      <c r="FQ316" s="76">
        <v>16.777999999999999</v>
      </c>
      <c r="FR316" s="76">
        <v>0</v>
      </c>
      <c r="FS316" s="76">
        <v>0</v>
      </c>
      <c r="FT316" s="76">
        <v>16.760000000000002</v>
      </c>
      <c r="FU316" s="76">
        <v>0</v>
      </c>
      <c r="FV316" s="76">
        <v>0</v>
      </c>
      <c r="FW316" s="76">
        <v>16.760000000000002</v>
      </c>
      <c r="FX316" s="76">
        <v>199455</v>
      </c>
      <c r="FY316" s="76">
        <v>944.09625511716115</v>
      </c>
      <c r="FZ316" s="76">
        <v>16.748000000000001</v>
      </c>
      <c r="GA316" s="76">
        <v>6500</v>
      </c>
      <c r="GB316" s="76">
        <v>31.109535143233618</v>
      </c>
      <c r="GC316" s="62">
        <v>16.736000000000001</v>
      </c>
      <c r="GD316" s="62">
        <v>375</v>
      </c>
      <c r="GE316" s="62">
        <v>1.8110924501027743</v>
      </c>
      <c r="GF316" s="62">
        <v>16.725000000000001</v>
      </c>
      <c r="GG316" s="62">
        <v>0</v>
      </c>
      <c r="GH316" s="62">
        <v>0</v>
      </c>
      <c r="GI316" s="62">
        <v>16.739999999999998</v>
      </c>
      <c r="GJ316" s="62">
        <v>965</v>
      </c>
      <c r="GK316" s="62">
        <v>4.7111291002419753</v>
      </c>
      <c r="GL316" s="62">
        <v>16.766999999999999</v>
      </c>
      <c r="GM316" s="62">
        <v>5</v>
      </c>
      <c r="GN316" s="62">
        <v>2.4456633573763029E-2</v>
      </c>
      <c r="GO316" s="62">
        <v>16.79</v>
      </c>
      <c r="GP316" s="62">
        <v>25930</v>
      </c>
      <c r="GQ316" s="62">
        <v>126.31675189917428</v>
      </c>
      <c r="GR316" s="62">
        <v>16.802</v>
      </c>
      <c r="GS316" s="62">
        <v>0</v>
      </c>
      <c r="GT316" s="62">
        <v>0</v>
      </c>
      <c r="GU316" s="62">
        <v>16.812000000000001</v>
      </c>
      <c r="GV316" s="62">
        <v>95</v>
      </c>
      <c r="GW316" s="62">
        <v>0.45290895682192545</v>
      </c>
      <c r="GX316" s="62">
        <v>16.821000000000002</v>
      </c>
      <c r="GY316" s="62">
        <v>0</v>
      </c>
      <c r="GZ316" s="62">
        <v>0</v>
      </c>
      <c r="HA316" s="62">
        <v>16.829999999999998</v>
      </c>
      <c r="HB316" s="62">
        <v>59240</v>
      </c>
      <c r="HC316" s="62">
        <v>271.83881669902178</v>
      </c>
      <c r="HD316" s="62">
        <v>16.82</v>
      </c>
      <c r="HE316" s="62">
        <v>2320</v>
      </c>
      <c r="HF316" s="62">
        <v>10.141562622326827</v>
      </c>
      <c r="HG316" s="62">
        <v>16.93</v>
      </c>
      <c r="HH316" s="62">
        <v>4895</v>
      </c>
      <c r="HI316" s="62">
        <v>19.948564320719839</v>
      </c>
      <c r="HJ316" s="62">
        <v>0</v>
      </c>
      <c r="HK316" s="62">
        <v>0</v>
      </c>
      <c r="HL316" s="62">
        <v>0</v>
      </c>
      <c r="HM316" s="62">
        <v>16.93</v>
      </c>
      <c r="HN316" s="62">
        <v>0</v>
      </c>
      <c r="HO316" s="62">
        <v>0</v>
      </c>
      <c r="HP316" s="62">
        <v>16.93</v>
      </c>
      <c r="HQ316" s="62">
        <v>0</v>
      </c>
      <c r="HR316" s="62">
        <v>0</v>
      </c>
    </row>
    <row r="317" spans="32:226" s="43" customFormat="1">
      <c r="AF317" s="54">
        <v>42466</v>
      </c>
      <c r="AG317" s="43">
        <v>13.84</v>
      </c>
      <c r="AH317" s="43">
        <v>93390</v>
      </c>
      <c r="AI317" s="43">
        <f t="shared" si="80"/>
        <v>93390</v>
      </c>
      <c r="AK317" s="58">
        <f t="shared" si="81"/>
        <v>42389</v>
      </c>
      <c r="AL317" s="43">
        <f t="shared" si="85"/>
        <v>312</v>
      </c>
      <c r="AM317" s="43">
        <f>IF(AK317="","",NETWORKDAYS(AK317,$AM$2,FERIADOS!$A$1:$A$830)-1)</f>
        <v>239</v>
      </c>
      <c r="AN317" s="63">
        <v>4.0975999999999999</v>
      </c>
      <c r="AO317" s="43">
        <f t="shared" si="82"/>
        <v>15.145</v>
      </c>
      <c r="AP317" s="50">
        <f t="shared" si="83"/>
        <v>553140</v>
      </c>
      <c r="AQ317" s="59">
        <f t="shared" si="79"/>
        <v>972.68488656683962</v>
      </c>
      <c r="AR317" s="59">
        <f t="shared" si="84"/>
        <v>0</v>
      </c>
      <c r="AS317" s="72">
        <v>42389</v>
      </c>
      <c r="AT317" s="73">
        <v>4423.0844535203996</v>
      </c>
      <c r="AU317" s="62">
        <v>0</v>
      </c>
      <c r="AV317" s="62">
        <v>0</v>
      </c>
      <c r="AW317" s="62">
        <v>0</v>
      </c>
      <c r="AX317" s="62">
        <v>0</v>
      </c>
      <c r="AY317" s="62">
        <v>0</v>
      </c>
      <c r="AZ317" s="62">
        <v>0</v>
      </c>
      <c r="BA317" s="62">
        <v>0</v>
      </c>
      <c r="BB317" s="62">
        <v>0</v>
      </c>
      <c r="BC317" s="62">
        <v>0</v>
      </c>
      <c r="BD317" s="62">
        <v>0</v>
      </c>
      <c r="BE317" s="62">
        <v>0</v>
      </c>
      <c r="BF317" s="62">
        <v>0</v>
      </c>
      <c r="BG317" s="62">
        <v>0</v>
      </c>
      <c r="BH317" s="62">
        <v>0</v>
      </c>
      <c r="BI317" s="62">
        <v>0</v>
      </c>
      <c r="BJ317" s="62">
        <v>0</v>
      </c>
      <c r="BK317" s="62">
        <v>0</v>
      </c>
      <c r="BL317" s="62">
        <v>0</v>
      </c>
      <c r="BM317" s="62">
        <v>0</v>
      </c>
      <c r="BN317" s="74">
        <v>0</v>
      </c>
      <c r="BO317" s="75">
        <v>0</v>
      </c>
      <c r="BP317" s="62">
        <v>14.33</v>
      </c>
      <c r="BQ317" s="62">
        <v>677325</v>
      </c>
      <c r="BR317" s="62">
        <v>51.389235956808882</v>
      </c>
      <c r="BS317" s="62">
        <v>14.35</v>
      </c>
      <c r="BT317" s="62">
        <v>171435</v>
      </c>
      <c r="BU317" s="62">
        <v>40.05166436710477</v>
      </c>
      <c r="BV317" s="62">
        <v>14.52</v>
      </c>
      <c r="BW317" s="62">
        <v>1055580</v>
      </c>
      <c r="BX317" s="62">
        <v>434.47712118259136</v>
      </c>
      <c r="BY317" s="62">
        <v>14.595000000000001</v>
      </c>
      <c r="BZ317" s="62">
        <v>18600</v>
      </c>
      <c r="CA317" s="62">
        <v>10.594496136909385</v>
      </c>
      <c r="CB317" s="62">
        <v>14.72</v>
      </c>
      <c r="CC317" s="62">
        <v>4470</v>
      </c>
      <c r="CD317" s="62">
        <v>3.2677086028958806</v>
      </c>
      <c r="CE317" s="62">
        <v>14.8</v>
      </c>
      <c r="CF317" s="62">
        <v>213220</v>
      </c>
      <c r="CG317" s="62">
        <v>191.05380466889807</v>
      </c>
      <c r="CH317" s="62">
        <v>14.888</v>
      </c>
      <c r="CI317" s="62">
        <v>8285</v>
      </c>
      <c r="CJ317" s="62">
        <v>8.6924404876239709</v>
      </c>
      <c r="CK317" s="62">
        <v>14.957000000000001</v>
      </c>
      <c r="CL317" s="62">
        <v>10</v>
      </c>
      <c r="CM317" s="62">
        <v>1.2126056925087806E-2</v>
      </c>
      <c r="CN317" s="62">
        <v>15.005000000000001</v>
      </c>
      <c r="CO317" s="62">
        <v>23655</v>
      </c>
      <c r="CP317" s="62">
        <v>32.12246942275798</v>
      </c>
      <c r="CQ317" s="62">
        <v>15.103999999999999</v>
      </c>
      <c r="CR317" s="62">
        <v>7810</v>
      </c>
      <c r="CS317" s="62">
        <v>11.649199854899557</v>
      </c>
      <c r="CT317" s="62">
        <v>15.103999999999999</v>
      </c>
      <c r="CU317" s="62">
        <v>7810</v>
      </c>
      <c r="CV317" s="62">
        <v>12.683495347962834</v>
      </c>
      <c r="CW317" s="62">
        <v>15.103999999999999</v>
      </c>
      <c r="CX317" s="62">
        <v>553140</v>
      </c>
      <c r="CY317" s="62">
        <v>972.68488656683962</v>
      </c>
      <c r="CZ317" s="62">
        <v>15.268000000000001</v>
      </c>
      <c r="DA317" s="62">
        <v>885</v>
      </c>
      <c r="DB317" s="62">
        <v>1.6805374214252675</v>
      </c>
      <c r="DC317" s="62">
        <v>15.355</v>
      </c>
      <c r="DD317" s="62">
        <v>15</v>
      </c>
      <c r="DE317" s="62">
        <v>3.0085235061836406E-2</v>
      </c>
      <c r="DF317" s="62">
        <v>15.45</v>
      </c>
      <c r="DG317" s="62">
        <v>10250</v>
      </c>
      <c r="DH317" s="62">
        <v>21.919022217657854</v>
      </c>
      <c r="DI317" s="62">
        <v>0</v>
      </c>
      <c r="DJ317" s="62">
        <v>0</v>
      </c>
      <c r="DK317" s="62">
        <v>0</v>
      </c>
      <c r="DL317" s="62">
        <v>0</v>
      </c>
      <c r="DM317" s="62">
        <v>0</v>
      </c>
      <c r="DN317" s="62">
        <v>0</v>
      </c>
      <c r="DO317" s="62">
        <v>15.82</v>
      </c>
      <c r="DP317" s="62">
        <v>44660</v>
      </c>
      <c r="DQ317" s="62">
        <v>109.94478508452522</v>
      </c>
      <c r="DR317" s="62">
        <v>0</v>
      </c>
      <c r="DS317" s="62">
        <v>0</v>
      </c>
      <c r="DT317" s="62">
        <v>0</v>
      </c>
      <c r="DU317" s="62">
        <v>0</v>
      </c>
      <c r="DV317" s="62">
        <v>0</v>
      </c>
      <c r="DW317" s="62">
        <v>0</v>
      </c>
      <c r="DX317" s="62">
        <v>16.14</v>
      </c>
      <c r="DY317" s="62">
        <v>12620</v>
      </c>
      <c r="DZ317" s="62">
        <v>34.932145026677119</v>
      </c>
      <c r="EA317" s="62"/>
      <c r="EB317" s="62"/>
      <c r="EC317" s="62"/>
      <c r="ED317" s="62"/>
      <c r="EE317" s="62"/>
      <c r="EF317" s="62"/>
      <c r="EG317" s="62">
        <v>16.37</v>
      </c>
      <c r="EH317" s="62">
        <v>301510</v>
      </c>
      <c r="EI317" s="62">
        <v>914.27425430553262</v>
      </c>
      <c r="EJ317" s="62"/>
      <c r="EK317" s="62">
        <v>0</v>
      </c>
      <c r="EL317" s="62">
        <v>0</v>
      </c>
      <c r="EM317" s="62">
        <v>0</v>
      </c>
      <c r="EN317" s="62">
        <v>0</v>
      </c>
      <c r="EO317" s="62">
        <v>0</v>
      </c>
      <c r="EP317" s="62">
        <v>16.533999999999999</v>
      </c>
      <c r="EQ317" s="62">
        <v>175</v>
      </c>
      <c r="ER317" s="62">
        <v>0.57277286579448528</v>
      </c>
      <c r="ES317" s="62">
        <v>16.670000000000002</v>
      </c>
      <c r="ET317" s="62">
        <v>28595</v>
      </c>
      <c r="EU317" s="62">
        <v>99.995481922587913</v>
      </c>
      <c r="EV317" s="62">
        <v>16.753</v>
      </c>
      <c r="EW317" s="62">
        <v>1530</v>
      </c>
      <c r="EX317" s="62">
        <v>5.667164400163661</v>
      </c>
      <c r="EY317" s="62">
        <v>16.82</v>
      </c>
      <c r="EZ317" s="62">
        <v>111160</v>
      </c>
      <c r="FA317" s="62">
        <v>431.66696032376223</v>
      </c>
      <c r="FB317" s="62">
        <v>16.856999999999999</v>
      </c>
      <c r="FC317" s="62">
        <v>65</v>
      </c>
      <c r="FD317" s="62">
        <v>0.26280982141679254</v>
      </c>
      <c r="FE317" s="62">
        <v>16.89</v>
      </c>
      <c r="FF317" s="62">
        <v>7965</v>
      </c>
      <c r="FG317" s="62">
        <v>33.353698477166276</v>
      </c>
      <c r="FH317" s="62">
        <v>16.885000000000002</v>
      </c>
      <c r="FI317" s="62">
        <v>80</v>
      </c>
      <c r="FJ317" s="62">
        <v>0.34627783511490767</v>
      </c>
      <c r="FK317" s="62">
        <v>16.88</v>
      </c>
      <c r="FL317" s="76">
        <v>25865</v>
      </c>
      <c r="FM317" s="76">
        <v>115.05195934870135</v>
      </c>
      <c r="FN317" s="76">
        <v>16.847000000000001</v>
      </c>
      <c r="FO317" s="76">
        <v>0</v>
      </c>
      <c r="FP317" s="76">
        <v>0</v>
      </c>
      <c r="FQ317" s="76">
        <v>16.818000000000001</v>
      </c>
      <c r="FR317" s="76">
        <v>20</v>
      </c>
      <c r="FS317" s="76">
        <v>9.2931101669766772E-2</v>
      </c>
      <c r="FT317" s="76">
        <v>16.79</v>
      </c>
      <c r="FU317" s="76">
        <v>115</v>
      </c>
      <c r="FV317" s="76">
        <v>0.54401946247592958</v>
      </c>
      <c r="FW317" s="76">
        <v>16.8</v>
      </c>
      <c r="FX317" s="76">
        <v>126700</v>
      </c>
      <c r="FY317" s="76">
        <v>607.03023414103268</v>
      </c>
      <c r="FZ317" s="76">
        <v>16.798000000000002</v>
      </c>
      <c r="GA317" s="76">
        <v>0</v>
      </c>
      <c r="GB317" s="76">
        <v>0</v>
      </c>
      <c r="GC317" s="62">
        <v>16.797000000000001</v>
      </c>
      <c r="GD317" s="62">
        <v>0</v>
      </c>
      <c r="GE317" s="62">
        <v>0</v>
      </c>
      <c r="GF317" s="62">
        <v>16.795000000000002</v>
      </c>
      <c r="GG317" s="62">
        <v>0</v>
      </c>
      <c r="GH317" s="62">
        <v>0</v>
      </c>
      <c r="GI317" s="62">
        <v>16.794</v>
      </c>
      <c r="GJ317" s="62">
        <v>350</v>
      </c>
      <c r="GK317" s="62">
        <v>1.7272714454910458</v>
      </c>
      <c r="GL317" s="62">
        <v>16.792000000000002</v>
      </c>
      <c r="GM317" s="62">
        <v>0</v>
      </c>
      <c r="GN317" s="62">
        <v>0</v>
      </c>
      <c r="GO317" s="62">
        <v>16.79</v>
      </c>
      <c r="GP317" s="62">
        <v>22425</v>
      </c>
      <c r="GQ317" s="62">
        <v>110.77320562804164</v>
      </c>
      <c r="GR317" s="62">
        <v>16.786999999999999</v>
      </c>
      <c r="GS317" s="62">
        <v>0</v>
      </c>
      <c r="GT317" s="62">
        <v>0</v>
      </c>
      <c r="GU317" s="62">
        <v>16.783999999999999</v>
      </c>
      <c r="GV317" s="62">
        <v>330</v>
      </c>
      <c r="GW317" s="62">
        <v>1.5986065760921335</v>
      </c>
      <c r="GX317" s="62">
        <v>16.782</v>
      </c>
      <c r="GY317" s="62">
        <v>0</v>
      </c>
      <c r="GZ317" s="62">
        <v>0</v>
      </c>
      <c r="HA317" s="62">
        <v>16.78</v>
      </c>
      <c r="HB317" s="62">
        <v>34290</v>
      </c>
      <c r="HC317" s="62">
        <v>160.21225843232045</v>
      </c>
      <c r="HD317" s="62">
        <v>16.73</v>
      </c>
      <c r="HE317" s="62">
        <v>190</v>
      </c>
      <c r="HF317" s="62">
        <v>0.84917121738183565</v>
      </c>
      <c r="HG317" s="62">
        <v>16.82</v>
      </c>
      <c r="HH317" s="62">
        <v>450</v>
      </c>
      <c r="HI317" s="62">
        <v>1.8801525780878101</v>
      </c>
      <c r="HJ317" s="62">
        <v>0</v>
      </c>
      <c r="HK317" s="62">
        <v>0</v>
      </c>
      <c r="HL317" s="62">
        <v>0</v>
      </c>
      <c r="HM317" s="62">
        <v>16.82</v>
      </c>
      <c r="HN317" s="62">
        <v>0</v>
      </c>
      <c r="HO317" s="62">
        <v>0</v>
      </c>
      <c r="HP317" s="62">
        <v>16.82</v>
      </c>
      <c r="HQ317" s="62">
        <v>0</v>
      </c>
      <c r="HR317" s="62">
        <v>0</v>
      </c>
    </row>
    <row r="318" spans="32:226" s="43" customFormat="1">
      <c r="AF318" s="54">
        <v>42467</v>
      </c>
      <c r="AG318" s="43">
        <v>13.88</v>
      </c>
      <c r="AH318" s="43">
        <v>125805</v>
      </c>
      <c r="AI318" s="43">
        <f t="shared" si="80"/>
        <v>125805</v>
      </c>
      <c r="AK318" s="58">
        <f t="shared" si="81"/>
        <v>42388</v>
      </c>
      <c r="AL318" s="43">
        <f t="shared" si="85"/>
        <v>313</v>
      </c>
      <c r="AM318" s="43">
        <f>IF(AK318="","",NETWORKDAYS(AK318,$AM$2,FERIADOS!$A$1:$A$830)-1)</f>
        <v>240</v>
      </c>
      <c r="AN318" s="63">
        <v>4.0640999999999998</v>
      </c>
      <c r="AO318" s="43">
        <f t="shared" si="82"/>
        <v>15.38</v>
      </c>
      <c r="AP318" s="50">
        <f t="shared" si="83"/>
        <v>550150</v>
      </c>
      <c r="AQ318" s="59">
        <f t="shared" si="79"/>
        <v>975.04568225072148</v>
      </c>
      <c r="AR318" s="59">
        <f t="shared" si="84"/>
        <v>0</v>
      </c>
      <c r="AS318" s="72">
        <v>42388</v>
      </c>
      <c r="AT318" s="73">
        <v>5020.1491638276138</v>
      </c>
      <c r="AU318" s="62">
        <v>0</v>
      </c>
      <c r="AV318" s="62">
        <v>0</v>
      </c>
      <c r="AW318" s="62">
        <v>0</v>
      </c>
      <c r="AX318" s="62">
        <v>0</v>
      </c>
      <c r="AY318" s="62">
        <v>0</v>
      </c>
      <c r="AZ318" s="62">
        <v>0</v>
      </c>
      <c r="BA318" s="62">
        <v>0</v>
      </c>
      <c r="BB318" s="62">
        <v>0</v>
      </c>
      <c r="BC318" s="62">
        <v>0</v>
      </c>
      <c r="BD318" s="62">
        <v>0</v>
      </c>
      <c r="BE318" s="62">
        <v>0</v>
      </c>
      <c r="BF318" s="62">
        <v>0</v>
      </c>
      <c r="BG318" s="62">
        <v>0</v>
      </c>
      <c r="BH318" s="62">
        <v>0</v>
      </c>
      <c r="BI318" s="62">
        <v>0</v>
      </c>
      <c r="BJ318" s="62">
        <v>0</v>
      </c>
      <c r="BK318" s="62">
        <v>0</v>
      </c>
      <c r="BL318" s="62">
        <v>0</v>
      </c>
      <c r="BM318" s="62">
        <v>0</v>
      </c>
      <c r="BN318" s="74">
        <v>0</v>
      </c>
      <c r="BO318" s="75">
        <v>0</v>
      </c>
      <c r="BP318" s="62">
        <v>14.379</v>
      </c>
      <c r="BQ318" s="62">
        <v>350235</v>
      </c>
      <c r="BR318" s="62">
        <v>29.739454261363953</v>
      </c>
      <c r="BS318" s="62">
        <v>14.425000000000001</v>
      </c>
      <c r="BT318" s="62">
        <v>256885</v>
      </c>
      <c r="BU318" s="62">
        <v>62.591642331120681</v>
      </c>
      <c r="BV318" s="62">
        <v>14.598000000000001</v>
      </c>
      <c r="BW318" s="62">
        <v>752785</v>
      </c>
      <c r="BX318" s="62">
        <v>318.21662432502347</v>
      </c>
      <c r="BY318" s="62">
        <v>14.685</v>
      </c>
      <c r="BZ318" s="62">
        <v>7985</v>
      </c>
      <c r="CA318" s="62">
        <v>4.6440402148429989</v>
      </c>
      <c r="CB318" s="62">
        <v>14.815</v>
      </c>
      <c r="CC318" s="62">
        <v>22730</v>
      </c>
      <c r="CD318" s="62">
        <v>16.909059275801027</v>
      </c>
      <c r="CE318" s="62">
        <v>14.914999999999999</v>
      </c>
      <c r="CF318" s="62">
        <v>253385</v>
      </c>
      <c r="CG318" s="62">
        <v>230.47871748040123</v>
      </c>
      <c r="CH318" s="62">
        <v>15.048</v>
      </c>
      <c r="CI318" s="62">
        <v>7235</v>
      </c>
      <c r="CJ318" s="62">
        <v>7.6897906622604602</v>
      </c>
      <c r="CK318" s="62">
        <v>15.153</v>
      </c>
      <c r="CL318" s="62">
        <v>780</v>
      </c>
      <c r="CM318" s="62">
        <v>0.95651744575108122</v>
      </c>
      <c r="CN318" s="62">
        <v>15.225</v>
      </c>
      <c r="CO318" s="62">
        <v>55325</v>
      </c>
      <c r="CP318" s="62">
        <v>75.883107150794928</v>
      </c>
      <c r="CQ318" s="62">
        <v>15.335000000000001</v>
      </c>
      <c r="CR318" s="62">
        <v>2340</v>
      </c>
      <c r="CS318" s="62">
        <v>3.5221940224733803</v>
      </c>
      <c r="CT318" s="62">
        <v>15.335000000000001</v>
      </c>
      <c r="CU318" s="62">
        <v>2340</v>
      </c>
      <c r="CV318" s="62">
        <v>3.8325406077752491</v>
      </c>
      <c r="CW318" s="62">
        <v>15.335000000000001</v>
      </c>
      <c r="CX318" s="62">
        <v>550150</v>
      </c>
      <c r="CY318" s="62">
        <v>975.04568225072148</v>
      </c>
      <c r="CZ318" s="62">
        <v>15.513</v>
      </c>
      <c r="DA318" s="62">
        <v>5</v>
      </c>
      <c r="DB318" s="62">
        <v>9.5623627958808226E-3</v>
      </c>
      <c r="DC318" s="62">
        <v>15.606</v>
      </c>
      <c r="DD318" s="62">
        <v>10</v>
      </c>
      <c r="DE318" s="62">
        <v>2.0189841343011279E-2</v>
      </c>
      <c r="DF318" s="62">
        <v>15.709</v>
      </c>
      <c r="DG318" s="62">
        <v>12755</v>
      </c>
      <c r="DH318" s="62">
        <v>27.439682659178203</v>
      </c>
      <c r="DI318" s="62">
        <v>0</v>
      </c>
      <c r="DJ318" s="62">
        <v>0</v>
      </c>
      <c r="DK318" s="62">
        <v>0</v>
      </c>
      <c r="DL318" s="62">
        <v>0</v>
      </c>
      <c r="DM318" s="62">
        <v>0</v>
      </c>
      <c r="DN318" s="62">
        <v>0</v>
      </c>
      <c r="DO318" s="62">
        <v>15.92</v>
      </c>
      <c r="DP318" s="62">
        <v>46680</v>
      </c>
      <c r="DQ318" s="62">
        <v>115.87042935190901</v>
      </c>
      <c r="DR318" s="62">
        <v>0</v>
      </c>
      <c r="DS318" s="62">
        <v>0</v>
      </c>
      <c r="DT318" s="62">
        <v>0</v>
      </c>
      <c r="DU318" s="62">
        <v>0</v>
      </c>
      <c r="DV318" s="62">
        <v>0</v>
      </c>
      <c r="DW318" s="62">
        <v>0</v>
      </c>
      <c r="DX318" s="62">
        <v>16.149999999999999</v>
      </c>
      <c r="DY318" s="62">
        <v>12730</v>
      </c>
      <c r="DZ318" s="62">
        <v>35.580667320538971</v>
      </c>
      <c r="EA318" s="62"/>
      <c r="EB318" s="62"/>
      <c r="EC318" s="62"/>
      <c r="ED318" s="62"/>
      <c r="EE318" s="62"/>
      <c r="EF318" s="62"/>
      <c r="EG318" s="62">
        <v>16.3</v>
      </c>
      <c r="EH318" s="62">
        <v>363730</v>
      </c>
      <c r="EI318" s="62">
        <v>1115.6152848833883</v>
      </c>
      <c r="EJ318" s="62"/>
      <c r="EK318" s="62">
        <v>0</v>
      </c>
      <c r="EL318" s="62">
        <v>0</v>
      </c>
      <c r="EM318" s="62">
        <v>0</v>
      </c>
      <c r="EN318" s="62">
        <v>0</v>
      </c>
      <c r="EO318" s="62">
        <v>0</v>
      </c>
      <c r="EP318" s="62">
        <v>16.425999999999998</v>
      </c>
      <c r="EQ318" s="62">
        <v>410</v>
      </c>
      <c r="ER318" s="62">
        <v>1.3586317548135429</v>
      </c>
      <c r="ES318" s="62">
        <v>16.53</v>
      </c>
      <c r="ET318" s="62">
        <v>8295</v>
      </c>
      <c r="EU318" s="62">
        <v>29.397202253136108</v>
      </c>
      <c r="EV318" s="62">
        <v>16.608000000000001</v>
      </c>
      <c r="EW318" s="62">
        <v>115</v>
      </c>
      <c r="EX318" s="62">
        <v>0.43182048683449253</v>
      </c>
      <c r="EY318" s="62">
        <v>16.670000000000002</v>
      </c>
      <c r="EZ318" s="62">
        <v>140985</v>
      </c>
      <c r="FA318" s="62">
        <v>555.2061889282802</v>
      </c>
      <c r="FB318" s="62">
        <v>16.687999999999999</v>
      </c>
      <c r="FC318" s="62">
        <v>85</v>
      </c>
      <c r="FD318" s="62">
        <v>0.34882915706786455</v>
      </c>
      <c r="FE318" s="62">
        <v>16.704000000000001</v>
      </c>
      <c r="FF318" s="62">
        <v>7505</v>
      </c>
      <c r="FG318" s="62">
        <v>31.927785225792213</v>
      </c>
      <c r="FH318" s="62">
        <v>16.718</v>
      </c>
      <c r="FI318" s="62">
        <v>125</v>
      </c>
      <c r="FJ318" s="62">
        <v>0.54943814609430375</v>
      </c>
      <c r="FK318" s="62">
        <v>16.73</v>
      </c>
      <c r="FL318" s="76">
        <v>23075</v>
      </c>
      <c r="FM318" s="76">
        <v>104.18677074325046</v>
      </c>
      <c r="FN318" s="76">
        <v>16.713999999999999</v>
      </c>
      <c r="FO318" s="76">
        <v>10</v>
      </c>
      <c r="FP318" s="76">
        <v>4.6211899479324886E-2</v>
      </c>
      <c r="FQ318" s="76">
        <v>16.7</v>
      </c>
      <c r="FR318" s="76">
        <v>365</v>
      </c>
      <c r="FS318" s="76">
        <v>1.7198604853695845</v>
      </c>
      <c r="FT318" s="76">
        <v>16.670000000000002</v>
      </c>
      <c r="FU318" s="76">
        <v>50</v>
      </c>
      <c r="FV318" s="76">
        <v>0.23993355331019781</v>
      </c>
      <c r="FW318" s="76">
        <v>16.64</v>
      </c>
      <c r="FX318" s="76">
        <v>201295</v>
      </c>
      <c r="FY318" s="76">
        <v>980.500194230273</v>
      </c>
      <c r="FZ318" s="76">
        <v>16.638000000000002</v>
      </c>
      <c r="GA318" s="76">
        <v>0</v>
      </c>
      <c r="GB318" s="76">
        <v>0</v>
      </c>
      <c r="GC318" s="62">
        <v>16.637</v>
      </c>
      <c r="GD318" s="62">
        <v>0</v>
      </c>
      <c r="GE318" s="62">
        <v>0</v>
      </c>
      <c r="GF318" s="62">
        <v>16.635000000000002</v>
      </c>
      <c r="GG318" s="62">
        <v>0</v>
      </c>
      <c r="GH318" s="62">
        <v>0</v>
      </c>
      <c r="GI318" s="62">
        <v>16.634</v>
      </c>
      <c r="GJ318" s="62">
        <v>800</v>
      </c>
      <c r="GK318" s="62">
        <v>4.0188161492369279</v>
      </c>
      <c r="GL318" s="62">
        <v>16.632000000000001</v>
      </c>
      <c r="GM318" s="62">
        <v>0</v>
      </c>
      <c r="GN318" s="62">
        <v>0</v>
      </c>
      <c r="GO318" s="62">
        <v>16.63</v>
      </c>
      <c r="GP318" s="62">
        <v>21010</v>
      </c>
      <c r="GQ318" s="62">
        <v>105.77800227717668</v>
      </c>
      <c r="GR318" s="62">
        <v>16.635999999999999</v>
      </c>
      <c r="GS318" s="62">
        <v>0</v>
      </c>
      <c r="GT318" s="62">
        <v>0</v>
      </c>
      <c r="GU318" s="62">
        <v>16.640999999999998</v>
      </c>
      <c r="GV318" s="62">
        <v>255</v>
      </c>
      <c r="GW318" s="62">
        <v>1.2590066626346508</v>
      </c>
      <c r="GX318" s="62">
        <v>16.646000000000001</v>
      </c>
      <c r="GY318" s="62">
        <v>0</v>
      </c>
      <c r="GZ318" s="62">
        <v>0</v>
      </c>
      <c r="HA318" s="62">
        <v>16.649999999999999</v>
      </c>
      <c r="HB318" s="62">
        <v>34755</v>
      </c>
      <c r="HC318" s="62">
        <v>165.51499515440386</v>
      </c>
      <c r="HD318" s="62">
        <v>16.649999999999999</v>
      </c>
      <c r="HE318" s="62">
        <v>150</v>
      </c>
      <c r="HF318" s="62">
        <v>0.68086187221885319</v>
      </c>
      <c r="HG318" s="62">
        <v>16.7</v>
      </c>
      <c r="HH318" s="62">
        <v>3035</v>
      </c>
      <c r="HI318" s="62">
        <v>12.939428400758963</v>
      </c>
      <c r="HJ318" s="62">
        <v>0</v>
      </c>
      <c r="HK318" s="62">
        <v>0</v>
      </c>
      <c r="HL318" s="62">
        <v>0</v>
      </c>
      <c r="HM318" s="62">
        <v>16.7</v>
      </c>
      <c r="HN318" s="62">
        <v>0</v>
      </c>
      <c r="HO318" s="62">
        <v>0</v>
      </c>
      <c r="HP318" s="62">
        <v>16.7</v>
      </c>
      <c r="HQ318" s="62">
        <v>0</v>
      </c>
      <c r="HR318" s="62">
        <v>0</v>
      </c>
    </row>
    <row r="319" spans="32:226" s="43" customFormat="1">
      <c r="AF319" s="54">
        <v>42468</v>
      </c>
      <c r="AG319" s="43">
        <v>13.8</v>
      </c>
      <c r="AH319" s="43">
        <v>86420</v>
      </c>
      <c r="AI319" s="43">
        <f t="shared" si="80"/>
        <v>86420</v>
      </c>
      <c r="AK319" s="58">
        <f t="shared" si="81"/>
        <v>42387</v>
      </c>
      <c r="AL319" s="43">
        <f t="shared" si="85"/>
        <v>314</v>
      </c>
      <c r="AM319" s="43">
        <f>IF(AK319="","",NETWORKDAYS(AK319,$AM$2,FERIADOS!$A$1:$A$830)-1)</f>
        <v>241</v>
      </c>
      <c r="AN319" s="63">
        <v>4.0331000000000001</v>
      </c>
      <c r="AO319" s="43">
        <f t="shared" si="82"/>
        <v>15.6</v>
      </c>
      <c r="AP319" s="50">
        <f t="shared" si="83"/>
        <v>102105</v>
      </c>
      <c r="AQ319" s="59">
        <f t="shared" si="79"/>
        <v>182.32953124925885</v>
      </c>
      <c r="AR319" s="59">
        <f t="shared" si="84"/>
        <v>0</v>
      </c>
      <c r="AS319" s="72">
        <v>42387</v>
      </c>
      <c r="AT319" s="73">
        <v>919.9602242165214</v>
      </c>
      <c r="AU319" s="62">
        <v>0</v>
      </c>
      <c r="AV319" s="62">
        <v>0</v>
      </c>
      <c r="AW319" s="62">
        <v>0</v>
      </c>
      <c r="AX319" s="62">
        <v>0</v>
      </c>
      <c r="AY319" s="62">
        <v>0</v>
      </c>
      <c r="AZ319" s="62">
        <v>0</v>
      </c>
      <c r="BA319" s="62">
        <v>0</v>
      </c>
      <c r="BB319" s="62">
        <v>0</v>
      </c>
      <c r="BC319" s="62">
        <v>0</v>
      </c>
      <c r="BD319" s="62">
        <v>0</v>
      </c>
      <c r="BE319" s="62">
        <v>0</v>
      </c>
      <c r="BF319" s="62">
        <v>0</v>
      </c>
      <c r="BG319" s="62">
        <v>0</v>
      </c>
      <c r="BH319" s="62">
        <v>0</v>
      </c>
      <c r="BI319" s="62">
        <v>0</v>
      </c>
      <c r="BJ319" s="62">
        <v>0</v>
      </c>
      <c r="BK319" s="62">
        <v>0</v>
      </c>
      <c r="BL319" s="62">
        <v>0</v>
      </c>
      <c r="BM319" s="62">
        <v>0</v>
      </c>
      <c r="BN319" s="74">
        <v>0</v>
      </c>
      <c r="BO319" s="75">
        <v>0</v>
      </c>
      <c r="BP319" s="62">
        <v>14.445</v>
      </c>
      <c r="BQ319" s="62">
        <v>226625</v>
      </c>
      <c r="BR319" s="62">
        <v>21.306217245379536</v>
      </c>
      <c r="BS319" s="62">
        <v>14.536</v>
      </c>
      <c r="BT319" s="62">
        <v>9820</v>
      </c>
      <c r="BU319" s="62">
        <v>2.4902003768118006</v>
      </c>
      <c r="BV319" s="62">
        <v>14.72</v>
      </c>
      <c r="BW319" s="62">
        <v>102005</v>
      </c>
      <c r="BX319" s="62">
        <v>44.22212897945866</v>
      </c>
      <c r="BY319" s="62">
        <v>14.84</v>
      </c>
      <c r="BZ319" s="62">
        <v>7625</v>
      </c>
      <c r="CA319" s="62">
        <v>4.5213710577172614</v>
      </c>
      <c r="CB319" s="62">
        <v>14.97</v>
      </c>
      <c r="CC319" s="62">
        <v>2525</v>
      </c>
      <c r="CD319" s="62">
        <v>1.9088055681257581</v>
      </c>
      <c r="CE319" s="62">
        <v>15.08</v>
      </c>
      <c r="CF319" s="62">
        <v>35475</v>
      </c>
      <c r="CG319" s="62">
        <v>32.714751626324194</v>
      </c>
      <c r="CH319" s="62">
        <v>15.22</v>
      </c>
      <c r="CI319" s="62">
        <v>635</v>
      </c>
      <c r="CJ319" s="62">
        <v>0.6831871923898174</v>
      </c>
      <c r="CK319" s="62">
        <v>15.321</v>
      </c>
      <c r="CL319" s="62">
        <v>580</v>
      </c>
      <c r="CM319" s="62">
        <v>0.71914412548854878</v>
      </c>
      <c r="CN319" s="62">
        <v>15.39</v>
      </c>
      <c r="CO319" s="62">
        <v>3640</v>
      </c>
      <c r="CP319" s="62">
        <v>5.0438289337962194</v>
      </c>
      <c r="CQ319" s="62">
        <v>15.545</v>
      </c>
      <c r="CR319" s="62">
        <v>320</v>
      </c>
      <c r="CS319" s="62">
        <v>0.48594462536932581</v>
      </c>
      <c r="CT319" s="62">
        <v>15.545</v>
      </c>
      <c r="CU319" s="62">
        <v>320</v>
      </c>
      <c r="CV319" s="62">
        <v>0.52844430015670341</v>
      </c>
      <c r="CW319" s="62">
        <v>15.545</v>
      </c>
      <c r="CX319" s="62">
        <v>102105</v>
      </c>
      <c r="CY319" s="62">
        <v>182.32953124925885</v>
      </c>
      <c r="CZ319" s="62">
        <v>15.68</v>
      </c>
      <c r="DA319" s="62">
        <v>290</v>
      </c>
      <c r="DB319" s="62">
        <v>0.55902797053488829</v>
      </c>
      <c r="DC319" s="62">
        <v>15.756</v>
      </c>
      <c r="DD319" s="62">
        <v>25</v>
      </c>
      <c r="DE319" s="62">
        <v>5.0874231679481755E-2</v>
      </c>
      <c r="DF319" s="62">
        <v>15.84</v>
      </c>
      <c r="DG319" s="62">
        <v>15430</v>
      </c>
      <c r="DH319" s="62">
        <v>33.45635105670592</v>
      </c>
      <c r="DI319" s="62">
        <v>0</v>
      </c>
      <c r="DJ319" s="62">
        <v>0</v>
      </c>
      <c r="DK319" s="62">
        <v>0</v>
      </c>
      <c r="DL319" s="62">
        <v>0</v>
      </c>
      <c r="DM319" s="62">
        <v>0</v>
      </c>
      <c r="DN319" s="62">
        <v>0</v>
      </c>
      <c r="DO319" s="62">
        <v>16.059999999999999</v>
      </c>
      <c r="DP319" s="62">
        <v>3890</v>
      </c>
      <c r="DQ319" s="62">
        <v>9.722207069864595</v>
      </c>
      <c r="DR319" s="62">
        <v>0</v>
      </c>
      <c r="DS319" s="62">
        <v>0</v>
      </c>
      <c r="DT319" s="62">
        <v>0</v>
      </c>
      <c r="DU319" s="62">
        <v>0</v>
      </c>
      <c r="DV319" s="62">
        <v>0</v>
      </c>
      <c r="DW319" s="62">
        <v>0</v>
      </c>
      <c r="DX319" s="62">
        <v>16.239999999999998</v>
      </c>
      <c r="DY319" s="62">
        <v>4990</v>
      </c>
      <c r="DZ319" s="62">
        <v>14.049290601208032</v>
      </c>
      <c r="EA319" s="62"/>
      <c r="EB319" s="62"/>
      <c r="EC319" s="62"/>
      <c r="ED319" s="62"/>
      <c r="EE319" s="62"/>
      <c r="EF319" s="62"/>
      <c r="EG319" s="62">
        <v>16.309999999999999</v>
      </c>
      <c r="EH319" s="62">
        <v>38540</v>
      </c>
      <c r="EI319" s="62">
        <v>119.25799872634761</v>
      </c>
      <c r="EJ319" s="62"/>
      <c r="EK319" s="62">
        <v>0</v>
      </c>
      <c r="EL319" s="62">
        <v>0</v>
      </c>
      <c r="EM319" s="62">
        <v>0</v>
      </c>
      <c r="EN319" s="62">
        <v>0</v>
      </c>
      <c r="EO319" s="62">
        <v>0</v>
      </c>
      <c r="EP319" s="62">
        <v>16.434999999999999</v>
      </c>
      <c r="EQ319" s="62">
        <v>80</v>
      </c>
      <c r="ER319" s="62">
        <v>0.26739393705632736</v>
      </c>
      <c r="ES319" s="62">
        <v>16.5</v>
      </c>
      <c r="ET319" s="62">
        <v>1950</v>
      </c>
      <c r="EU319" s="62">
        <v>6.9771399947585451</v>
      </c>
      <c r="EV319" s="62">
        <v>16.555</v>
      </c>
      <c r="EW319" s="62">
        <v>55</v>
      </c>
      <c r="EX319" s="62">
        <v>0.20864029868288286</v>
      </c>
      <c r="EY319" s="62">
        <v>16.600000000000001</v>
      </c>
      <c r="EZ319" s="62">
        <v>14570</v>
      </c>
      <c r="FA319" s="62">
        <v>57.998156438210444</v>
      </c>
      <c r="FB319" s="62">
        <v>16.611000000000001</v>
      </c>
      <c r="FC319" s="62">
        <v>55</v>
      </c>
      <c r="FD319" s="62">
        <v>0.22822165411000248</v>
      </c>
      <c r="FE319" s="62">
        <v>16.62</v>
      </c>
      <c r="FF319" s="62">
        <v>1300</v>
      </c>
      <c r="FG319" s="62">
        <v>5.5938190313640392</v>
      </c>
      <c r="FH319" s="62">
        <v>16.62</v>
      </c>
      <c r="FI319" s="62">
        <v>40</v>
      </c>
      <c r="FJ319" s="62">
        <v>0.17795331485039589</v>
      </c>
      <c r="FK319" s="62">
        <v>16.59</v>
      </c>
      <c r="FL319" s="76">
        <v>2645</v>
      </c>
      <c r="FM319" s="76">
        <v>12.110705389709674</v>
      </c>
      <c r="FN319" s="76">
        <v>16.568999999999999</v>
      </c>
      <c r="FO319" s="76">
        <v>5</v>
      </c>
      <c r="FP319" s="76">
        <v>2.3442102716731295E-2</v>
      </c>
      <c r="FQ319" s="76">
        <v>16.55</v>
      </c>
      <c r="FR319" s="76">
        <v>5</v>
      </c>
      <c r="FS319" s="76">
        <v>2.3914046868023269E-2</v>
      </c>
      <c r="FT319" s="76">
        <v>16.501999999999999</v>
      </c>
      <c r="FU319" s="76">
        <v>5</v>
      </c>
      <c r="FV319" s="76">
        <v>2.438256804068982E-2</v>
      </c>
      <c r="FW319" s="76">
        <v>16.46</v>
      </c>
      <c r="FX319" s="76">
        <v>32910</v>
      </c>
      <c r="FY319" s="76">
        <v>163.05574471861027</v>
      </c>
      <c r="FZ319" s="76">
        <v>16.452000000000002</v>
      </c>
      <c r="GA319" s="76">
        <v>0</v>
      </c>
      <c r="GB319" s="76">
        <v>0</v>
      </c>
      <c r="GC319" s="62">
        <v>16.443999999999999</v>
      </c>
      <c r="GD319" s="62">
        <v>0</v>
      </c>
      <c r="GE319" s="62">
        <v>0</v>
      </c>
      <c r="GF319" s="62">
        <v>16.437000000000001</v>
      </c>
      <c r="GG319" s="62">
        <v>0</v>
      </c>
      <c r="GH319" s="62">
        <v>0</v>
      </c>
      <c r="GI319" s="62">
        <v>16.431000000000001</v>
      </c>
      <c r="GJ319" s="62">
        <v>3085</v>
      </c>
      <c r="GK319" s="62">
        <v>15.807445780800546</v>
      </c>
      <c r="GL319" s="62">
        <v>16.420000000000002</v>
      </c>
      <c r="GM319" s="62">
        <v>0</v>
      </c>
      <c r="GN319" s="62">
        <v>0</v>
      </c>
      <c r="GO319" s="62">
        <v>16.41</v>
      </c>
      <c r="GP319" s="62">
        <v>3600</v>
      </c>
      <c r="GQ319" s="62">
        <v>18.538958164632039</v>
      </c>
      <c r="GR319" s="62">
        <v>16.41</v>
      </c>
      <c r="GS319" s="62">
        <v>15000</v>
      </c>
      <c r="GT319" s="62">
        <v>76.768588864008464</v>
      </c>
      <c r="GU319" s="62">
        <v>16.41</v>
      </c>
      <c r="GV319" s="62">
        <v>12700</v>
      </c>
      <c r="GW319" s="62">
        <v>64.305703750863543</v>
      </c>
      <c r="GX319" s="62">
        <v>16.41</v>
      </c>
      <c r="GY319" s="62">
        <v>0</v>
      </c>
      <c r="GZ319" s="62">
        <v>0</v>
      </c>
      <c r="HA319" s="62">
        <v>16.41</v>
      </c>
      <c r="HB319" s="62">
        <v>4605</v>
      </c>
      <c r="HC319" s="62">
        <v>22.55191256969205</v>
      </c>
      <c r="HD319" s="62">
        <v>16.39</v>
      </c>
      <c r="HE319" s="62">
        <v>50</v>
      </c>
      <c r="HF319" s="62">
        <v>0.23429646401045365</v>
      </c>
      <c r="HG319" s="62">
        <v>16.440000000000001</v>
      </c>
      <c r="HH319" s="62">
        <v>230</v>
      </c>
      <c r="HI319" s="62">
        <v>1.0145001909189997</v>
      </c>
      <c r="HJ319" s="62">
        <v>0</v>
      </c>
      <c r="HK319" s="62">
        <v>0</v>
      </c>
      <c r="HL319" s="62">
        <v>0</v>
      </c>
      <c r="HM319" s="62">
        <v>16.440000000000001</v>
      </c>
      <c r="HN319" s="62">
        <v>0</v>
      </c>
      <c r="HO319" s="62">
        <v>0</v>
      </c>
      <c r="HP319" s="62">
        <v>16.440000000000001</v>
      </c>
      <c r="HQ319" s="62">
        <v>0</v>
      </c>
      <c r="HR319" s="62">
        <v>0</v>
      </c>
    </row>
    <row r="320" spans="32:226" s="43" customFormat="1">
      <c r="AF320" s="54">
        <v>42471</v>
      </c>
      <c r="AG320" s="43">
        <v>13.76</v>
      </c>
      <c r="AH320" s="43">
        <v>78097</v>
      </c>
      <c r="AI320" s="43">
        <f t="shared" si="80"/>
        <v>78097</v>
      </c>
      <c r="AK320" s="58">
        <f t="shared" si="81"/>
        <v>42384</v>
      </c>
      <c r="AL320" s="43">
        <f t="shared" si="85"/>
        <v>315</v>
      </c>
      <c r="AM320" s="43">
        <f>IF(AK320="","",NETWORKDAYS(AK320,$AM$2,FERIADOS!$A$1:$A$830)-1)</f>
        <v>242</v>
      </c>
      <c r="AN320" s="63">
        <v>4.0490000000000004</v>
      </c>
      <c r="AO320" s="43">
        <f t="shared" si="82"/>
        <v>15.545</v>
      </c>
      <c r="AP320" s="50">
        <f t="shared" si="83"/>
        <v>130115</v>
      </c>
      <c r="AQ320" s="59">
        <f t="shared" si="79"/>
        <v>232.47819716590976</v>
      </c>
      <c r="AR320" s="59">
        <f t="shared" si="84"/>
        <v>0</v>
      </c>
      <c r="AS320" s="72">
        <v>42384</v>
      </c>
      <c r="AT320" s="73">
        <v>1925.7949994305559</v>
      </c>
      <c r="AU320" s="62">
        <v>0</v>
      </c>
      <c r="AV320" s="62">
        <v>0</v>
      </c>
      <c r="AW320" s="62">
        <v>0</v>
      </c>
      <c r="AX320" s="62">
        <v>0</v>
      </c>
      <c r="AY320" s="62">
        <v>0</v>
      </c>
      <c r="AZ320" s="62">
        <v>0</v>
      </c>
      <c r="BA320" s="62">
        <v>0</v>
      </c>
      <c r="BB320" s="62">
        <v>0</v>
      </c>
      <c r="BC320" s="62">
        <v>0</v>
      </c>
      <c r="BD320" s="62">
        <v>0</v>
      </c>
      <c r="BE320" s="62">
        <v>0</v>
      </c>
      <c r="BF320" s="62">
        <v>0</v>
      </c>
      <c r="BG320" s="62">
        <v>0</v>
      </c>
      <c r="BH320" s="62">
        <v>0</v>
      </c>
      <c r="BI320" s="62">
        <v>0</v>
      </c>
      <c r="BJ320" s="62">
        <v>0</v>
      </c>
      <c r="BK320" s="62">
        <v>0</v>
      </c>
      <c r="BL320" s="62">
        <v>0</v>
      </c>
      <c r="BM320" s="62">
        <v>0</v>
      </c>
      <c r="BN320" s="74">
        <v>0</v>
      </c>
      <c r="BO320" s="75">
        <v>0</v>
      </c>
      <c r="BP320" s="62">
        <v>14.4</v>
      </c>
      <c r="BQ320" s="62">
        <v>114110</v>
      </c>
      <c r="BR320" s="62">
        <v>11.655969945563109</v>
      </c>
      <c r="BS320" s="62">
        <v>14.500999999999999</v>
      </c>
      <c r="BT320" s="62">
        <v>9545</v>
      </c>
      <c r="BU320" s="62">
        <v>2.4908384197059519</v>
      </c>
      <c r="BV320" s="62">
        <v>14.711</v>
      </c>
      <c r="BW320" s="62">
        <v>148570</v>
      </c>
      <c r="BX320" s="62">
        <v>65.360840009138556</v>
      </c>
      <c r="BY320" s="62">
        <v>14.83</v>
      </c>
      <c r="BZ320" s="62">
        <v>15385</v>
      </c>
      <c r="CA320" s="62">
        <v>9.2091530209703194</v>
      </c>
      <c r="CB320" s="62">
        <v>14.945</v>
      </c>
      <c r="CC320" s="62">
        <v>6400</v>
      </c>
      <c r="CD320" s="62">
        <v>4.8697387782599666</v>
      </c>
      <c r="CE320" s="62">
        <v>15.074999999999999</v>
      </c>
      <c r="CF320" s="62">
        <v>73980</v>
      </c>
      <c r="CG320" s="62">
        <v>68.512908666487931</v>
      </c>
      <c r="CH320" s="62">
        <v>15.199</v>
      </c>
      <c r="CI320" s="62">
        <v>20</v>
      </c>
      <c r="CJ320" s="62">
        <v>2.1584743829370159E-2</v>
      </c>
      <c r="CK320" s="62">
        <v>15.297000000000001</v>
      </c>
      <c r="CL320" s="62">
        <v>20</v>
      </c>
      <c r="CM320" s="62">
        <v>2.4850442563721258E-2</v>
      </c>
      <c r="CN320" s="62">
        <v>15.365</v>
      </c>
      <c r="CO320" s="62">
        <v>19475</v>
      </c>
      <c r="CP320" s="62">
        <v>27.023942514619161</v>
      </c>
      <c r="CQ320" s="62">
        <v>15.493</v>
      </c>
      <c r="CR320" s="62">
        <v>20</v>
      </c>
      <c r="CS320" s="62">
        <v>3.0410704956206583E-2</v>
      </c>
      <c r="CT320" s="62">
        <v>15.493</v>
      </c>
      <c r="CU320" s="62">
        <v>20</v>
      </c>
      <c r="CV320" s="62">
        <v>3.3056583742488453E-2</v>
      </c>
      <c r="CW320" s="62">
        <v>15.493</v>
      </c>
      <c r="CX320" s="62">
        <v>130115</v>
      </c>
      <c r="CY320" s="62">
        <v>232.47819716590976</v>
      </c>
      <c r="CZ320" s="62">
        <v>15.648</v>
      </c>
      <c r="DA320" s="62">
        <v>20</v>
      </c>
      <c r="DB320" s="62">
        <v>3.854731890240904E-2</v>
      </c>
      <c r="DC320" s="62">
        <v>15.72</v>
      </c>
      <c r="DD320" s="62">
        <v>20</v>
      </c>
      <c r="DE320" s="62">
        <v>4.0686564889258502E-2</v>
      </c>
      <c r="DF320" s="62">
        <v>15.8</v>
      </c>
      <c r="DG320" s="62">
        <v>6835</v>
      </c>
      <c r="DH320" s="62">
        <v>14.812988263476083</v>
      </c>
      <c r="DI320" s="62">
        <v>0</v>
      </c>
      <c r="DJ320" s="62">
        <v>0</v>
      </c>
      <c r="DK320" s="62">
        <v>0</v>
      </c>
      <c r="DL320" s="62">
        <v>0</v>
      </c>
      <c r="DM320" s="62">
        <v>0</v>
      </c>
      <c r="DN320" s="62">
        <v>0</v>
      </c>
      <c r="DO320" s="62">
        <v>16.02</v>
      </c>
      <c r="DP320" s="62">
        <v>22590</v>
      </c>
      <c r="DQ320" s="62">
        <v>56.405147593211559</v>
      </c>
      <c r="DR320" s="62">
        <v>0</v>
      </c>
      <c r="DS320" s="62">
        <v>0</v>
      </c>
      <c r="DT320" s="62">
        <v>0</v>
      </c>
      <c r="DU320" s="62">
        <v>0</v>
      </c>
      <c r="DV320" s="62">
        <v>0</v>
      </c>
      <c r="DW320" s="62">
        <v>0</v>
      </c>
      <c r="DX320" s="62">
        <v>16.22</v>
      </c>
      <c r="DY320" s="62">
        <v>15460</v>
      </c>
      <c r="DZ320" s="62">
        <v>43.451679028857136</v>
      </c>
      <c r="EA320" s="62"/>
      <c r="EB320" s="62"/>
      <c r="EC320" s="62"/>
      <c r="ED320" s="62"/>
      <c r="EE320" s="62"/>
      <c r="EF320" s="62"/>
      <c r="EG320" s="62">
        <v>16.309999999999999</v>
      </c>
      <c r="EH320" s="62">
        <v>84705</v>
      </c>
      <c r="EI320" s="62">
        <v>261.45640945244406</v>
      </c>
      <c r="EJ320" s="62"/>
      <c r="EK320" s="62">
        <v>0</v>
      </c>
      <c r="EL320" s="62">
        <v>0</v>
      </c>
      <c r="EM320" s="62">
        <v>0</v>
      </c>
      <c r="EN320" s="62">
        <v>0</v>
      </c>
      <c r="EO320" s="62">
        <v>0</v>
      </c>
      <c r="EP320" s="62">
        <v>16.45</v>
      </c>
      <c r="EQ320" s="62">
        <v>850</v>
      </c>
      <c r="ER320" s="62">
        <v>2.8321536503950879</v>
      </c>
      <c r="ES320" s="62">
        <v>16.53</v>
      </c>
      <c r="ET320" s="62">
        <v>5465</v>
      </c>
      <c r="EU320" s="62">
        <v>19.479663139633157</v>
      </c>
      <c r="EV320" s="62">
        <v>16.591000000000001</v>
      </c>
      <c r="EW320" s="62">
        <v>155</v>
      </c>
      <c r="EX320" s="62">
        <v>0.58551431743593252</v>
      </c>
      <c r="EY320" s="62">
        <v>16.64</v>
      </c>
      <c r="EZ320" s="62">
        <v>50775</v>
      </c>
      <c r="FA320" s="62">
        <v>201.20058397115093</v>
      </c>
      <c r="FB320" s="62">
        <v>16.655999999999999</v>
      </c>
      <c r="FC320" s="62">
        <v>45</v>
      </c>
      <c r="FD320" s="62">
        <v>0.18581155930949914</v>
      </c>
      <c r="FE320" s="62">
        <v>16.670000000000002</v>
      </c>
      <c r="FF320" s="62">
        <v>4345</v>
      </c>
      <c r="FG320" s="62">
        <v>18.59765906279242</v>
      </c>
      <c r="FH320" s="62">
        <v>16.684999999999999</v>
      </c>
      <c r="FI320" s="62">
        <v>45</v>
      </c>
      <c r="FJ320" s="62">
        <v>0.19898280724213202</v>
      </c>
      <c r="FK320" s="62">
        <v>16.66</v>
      </c>
      <c r="FL320" s="76">
        <v>22300</v>
      </c>
      <c r="FM320" s="76">
        <v>101.44300494161884</v>
      </c>
      <c r="FN320" s="76">
        <v>16.635999999999999</v>
      </c>
      <c r="FO320" s="76">
        <v>5</v>
      </c>
      <c r="FP320" s="76">
        <v>2.3288331474141454E-2</v>
      </c>
      <c r="FQ320" s="76">
        <v>16.614999999999998</v>
      </c>
      <c r="FR320" s="76">
        <v>70</v>
      </c>
      <c r="FS320" s="76">
        <v>0.33256813035293181</v>
      </c>
      <c r="FT320" s="76">
        <v>16.579999999999998</v>
      </c>
      <c r="FU320" s="76">
        <v>0</v>
      </c>
      <c r="FV320" s="76">
        <v>0</v>
      </c>
      <c r="FW320" s="76">
        <v>16.55</v>
      </c>
      <c r="FX320" s="76">
        <v>80755</v>
      </c>
      <c r="FY320" s="76">
        <v>396.78991706403713</v>
      </c>
      <c r="FZ320" s="76">
        <v>16.542000000000002</v>
      </c>
      <c r="GA320" s="76">
        <v>0</v>
      </c>
      <c r="GB320" s="76">
        <v>0</v>
      </c>
      <c r="GC320" s="62">
        <v>16.533999999999999</v>
      </c>
      <c r="GD320" s="62">
        <v>10</v>
      </c>
      <c r="GE320" s="62">
        <v>5.0141327034322898E-2</v>
      </c>
      <c r="GF320" s="62">
        <v>16.527000000000001</v>
      </c>
      <c r="GG320" s="62">
        <v>0</v>
      </c>
      <c r="GH320" s="62">
        <v>0</v>
      </c>
      <c r="GI320" s="62">
        <v>16.521000000000001</v>
      </c>
      <c r="GJ320" s="62">
        <v>2985</v>
      </c>
      <c r="GK320" s="62">
        <v>15.154480622671072</v>
      </c>
      <c r="GL320" s="62">
        <v>16.510000000000002</v>
      </c>
      <c r="GM320" s="62">
        <v>0</v>
      </c>
      <c r="GN320" s="62">
        <v>0</v>
      </c>
      <c r="GO320" s="62">
        <v>16.5</v>
      </c>
      <c r="GP320" s="62">
        <v>10395</v>
      </c>
      <c r="GQ320" s="62">
        <v>52.993354233302192</v>
      </c>
      <c r="GR320" s="62">
        <v>16.497</v>
      </c>
      <c r="GS320" s="62">
        <v>15000</v>
      </c>
      <c r="GT320" s="62">
        <v>75.981924854675654</v>
      </c>
      <c r="GU320" s="62">
        <v>16.494</v>
      </c>
      <c r="GV320" s="62">
        <v>12525</v>
      </c>
      <c r="GW320" s="62">
        <v>62.758793749192876</v>
      </c>
      <c r="GX320" s="62">
        <v>16.492000000000001</v>
      </c>
      <c r="GY320" s="62">
        <v>0</v>
      </c>
      <c r="GZ320" s="62">
        <v>0</v>
      </c>
      <c r="HA320" s="62">
        <v>16.489999999999998</v>
      </c>
      <c r="HB320" s="62">
        <v>26440</v>
      </c>
      <c r="HC320" s="62">
        <v>128.07786709463534</v>
      </c>
      <c r="HD320" s="62">
        <v>16.47</v>
      </c>
      <c r="HE320" s="62">
        <v>5155</v>
      </c>
      <c r="HF320" s="62">
        <v>23.876132721652393</v>
      </c>
      <c r="HG320" s="62">
        <v>16.52</v>
      </c>
      <c r="HH320" s="62">
        <v>6270</v>
      </c>
      <c r="HI320" s="62">
        <v>27.316208634422715</v>
      </c>
      <c r="HJ320" s="62">
        <v>0</v>
      </c>
      <c r="HK320" s="62">
        <v>0</v>
      </c>
      <c r="HL320" s="62">
        <v>0</v>
      </c>
      <c r="HM320" s="62">
        <v>16.52</v>
      </c>
      <c r="HN320" s="62">
        <v>0</v>
      </c>
      <c r="HO320" s="62">
        <v>0</v>
      </c>
      <c r="HP320" s="62">
        <v>16.52</v>
      </c>
      <c r="HQ320" s="62">
        <v>0</v>
      </c>
      <c r="HR320" s="62">
        <v>0</v>
      </c>
    </row>
    <row r="321" spans="32:226" s="43" customFormat="1">
      <c r="AF321" s="54">
        <v>42472</v>
      </c>
      <c r="AG321" s="43">
        <v>13.75</v>
      </c>
      <c r="AH321" s="43">
        <v>88095</v>
      </c>
      <c r="AI321" s="43">
        <f t="shared" si="80"/>
        <v>88095</v>
      </c>
      <c r="AK321" s="58">
        <f t="shared" si="81"/>
        <v>42383</v>
      </c>
      <c r="AL321" s="43">
        <f t="shared" si="85"/>
        <v>316</v>
      </c>
      <c r="AM321" s="43">
        <f>IF(AK321="","",NETWORKDAYS(AK321,$AM$2,FERIADOS!$A$1:$A$830)-1)</f>
        <v>243</v>
      </c>
      <c r="AN321" s="63">
        <v>4.0003000000000002</v>
      </c>
      <c r="AO321" s="43">
        <f t="shared" si="82"/>
        <v>15.48</v>
      </c>
      <c r="AP321" s="50">
        <f t="shared" si="83"/>
        <v>170480</v>
      </c>
      <c r="AQ321" s="59">
        <f t="shared" si="79"/>
        <v>309.74581328882169</v>
      </c>
      <c r="AR321" s="59">
        <f t="shared" si="84"/>
        <v>0</v>
      </c>
      <c r="AS321" s="72">
        <v>42383</v>
      </c>
      <c r="AT321" s="73">
        <v>2443.2356479077544</v>
      </c>
      <c r="AU321" s="62">
        <v>0</v>
      </c>
      <c r="AV321" s="62">
        <v>0</v>
      </c>
      <c r="AW321" s="62">
        <v>0</v>
      </c>
      <c r="AX321" s="62">
        <v>0</v>
      </c>
      <c r="AY321" s="62">
        <v>0</v>
      </c>
      <c r="AZ321" s="62">
        <v>0</v>
      </c>
      <c r="BA321" s="62">
        <v>0</v>
      </c>
      <c r="BB321" s="62">
        <v>0</v>
      </c>
      <c r="BC321" s="62">
        <v>0</v>
      </c>
      <c r="BD321" s="62">
        <v>0</v>
      </c>
      <c r="BE321" s="62">
        <v>0</v>
      </c>
      <c r="BF321" s="62">
        <v>0</v>
      </c>
      <c r="BG321" s="62">
        <v>0</v>
      </c>
      <c r="BH321" s="62">
        <v>0</v>
      </c>
      <c r="BI321" s="62">
        <v>0</v>
      </c>
      <c r="BJ321" s="62">
        <v>0</v>
      </c>
      <c r="BK321" s="62">
        <v>0</v>
      </c>
      <c r="BL321" s="62">
        <v>0</v>
      </c>
      <c r="BM321" s="62">
        <v>0</v>
      </c>
      <c r="BN321" s="74">
        <v>0</v>
      </c>
      <c r="BO321" s="75">
        <v>0</v>
      </c>
      <c r="BP321" s="62">
        <v>14.39</v>
      </c>
      <c r="BQ321" s="62">
        <v>20525</v>
      </c>
      <c r="BR321" s="62">
        <v>2.2979113691467337</v>
      </c>
      <c r="BS321" s="62">
        <v>14.5</v>
      </c>
      <c r="BT321" s="62">
        <v>55370</v>
      </c>
      <c r="BU321" s="62">
        <v>15.088933694611171</v>
      </c>
      <c r="BV321" s="62">
        <v>14.69</v>
      </c>
      <c r="BW321" s="62">
        <v>135390</v>
      </c>
      <c r="BX321" s="62">
        <v>61.405351008017739</v>
      </c>
      <c r="BY321" s="62">
        <v>14.8</v>
      </c>
      <c r="BZ321" s="62">
        <v>6160</v>
      </c>
      <c r="CA321" s="62">
        <v>3.7824697152704139</v>
      </c>
      <c r="CB321" s="62">
        <v>14.935</v>
      </c>
      <c r="CC321" s="62">
        <v>3920</v>
      </c>
      <c r="CD321" s="62">
        <v>3.0498235482500173</v>
      </c>
      <c r="CE321" s="62">
        <v>15.05</v>
      </c>
      <c r="CF321" s="62">
        <v>55420</v>
      </c>
      <c r="CG321" s="62">
        <v>52.384628692434575</v>
      </c>
      <c r="CH321" s="62">
        <v>15.169</v>
      </c>
      <c r="CI321" s="62">
        <v>630</v>
      </c>
      <c r="CJ321" s="62">
        <v>0.69311037299570388</v>
      </c>
      <c r="CK321" s="62">
        <v>15.263999999999999</v>
      </c>
      <c r="CL321" s="62">
        <v>505</v>
      </c>
      <c r="CM321" s="62">
        <v>0.63902088994443462</v>
      </c>
      <c r="CN321" s="62">
        <v>15.33</v>
      </c>
      <c r="CO321" s="62">
        <v>8375</v>
      </c>
      <c r="CP321" s="62">
        <v>11.82727545175425</v>
      </c>
      <c r="CQ321" s="62">
        <v>15.45</v>
      </c>
      <c r="CR321" s="62">
        <v>1130</v>
      </c>
      <c r="CS321" s="62">
        <v>1.7479483181782196</v>
      </c>
      <c r="CT321" s="62">
        <v>15.45</v>
      </c>
      <c r="CU321" s="62">
        <v>1130</v>
      </c>
      <c r="CV321" s="62">
        <v>1.8992331982675008</v>
      </c>
      <c r="CW321" s="62">
        <v>15.45</v>
      </c>
      <c r="CX321" s="62">
        <v>170480</v>
      </c>
      <c r="CY321" s="62">
        <v>309.74581328882169</v>
      </c>
      <c r="CZ321" s="62">
        <v>15.589</v>
      </c>
      <c r="DA321" s="62">
        <v>915</v>
      </c>
      <c r="DB321" s="62">
        <v>1.792591185617382</v>
      </c>
      <c r="DC321" s="62">
        <v>15.664999999999999</v>
      </c>
      <c r="DD321" s="62">
        <v>140</v>
      </c>
      <c r="DE321" s="62">
        <v>0.28941677911215896</v>
      </c>
      <c r="DF321" s="62">
        <v>15.75</v>
      </c>
      <c r="DG321" s="62">
        <v>18385</v>
      </c>
      <c r="DH321" s="62">
        <v>40.476523196869628</v>
      </c>
      <c r="DI321" s="62">
        <v>0</v>
      </c>
      <c r="DJ321" s="62">
        <v>0</v>
      </c>
      <c r="DK321" s="62">
        <v>0</v>
      </c>
      <c r="DL321" s="62">
        <v>0</v>
      </c>
      <c r="DM321" s="62">
        <v>0</v>
      </c>
      <c r="DN321" s="62">
        <v>0</v>
      </c>
      <c r="DO321" s="62">
        <v>15.96</v>
      </c>
      <c r="DP321" s="62">
        <v>28925</v>
      </c>
      <c r="DQ321" s="62">
        <v>73.351581881096621</v>
      </c>
      <c r="DR321" s="62">
        <v>0</v>
      </c>
      <c r="DS321" s="62">
        <v>0</v>
      </c>
      <c r="DT321" s="62">
        <v>0</v>
      </c>
      <c r="DU321" s="62">
        <v>0</v>
      </c>
      <c r="DV321" s="62">
        <v>0</v>
      </c>
      <c r="DW321" s="62">
        <v>0</v>
      </c>
      <c r="DX321" s="62">
        <v>16.13</v>
      </c>
      <c r="DY321" s="62">
        <v>3845</v>
      </c>
      <c r="DZ321" s="62">
        <v>10.980175093426826</v>
      </c>
      <c r="EA321" s="62"/>
      <c r="EB321" s="62"/>
      <c r="EC321" s="62"/>
      <c r="ED321" s="62"/>
      <c r="EE321" s="62"/>
      <c r="EF321" s="62"/>
      <c r="EG321" s="62">
        <v>16.239999999999998</v>
      </c>
      <c r="EH321" s="62">
        <v>86345</v>
      </c>
      <c r="EI321" s="62">
        <v>270.63068475695127</v>
      </c>
      <c r="EJ321" s="62"/>
      <c r="EK321" s="62">
        <v>0</v>
      </c>
      <c r="EL321" s="62">
        <v>0</v>
      </c>
      <c r="EM321" s="62">
        <v>0</v>
      </c>
      <c r="EN321" s="62">
        <v>0</v>
      </c>
      <c r="EO321" s="62">
        <v>0</v>
      </c>
      <c r="EP321" s="62">
        <v>16.350000000000001</v>
      </c>
      <c r="EQ321" s="62">
        <v>525</v>
      </c>
      <c r="ER321" s="62">
        <v>1.7775749564579744</v>
      </c>
      <c r="ES321" s="62">
        <v>16.440000000000001</v>
      </c>
      <c r="ET321" s="62">
        <v>9940</v>
      </c>
      <c r="EU321" s="62">
        <v>35.994056905036793</v>
      </c>
      <c r="EV321" s="62">
        <v>16.489999999999998</v>
      </c>
      <c r="EW321" s="62">
        <v>220</v>
      </c>
      <c r="EX321" s="62">
        <v>0.84459961954147034</v>
      </c>
      <c r="EY321" s="62">
        <v>16.53</v>
      </c>
      <c r="EZ321" s="62">
        <v>87005</v>
      </c>
      <c r="FA321" s="62">
        <v>350.52281500703361</v>
      </c>
      <c r="FB321" s="62">
        <v>16.541</v>
      </c>
      <c r="FC321" s="62">
        <v>150</v>
      </c>
      <c r="FD321" s="62">
        <v>0.6299072950194412</v>
      </c>
      <c r="FE321" s="62">
        <v>16.55</v>
      </c>
      <c r="FF321" s="62">
        <v>15985</v>
      </c>
      <c r="FG321" s="62">
        <v>69.607365023200359</v>
      </c>
      <c r="FH321" s="62">
        <v>16.55</v>
      </c>
      <c r="FI321" s="62">
        <v>205</v>
      </c>
      <c r="FJ321" s="62">
        <v>0.92294230622545481</v>
      </c>
      <c r="FK321" s="62">
        <v>16.55</v>
      </c>
      <c r="FL321" s="76">
        <v>31135</v>
      </c>
      <c r="FM321" s="76">
        <v>144.08573400915665</v>
      </c>
      <c r="FN321" s="76">
        <v>16.518000000000001</v>
      </c>
      <c r="FO321" s="76">
        <v>510</v>
      </c>
      <c r="FP321" s="76">
        <v>2.4178225964927917</v>
      </c>
      <c r="FQ321" s="76">
        <v>16.489999999999998</v>
      </c>
      <c r="FR321" s="76">
        <v>1810</v>
      </c>
      <c r="FS321" s="76">
        <v>8.7573716485318585</v>
      </c>
      <c r="FT321" s="76">
        <v>16.463000000000001</v>
      </c>
      <c r="FU321" s="76">
        <v>30</v>
      </c>
      <c r="FV321" s="76">
        <v>0.14784733089830354</v>
      </c>
      <c r="FW321" s="76">
        <v>16.440000000000001</v>
      </c>
      <c r="FX321" s="76">
        <v>141385</v>
      </c>
      <c r="FY321" s="76">
        <v>707.25098683168778</v>
      </c>
      <c r="FZ321" s="76">
        <v>16.434999999999999</v>
      </c>
      <c r="GA321" s="76">
        <v>5</v>
      </c>
      <c r="GB321" s="76">
        <v>2.5292749434226967E-2</v>
      </c>
      <c r="GC321" s="62">
        <v>16.431000000000001</v>
      </c>
      <c r="GD321" s="62">
        <v>5</v>
      </c>
      <c r="GE321" s="62">
        <v>2.5523853815607987E-2</v>
      </c>
      <c r="GF321" s="62">
        <v>16.425999999999998</v>
      </c>
      <c r="GG321" s="62">
        <v>0</v>
      </c>
      <c r="GH321" s="62">
        <v>0</v>
      </c>
      <c r="GI321" s="62">
        <v>16.422000000000001</v>
      </c>
      <c r="GJ321" s="62">
        <v>765</v>
      </c>
      <c r="GK321" s="62">
        <v>3.9546076237098462</v>
      </c>
      <c r="GL321" s="62">
        <v>16.416</v>
      </c>
      <c r="GM321" s="62">
        <v>0</v>
      </c>
      <c r="GN321" s="62">
        <v>0</v>
      </c>
      <c r="GO321" s="62">
        <v>16.41</v>
      </c>
      <c r="GP321" s="62">
        <v>14205</v>
      </c>
      <c r="GQ321" s="62">
        <v>73.746881803788014</v>
      </c>
      <c r="GR321" s="62">
        <v>16.407</v>
      </c>
      <c r="GS321" s="62">
        <v>0</v>
      </c>
      <c r="GT321" s="62">
        <v>0</v>
      </c>
      <c r="GU321" s="62">
        <v>16.404</v>
      </c>
      <c r="GV321" s="62">
        <v>75</v>
      </c>
      <c r="GW321" s="62">
        <v>0.38296981625899906</v>
      </c>
      <c r="GX321" s="62">
        <v>16.402000000000001</v>
      </c>
      <c r="GY321" s="62">
        <v>0</v>
      </c>
      <c r="GZ321" s="62">
        <v>0</v>
      </c>
      <c r="HA321" s="62">
        <v>16.399999999999999</v>
      </c>
      <c r="HB321" s="62">
        <v>31100</v>
      </c>
      <c r="HC321" s="62">
        <v>153.63615085162346</v>
      </c>
      <c r="HD321" s="62">
        <v>16.38</v>
      </c>
      <c r="HE321" s="62">
        <v>135</v>
      </c>
      <c r="HF321" s="62">
        <v>0.63812816672547623</v>
      </c>
      <c r="HG321" s="62">
        <v>16.43</v>
      </c>
      <c r="HH321" s="62">
        <v>5795</v>
      </c>
      <c r="HI321" s="62">
        <v>25.784577072349691</v>
      </c>
      <c r="HJ321" s="62">
        <v>0</v>
      </c>
      <c r="HK321" s="62">
        <v>0</v>
      </c>
      <c r="HL321" s="62">
        <v>0</v>
      </c>
      <c r="HM321" s="62">
        <v>16.43</v>
      </c>
      <c r="HN321" s="62">
        <v>0</v>
      </c>
      <c r="HO321" s="62">
        <v>0</v>
      </c>
      <c r="HP321" s="62">
        <v>16.43</v>
      </c>
      <c r="HQ321" s="62">
        <v>0</v>
      </c>
      <c r="HR321" s="62">
        <v>0</v>
      </c>
    </row>
    <row r="322" spans="32:226" s="43" customFormat="1">
      <c r="AF322" s="54">
        <v>42473</v>
      </c>
      <c r="AG322" s="43">
        <v>13.65</v>
      </c>
      <c r="AH322" s="43">
        <v>157820</v>
      </c>
      <c r="AI322" s="43">
        <f t="shared" si="80"/>
        <v>157820</v>
      </c>
      <c r="AK322" s="58">
        <f t="shared" si="81"/>
        <v>42382</v>
      </c>
      <c r="AL322" s="43">
        <f t="shared" si="85"/>
        <v>317</v>
      </c>
      <c r="AM322" s="43">
        <f>IF(AK322="","",NETWORKDAYS(AK322,$AM$2,FERIADOS!$A$1:$A$830)-1)</f>
        <v>244</v>
      </c>
      <c r="AN322" s="63">
        <v>4.0167000000000002</v>
      </c>
      <c r="AO322" s="43">
        <f t="shared" si="82"/>
        <v>15.465</v>
      </c>
      <c r="AP322" s="50">
        <f t="shared" si="83"/>
        <v>206815</v>
      </c>
      <c r="AQ322" s="59">
        <f t="shared" si="79"/>
        <v>375.65031564383389</v>
      </c>
      <c r="AR322" s="59">
        <f t="shared" si="84"/>
        <v>0</v>
      </c>
      <c r="AS322" s="72">
        <v>42382</v>
      </c>
      <c r="AT322" s="73">
        <v>2274.263329331272</v>
      </c>
      <c r="AU322" s="62">
        <v>0</v>
      </c>
      <c r="AV322" s="62">
        <v>0</v>
      </c>
      <c r="AW322" s="62">
        <v>0</v>
      </c>
      <c r="AX322" s="62">
        <v>0</v>
      </c>
      <c r="AY322" s="62">
        <v>0</v>
      </c>
      <c r="AZ322" s="62">
        <v>0</v>
      </c>
      <c r="BA322" s="62">
        <v>0</v>
      </c>
      <c r="BB322" s="62">
        <v>0</v>
      </c>
      <c r="BC322" s="62">
        <v>0</v>
      </c>
      <c r="BD322" s="62">
        <v>0</v>
      </c>
      <c r="BE322" s="62">
        <v>0</v>
      </c>
      <c r="BF322" s="62">
        <v>0</v>
      </c>
      <c r="BG322" s="62">
        <v>0</v>
      </c>
      <c r="BH322" s="62">
        <v>0</v>
      </c>
      <c r="BI322" s="62">
        <v>0</v>
      </c>
      <c r="BJ322" s="62">
        <v>0</v>
      </c>
      <c r="BK322" s="62">
        <v>0</v>
      </c>
      <c r="BL322" s="62">
        <v>0</v>
      </c>
      <c r="BM322" s="62">
        <v>0</v>
      </c>
      <c r="BN322" s="74">
        <v>0</v>
      </c>
      <c r="BO322" s="75">
        <v>0</v>
      </c>
      <c r="BP322" s="62">
        <v>14.365</v>
      </c>
      <c r="BQ322" s="62">
        <v>39690</v>
      </c>
      <c r="BR322" s="62">
        <v>4.7643927702161513</v>
      </c>
      <c r="BS322" s="62">
        <v>14.49</v>
      </c>
      <c r="BT322" s="62">
        <v>29330</v>
      </c>
      <c r="BU322" s="62">
        <v>8.2052678098948562</v>
      </c>
      <c r="BV322" s="62">
        <v>14.676</v>
      </c>
      <c r="BW322" s="62">
        <v>194220</v>
      </c>
      <c r="BX322" s="62">
        <v>89.316984226872535</v>
      </c>
      <c r="BY322" s="62">
        <v>14.8</v>
      </c>
      <c r="BZ322" s="62">
        <v>2640</v>
      </c>
      <c r="CA322" s="62">
        <v>1.6353605580295136</v>
      </c>
      <c r="CB322" s="62">
        <v>14.93</v>
      </c>
      <c r="CC322" s="62">
        <v>3615</v>
      </c>
      <c r="CD322" s="62">
        <v>2.8291367655298094</v>
      </c>
      <c r="CE322" s="62">
        <v>15.045</v>
      </c>
      <c r="CF322" s="62">
        <v>30225</v>
      </c>
      <c r="CG322" s="62">
        <v>28.681976034231649</v>
      </c>
      <c r="CH322" s="62">
        <v>15.162000000000001</v>
      </c>
      <c r="CI322" s="62">
        <v>20</v>
      </c>
      <c r="CJ322" s="62">
        <v>2.2062173062628671E-2</v>
      </c>
      <c r="CK322" s="62">
        <v>15.255000000000001</v>
      </c>
      <c r="CL322" s="62">
        <v>15</v>
      </c>
      <c r="CM322" s="62">
        <v>1.9012452280121432E-2</v>
      </c>
      <c r="CN322" s="62">
        <v>15.32</v>
      </c>
      <c r="CO322" s="62">
        <v>30895</v>
      </c>
      <c r="CP322" s="62">
        <v>43.67271239540122</v>
      </c>
      <c r="CQ322" s="62">
        <v>15.423</v>
      </c>
      <c r="CR322" s="62">
        <v>5895</v>
      </c>
      <c r="CS322" s="62">
        <v>9.1250993160369145</v>
      </c>
      <c r="CT322" s="62">
        <v>15.423</v>
      </c>
      <c r="CU322" s="62">
        <v>5895</v>
      </c>
      <c r="CV322" s="62">
        <v>9.9106602297871813</v>
      </c>
      <c r="CW322" s="62">
        <v>15.423</v>
      </c>
      <c r="CX322" s="62">
        <v>206815</v>
      </c>
      <c r="CY322" s="62">
        <v>375.65031564383389</v>
      </c>
      <c r="CZ322" s="62">
        <v>15.56</v>
      </c>
      <c r="DA322" s="62">
        <v>10</v>
      </c>
      <c r="DB322" s="62">
        <v>1.9583383002952121E-2</v>
      </c>
      <c r="DC322" s="62">
        <v>15.625999999999999</v>
      </c>
      <c r="DD322" s="62">
        <v>15</v>
      </c>
      <c r="DE322" s="62">
        <v>3.0995447716672404E-2</v>
      </c>
      <c r="DF322" s="62">
        <v>15.7</v>
      </c>
      <c r="DG322" s="62">
        <v>5255</v>
      </c>
      <c r="DH322" s="62">
        <v>11.564123097875679</v>
      </c>
      <c r="DI322" s="62">
        <v>0</v>
      </c>
      <c r="DJ322" s="62">
        <v>0</v>
      </c>
      <c r="DK322" s="62">
        <v>0</v>
      </c>
      <c r="DL322" s="62">
        <v>0</v>
      </c>
      <c r="DM322" s="62">
        <v>0</v>
      </c>
      <c r="DN322" s="62">
        <v>0</v>
      </c>
      <c r="DO322" s="62">
        <v>15.9</v>
      </c>
      <c r="DP322" s="62">
        <v>14910</v>
      </c>
      <c r="DQ322" s="62">
        <v>37.784543656263615</v>
      </c>
      <c r="DR322" s="62">
        <v>0</v>
      </c>
      <c r="DS322" s="62">
        <v>0</v>
      </c>
      <c r="DT322" s="62">
        <v>0</v>
      </c>
      <c r="DU322" s="62">
        <v>0</v>
      </c>
      <c r="DV322" s="62">
        <v>0</v>
      </c>
      <c r="DW322" s="62">
        <v>0</v>
      </c>
      <c r="DX322" s="62">
        <v>16.05</v>
      </c>
      <c r="DY322" s="62">
        <v>705</v>
      </c>
      <c r="DZ322" s="62">
        <v>2.0122649394181642</v>
      </c>
      <c r="EA322" s="62"/>
      <c r="EB322" s="62"/>
      <c r="EC322" s="62"/>
      <c r="ED322" s="62"/>
      <c r="EE322" s="62"/>
      <c r="EF322" s="62"/>
      <c r="EG322" s="62">
        <v>16.14</v>
      </c>
      <c r="EH322" s="62">
        <v>92620</v>
      </c>
      <c r="EI322" s="62">
        <v>290.26520147550337</v>
      </c>
      <c r="EJ322" s="62"/>
      <c r="EK322" s="62">
        <v>0</v>
      </c>
      <c r="EL322" s="62">
        <v>0</v>
      </c>
      <c r="EM322" s="62">
        <v>0</v>
      </c>
      <c r="EN322" s="62">
        <v>0</v>
      </c>
      <c r="EO322" s="62">
        <v>0</v>
      </c>
      <c r="EP322" s="62">
        <v>16.239000000000001</v>
      </c>
      <c r="EQ322" s="62">
        <v>60</v>
      </c>
      <c r="ER322" s="62">
        <v>0.20318551108631602</v>
      </c>
      <c r="ES322" s="62">
        <v>16.32</v>
      </c>
      <c r="ET322" s="62">
        <v>4950</v>
      </c>
      <c r="EU322" s="62">
        <v>17.933281577812007</v>
      </c>
      <c r="EV322" s="62">
        <v>16.364000000000001</v>
      </c>
      <c r="EW322" s="62">
        <v>50</v>
      </c>
      <c r="EX322" s="62">
        <v>0.19210451891591465</v>
      </c>
      <c r="EY322" s="62">
        <v>16.399999999999999</v>
      </c>
      <c r="EZ322" s="62">
        <v>66200</v>
      </c>
      <c r="FA322" s="62">
        <v>266.98674168406706</v>
      </c>
      <c r="FB322" s="62">
        <v>16.416</v>
      </c>
      <c r="FC322" s="62">
        <v>65</v>
      </c>
      <c r="FD322" s="62">
        <v>0.27324537633469898</v>
      </c>
      <c r="FE322" s="62">
        <v>16.43</v>
      </c>
      <c r="FF322" s="62">
        <v>5010</v>
      </c>
      <c r="FG322" s="62">
        <v>21.838725775548735</v>
      </c>
      <c r="FH322" s="62">
        <v>16.425000000000001</v>
      </c>
      <c r="FI322" s="62">
        <v>80</v>
      </c>
      <c r="FJ322" s="62">
        <v>0.36068418155906096</v>
      </c>
      <c r="FK322" s="62">
        <v>16.420000000000002</v>
      </c>
      <c r="FL322" s="76">
        <v>17365</v>
      </c>
      <c r="FM322" s="76">
        <v>80.508958201638364</v>
      </c>
      <c r="FN322" s="76">
        <v>16.399000000000001</v>
      </c>
      <c r="FO322" s="76">
        <v>0</v>
      </c>
      <c r="FP322" s="76">
        <v>0</v>
      </c>
      <c r="FQ322" s="76">
        <v>16.38</v>
      </c>
      <c r="FR322" s="76">
        <v>1605</v>
      </c>
      <c r="FS322" s="76">
        <v>7.7759258196020573</v>
      </c>
      <c r="FT322" s="76">
        <v>16.332000000000001</v>
      </c>
      <c r="FU322" s="76">
        <v>5</v>
      </c>
      <c r="FV322" s="76">
        <v>2.4704530349084663E-2</v>
      </c>
      <c r="FW322" s="76">
        <v>16.29</v>
      </c>
      <c r="FX322" s="76">
        <v>103295</v>
      </c>
      <c r="FY322" s="76">
        <v>518.66962206124936</v>
      </c>
      <c r="FZ322" s="76">
        <v>16.286999999999999</v>
      </c>
      <c r="GA322" s="76">
        <v>0</v>
      </c>
      <c r="GB322" s="76">
        <v>0</v>
      </c>
      <c r="GC322" s="62">
        <v>16.283999999999999</v>
      </c>
      <c r="GD322" s="62">
        <v>5</v>
      </c>
      <c r="GE322" s="62">
        <v>2.5630541963930779E-2</v>
      </c>
      <c r="GF322" s="62">
        <v>16.280999999999999</v>
      </c>
      <c r="GG322" s="62">
        <v>0</v>
      </c>
      <c r="GH322" s="62">
        <v>0</v>
      </c>
      <c r="GI322" s="62">
        <v>16.277999999999999</v>
      </c>
      <c r="GJ322" s="62">
        <v>795</v>
      </c>
      <c r="GK322" s="62">
        <v>4.1285240936680427</v>
      </c>
      <c r="GL322" s="62">
        <v>16.274000000000001</v>
      </c>
      <c r="GM322" s="62">
        <v>0</v>
      </c>
      <c r="GN322" s="62">
        <v>0</v>
      </c>
      <c r="GO322" s="62">
        <v>16.27</v>
      </c>
      <c r="GP322" s="62">
        <v>40825</v>
      </c>
      <c r="GQ322" s="62">
        <v>213.10324173508417</v>
      </c>
      <c r="GR322" s="62">
        <v>16.273</v>
      </c>
      <c r="GS322" s="62">
        <v>0</v>
      </c>
      <c r="GT322" s="62">
        <v>0</v>
      </c>
      <c r="GU322" s="62">
        <v>16.276</v>
      </c>
      <c r="GV322" s="62">
        <v>170</v>
      </c>
      <c r="GW322" s="62">
        <v>0.87296947621665921</v>
      </c>
      <c r="GX322" s="62">
        <v>16.277999999999999</v>
      </c>
      <c r="GY322" s="62">
        <v>0</v>
      </c>
      <c r="GZ322" s="62">
        <v>0</v>
      </c>
      <c r="HA322" s="62">
        <v>16.28</v>
      </c>
      <c r="HB322" s="62">
        <v>36330</v>
      </c>
      <c r="HC322" s="62">
        <v>180.55336559401258</v>
      </c>
      <c r="HD322" s="62">
        <v>16.25</v>
      </c>
      <c r="HE322" s="62">
        <v>5065</v>
      </c>
      <c r="HF322" s="62">
        <v>24.132427739240001</v>
      </c>
      <c r="HG322" s="62">
        <v>16.32</v>
      </c>
      <c r="HH322" s="62">
        <v>4725</v>
      </c>
      <c r="HI322" s="62">
        <v>21.170298537966701</v>
      </c>
      <c r="HJ322" s="62">
        <v>0</v>
      </c>
      <c r="HK322" s="62">
        <v>0</v>
      </c>
      <c r="HL322" s="62">
        <v>0</v>
      </c>
      <c r="HM322" s="62">
        <v>16.32</v>
      </c>
      <c r="HN322" s="62">
        <v>0</v>
      </c>
      <c r="HO322" s="62">
        <v>0</v>
      </c>
      <c r="HP322" s="62">
        <v>16.32</v>
      </c>
      <c r="HQ322" s="62">
        <v>0</v>
      </c>
      <c r="HR322" s="62">
        <v>0</v>
      </c>
    </row>
    <row r="323" spans="32:226" s="43" customFormat="1">
      <c r="AF323" s="54">
        <v>42474</v>
      </c>
      <c r="AG323" s="43">
        <v>13.65</v>
      </c>
      <c r="AH323" s="43">
        <v>113762</v>
      </c>
      <c r="AI323" s="43">
        <f t="shared" si="80"/>
        <v>113762</v>
      </c>
      <c r="AK323" s="58">
        <f t="shared" si="81"/>
        <v>42381</v>
      </c>
      <c r="AL323" s="43">
        <f t="shared" si="85"/>
        <v>318</v>
      </c>
      <c r="AM323" s="43">
        <f>IF(AK323="","",NETWORKDAYS(AK323,$AM$2,FERIADOS!$A$1:$A$830)-1)</f>
        <v>245</v>
      </c>
      <c r="AN323" s="63">
        <v>4.0277000000000003</v>
      </c>
      <c r="AO323" s="43">
        <f t="shared" si="82"/>
        <v>15.52</v>
      </c>
      <c r="AP323" s="50">
        <f t="shared" si="83"/>
        <v>157575</v>
      </c>
      <c r="AQ323" s="59">
        <f t="shared" si="79"/>
        <v>286.16852453932745</v>
      </c>
      <c r="AR323" s="59">
        <f t="shared" si="84"/>
        <v>0</v>
      </c>
      <c r="AS323" s="72">
        <v>42381</v>
      </c>
      <c r="AT323" s="73">
        <v>1990.2868941115328</v>
      </c>
      <c r="AU323" s="62">
        <v>0</v>
      </c>
      <c r="AV323" s="62">
        <v>0</v>
      </c>
      <c r="AW323" s="62">
        <v>0</v>
      </c>
      <c r="AX323" s="62">
        <v>0</v>
      </c>
      <c r="AY323" s="62">
        <v>0</v>
      </c>
      <c r="AZ323" s="62">
        <v>0</v>
      </c>
      <c r="BA323" s="62">
        <v>0</v>
      </c>
      <c r="BB323" s="62">
        <v>0</v>
      </c>
      <c r="BC323" s="62">
        <v>0</v>
      </c>
      <c r="BD323" s="62">
        <v>0</v>
      </c>
      <c r="BE323" s="62">
        <v>0</v>
      </c>
      <c r="BF323" s="62">
        <v>0</v>
      </c>
      <c r="BG323" s="62">
        <v>0</v>
      </c>
      <c r="BH323" s="62">
        <v>0</v>
      </c>
      <c r="BI323" s="62">
        <v>0</v>
      </c>
      <c r="BJ323" s="62">
        <v>0</v>
      </c>
      <c r="BK323" s="62">
        <v>0</v>
      </c>
      <c r="BL323" s="62">
        <v>0</v>
      </c>
      <c r="BM323" s="62">
        <v>0</v>
      </c>
      <c r="BN323" s="74">
        <v>0</v>
      </c>
      <c r="BO323" s="75">
        <v>0</v>
      </c>
      <c r="BP323" s="62">
        <v>14.356</v>
      </c>
      <c r="BQ323" s="62">
        <v>43520</v>
      </c>
      <c r="BR323" s="62">
        <v>5.5795058874523846</v>
      </c>
      <c r="BS323" s="62">
        <v>14.477</v>
      </c>
      <c r="BT323" s="62">
        <v>4820</v>
      </c>
      <c r="BU323" s="62">
        <v>1.3849297958338986</v>
      </c>
      <c r="BV323" s="62">
        <v>14.67</v>
      </c>
      <c r="BW323" s="62">
        <v>310390</v>
      </c>
      <c r="BX323" s="62">
        <v>144.86958354862469</v>
      </c>
      <c r="BY323" s="62">
        <v>14.8</v>
      </c>
      <c r="BZ323" s="62">
        <v>8325</v>
      </c>
      <c r="CA323" s="62">
        <v>5.2085948833707896</v>
      </c>
      <c r="CB323" s="62">
        <v>14.955</v>
      </c>
      <c r="CC323" s="62">
        <v>11725</v>
      </c>
      <c r="CD323" s="62">
        <v>9.2384825188076682</v>
      </c>
      <c r="CE323" s="62">
        <v>15.065</v>
      </c>
      <c r="CF323" s="62">
        <v>76775</v>
      </c>
      <c r="CG323" s="62">
        <v>73.212820432982824</v>
      </c>
      <c r="CH323" s="62">
        <v>15.193</v>
      </c>
      <c r="CI323" s="62">
        <v>20</v>
      </c>
      <c r="CJ323" s="62">
        <v>2.21385250866926E-2</v>
      </c>
      <c r="CK323" s="62">
        <v>15.294</v>
      </c>
      <c r="CL323" s="62">
        <v>10</v>
      </c>
      <c r="CM323" s="62">
        <v>1.2704134894051866E-2</v>
      </c>
      <c r="CN323" s="62">
        <v>15.365</v>
      </c>
      <c r="CO323" s="62">
        <v>16375</v>
      </c>
      <c r="CP323" s="62">
        <v>23.181604047839652</v>
      </c>
      <c r="CQ323" s="62">
        <v>15.475</v>
      </c>
      <c r="CR323" s="62">
        <v>10</v>
      </c>
      <c r="CS323" s="62">
        <v>1.5491698752080072E-2</v>
      </c>
      <c r="CT323" s="62">
        <v>15.475</v>
      </c>
      <c r="CU323" s="62">
        <v>10</v>
      </c>
      <c r="CV323" s="62">
        <v>1.6817348791969323E-2</v>
      </c>
      <c r="CW323" s="62">
        <v>15.475</v>
      </c>
      <c r="CX323" s="62">
        <v>157575</v>
      </c>
      <c r="CY323" s="62">
        <v>286.16852453932745</v>
      </c>
      <c r="CZ323" s="62">
        <v>15.621</v>
      </c>
      <c r="DA323" s="62">
        <v>550</v>
      </c>
      <c r="DB323" s="62">
        <v>1.0763761274837633</v>
      </c>
      <c r="DC323" s="62">
        <v>15.691000000000001</v>
      </c>
      <c r="DD323" s="62">
        <v>10</v>
      </c>
      <c r="DE323" s="62">
        <v>2.0642809849264084E-2</v>
      </c>
      <c r="DF323" s="62">
        <v>15.77</v>
      </c>
      <c r="DG323" s="62">
        <v>7850</v>
      </c>
      <c r="DH323" s="62">
        <v>17.250178787223163</v>
      </c>
      <c r="DI323" s="62">
        <v>0</v>
      </c>
      <c r="DJ323" s="62">
        <v>0</v>
      </c>
      <c r="DK323" s="62">
        <v>0</v>
      </c>
      <c r="DL323" s="62">
        <v>0</v>
      </c>
      <c r="DM323" s="62">
        <v>0</v>
      </c>
      <c r="DN323" s="62">
        <v>0</v>
      </c>
      <c r="DO323" s="62">
        <v>15.95</v>
      </c>
      <c r="DP323" s="62">
        <v>7625</v>
      </c>
      <c r="DQ323" s="62">
        <v>19.290673024441382</v>
      </c>
      <c r="DR323" s="62">
        <v>0</v>
      </c>
      <c r="DS323" s="62">
        <v>0</v>
      </c>
      <c r="DT323" s="62">
        <v>0</v>
      </c>
      <c r="DU323" s="62">
        <v>0</v>
      </c>
      <c r="DV323" s="62">
        <v>0</v>
      </c>
      <c r="DW323" s="62">
        <v>0</v>
      </c>
      <c r="DX323" s="62">
        <v>16.100000000000001</v>
      </c>
      <c r="DY323" s="62">
        <v>8650</v>
      </c>
      <c r="DZ323" s="62">
        <v>24.635448733605518</v>
      </c>
      <c r="EA323" s="62"/>
      <c r="EB323" s="62"/>
      <c r="EC323" s="62"/>
      <c r="ED323" s="62"/>
      <c r="EE323" s="62"/>
      <c r="EF323" s="62"/>
      <c r="EG323" s="62">
        <v>16.149999999999999</v>
      </c>
      <c r="EH323" s="62">
        <v>78015</v>
      </c>
      <c r="EI323" s="62">
        <v>244.11256533334554</v>
      </c>
      <c r="EJ323" s="62"/>
      <c r="EK323" s="62">
        <v>0</v>
      </c>
      <c r="EL323" s="62">
        <v>0</v>
      </c>
      <c r="EM323" s="62">
        <v>0</v>
      </c>
      <c r="EN323" s="62">
        <v>0</v>
      </c>
      <c r="EO323" s="62">
        <v>0</v>
      </c>
      <c r="EP323" s="62">
        <v>16.248999999999999</v>
      </c>
      <c r="EQ323" s="62">
        <v>565</v>
      </c>
      <c r="ER323" s="62">
        <v>1.9098748024059484</v>
      </c>
      <c r="ES323" s="62">
        <v>16.329999999999998</v>
      </c>
      <c r="ET323" s="62">
        <v>2710</v>
      </c>
      <c r="EU323" s="62">
        <v>9.7982550514980709</v>
      </c>
      <c r="EV323" s="62">
        <v>16.373999999999999</v>
      </c>
      <c r="EW323" s="62">
        <v>50</v>
      </c>
      <c r="EX323" s="62">
        <v>0.19168429656765776</v>
      </c>
      <c r="EY323" s="62">
        <v>16.41</v>
      </c>
      <c r="EZ323" s="62">
        <v>53995</v>
      </c>
      <c r="FA323" s="62">
        <v>217.25588255297373</v>
      </c>
      <c r="FB323" s="62">
        <v>16.41</v>
      </c>
      <c r="FC323" s="62">
        <v>195</v>
      </c>
      <c r="FD323" s="62">
        <v>0.81819635560849402</v>
      </c>
      <c r="FE323" s="62">
        <v>16.43</v>
      </c>
      <c r="FF323" s="62">
        <v>3910</v>
      </c>
      <c r="FG323" s="62">
        <v>17.006583400852115</v>
      </c>
      <c r="FH323" s="62">
        <v>16.425000000000001</v>
      </c>
      <c r="FI323" s="62">
        <v>35</v>
      </c>
      <c r="FJ323" s="62">
        <v>0.15744199305194673</v>
      </c>
      <c r="FK323" s="62">
        <v>16.420000000000002</v>
      </c>
      <c r="FL323" s="76">
        <v>16570</v>
      </c>
      <c r="FM323" s="76">
        <v>76.643896832085488</v>
      </c>
      <c r="FN323" s="76">
        <v>16.393999999999998</v>
      </c>
      <c r="FO323" s="76">
        <v>5</v>
      </c>
      <c r="FP323" s="76">
        <v>2.3689753312644096E-2</v>
      </c>
      <c r="FQ323" s="76">
        <v>16.370999999999999</v>
      </c>
      <c r="FR323" s="76">
        <v>120</v>
      </c>
      <c r="FS323" s="76">
        <v>0.58020272033153364</v>
      </c>
      <c r="FT323" s="76">
        <v>16.349</v>
      </c>
      <c r="FU323" s="76">
        <v>0</v>
      </c>
      <c r="FV323" s="76">
        <v>0</v>
      </c>
      <c r="FW323" s="76">
        <v>16.329999999999998</v>
      </c>
      <c r="FX323" s="76">
        <v>77465</v>
      </c>
      <c r="FY323" s="76">
        <v>387.19296460377495</v>
      </c>
      <c r="FZ323" s="76">
        <v>16.324000000000002</v>
      </c>
      <c r="GA323" s="76">
        <v>0</v>
      </c>
      <c r="GB323" s="76">
        <v>0</v>
      </c>
      <c r="GC323" s="62">
        <v>16.317</v>
      </c>
      <c r="GD323" s="62">
        <v>5</v>
      </c>
      <c r="GE323" s="62">
        <v>2.5517174188012755E-2</v>
      </c>
      <c r="GF323" s="62">
        <v>16.312000000000001</v>
      </c>
      <c r="GG323" s="62">
        <v>0</v>
      </c>
      <c r="GH323" s="62">
        <v>0</v>
      </c>
      <c r="GI323" s="62">
        <v>16.306999999999999</v>
      </c>
      <c r="GJ323" s="62">
        <v>4685</v>
      </c>
      <c r="GK323" s="62">
        <v>24.222911362672207</v>
      </c>
      <c r="GL323" s="62">
        <v>16.297999999999998</v>
      </c>
      <c r="GM323" s="62">
        <v>5</v>
      </c>
      <c r="GN323" s="62">
        <v>2.5998570147376592E-2</v>
      </c>
      <c r="GO323" s="62">
        <v>16.29</v>
      </c>
      <c r="GP323" s="62">
        <v>28950</v>
      </c>
      <c r="GQ323" s="62">
        <v>150.49403492512306</v>
      </c>
      <c r="GR323" s="62">
        <v>16.286999999999999</v>
      </c>
      <c r="GS323" s="62">
        <v>0</v>
      </c>
      <c r="GT323" s="62">
        <v>0</v>
      </c>
      <c r="GU323" s="62">
        <v>16.283999999999999</v>
      </c>
      <c r="GV323" s="62">
        <v>20</v>
      </c>
      <c r="GW323" s="62">
        <v>0.10234879140334684</v>
      </c>
      <c r="GX323" s="62">
        <v>16.282</v>
      </c>
      <c r="GY323" s="62">
        <v>0</v>
      </c>
      <c r="GZ323" s="62">
        <v>0</v>
      </c>
      <c r="HA323" s="62">
        <v>16.28</v>
      </c>
      <c r="HB323" s="62">
        <v>22305</v>
      </c>
      <c r="HC323" s="62">
        <v>110.53186011504023</v>
      </c>
      <c r="HD323" s="62">
        <v>16.297000000000001</v>
      </c>
      <c r="HE323" s="62">
        <v>14605</v>
      </c>
      <c r="HF323" s="62">
        <v>69.076000225107492</v>
      </c>
      <c r="HG323" s="62">
        <v>16.309999999999999</v>
      </c>
      <c r="HH323" s="62">
        <v>15415</v>
      </c>
      <c r="HI323" s="62">
        <v>68.932468407675785</v>
      </c>
      <c r="HJ323" s="62">
        <v>0</v>
      </c>
      <c r="HK323" s="62">
        <v>0</v>
      </c>
      <c r="HL323" s="62">
        <v>0</v>
      </c>
      <c r="HM323" s="62">
        <v>16.309999999999999</v>
      </c>
      <c r="HN323" s="62">
        <v>0</v>
      </c>
      <c r="HO323" s="62">
        <v>0</v>
      </c>
      <c r="HP323" s="62">
        <v>16.309999999999999</v>
      </c>
      <c r="HQ323" s="62">
        <v>0</v>
      </c>
      <c r="HR323" s="62">
        <v>0</v>
      </c>
    </row>
    <row r="324" spans="32:226" s="43" customFormat="1">
      <c r="AF324" s="54">
        <v>42475</v>
      </c>
      <c r="AG324" s="43">
        <v>13.6</v>
      </c>
      <c r="AH324" s="43">
        <v>204130</v>
      </c>
      <c r="AI324" s="43">
        <f t="shared" si="80"/>
        <v>204130</v>
      </c>
      <c r="AK324" s="58">
        <f t="shared" si="81"/>
        <v>42380</v>
      </c>
      <c r="AL324" s="43">
        <f t="shared" si="85"/>
        <v>319</v>
      </c>
      <c r="AM324" s="43">
        <f>IF(AK324="","",NETWORKDAYS(AK324,$AM$2,FERIADOS!$A$1:$A$830)-1)</f>
        <v>246</v>
      </c>
      <c r="AN324" s="63">
        <v>4.0536000000000003</v>
      </c>
      <c r="AO324" s="43">
        <f t="shared" si="82"/>
        <v>15.6</v>
      </c>
      <c r="AP324" s="50">
        <f t="shared" si="83"/>
        <v>129050</v>
      </c>
      <c r="AQ324" s="59">
        <f t="shared" si="79"/>
        <v>233.36462048848949</v>
      </c>
      <c r="AR324" s="59">
        <f t="shared" si="84"/>
        <v>0</v>
      </c>
      <c r="AS324" s="72">
        <v>42380</v>
      </c>
      <c r="AT324" s="73">
        <v>1599.5897827081612</v>
      </c>
      <c r="AU324" s="62">
        <v>0</v>
      </c>
      <c r="AV324" s="62">
        <v>0</v>
      </c>
      <c r="AW324" s="62">
        <v>0</v>
      </c>
      <c r="AX324" s="62">
        <v>0</v>
      </c>
      <c r="AY324" s="62">
        <v>0</v>
      </c>
      <c r="AZ324" s="62">
        <v>0</v>
      </c>
      <c r="BA324" s="62">
        <v>0</v>
      </c>
      <c r="BB324" s="62">
        <v>0</v>
      </c>
      <c r="BC324" s="62">
        <v>0</v>
      </c>
      <c r="BD324" s="62">
        <v>0</v>
      </c>
      <c r="BE324" s="62">
        <v>0</v>
      </c>
      <c r="BF324" s="62">
        <v>0</v>
      </c>
      <c r="BG324" s="62">
        <v>0</v>
      </c>
      <c r="BH324" s="62">
        <v>0</v>
      </c>
      <c r="BI324" s="62">
        <v>0</v>
      </c>
      <c r="BJ324" s="62">
        <v>0</v>
      </c>
      <c r="BK324" s="62">
        <v>0</v>
      </c>
      <c r="BL324" s="62">
        <v>0</v>
      </c>
      <c r="BM324" s="62">
        <v>0</v>
      </c>
      <c r="BN324" s="74">
        <v>0</v>
      </c>
      <c r="BO324" s="75">
        <v>0</v>
      </c>
      <c r="BP324" s="62">
        <v>14.355</v>
      </c>
      <c r="BQ324" s="62">
        <v>16260</v>
      </c>
      <c r="BR324" s="62">
        <v>2.2082345198440332</v>
      </c>
      <c r="BS324" s="62">
        <v>14.494999999999999</v>
      </c>
      <c r="BT324" s="62">
        <v>47075</v>
      </c>
      <c r="BU324" s="62">
        <v>13.825015479275304</v>
      </c>
      <c r="BV324" s="62">
        <v>14.691000000000001</v>
      </c>
      <c r="BW324" s="62">
        <v>178730</v>
      </c>
      <c r="BX324" s="62">
        <v>84.301746372120675</v>
      </c>
      <c r="BY324" s="62">
        <v>14.82</v>
      </c>
      <c r="BZ324" s="62">
        <v>7690</v>
      </c>
      <c r="CA324" s="62">
        <v>4.8397106618534025</v>
      </c>
      <c r="CB324" s="62">
        <v>14.98</v>
      </c>
      <c r="CC324" s="62">
        <v>740</v>
      </c>
      <c r="CD324" s="62">
        <v>0.58481529211513017</v>
      </c>
      <c r="CE324" s="62">
        <v>15.12</v>
      </c>
      <c r="CF324" s="62">
        <v>37365</v>
      </c>
      <c r="CG324" s="62">
        <v>35.65616264858761</v>
      </c>
      <c r="CH324" s="62">
        <v>15.254</v>
      </c>
      <c r="CI324" s="62">
        <v>125</v>
      </c>
      <c r="CJ324" s="62">
        <v>0.13827182181397046</v>
      </c>
      <c r="CK324" s="62">
        <v>15.361000000000001</v>
      </c>
      <c r="CL324" s="62">
        <v>10</v>
      </c>
      <c r="CM324" s="62">
        <v>1.2681066946418839E-2</v>
      </c>
      <c r="CN324" s="62">
        <v>15.435</v>
      </c>
      <c r="CO324" s="62">
        <v>9395</v>
      </c>
      <c r="CP324" s="62">
        <v>13.265570433936553</v>
      </c>
      <c r="CQ324" s="62">
        <v>15.552</v>
      </c>
      <c r="CR324" s="62">
        <v>10</v>
      </c>
      <c r="CS324" s="62">
        <v>1.5440664765650865E-2</v>
      </c>
      <c r="CT324" s="62">
        <v>15.552</v>
      </c>
      <c r="CU324" s="62">
        <v>10</v>
      </c>
      <c r="CV324" s="62">
        <v>1.6753760881604414E-2</v>
      </c>
      <c r="CW324" s="62">
        <v>15.552</v>
      </c>
      <c r="CX324" s="62">
        <v>129050</v>
      </c>
      <c r="CY324" s="62">
        <v>233.36462048848949</v>
      </c>
      <c r="CZ324" s="62">
        <v>15.696999999999999</v>
      </c>
      <c r="DA324" s="62">
        <v>10</v>
      </c>
      <c r="DB324" s="62">
        <v>1.9480267967995811E-2</v>
      </c>
      <c r="DC324" s="62">
        <v>15.765000000000001</v>
      </c>
      <c r="DD324" s="62">
        <v>15</v>
      </c>
      <c r="DE324" s="62">
        <v>3.0813923348733591E-2</v>
      </c>
      <c r="DF324" s="62">
        <v>15.84</v>
      </c>
      <c r="DG324" s="62">
        <v>650</v>
      </c>
      <c r="DH324" s="62">
        <v>1.42108129172747</v>
      </c>
      <c r="DI324" s="62">
        <v>0</v>
      </c>
      <c r="DJ324" s="62">
        <v>0</v>
      </c>
      <c r="DK324" s="62">
        <v>0</v>
      </c>
      <c r="DL324" s="62">
        <v>0</v>
      </c>
      <c r="DM324" s="62">
        <v>0</v>
      </c>
      <c r="DN324" s="62">
        <v>0</v>
      </c>
      <c r="DO324" s="62">
        <v>16.02</v>
      </c>
      <c r="DP324" s="62">
        <v>12945</v>
      </c>
      <c r="DQ324" s="62">
        <v>32.560792268092982</v>
      </c>
      <c r="DR324" s="62">
        <v>0</v>
      </c>
      <c r="DS324" s="62">
        <v>0</v>
      </c>
      <c r="DT324" s="62">
        <v>0</v>
      </c>
      <c r="DU324" s="62">
        <v>0</v>
      </c>
      <c r="DV324" s="62">
        <v>0</v>
      </c>
      <c r="DW324" s="62">
        <v>0</v>
      </c>
      <c r="DX324" s="62">
        <v>16.149999999999999</v>
      </c>
      <c r="DY324" s="62">
        <v>5600</v>
      </c>
      <c r="DZ324" s="62">
        <v>15.855542095654547</v>
      </c>
      <c r="EA324" s="62"/>
      <c r="EB324" s="62"/>
      <c r="EC324" s="62"/>
      <c r="ED324" s="62"/>
      <c r="EE324" s="62"/>
      <c r="EF324" s="62"/>
      <c r="EG324" s="62">
        <v>16.2</v>
      </c>
      <c r="EH324" s="62">
        <v>94145</v>
      </c>
      <c r="EI324" s="62">
        <v>292.74478158718983</v>
      </c>
      <c r="EJ324" s="62"/>
      <c r="EK324" s="62">
        <v>0</v>
      </c>
      <c r="EL324" s="62">
        <v>0</v>
      </c>
      <c r="EM324" s="62">
        <v>0</v>
      </c>
      <c r="EN324" s="62">
        <v>0</v>
      </c>
      <c r="EO324" s="62">
        <v>0</v>
      </c>
      <c r="EP324" s="62">
        <v>16.292999999999999</v>
      </c>
      <c r="EQ324" s="62">
        <v>1935</v>
      </c>
      <c r="ER324" s="62">
        <v>6.4990062723836264</v>
      </c>
      <c r="ES324" s="62">
        <v>16.37</v>
      </c>
      <c r="ET324" s="62">
        <v>3960</v>
      </c>
      <c r="EU324" s="62">
        <v>14.223765082572738</v>
      </c>
      <c r="EV324" s="62">
        <v>16.402999999999999</v>
      </c>
      <c r="EW324" s="62">
        <v>75</v>
      </c>
      <c r="EX324" s="62">
        <v>0.28567100046666194</v>
      </c>
      <c r="EY324" s="62">
        <v>16.43</v>
      </c>
      <c r="EZ324" s="62">
        <v>68150</v>
      </c>
      <c r="FA324" s="62">
        <v>272.47414541792682</v>
      </c>
      <c r="FB324" s="62">
        <v>16.434999999999999</v>
      </c>
      <c r="FC324" s="62">
        <v>65</v>
      </c>
      <c r="FD324" s="62">
        <v>0.27091760624121297</v>
      </c>
      <c r="FE324" s="62">
        <v>16.440000000000001</v>
      </c>
      <c r="FF324" s="62">
        <v>5880</v>
      </c>
      <c r="FG324" s="62">
        <v>25.415919829580968</v>
      </c>
      <c r="FH324" s="62">
        <v>16.423999999999999</v>
      </c>
      <c r="FI324" s="62">
        <v>55</v>
      </c>
      <c r="FJ324" s="62">
        <v>0.24595273984247051</v>
      </c>
      <c r="FK324" s="62">
        <v>16.41</v>
      </c>
      <c r="FL324" s="76">
        <v>11940</v>
      </c>
      <c r="FM324" s="76">
        <v>54.920407206378435</v>
      </c>
      <c r="FN324" s="76">
        <v>16.393000000000001</v>
      </c>
      <c r="FO324" s="76">
        <v>5</v>
      </c>
      <c r="FP324" s="76">
        <v>2.3547461333584738E-2</v>
      </c>
      <c r="FQ324" s="76">
        <v>16.376999999999999</v>
      </c>
      <c r="FR324" s="76">
        <v>0</v>
      </c>
      <c r="FS324" s="76">
        <v>0</v>
      </c>
      <c r="FT324" s="76">
        <v>16.363</v>
      </c>
      <c r="FU324" s="76">
        <v>5</v>
      </c>
      <c r="FV324" s="76">
        <v>2.4454302786136698E-2</v>
      </c>
      <c r="FW324" s="76">
        <v>16.350000000000001</v>
      </c>
      <c r="FX324" s="76">
        <v>75365</v>
      </c>
      <c r="FY324" s="76">
        <v>373.98118910997579</v>
      </c>
      <c r="FZ324" s="76">
        <v>16.331</v>
      </c>
      <c r="GA324" s="76">
        <v>0</v>
      </c>
      <c r="GB324" s="76">
        <v>0</v>
      </c>
      <c r="GC324" s="62">
        <v>16.312000000000001</v>
      </c>
      <c r="GD324" s="62">
        <v>0</v>
      </c>
      <c r="GE324" s="62">
        <v>0</v>
      </c>
      <c r="GF324" s="62">
        <v>16.295000000000002</v>
      </c>
      <c r="GG324" s="62">
        <v>0</v>
      </c>
      <c r="GH324" s="62">
        <v>0</v>
      </c>
      <c r="GI324" s="62">
        <v>16.28</v>
      </c>
      <c r="GJ324" s="62">
        <v>405</v>
      </c>
      <c r="GK324" s="62">
        <v>2.0840997312009368</v>
      </c>
      <c r="GL324" s="62">
        <v>16.291</v>
      </c>
      <c r="GM324" s="62">
        <v>5</v>
      </c>
      <c r="GN324" s="62">
        <v>2.584446401522808E-2</v>
      </c>
      <c r="GO324" s="62">
        <v>16.3</v>
      </c>
      <c r="GP324" s="62">
        <v>9610</v>
      </c>
      <c r="GQ324" s="62">
        <v>49.602232224290312</v>
      </c>
      <c r="GR324" s="62">
        <v>16.294</v>
      </c>
      <c r="GS324" s="62">
        <v>0</v>
      </c>
      <c r="GT324" s="62">
        <v>0</v>
      </c>
      <c r="GU324" s="62">
        <v>16.289000000000001</v>
      </c>
      <c r="GV324" s="62">
        <v>25</v>
      </c>
      <c r="GW324" s="62">
        <v>0.12705714686556546</v>
      </c>
      <c r="GX324" s="62">
        <v>16.283999999999999</v>
      </c>
      <c r="GY324" s="62">
        <v>0</v>
      </c>
      <c r="GZ324" s="62">
        <v>0</v>
      </c>
      <c r="HA324" s="62">
        <v>16.28</v>
      </c>
      <c r="HB324" s="62">
        <v>13865</v>
      </c>
      <c r="HC324" s="62">
        <v>68.258076027401003</v>
      </c>
      <c r="HD324" s="62">
        <v>16.308</v>
      </c>
      <c r="HE324" s="62">
        <v>0</v>
      </c>
      <c r="HF324" s="62">
        <v>0</v>
      </c>
      <c r="HG324" s="62">
        <v>16.329999999999998</v>
      </c>
      <c r="HH324" s="62">
        <v>60</v>
      </c>
      <c r="HI324" s="62">
        <v>0.26598244028798601</v>
      </c>
      <c r="HJ324" s="62">
        <v>0</v>
      </c>
      <c r="HK324" s="62">
        <v>0</v>
      </c>
      <c r="HL324" s="62">
        <v>0</v>
      </c>
      <c r="HM324" s="62">
        <v>16.329999999999998</v>
      </c>
      <c r="HN324" s="62">
        <v>0</v>
      </c>
      <c r="HO324" s="62">
        <v>0</v>
      </c>
      <c r="HP324" s="62">
        <v>16.329999999999998</v>
      </c>
      <c r="HQ324" s="62">
        <v>0</v>
      </c>
      <c r="HR324" s="62">
        <v>0</v>
      </c>
    </row>
    <row r="325" spans="32:226" s="43" customFormat="1">
      <c r="AF325" s="54">
        <v>42478</v>
      </c>
      <c r="AG325" s="43">
        <v>13.48</v>
      </c>
      <c r="AH325" s="43">
        <v>186690</v>
      </c>
      <c r="AI325" s="43">
        <f t="shared" si="80"/>
        <v>186690</v>
      </c>
      <c r="AK325" s="58">
        <f t="shared" si="81"/>
        <v>42377</v>
      </c>
      <c r="AL325" s="43">
        <f t="shared" si="85"/>
        <v>320</v>
      </c>
      <c r="AM325" s="43">
        <f>IF(AK325="","",NETWORKDAYS(AK325,$AM$2,FERIADOS!$A$1:$A$830)-1)</f>
        <v>247</v>
      </c>
      <c r="AN325" s="63">
        <v>4.0247999999999999</v>
      </c>
      <c r="AO325" s="43">
        <f t="shared" si="82"/>
        <v>15.53</v>
      </c>
      <c r="AP325" s="50">
        <f t="shared" si="83"/>
        <v>135755</v>
      </c>
      <c r="AQ325" s="59">
        <f t="shared" si="79"/>
        <v>248.40614933603044</v>
      </c>
      <c r="AR325" s="59">
        <f t="shared" si="84"/>
        <v>0</v>
      </c>
      <c r="AS325" s="72">
        <v>42377</v>
      </c>
      <c r="AT325" s="73">
        <v>1858.7512705041393</v>
      </c>
      <c r="AU325" s="62">
        <v>0</v>
      </c>
      <c r="AV325" s="62">
        <v>0</v>
      </c>
      <c r="AW325" s="62">
        <v>0</v>
      </c>
      <c r="AX325" s="62">
        <v>0</v>
      </c>
      <c r="AY325" s="62">
        <v>0</v>
      </c>
      <c r="AZ325" s="62">
        <v>0</v>
      </c>
      <c r="BA325" s="62">
        <v>0</v>
      </c>
      <c r="BB325" s="62">
        <v>0</v>
      </c>
      <c r="BC325" s="62">
        <v>0</v>
      </c>
      <c r="BD325" s="62">
        <v>0</v>
      </c>
      <c r="BE325" s="62">
        <v>0</v>
      </c>
      <c r="BF325" s="62">
        <v>0</v>
      </c>
      <c r="BG325" s="62">
        <v>0</v>
      </c>
      <c r="BH325" s="62">
        <v>0</v>
      </c>
      <c r="BI325" s="62">
        <v>0</v>
      </c>
      <c r="BJ325" s="62">
        <v>0</v>
      </c>
      <c r="BK325" s="62">
        <v>0</v>
      </c>
      <c r="BL325" s="62">
        <v>0</v>
      </c>
      <c r="BM325" s="62">
        <v>0</v>
      </c>
      <c r="BN325" s="74">
        <v>0</v>
      </c>
      <c r="BO325" s="75">
        <v>0</v>
      </c>
      <c r="BP325" s="62">
        <v>14.327999999999999</v>
      </c>
      <c r="BQ325" s="62">
        <v>145385</v>
      </c>
      <c r="BR325" s="62">
        <v>21.122634237768416</v>
      </c>
      <c r="BS325" s="62">
        <v>14.46</v>
      </c>
      <c r="BT325" s="62">
        <v>16020</v>
      </c>
      <c r="BU325" s="62">
        <v>4.8728980053937985</v>
      </c>
      <c r="BV325" s="62">
        <v>14.66</v>
      </c>
      <c r="BW325" s="62">
        <v>160370</v>
      </c>
      <c r="BX325" s="62">
        <v>77.503294826324947</v>
      </c>
      <c r="BY325" s="62">
        <v>14.8</v>
      </c>
      <c r="BZ325" s="62">
        <v>745</v>
      </c>
      <c r="CA325" s="62">
        <v>0.47820124491681909</v>
      </c>
      <c r="CB325" s="62">
        <v>14.964</v>
      </c>
      <c r="CC325" s="62">
        <v>2940</v>
      </c>
      <c r="CD325" s="62">
        <v>2.3631084550693089</v>
      </c>
      <c r="CE325" s="62">
        <v>15.074999999999999</v>
      </c>
      <c r="CF325" s="62">
        <v>66020</v>
      </c>
      <c r="CG325" s="62">
        <v>63.98151391202061</v>
      </c>
      <c r="CH325" s="62">
        <v>15.198</v>
      </c>
      <c r="CI325" s="62">
        <v>810</v>
      </c>
      <c r="CJ325" s="62">
        <v>0.90899154907098567</v>
      </c>
      <c r="CK325" s="62">
        <v>15.295999999999999</v>
      </c>
      <c r="CL325" s="62">
        <v>5</v>
      </c>
      <c r="CM325" s="62">
        <v>6.4271917302210499E-3</v>
      </c>
      <c r="CN325" s="62">
        <v>15.365</v>
      </c>
      <c r="CO325" s="62">
        <v>23765</v>
      </c>
      <c r="CP325" s="62">
        <v>33.995017896954735</v>
      </c>
      <c r="CQ325" s="62">
        <v>15.481999999999999</v>
      </c>
      <c r="CR325" s="62">
        <v>10</v>
      </c>
      <c r="CS325" s="62">
        <v>1.5635260610997993E-2</v>
      </c>
      <c r="CT325" s="62">
        <v>15.481999999999999</v>
      </c>
      <c r="CU325" s="62">
        <v>10</v>
      </c>
      <c r="CV325" s="62">
        <v>1.6958400647452236E-2</v>
      </c>
      <c r="CW325" s="62">
        <v>15.481999999999999</v>
      </c>
      <c r="CX325" s="62">
        <v>135755</v>
      </c>
      <c r="CY325" s="62">
        <v>248.40614933603044</v>
      </c>
      <c r="CZ325" s="62">
        <v>15.631</v>
      </c>
      <c r="DA325" s="62">
        <v>5</v>
      </c>
      <c r="DB325" s="62">
        <v>9.8522417078329306E-3</v>
      </c>
      <c r="DC325" s="62">
        <v>15.701000000000001</v>
      </c>
      <c r="DD325" s="62">
        <v>10</v>
      </c>
      <c r="DE325" s="62">
        <v>2.0774245626478255E-2</v>
      </c>
      <c r="DF325" s="62">
        <v>15.78</v>
      </c>
      <c r="DG325" s="62">
        <v>940</v>
      </c>
      <c r="DH325" s="62">
        <v>2.077676755011463</v>
      </c>
      <c r="DI325" s="62">
        <v>0</v>
      </c>
      <c r="DJ325" s="62">
        <v>0</v>
      </c>
      <c r="DK325" s="62">
        <v>0</v>
      </c>
      <c r="DL325" s="62">
        <v>0</v>
      </c>
      <c r="DM325" s="62">
        <v>0</v>
      </c>
      <c r="DN325" s="62">
        <v>0</v>
      </c>
      <c r="DO325" s="62">
        <v>15.94</v>
      </c>
      <c r="DP325" s="62">
        <v>14170</v>
      </c>
      <c r="DQ325" s="62">
        <v>36.03413271787803</v>
      </c>
      <c r="DR325" s="62">
        <v>0</v>
      </c>
      <c r="DS325" s="62">
        <v>0</v>
      </c>
      <c r="DT325" s="62">
        <v>0</v>
      </c>
      <c r="DU325" s="62">
        <v>0</v>
      </c>
      <c r="DV325" s="62">
        <v>0</v>
      </c>
      <c r="DW325" s="62">
        <v>0</v>
      </c>
      <c r="DX325" s="62">
        <v>16.079999999999998</v>
      </c>
      <c r="DY325" s="62">
        <v>8415</v>
      </c>
      <c r="DZ325" s="62">
        <v>24.076745967012599</v>
      </c>
      <c r="EA325" s="62"/>
      <c r="EB325" s="62"/>
      <c r="EC325" s="62"/>
      <c r="ED325" s="62"/>
      <c r="EE325" s="62"/>
      <c r="EF325" s="62"/>
      <c r="EG325" s="62">
        <v>16.149999999999999</v>
      </c>
      <c r="EH325" s="62">
        <v>126195</v>
      </c>
      <c r="EI325" s="62">
        <v>396.27999132441204</v>
      </c>
      <c r="EJ325" s="62"/>
      <c r="EK325" s="62">
        <v>0</v>
      </c>
      <c r="EL325" s="62">
        <v>0</v>
      </c>
      <c r="EM325" s="62">
        <v>0</v>
      </c>
      <c r="EN325" s="62">
        <v>0</v>
      </c>
      <c r="EO325" s="62">
        <v>0</v>
      </c>
      <c r="EP325" s="62">
        <v>16.242999999999999</v>
      </c>
      <c r="EQ325" s="62">
        <v>1015</v>
      </c>
      <c r="ER325" s="62">
        <v>3.4422927384598894</v>
      </c>
      <c r="ES325" s="62">
        <v>16.32</v>
      </c>
      <c r="ET325" s="62">
        <v>5520</v>
      </c>
      <c r="EU325" s="62">
        <v>20.018902461140339</v>
      </c>
      <c r="EV325" s="62">
        <v>16.359000000000002</v>
      </c>
      <c r="EW325" s="62">
        <v>225</v>
      </c>
      <c r="EX325" s="62">
        <v>0.86510180131012682</v>
      </c>
      <c r="EY325" s="62">
        <v>16.39</v>
      </c>
      <c r="EZ325" s="62">
        <v>64575</v>
      </c>
      <c r="FA325" s="62">
        <v>260.57433633957339</v>
      </c>
      <c r="FB325" s="62">
        <v>16.401</v>
      </c>
      <c r="FC325" s="62">
        <v>25</v>
      </c>
      <c r="FD325" s="62">
        <v>0.10514038805849034</v>
      </c>
      <c r="FE325" s="62">
        <v>16.41</v>
      </c>
      <c r="FF325" s="62">
        <v>19090</v>
      </c>
      <c r="FG325" s="62">
        <v>83.246587960222215</v>
      </c>
      <c r="FH325" s="62">
        <v>16.405000000000001</v>
      </c>
      <c r="FI325" s="62">
        <v>30</v>
      </c>
      <c r="FJ325" s="62">
        <v>0.13528297196549813</v>
      </c>
      <c r="FK325" s="62">
        <v>16.399999999999999</v>
      </c>
      <c r="FL325" s="76">
        <v>28320</v>
      </c>
      <c r="FM325" s="76">
        <v>131.30379051202968</v>
      </c>
      <c r="FN325" s="76">
        <v>16.382999999999999</v>
      </c>
      <c r="FO325" s="76">
        <v>0</v>
      </c>
      <c r="FP325" s="76">
        <v>0</v>
      </c>
      <c r="FQ325" s="76">
        <v>16.367000000000001</v>
      </c>
      <c r="FR325" s="76">
        <v>35</v>
      </c>
      <c r="FS325" s="76">
        <v>0.16947763279320019</v>
      </c>
      <c r="FT325" s="76">
        <v>16.353000000000002</v>
      </c>
      <c r="FU325" s="76">
        <v>0</v>
      </c>
      <c r="FV325" s="76">
        <v>0</v>
      </c>
      <c r="FW325" s="76">
        <v>16.34</v>
      </c>
      <c r="FX325" s="76">
        <v>73840</v>
      </c>
      <c r="FY325" s="76">
        <v>369.29827959457543</v>
      </c>
      <c r="FZ325" s="76">
        <v>16.337</v>
      </c>
      <c r="GA325" s="76">
        <v>0</v>
      </c>
      <c r="GB325" s="76">
        <v>0</v>
      </c>
      <c r="GC325" s="62">
        <v>16.334</v>
      </c>
      <c r="GD325" s="62">
        <v>10</v>
      </c>
      <c r="GE325" s="62">
        <v>5.103610300550486E-2</v>
      </c>
      <c r="GF325" s="62">
        <v>16.331</v>
      </c>
      <c r="GG325" s="62">
        <v>0</v>
      </c>
      <c r="GH325" s="62">
        <v>0</v>
      </c>
      <c r="GI325" s="62">
        <v>16.327999999999999</v>
      </c>
      <c r="GJ325" s="62">
        <v>465</v>
      </c>
      <c r="GK325" s="62">
        <v>2.40322679947012</v>
      </c>
      <c r="GL325" s="62">
        <v>16.324000000000002</v>
      </c>
      <c r="GM325" s="62">
        <v>0</v>
      </c>
      <c r="GN325" s="62">
        <v>0</v>
      </c>
      <c r="GO325" s="62">
        <v>16.32</v>
      </c>
      <c r="GP325" s="62">
        <v>4245</v>
      </c>
      <c r="GQ325" s="62">
        <v>22.036647360546986</v>
      </c>
      <c r="GR325" s="62">
        <v>16.308</v>
      </c>
      <c r="GS325" s="62">
        <v>0</v>
      </c>
      <c r="GT325" s="62">
        <v>0</v>
      </c>
      <c r="GU325" s="62">
        <v>16.297999999999998</v>
      </c>
      <c r="GV325" s="62">
        <v>220</v>
      </c>
      <c r="GW325" s="62">
        <v>1.1252127477864899</v>
      </c>
      <c r="GX325" s="62">
        <v>16.289000000000001</v>
      </c>
      <c r="GY325" s="62">
        <v>0</v>
      </c>
      <c r="GZ325" s="62">
        <v>0</v>
      </c>
      <c r="HA325" s="62">
        <v>16.28</v>
      </c>
      <c r="HB325" s="62">
        <v>10450</v>
      </c>
      <c r="HC325" s="62">
        <v>51.805951525014741</v>
      </c>
      <c r="HD325" s="62">
        <v>16.23</v>
      </c>
      <c r="HE325" s="62">
        <v>0</v>
      </c>
      <c r="HF325" s="62">
        <v>0</v>
      </c>
      <c r="HG325" s="62">
        <v>16.260000000000002</v>
      </c>
      <c r="HH325" s="62">
        <v>0</v>
      </c>
      <c r="HI325" s="62">
        <v>0</v>
      </c>
      <c r="HJ325" s="62">
        <v>0</v>
      </c>
      <c r="HK325" s="62">
        <v>0</v>
      </c>
      <c r="HL325" s="62">
        <v>0</v>
      </c>
      <c r="HM325" s="62">
        <v>16.260000000000002</v>
      </c>
      <c r="HN325" s="62">
        <v>0</v>
      </c>
      <c r="HO325" s="62">
        <v>0</v>
      </c>
      <c r="HP325" s="62">
        <v>16.260000000000002</v>
      </c>
      <c r="HQ325" s="62">
        <v>0</v>
      </c>
      <c r="HR325" s="62">
        <v>0</v>
      </c>
    </row>
    <row r="326" spans="32:226" s="43" customFormat="1">
      <c r="AF326" s="54">
        <v>42479</v>
      </c>
      <c r="AG326" s="43">
        <v>13.52</v>
      </c>
      <c r="AH326" s="43">
        <v>127710</v>
      </c>
      <c r="AI326" s="43">
        <f t="shared" si="80"/>
        <v>127710</v>
      </c>
      <c r="AK326" s="58">
        <f t="shared" si="81"/>
        <v>42376</v>
      </c>
      <c r="AL326" s="43">
        <f t="shared" si="85"/>
        <v>321</v>
      </c>
      <c r="AM326" s="43">
        <f>IF(AK326="","",NETWORKDAYS(AK326,$AM$2,FERIADOS!$A$1:$A$830)-1)</f>
        <v>248</v>
      </c>
      <c r="AN326" s="63">
        <v>4.0444000000000004</v>
      </c>
      <c r="AO326" s="43">
        <f t="shared" si="82"/>
        <v>15.54</v>
      </c>
      <c r="AP326" s="50">
        <f t="shared" si="83"/>
        <v>191395</v>
      </c>
      <c r="AQ326" s="59">
        <f t="shared" si="79"/>
        <v>349.6702266291062</v>
      </c>
      <c r="AR326" s="59">
        <f t="shared" si="84"/>
        <v>0</v>
      </c>
      <c r="AS326" s="72">
        <v>42376</v>
      </c>
      <c r="AT326" s="73">
        <v>2154.32201621073</v>
      </c>
      <c r="AU326" s="62">
        <v>0</v>
      </c>
      <c r="AV326" s="62">
        <v>0</v>
      </c>
      <c r="AW326" s="62">
        <v>0</v>
      </c>
      <c r="AX326" s="62">
        <v>0</v>
      </c>
      <c r="AY326" s="62">
        <v>0</v>
      </c>
      <c r="AZ326" s="62">
        <v>0</v>
      </c>
      <c r="BA326" s="62">
        <v>0</v>
      </c>
      <c r="BB326" s="62">
        <v>0</v>
      </c>
      <c r="BC326" s="62">
        <v>0</v>
      </c>
      <c r="BD326" s="62">
        <v>0</v>
      </c>
      <c r="BE326" s="62">
        <v>0</v>
      </c>
      <c r="BF326" s="62">
        <v>0</v>
      </c>
      <c r="BG326" s="62">
        <v>0</v>
      </c>
      <c r="BH326" s="62">
        <v>0</v>
      </c>
      <c r="BI326" s="62">
        <v>0</v>
      </c>
      <c r="BJ326" s="62">
        <v>0</v>
      </c>
      <c r="BK326" s="62">
        <v>0</v>
      </c>
      <c r="BL326" s="62">
        <v>0</v>
      </c>
      <c r="BM326" s="62">
        <v>0</v>
      </c>
      <c r="BN326" s="74">
        <v>0</v>
      </c>
      <c r="BO326" s="75">
        <v>0</v>
      </c>
      <c r="BP326" s="62">
        <v>14.32</v>
      </c>
      <c r="BQ326" s="62">
        <v>38500</v>
      </c>
      <c r="BR326" s="62">
        <v>5.8912138890570125</v>
      </c>
      <c r="BS326" s="62">
        <v>14.445</v>
      </c>
      <c r="BT326" s="62">
        <v>21960</v>
      </c>
      <c r="BU326" s="62">
        <v>6.8293456401695831</v>
      </c>
      <c r="BV326" s="62">
        <v>14.638</v>
      </c>
      <c r="BW326" s="62">
        <v>159755</v>
      </c>
      <c r="BX326" s="62">
        <v>78.132694767077325</v>
      </c>
      <c r="BY326" s="62">
        <v>14.78</v>
      </c>
      <c r="BZ326" s="62">
        <v>1880</v>
      </c>
      <c r="CA326" s="62">
        <v>1.2158961808727309</v>
      </c>
      <c r="CB326" s="62">
        <v>14.92</v>
      </c>
      <c r="CC326" s="62">
        <v>4470</v>
      </c>
      <c r="CD326" s="62">
        <v>3.6115260380129235</v>
      </c>
      <c r="CE326" s="62">
        <v>15.045</v>
      </c>
      <c r="CF326" s="62">
        <v>60900</v>
      </c>
      <c r="CG326" s="62">
        <v>59.208903027428846</v>
      </c>
      <c r="CH326" s="62">
        <v>15.154999999999999</v>
      </c>
      <c r="CI326" s="62">
        <v>5</v>
      </c>
      <c r="CJ326" s="62">
        <v>5.6233231951123962E-3</v>
      </c>
      <c r="CK326" s="62">
        <v>15.276</v>
      </c>
      <c r="CL326" s="62">
        <v>5</v>
      </c>
      <c r="CM326" s="62">
        <v>6.4330255996182797E-3</v>
      </c>
      <c r="CN326" s="62">
        <v>15.36</v>
      </c>
      <c r="CO326" s="62">
        <v>17110</v>
      </c>
      <c r="CP326" s="62">
        <v>24.475568904550393</v>
      </c>
      <c r="CQ326" s="62">
        <v>15.487</v>
      </c>
      <c r="CR326" s="62">
        <v>5</v>
      </c>
      <c r="CS326" s="62">
        <v>7.8124299335561344E-3</v>
      </c>
      <c r="CT326" s="62">
        <v>15.487</v>
      </c>
      <c r="CU326" s="62">
        <v>5</v>
      </c>
      <c r="CV326" s="62">
        <v>8.4699081913705062E-3</v>
      </c>
      <c r="CW326" s="62">
        <v>15.487</v>
      </c>
      <c r="CX326" s="62">
        <v>191395</v>
      </c>
      <c r="CY326" s="62">
        <v>349.6702266291062</v>
      </c>
      <c r="CZ326" s="62">
        <v>15.632</v>
      </c>
      <c r="DA326" s="62">
        <v>10</v>
      </c>
      <c r="DB326" s="62">
        <v>1.9669924516502384E-2</v>
      </c>
      <c r="DC326" s="62">
        <v>15.698</v>
      </c>
      <c r="DD326" s="62">
        <v>5</v>
      </c>
      <c r="DE326" s="62">
        <v>1.0367252154842462E-2</v>
      </c>
      <c r="DF326" s="62">
        <v>15.77</v>
      </c>
      <c r="DG326" s="62">
        <v>2625</v>
      </c>
      <c r="DH326" s="62">
        <v>5.7902229171702251</v>
      </c>
      <c r="DI326" s="62">
        <v>0</v>
      </c>
      <c r="DJ326" s="62">
        <v>0</v>
      </c>
      <c r="DK326" s="62">
        <v>0</v>
      </c>
      <c r="DL326" s="62">
        <v>0</v>
      </c>
      <c r="DM326" s="62">
        <v>0</v>
      </c>
      <c r="DN326" s="62">
        <v>0</v>
      </c>
      <c r="DO326" s="62">
        <v>15.96</v>
      </c>
      <c r="DP326" s="62">
        <v>12690</v>
      </c>
      <c r="DQ326" s="62">
        <v>32.167792289693111</v>
      </c>
      <c r="DR326" s="62">
        <v>0</v>
      </c>
      <c r="DS326" s="62">
        <v>0</v>
      </c>
      <c r="DT326" s="62">
        <v>0</v>
      </c>
      <c r="DU326" s="62">
        <v>0</v>
      </c>
      <c r="DV326" s="62">
        <v>0</v>
      </c>
      <c r="DW326" s="62">
        <v>0</v>
      </c>
      <c r="DX326" s="62">
        <v>16.11</v>
      </c>
      <c r="DY326" s="62">
        <v>1320</v>
      </c>
      <c r="DZ326" s="62">
        <v>3.762174529273008</v>
      </c>
      <c r="EA326" s="62"/>
      <c r="EB326" s="62"/>
      <c r="EC326" s="62"/>
      <c r="ED326" s="62"/>
      <c r="EE326" s="62"/>
      <c r="EF326" s="62"/>
      <c r="EG326" s="62">
        <v>16.149999999999999</v>
      </c>
      <c r="EH326" s="62">
        <v>103900</v>
      </c>
      <c r="EI326" s="62">
        <v>325.14770150029688</v>
      </c>
      <c r="EJ326" s="62"/>
      <c r="EK326" s="62">
        <v>0</v>
      </c>
      <c r="EL326" s="62">
        <v>0</v>
      </c>
      <c r="EM326" s="62">
        <v>0</v>
      </c>
      <c r="EN326" s="62">
        <v>0</v>
      </c>
      <c r="EO326" s="62">
        <v>0</v>
      </c>
      <c r="EP326" s="62">
        <v>16.242999999999999</v>
      </c>
      <c r="EQ326" s="62">
        <v>4025</v>
      </c>
      <c r="ER326" s="62">
        <v>13.600537198819273</v>
      </c>
      <c r="ES326" s="62">
        <v>16.32</v>
      </c>
      <c r="ET326" s="62">
        <v>5940</v>
      </c>
      <c r="EU326" s="62">
        <v>21.459326356287583</v>
      </c>
      <c r="EV326" s="62">
        <v>16.37</v>
      </c>
      <c r="EW326" s="62">
        <v>300</v>
      </c>
      <c r="EX326" s="62">
        <v>1.1484597424351477</v>
      </c>
      <c r="EY326" s="62">
        <v>16.39</v>
      </c>
      <c r="EZ326" s="62">
        <v>75710</v>
      </c>
      <c r="FA326" s="62">
        <v>304.24965905315207</v>
      </c>
      <c r="FB326" s="62">
        <v>16.395</v>
      </c>
      <c r="FC326" s="62">
        <v>75</v>
      </c>
      <c r="FD326" s="62">
        <v>0.31415987532368089</v>
      </c>
      <c r="FE326" s="62">
        <v>16.399999999999999</v>
      </c>
      <c r="FF326" s="62">
        <v>14420</v>
      </c>
      <c r="FG326" s="62">
        <v>62.635316229402285</v>
      </c>
      <c r="FH326" s="62">
        <v>16.384</v>
      </c>
      <c r="FI326" s="62">
        <v>700</v>
      </c>
      <c r="FJ326" s="62">
        <v>3.1454426841174961</v>
      </c>
      <c r="FK326" s="62">
        <v>16.37</v>
      </c>
      <c r="FL326" s="76">
        <v>33135</v>
      </c>
      <c r="FM326" s="76">
        <v>153.14053916915589</v>
      </c>
      <c r="FN326" s="76">
        <v>16.344000000000001</v>
      </c>
      <c r="FO326" s="76">
        <v>220</v>
      </c>
      <c r="FP326" s="76">
        <v>1.0414357399407934</v>
      </c>
      <c r="FQ326" s="76">
        <v>16.329999999999998</v>
      </c>
      <c r="FR326" s="76">
        <v>0</v>
      </c>
      <c r="FS326" s="76">
        <v>0</v>
      </c>
      <c r="FT326" s="76">
        <v>16.298999999999999</v>
      </c>
      <c r="FU326" s="76">
        <v>0</v>
      </c>
      <c r="FV326" s="76">
        <v>0</v>
      </c>
      <c r="FW326" s="76">
        <v>16.28</v>
      </c>
      <c r="FX326" s="76">
        <v>119490</v>
      </c>
      <c r="FY326" s="76">
        <v>596.66512718711272</v>
      </c>
      <c r="FZ326" s="76">
        <v>16.274000000000001</v>
      </c>
      <c r="GA326" s="76">
        <v>0</v>
      </c>
      <c r="GB326" s="76">
        <v>0</v>
      </c>
      <c r="GC326" s="62">
        <v>16.266999999999999</v>
      </c>
      <c r="GD326" s="62">
        <v>0</v>
      </c>
      <c r="GE326" s="62">
        <v>0</v>
      </c>
      <c r="GF326" s="62">
        <v>16.262</v>
      </c>
      <c r="GG326" s="62">
        <v>0</v>
      </c>
      <c r="GH326" s="62">
        <v>0</v>
      </c>
      <c r="GI326" s="62">
        <v>16.257000000000001</v>
      </c>
      <c r="GJ326" s="62">
        <v>515</v>
      </c>
      <c r="GK326" s="62">
        <v>2.6601995202619109</v>
      </c>
      <c r="GL326" s="62">
        <v>16.248000000000001</v>
      </c>
      <c r="GM326" s="62">
        <v>0</v>
      </c>
      <c r="GN326" s="62">
        <v>0</v>
      </c>
      <c r="GO326" s="62">
        <v>16.239999999999998</v>
      </c>
      <c r="GP326" s="62">
        <v>5400</v>
      </c>
      <c r="GQ326" s="62">
        <v>28.049001810944944</v>
      </c>
      <c r="GR326" s="62">
        <v>16.228000000000002</v>
      </c>
      <c r="GS326" s="62">
        <v>0</v>
      </c>
      <c r="GT326" s="62">
        <v>0</v>
      </c>
      <c r="GU326" s="62">
        <v>16.218</v>
      </c>
      <c r="GV326" s="62">
        <v>120</v>
      </c>
      <c r="GW326" s="62">
        <v>0.61448926831317441</v>
      </c>
      <c r="GX326" s="62">
        <v>16.209</v>
      </c>
      <c r="GY326" s="62">
        <v>0</v>
      </c>
      <c r="GZ326" s="62">
        <v>0</v>
      </c>
      <c r="HA326" s="62">
        <v>16.2</v>
      </c>
      <c r="HB326" s="62">
        <v>13920</v>
      </c>
      <c r="HC326" s="62">
        <v>69.135519253065937</v>
      </c>
      <c r="HD326" s="62">
        <v>16.149999999999999</v>
      </c>
      <c r="HE326" s="62">
        <v>105</v>
      </c>
      <c r="HF326" s="62">
        <v>0.50116094609751327</v>
      </c>
      <c r="HG326" s="62">
        <v>16.18</v>
      </c>
      <c r="HH326" s="62">
        <v>0</v>
      </c>
      <c r="HI326" s="62">
        <v>0</v>
      </c>
      <c r="HJ326" s="62">
        <v>0</v>
      </c>
      <c r="HK326" s="62">
        <v>0</v>
      </c>
      <c r="HL326" s="62">
        <v>0</v>
      </c>
      <c r="HM326" s="62">
        <v>16.18</v>
      </c>
      <c r="HN326" s="62">
        <v>0</v>
      </c>
      <c r="HO326" s="62">
        <v>0</v>
      </c>
      <c r="HP326" s="62">
        <v>16.18</v>
      </c>
      <c r="HQ326" s="62">
        <v>0</v>
      </c>
      <c r="HR326" s="62">
        <v>0</v>
      </c>
    </row>
    <row r="327" spans="32:226" s="43" customFormat="1">
      <c r="AF327" s="54">
        <v>42480</v>
      </c>
      <c r="AG327" s="43">
        <v>13.494999999999999</v>
      </c>
      <c r="AH327" s="43">
        <v>190120</v>
      </c>
      <c r="AI327" s="43">
        <f t="shared" si="80"/>
        <v>190120</v>
      </c>
      <c r="AK327" s="58">
        <f t="shared" si="81"/>
        <v>42375</v>
      </c>
      <c r="AL327" s="43">
        <f t="shared" si="85"/>
        <v>322</v>
      </c>
      <c r="AM327" s="43">
        <f>IF(AK327="","",NETWORKDAYS(AK327,$AM$2,FERIADOS!$A$1:$A$830)-1)</f>
        <v>249</v>
      </c>
      <c r="AN327" s="63">
        <v>4.0293999999999999</v>
      </c>
      <c r="AO327" s="43">
        <f t="shared" si="82"/>
        <v>15.52</v>
      </c>
      <c r="AP327" s="50">
        <f t="shared" si="83"/>
        <v>166905</v>
      </c>
      <c r="AQ327" s="59">
        <f t="shared" si="79"/>
        <v>307.22696661463004</v>
      </c>
      <c r="AR327" s="59">
        <f t="shared" si="84"/>
        <v>0</v>
      </c>
      <c r="AS327" s="72">
        <v>42375</v>
      </c>
      <c r="AT327" s="73">
        <v>1920.3945159026669</v>
      </c>
      <c r="AU327" s="62">
        <v>0</v>
      </c>
      <c r="AV327" s="62">
        <v>0</v>
      </c>
      <c r="AW327" s="62">
        <v>0</v>
      </c>
      <c r="AX327" s="62">
        <v>0</v>
      </c>
      <c r="AY327" s="62">
        <v>0</v>
      </c>
      <c r="AZ327" s="62">
        <v>0</v>
      </c>
      <c r="BA327" s="62">
        <v>0</v>
      </c>
      <c r="BB327" s="62">
        <v>0</v>
      </c>
      <c r="BC327" s="62">
        <v>0</v>
      </c>
      <c r="BD327" s="62">
        <v>0</v>
      </c>
      <c r="BE327" s="62">
        <v>0</v>
      </c>
      <c r="BF327" s="62">
        <v>0</v>
      </c>
      <c r="BG327" s="62">
        <v>0</v>
      </c>
      <c r="BH327" s="62">
        <v>0</v>
      </c>
      <c r="BI327" s="62">
        <v>0</v>
      </c>
      <c r="BJ327" s="62">
        <v>0</v>
      </c>
      <c r="BK327" s="62">
        <v>0</v>
      </c>
      <c r="BL327" s="62">
        <v>0</v>
      </c>
      <c r="BM327" s="62">
        <v>0</v>
      </c>
      <c r="BN327" s="74">
        <v>0</v>
      </c>
      <c r="BO327" s="75">
        <v>0</v>
      </c>
      <c r="BP327" s="62">
        <v>14.311999999999999</v>
      </c>
      <c r="BQ327" s="62">
        <v>22900</v>
      </c>
      <c r="BR327" s="62">
        <v>3.710875631361652</v>
      </c>
      <c r="BS327" s="62">
        <v>14.45</v>
      </c>
      <c r="BT327" s="62">
        <v>35875</v>
      </c>
      <c r="BU327" s="62">
        <v>11.494230388378776</v>
      </c>
      <c r="BV327" s="62">
        <v>14.644</v>
      </c>
      <c r="BW327" s="62">
        <v>95695</v>
      </c>
      <c r="BX327" s="62">
        <v>47.74379934030776</v>
      </c>
      <c r="BY327" s="62">
        <v>14.79</v>
      </c>
      <c r="BZ327" s="62">
        <v>1620</v>
      </c>
      <c r="CA327" s="62">
        <v>1.0642480518292108</v>
      </c>
      <c r="CB327" s="62">
        <v>14.94</v>
      </c>
      <c r="CC327" s="62">
        <v>19205</v>
      </c>
      <c r="CD327" s="62">
        <v>15.717631456538349</v>
      </c>
      <c r="CE327" s="62">
        <v>15.055</v>
      </c>
      <c r="CF327" s="62">
        <v>79910</v>
      </c>
      <c r="CG327" s="62">
        <v>78.565547541586582</v>
      </c>
      <c r="CH327" s="62">
        <v>15.182</v>
      </c>
      <c r="CI327" s="62">
        <v>0</v>
      </c>
      <c r="CJ327" s="62">
        <v>0</v>
      </c>
      <c r="CK327" s="62">
        <v>15.284000000000001</v>
      </c>
      <c r="CL327" s="62">
        <v>5</v>
      </c>
      <c r="CM327" s="62">
        <v>6.4914583605219928E-3</v>
      </c>
      <c r="CN327" s="62">
        <v>15.355</v>
      </c>
      <c r="CO327" s="62">
        <v>26375</v>
      </c>
      <c r="CP327" s="62">
        <v>38.053256842550795</v>
      </c>
      <c r="CQ327" s="62">
        <v>15.472</v>
      </c>
      <c r="CR327" s="62">
        <v>0</v>
      </c>
      <c r="CS327" s="62">
        <v>0</v>
      </c>
      <c r="CT327" s="62">
        <v>15.472</v>
      </c>
      <c r="CU327" s="62">
        <v>0</v>
      </c>
      <c r="CV327" s="62">
        <v>0</v>
      </c>
      <c r="CW327" s="62">
        <v>15.472</v>
      </c>
      <c r="CX327" s="62">
        <v>166905</v>
      </c>
      <c r="CY327" s="62">
        <v>307.22696661463004</v>
      </c>
      <c r="CZ327" s="62">
        <v>15.608000000000001</v>
      </c>
      <c r="DA327" s="62">
        <v>3000</v>
      </c>
      <c r="DB327" s="62">
        <v>5.9439401052108654</v>
      </c>
      <c r="DC327" s="62">
        <v>15.670999999999999</v>
      </c>
      <c r="DD327" s="62">
        <v>5</v>
      </c>
      <c r="DE327" s="62">
        <v>1.0441051814802527E-2</v>
      </c>
      <c r="DF327" s="62">
        <v>15.74</v>
      </c>
      <c r="DG327" s="62">
        <v>630</v>
      </c>
      <c r="DH327" s="62">
        <v>1.3992972467333744</v>
      </c>
      <c r="DI327" s="62">
        <v>0</v>
      </c>
      <c r="DJ327" s="62">
        <v>0</v>
      </c>
      <c r="DK327" s="62">
        <v>0</v>
      </c>
      <c r="DL327" s="62">
        <v>0</v>
      </c>
      <c r="DM327" s="62">
        <v>0</v>
      </c>
      <c r="DN327" s="62">
        <v>0</v>
      </c>
      <c r="DO327" s="62">
        <v>15.89</v>
      </c>
      <c r="DP327" s="62">
        <v>16065</v>
      </c>
      <c r="DQ327" s="62">
        <v>41.02164852945868</v>
      </c>
      <c r="DR327" s="62">
        <v>0</v>
      </c>
      <c r="DS327" s="62">
        <v>0</v>
      </c>
      <c r="DT327" s="62">
        <v>0</v>
      </c>
      <c r="DU327" s="62">
        <v>0</v>
      </c>
      <c r="DV327" s="62">
        <v>0</v>
      </c>
      <c r="DW327" s="62">
        <v>0</v>
      </c>
      <c r="DX327" s="62">
        <v>16</v>
      </c>
      <c r="DY327" s="62">
        <v>8395</v>
      </c>
      <c r="DZ327" s="62">
        <v>24.1191378810889</v>
      </c>
      <c r="EA327" s="62"/>
      <c r="EB327" s="62"/>
      <c r="EC327" s="62"/>
      <c r="ED327" s="62"/>
      <c r="EE327" s="62"/>
      <c r="EF327" s="62"/>
      <c r="EG327" s="62">
        <v>16.07</v>
      </c>
      <c r="EH327" s="62">
        <v>89920</v>
      </c>
      <c r="EI327" s="62">
        <v>283.4262695806035</v>
      </c>
      <c r="EJ327" s="62"/>
      <c r="EK327" s="62">
        <v>0</v>
      </c>
      <c r="EL327" s="62">
        <v>0</v>
      </c>
      <c r="EM327" s="62">
        <v>0</v>
      </c>
      <c r="EN327" s="62">
        <v>0</v>
      </c>
      <c r="EO327" s="62">
        <v>0</v>
      </c>
      <c r="EP327" s="62">
        <v>16.16</v>
      </c>
      <c r="EQ327" s="62">
        <v>3420</v>
      </c>
      <c r="ER327" s="62">
        <v>11.639823218228079</v>
      </c>
      <c r="ES327" s="62">
        <v>16.22</v>
      </c>
      <c r="ET327" s="62">
        <v>6125</v>
      </c>
      <c r="EU327" s="62">
        <v>22.298904820551822</v>
      </c>
      <c r="EV327" s="62">
        <v>16.242000000000001</v>
      </c>
      <c r="EW327" s="62">
        <v>85</v>
      </c>
      <c r="EX327" s="62">
        <v>0.32823091768543072</v>
      </c>
      <c r="EY327" s="62">
        <v>16.260000000000002</v>
      </c>
      <c r="EZ327" s="62">
        <v>66560</v>
      </c>
      <c r="FA327" s="62">
        <v>269.86741747654156</v>
      </c>
      <c r="FB327" s="62">
        <v>16.265000000000001</v>
      </c>
      <c r="FC327" s="62">
        <v>80</v>
      </c>
      <c r="FD327" s="62">
        <v>0.33815306339084389</v>
      </c>
      <c r="FE327" s="62">
        <v>16.27</v>
      </c>
      <c r="FF327" s="62">
        <v>14645</v>
      </c>
      <c r="FG327" s="62">
        <v>64.203447461380279</v>
      </c>
      <c r="FH327" s="62">
        <v>16.25</v>
      </c>
      <c r="FI327" s="62">
        <v>120</v>
      </c>
      <c r="FJ327" s="62">
        <v>0.5444312929810714</v>
      </c>
      <c r="FK327" s="62">
        <v>16.23</v>
      </c>
      <c r="FL327" s="76">
        <v>6430</v>
      </c>
      <c r="FM327" s="76">
        <v>30.019385270775363</v>
      </c>
      <c r="FN327" s="76">
        <v>16.2</v>
      </c>
      <c r="FO327" s="76">
        <v>150</v>
      </c>
      <c r="FP327" s="76">
        <v>0.71758126370118114</v>
      </c>
      <c r="FQ327" s="76">
        <v>16.167999999999999</v>
      </c>
      <c r="FR327" s="76">
        <v>10</v>
      </c>
      <c r="FS327" s="76">
        <v>4.8849522010771806E-2</v>
      </c>
      <c r="FT327" s="76">
        <v>16.137</v>
      </c>
      <c r="FU327" s="76">
        <v>5</v>
      </c>
      <c r="FV327" s="76">
        <v>2.4894295091810199E-2</v>
      </c>
      <c r="FW327" s="76">
        <v>16.11</v>
      </c>
      <c r="FX327" s="76">
        <v>110170</v>
      </c>
      <c r="FY327" s="76">
        <v>557.13148662821675</v>
      </c>
      <c r="FZ327" s="76">
        <v>16.096</v>
      </c>
      <c r="GA327" s="76">
        <v>0</v>
      </c>
      <c r="GB327" s="76">
        <v>0</v>
      </c>
      <c r="GC327" s="62">
        <v>16.082999999999998</v>
      </c>
      <c r="GD327" s="62">
        <v>0</v>
      </c>
      <c r="GE327" s="62">
        <v>0</v>
      </c>
      <c r="GF327" s="62">
        <v>16.071000000000002</v>
      </c>
      <c r="GG327" s="62">
        <v>0</v>
      </c>
      <c r="GH327" s="62">
        <v>0</v>
      </c>
      <c r="GI327" s="62">
        <v>16.059999999999999</v>
      </c>
      <c r="GJ327" s="62">
        <v>2915</v>
      </c>
      <c r="GK327" s="62">
        <v>15.293995339381212</v>
      </c>
      <c r="GL327" s="62">
        <v>16.059999999999999</v>
      </c>
      <c r="GM327" s="62">
        <v>0</v>
      </c>
      <c r="GN327" s="62">
        <v>0</v>
      </c>
      <c r="GO327" s="62">
        <v>16.059999999999999</v>
      </c>
      <c r="GP327" s="62">
        <v>5215</v>
      </c>
      <c r="GQ327" s="62">
        <v>27.525810195676023</v>
      </c>
      <c r="GR327" s="62">
        <v>16.023</v>
      </c>
      <c r="GS327" s="62">
        <v>0</v>
      </c>
      <c r="GT327" s="62">
        <v>0</v>
      </c>
      <c r="GU327" s="62">
        <v>15.99</v>
      </c>
      <c r="GV327" s="62">
        <v>415</v>
      </c>
      <c r="GW327" s="62">
        <v>2.170639232332253</v>
      </c>
      <c r="GX327" s="62">
        <v>16</v>
      </c>
      <c r="GY327" s="62">
        <v>0</v>
      </c>
      <c r="GZ327" s="62">
        <v>0</v>
      </c>
      <c r="HA327" s="62">
        <v>16.010000000000002</v>
      </c>
      <c r="HB327" s="62">
        <v>11565</v>
      </c>
      <c r="HC327" s="62">
        <v>58.591387809870959</v>
      </c>
      <c r="HD327" s="62">
        <v>15.96</v>
      </c>
      <c r="HE327" s="62">
        <v>30</v>
      </c>
      <c r="HF327" s="62">
        <v>0.14629637439789633</v>
      </c>
      <c r="HG327" s="62">
        <v>15.99</v>
      </c>
      <c r="HH327" s="62">
        <v>0</v>
      </c>
      <c r="HI327" s="62">
        <v>0</v>
      </c>
      <c r="HJ327" s="62">
        <v>0</v>
      </c>
      <c r="HK327" s="62">
        <v>0</v>
      </c>
      <c r="HL327" s="62">
        <v>0</v>
      </c>
      <c r="HM327" s="62">
        <v>15.99</v>
      </c>
      <c r="HN327" s="62">
        <v>0</v>
      </c>
      <c r="HO327" s="62">
        <v>0</v>
      </c>
      <c r="HP327" s="62">
        <v>15.99</v>
      </c>
      <c r="HQ327" s="62">
        <v>0</v>
      </c>
      <c r="HR327" s="62">
        <v>0</v>
      </c>
    </row>
    <row r="328" spans="32:226" s="43" customFormat="1">
      <c r="AF328" s="54">
        <v>42482</v>
      </c>
      <c r="AG328" s="43">
        <v>13.52</v>
      </c>
      <c r="AH328" s="43">
        <v>17848</v>
      </c>
      <c r="AI328" s="43">
        <f t="shared" si="80"/>
        <v>17848</v>
      </c>
      <c r="AK328" s="58">
        <f t="shared" si="81"/>
        <v>42374</v>
      </c>
      <c r="AL328" s="43">
        <f t="shared" si="85"/>
        <v>323</v>
      </c>
      <c r="AM328" s="43">
        <f>IF(AK328="","",NETWORKDAYS(AK328,$AM$2,FERIADOS!$A$1:$A$830)-1)</f>
        <v>250</v>
      </c>
      <c r="AN328" s="63">
        <v>4.0077999999999996</v>
      </c>
      <c r="AO328" s="43">
        <f t="shared" si="82"/>
        <v>15.6</v>
      </c>
      <c r="AP328" s="50">
        <f t="shared" si="83"/>
        <v>198445</v>
      </c>
      <c r="AQ328" s="59">
        <f t="shared" ref="AQ328:AQ330" si="86">((100000/((AO328/100+1-0.01%)^(AM328/252))-100000/((AO328/100+1+0.01%)^(AM328/252)))/2)*AP328/1000/AN328</f>
        <v>368.00827840252055</v>
      </c>
      <c r="AR328" s="59">
        <f t="shared" si="84"/>
        <v>0</v>
      </c>
      <c r="AS328" s="72">
        <v>42374</v>
      </c>
      <c r="AT328" s="73">
        <v>2152.0149684690577</v>
      </c>
      <c r="AU328" s="62">
        <v>0</v>
      </c>
      <c r="AV328" s="62">
        <v>0</v>
      </c>
      <c r="AW328" s="62">
        <v>0</v>
      </c>
      <c r="AX328" s="62">
        <v>0</v>
      </c>
      <c r="AY328" s="62">
        <v>0</v>
      </c>
      <c r="AZ328" s="62">
        <v>0</v>
      </c>
      <c r="BA328" s="62">
        <v>0</v>
      </c>
      <c r="BB328" s="62">
        <v>0</v>
      </c>
      <c r="BC328" s="62">
        <v>0</v>
      </c>
      <c r="BD328" s="62">
        <v>0</v>
      </c>
      <c r="BE328" s="62">
        <v>0</v>
      </c>
      <c r="BF328" s="62">
        <v>0</v>
      </c>
      <c r="BG328" s="62">
        <v>0</v>
      </c>
      <c r="BH328" s="62">
        <v>0</v>
      </c>
      <c r="BI328" s="62">
        <v>0</v>
      </c>
      <c r="BJ328" s="62">
        <v>0</v>
      </c>
      <c r="BK328" s="62">
        <v>0</v>
      </c>
      <c r="BL328" s="62">
        <v>0</v>
      </c>
      <c r="BM328" s="62">
        <v>0</v>
      </c>
      <c r="BN328" s="74">
        <v>0</v>
      </c>
      <c r="BO328" s="75">
        <v>0</v>
      </c>
      <c r="BP328" s="62">
        <v>14.32</v>
      </c>
      <c r="BQ328" s="62">
        <v>26735</v>
      </c>
      <c r="BR328" s="62">
        <v>4.5821416812016587</v>
      </c>
      <c r="BS328" s="62">
        <v>14.446</v>
      </c>
      <c r="BT328" s="62">
        <v>58710</v>
      </c>
      <c r="BU328" s="62">
        <v>19.399938157434757</v>
      </c>
      <c r="BV328" s="62">
        <v>14.65</v>
      </c>
      <c r="BW328" s="62">
        <v>160100</v>
      </c>
      <c r="BX328" s="62">
        <v>81.595880942956654</v>
      </c>
      <c r="BY328" s="62">
        <v>14.79</v>
      </c>
      <c r="BZ328" s="62">
        <v>2720</v>
      </c>
      <c r="CA328" s="62">
        <v>1.8179771147556916</v>
      </c>
      <c r="CB328" s="62">
        <v>15</v>
      </c>
      <c r="CC328" s="62">
        <v>3100</v>
      </c>
      <c r="CD328" s="62">
        <v>2.5727007427465622</v>
      </c>
      <c r="CE328" s="62">
        <v>15.1</v>
      </c>
      <c r="CF328" s="62">
        <v>115870</v>
      </c>
      <c r="CG328" s="62">
        <v>115.33413207861253</v>
      </c>
      <c r="CH328" s="62">
        <v>15.247</v>
      </c>
      <c r="CI328" s="62">
        <v>5010</v>
      </c>
      <c r="CJ328" s="62">
        <v>5.7518562891551452</v>
      </c>
      <c r="CK328" s="62">
        <v>15.367000000000001</v>
      </c>
      <c r="CL328" s="62">
        <v>10010</v>
      </c>
      <c r="CM328" s="62">
        <v>13.121015471221698</v>
      </c>
      <c r="CN328" s="62">
        <v>15.45</v>
      </c>
      <c r="CO328" s="62">
        <v>11305</v>
      </c>
      <c r="CP328" s="62">
        <v>16.45267055459605</v>
      </c>
      <c r="CQ328" s="62">
        <v>15.556000000000001</v>
      </c>
      <c r="CR328" s="62">
        <v>1940</v>
      </c>
      <c r="CS328" s="62">
        <v>3.0815628512208173</v>
      </c>
      <c r="CT328" s="62">
        <v>15.556000000000001</v>
      </c>
      <c r="CU328" s="62">
        <v>1940</v>
      </c>
      <c r="CV328" s="62">
        <v>3.3379259252302305</v>
      </c>
      <c r="CW328" s="62">
        <v>15.556000000000001</v>
      </c>
      <c r="CX328" s="62">
        <v>198445</v>
      </c>
      <c r="CY328" s="62">
        <v>368.00827840252055</v>
      </c>
      <c r="CZ328" s="62">
        <v>15.688000000000001</v>
      </c>
      <c r="DA328" s="62">
        <v>10</v>
      </c>
      <c r="DB328" s="62">
        <v>1.9952871998773984E-2</v>
      </c>
      <c r="DC328" s="62">
        <v>15.750999999999999</v>
      </c>
      <c r="DD328" s="62">
        <v>10</v>
      </c>
      <c r="DE328" s="62">
        <v>2.1023532762753643E-2</v>
      </c>
      <c r="DF328" s="62">
        <v>15.82</v>
      </c>
      <c r="DG328" s="62">
        <v>1020</v>
      </c>
      <c r="DH328" s="62">
        <v>2.2801495905208684</v>
      </c>
      <c r="DI328" s="62">
        <v>0</v>
      </c>
      <c r="DJ328" s="62">
        <v>0</v>
      </c>
      <c r="DK328" s="62">
        <v>0</v>
      </c>
      <c r="DL328" s="62">
        <v>0</v>
      </c>
      <c r="DM328" s="62">
        <v>0</v>
      </c>
      <c r="DN328" s="62">
        <v>0</v>
      </c>
      <c r="DO328" s="62">
        <v>16.010000000000002</v>
      </c>
      <c r="DP328" s="62">
        <v>29630</v>
      </c>
      <c r="DQ328" s="62">
        <v>76.030102831430028</v>
      </c>
      <c r="DR328" s="62">
        <v>0</v>
      </c>
      <c r="DS328" s="62">
        <v>0</v>
      </c>
      <c r="DT328" s="62">
        <v>0</v>
      </c>
      <c r="DU328" s="62">
        <v>0</v>
      </c>
      <c r="DV328" s="62">
        <v>0</v>
      </c>
      <c r="DW328" s="62">
        <v>0</v>
      </c>
      <c r="DX328" s="62">
        <v>16.13</v>
      </c>
      <c r="DY328" s="62">
        <v>11135</v>
      </c>
      <c r="DZ328" s="62">
        <v>32.11932617671367</v>
      </c>
      <c r="EA328" s="62"/>
      <c r="EB328" s="62"/>
      <c r="EC328" s="62"/>
      <c r="ED328" s="62"/>
      <c r="EE328" s="62"/>
      <c r="EF328" s="62"/>
      <c r="EG328" s="62">
        <v>16.21</v>
      </c>
      <c r="EH328" s="62">
        <v>108065</v>
      </c>
      <c r="EI328" s="62">
        <v>341.70677873376781</v>
      </c>
      <c r="EJ328" s="62"/>
      <c r="EK328" s="62">
        <v>0</v>
      </c>
      <c r="EL328" s="62">
        <v>0</v>
      </c>
      <c r="EM328" s="62">
        <v>0</v>
      </c>
      <c r="EN328" s="62">
        <v>0</v>
      </c>
      <c r="EO328" s="62">
        <v>0</v>
      </c>
      <c r="EP328" s="62">
        <v>16.292000000000002</v>
      </c>
      <c r="EQ328" s="62">
        <v>680</v>
      </c>
      <c r="ER328" s="62">
        <v>2.3210737033110989</v>
      </c>
      <c r="ES328" s="62">
        <v>16.36</v>
      </c>
      <c r="ET328" s="62">
        <v>10635</v>
      </c>
      <c r="EU328" s="62">
        <v>38.80335451376645</v>
      </c>
      <c r="EV328" s="62">
        <v>16.382000000000001</v>
      </c>
      <c r="EW328" s="62">
        <v>80</v>
      </c>
      <c r="EX328" s="62">
        <v>0.3094619804319273</v>
      </c>
      <c r="EY328" s="62">
        <v>16.399999999999999</v>
      </c>
      <c r="EZ328" s="62">
        <v>46370</v>
      </c>
      <c r="FA328" s="62">
        <v>188.25658485959025</v>
      </c>
      <c r="FB328" s="62">
        <v>16.395</v>
      </c>
      <c r="FC328" s="62">
        <v>40</v>
      </c>
      <c r="FD328" s="62">
        <v>0.16929594227977743</v>
      </c>
      <c r="FE328" s="62">
        <v>16.39</v>
      </c>
      <c r="FF328" s="62">
        <v>5995</v>
      </c>
      <c r="FG328" s="62">
        <v>26.316642851667751</v>
      </c>
      <c r="FH328" s="62">
        <v>16.363</v>
      </c>
      <c r="FI328" s="62">
        <v>40</v>
      </c>
      <c r="FJ328" s="62">
        <v>0.1817043055423315</v>
      </c>
      <c r="FK328" s="62">
        <v>16.34</v>
      </c>
      <c r="FL328" s="76">
        <v>11250</v>
      </c>
      <c r="FM328" s="76">
        <v>52.578203183410722</v>
      </c>
      <c r="FN328" s="76">
        <v>16.314</v>
      </c>
      <c r="FO328" s="76">
        <v>5</v>
      </c>
      <c r="FP328" s="76">
        <v>2.3933585224367841E-2</v>
      </c>
      <c r="FQ328" s="76">
        <v>16.291</v>
      </c>
      <c r="FR328" s="76">
        <v>5</v>
      </c>
      <c r="FS328" s="76">
        <v>2.4421879430976626E-2</v>
      </c>
      <c r="FT328" s="76">
        <v>16.268999999999998</v>
      </c>
      <c r="FU328" s="76">
        <v>1770</v>
      </c>
      <c r="FV328" s="76">
        <v>8.8047999474008023</v>
      </c>
      <c r="FW328" s="76">
        <v>16.25</v>
      </c>
      <c r="FX328" s="76">
        <v>115095</v>
      </c>
      <c r="FY328" s="76">
        <v>581.09433322974701</v>
      </c>
      <c r="FZ328" s="76">
        <v>16.239999999999998</v>
      </c>
      <c r="GA328" s="76">
        <v>0</v>
      </c>
      <c r="GB328" s="76">
        <v>0</v>
      </c>
      <c r="GC328" s="62">
        <v>16.231000000000002</v>
      </c>
      <c r="GD328" s="62">
        <v>0</v>
      </c>
      <c r="GE328" s="62">
        <v>0</v>
      </c>
      <c r="GF328" s="62">
        <v>16.222999999999999</v>
      </c>
      <c r="GG328" s="62">
        <v>0</v>
      </c>
      <c r="GH328" s="62">
        <v>0</v>
      </c>
      <c r="GI328" s="62">
        <v>16.215</v>
      </c>
      <c r="GJ328" s="62">
        <v>250</v>
      </c>
      <c r="GK328" s="62">
        <v>1.3066145479855222</v>
      </c>
      <c r="GL328" s="62">
        <v>16.202000000000002</v>
      </c>
      <c r="GM328" s="62">
        <v>0</v>
      </c>
      <c r="GN328" s="62">
        <v>0</v>
      </c>
      <c r="GO328" s="62">
        <v>16.190000000000001</v>
      </c>
      <c r="GP328" s="62">
        <v>7810</v>
      </c>
      <c r="GQ328" s="62">
        <v>41.07597091375635</v>
      </c>
      <c r="GR328" s="62">
        <v>16.169</v>
      </c>
      <c r="GS328" s="62">
        <v>0</v>
      </c>
      <c r="GT328" s="62">
        <v>0</v>
      </c>
      <c r="GU328" s="62">
        <v>16.151</v>
      </c>
      <c r="GV328" s="62">
        <v>370</v>
      </c>
      <c r="GW328" s="62">
        <v>1.9215039953951447</v>
      </c>
      <c r="GX328" s="62">
        <v>16.135000000000002</v>
      </c>
      <c r="GY328" s="62">
        <v>0</v>
      </c>
      <c r="GZ328" s="62">
        <v>0</v>
      </c>
      <c r="HA328" s="62">
        <v>16.12</v>
      </c>
      <c r="HB328" s="62">
        <v>22400</v>
      </c>
      <c r="HC328" s="62">
        <v>113.0070564264483</v>
      </c>
      <c r="HD328" s="62">
        <v>16.07</v>
      </c>
      <c r="HE328" s="62">
        <v>1770</v>
      </c>
      <c r="HF328" s="62">
        <v>8.5865986548225841</v>
      </c>
      <c r="HG328" s="62">
        <v>16.100000000000001</v>
      </c>
      <c r="HH328" s="62">
        <v>0</v>
      </c>
      <c r="HI328" s="62">
        <v>0</v>
      </c>
      <c r="HJ328" s="62">
        <v>0</v>
      </c>
      <c r="HK328" s="62">
        <v>0</v>
      </c>
      <c r="HL328" s="62">
        <v>0</v>
      </c>
      <c r="HM328" s="62">
        <v>16.100000000000001</v>
      </c>
      <c r="HN328" s="62">
        <v>0</v>
      </c>
      <c r="HO328" s="62">
        <v>0</v>
      </c>
      <c r="HP328" s="62">
        <v>16.100000000000001</v>
      </c>
      <c r="HQ328" s="62">
        <v>0</v>
      </c>
      <c r="HR328" s="62">
        <v>0</v>
      </c>
    </row>
    <row r="329" spans="32:226" s="43" customFormat="1">
      <c r="AF329" s="54">
        <v>42485</v>
      </c>
      <c r="AG329" s="43">
        <v>13.484999999999999</v>
      </c>
      <c r="AH329" s="43">
        <v>61447</v>
      </c>
      <c r="AI329" s="43">
        <f t="shared" ref="AI329:AI392" si="87">IF(ISERROR(AH329+1-1),0,AH329)</f>
        <v>61447</v>
      </c>
      <c r="AK329" s="58">
        <f t="shared" ref="AK329:AK392" si="88">AS329</f>
        <v>42373</v>
      </c>
      <c r="AL329" s="43">
        <f t="shared" si="85"/>
        <v>324</v>
      </c>
      <c r="AM329" s="43">
        <f>IF(AK329="","",NETWORKDAYS(AK329,$AM$2,FERIADOS!$A$1:$A$830)-1)</f>
        <v>251</v>
      </c>
      <c r="AN329" s="63">
        <v>4.0399000000000003</v>
      </c>
      <c r="AO329" s="43">
        <f t="shared" si="82"/>
        <v>15.76</v>
      </c>
      <c r="AP329" s="50">
        <f t="shared" si="83"/>
        <v>148220</v>
      </c>
      <c r="AQ329" s="59">
        <f t="shared" si="86"/>
        <v>272.86294231082127</v>
      </c>
      <c r="AR329" s="59">
        <f t="shared" si="84"/>
        <v>0</v>
      </c>
      <c r="AS329" s="72">
        <v>42373</v>
      </c>
      <c r="AT329" s="73">
        <v>1415.4493687789047</v>
      </c>
      <c r="AU329" s="62">
        <v>0</v>
      </c>
      <c r="AV329" s="62">
        <v>0</v>
      </c>
      <c r="AW329" s="62">
        <v>0</v>
      </c>
      <c r="AX329" s="62">
        <v>0</v>
      </c>
      <c r="AY329" s="62">
        <v>0</v>
      </c>
      <c r="AZ329" s="62">
        <v>0</v>
      </c>
      <c r="BA329" s="62">
        <v>0</v>
      </c>
      <c r="BB329" s="62">
        <v>0</v>
      </c>
      <c r="BC329" s="62">
        <v>0</v>
      </c>
      <c r="BD329" s="62">
        <v>0</v>
      </c>
      <c r="BE329" s="62">
        <v>0</v>
      </c>
      <c r="BF329" s="62">
        <v>0</v>
      </c>
      <c r="BG329" s="62">
        <v>0</v>
      </c>
      <c r="BH329" s="62">
        <v>0</v>
      </c>
      <c r="BI329" s="62">
        <v>0</v>
      </c>
      <c r="BJ329" s="62">
        <v>0</v>
      </c>
      <c r="BK329" s="62">
        <v>0</v>
      </c>
      <c r="BL329" s="62">
        <v>0</v>
      </c>
      <c r="BM329" s="62">
        <v>0</v>
      </c>
      <c r="BN329" s="74">
        <v>0</v>
      </c>
      <c r="BO329" s="75">
        <v>0</v>
      </c>
      <c r="BP329" s="62">
        <v>14.352</v>
      </c>
      <c r="BQ329" s="62">
        <v>47605</v>
      </c>
      <c r="BR329" s="62">
        <v>8.4918692320458451</v>
      </c>
      <c r="BS329" s="62">
        <v>14.5</v>
      </c>
      <c r="BT329" s="62">
        <v>8490</v>
      </c>
      <c r="BU329" s="62">
        <v>2.8513914048733362</v>
      </c>
      <c r="BV329" s="62">
        <v>14.74</v>
      </c>
      <c r="BW329" s="62">
        <v>63720</v>
      </c>
      <c r="BX329" s="62">
        <v>32.695629922486248</v>
      </c>
      <c r="BY329" s="62">
        <v>14.89</v>
      </c>
      <c r="BZ329" s="62">
        <v>3010</v>
      </c>
      <c r="CA329" s="62">
        <v>2.0170251724947033</v>
      </c>
      <c r="CB329" s="62">
        <v>15.1</v>
      </c>
      <c r="CC329" s="62">
        <v>8715</v>
      </c>
      <c r="CD329" s="62">
        <v>7.2326060738747824</v>
      </c>
      <c r="CE329" s="62">
        <v>15.215</v>
      </c>
      <c r="CF329" s="62">
        <v>46630</v>
      </c>
      <c r="CG329" s="62">
        <v>46.321735434729241</v>
      </c>
      <c r="CH329" s="62">
        <v>15.381</v>
      </c>
      <c r="CI329" s="62">
        <v>10</v>
      </c>
      <c r="CJ329" s="62">
        <v>1.1440604190007824E-2</v>
      </c>
      <c r="CK329" s="62">
        <v>15.516</v>
      </c>
      <c r="CL329" s="62">
        <v>15</v>
      </c>
      <c r="CM329" s="62">
        <v>1.9568370392613828E-2</v>
      </c>
      <c r="CN329" s="62">
        <v>15.61</v>
      </c>
      <c r="CO329" s="62">
        <v>14535</v>
      </c>
      <c r="CP329" s="62">
        <v>21.033209613119762</v>
      </c>
      <c r="CQ329" s="62">
        <v>15.731</v>
      </c>
      <c r="CR329" s="62">
        <v>15</v>
      </c>
      <c r="CS329" s="62">
        <v>2.367090923457376E-2</v>
      </c>
      <c r="CT329" s="62">
        <v>15.731</v>
      </c>
      <c r="CU329" s="62">
        <v>15</v>
      </c>
      <c r="CV329" s="62">
        <v>2.5626411209673756E-2</v>
      </c>
      <c r="CW329" s="62">
        <v>15.731</v>
      </c>
      <c r="CX329" s="62">
        <v>148220</v>
      </c>
      <c r="CY329" s="62">
        <v>272.86294231082127</v>
      </c>
      <c r="CZ329" s="62">
        <v>15.86</v>
      </c>
      <c r="DA329" s="62">
        <v>15</v>
      </c>
      <c r="DB329" s="62">
        <v>2.9690815275741959E-2</v>
      </c>
      <c r="DC329" s="62">
        <v>15.93</v>
      </c>
      <c r="DD329" s="62">
        <v>15</v>
      </c>
      <c r="DE329" s="62">
        <v>3.126953847826227E-2</v>
      </c>
      <c r="DF329" s="62">
        <v>16.009</v>
      </c>
      <c r="DG329" s="62">
        <v>3790</v>
      </c>
      <c r="DH329" s="62">
        <v>8.395997964797445</v>
      </c>
      <c r="DI329" s="62">
        <v>0</v>
      </c>
      <c r="DJ329" s="62">
        <v>0</v>
      </c>
      <c r="DK329" s="62">
        <v>0</v>
      </c>
      <c r="DL329" s="62">
        <v>0</v>
      </c>
      <c r="DM329" s="62">
        <v>0</v>
      </c>
      <c r="DN329" s="62">
        <v>0</v>
      </c>
      <c r="DO329" s="62">
        <v>16.170000000000002</v>
      </c>
      <c r="DP329" s="62">
        <v>21795</v>
      </c>
      <c r="DQ329" s="62">
        <v>55.405797782894766</v>
      </c>
      <c r="DR329" s="62">
        <v>0</v>
      </c>
      <c r="DS329" s="62">
        <v>0</v>
      </c>
      <c r="DT329" s="62">
        <v>0</v>
      </c>
      <c r="DU329" s="62">
        <v>0</v>
      </c>
      <c r="DV329" s="62">
        <v>0</v>
      </c>
      <c r="DW329" s="62">
        <v>0</v>
      </c>
      <c r="DX329" s="62">
        <v>16.3</v>
      </c>
      <c r="DY329" s="62">
        <v>6885</v>
      </c>
      <c r="DZ329" s="62">
        <v>19.656287340728927</v>
      </c>
      <c r="EA329" s="62"/>
      <c r="EB329" s="62"/>
      <c r="EC329" s="62"/>
      <c r="ED329" s="62"/>
      <c r="EE329" s="62"/>
      <c r="EF329" s="62"/>
      <c r="EG329" s="62">
        <v>16.5</v>
      </c>
      <c r="EH329" s="62">
        <v>59150</v>
      </c>
      <c r="EI329" s="62">
        <v>184.43066982605663</v>
      </c>
      <c r="EJ329" s="62"/>
      <c r="EK329" s="62">
        <v>0</v>
      </c>
      <c r="EL329" s="62">
        <v>0</v>
      </c>
      <c r="EM329" s="62">
        <v>0</v>
      </c>
      <c r="EN329" s="62">
        <v>0</v>
      </c>
      <c r="EO329" s="62">
        <v>0</v>
      </c>
      <c r="EP329" s="62">
        <v>16.593</v>
      </c>
      <c r="EQ329" s="62">
        <v>905</v>
      </c>
      <c r="ER329" s="62">
        <v>3.0426434459706599</v>
      </c>
      <c r="ES329" s="62">
        <v>16.670000000000002</v>
      </c>
      <c r="ET329" s="62">
        <v>9470</v>
      </c>
      <c r="EU329" s="62">
        <v>33.996187176812086</v>
      </c>
      <c r="EV329" s="62">
        <v>16.687000000000001</v>
      </c>
      <c r="EW329" s="62">
        <v>165</v>
      </c>
      <c r="EX329" s="62">
        <v>0.6275691545558939</v>
      </c>
      <c r="EY329" s="62">
        <v>16.7</v>
      </c>
      <c r="EZ329" s="62">
        <v>36040</v>
      </c>
      <c r="FA329" s="62">
        <v>143.7808082815105</v>
      </c>
      <c r="FB329" s="62">
        <v>16.7</v>
      </c>
      <c r="FC329" s="62">
        <v>75</v>
      </c>
      <c r="FD329" s="62">
        <v>0.31164351178791161</v>
      </c>
      <c r="FE329" s="62">
        <v>16.7</v>
      </c>
      <c r="FF329" s="62">
        <v>4380</v>
      </c>
      <c r="FG329" s="62">
        <v>18.8592658045986</v>
      </c>
      <c r="FH329" s="62">
        <v>16.651</v>
      </c>
      <c r="FI329" s="62">
        <v>80</v>
      </c>
      <c r="FJ329" s="62">
        <v>0.35649515912792373</v>
      </c>
      <c r="FK329" s="62">
        <v>16.61</v>
      </c>
      <c r="FL329" s="76">
        <v>13905</v>
      </c>
      <c r="FM329" s="76">
        <v>63.754946783293754</v>
      </c>
      <c r="FN329" s="76">
        <v>16.600999999999999</v>
      </c>
      <c r="FO329" s="76">
        <v>0</v>
      </c>
      <c r="FP329" s="76">
        <v>0</v>
      </c>
      <c r="FQ329" s="76">
        <v>16.594000000000001</v>
      </c>
      <c r="FR329" s="76">
        <v>0</v>
      </c>
      <c r="FS329" s="76">
        <v>0</v>
      </c>
      <c r="FT329" s="76">
        <v>16.585999999999999</v>
      </c>
      <c r="FU329" s="76">
        <v>5</v>
      </c>
      <c r="FV329" s="76">
        <v>2.4298566957884609E-2</v>
      </c>
      <c r="FW329" s="76">
        <v>16.579999999999998</v>
      </c>
      <c r="FX329" s="76">
        <v>71555</v>
      </c>
      <c r="FY329" s="76">
        <v>352.44404588030255</v>
      </c>
      <c r="FZ329" s="76">
        <v>16.571999999999999</v>
      </c>
      <c r="GA329" s="76">
        <v>0</v>
      </c>
      <c r="GB329" s="76">
        <v>0</v>
      </c>
      <c r="GC329" s="62">
        <v>16.564</v>
      </c>
      <c r="GD329" s="62">
        <v>0</v>
      </c>
      <c r="GE329" s="62">
        <v>0</v>
      </c>
      <c r="GF329" s="62">
        <v>16.556999999999999</v>
      </c>
      <c r="GG329" s="62">
        <v>0</v>
      </c>
      <c r="GH329" s="62">
        <v>0</v>
      </c>
      <c r="GI329" s="62">
        <v>16.550999999999998</v>
      </c>
      <c r="GJ329" s="62">
        <v>975</v>
      </c>
      <c r="GK329" s="62">
        <v>4.9548458425701334</v>
      </c>
      <c r="GL329" s="62">
        <v>16.54</v>
      </c>
      <c r="GM329" s="62">
        <v>0</v>
      </c>
      <c r="GN329" s="62">
        <v>0</v>
      </c>
      <c r="GO329" s="62">
        <v>16.53</v>
      </c>
      <c r="GP329" s="62">
        <v>12040</v>
      </c>
      <c r="GQ329" s="62">
        <v>61.372053078386834</v>
      </c>
      <c r="GR329" s="62">
        <v>16.503</v>
      </c>
      <c r="GS329" s="62">
        <v>0</v>
      </c>
      <c r="GT329" s="62">
        <v>0</v>
      </c>
      <c r="GU329" s="62">
        <v>16.48</v>
      </c>
      <c r="GV329" s="62">
        <v>275</v>
      </c>
      <c r="GW329" s="62">
        <v>1.3812086159696138</v>
      </c>
      <c r="GX329" s="62">
        <v>16.475000000000001</v>
      </c>
      <c r="GY329" s="62">
        <v>0</v>
      </c>
      <c r="GZ329" s="62">
        <v>0</v>
      </c>
      <c r="HA329" s="62">
        <v>16.47</v>
      </c>
      <c r="HB329" s="62">
        <v>14210</v>
      </c>
      <c r="HC329" s="62">
        <v>69.006928749356661</v>
      </c>
      <c r="HD329" s="62">
        <v>16.420000000000002</v>
      </c>
      <c r="HE329" s="62">
        <v>0</v>
      </c>
      <c r="HF329" s="62">
        <v>0</v>
      </c>
      <c r="HG329" s="62">
        <v>16.45</v>
      </c>
      <c r="HH329" s="62">
        <v>0</v>
      </c>
      <c r="HI329" s="62">
        <v>0</v>
      </c>
      <c r="HJ329" s="62">
        <v>0</v>
      </c>
      <c r="HK329" s="62">
        <v>0</v>
      </c>
      <c r="HL329" s="62">
        <v>0</v>
      </c>
      <c r="HM329" s="62">
        <v>16.45</v>
      </c>
      <c r="HN329" s="62">
        <v>0</v>
      </c>
      <c r="HO329" s="62">
        <v>0</v>
      </c>
      <c r="HP329" s="62">
        <v>16.45</v>
      </c>
      <c r="HQ329" s="62">
        <v>0</v>
      </c>
      <c r="HR329" s="62">
        <v>0</v>
      </c>
    </row>
    <row r="330" spans="32:226" s="43" customFormat="1">
      <c r="AF330" s="54">
        <v>42486</v>
      </c>
      <c r="AG330" s="43">
        <v>13.545</v>
      </c>
      <c r="AH330" s="43">
        <v>160137</v>
      </c>
      <c r="AI330" s="43">
        <f t="shared" si="87"/>
        <v>160137</v>
      </c>
      <c r="AK330" s="58">
        <f t="shared" si="88"/>
        <v>42368</v>
      </c>
      <c r="AL330" s="43">
        <f t="shared" si="85"/>
        <v>325</v>
      </c>
      <c r="AM330" s="43">
        <f>IF(AK330="","",NETWORKDAYS(AK330,$AM$2,FERIADOS!$A$1:$A$830)-1)</f>
        <v>253</v>
      </c>
      <c r="AN330" s="63">
        <v>3.9578000000000002</v>
      </c>
      <c r="AO330" s="43">
        <f t="shared" ref="AO330:AO393" si="89">IF(ISERROR(VLOOKUP(AK330,$AF$8:$AI$2288,2,FALSE)),0,VLOOKUP(AK330,$AF$8:$AI$2288,2,FALSE))</f>
        <v>15.87</v>
      </c>
      <c r="AP330" s="50">
        <f t="shared" ref="AP330:AP393" si="90">IF(ISERROR(VLOOKUP(AK330,$AF$8:$AI$2288,4,FALSE)),0,VLOOKUP(AK330,$AF$8:$AI$2288,4,FALSE))</f>
        <v>84345</v>
      </c>
      <c r="AQ330" s="59">
        <f t="shared" si="86"/>
        <v>159.26839916254465</v>
      </c>
      <c r="AR330" s="59">
        <f t="shared" ref="AR330:AR393" si="91">AQ330-CY330</f>
        <v>0</v>
      </c>
      <c r="AS330" s="72">
        <v>42368</v>
      </c>
      <c r="AT330" s="73">
        <v>1633.3326580233538</v>
      </c>
      <c r="AU330" s="62">
        <v>0</v>
      </c>
      <c r="AV330" s="62">
        <v>0</v>
      </c>
      <c r="AW330" s="62">
        <v>0</v>
      </c>
      <c r="AX330" s="62">
        <v>0</v>
      </c>
      <c r="AY330" s="62">
        <v>0</v>
      </c>
      <c r="AZ330" s="62">
        <v>0</v>
      </c>
      <c r="BA330" s="62">
        <v>0</v>
      </c>
      <c r="BB330" s="62">
        <v>0</v>
      </c>
      <c r="BC330" s="62">
        <v>0</v>
      </c>
      <c r="BD330" s="62">
        <v>0</v>
      </c>
      <c r="BE330" s="62">
        <v>0</v>
      </c>
      <c r="BF330" s="62">
        <v>0</v>
      </c>
      <c r="BG330" s="62">
        <v>0</v>
      </c>
      <c r="BH330" s="62">
        <v>0</v>
      </c>
      <c r="BI330" s="62">
        <v>0</v>
      </c>
      <c r="BJ330" s="62">
        <v>0</v>
      </c>
      <c r="BK330" s="62">
        <v>0</v>
      </c>
      <c r="BL330" s="62">
        <v>0</v>
      </c>
      <c r="BM330" s="62">
        <v>14.135</v>
      </c>
      <c r="BN330" s="74">
        <v>11815</v>
      </c>
      <c r="BO330" s="75">
        <v>0.31088387466287054</v>
      </c>
      <c r="BP330" s="62">
        <v>14.335000000000001</v>
      </c>
      <c r="BQ330" s="62">
        <v>41600</v>
      </c>
      <c r="BR330" s="62">
        <v>8.2885312813825642</v>
      </c>
      <c r="BS330" s="62">
        <v>14.475999999999999</v>
      </c>
      <c r="BT330" s="62">
        <v>20870</v>
      </c>
      <c r="BU330" s="62">
        <v>7.5061487901870523</v>
      </c>
      <c r="BV330" s="62">
        <v>14.74</v>
      </c>
      <c r="BW330" s="62">
        <v>33705</v>
      </c>
      <c r="BX330" s="62">
        <v>18.20285046713672</v>
      </c>
      <c r="BY330" s="62">
        <v>14.994999999999999</v>
      </c>
      <c r="BZ330" s="62">
        <v>2015</v>
      </c>
      <c r="CA330" s="62">
        <v>1.4086226797085273</v>
      </c>
      <c r="CB330" s="62">
        <v>15.13</v>
      </c>
      <c r="CC330" s="62">
        <v>12450</v>
      </c>
      <c r="CD330" s="62">
        <v>10.735457389131629</v>
      </c>
      <c r="CE330" s="62">
        <v>15.185</v>
      </c>
      <c r="CF330" s="62">
        <v>21580</v>
      </c>
      <c r="CG330" s="62">
        <v>22.21586633796467</v>
      </c>
      <c r="CH330" s="62">
        <v>15.384</v>
      </c>
      <c r="CI330" s="62">
        <v>15</v>
      </c>
      <c r="CJ330" s="62">
        <v>1.7735963946648184E-2</v>
      </c>
      <c r="CK330" s="62">
        <v>15.545999999999999</v>
      </c>
      <c r="CL330" s="62">
        <v>10</v>
      </c>
      <c r="CM330" s="62">
        <v>1.345250368289503E-2</v>
      </c>
      <c r="CN330" s="62">
        <v>15.66</v>
      </c>
      <c r="CO330" s="62">
        <v>6030</v>
      </c>
      <c r="CP330" s="62">
        <v>8.9834136732361145</v>
      </c>
      <c r="CQ330" s="62">
        <v>15.808</v>
      </c>
      <c r="CR330" s="62">
        <v>10</v>
      </c>
      <c r="CS330" s="62">
        <v>1.6222642134704771E-2</v>
      </c>
      <c r="CT330" s="62">
        <v>15.808</v>
      </c>
      <c r="CU330" s="62">
        <v>10</v>
      </c>
      <c r="CV330" s="62">
        <v>1.7547493737877583E-2</v>
      </c>
      <c r="CW330" s="62">
        <v>15.808</v>
      </c>
      <c r="CX330" s="62">
        <v>84345</v>
      </c>
      <c r="CY330" s="62">
        <v>159.26839916254465</v>
      </c>
      <c r="CZ330" s="62">
        <v>15.974</v>
      </c>
      <c r="DA330" s="62">
        <v>15</v>
      </c>
      <c r="DB330" s="62">
        <v>3.0429520038883006E-2</v>
      </c>
      <c r="DC330" s="62">
        <v>16.047999999999998</v>
      </c>
      <c r="DD330" s="62">
        <v>15</v>
      </c>
      <c r="DE330" s="62">
        <v>3.2028451688722641E-2</v>
      </c>
      <c r="DF330" s="62">
        <v>16.13</v>
      </c>
      <c r="DG330" s="62">
        <v>565</v>
      </c>
      <c r="DH330" s="62">
        <v>1.2811882248560218</v>
      </c>
      <c r="DI330" s="62">
        <v>0</v>
      </c>
      <c r="DJ330" s="62">
        <v>0</v>
      </c>
      <c r="DK330" s="62">
        <v>0</v>
      </c>
      <c r="DL330" s="62">
        <v>0</v>
      </c>
      <c r="DM330" s="62">
        <v>0</v>
      </c>
      <c r="DN330" s="62">
        <v>0</v>
      </c>
      <c r="DO330" s="62">
        <v>16.32</v>
      </c>
      <c r="DP330" s="62">
        <v>26815</v>
      </c>
      <c r="DQ330" s="62">
        <v>69.643283226600545</v>
      </c>
      <c r="DR330" s="62">
        <v>0</v>
      </c>
      <c r="DS330" s="62">
        <v>0</v>
      </c>
      <c r="DT330" s="62">
        <v>0</v>
      </c>
      <c r="DU330" s="62">
        <v>0</v>
      </c>
      <c r="DV330" s="62">
        <v>0</v>
      </c>
      <c r="DW330" s="62">
        <v>0</v>
      </c>
      <c r="DX330" s="62">
        <v>16.47</v>
      </c>
      <c r="DY330" s="62">
        <v>11565</v>
      </c>
      <c r="DZ330" s="62">
        <v>33.679223131961905</v>
      </c>
      <c r="EA330" s="62"/>
      <c r="EB330" s="62"/>
      <c r="EC330" s="62"/>
      <c r="ED330" s="62"/>
      <c r="EE330" s="62"/>
      <c r="EF330" s="62"/>
      <c r="EG330" s="62">
        <v>16.53</v>
      </c>
      <c r="EH330" s="62">
        <v>188185</v>
      </c>
      <c r="EI330" s="62">
        <v>600.13507836058125</v>
      </c>
      <c r="EJ330" s="62"/>
      <c r="EK330" s="62">
        <v>0</v>
      </c>
      <c r="EL330" s="62">
        <v>0</v>
      </c>
      <c r="EM330" s="62">
        <v>0</v>
      </c>
      <c r="EN330" s="62">
        <v>0</v>
      </c>
      <c r="EO330" s="62">
        <v>0</v>
      </c>
      <c r="EP330" s="62">
        <v>16.63</v>
      </c>
      <c r="EQ330" s="62">
        <v>240</v>
      </c>
      <c r="ER330" s="62">
        <v>0.82470368039559783</v>
      </c>
      <c r="ES330" s="62">
        <v>16.690000000000001</v>
      </c>
      <c r="ET330" s="62">
        <v>4535</v>
      </c>
      <c r="EU330" s="62">
        <v>16.640667220280129</v>
      </c>
      <c r="EV330" s="62">
        <v>16.701000000000001</v>
      </c>
      <c r="EW330" s="62">
        <v>2060</v>
      </c>
      <c r="EX330" s="62">
        <v>8.0074376286635935</v>
      </c>
      <c r="EY330" s="62">
        <v>16.71</v>
      </c>
      <c r="EZ330" s="62">
        <v>55600</v>
      </c>
      <c r="FA330" s="62">
        <v>226.66372554717108</v>
      </c>
      <c r="FB330" s="62">
        <v>16.71</v>
      </c>
      <c r="FC330" s="62">
        <v>75</v>
      </c>
      <c r="FD330" s="62">
        <v>0.31838566871395863</v>
      </c>
      <c r="FE330" s="62">
        <v>16.71</v>
      </c>
      <c r="FF330" s="62">
        <v>10975</v>
      </c>
      <c r="FG330" s="62">
        <v>48.268717921524001</v>
      </c>
      <c r="FH330" s="62">
        <v>16.693999999999999</v>
      </c>
      <c r="FI330" s="62">
        <v>205</v>
      </c>
      <c r="FJ330" s="62">
        <v>0.93168282206437369</v>
      </c>
      <c r="FK330" s="62">
        <v>16.68</v>
      </c>
      <c r="FL330" s="76">
        <v>4480</v>
      </c>
      <c r="FM330" s="76">
        <v>20.920460552040907</v>
      </c>
      <c r="FN330" s="76">
        <v>16.663</v>
      </c>
      <c r="FO330" s="76">
        <v>5</v>
      </c>
      <c r="FP330" s="76">
        <v>2.3882771675513021E-2</v>
      </c>
      <c r="FQ330" s="76">
        <v>16.646999999999998</v>
      </c>
      <c r="FR330" s="76">
        <v>110</v>
      </c>
      <c r="FS330" s="76">
        <v>0.53549381819473807</v>
      </c>
      <c r="FT330" s="76">
        <v>16.632999999999999</v>
      </c>
      <c r="FU330" s="76">
        <v>0</v>
      </c>
      <c r="FV330" s="76">
        <v>0</v>
      </c>
      <c r="FW330" s="76">
        <v>16.62</v>
      </c>
      <c r="FX330" s="76">
        <v>55630</v>
      </c>
      <c r="FY330" s="76">
        <v>279.22009437492812</v>
      </c>
      <c r="FZ330" s="76">
        <v>16.594999999999999</v>
      </c>
      <c r="GA330" s="76">
        <v>0</v>
      </c>
      <c r="GB330" s="76">
        <v>0</v>
      </c>
      <c r="GC330" s="62">
        <v>16.571999999999999</v>
      </c>
      <c r="GD330" s="62">
        <v>40</v>
      </c>
      <c r="GE330" s="62">
        <v>0.20502540870438038</v>
      </c>
      <c r="GF330" s="62">
        <v>16.55</v>
      </c>
      <c r="GG330" s="62">
        <v>0</v>
      </c>
      <c r="GH330" s="62">
        <v>0</v>
      </c>
      <c r="GI330" s="62">
        <v>16.53</v>
      </c>
      <c r="GJ330" s="62">
        <v>405</v>
      </c>
      <c r="GK330" s="62">
        <v>2.1037413909765017</v>
      </c>
      <c r="GL330" s="62">
        <v>16.541</v>
      </c>
      <c r="GM330" s="62">
        <v>0</v>
      </c>
      <c r="GN330" s="62">
        <v>0</v>
      </c>
      <c r="GO330" s="62">
        <v>16.55</v>
      </c>
      <c r="GP330" s="62">
        <v>8470</v>
      </c>
      <c r="GQ330" s="62">
        <v>44.006453321698338</v>
      </c>
      <c r="GR330" s="62">
        <v>16.513000000000002</v>
      </c>
      <c r="GS330" s="62">
        <v>0</v>
      </c>
      <c r="GT330" s="62">
        <v>0</v>
      </c>
      <c r="GU330" s="62">
        <v>16.48</v>
      </c>
      <c r="GV330" s="62">
        <v>1815</v>
      </c>
      <c r="GW330" s="62">
        <v>9.3030843936044487</v>
      </c>
      <c r="GX330" s="62">
        <v>16.527000000000001</v>
      </c>
      <c r="GY330" s="62">
        <v>0</v>
      </c>
      <c r="GZ330" s="62">
        <v>0</v>
      </c>
      <c r="HA330" s="62">
        <v>16.57</v>
      </c>
      <c r="HB330" s="62">
        <v>6795</v>
      </c>
      <c r="HC330" s="62">
        <v>33.384522604607312</v>
      </c>
      <c r="HD330" s="62">
        <v>16.52</v>
      </c>
      <c r="HE330" s="62">
        <v>40</v>
      </c>
      <c r="HF330" s="62">
        <v>0.1882157229269093</v>
      </c>
      <c r="HG330" s="62">
        <v>16.55</v>
      </c>
      <c r="HH330" s="62">
        <v>0</v>
      </c>
      <c r="HI330" s="62">
        <v>0</v>
      </c>
      <c r="HJ330" s="62">
        <v>0</v>
      </c>
      <c r="HK330" s="62">
        <v>0</v>
      </c>
      <c r="HL330" s="62">
        <v>0</v>
      </c>
      <c r="HM330" s="62">
        <v>16.55</v>
      </c>
      <c r="HN330" s="62">
        <v>0</v>
      </c>
      <c r="HO330" s="62">
        <v>0</v>
      </c>
      <c r="HP330" s="62">
        <v>16.55</v>
      </c>
      <c r="HQ330" s="62">
        <v>0</v>
      </c>
      <c r="HR330" s="62">
        <v>0</v>
      </c>
    </row>
    <row r="331" spans="32:226" s="43" customFormat="1">
      <c r="AF331" s="54">
        <v>42487</v>
      </c>
      <c r="AG331" s="43">
        <v>13.53</v>
      </c>
      <c r="AH331" s="43">
        <v>277558</v>
      </c>
      <c r="AI331" s="43">
        <f t="shared" si="87"/>
        <v>277558</v>
      </c>
      <c r="AK331" s="58">
        <f t="shared" si="88"/>
        <v>42367</v>
      </c>
      <c r="AL331" s="43">
        <f t="shared" si="85"/>
        <v>326</v>
      </c>
      <c r="AM331" s="43">
        <f>IF(AK331="","",NETWORKDAYS(AK331,$AM$2,FERIADOS!$A$1:$A$830)-1)</f>
        <v>254</v>
      </c>
      <c r="AN331" s="63">
        <v>3.8641999999999999</v>
      </c>
      <c r="AO331" s="43">
        <f t="shared" si="89"/>
        <v>15.85</v>
      </c>
      <c r="AP331" s="50">
        <f t="shared" si="90"/>
        <v>96070</v>
      </c>
      <c r="AQ331" s="59">
        <f t="shared" ref="AQ331:AQ394" si="92">((100000/((AO331/100+1-0.01%)^(AM331/252))-100000/((AO331/100+1+0.01%)^(AM331/252)))/2)*AP331/1000/AN331</f>
        <v>186.49285001259372</v>
      </c>
      <c r="AR331" s="59">
        <f t="shared" si="91"/>
        <v>0</v>
      </c>
      <c r="AS331" s="72">
        <v>42367</v>
      </c>
      <c r="AT331" s="73">
        <v>1116.0047575259671</v>
      </c>
      <c r="AU331" s="62">
        <v>0</v>
      </c>
      <c r="AV331" s="62">
        <v>0</v>
      </c>
      <c r="AW331" s="62">
        <v>0</v>
      </c>
      <c r="AX331" s="62">
        <v>0</v>
      </c>
      <c r="AY331" s="62">
        <v>0</v>
      </c>
      <c r="AZ331" s="62">
        <v>0</v>
      </c>
      <c r="BA331" s="62">
        <v>0</v>
      </c>
      <c r="BB331" s="62">
        <v>0</v>
      </c>
      <c r="BC331" s="62">
        <v>0</v>
      </c>
      <c r="BD331" s="62">
        <v>0</v>
      </c>
      <c r="BE331" s="62">
        <v>0</v>
      </c>
      <c r="BF331" s="62">
        <v>0</v>
      </c>
      <c r="BG331" s="62">
        <v>0</v>
      </c>
      <c r="BH331" s="62">
        <v>0</v>
      </c>
      <c r="BI331" s="62">
        <v>0</v>
      </c>
      <c r="BJ331" s="62">
        <v>0</v>
      </c>
      <c r="BK331" s="62">
        <v>0</v>
      </c>
      <c r="BL331" s="62">
        <v>0</v>
      </c>
      <c r="BM331" s="62">
        <v>14.13</v>
      </c>
      <c r="BN331" s="74">
        <v>22770</v>
      </c>
      <c r="BO331" s="75">
        <v>0.81780914122160042</v>
      </c>
      <c r="BP331" s="62">
        <v>14.3</v>
      </c>
      <c r="BQ331" s="62">
        <v>28910</v>
      </c>
      <c r="BR331" s="62">
        <v>6.1549531974249554</v>
      </c>
      <c r="BS331" s="62">
        <v>14.46</v>
      </c>
      <c r="BT331" s="62">
        <v>130</v>
      </c>
      <c r="BU331" s="62">
        <v>4.9010547517582888E-2</v>
      </c>
      <c r="BV331" s="62">
        <v>14.72</v>
      </c>
      <c r="BW331" s="62">
        <v>47135</v>
      </c>
      <c r="BX331" s="62">
        <v>26.471252050854826</v>
      </c>
      <c r="BY331" s="62">
        <v>14.87</v>
      </c>
      <c r="BZ331" s="62">
        <v>500</v>
      </c>
      <c r="CA331" s="62">
        <v>0.36258879986764453</v>
      </c>
      <c r="CB331" s="62">
        <v>15.02</v>
      </c>
      <c r="CC331" s="62">
        <v>80</v>
      </c>
      <c r="CD331" s="62">
        <v>7.1383683611341439E-2</v>
      </c>
      <c r="CE331" s="62">
        <v>15.16</v>
      </c>
      <c r="CF331" s="62">
        <v>45570</v>
      </c>
      <c r="CG331" s="62">
        <v>48.416106087185639</v>
      </c>
      <c r="CH331" s="62">
        <v>15.356999999999999</v>
      </c>
      <c r="CI331" s="62">
        <v>105</v>
      </c>
      <c r="CJ331" s="62">
        <v>0.12799315995693605</v>
      </c>
      <c r="CK331" s="62">
        <v>15.516999999999999</v>
      </c>
      <c r="CL331" s="62">
        <v>5</v>
      </c>
      <c r="CM331" s="62">
        <v>6.9284183179724084E-3</v>
      </c>
      <c r="CN331" s="62">
        <v>15.63</v>
      </c>
      <c r="CO331" s="62">
        <v>4275</v>
      </c>
      <c r="CP331" s="62">
        <v>6.556299046557406</v>
      </c>
      <c r="CQ331" s="62">
        <v>15.81</v>
      </c>
      <c r="CR331" s="62">
        <v>5</v>
      </c>
      <c r="CS331" s="62">
        <v>8.3418583762166921E-3</v>
      </c>
      <c r="CT331" s="62">
        <v>15.81</v>
      </c>
      <c r="CU331" s="62">
        <v>5</v>
      </c>
      <c r="CV331" s="62">
        <v>9.0194471658346011E-3</v>
      </c>
      <c r="CW331" s="62">
        <v>15.81</v>
      </c>
      <c r="CX331" s="62">
        <v>96070</v>
      </c>
      <c r="CY331" s="62">
        <v>186.49285001259372</v>
      </c>
      <c r="CZ331" s="62">
        <v>15.957000000000001</v>
      </c>
      <c r="DA331" s="62">
        <v>5</v>
      </c>
      <c r="DB331" s="62">
        <v>1.0423583035285984E-2</v>
      </c>
      <c r="DC331" s="62">
        <v>16.032</v>
      </c>
      <c r="DD331" s="62">
        <v>55</v>
      </c>
      <c r="DE331" s="62">
        <v>0.1206562413092967</v>
      </c>
      <c r="DF331" s="62">
        <v>16.116</v>
      </c>
      <c r="DG331" s="62">
        <v>660</v>
      </c>
      <c r="DH331" s="62">
        <v>1.5372030866479005</v>
      </c>
      <c r="DI331" s="62">
        <v>0</v>
      </c>
      <c r="DJ331" s="62">
        <v>0</v>
      </c>
      <c r="DK331" s="62">
        <v>0</v>
      </c>
      <c r="DL331" s="62">
        <v>0</v>
      </c>
      <c r="DM331" s="62">
        <v>0</v>
      </c>
      <c r="DN331" s="62">
        <v>0</v>
      </c>
      <c r="DO331" s="62">
        <v>16.29</v>
      </c>
      <c r="DP331" s="62">
        <v>11305</v>
      </c>
      <c r="DQ331" s="62">
        <v>30.153215345390063</v>
      </c>
      <c r="DR331" s="62">
        <v>0</v>
      </c>
      <c r="DS331" s="62">
        <v>0</v>
      </c>
      <c r="DT331" s="62">
        <v>0</v>
      </c>
      <c r="DU331" s="62">
        <v>0</v>
      </c>
      <c r="DV331" s="62">
        <v>0</v>
      </c>
      <c r="DW331" s="62">
        <v>0</v>
      </c>
      <c r="DX331" s="62">
        <v>16.420000000000002</v>
      </c>
      <c r="DY331" s="62">
        <v>8090</v>
      </c>
      <c r="DZ331" s="62">
        <v>24.198709265659453</v>
      </c>
      <c r="EA331" s="62"/>
      <c r="EB331" s="62"/>
      <c r="EC331" s="62"/>
      <c r="ED331" s="62"/>
      <c r="EE331" s="62"/>
      <c r="EF331" s="62"/>
      <c r="EG331" s="62">
        <v>16.48</v>
      </c>
      <c r="EH331" s="62">
        <v>35775</v>
      </c>
      <c r="EI331" s="62">
        <v>117.16447812260539</v>
      </c>
      <c r="EJ331" s="62"/>
      <c r="EK331" s="62">
        <v>0</v>
      </c>
      <c r="EL331" s="62">
        <v>0</v>
      </c>
      <c r="EM331" s="62">
        <v>0</v>
      </c>
      <c r="EN331" s="62">
        <v>0</v>
      </c>
      <c r="EO331" s="62">
        <v>0</v>
      </c>
      <c r="EP331" s="62">
        <v>16.573</v>
      </c>
      <c r="EQ331" s="62">
        <v>45</v>
      </c>
      <c r="ER331" s="62">
        <v>0.15881297251108933</v>
      </c>
      <c r="ES331" s="62">
        <v>16.649999999999999</v>
      </c>
      <c r="ET331" s="62">
        <v>1620</v>
      </c>
      <c r="EU331" s="62">
        <v>6.1016706218138301</v>
      </c>
      <c r="EV331" s="62">
        <v>16.661000000000001</v>
      </c>
      <c r="EW331" s="62">
        <v>55</v>
      </c>
      <c r="EX331" s="62">
        <v>0.21943347413946909</v>
      </c>
      <c r="EY331" s="62">
        <v>16.670000000000002</v>
      </c>
      <c r="EZ331" s="62">
        <v>28345</v>
      </c>
      <c r="FA331" s="62">
        <v>118.5993507517226</v>
      </c>
      <c r="FB331" s="62">
        <v>16.670000000000002</v>
      </c>
      <c r="FC331" s="62">
        <v>105</v>
      </c>
      <c r="FD331" s="62">
        <v>0.457480972993216</v>
      </c>
      <c r="FE331" s="62">
        <v>16.670000000000002</v>
      </c>
      <c r="FF331" s="62">
        <v>10575</v>
      </c>
      <c r="FG331" s="62">
        <v>47.734459636150682</v>
      </c>
      <c r="FH331" s="62">
        <v>16.637</v>
      </c>
      <c r="FI331" s="62">
        <v>145</v>
      </c>
      <c r="FJ331" s="62">
        <v>0.67682657305324589</v>
      </c>
      <c r="FK331" s="62">
        <v>16.61</v>
      </c>
      <c r="FL331" s="76">
        <v>10520</v>
      </c>
      <c r="FM331" s="76">
        <v>50.485997005111123</v>
      </c>
      <c r="FN331" s="76">
        <v>16.587</v>
      </c>
      <c r="FO331" s="76">
        <v>0</v>
      </c>
      <c r="FP331" s="76">
        <v>0</v>
      </c>
      <c r="FQ331" s="76">
        <v>16.565999999999999</v>
      </c>
      <c r="FR331" s="76">
        <v>10</v>
      </c>
      <c r="FS331" s="76">
        <v>5.0064468101108338E-2</v>
      </c>
      <c r="FT331" s="76">
        <v>16.547000000000001</v>
      </c>
      <c r="FU331" s="76">
        <v>25</v>
      </c>
      <c r="FV331" s="76">
        <v>0.12734862644062234</v>
      </c>
      <c r="FW331" s="76">
        <v>16.53</v>
      </c>
      <c r="FX331" s="76">
        <v>71370</v>
      </c>
      <c r="FY331" s="76">
        <v>368.66934573987504</v>
      </c>
      <c r="FZ331" s="76">
        <v>16.510999999999999</v>
      </c>
      <c r="GA331" s="76">
        <v>0</v>
      </c>
      <c r="GB331" s="76">
        <v>0</v>
      </c>
      <c r="GC331" s="62">
        <v>16.492999999999999</v>
      </c>
      <c r="GD331" s="62">
        <v>5</v>
      </c>
      <c r="GE331" s="62">
        <v>2.6367572694914129E-2</v>
      </c>
      <c r="GF331" s="62">
        <v>16.475000000000001</v>
      </c>
      <c r="GG331" s="62">
        <v>0</v>
      </c>
      <c r="GH331" s="62">
        <v>0</v>
      </c>
      <c r="GI331" s="62">
        <v>16.46</v>
      </c>
      <c r="GJ331" s="62">
        <v>285</v>
      </c>
      <c r="GK331" s="62">
        <v>1.5227349333950235</v>
      </c>
      <c r="GL331" s="62">
        <v>16.475999999999999</v>
      </c>
      <c r="GM331" s="62">
        <v>0</v>
      </c>
      <c r="GN331" s="62">
        <v>0</v>
      </c>
      <c r="GO331" s="62">
        <v>16.489999999999998</v>
      </c>
      <c r="GP331" s="62">
        <v>4425</v>
      </c>
      <c r="GQ331" s="62">
        <v>23.643343003081327</v>
      </c>
      <c r="GR331" s="62">
        <v>16.484000000000002</v>
      </c>
      <c r="GS331" s="62">
        <v>0</v>
      </c>
      <c r="GT331" s="62">
        <v>0</v>
      </c>
      <c r="GU331" s="62">
        <v>16.478999999999999</v>
      </c>
      <c r="GV331" s="62">
        <v>60</v>
      </c>
      <c r="GW331" s="62">
        <v>0.31497973173969979</v>
      </c>
      <c r="GX331" s="62">
        <v>16.474</v>
      </c>
      <c r="GY331" s="62">
        <v>0</v>
      </c>
      <c r="GZ331" s="62">
        <v>0</v>
      </c>
      <c r="HA331" s="62">
        <v>16.47</v>
      </c>
      <c r="HB331" s="62">
        <v>9555</v>
      </c>
      <c r="HC331" s="62">
        <v>48.487320347845049</v>
      </c>
      <c r="HD331" s="62">
        <v>16.420000000000002</v>
      </c>
      <c r="HE331" s="62">
        <v>0</v>
      </c>
      <c r="HF331" s="62">
        <v>0</v>
      </c>
      <c r="HG331" s="62">
        <v>16.45</v>
      </c>
      <c r="HH331" s="62">
        <v>0</v>
      </c>
      <c r="HI331" s="62">
        <v>0</v>
      </c>
      <c r="HJ331" s="62">
        <v>0</v>
      </c>
      <c r="HK331" s="62">
        <v>0</v>
      </c>
      <c r="HL331" s="62">
        <v>0</v>
      </c>
      <c r="HM331" s="62">
        <v>16.45</v>
      </c>
      <c r="HN331" s="62">
        <v>0</v>
      </c>
      <c r="HO331" s="62">
        <v>0</v>
      </c>
      <c r="HP331" s="62">
        <v>16.45</v>
      </c>
      <c r="HQ331" s="62">
        <v>0</v>
      </c>
      <c r="HR331" s="62">
        <v>0</v>
      </c>
    </row>
    <row r="332" spans="32:226" s="43" customFormat="1">
      <c r="AF332" s="54">
        <v>42488</v>
      </c>
      <c r="AG332" s="43">
        <v>13.64</v>
      </c>
      <c r="AH332" s="43">
        <v>289705</v>
      </c>
      <c r="AI332" s="43">
        <f t="shared" si="87"/>
        <v>289705</v>
      </c>
      <c r="AK332" s="58">
        <f t="shared" si="88"/>
        <v>42366</v>
      </c>
      <c r="AL332" s="43">
        <f t="shared" si="85"/>
        <v>327</v>
      </c>
      <c r="AM332" s="43">
        <f>IF(AK332="","",NETWORKDAYS(AK332,$AM$2,FERIADOS!$A$1:$A$830)-1)</f>
        <v>255</v>
      </c>
      <c r="AN332" s="63">
        <v>3.8592</v>
      </c>
      <c r="AO332" s="43">
        <f t="shared" si="89"/>
        <v>15.77</v>
      </c>
      <c r="AP332" s="50">
        <f t="shared" si="90"/>
        <v>60280</v>
      </c>
      <c r="AQ332" s="59">
        <f t="shared" si="92"/>
        <v>117.72438713865222</v>
      </c>
      <c r="AR332" s="59">
        <f t="shared" si="91"/>
        <v>0</v>
      </c>
      <c r="AS332" s="72">
        <v>42366</v>
      </c>
      <c r="AT332" s="73">
        <v>942.3211450886057</v>
      </c>
      <c r="AU332" s="62">
        <v>0</v>
      </c>
      <c r="AV332" s="62">
        <v>0</v>
      </c>
      <c r="AW332" s="62">
        <v>0</v>
      </c>
      <c r="AX332" s="62">
        <v>0</v>
      </c>
      <c r="AY332" s="62">
        <v>0</v>
      </c>
      <c r="AZ332" s="62">
        <v>0</v>
      </c>
      <c r="BA332" s="62">
        <v>0</v>
      </c>
      <c r="BB332" s="62">
        <v>0</v>
      </c>
      <c r="BC332" s="62">
        <v>0</v>
      </c>
      <c r="BD332" s="62">
        <v>0</v>
      </c>
      <c r="BE332" s="62">
        <v>0</v>
      </c>
      <c r="BF332" s="62">
        <v>0</v>
      </c>
      <c r="BG332" s="62">
        <v>0</v>
      </c>
      <c r="BH332" s="62">
        <v>0</v>
      </c>
      <c r="BI332" s="62">
        <v>0</v>
      </c>
      <c r="BJ332" s="62">
        <v>0</v>
      </c>
      <c r="BK332" s="62">
        <v>0</v>
      </c>
      <c r="BL332" s="62">
        <v>0</v>
      </c>
      <c r="BM332" s="62">
        <v>14.14</v>
      </c>
      <c r="BN332" s="74">
        <v>27405</v>
      </c>
      <c r="BO332" s="75">
        <v>1.2311882909324114</v>
      </c>
      <c r="BP332" s="62">
        <v>14.315</v>
      </c>
      <c r="BQ332" s="62">
        <v>67775</v>
      </c>
      <c r="BR332" s="62">
        <v>15.039876851683331</v>
      </c>
      <c r="BS332" s="62">
        <v>14.461</v>
      </c>
      <c r="BT332" s="62">
        <v>2470</v>
      </c>
      <c r="BU332" s="62">
        <v>0.95356977392333675</v>
      </c>
      <c r="BV332" s="62">
        <v>14.705</v>
      </c>
      <c r="BW332" s="62">
        <v>74200</v>
      </c>
      <c r="BX332" s="62">
        <v>42.350911826926577</v>
      </c>
      <c r="BY332" s="62">
        <v>14.855</v>
      </c>
      <c r="BZ332" s="62">
        <v>1030</v>
      </c>
      <c r="CA332" s="62">
        <v>0.7564158067747867</v>
      </c>
      <c r="CB332" s="62">
        <v>15.026</v>
      </c>
      <c r="CC332" s="62">
        <v>20</v>
      </c>
      <c r="CD332" s="62">
        <v>1.8026264894244415E-2</v>
      </c>
      <c r="CE332" s="62">
        <v>15.145</v>
      </c>
      <c r="CF332" s="62">
        <v>38585</v>
      </c>
      <c r="CG332" s="62">
        <v>41.353631716429689</v>
      </c>
      <c r="CH332" s="62">
        <v>15.314</v>
      </c>
      <c r="CI332" s="62">
        <v>20</v>
      </c>
      <c r="CJ332" s="62">
        <v>2.4575753764224263E-2</v>
      </c>
      <c r="CK332" s="62">
        <v>15.452</v>
      </c>
      <c r="CL332" s="62">
        <v>20</v>
      </c>
      <c r="CM332" s="62">
        <v>2.7921433771382551E-2</v>
      </c>
      <c r="CN332" s="62">
        <v>15.55</v>
      </c>
      <c r="CO332" s="62">
        <v>21080</v>
      </c>
      <c r="CP332" s="62">
        <v>32.559795200406583</v>
      </c>
      <c r="CQ332" s="62">
        <v>15.744999999999999</v>
      </c>
      <c r="CR332" s="62">
        <v>475</v>
      </c>
      <c r="CS332" s="62">
        <v>0.79759204703459941</v>
      </c>
      <c r="CT332" s="62">
        <v>15.744999999999999</v>
      </c>
      <c r="CU332" s="62">
        <v>475</v>
      </c>
      <c r="CV332" s="62">
        <v>0.86207100631042699</v>
      </c>
      <c r="CW332" s="62">
        <v>15.744999999999999</v>
      </c>
      <c r="CX332" s="62">
        <v>60280</v>
      </c>
      <c r="CY332" s="62">
        <v>117.72438713865222</v>
      </c>
      <c r="CZ332" s="62">
        <v>15.885999999999999</v>
      </c>
      <c r="DA332" s="62">
        <v>20</v>
      </c>
      <c r="DB332" s="62">
        <v>4.1928435010526344E-2</v>
      </c>
      <c r="DC332" s="62">
        <v>15.968999999999999</v>
      </c>
      <c r="DD332" s="62">
        <v>30</v>
      </c>
      <c r="DE332" s="62">
        <v>6.6160231461930188E-2</v>
      </c>
      <c r="DF332" s="62">
        <v>16.059999999999999</v>
      </c>
      <c r="DG332" s="62">
        <v>655</v>
      </c>
      <c r="DH332" s="62">
        <v>1.5331042186907513</v>
      </c>
      <c r="DI332" s="62">
        <v>0</v>
      </c>
      <c r="DJ332" s="62">
        <v>0</v>
      </c>
      <c r="DK332" s="62">
        <v>0</v>
      </c>
      <c r="DL332" s="62">
        <v>0</v>
      </c>
      <c r="DM332" s="62">
        <v>0</v>
      </c>
      <c r="DN332" s="62">
        <v>0</v>
      </c>
      <c r="DO332" s="62">
        <v>16.25</v>
      </c>
      <c r="DP332" s="62">
        <v>16095</v>
      </c>
      <c r="DQ332" s="62">
        <v>43.109735652410876</v>
      </c>
      <c r="DR332" s="62">
        <v>0</v>
      </c>
      <c r="DS332" s="62">
        <v>0</v>
      </c>
      <c r="DT332" s="62">
        <v>0</v>
      </c>
      <c r="DU332" s="62">
        <v>0</v>
      </c>
      <c r="DV332" s="62">
        <v>0</v>
      </c>
      <c r="DW332" s="62">
        <v>0</v>
      </c>
      <c r="DX332" s="62">
        <v>16.355</v>
      </c>
      <c r="DY332" s="62">
        <v>8110</v>
      </c>
      <c r="DZ332" s="62">
        <v>24.367667427617402</v>
      </c>
      <c r="EA332" s="62"/>
      <c r="EB332" s="62"/>
      <c r="EC332" s="62"/>
      <c r="ED332" s="62"/>
      <c r="EE332" s="62"/>
      <c r="EF332" s="62"/>
      <c r="EG332" s="62">
        <v>16.43</v>
      </c>
      <c r="EH332" s="62">
        <v>43670</v>
      </c>
      <c r="EI332" s="62">
        <v>143.58857810130922</v>
      </c>
      <c r="EJ332" s="62"/>
      <c r="EK332" s="62">
        <v>0</v>
      </c>
      <c r="EL332" s="62">
        <v>0</v>
      </c>
      <c r="EM332" s="62">
        <v>0</v>
      </c>
      <c r="EN332" s="62">
        <v>0</v>
      </c>
      <c r="EO332" s="62">
        <v>0</v>
      </c>
      <c r="EP332" s="62">
        <v>16.512</v>
      </c>
      <c r="EQ332" s="62">
        <v>5350</v>
      </c>
      <c r="ER332" s="62">
        <v>18.959685680832237</v>
      </c>
      <c r="ES332" s="62">
        <v>16.579999999999998</v>
      </c>
      <c r="ET332" s="62">
        <v>1105</v>
      </c>
      <c r="EU332" s="62">
        <v>4.1801831243094103</v>
      </c>
      <c r="EV332" s="62">
        <v>16.63</v>
      </c>
      <c r="EW332" s="62">
        <v>610</v>
      </c>
      <c r="EX332" s="62">
        <v>2.4413312966442819</v>
      </c>
      <c r="EY332" s="62">
        <v>16.670000000000002</v>
      </c>
      <c r="EZ332" s="62">
        <v>27825</v>
      </c>
      <c r="FA332" s="62">
        <v>116.65765118361033</v>
      </c>
      <c r="FB332" s="62">
        <v>16.658999999999999</v>
      </c>
      <c r="FC332" s="62">
        <v>285</v>
      </c>
      <c r="FD332" s="62">
        <v>1.244604279046071</v>
      </c>
      <c r="FE332" s="62">
        <v>16.649999999999999</v>
      </c>
      <c r="FF332" s="62">
        <v>5995</v>
      </c>
      <c r="FG332" s="62">
        <v>27.131025404006593</v>
      </c>
      <c r="FH332" s="62">
        <v>16.628</v>
      </c>
      <c r="FI332" s="62">
        <v>75</v>
      </c>
      <c r="FJ332" s="62">
        <v>0.35082222777135424</v>
      </c>
      <c r="FK332" s="62">
        <v>16.61</v>
      </c>
      <c r="FL332" s="76">
        <v>5830</v>
      </c>
      <c r="FM332" s="76">
        <v>28.025430928528362</v>
      </c>
      <c r="FN332" s="76">
        <v>16.577999999999999</v>
      </c>
      <c r="FO332" s="76">
        <v>5</v>
      </c>
      <c r="FP332" s="76">
        <v>2.4602722741151734E-2</v>
      </c>
      <c r="FQ332" s="76">
        <v>16.55</v>
      </c>
      <c r="FR332" s="76">
        <v>5005</v>
      </c>
      <c r="FS332" s="76">
        <v>25.115577198271495</v>
      </c>
      <c r="FT332" s="76">
        <v>16.523</v>
      </c>
      <c r="FU332" s="76">
        <v>5</v>
      </c>
      <c r="FV332" s="76">
        <v>2.5538764641349538E-2</v>
      </c>
      <c r="FW332" s="76">
        <v>16.5</v>
      </c>
      <c r="FX332" s="76">
        <v>35905</v>
      </c>
      <c r="FY332" s="76">
        <v>186.03321972619565</v>
      </c>
      <c r="FZ332" s="76">
        <v>16.486999999999998</v>
      </c>
      <c r="GA332" s="76">
        <v>0</v>
      </c>
      <c r="GB332" s="76">
        <v>0</v>
      </c>
      <c r="GC332" s="62">
        <v>16.475000000000001</v>
      </c>
      <c r="GD332" s="62">
        <v>0</v>
      </c>
      <c r="GE332" s="62">
        <v>0</v>
      </c>
      <c r="GF332" s="62">
        <v>16.463999999999999</v>
      </c>
      <c r="GG332" s="62">
        <v>0</v>
      </c>
      <c r="GH332" s="62">
        <v>0</v>
      </c>
      <c r="GI332" s="62">
        <v>16.452999999999999</v>
      </c>
      <c r="GJ332" s="62">
        <v>10</v>
      </c>
      <c r="GK332" s="62">
        <v>5.3524101805354933E-2</v>
      </c>
      <c r="GL332" s="62">
        <v>16.436</v>
      </c>
      <c r="GM332" s="62">
        <v>0</v>
      </c>
      <c r="GN332" s="62">
        <v>0</v>
      </c>
      <c r="GO332" s="62">
        <v>16.420000000000002</v>
      </c>
      <c r="GP332" s="62">
        <v>1480</v>
      </c>
      <c r="GQ332" s="62">
        <v>7.9558862660051339</v>
      </c>
      <c r="GR332" s="62">
        <v>16.428999999999998</v>
      </c>
      <c r="GS332" s="62">
        <v>0</v>
      </c>
      <c r="GT332" s="62">
        <v>0</v>
      </c>
      <c r="GU332" s="62">
        <v>16.437000000000001</v>
      </c>
      <c r="GV332" s="62">
        <v>30</v>
      </c>
      <c r="GW332" s="62">
        <v>0.15818819211402521</v>
      </c>
      <c r="GX332" s="62">
        <v>16.443999999999999</v>
      </c>
      <c r="GY332" s="62">
        <v>0</v>
      </c>
      <c r="GZ332" s="62">
        <v>0</v>
      </c>
      <c r="HA332" s="62">
        <v>16.45</v>
      </c>
      <c r="HB332" s="62">
        <v>11310</v>
      </c>
      <c r="HC332" s="62">
        <v>57.556736814078327</v>
      </c>
      <c r="HD332" s="62">
        <v>16.399999999999999</v>
      </c>
      <c r="HE332" s="62">
        <v>0</v>
      </c>
      <c r="HF332" s="62">
        <v>0</v>
      </c>
      <c r="HG332" s="62">
        <v>16.43</v>
      </c>
      <c r="HH332" s="62">
        <v>0</v>
      </c>
      <c r="HI332" s="62">
        <v>0</v>
      </c>
      <c r="HJ332" s="62">
        <v>0</v>
      </c>
      <c r="HK332" s="62">
        <v>0</v>
      </c>
      <c r="HL332" s="62">
        <v>0</v>
      </c>
      <c r="HM332" s="62">
        <v>16.43</v>
      </c>
      <c r="HN332" s="62">
        <v>0</v>
      </c>
      <c r="HO332" s="62">
        <v>0</v>
      </c>
      <c r="HP332" s="62">
        <v>16.43</v>
      </c>
      <c r="HQ332" s="62">
        <v>0</v>
      </c>
      <c r="HR332" s="62">
        <v>0</v>
      </c>
    </row>
    <row r="333" spans="32:226" s="43" customFormat="1">
      <c r="AF333" s="54">
        <v>42489</v>
      </c>
      <c r="AG333" s="43">
        <v>13.6</v>
      </c>
      <c r="AH333" s="43">
        <v>223705</v>
      </c>
      <c r="AI333" s="43">
        <f t="shared" si="87"/>
        <v>223705</v>
      </c>
      <c r="AK333" s="58">
        <f t="shared" si="88"/>
        <v>42361</v>
      </c>
      <c r="AL333" s="43">
        <f t="shared" si="85"/>
        <v>328</v>
      </c>
      <c r="AM333" s="43">
        <f>IF(AK333="","",NETWORKDAYS(AK333,$AM$2,FERIADOS!$A$1:$A$830)-1)</f>
        <v>257</v>
      </c>
      <c r="AN333" s="63">
        <v>3.9411999999999998</v>
      </c>
      <c r="AO333" s="43">
        <f t="shared" si="89"/>
        <v>15.83</v>
      </c>
      <c r="AP333" s="50">
        <f t="shared" si="90"/>
        <v>178650</v>
      </c>
      <c r="AQ333" s="59">
        <f t="shared" si="92"/>
        <v>343.55694227044415</v>
      </c>
      <c r="AR333" s="59">
        <f t="shared" si="91"/>
        <v>0</v>
      </c>
      <c r="AS333" s="72">
        <v>42361</v>
      </c>
      <c r="AT333" s="73">
        <v>1450.0557489356038</v>
      </c>
      <c r="AU333" s="62">
        <v>0</v>
      </c>
      <c r="AV333" s="62">
        <v>0</v>
      </c>
      <c r="AW333" s="62">
        <v>0</v>
      </c>
      <c r="AX333" s="62">
        <v>0</v>
      </c>
      <c r="AY333" s="62">
        <v>0</v>
      </c>
      <c r="AZ333" s="62">
        <v>0</v>
      </c>
      <c r="BA333" s="62">
        <v>0</v>
      </c>
      <c r="BB333" s="62">
        <v>0</v>
      </c>
      <c r="BC333" s="62">
        <v>0</v>
      </c>
      <c r="BD333" s="62">
        <v>0</v>
      </c>
      <c r="BE333" s="62">
        <v>0</v>
      </c>
      <c r="BF333" s="62">
        <v>0</v>
      </c>
      <c r="BG333" s="62">
        <v>0</v>
      </c>
      <c r="BH333" s="62">
        <v>0</v>
      </c>
      <c r="BI333" s="62">
        <v>0</v>
      </c>
      <c r="BJ333" s="62">
        <v>0</v>
      </c>
      <c r="BK333" s="62">
        <v>0</v>
      </c>
      <c r="BL333" s="62">
        <v>0</v>
      </c>
      <c r="BM333" s="62">
        <v>14.15</v>
      </c>
      <c r="BN333" s="74">
        <v>45990</v>
      </c>
      <c r="BO333" s="75">
        <v>2.8291760098896419</v>
      </c>
      <c r="BP333" s="62">
        <v>14.294</v>
      </c>
      <c r="BQ333" s="62">
        <v>59265</v>
      </c>
      <c r="BR333" s="62">
        <v>13.896096161957278</v>
      </c>
      <c r="BS333" s="62">
        <v>14.47</v>
      </c>
      <c r="BT333" s="62">
        <v>17870</v>
      </c>
      <c r="BU333" s="62">
        <v>7.0542058176230267</v>
      </c>
      <c r="BV333" s="62">
        <v>14.72</v>
      </c>
      <c r="BW333" s="62">
        <v>53550</v>
      </c>
      <c r="BX333" s="62">
        <v>30.79690940129737</v>
      </c>
      <c r="BY333" s="62">
        <v>14.87</v>
      </c>
      <c r="BZ333" s="62">
        <v>2165</v>
      </c>
      <c r="CA333" s="62">
        <v>1.5910374574590789</v>
      </c>
      <c r="CB333" s="62">
        <v>15.045</v>
      </c>
      <c r="CC333" s="62">
        <v>1375</v>
      </c>
      <c r="CD333" s="62">
        <v>1.234538726905414</v>
      </c>
      <c r="CE333" s="62">
        <v>15.19</v>
      </c>
      <c r="CF333" s="62">
        <v>59345</v>
      </c>
      <c r="CG333" s="62">
        <v>63.137255893749177</v>
      </c>
      <c r="CH333" s="62">
        <v>15.343999999999999</v>
      </c>
      <c r="CI333" s="62">
        <v>505</v>
      </c>
      <c r="CJ333" s="62">
        <v>0.61477631976597069</v>
      </c>
      <c r="CK333" s="62">
        <v>15.47</v>
      </c>
      <c r="CL333" s="62">
        <v>10165</v>
      </c>
      <c r="CM333" s="62">
        <v>14.03672812690125</v>
      </c>
      <c r="CN333" s="62">
        <v>15.62</v>
      </c>
      <c r="CO333" s="62">
        <v>52350</v>
      </c>
      <c r="CP333" s="62">
        <v>79.815114431610766</v>
      </c>
      <c r="CQ333" s="62">
        <v>15.775</v>
      </c>
      <c r="CR333" s="62">
        <v>20</v>
      </c>
      <c r="CS333" s="62">
        <v>3.3136984340637207E-2</v>
      </c>
      <c r="CT333" s="62">
        <v>15.775</v>
      </c>
      <c r="CU333" s="62">
        <v>20</v>
      </c>
      <c r="CV333" s="62">
        <v>3.5786765024360782E-2</v>
      </c>
      <c r="CW333" s="62">
        <v>15.775</v>
      </c>
      <c r="CX333" s="62">
        <v>178650</v>
      </c>
      <c r="CY333" s="62">
        <v>343.55694227044415</v>
      </c>
      <c r="CZ333" s="62">
        <v>15.946</v>
      </c>
      <c r="DA333" s="62">
        <v>1015</v>
      </c>
      <c r="DB333" s="62">
        <v>2.0938424049866953</v>
      </c>
      <c r="DC333" s="62">
        <v>16.027999999999999</v>
      </c>
      <c r="DD333" s="62">
        <v>25</v>
      </c>
      <c r="DE333" s="62">
        <v>5.4227099419660113E-2</v>
      </c>
      <c r="DF333" s="62">
        <v>16.12</v>
      </c>
      <c r="DG333" s="62">
        <v>1185</v>
      </c>
      <c r="DH333" s="62">
        <v>2.7265166575096975</v>
      </c>
      <c r="DI333" s="62">
        <v>0</v>
      </c>
      <c r="DJ333" s="62">
        <v>0</v>
      </c>
      <c r="DK333" s="62">
        <v>0</v>
      </c>
      <c r="DL333" s="62">
        <v>0</v>
      </c>
      <c r="DM333" s="62">
        <v>0</v>
      </c>
      <c r="DN333" s="62">
        <v>0</v>
      </c>
      <c r="DO333" s="62">
        <v>16.309999999999999</v>
      </c>
      <c r="DP333" s="62">
        <v>7205</v>
      </c>
      <c r="DQ333" s="62">
        <v>18.948906725562797</v>
      </c>
      <c r="DR333" s="62">
        <v>0</v>
      </c>
      <c r="DS333" s="62">
        <v>0</v>
      </c>
      <c r="DT333" s="62">
        <v>0</v>
      </c>
      <c r="DU333" s="62">
        <v>0</v>
      </c>
      <c r="DV333" s="62">
        <v>0</v>
      </c>
      <c r="DW333" s="62">
        <v>0</v>
      </c>
      <c r="DX333" s="62">
        <v>16.440000000000001</v>
      </c>
      <c r="DY333" s="62">
        <v>4240</v>
      </c>
      <c r="DZ333" s="62">
        <v>12.490479569598039</v>
      </c>
      <c r="EA333" s="62"/>
      <c r="EB333" s="62"/>
      <c r="EC333" s="62"/>
      <c r="ED333" s="62"/>
      <c r="EE333" s="62"/>
      <c r="EF333" s="62"/>
      <c r="EG333" s="62">
        <v>16.5</v>
      </c>
      <c r="EH333" s="62">
        <v>67470</v>
      </c>
      <c r="EI333" s="62">
        <v>217.43141421430664</v>
      </c>
      <c r="EJ333" s="62"/>
      <c r="EK333" s="62">
        <v>0</v>
      </c>
      <c r="EL333" s="62">
        <v>0</v>
      </c>
      <c r="EM333" s="62">
        <v>0</v>
      </c>
      <c r="EN333" s="62">
        <v>0</v>
      </c>
      <c r="EO333" s="62">
        <v>0</v>
      </c>
      <c r="EP333" s="62">
        <v>16.587</v>
      </c>
      <c r="EQ333" s="62">
        <v>5545</v>
      </c>
      <c r="ER333" s="62">
        <v>19.246132904784215</v>
      </c>
      <c r="ES333" s="62">
        <v>16.66</v>
      </c>
      <c r="ET333" s="62">
        <v>3355</v>
      </c>
      <c r="EU333" s="62">
        <v>12.422254184132173</v>
      </c>
      <c r="EV333" s="62">
        <v>16.649999999999999</v>
      </c>
      <c r="EW333" s="62">
        <v>165</v>
      </c>
      <c r="EX333" s="62">
        <v>0.64727841601617708</v>
      </c>
      <c r="EY333" s="62">
        <v>16.649999999999999</v>
      </c>
      <c r="EZ333" s="62">
        <v>54150</v>
      </c>
      <c r="FA333" s="62">
        <v>222.77217654800006</v>
      </c>
      <c r="FB333" s="62">
        <v>16.661000000000001</v>
      </c>
      <c r="FC333" s="62">
        <v>50</v>
      </c>
      <c r="FD333" s="62">
        <v>0.21405514953804913</v>
      </c>
      <c r="FE333" s="62">
        <v>16.670000000000002</v>
      </c>
      <c r="FF333" s="62">
        <v>12265</v>
      </c>
      <c r="FG333" s="62">
        <v>54.367110870295434</v>
      </c>
      <c r="FH333" s="62">
        <v>16.632000000000001</v>
      </c>
      <c r="FI333" s="62">
        <v>50</v>
      </c>
      <c r="FJ333" s="62">
        <v>0.22918321459535815</v>
      </c>
      <c r="FK333" s="62">
        <v>16.600000000000001</v>
      </c>
      <c r="FL333" s="76">
        <v>5435</v>
      </c>
      <c r="FM333" s="76">
        <v>25.613552502047241</v>
      </c>
      <c r="FN333" s="76">
        <v>16.567</v>
      </c>
      <c r="FO333" s="76">
        <v>5</v>
      </c>
      <c r="FP333" s="76">
        <v>2.4118461499019691E-2</v>
      </c>
      <c r="FQ333" s="76">
        <v>16.538</v>
      </c>
      <c r="FR333" s="76">
        <v>10</v>
      </c>
      <c r="FS333" s="76">
        <v>4.9191842680353155E-2</v>
      </c>
      <c r="FT333" s="76">
        <v>16.510000000000002</v>
      </c>
      <c r="FU333" s="76">
        <v>440</v>
      </c>
      <c r="FV333" s="76">
        <v>2.2030722561627041</v>
      </c>
      <c r="FW333" s="76">
        <v>16.48</v>
      </c>
      <c r="FX333" s="76">
        <v>48155</v>
      </c>
      <c r="FY333" s="76">
        <v>244.65630211799433</v>
      </c>
      <c r="FZ333" s="76">
        <v>16.466999999999999</v>
      </c>
      <c r="GA333" s="76">
        <v>0</v>
      </c>
      <c r="GB333" s="76">
        <v>0</v>
      </c>
      <c r="GC333" s="62">
        <v>16.454999999999998</v>
      </c>
      <c r="GD333" s="62">
        <v>0</v>
      </c>
      <c r="GE333" s="62">
        <v>0</v>
      </c>
      <c r="GF333" s="62">
        <v>16.443999999999999</v>
      </c>
      <c r="GG333" s="62">
        <v>0</v>
      </c>
      <c r="GH333" s="62">
        <v>0</v>
      </c>
      <c r="GI333" s="62">
        <v>16.433</v>
      </c>
      <c r="GJ333" s="62">
        <v>40</v>
      </c>
      <c r="GK333" s="62">
        <v>0.20991824381106466</v>
      </c>
      <c r="GL333" s="62">
        <v>16.416</v>
      </c>
      <c r="GM333" s="62">
        <v>0</v>
      </c>
      <c r="GN333" s="62">
        <v>0</v>
      </c>
      <c r="GO333" s="62">
        <v>16.399999999999999</v>
      </c>
      <c r="GP333" s="62">
        <v>3815</v>
      </c>
      <c r="GQ333" s="62">
        <v>20.107392419843457</v>
      </c>
      <c r="GR333" s="62">
        <v>16.390999999999998</v>
      </c>
      <c r="GS333" s="62">
        <v>0</v>
      </c>
      <c r="GT333" s="62">
        <v>0</v>
      </c>
      <c r="GU333" s="62">
        <v>16.382999999999999</v>
      </c>
      <c r="GV333" s="62">
        <v>40</v>
      </c>
      <c r="GW333" s="62">
        <v>0.20734756351031872</v>
      </c>
      <c r="GX333" s="62">
        <v>16.376000000000001</v>
      </c>
      <c r="GY333" s="62">
        <v>0</v>
      </c>
      <c r="GZ333" s="62">
        <v>0</v>
      </c>
      <c r="HA333" s="62">
        <v>16.37</v>
      </c>
      <c r="HB333" s="62">
        <v>6920</v>
      </c>
      <c r="HC333" s="62">
        <v>34.709571202342154</v>
      </c>
      <c r="HD333" s="62">
        <v>16.32</v>
      </c>
      <c r="HE333" s="62">
        <v>0</v>
      </c>
      <c r="HF333" s="62">
        <v>0</v>
      </c>
      <c r="HG333" s="62">
        <v>0</v>
      </c>
      <c r="HH333" s="62">
        <v>0</v>
      </c>
      <c r="HI333" s="62">
        <v>0</v>
      </c>
      <c r="HJ333" s="62">
        <v>0</v>
      </c>
      <c r="HK333" s="62">
        <v>0</v>
      </c>
      <c r="HL333" s="62">
        <v>0</v>
      </c>
      <c r="HM333" s="62">
        <v>16.350000000000001</v>
      </c>
      <c r="HN333" s="62">
        <v>0</v>
      </c>
      <c r="HO333" s="62">
        <v>0</v>
      </c>
      <c r="HP333" s="62">
        <v>16.350000000000001</v>
      </c>
      <c r="HQ333" s="62">
        <v>0</v>
      </c>
      <c r="HR333" s="62">
        <v>0</v>
      </c>
    </row>
    <row r="334" spans="32:226" s="43" customFormat="1">
      <c r="AF334" s="54">
        <v>42492</v>
      </c>
      <c r="AG334" s="43">
        <v>13.66</v>
      </c>
      <c r="AH334" s="43">
        <v>87040</v>
      </c>
      <c r="AI334" s="43">
        <f t="shared" si="87"/>
        <v>87040</v>
      </c>
      <c r="AK334" s="58">
        <f t="shared" si="88"/>
        <v>42360</v>
      </c>
      <c r="AL334" s="43">
        <f t="shared" si="85"/>
        <v>329</v>
      </c>
      <c r="AM334" s="43">
        <f>IF(AK334="","",NETWORKDAYS(AK334,$AM$2,FERIADOS!$A$1:$A$830)-1)</f>
        <v>258</v>
      </c>
      <c r="AN334" s="63">
        <v>3.9889999999999999</v>
      </c>
      <c r="AO334" s="43">
        <f t="shared" si="89"/>
        <v>15.89</v>
      </c>
      <c r="AP334" s="50">
        <f t="shared" si="90"/>
        <v>195535</v>
      </c>
      <c r="AQ334" s="59">
        <f t="shared" si="92"/>
        <v>372.35981706293171</v>
      </c>
      <c r="AR334" s="59">
        <f t="shared" si="91"/>
        <v>0</v>
      </c>
      <c r="AS334" s="72">
        <v>42360</v>
      </c>
      <c r="AT334" s="73">
        <v>2070.5789745739949</v>
      </c>
      <c r="AU334" s="62">
        <v>0</v>
      </c>
      <c r="AV334" s="62">
        <v>0</v>
      </c>
      <c r="AW334" s="62">
        <v>0</v>
      </c>
      <c r="AX334" s="62">
        <v>0</v>
      </c>
      <c r="AY334" s="62">
        <v>0</v>
      </c>
      <c r="AZ334" s="62">
        <v>0</v>
      </c>
      <c r="BA334" s="62">
        <v>0</v>
      </c>
      <c r="BB334" s="62">
        <v>0</v>
      </c>
      <c r="BC334" s="62">
        <v>0</v>
      </c>
      <c r="BD334" s="62">
        <v>0</v>
      </c>
      <c r="BE334" s="62">
        <v>0</v>
      </c>
      <c r="BF334" s="62">
        <v>0</v>
      </c>
      <c r="BG334" s="62">
        <v>0</v>
      </c>
      <c r="BH334" s="62">
        <v>0</v>
      </c>
      <c r="BI334" s="62">
        <v>0</v>
      </c>
      <c r="BJ334" s="62">
        <v>0</v>
      </c>
      <c r="BK334" s="62">
        <v>0</v>
      </c>
      <c r="BL334" s="62">
        <v>0</v>
      </c>
      <c r="BM334" s="62">
        <v>14.145</v>
      </c>
      <c r="BN334" s="74">
        <v>26180</v>
      </c>
      <c r="BO334" s="75">
        <v>1.8176662043250735</v>
      </c>
      <c r="BP334" s="62">
        <v>14.281000000000001</v>
      </c>
      <c r="BQ334" s="62">
        <v>25710</v>
      </c>
      <c r="BR334" s="62">
        <v>6.1741893049872303</v>
      </c>
      <c r="BS334" s="62">
        <v>14.475</v>
      </c>
      <c r="BT334" s="62">
        <v>18710</v>
      </c>
      <c r="BU334" s="62">
        <v>7.4515464837709837</v>
      </c>
      <c r="BV334" s="62">
        <v>14.705</v>
      </c>
      <c r="BW334" s="62">
        <v>73110</v>
      </c>
      <c r="BX334" s="62">
        <v>42.137108960884063</v>
      </c>
      <c r="BY334" s="62">
        <v>14.85</v>
      </c>
      <c r="BZ334" s="62">
        <v>640</v>
      </c>
      <c r="CA334" s="62">
        <v>0.46982666753525726</v>
      </c>
      <c r="CB334" s="62">
        <v>15.077999999999999</v>
      </c>
      <c r="CC334" s="62">
        <v>915</v>
      </c>
      <c r="CD334" s="62">
        <v>0.81833904546816238</v>
      </c>
      <c r="CE334" s="62">
        <v>15.21</v>
      </c>
      <c r="CF334" s="62">
        <v>47525</v>
      </c>
      <c r="CG334" s="62">
        <v>50.29585148957684</v>
      </c>
      <c r="CH334" s="62">
        <v>15.401999999999999</v>
      </c>
      <c r="CI334" s="62">
        <v>10</v>
      </c>
      <c r="CJ334" s="62">
        <v>1.2090413052677917E-2</v>
      </c>
      <c r="CK334" s="62">
        <v>15.56</v>
      </c>
      <c r="CL334" s="62">
        <v>510</v>
      </c>
      <c r="CM334" s="62">
        <v>0.69846581838742439</v>
      </c>
      <c r="CN334" s="62">
        <v>15.65</v>
      </c>
      <c r="CO334" s="62">
        <v>13825</v>
      </c>
      <c r="CP334" s="62">
        <v>20.910157469144238</v>
      </c>
      <c r="CQ334" s="62">
        <v>15.818999999999999</v>
      </c>
      <c r="CR334" s="62">
        <v>435</v>
      </c>
      <c r="CS334" s="62">
        <v>0.71446852615014067</v>
      </c>
      <c r="CT334" s="62">
        <v>15.818999999999999</v>
      </c>
      <c r="CU334" s="62">
        <v>435</v>
      </c>
      <c r="CV334" s="62">
        <v>0.77127601253648537</v>
      </c>
      <c r="CW334" s="62">
        <v>15.818999999999999</v>
      </c>
      <c r="CX334" s="62">
        <v>195535</v>
      </c>
      <c r="CY334" s="62">
        <v>372.35981706293171</v>
      </c>
      <c r="CZ334" s="62">
        <v>16.021999999999998</v>
      </c>
      <c r="DA334" s="62">
        <v>10</v>
      </c>
      <c r="DB334" s="62">
        <v>2.041426691814633E-2</v>
      </c>
      <c r="DC334" s="62">
        <v>16.116</v>
      </c>
      <c r="DD334" s="62">
        <v>15</v>
      </c>
      <c r="DE334" s="62">
        <v>3.2181838803654987E-2</v>
      </c>
      <c r="DF334" s="62">
        <v>16.22</v>
      </c>
      <c r="DG334" s="62">
        <v>465</v>
      </c>
      <c r="DH334" s="62">
        <v>1.0576669506366974</v>
      </c>
      <c r="DI334" s="62">
        <v>0</v>
      </c>
      <c r="DJ334" s="62">
        <v>0</v>
      </c>
      <c r="DK334" s="62">
        <v>0</v>
      </c>
      <c r="DL334" s="62">
        <v>0</v>
      </c>
      <c r="DM334" s="62">
        <v>0</v>
      </c>
      <c r="DN334" s="62">
        <v>0</v>
      </c>
      <c r="DO334" s="62">
        <v>16.440000000000001</v>
      </c>
      <c r="DP334" s="62">
        <v>29525</v>
      </c>
      <c r="DQ334" s="62">
        <v>76.657925881711861</v>
      </c>
      <c r="DR334" s="62">
        <v>0</v>
      </c>
      <c r="DS334" s="62">
        <v>0</v>
      </c>
      <c r="DT334" s="62">
        <v>0</v>
      </c>
      <c r="DU334" s="62">
        <v>0</v>
      </c>
      <c r="DV334" s="62">
        <v>0</v>
      </c>
      <c r="DW334" s="62">
        <v>0</v>
      </c>
      <c r="DX334" s="62">
        <v>16.57</v>
      </c>
      <c r="DY334" s="62">
        <v>13175</v>
      </c>
      <c r="DZ334" s="62">
        <v>38.290803989014222</v>
      </c>
      <c r="EA334" s="62"/>
      <c r="EB334" s="62"/>
      <c r="EC334" s="62"/>
      <c r="ED334" s="62"/>
      <c r="EE334" s="62"/>
      <c r="EF334" s="62"/>
      <c r="EG334" s="62">
        <v>16.649999999999999</v>
      </c>
      <c r="EH334" s="62">
        <v>149085</v>
      </c>
      <c r="EI334" s="62">
        <v>473.49696465907044</v>
      </c>
      <c r="EJ334" s="62"/>
      <c r="EK334" s="62">
        <v>0</v>
      </c>
      <c r="EL334" s="62">
        <v>0</v>
      </c>
      <c r="EM334" s="62">
        <v>0</v>
      </c>
      <c r="EN334" s="62">
        <v>0</v>
      </c>
      <c r="EO334" s="62">
        <v>0</v>
      </c>
      <c r="EP334" s="62">
        <v>16.71</v>
      </c>
      <c r="EQ334" s="62">
        <v>980</v>
      </c>
      <c r="ER334" s="62">
        <v>3.3530493407558755</v>
      </c>
      <c r="ES334" s="62">
        <v>16.78</v>
      </c>
      <c r="ET334" s="62">
        <v>16665</v>
      </c>
      <c r="EU334" s="62">
        <v>60.804190217841196</v>
      </c>
      <c r="EV334" s="62">
        <v>16.78</v>
      </c>
      <c r="EW334" s="62">
        <v>2600</v>
      </c>
      <c r="EX334" s="62">
        <v>10.043480679494799</v>
      </c>
      <c r="EY334" s="62">
        <v>16.78</v>
      </c>
      <c r="EZ334" s="62">
        <v>73555</v>
      </c>
      <c r="FA334" s="62">
        <v>297.85732505180573</v>
      </c>
      <c r="FB334" s="62">
        <v>16.763999999999999</v>
      </c>
      <c r="FC334" s="62">
        <v>160</v>
      </c>
      <c r="FD334" s="62">
        <v>0.67464642149095522</v>
      </c>
      <c r="FE334" s="62">
        <v>16.75</v>
      </c>
      <c r="FF334" s="62">
        <v>18725</v>
      </c>
      <c r="FG334" s="62">
        <v>81.798259272184779</v>
      </c>
      <c r="FH334" s="62">
        <v>16.716999999999999</v>
      </c>
      <c r="FI334" s="62">
        <v>85</v>
      </c>
      <c r="FJ334" s="62">
        <v>0.38378189190907575</v>
      </c>
      <c r="FK334" s="62">
        <v>16.690000000000001</v>
      </c>
      <c r="FL334" s="76">
        <v>7010</v>
      </c>
      <c r="FM334" s="76">
        <v>32.526579390653993</v>
      </c>
      <c r="FN334" s="76">
        <v>16.655000000000001</v>
      </c>
      <c r="FO334" s="76">
        <v>5</v>
      </c>
      <c r="FP334" s="76">
        <v>2.3742779440019662E-2</v>
      </c>
      <c r="FQ334" s="76">
        <v>16.625</v>
      </c>
      <c r="FR334" s="76">
        <v>135</v>
      </c>
      <c r="FS334" s="76">
        <v>0.65362424447341783</v>
      </c>
      <c r="FT334" s="76">
        <v>16.594999999999999</v>
      </c>
      <c r="FU334" s="76">
        <v>5</v>
      </c>
      <c r="FV334" s="76">
        <v>2.4636887842171176E-2</v>
      </c>
      <c r="FW334" s="76">
        <v>16.57</v>
      </c>
      <c r="FX334" s="76">
        <v>84520</v>
      </c>
      <c r="FY334" s="76">
        <v>422.38165074707882</v>
      </c>
      <c r="FZ334" s="76">
        <v>16.555</v>
      </c>
      <c r="GA334" s="76">
        <v>0</v>
      </c>
      <c r="GB334" s="76">
        <v>0</v>
      </c>
      <c r="GC334" s="62">
        <v>16.542000000000002</v>
      </c>
      <c r="GD334" s="62">
        <v>0</v>
      </c>
      <c r="GE334" s="62">
        <v>0</v>
      </c>
      <c r="GF334" s="62">
        <v>16.529</v>
      </c>
      <c r="GG334" s="62">
        <v>0</v>
      </c>
      <c r="GH334" s="62">
        <v>0</v>
      </c>
      <c r="GI334" s="62">
        <v>16.518000000000001</v>
      </c>
      <c r="GJ334" s="62">
        <v>370</v>
      </c>
      <c r="GK334" s="62">
        <v>1.9088046759647981</v>
      </c>
      <c r="GL334" s="62">
        <v>16.498000000000001</v>
      </c>
      <c r="GM334" s="62">
        <v>0</v>
      </c>
      <c r="GN334" s="62">
        <v>0</v>
      </c>
      <c r="GO334" s="62">
        <v>16.48</v>
      </c>
      <c r="GP334" s="62">
        <v>5640</v>
      </c>
      <c r="GQ334" s="62">
        <v>29.208028946492931</v>
      </c>
      <c r="GR334" s="62">
        <v>16.452999999999999</v>
      </c>
      <c r="GS334" s="62">
        <v>0</v>
      </c>
      <c r="GT334" s="62">
        <v>0</v>
      </c>
      <c r="GU334" s="62">
        <v>16.43</v>
      </c>
      <c r="GV334" s="62">
        <v>180</v>
      </c>
      <c r="GW334" s="62">
        <v>0.91844712826613595</v>
      </c>
      <c r="GX334" s="62">
        <v>16.440000000000001</v>
      </c>
      <c r="GY334" s="62">
        <v>0</v>
      </c>
      <c r="GZ334" s="62">
        <v>0</v>
      </c>
      <c r="HA334" s="62">
        <v>16.45</v>
      </c>
      <c r="HB334" s="62">
        <v>6875</v>
      </c>
      <c r="HC334" s="62">
        <v>33.831965853394962</v>
      </c>
      <c r="HD334" s="62">
        <v>16.399999999999999</v>
      </c>
      <c r="HE334" s="62">
        <v>0</v>
      </c>
      <c r="HF334" s="62">
        <v>0</v>
      </c>
      <c r="HG334" s="62">
        <v>0</v>
      </c>
      <c r="HH334" s="62">
        <v>0</v>
      </c>
      <c r="HI334" s="62">
        <v>0</v>
      </c>
      <c r="HJ334" s="62">
        <v>0</v>
      </c>
      <c r="HK334" s="62">
        <v>0</v>
      </c>
      <c r="HL334" s="62">
        <v>0</v>
      </c>
      <c r="HM334" s="62">
        <v>16.43</v>
      </c>
      <c r="HN334" s="62">
        <v>0</v>
      </c>
      <c r="HO334" s="62">
        <v>0</v>
      </c>
      <c r="HP334" s="62">
        <v>16.43</v>
      </c>
      <c r="HQ334" s="62">
        <v>0</v>
      </c>
      <c r="HR334" s="62">
        <v>0</v>
      </c>
    </row>
    <row r="335" spans="32:226" s="43" customFormat="1">
      <c r="AF335" s="54">
        <v>42493</v>
      </c>
      <c r="AG335" s="43">
        <v>13.654999999999999</v>
      </c>
      <c r="AH335" s="43">
        <v>92635</v>
      </c>
      <c r="AI335" s="43">
        <f t="shared" si="87"/>
        <v>92635</v>
      </c>
      <c r="AK335" s="58">
        <f t="shared" si="88"/>
        <v>42359</v>
      </c>
      <c r="AL335" s="43">
        <f t="shared" si="85"/>
        <v>330</v>
      </c>
      <c r="AM335" s="43">
        <f>IF(AK335="","",NETWORKDAYS(AK335,$AM$2,FERIADOS!$A$1:$A$830)-1)</f>
        <v>259</v>
      </c>
      <c r="AN335" s="63">
        <v>4.0103</v>
      </c>
      <c r="AO335" s="43">
        <f t="shared" si="89"/>
        <v>16</v>
      </c>
      <c r="AP335" s="50">
        <f t="shared" si="90"/>
        <v>173825</v>
      </c>
      <c r="AQ335" s="59">
        <f t="shared" si="92"/>
        <v>329.70696698078478</v>
      </c>
      <c r="AR335" s="59">
        <f t="shared" si="91"/>
        <v>0</v>
      </c>
      <c r="AS335" s="72">
        <v>42359</v>
      </c>
      <c r="AT335" s="73">
        <v>1682.9592291646177</v>
      </c>
      <c r="AU335" s="62">
        <v>0</v>
      </c>
      <c r="AV335" s="62">
        <v>0</v>
      </c>
      <c r="AW335" s="62">
        <v>0</v>
      </c>
      <c r="AX335" s="62">
        <v>0</v>
      </c>
      <c r="AY335" s="62">
        <v>0</v>
      </c>
      <c r="AZ335" s="62">
        <v>0</v>
      </c>
      <c r="BA335" s="62">
        <v>0</v>
      </c>
      <c r="BB335" s="62">
        <v>0</v>
      </c>
      <c r="BC335" s="62">
        <v>0</v>
      </c>
      <c r="BD335" s="62">
        <v>0</v>
      </c>
      <c r="BE335" s="62">
        <v>0</v>
      </c>
      <c r="BF335" s="62">
        <v>0</v>
      </c>
      <c r="BG335" s="62">
        <v>0</v>
      </c>
      <c r="BH335" s="62">
        <v>0</v>
      </c>
      <c r="BI335" s="62">
        <v>0</v>
      </c>
      <c r="BJ335" s="62">
        <v>0</v>
      </c>
      <c r="BK335" s="62">
        <v>0</v>
      </c>
      <c r="BL335" s="62">
        <v>0</v>
      </c>
      <c r="BM335" s="62">
        <v>14.144</v>
      </c>
      <c r="BN335" s="74">
        <v>31135</v>
      </c>
      <c r="BO335" s="75">
        <v>2.4177366502474551</v>
      </c>
      <c r="BP335" s="62">
        <v>14.279</v>
      </c>
      <c r="BQ335" s="62">
        <v>35995</v>
      </c>
      <c r="BR335" s="62">
        <v>8.9007294961605137</v>
      </c>
      <c r="BS335" s="62">
        <v>14.468</v>
      </c>
      <c r="BT335" s="62">
        <v>7650</v>
      </c>
      <c r="BU335" s="62">
        <v>3.0935935477432461</v>
      </c>
      <c r="BV335" s="62">
        <v>14.72</v>
      </c>
      <c r="BW335" s="62">
        <v>66845</v>
      </c>
      <c r="BX335" s="62">
        <v>38.849371797308649</v>
      </c>
      <c r="BY335" s="62">
        <v>14.89</v>
      </c>
      <c r="BZ335" s="62">
        <v>2410</v>
      </c>
      <c r="CA335" s="62">
        <v>1.777749452773</v>
      </c>
      <c r="CB335" s="62">
        <v>15.08</v>
      </c>
      <c r="CC335" s="62">
        <v>2120</v>
      </c>
      <c r="CD335" s="62">
        <v>1.9020091523669298</v>
      </c>
      <c r="CE335" s="62">
        <v>15.25</v>
      </c>
      <c r="CF335" s="62">
        <v>21910</v>
      </c>
      <c r="CG335" s="62">
        <v>23.213625207958589</v>
      </c>
      <c r="CH335" s="62">
        <v>15.458</v>
      </c>
      <c r="CI335" s="62">
        <v>15</v>
      </c>
      <c r="CJ335" s="62">
        <v>1.8132702257461619E-2</v>
      </c>
      <c r="CK335" s="62">
        <v>15.629</v>
      </c>
      <c r="CL335" s="62">
        <v>20</v>
      </c>
      <c r="CM335" s="62">
        <v>2.7356604636495092E-2</v>
      </c>
      <c r="CN335" s="62">
        <v>15.75</v>
      </c>
      <c r="CO335" s="62">
        <v>14880</v>
      </c>
      <c r="CP335" s="62">
        <v>22.45227560059482</v>
      </c>
      <c r="CQ335" s="62">
        <v>15.94</v>
      </c>
      <c r="CR335" s="62">
        <v>20</v>
      </c>
      <c r="CS335" s="62">
        <v>3.2742278190956868E-2</v>
      </c>
      <c r="CT335" s="62">
        <v>15.94</v>
      </c>
      <c r="CU335" s="62">
        <v>20</v>
      </c>
      <c r="CV335" s="62">
        <v>3.5329010769430673E-2</v>
      </c>
      <c r="CW335" s="62">
        <v>15.94</v>
      </c>
      <c r="CX335" s="62">
        <v>173825</v>
      </c>
      <c r="CY335" s="62">
        <v>329.70696698078478</v>
      </c>
      <c r="CZ335" s="62">
        <v>16.135999999999999</v>
      </c>
      <c r="DA335" s="62">
        <v>15</v>
      </c>
      <c r="DB335" s="62">
        <v>3.0485624063508181E-2</v>
      </c>
      <c r="DC335" s="62">
        <v>16.231999999999999</v>
      </c>
      <c r="DD335" s="62">
        <v>20</v>
      </c>
      <c r="DE335" s="62">
        <v>4.2705069898143995E-2</v>
      </c>
      <c r="DF335" s="62">
        <v>16.34</v>
      </c>
      <c r="DG335" s="62">
        <v>1810</v>
      </c>
      <c r="DH335" s="62">
        <v>4.0956862258808036</v>
      </c>
      <c r="DI335" s="62">
        <v>0</v>
      </c>
      <c r="DJ335" s="62">
        <v>0</v>
      </c>
      <c r="DK335" s="62">
        <v>0</v>
      </c>
      <c r="DL335" s="62">
        <v>0</v>
      </c>
      <c r="DM335" s="62">
        <v>0</v>
      </c>
      <c r="DN335" s="62">
        <v>0</v>
      </c>
      <c r="DO335" s="62">
        <v>16.53</v>
      </c>
      <c r="DP335" s="62">
        <v>26705</v>
      </c>
      <c r="DQ335" s="62">
        <v>68.971582574669867</v>
      </c>
      <c r="DR335" s="62">
        <v>0</v>
      </c>
      <c r="DS335" s="62">
        <v>0</v>
      </c>
      <c r="DT335" s="62">
        <v>0</v>
      </c>
      <c r="DU335" s="62">
        <v>0</v>
      </c>
      <c r="DV335" s="62">
        <v>0</v>
      </c>
      <c r="DW335" s="62">
        <v>0</v>
      </c>
      <c r="DX335" s="62">
        <v>16.66</v>
      </c>
      <c r="DY335" s="62">
        <v>6975</v>
      </c>
      <c r="DZ335" s="62">
        <v>20.15349915816514</v>
      </c>
      <c r="EA335" s="62"/>
      <c r="EB335" s="62"/>
      <c r="EC335" s="62"/>
      <c r="ED335" s="62"/>
      <c r="EE335" s="62"/>
      <c r="EF335" s="62"/>
      <c r="EG335" s="62">
        <v>16.72</v>
      </c>
      <c r="EH335" s="62">
        <v>104950</v>
      </c>
      <c r="EI335" s="62">
        <v>331.401709542623</v>
      </c>
      <c r="EJ335" s="62"/>
      <c r="EK335" s="62">
        <v>0</v>
      </c>
      <c r="EL335" s="62">
        <v>0</v>
      </c>
      <c r="EM335" s="62">
        <v>0</v>
      </c>
      <c r="EN335" s="62">
        <v>0</v>
      </c>
      <c r="EO335" s="62">
        <v>0</v>
      </c>
      <c r="EP335" s="62">
        <v>16.77</v>
      </c>
      <c r="EQ335" s="62">
        <v>2005</v>
      </c>
      <c r="ER335" s="62">
        <v>6.8199880459432869</v>
      </c>
      <c r="ES335" s="62">
        <v>16.84</v>
      </c>
      <c r="ET335" s="62">
        <v>6900</v>
      </c>
      <c r="EU335" s="62">
        <v>25.020750125828279</v>
      </c>
      <c r="EV335" s="62">
        <v>16.834</v>
      </c>
      <c r="EW335" s="62">
        <v>180</v>
      </c>
      <c r="EX335" s="62">
        <v>0.69098829470726653</v>
      </c>
      <c r="EY335" s="62">
        <v>16.829999999999998</v>
      </c>
      <c r="EZ335" s="62">
        <v>41980</v>
      </c>
      <c r="FA335" s="62">
        <v>168.92156338786305</v>
      </c>
      <c r="FB335" s="62">
        <v>16.803000000000001</v>
      </c>
      <c r="FC335" s="62">
        <v>40</v>
      </c>
      <c r="FD335" s="62">
        <v>0.16762905192376018</v>
      </c>
      <c r="FE335" s="62">
        <v>16.78</v>
      </c>
      <c r="FF335" s="62">
        <v>13065</v>
      </c>
      <c r="FG335" s="62">
        <v>56.733880577064149</v>
      </c>
      <c r="FH335" s="62">
        <v>16.742000000000001</v>
      </c>
      <c r="FI335" s="62">
        <v>40</v>
      </c>
      <c r="FJ335" s="62">
        <v>0.17954022005163045</v>
      </c>
      <c r="FK335" s="62">
        <v>16.71</v>
      </c>
      <c r="FL335" s="76">
        <v>8450</v>
      </c>
      <c r="FM335" s="76">
        <v>38.981117186236347</v>
      </c>
      <c r="FN335" s="76">
        <v>16.669</v>
      </c>
      <c r="FO335" s="76">
        <v>0</v>
      </c>
      <c r="FP335" s="76">
        <v>0</v>
      </c>
      <c r="FQ335" s="76">
        <v>16.634</v>
      </c>
      <c r="FR335" s="76">
        <v>5</v>
      </c>
      <c r="FS335" s="76">
        <v>2.4076029501000816E-2</v>
      </c>
      <c r="FT335" s="76">
        <v>16.600000000000001</v>
      </c>
      <c r="FU335" s="76">
        <v>7140</v>
      </c>
      <c r="FV335" s="76">
        <v>34.993822146921303</v>
      </c>
      <c r="FW335" s="76">
        <v>16.57</v>
      </c>
      <c r="FX335" s="76">
        <v>77995</v>
      </c>
      <c r="FY335" s="76">
        <v>387.77450630092699</v>
      </c>
      <c r="FZ335" s="76">
        <v>16.533999999999999</v>
      </c>
      <c r="GA335" s="76">
        <v>0</v>
      </c>
      <c r="GB335" s="76">
        <v>0</v>
      </c>
      <c r="GC335" s="62">
        <v>16.5</v>
      </c>
      <c r="GD335" s="62">
        <v>0</v>
      </c>
      <c r="GE335" s="62">
        <v>0</v>
      </c>
      <c r="GF335" s="62">
        <v>16.468</v>
      </c>
      <c r="GG335" s="62">
        <v>0</v>
      </c>
      <c r="GH335" s="62">
        <v>0</v>
      </c>
      <c r="GI335" s="62">
        <v>16.440000000000001</v>
      </c>
      <c r="GJ335" s="62">
        <v>185</v>
      </c>
      <c r="GK335" s="62">
        <v>0.95385032607781139</v>
      </c>
      <c r="GL335" s="62">
        <v>16.466999999999999</v>
      </c>
      <c r="GM335" s="62">
        <v>0</v>
      </c>
      <c r="GN335" s="62">
        <v>0</v>
      </c>
      <c r="GO335" s="62">
        <v>16.489999999999998</v>
      </c>
      <c r="GP335" s="62">
        <v>3135</v>
      </c>
      <c r="GQ335" s="62">
        <v>16.137367075591882</v>
      </c>
      <c r="GR335" s="62">
        <v>16.472000000000001</v>
      </c>
      <c r="GS335" s="62">
        <v>0</v>
      </c>
      <c r="GT335" s="62">
        <v>0</v>
      </c>
      <c r="GU335" s="62">
        <v>16.457000000000001</v>
      </c>
      <c r="GV335" s="62">
        <v>630</v>
      </c>
      <c r="GW335" s="62">
        <v>3.1904900917465402</v>
      </c>
      <c r="GX335" s="62">
        <v>16.443000000000001</v>
      </c>
      <c r="GY335" s="62">
        <v>0</v>
      </c>
      <c r="GZ335" s="62">
        <v>0</v>
      </c>
      <c r="HA335" s="62">
        <v>16.43</v>
      </c>
      <c r="HB335" s="62">
        <v>17235</v>
      </c>
      <c r="HC335" s="62">
        <v>84.494418036782193</v>
      </c>
      <c r="HD335" s="62">
        <v>16.38</v>
      </c>
      <c r="HE335" s="62">
        <v>160</v>
      </c>
      <c r="HF335" s="62">
        <v>0.75195559035946069</v>
      </c>
      <c r="HG335" s="62">
        <v>0</v>
      </c>
      <c r="HH335" s="62">
        <v>0</v>
      </c>
      <c r="HI335" s="62">
        <v>0</v>
      </c>
      <c r="HJ335" s="62">
        <v>0</v>
      </c>
      <c r="HK335" s="62">
        <v>0</v>
      </c>
      <c r="HL335" s="62">
        <v>0</v>
      </c>
      <c r="HM335" s="62">
        <v>16.41</v>
      </c>
      <c r="HN335" s="62">
        <v>0</v>
      </c>
      <c r="HO335" s="62">
        <v>0</v>
      </c>
      <c r="HP335" s="62">
        <v>16.41</v>
      </c>
      <c r="HQ335" s="62">
        <v>0</v>
      </c>
      <c r="HR335" s="62">
        <v>0</v>
      </c>
    </row>
    <row r="336" spans="32:226" s="43" customFormat="1">
      <c r="AF336" s="54">
        <v>42494</v>
      </c>
      <c r="AG336" s="43">
        <v>13.664999999999999</v>
      </c>
      <c r="AH336" s="43">
        <v>88670</v>
      </c>
      <c r="AI336" s="43">
        <f t="shared" si="87"/>
        <v>88670</v>
      </c>
      <c r="AK336" s="58">
        <f t="shared" si="88"/>
        <v>42356</v>
      </c>
      <c r="AL336" s="43">
        <f t="shared" si="85"/>
        <v>331</v>
      </c>
      <c r="AM336" s="43">
        <f>IF(AK336="","",NETWORKDAYS(AK336,$AM$2,FERIADOS!$A$1:$A$830)-1)</f>
        <v>260</v>
      </c>
      <c r="AN336" s="63">
        <v>3.9830999999999999</v>
      </c>
      <c r="AO336" s="43">
        <f t="shared" si="89"/>
        <v>15.83</v>
      </c>
      <c r="AP336" s="50">
        <f t="shared" si="90"/>
        <v>207050</v>
      </c>
      <c r="AQ336" s="59">
        <f t="shared" si="92"/>
        <v>397.88599913830677</v>
      </c>
      <c r="AR336" s="59">
        <f t="shared" si="91"/>
        <v>0</v>
      </c>
      <c r="AS336" s="72">
        <v>42356</v>
      </c>
      <c r="AT336" s="73">
        <v>2710.2104575969911</v>
      </c>
      <c r="AU336" s="62">
        <v>0</v>
      </c>
      <c r="AV336" s="62">
        <v>0</v>
      </c>
      <c r="AW336" s="62">
        <v>0</v>
      </c>
      <c r="AX336" s="62">
        <v>0</v>
      </c>
      <c r="AY336" s="62">
        <v>0</v>
      </c>
      <c r="AZ336" s="62">
        <v>0</v>
      </c>
      <c r="BA336" s="62">
        <v>0</v>
      </c>
      <c r="BB336" s="62">
        <v>0</v>
      </c>
      <c r="BC336" s="62">
        <v>0</v>
      </c>
      <c r="BD336" s="62">
        <v>0</v>
      </c>
      <c r="BE336" s="62">
        <v>0</v>
      </c>
      <c r="BF336" s="62">
        <v>0</v>
      </c>
      <c r="BG336" s="62">
        <v>0</v>
      </c>
      <c r="BH336" s="62">
        <v>0</v>
      </c>
      <c r="BI336" s="62">
        <v>0</v>
      </c>
      <c r="BJ336" s="62">
        <v>0</v>
      </c>
      <c r="BK336" s="62">
        <v>0</v>
      </c>
      <c r="BL336" s="62">
        <v>0</v>
      </c>
      <c r="BM336" s="62">
        <v>14.14</v>
      </c>
      <c r="BN336" s="74">
        <v>28765</v>
      </c>
      <c r="BO336" s="75">
        <v>2.4976149200162383</v>
      </c>
      <c r="BP336" s="62">
        <v>14.269</v>
      </c>
      <c r="BQ336" s="62">
        <v>62865</v>
      </c>
      <c r="BR336" s="62">
        <v>16.183921272444085</v>
      </c>
      <c r="BS336" s="62">
        <v>14.42</v>
      </c>
      <c r="BT336" s="62">
        <v>24470</v>
      </c>
      <c r="BU336" s="62">
        <v>10.170234780463444</v>
      </c>
      <c r="BV336" s="62">
        <v>14.67</v>
      </c>
      <c r="BW336" s="62">
        <v>75750</v>
      </c>
      <c r="BX336" s="62">
        <v>44.959313941419317</v>
      </c>
      <c r="BY336" s="62">
        <v>14.785</v>
      </c>
      <c r="BZ336" s="62">
        <v>580</v>
      </c>
      <c r="CA336" s="62">
        <v>0.43585026001393118</v>
      </c>
      <c r="CB336" s="62">
        <v>14.99</v>
      </c>
      <c r="CC336" s="62">
        <v>80</v>
      </c>
      <c r="CD336" s="62">
        <v>7.2956863346559597E-2</v>
      </c>
      <c r="CE336" s="62">
        <v>15.135</v>
      </c>
      <c r="CF336" s="62">
        <v>85830</v>
      </c>
      <c r="CG336" s="62">
        <v>92.335355018355727</v>
      </c>
      <c r="CH336" s="62">
        <v>15.31</v>
      </c>
      <c r="CI336" s="62">
        <v>585</v>
      </c>
      <c r="CJ336" s="62">
        <v>0.71770462634133503</v>
      </c>
      <c r="CK336" s="62">
        <v>15.478999999999999</v>
      </c>
      <c r="CL336" s="62">
        <v>80</v>
      </c>
      <c r="CM336" s="62">
        <v>0.11097784109136269</v>
      </c>
      <c r="CN336" s="62">
        <v>15.6</v>
      </c>
      <c r="CO336" s="62">
        <v>13695</v>
      </c>
      <c r="CP336" s="62">
        <v>20.946855103167689</v>
      </c>
      <c r="CQ336" s="62">
        <v>15.762</v>
      </c>
      <c r="CR336" s="62">
        <v>75</v>
      </c>
      <c r="CS336" s="62">
        <v>0.12447315836278071</v>
      </c>
      <c r="CT336" s="62">
        <v>15.762</v>
      </c>
      <c r="CU336" s="62">
        <v>75</v>
      </c>
      <c r="CV336" s="62">
        <v>0.13427172655223674</v>
      </c>
      <c r="CW336" s="62">
        <v>15.762</v>
      </c>
      <c r="CX336" s="62">
        <v>207050</v>
      </c>
      <c r="CY336" s="62">
        <v>397.88599913830677</v>
      </c>
      <c r="CZ336" s="62">
        <v>15.922000000000001</v>
      </c>
      <c r="DA336" s="62">
        <v>70</v>
      </c>
      <c r="DB336" s="62">
        <v>0.14422401368470208</v>
      </c>
      <c r="DC336" s="62">
        <v>15.987</v>
      </c>
      <c r="DD336" s="62">
        <v>85</v>
      </c>
      <c r="DE336" s="62">
        <v>0.18408610535661912</v>
      </c>
      <c r="DF336" s="62">
        <v>16.059999999999999</v>
      </c>
      <c r="DG336" s="62">
        <v>1335</v>
      </c>
      <c r="DH336" s="62">
        <v>3.0659047869729905</v>
      </c>
      <c r="DI336" s="62">
        <v>0</v>
      </c>
      <c r="DJ336" s="62">
        <v>0</v>
      </c>
      <c r="DK336" s="62">
        <v>0</v>
      </c>
      <c r="DL336" s="62">
        <v>0</v>
      </c>
      <c r="DM336" s="62">
        <v>0</v>
      </c>
      <c r="DN336" s="62">
        <v>0</v>
      </c>
      <c r="DO336" s="62">
        <v>16.25</v>
      </c>
      <c r="DP336" s="62">
        <v>11195</v>
      </c>
      <c r="DQ336" s="62">
        <v>29.347033403688204</v>
      </c>
      <c r="DR336" s="62">
        <v>0</v>
      </c>
      <c r="DS336" s="62">
        <v>0</v>
      </c>
      <c r="DT336" s="62">
        <v>0</v>
      </c>
      <c r="DU336" s="62">
        <v>0</v>
      </c>
      <c r="DV336" s="62">
        <v>0</v>
      </c>
      <c r="DW336" s="62">
        <v>0</v>
      </c>
      <c r="DX336" s="62">
        <v>16.36</v>
      </c>
      <c r="DY336" s="62">
        <v>6335</v>
      </c>
      <c r="DZ336" s="62">
        <v>18.591823969635211</v>
      </c>
      <c r="EA336" s="62"/>
      <c r="EB336" s="62"/>
      <c r="EC336" s="62"/>
      <c r="ED336" s="62"/>
      <c r="EE336" s="62"/>
      <c r="EF336" s="62"/>
      <c r="EG336" s="62">
        <v>16.46</v>
      </c>
      <c r="EH336" s="62">
        <v>90460</v>
      </c>
      <c r="EI336" s="62">
        <v>289.93391518534162</v>
      </c>
      <c r="EJ336" s="62"/>
      <c r="EK336" s="62">
        <v>0</v>
      </c>
      <c r="EL336" s="62">
        <v>0</v>
      </c>
      <c r="EM336" s="62">
        <v>0</v>
      </c>
      <c r="EN336" s="62">
        <v>0</v>
      </c>
      <c r="EO336" s="62">
        <v>0</v>
      </c>
      <c r="EP336" s="62">
        <v>16.510000000000002</v>
      </c>
      <c r="EQ336" s="62">
        <v>670</v>
      </c>
      <c r="ER336" s="62">
        <v>2.3139574894902739</v>
      </c>
      <c r="ES336" s="62">
        <v>16.57</v>
      </c>
      <c r="ET336" s="62">
        <v>5675</v>
      </c>
      <c r="EU336" s="62">
        <v>20.908489570970762</v>
      </c>
      <c r="EV336" s="62">
        <v>16.559999999999999</v>
      </c>
      <c r="EW336" s="62">
        <v>1080</v>
      </c>
      <c r="EX336" s="62">
        <v>4.2147928944451314</v>
      </c>
      <c r="EY336" s="62">
        <v>16.559999999999999</v>
      </c>
      <c r="EZ336" s="62">
        <v>90525</v>
      </c>
      <c r="FA336" s="62">
        <v>370.42977583479859</v>
      </c>
      <c r="FB336" s="62">
        <v>16.544</v>
      </c>
      <c r="FC336" s="62">
        <v>2360</v>
      </c>
      <c r="FD336" s="62">
        <v>10.058276368232942</v>
      </c>
      <c r="FE336" s="62">
        <v>16.53</v>
      </c>
      <c r="FF336" s="62">
        <v>12045</v>
      </c>
      <c r="FG336" s="62">
        <v>53.20007805302216</v>
      </c>
      <c r="FH336" s="62">
        <v>16.555</v>
      </c>
      <c r="FI336" s="62">
        <v>250</v>
      </c>
      <c r="FJ336" s="62">
        <v>1.1389551493822212</v>
      </c>
      <c r="FK336" s="62">
        <v>16.47</v>
      </c>
      <c r="FL336" s="76">
        <v>20390</v>
      </c>
      <c r="FM336" s="76">
        <v>95.723988915904997</v>
      </c>
      <c r="FN336" s="76">
        <v>16.428999999999998</v>
      </c>
      <c r="FO336" s="76">
        <v>275</v>
      </c>
      <c r="FP336" s="76">
        <v>1.3220555582418483</v>
      </c>
      <c r="FQ336" s="76">
        <v>16.393999999999998</v>
      </c>
      <c r="FR336" s="76">
        <v>270</v>
      </c>
      <c r="FS336" s="76">
        <v>1.3242770156067969</v>
      </c>
      <c r="FT336" s="76">
        <v>16.36</v>
      </c>
      <c r="FU336" s="76">
        <v>15</v>
      </c>
      <c r="FV336" s="76">
        <v>7.4919813202139918E-2</v>
      </c>
      <c r="FW336" s="76">
        <v>16.329999999999998</v>
      </c>
      <c r="FX336" s="76">
        <v>172810</v>
      </c>
      <c r="FY336" s="76">
        <v>875.99397987446798</v>
      </c>
      <c r="FZ336" s="76">
        <v>16.317</v>
      </c>
      <c r="GA336" s="76">
        <v>0</v>
      </c>
      <c r="GB336" s="76">
        <v>0</v>
      </c>
      <c r="GC336" s="62">
        <v>16.305</v>
      </c>
      <c r="GD336" s="62">
        <v>0</v>
      </c>
      <c r="GE336" s="62">
        <v>0</v>
      </c>
      <c r="GF336" s="62">
        <v>16.294</v>
      </c>
      <c r="GG336" s="62">
        <v>0</v>
      </c>
      <c r="GH336" s="62">
        <v>0</v>
      </c>
      <c r="GI336" s="62">
        <v>16.283000000000001</v>
      </c>
      <c r="GJ336" s="62">
        <v>505</v>
      </c>
      <c r="GK336" s="62">
        <v>2.6466026410685668</v>
      </c>
      <c r="GL336" s="62">
        <v>16.265999999999998</v>
      </c>
      <c r="GM336" s="62">
        <v>0</v>
      </c>
      <c r="GN336" s="62">
        <v>0</v>
      </c>
      <c r="GO336" s="62">
        <v>16.25</v>
      </c>
      <c r="GP336" s="62">
        <v>14005</v>
      </c>
      <c r="GQ336" s="62">
        <v>73.788624725266899</v>
      </c>
      <c r="GR336" s="62">
        <v>16.231999999999999</v>
      </c>
      <c r="GS336" s="62">
        <v>0</v>
      </c>
      <c r="GT336" s="62">
        <v>0</v>
      </c>
      <c r="GU336" s="62">
        <v>16.216999999999999</v>
      </c>
      <c r="GV336" s="62">
        <v>675</v>
      </c>
      <c r="GW336" s="62">
        <v>3.5058165197979072</v>
      </c>
      <c r="GX336" s="62">
        <v>16.202999999999999</v>
      </c>
      <c r="GY336" s="62">
        <v>0</v>
      </c>
      <c r="GZ336" s="62">
        <v>0</v>
      </c>
      <c r="HA336" s="62">
        <v>16.190000000000001</v>
      </c>
      <c r="HB336" s="62">
        <v>52690</v>
      </c>
      <c r="HC336" s="62">
        <v>265.45742633837523</v>
      </c>
      <c r="HD336" s="62">
        <v>16.149999999999999</v>
      </c>
      <c r="HE336" s="62">
        <v>55</v>
      </c>
      <c r="HF336" s="62">
        <v>0.26592472015592977</v>
      </c>
      <c r="HG336" s="62">
        <v>0</v>
      </c>
      <c r="HH336" s="62">
        <v>0</v>
      </c>
      <c r="HI336" s="62">
        <v>0</v>
      </c>
      <c r="HJ336" s="62">
        <v>0</v>
      </c>
      <c r="HK336" s="62">
        <v>0</v>
      </c>
      <c r="HL336" s="62">
        <v>0</v>
      </c>
      <c r="HM336" s="62">
        <v>16.18</v>
      </c>
      <c r="HN336" s="62">
        <v>0</v>
      </c>
      <c r="HO336" s="62">
        <v>0</v>
      </c>
      <c r="HP336" s="62">
        <v>16.18</v>
      </c>
      <c r="HQ336" s="62">
        <v>0</v>
      </c>
      <c r="HR336" s="62">
        <v>0</v>
      </c>
    </row>
    <row r="337" spans="32:226" s="43" customFormat="1">
      <c r="AF337" s="54">
        <v>42495</v>
      </c>
      <c r="AG337" s="43">
        <v>13.68</v>
      </c>
      <c r="AH337" s="43">
        <v>120760</v>
      </c>
      <c r="AI337" s="43">
        <f t="shared" si="87"/>
        <v>120760</v>
      </c>
      <c r="AK337" s="58">
        <f t="shared" si="88"/>
        <v>42355</v>
      </c>
      <c r="AL337" s="43">
        <f t="shared" si="85"/>
        <v>332</v>
      </c>
      <c r="AM337" s="43">
        <f>IF(AK337="","",NETWORKDAYS(AK337,$AM$2,FERIADOS!$A$1:$A$830)-1)</f>
        <v>261</v>
      </c>
      <c r="AN337" s="63">
        <v>3.8782999999999999</v>
      </c>
      <c r="AO337" s="43">
        <f t="shared" si="89"/>
        <v>15.85</v>
      </c>
      <c r="AP337" s="50">
        <f t="shared" si="90"/>
        <v>206500</v>
      </c>
      <c r="AQ337" s="59">
        <f t="shared" si="92"/>
        <v>408.73755999714461</v>
      </c>
      <c r="AR337" s="59">
        <f t="shared" si="91"/>
        <v>0</v>
      </c>
      <c r="AS337" s="72">
        <v>42355</v>
      </c>
      <c r="AT337" s="73">
        <v>2430.3936189283845</v>
      </c>
      <c r="AU337" s="62">
        <v>0</v>
      </c>
      <c r="AV337" s="62">
        <v>0</v>
      </c>
      <c r="AW337" s="62">
        <v>0</v>
      </c>
      <c r="AX337" s="62">
        <v>0</v>
      </c>
      <c r="AY337" s="62">
        <v>0</v>
      </c>
      <c r="AZ337" s="62">
        <v>0</v>
      </c>
      <c r="BA337" s="62">
        <v>0</v>
      </c>
      <c r="BB337" s="62">
        <v>0</v>
      </c>
      <c r="BC337" s="62">
        <v>0</v>
      </c>
      <c r="BD337" s="62">
        <v>0</v>
      </c>
      <c r="BE337" s="62">
        <v>0</v>
      </c>
      <c r="BF337" s="62">
        <v>0</v>
      </c>
      <c r="BG337" s="62">
        <v>0</v>
      </c>
      <c r="BH337" s="62">
        <v>0</v>
      </c>
      <c r="BI337" s="62">
        <v>0</v>
      </c>
      <c r="BJ337" s="62">
        <v>0</v>
      </c>
      <c r="BK337" s="62">
        <v>0</v>
      </c>
      <c r="BL337" s="62">
        <v>0</v>
      </c>
      <c r="BM337" s="62">
        <v>14.15</v>
      </c>
      <c r="BN337" s="74">
        <v>26415</v>
      </c>
      <c r="BO337" s="75">
        <v>2.5895039343530457</v>
      </c>
      <c r="BP337" s="62">
        <v>14.269</v>
      </c>
      <c r="BQ337" s="62">
        <v>62640</v>
      </c>
      <c r="BR337" s="62">
        <v>17.104759036589641</v>
      </c>
      <c r="BS337" s="62">
        <v>14.414999999999999</v>
      </c>
      <c r="BT337" s="62">
        <v>14800</v>
      </c>
      <c r="BU337" s="62">
        <v>6.443221365360821</v>
      </c>
      <c r="BV337" s="62">
        <v>14.67</v>
      </c>
      <c r="BW337" s="62">
        <v>78535</v>
      </c>
      <c r="BX337" s="62">
        <v>48.51972513138719</v>
      </c>
      <c r="BY337" s="62">
        <v>14.81</v>
      </c>
      <c r="BZ337" s="62">
        <v>4830</v>
      </c>
      <c r="CA337" s="62">
        <v>3.7654418481383853</v>
      </c>
      <c r="CB337" s="62">
        <v>14.984999999999999</v>
      </c>
      <c r="CC337" s="62">
        <v>7370</v>
      </c>
      <c r="CD337" s="62">
        <v>6.9609822008348221</v>
      </c>
      <c r="CE337" s="62">
        <v>15.135</v>
      </c>
      <c r="CF337" s="62">
        <v>79025</v>
      </c>
      <c r="CG337" s="62">
        <v>87.914256754598014</v>
      </c>
      <c r="CH337" s="62">
        <v>15.295</v>
      </c>
      <c r="CI337" s="62">
        <v>545</v>
      </c>
      <c r="CJ337" s="62">
        <v>0.69088388330844741</v>
      </c>
      <c r="CK337" s="62">
        <v>15.467000000000001</v>
      </c>
      <c r="CL337" s="62">
        <v>225</v>
      </c>
      <c r="CM337" s="62">
        <v>0.32223358559250331</v>
      </c>
      <c r="CN337" s="62">
        <v>15.59</v>
      </c>
      <c r="CO337" s="62">
        <v>55790</v>
      </c>
      <c r="CP337" s="62">
        <v>88.041500931182298</v>
      </c>
      <c r="CQ337" s="62">
        <v>15.773</v>
      </c>
      <c r="CR337" s="62">
        <v>275</v>
      </c>
      <c r="CS337" s="62">
        <v>0.47051771358086986</v>
      </c>
      <c r="CT337" s="62">
        <v>15.773</v>
      </c>
      <c r="CU337" s="62">
        <v>275</v>
      </c>
      <c r="CV337" s="62">
        <v>0.50736013664984536</v>
      </c>
      <c r="CW337" s="62">
        <v>15.773</v>
      </c>
      <c r="CX337" s="62">
        <v>206500</v>
      </c>
      <c r="CY337" s="62">
        <v>408.73755999714461</v>
      </c>
      <c r="CZ337" s="62">
        <v>15.938000000000001</v>
      </c>
      <c r="DA337" s="62">
        <v>15</v>
      </c>
      <c r="DB337" s="62">
        <v>3.1824412532017878E-2</v>
      </c>
      <c r="DC337" s="62">
        <v>16</v>
      </c>
      <c r="DD337" s="62">
        <v>120</v>
      </c>
      <c r="DE337" s="62">
        <v>0.26757220017299216</v>
      </c>
      <c r="DF337" s="62">
        <v>16.07</v>
      </c>
      <c r="DG337" s="62">
        <v>5085</v>
      </c>
      <c r="DH337" s="62">
        <v>12.021098698866499</v>
      </c>
      <c r="DI337" s="62">
        <v>0</v>
      </c>
      <c r="DJ337" s="62">
        <v>0</v>
      </c>
      <c r="DK337" s="62">
        <v>0</v>
      </c>
      <c r="DL337" s="62">
        <v>0</v>
      </c>
      <c r="DM337" s="62">
        <v>0</v>
      </c>
      <c r="DN337" s="62">
        <v>0</v>
      </c>
      <c r="DO337" s="62">
        <v>16.239999999999998</v>
      </c>
      <c r="DP337" s="62">
        <v>22575</v>
      </c>
      <c r="DQ337" s="62">
        <v>60.912909384945145</v>
      </c>
      <c r="DR337" s="62">
        <v>0</v>
      </c>
      <c r="DS337" s="62">
        <v>0</v>
      </c>
      <c r="DT337" s="62">
        <v>0</v>
      </c>
      <c r="DU337" s="62">
        <v>0</v>
      </c>
      <c r="DV337" s="62">
        <v>0</v>
      </c>
      <c r="DW337" s="62">
        <v>0</v>
      </c>
      <c r="DX337" s="62">
        <v>16.350000000000001</v>
      </c>
      <c r="DY337" s="62">
        <v>10990</v>
      </c>
      <c r="DZ337" s="62">
        <v>33.186534628265633</v>
      </c>
      <c r="EA337" s="62"/>
      <c r="EB337" s="62"/>
      <c r="EC337" s="62"/>
      <c r="ED337" s="62"/>
      <c r="EE337" s="62"/>
      <c r="EF337" s="62"/>
      <c r="EG337" s="62">
        <v>16.37</v>
      </c>
      <c r="EH337" s="62">
        <v>85105</v>
      </c>
      <c r="EI337" s="62">
        <v>281.17844259552129</v>
      </c>
      <c r="EJ337" s="62"/>
      <c r="EK337" s="62">
        <v>0</v>
      </c>
      <c r="EL337" s="62">
        <v>0</v>
      </c>
      <c r="EM337" s="62">
        <v>0</v>
      </c>
      <c r="EN337" s="62">
        <v>0</v>
      </c>
      <c r="EO337" s="62">
        <v>0</v>
      </c>
      <c r="EP337" s="62">
        <v>16.414000000000001</v>
      </c>
      <c r="EQ337" s="62">
        <v>55</v>
      </c>
      <c r="ER337" s="62">
        <v>0.19583495783392169</v>
      </c>
      <c r="ES337" s="62">
        <v>16.45</v>
      </c>
      <c r="ET337" s="62">
        <v>3080</v>
      </c>
      <c r="EU337" s="62">
        <v>11.707980561116095</v>
      </c>
      <c r="EV337" s="62">
        <v>16.439</v>
      </c>
      <c r="EW337" s="62">
        <v>65</v>
      </c>
      <c r="EX337" s="62">
        <v>0.26176138313806185</v>
      </c>
      <c r="EY337" s="62">
        <v>16.43</v>
      </c>
      <c r="EZ337" s="62">
        <v>50875</v>
      </c>
      <c r="FA337" s="62">
        <v>214.91995821927094</v>
      </c>
      <c r="FB337" s="62">
        <v>16.402999999999999</v>
      </c>
      <c r="FC337" s="62">
        <v>45</v>
      </c>
      <c r="FD337" s="62">
        <v>0.19811135932644633</v>
      </c>
      <c r="FE337" s="62">
        <v>16.38</v>
      </c>
      <c r="FF337" s="62">
        <v>20245</v>
      </c>
      <c r="FG337" s="62">
        <v>92.417174475387924</v>
      </c>
      <c r="FH337" s="62">
        <v>16.337</v>
      </c>
      <c r="FI337" s="62">
        <v>45</v>
      </c>
      <c r="FJ337" s="62">
        <v>0.21253498569578025</v>
      </c>
      <c r="FK337" s="62">
        <v>16.3</v>
      </c>
      <c r="FL337" s="76">
        <v>8975</v>
      </c>
      <c r="FM337" s="76">
        <v>43.60843407832629</v>
      </c>
      <c r="FN337" s="76">
        <v>16.251000000000001</v>
      </c>
      <c r="FO337" s="76">
        <v>5</v>
      </c>
      <c r="FP337" s="76">
        <v>2.4894885744530248E-2</v>
      </c>
      <c r="FQ337" s="76">
        <v>16.207000000000001</v>
      </c>
      <c r="FR337" s="76">
        <v>5</v>
      </c>
      <c r="FS337" s="76">
        <v>2.5417590564958608E-2</v>
      </c>
      <c r="FT337" s="76">
        <v>16.166</v>
      </c>
      <c r="FU337" s="76">
        <v>5</v>
      </c>
      <c r="FV337" s="76">
        <v>2.5902211667474459E-2</v>
      </c>
      <c r="FW337" s="76">
        <v>16.13</v>
      </c>
      <c r="FX337" s="76">
        <v>134610</v>
      </c>
      <c r="FY337" s="76">
        <v>708.22425351047207</v>
      </c>
      <c r="FZ337" s="76">
        <v>16.114000000000001</v>
      </c>
      <c r="GA337" s="76">
        <v>0</v>
      </c>
      <c r="GB337" s="76">
        <v>0</v>
      </c>
      <c r="GC337" s="62">
        <v>16.099</v>
      </c>
      <c r="GD337" s="62">
        <v>0</v>
      </c>
      <c r="GE337" s="62">
        <v>0</v>
      </c>
      <c r="GF337" s="62">
        <v>16.084</v>
      </c>
      <c r="GG337" s="62">
        <v>0</v>
      </c>
      <c r="GH337" s="62">
        <v>0</v>
      </c>
      <c r="GI337" s="62">
        <v>16.071999999999999</v>
      </c>
      <c r="GJ337" s="62">
        <v>190</v>
      </c>
      <c r="GK337" s="62">
        <v>1.0358364693986022</v>
      </c>
      <c r="GL337" s="62">
        <v>16.05</v>
      </c>
      <c r="GM337" s="62">
        <v>0</v>
      </c>
      <c r="GN337" s="62">
        <v>0</v>
      </c>
      <c r="GO337" s="62">
        <v>16.03</v>
      </c>
      <c r="GP337" s="62">
        <v>7225</v>
      </c>
      <c r="GQ337" s="62">
        <v>39.691861460375563</v>
      </c>
      <c r="GR337" s="62">
        <v>16.015000000000001</v>
      </c>
      <c r="GS337" s="62">
        <v>0</v>
      </c>
      <c r="GT337" s="62">
        <v>0</v>
      </c>
      <c r="GU337" s="62">
        <v>16.001999999999999</v>
      </c>
      <c r="GV337" s="62">
        <v>150</v>
      </c>
      <c r="GW337" s="62">
        <v>0.81348697039575646</v>
      </c>
      <c r="GX337" s="62">
        <v>15.991</v>
      </c>
      <c r="GY337" s="62">
        <v>0</v>
      </c>
      <c r="GZ337" s="62">
        <v>0</v>
      </c>
      <c r="HA337" s="62">
        <v>15.98</v>
      </c>
      <c r="HB337" s="62">
        <v>48845</v>
      </c>
      <c r="HC337" s="62">
        <v>257.31320145325725</v>
      </c>
      <c r="HD337" s="62">
        <v>15.94</v>
      </c>
      <c r="HE337" s="62">
        <v>10</v>
      </c>
      <c r="HF337" s="62">
        <v>5.0645917388745409E-2</v>
      </c>
      <c r="HG337" s="62">
        <v>0</v>
      </c>
      <c r="HH337" s="62">
        <v>0</v>
      </c>
      <c r="HI337" s="62">
        <v>0</v>
      </c>
      <c r="HJ337" s="62">
        <v>0</v>
      </c>
      <c r="HK337" s="62">
        <v>0</v>
      </c>
      <c r="HL337" s="62">
        <v>0</v>
      </c>
      <c r="HM337" s="62">
        <v>15.97</v>
      </c>
      <c r="HN337" s="62">
        <v>0</v>
      </c>
      <c r="HO337" s="62">
        <v>0</v>
      </c>
      <c r="HP337" s="62">
        <v>15.97</v>
      </c>
      <c r="HQ337" s="62">
        <v>0</v>
      </c>
      <c r="HR337" s="62">
        <v>0</v>
      </c>
    </row>
    <row r="338" spans="32:226" s="43" customFormat="1">
      <c r="AF338" s="54">
        <v>42496</v>
      </c>
      <c r="AG338" s="43">
        <v>13.675000000000001</v>
      </c>
      <c r="AH338" s="43">
        <v>59018</v>
      </c>
      <c r="AI338" s="43">
        <f t="shared" si="87"/>
        <v>59018</v>
      </c>
      <c r="AK338" s="58">
        <f t="shared" si="88"/>
        <v>42354</v>
      </c>
      <c r="AL338" s="43">
        <f t="shared" ref="AL338:AL401" si="93">AL337+1</f>
        <v>333</v>
      </c>
      <c r="AM338" s="43">
        <f>IF(AK338="","",NETWORKDAYS(AK338,$AM$2,FERIADOS!$A$1:$A$830)-1)</f>
        <v>262</v>
      </c>
      <c r="AN338" s="63">
        <v>3.8841999999999999</v>
      </c>
      <c r="AO338" s="43">
        <f t="shared" si="89"/>
        <v>16.04</v>
      </c>
      <c r="AP338" s="50">
        <f t="shared" si="90"/>
        <v>411200</v>
      </c>
      <c r="AQ338" s="59">
        <f t="shared" si="92"/>
        <v>812.59292597995636</v>
      </c>
      <c r="AR338" s="59">
        <f t="shared" si="91"/>
        <v>0</v>
      </c>
      <c r="AS338" s="72">
        <v>42354</v>
      </c>
      <c r="AT338" s="73">
        <v>3976.3560376348273</v>
      </c>
      <c r="AU338" s="62">
        <v>0</v>
      </c>
      <c r="AV338" s="62">
        <v>0</v>
      </c>
      <c r="AW338" s="62">
        <v>0</v>
      </c>
      <c r="AX338" s="62">
        <v>0</v>
      </c>
      <c r="AY338" s="62">
        <v>0</v>
      </c>
      <c r="AZ338" s="62">
        <v>0</v>
      </c>
      <c r="BA338" s="62">
        <v>0</v>
      </c>
      <c r="BB338" s="62">
        <v>0</v>
      </c>
      <c r="BC338" s="62">
        <v>0</v>
      </c>
      <c r="BD338" s="62">
        <v>0</v>
      </c>
      <c r="BE338" s="62">
        <v>0</v>
      </c>
      <c r="BF338" s="62">
        <v>0</v>
      </c>
      <c r="BG338" s="62">
        <v>0</v>
      </c>
      <c r="BH338" s="62">
        <v>0</v>
      </c>
      <c r="BI338" s="62">
        <v>0</v>
      </c>
      <c r="BJ338" s="62">
        <v>0</v>
      </c>
      <c r="BK338" s="62">
        <v>0</v>
      </c>
      <c r="BL338" s="62">
        <v>0</v>
      </c>
      <c r="BM338" s="62">
        <v>14.14</v>
      </c>
      <c r="BN338" s="74">
        <v>23210</v>
      </c>
      <c r="BO338" s="75">
        <v>2.4773151478812663</v>
      </c>
      <c r="BP338" s="62">
        <v>14.26</v>
      </c>
      <c r="BQ338" s="62">
        <v>50810</v>
      </c>
      <c r="BR338" s="62">
        <v>14.293914604606892</v>
      </c>
      <c r="BS338" s="62">
        <v>14.43</v>
      </c>
      <c r="BT338" s="62">
        <v>11695</v>
      </c>
      <c r="BU338" s="62">
        <v>5.1818044635823313</v>
      </c>
      <c r="BV338" s="62">
        <v>14.725</v>
      </c>
      <c r="BW338" s="62">
        <v>249970</v>
      </c>
      <c r="BX338" s="62">
        <v>156.15959022688776</v>
      </c>
      <c r="BY338" s="62">
        <v>14.89</v>
      </c>
      <c r="BZ338" s="62">
        <v>5230</v>
      </c>
      <c r="CA338" s="62">
        <v>4.1091620808937952</v>
      </c>
      <c r="CB338" s="62">
        <v>15.065</v>
      </c>
      <c r="CC338" s="62">
        <v>7380</v>
      </c>
      <c r="CD338" s="62">
        <v>7.0104563061221414</v>
      </c>
      <c r="CE338" s="62">
        <v>15.234999999999999</v>
      </c>
      <c r="CF338" s="62">
        <v>111355</v>
      </c>
      <c r="CG338" s="62">
        <v>124.3729894367064</v>
      </c>
      <c r="CH338" s="62">
        <v>15.448</v>
      </c>
      <c r="CI338" s="62">
        <v>20</v>
      </c>
      <c r="CJ338" s="62">
        <v>2.5408169970967599E-2</v>
      </c>
      <c r="CK338" s="62">
        <v>15.625</v>
      </c>
      <c r="CL338" s="62">
        <v>21220</v>
      </c>
      <c r="CM338" s="62">
        <v>30.424752604013232</v>
      </c>
      <c r="CN338" s="62">
        <v>15.73</v>
      </c>
      <c r="CO338" s="62">
        <v>55745</v>
      </c>
      <c r="CP338" s="62">
        <v>88.033547169904381</v>
      </c>
      <c r="CQ338" s="62">
        <v>15.961</v>
      </c>
      <c r="CR338" s="62">
        <v>120</v>
      </c>
      <c r="CS338" s="62">
        <v>0.20519127265000725</v>
      </c>
      <c r="CT338" s="62">
        <v>15.961</v>
      </c>
      <c r="CU338" s="62">
        <v>120</v>
      </c>
      <c r="CV338" s="62">
        <v>0.22114622537075024</v>
      </c>
      <c r="CW338" s="62">
        <v>15.961</v>
      </c>
      <c r="CX338" s="62">
        <v>411200</v>
      </c>
      <c r="CY338" s="62">
        <v>812.59292597995636</v>
      </c>
      <c r="CZ338" s="62">
        <v>16.14</v>
      </c>
      <c r="DA338" s="62">
        <v>15</v>
      </c>
      <c r="DB338" s="62">
        <v>3.1751250203291073E-2</v>
      </c>
      <c r="DC338" s="62">
        <v>16.210999999999999</v>
      </c>
      <c r="DD338" s="62">
        <v>20</v>
      </c>
      <c r="DE338" s="62">
        <v>4.4470419714768582E-2</v>
      </c>
      <c r="DF338" s="62">
        <v>16.29</v>
      </c>
      <c r="DG338" s="62">
        <v>2265</v>
      </c>
      <c r="DH338" s="62">
        <v>5.336449151567777</v>
      </c>
      <c r="DI338" s="62">
        <v>0</v>
      </c>
      <c r="DJ338" s="62">
        <v>0</v>
      </c>
      <c r="DK338" s="62">
        <v>0</v>
      </c>
      <c r="DL338" s="62">
        <v>0</v>
      </c>
      <c r="DM338" s="62">
        <v>0</v>
      </c>
      <c r="DN338" s="62">
        <v>0</v>
      </c>
      <c r="DO338" s="62">
        <v>16.45</v>
      </c>
      <c r="DP338" s="62">
        <v>21560</v>
      </c>
      <c r="DQ338" s="62">
        <v>57.935764841579584</v>
      </c>
      <c r="DR338" s="62">
        <v>0</v>
      </c>
      <c r="DS338" s="62">
        <v>0</v>
      </c>
      <c r="DT338" s="62">
        <v>0</v>
      </c>
      <c r="DU338" s="62">
        <v>0</v>
      </c>
      <c r="DV338" s="62">
        <v>0</v>
      </c>
      <c r="DW338" s="62">
        <v>0</v>
      </c>
      <c r="DX338" s="62">
        <v>16.52</v>
      </c>
      <c r="DY338" s="62">
        <v>5045</v>
      </c>
      <c r="DZ338" s="62">
        <v>15.173974328573776</v>
      </c>
      <c r="EA338" s="62"/>
      <c r="EB338" s="62"/>
      <c r="EC338" s="62"/>
      <c r="ED338" s="62"/>
      <c r="EE338" s="62"/>
      <c r="EF338" s="62"/>
      <c r="EG338" s="62">
        <v>16.57</v>
      </c>
      <c r="EH338" s="62">
        <v>139315</v>
      </c>
      <c r="EI338" s="62">
        <v>457.8165265991272</v>
      </c>
      <c r="EJ338" s="62"/>
      <c r="EK338" s="62">
        <v>0</v>
      </c>
      <c r="EL338" s="62">
        <v>0</v>
      </c>
      <c r="EM338" s="62">
        <v>0</v>
      </c>
      <c r="EN338" s="62">
        <v>0</v>
      </c>
      <c r="EO338" s="62">
        <v>0</v>
      </c>
      <c r="EP338" s="62">
        <v>16.603000000000002</v>
      </c>
      <c r="EQ338" s="62">
        <v>285</v>
      </c>
      <c r="ER338" s="62">
        <v>1.0090261792631416</v>
      </c>
      <c r="ES338" s="62">
        <v>16.63</v>
      </c>
      <c r="ET338" s="62">
        <v>9055</v>
      </c>
      <c r="EU338" s="62">
        <v>34.215017663897136</v>
      </c>
      <c r="EV338" s="62">
        <v>16.613</v>
      </c>
      <c r="EW338" s="62">
        <v>70</v>
      </c>
      <c r="EX338" s="62">
        <v>0.28011653897313404</v>
      </c>
      <c r="EY338" s="62">
        <v>16.600000000000001</v>
      </c>
      <c r="EZ338" s="62">
        <v>110760</v>
      </c>
      <c r="FA338" s="62">
        <v>464.78653942060788</v>
      </c>
      <c r="FB338" s="62">
        <v>16.573</v>
      </c>
      <c r="FC338" s="62">
        <v>240</v>
      </c>
      <c r="FD338" s="62">
        <v>1.0490844930074352</v>
      </c>
      <c r="FE338" s="62">
        <v>16.55</v>
      </c>
      <c r="FF338" s="62">
        <v>17360</v>
      </c>
      <c r="FG338" s="62">
        <v>78.649110802160436</v>
      </c>
      <c r="FH338" s="62">
        <v>16.501000000000001</v>
      </c>
      <c r="FI338" s="62">
        <v>60</v>
      </c>
      <c r="FJ338" s="62">
        <v>0.28118006512528393</v>
      </c>
      <c r="FK338" s="62">
        <v>16.46</v>
      </c>
      <c r="FL338" s="76">
        <v>10075</v>
      </c>
      <c r="FM338" s="76">
        <v>48.560909897779588</v>
      </c>
      <c r="FN338" s="76">
        <v>16.411000000000001</v>
      </c>
      <c r="FO338" s="76">
        <v>5</v>
      </c>
      <c r="FP338" s="76">
        <v>2.468560126077108E-2</v>
      </c>
      <c r="FQ338" s="76">
        <v>16.367000000000001</v>
      </c>
      <c r="FR338" s="76">
        <v>5</v>
      </c>
      <c r="FS338" s="76">
        <v>2.5194232515525508E-2</v>
      </c>
      <c r="FT338" s="76">
        <v>16.326000000000001</v>
      </c>
      <c r="FU338" s="76">
        <v>4915</v>
      </c>
      <c r="FV338" s="76">
        <v>25.227937320247335</v>
      </c>
      <c r="FW338" s="76">
        <v>16.29</v>
      </c>
      <c r="FX338" s="76">
        <v>212780</v>
      </c>
      <c r="FY338" s="76">
        <v>1108.7857924813557</v>
      </c>
      <c r="FZ338" s="76">
        <v>16.274999999999999</v>
      </c>
      <c r="GA338" s="76">
        <v>0</v>
      </c>
      <c r="GB338" s="76">
        <v>0</v>
      </c>
      <c r="GC338" s="62">
        <v>16.262</v>
      </c>
      <c r="GD338" s="62">
        <v>0</v>
      </c>
      <c r="GE338" s="62">
        <v>0</v>
      </c>
      <c r="GF338" s="62">
        <v>16.248999999999999</v>
      </c>
      <c r="GG338" s="62">
        <v>0</v>
      </c>
      <c r="GH338" s="62">
        <v>0</v>
      </c>
      <c r="GI338" s="62">
        <v>16.238</v>
      </c>
      <c r="GJ338" s="62">
        <v>915</v>
      </c>
      <c r="GK338" s="62">
        <v>4.931409738874053</v>
      </c>
      <c r="GL338" s="62">
        <v>16.218</v>
      </c>
      <c r="GM338" s="62">
        <v>0</v>
      </c>
      <c r="GN338" s="62">
        <v>0</v>
      </c>
      <c r="GO338" s="62">
        <v>16.2</v>
      </c>
      <c r="GP338" s="62">
        <v>17110</v>
      </c>
      <c r="GQ338" s="62">
        <v>92.756882087857875</v>
      </c>
      <c r="GR338" s="62">
        <v>16.187999999999999</v>
      </c>
      <c r="GS338" s="62">
        <v>0</v>
      </c>
      <c r="GT338" s="62">
        <v>0</v>
      </c>
      <c r="GU338" s="62">
        <v>16.178000000000001</v>
      </c>
      <c r="GV338" s="62">
        <v>775</v>
      </c>
      <c r="GW338" s="62">
        <v>4.1393488959100964</v>
      </c>
      <c r="GX338" s="62">
        <v>16.169</v>
      </c>
      <c r="GY338" s="62">
        <v>0</v>
      </c>
      <c r="GZ338" s="62">
        <v>0</v>
      </c>
      <c r="HA338" s="62">
        <v>16.16</v>
      </c>
      <c r="HB338" s="62">
        <v>63655</v>
      </c>
      <c r="HC338" s="62">
        <v>329.61508122052061</v>
      </c>
      <c r="HD338" s="62">
        <v>16.12</v>
      </c>
      <c r="HE338" s="62">
        <v>115</v>
      </c>
      <c r="HF338" s="62">
        <v>0.57158071615834294</v>
      </c>
      <c r="HG338" s="62">
        <v>0</v>
      </c>
      <c r="HH338" s="62">
        <v>0</v>
      </c>
      <c r="HI338" s="62">
        <v>0</v>
      </c>
      <c r="HJ338" s="62">
        <v>0</v>
      </c>
      <c r="HK338" s="62">
        <v>0</v>
      </c>
      <c r="HL338" s="62">
        <v>0</v>
      </c>
      <c r="HM338" s="62">
        <v>16.149999999999999</v>
      </c>
      <c r="HN338" s="62">
        <v>0</v>
      </c>
      <c r="HO338" s="62">
        <v>0</v>
      </c>
      <c r="HP338" s="62">
        <v>16.149999999999999</v>
      </c>
      <c r="HQ338" s="62">
        <v>0</v>
      </c>
      <c r="HR338" s="62">
        <v>0</v>
      </c>
    </row>
    <row r="339" spans="32:226" s="43" customFormat="1">
      <c r="AF339" s="54">
        <v>42499</v>
      </c>
      <c r="AG339" s="43">
        <v>13.695</v>
      </c>
      <c r="AH339" s="43">
        <v>213774</v>
      </c>
      <c r="AI339" s="43">
        <f t="shared" si="87"/>
        <v>213774</v>
      </c>
      <c r="AK339" s="58">
        <f t="shared" si="88"/>
        <v>42353</v>
      </c>
      <c r="AL339" s="43">
        <f t="shared" si="93"/>
        <v>334</v>
      </c>
      <c r="AM339" s="43">
        <f>IF(AK339="","",NETWORKDAYS(AK339,$AM$2,FERIADOS!$A$1:$A$830)-1)</f>
        <v>263</v>
      </c>
      <c r="AN339" s="63">
        <v>3.8714</v>
      </c>
      <c r="AO339" s="43">
        <f t="shared" si="89"/>
        <v>15.98</v>
      </c>
      <c r="AP339" s="50">
        <f t="shared" si="90"/>
        <v>214985</v>
      </c>
      <c r="AQ339" s="59">
        <f t="shared" si="92"/>
        <v>428.07389288162756</v>
      </c>
      <c r="AR339" s="59">
        <f t="shared" si="91"/>
        <v>0</v>
      </c>
      <c r="AS339" s="72">
        <v>42353</v>
      </c>
      <c r="AT339" s="73">
        <v>2084.0506479171227</v>
      </c>
      <c r="AU339" s="62">
        <v>0</v>
      </c>
      <c r="AV339" s="62">
        <v>0</v>
      </c>
      <c r="AW339" s="62">
        <v>0</v>
      </c>
      <c r="AX339" s="62">
        <v>0</v>
      </c>
      <c r="AY339" s="62">
        <v>0</v>
      </c>
      <c r="AZ339" s="62">
        <v>0</v>
      </c>
      <c r="BA339" s="62">
        <v>0</v>
      </c>
      <c r="BB339" s="62">
        <v>0</v>
      </c>
      <c r="BC339" s="62">
        <v>0</v>
      </c>
      <c r="BD339" s="62">
        <v>0</v>
      </c>
      <c r="BE339" s="62">
        <v>0</v>
      </c>
      <c r="BF339" s="62">
        <v>0</v>
      </c>
      <c r="BG339" s="62">
        <v>0</v>
      </c>
      <c r="BH339" s="62">
        <v>0</v>
      </c>
      <c r="BI339" s="62">
        <v>0</v>
      </c>
      <c r="BJ339" s="62">
        <v>0</v>
      </c>
      <c r="BK339" s="62">
        <v>0</v>
      </c>
      <c r="BL339" s="62">
        <v>0</v>
      </c>
      <c r="BM339" s="62">
        <v>14.15</v>
      </c>
      <c r="BN339" s="74">
        <v>13375</v>
      </c>
      <c r="BO339" s="75">
        <v>1.5506993843348476</v>
      </c>
      <c r="BP339" s="62">
        <v>14.250999999999999</v>
      </c>
      <c r="BQ339" s="62">
        <v>42260</v>
      </c>
      <c r="BR339" s="62">
        <v>12.295266071134614</v>
      </c>
      <c r="BS339" s="62">
        <v>14.43</v>
      </c>
      <c r="BT339" s="62">
        <v>3325</v>
      </c>
      <c r="BU339" s="62">
        <v>1.5062839509337262</v>
      </c>
      <c r="BV339" s="62">
        <v>14.69</v>
      </c>
      <c r="BW339" s="62">
        <v>92545</v>
      </c>
      <c r="BX339" s="62">
        <v>58.790995767299137</v>
      </c>
      <c r="BY339" s="62">
        <v>14.824999999999999</v>
      </c>
      <c r="BZ339" s="62">
        <v>1010</v>
      </c>
      <c r="CA339" s="62">
        <v>0.80491429103707623</v>
      </c>
      <c r="CB339" s="62">
        <v>15.04</v>
      </c>
      <c r="CC339" s="62">
        <v>4190</v>
      </c>
      <c r="CD339" s="62">
        <v>4.0274121026276024</v>
      </c>
      <c r="CE339" s="62">
        <v>15.215</v>
      </c>
      <c r="CF339" s="62">
        <v>80365</v>
      </c>
      <c r="CG339" s="62">
        <v>90.69231292894932</v>
      </c>
      <c r="CH339" s="62">
        <v>15.395</v>
      </c>
      <c r="CI339" s="62">
        <v>10</v>
      </c>
      <c r="CJ339" s="62">
        <v>1.2829545009473139E-2</v>
      </c>
      <c r="CK339" s="62">
        <v>15.579000000000001</v>
      </c>
      <c r="CL339" s="62">
        <v>525</v>
      </c>
      <c r="CM339" s="62">
        <v>0.75949919669580812</v>
      </c>
      <c r="CN339" s="62">
        <v>15.71</v>
      </c>
      <c r="CO339" s="62">
        <v>33475</v>
      </c>
      <c r="CP339" s="62">
        <v>53.288705963886805</v>
      </c>
      <c r="CQ339" s="62">
        <v>15.93</v>
      </c>
      <c r="CR339" s="62">
        <v>15</v>
      </c>
      <c r="CS339" s="62">
        <v>2.5847963967960845E-2</v>
      </c>
      <c r="CT339" s="62">
        <v>15.93</v>
      </c>
      <c r="CU339" s="62">
        <v>15</v>
      </c>
      <c r="CV339" s="62">
        <v>2.7847988038333663E-2</v>
      </c>
      <c r="CW339" s="62">
        <v>15.93</v>
      </c>
      <c r="CX339" s="62">
        <v>214985</v>
      </c>
      <c r="CY339" s="62">
        <v>428.07389288162756</v>
      </c>
      <c r="CZ339" s="62">
        <v>16.056000000000001</v>
      </c>
      <c r="DA339" s="62">
        <v>10</v>
      </c>
      <c r="DB339" s="62">
        <v>2.1332279278358016E-2</v>
      </c>
      <c r="DC339" s="62">
        <v>16.11</v>
      </c>
      <c r="DD339" s="62">
        <v>1715</v>
      </c>
      <c r="DE339" s="62">
        <v>3.8436521706323266</v>
      </c>
      <c r="DF339" s="62">
        <v>16.21</v>
      </c>
      <c r="DG339" s="62">
        <v>690</v>
      </c>
      <c r="DH339" s="62">
        <v>1.637659277590237</v>
      </c>
      <c r="DI339" s="62">
        <v>0</v>
      </c>
      <c r="DJ339" s="62">
        <v>0</v>
      </c>
      <c r="DK339" s="62">
        <v>0</v>
      </c>
      <c r="DL339" s="62">
        <v>0</v>
      </c>
      <c r="DM339" s="62">
        <v>0</v>
      </c>
      <c r="DN339" s="62">
        <v>0</v>
      </c>
      <c r="DO339" s="62">
        <v>16.34</v>
      </c>
      <c r="DP339" s="62">
        <v>8305</v>
      </c>
      <c r="DQ339" s="62">
        <v>22.489087594543175</v>
      </c>
      <c r="DR339" s="62">
        <v>0</v>
      </c>
      <c r="DS339" s="62">
        <v>0</v>
      </c>
      <c r="DT339" s="62">
        <v>0</v>
      </c>
      <c r="DU339" s="62">
        <v>0</v>
      </c>
      <c r="DV339" s="62">
        <v>0</v>
      </c>
      <c r="DW339" s="62">
        <v>0</v>
      </c>
      <c r="DX339" s="62">
        <v>16.41</v>
      </c>
      <c r="DY339" s="62">
        <v>6510</v>
      </c>
      <c r="DZ339" s="62">
        <v>19.728634121189796</v>
      </c>
      <c r="EA339" s="62"/>
      <c r="EB339" s="62"/>
      <c r="EC339" s="62"/>
      <c r="ED339" s="62"/>
      <c r="EE339" s="62"/>
      <c r="EF339" s="62"/>
      <c r="EG339" s="62">
        <v>16.43</v>
      </c>
      <c r="EH339" s="62">
        <v>106270</v>
      </c>
      <c r="EI339" s="62">
        <v>352.13185352249548</v>
      </c>
      <c r="EJ339" s="62"/>
      <c r="EK339" s="62">
        <v>0</v>
      </c>
      <c r="EL339" s="62">
        <v>0</v>
      </c>
      <c r="EM339" s="62">
        <v>0</v>
      </c>
      <c r="EN339" s="62">
        <v>0</v>
      </c>
      <c r="EO339" s="62">
        <v>0</v>
      </c>
      <c r="EP339" s="62">
        <v>16.452000000000002</v>
      </c>
      <c r="EQ339" s="62">
        <v>65</v>
      </c>
      <c r="ER339" s="62">
        <v>0.23213555364282337</v>
      </c>
      <c r="ES339" s="62">
        <v>16.47</v>
      </c>
      <c r="ET339" s="62">
        <v>2190</v>
      </c>
      <c r="EU339" s="62">
        <v>8.3507681313976114</v>
      </c>
      <c r="EV339" s="62">
        <v>16.45</v>
      </c>
      <c r="EW339" s="62">
        <v>670</v>
      </c>
      <c r="EX339" s="62">
        <v>2.7064591666167073</v>
      </c>
      <c r="EY339" s="62">
        <v>16.420000000000002</v>
      </c>
      <c r="EZ339" s="62">
        <v>51015</v>
      </c>
      <c r="FA339" s="62">
        <v>216.27652032830142</v>
      </c>
      <c r="FB339" s="62">
        <v>16.393000000000001</v>
      </c>
      <c r="FC339" s="62">
        <v>45</v>
      </c>
      <c r="FD339" s="62">
        <v>0.19878056200695035</v>
      </c>
      <c r="FE339" s="62">
        <v>16.37</v>
      </c>
      <c r="FF339" s="62">
        <v>12675</v>
      </c>
      <c r="FG339" s="62">
        <v>58.047479453157507</v>
      </c>
      <c r="FH339" s="62">
        <v>16.315999999999999</v>
      </c>
      <c r="FI339" s="62">
        <v>45</v>
      </c>
      <c r="FJ339" s="62">
        <v>0.21328982745004421</v>
      </c>
      <c r="FK339" s="62">
        <v>16.27</v>
      </c>
      <c r="FL339" s="76">
        <v>11015</v>
      </c>
      <c r="FM339" s="76">
        <v>53.727042911231983</v>
      </c>
      <c r="FN339" s="76">
        <v>16.221</v>
      </c>
      <c r="FO339" s="76">
        <v>0</v>
      </c>
      <c r="FP339" s="76">
        <v>0</v>
      </c>
      <c r="FQ339" s="76">
        <v>16.177</v>
      </c>
      <c r="FR339" s="76">
        <v>0</v>
      </c>
      <c r="FS339" s="76">
        <v>0</v>
      </c>
      <c r="FT339" s="76">
        <v>16.135999999999999</v>
      </c>
      <c r="FU339" s="76">
        <v>0</v>
      </c>
      <c r="FV339" s="76">
        <v>0</v>
      </c>
      <c r="FW339" s="76">
        <v>16.100000000000001</v>
      </c>
      <c r="FX339" s="76">
        <v>106655</v>
      </c>
      <c r="FY339" s="76">
        <v>563.2420334631272</v>
      </c>
      <c r="FZ339" s="76">
        <v>16.084</v>
      </c>
      <c r="GA339" s="76">
        <v>0</v>
      </c>
      <c r="GB339" s="76">
        <v>0</v>
      </c>
      <c r="GC339" s="62">
        <v>16.068999999999999</v>
      </c>
      <c r="GD339" s="62">
        <v>0</v>
      </c>
      <c r="GE339" s="62">
        <v>0</v>
      </c>
      <c r="GF339" s="62">
        <v>16.053999999999998</v>
      </c>
      <c r="GG339" s="62">
        <v>0</v>
      </c>
      <c r="GH339" s="62">
        <v>0</v>
      </c>
      <c r="GI339" s="62">
        <v>16.042000000000002</v>
      </c>
      <c r="GJ339" s="62">
        <v>430</v>
      </c>
      <c r="GK339" s="62">
        <v>2.3530262732262988</v>
      </c>
      <c r="GL339" s="62">
        <v>16.02</v>
      </c>
      <c r="GM339" s="62">
        <v>0</v>
      </c>
      <c r="GN339" s="62">
        <v>0</v>
      </c>
      <c r="GO339" s="62">
        <v>16</v>
      </c>
      <c r="GP339" s="62">
        <v>8190</v>
      </c>
      <c r="GQ339" s="62">
        <v>45.164826361518323</v>
      </c>
      <c r="GR339" s="62">
        <v>15.994</v>
      </c>
      <c r="GS339" s="62">
        <v>0</v>
      </c>
      <c r="GT339" s="62">
        <v>0</v>
      </c>
      <c r="GU339" s="62">
        <v>15.989000000000001</v>
      </c>
      <c r="GV339" s="62">
        <v>340</v>
      </c>
      <c r="GW339" s="62">
        <v>1.8487111428273681</v>
      </c>
      <c r="GX339" s="62">
        <v>15.984</v>
      </c>
      <c r="GY339" s="62">
        <v>0</v>
      </c>
      <c r="GZ339" s="62">
        <v>0</v>
      </c>
      <c r="HA339" s="62">
        <v>15.98</v>
      </c>
      <c r="HB339" s="62">
        <v>15160</v>
      </c>
      <c r="HC339" s="62">
        <v>79.98084774134648</v>
      </c>
      <c r="HD339" s="62">
        <v>15.96</v>
      </c>
      <c r="HE339" s="62">
        <v>0</v>
      </c>
      <c r="HF339" s="62">
        <v>0</v>
      </c>
      <c r="HG339" s="62">
        <v>0</v>
      </c>
      <c r="HH339" s="62">
        <v>0</v>
      </c>
      <c r="HI339" s="62">
        <v>0</v>
      </c>
      <c r="HJ339" s="62">
        <v>0</v>
      </c>
      <c r="HK339" s="62">
        <v>0</v>
      </c>
      <c r="HL339" s="62">
        <v>0</v>
      </c>
      <c r="HM339" s="62">
        <v>15.99</v>
      </c>
      <c r="HN339" s="62">
        <v>0</v>
      </c>
      <c r="HO339" s="62">
        <v>0</v>
      </c>
      <c r="HP339" s="62">
        <v>15.99</v>
      </c>
      <c r="HQ339" s="62">
        <v>0</v>
      </c>
      <c r="HR339" s="62">
        <v>0</v>
      </c>
    </row>
    <row r="340" spans="32:226" s="43" customFormat="1">
      <c r="AF340" s="54">
        <v>42500</v>
      </c>
      <c r="AG340" s="43">
        <v>13.635</v>
      </c>
      <c r="AH340" s="43">
        <v>104431</v>
      </c>
      <c r="AI340" s="43">
        <f t="shared" si="87"/>
        <v>104431</v>
      </c>
      <c r="AK340" s="58">
        <f t="shared" si="88"/>
        <v>42352</v>
      </c>
      <c r="AL340" s="43">
        <f t="shared" si="93"/>
        <v>335</v>
      </c>
      <c r="AM340" s="43">
        <f>IF(AK340="","",NETWORKDAYS(AK340,$AM$2,FERIADOS!$A$1:$A$830)-1)</f>
        <v>264</v>
      </c>
      <c r="AN340" s="63">
        <v>3.8734000000000002</v>
      </c>
      <c r="AO340" s="43">
        <f t="shared" si="89"/>
        <v>16.05</v>
      </c>
      <c r="AP340" s="50">
        <f t="shared" si="90"/>
        <v>103895</v>
      </c>
      <c r="AQ340" s="59">
        <f t="shared" si="92"/>
        <v>207.17486228511154</v>
      </c>
      <c r="AR340" s="59">
        <f t="shared" si="91"/>
        <v>0</v>
      </c>
      <c r="AS340" s="72">
        <v>42352</v>
      </c>
      <c r="AT340" s="73">
        <v>1528.1770920551487</v>
      </c>
      <c r="AU340" s="62">
        <v>0</v>
      </c>
      <c r="AV340" s="62">
        <v>0</v>
      </c>
      <c r="AW340" s="62">
        <v>0</v>
      </c>
      <c r="AX340" s="62">
        <v>0</v>
      </c>
      <c r="AY340" s="62">
        <v>0</v>
      </c>
      <c r="AZ340" s="62">
        <v>0</v>
      </c>
      <c r="BA340" s="62">
        <v>0</v>
      </c>
      <c r="BB340" s="62">
        <v>0</v>
      </c>
      <c r="BC340" s="62">
        <v>0</v>
      </c>
      <c r="BD340" s="62">
        <v>0</v>
      </c>
      <c r="BE340" s="62">
        <v>0</v>
      </c>
      <c r="BF340" s="62">
        <v>0</v>
      </c>
      <c r="BG340" s="62">
        <v>0</v>
      </c>
      <c r="BH340" s="62">
        <v>0</v>
      </c>
      <c r="BI340" s="62">
        <v>0</v>
      </c>
      <c r="BJ340" s="62">
        <v>0</v>
      </c>
      <c r="BK340" s="62">
        <v>0</v>
      </c>
      <c r="BL340" s="62">
        <v>0</v>
      </c>
      <c r="BM340" s="62">
        <v>14.15</v>
      </c>
      <c r="BN340" s="74">
        <v>11435</v>
      </c>
      <c r="BO340" s="75">
        <v>1.4262717969253458</v>
      </c>
      <c r="BP340" s="62">
        <v>14.26</v>
      </c>
      <c r="BQ340" s="62">
        <v>12115</v>
      </c>
      <c r="BR340" s="62">
        <v>3.6274722872545264</v>
      </c>
      <c r="BS340" s="62">
        <v>14.41</v>
      </c>
      <c r="BT340" s="62">
        <v>1425</v>
      </c>
      <c r="BU340" s="62">
        <v>0.65741235828207367</v>
      </c>
      <c r="BV340" s="62">
        <v>14.7</v>
      </c>
      <c r="BW340" s="62">
        <v>34775</v>
      </c>
      <c r="BX340" s="62">
        <v>22.363763407452979</v>
      </c>
      <c r="BY340" s="62">
        <v>14.85</v>
      </c>
      <c r="BZ340" s="62">
        <v>2045</v>
      </c>
      <c r="CA340" s="62">
        <v>1.6448435590535244</v>
      </c>
      <c r="CB340" s="62">
        <v>15.07</v>
      </c>
      <c r="CC340" s="62">
        <v>1625</v>
      </c>
      <c r="CD340" s="62">
        <v>1.5732380055057049</v>
      </c>
      <c r="CE340" s="62">
        <v>15.244999999999999</v>
      </c>
      <c r="CF340" s="62">
        <v>41220</v>
      </c>
      <c r="CG340" s="62">
        <v>46.787157753374053</v>
      </c>
      <c r="CH340" s="62">
        <v>15.452999999999999</v>
      </c>
      <c r="CI340" s="62">
        <v>15</v>
      </c>
      <c r="CJ340" s="62">
        <v>1.93292743693044E-2</v>
      </c>
      <c r="CK340" s="62">
        <v>15.625999999999999</v>
      </c>
      <c r="CL340" s="62">
        <v>15</v>
      </c>
      <c r="CM340" s="62">
        <v>2.1780817402147871E-2</v>
      </c>
      <c r="CN340" s="62">
        <v>15.75</v>
      </c>
      <c r="CO340" s="62">
        <v>27200</v>
      </c>
      <c r="CP340" s="62">
        <v>43.439154324698876</v>
      </c>
      <c r="CQ340" s="62">
        <v>15.994999999999999</v>
      </c>
      <c r="CR340" s="62">
        <v>1235</v>
      </c>
      <c r="CS340" s="62">
        <v>2.1331236280059733</v>
      </c>
      <c r="CT340" s="62">
        <v>15.994999999999999</v>
      </c>
      <c r="CU340" s="62">
        <v>1235</v>
      </c>
      <c r="CV340" s="62">
        <v>2.297223283019342</v>
      </c>
      <c r="CW340" s="62">
        <v>15.994999999999999</v>
      </c>
      <c r="CX340" s="62">
        <v>103895</v>
      </c>
      <c r="CY340" s="62">
        <v>207.17486228511154</v>
      </c>
      <c r="CZ340" s="62">
        <v>16.134</v>
      </c>
      <c r="DA340" s="62">
        <v>210</v>
      </c>
      <c r="DB340" s="62">
        <v>0.44840185434516894</v>
      </c>
      <c r="DC340" s="62">
        <v>16.193999999999999</v>
      </c>
      <c r="DD340" s="62">
        <v>20</v>
      </c>
      <c r="DE340" s="62">
        <v>4.4849775528849604E-2</v>
      </c>
      <c r="DF340" s="62">
        <v>16.260999999999999</v>
      </c>
      <c r="DG340" s="62">
        <v>50</v>
      </c>
      <c r="DH340" s="62">
        <v>0.11878149169892911</v>
      </c>
      <c r="DI340" s="62">
        <v>0</v>
      </c>
      <c r="DJ340" s="62">
        <v>0</v>
      </c>
      <c r="DK340" s="62">
        <v>0</v>
      </c>
      <c r="DL340" s="62">
        <v>0</v>
      </c>
      <c r="DM340" s="62">
        <v>0</v>
      </c>
      <c r="DN340" s="62">
        <v>0</v>
      </c>
      <c r="DO340" s="62">
        <v>16.399999999999999</v>
      </c>
      <c r="DP340" s="62">
        <v>3370</v>
      </c>
      <c r="DQ340" s="62">
        <v>9.1269415085424477</v>
      </c>
      <c r="DR340" s="62">
        <v>0</v>
      </c>
      <c r="DS340" s="62">
        <v>0</v>
      </c>
      <c r="DT340" s="62">
        <v>0</v>
      </c>
      <c r="DU340" s="62">
        <v>0</v>
      </c>
      <c r="DV340" s="62">
        <v>0</v>
      </c>
      <c r="DW340" s="62">
        <v>0</v>
      </c>
      <c r="DX340" s="62">
        <v>16.440000000000001</v>
      </c>
      <c r="DY340" s="62">
        <v>7750</v>
      </c>
      <c r="DZ340" s="62">
        <v>23.495151860720558</v>
      </c>
      <c r="EA340" s="62"/>
      <c r="EB340" s="62"/>
      <c r="EC340" s="62"/>
      <c r="ED340" s="62"/>
      <c r="EE340" s="62"/>
      <c r="EF340" s="62"/>
      <c r="EG340" s="62">
        <v>16.440000000000001</v>
      </c>
      <c r="EH340" s="62">
        <v>60500</v>
      </c>
      <c r="EI340" s="62">
        <v>200.58382920051386</v>
      </c>
      <c r="EJ340" s="62"/>
      <c r="EK340" s="62">
        <v>0</v>
      </c>
      <c r="EL340" s="62">
        <v>0</v>
      </c>
      <c r="EM340" s="62">
        <v>0</v>
      </c>
      <c r="EN340" s="62">
        <v>0</v>
      </c>
      <c r="EO340" s="62">
        <v>0</v>
      </c>
      <c r="EP340" s="62">
        <v>16.47</v>
      </c>
      <c r="EQ340" s="62">
        <v>525</v>
      </c>
      <c r="ER340" s="62">
        <v>1.8751520419981134</v>
      </c>
      <c r="ES340" s="62">
        <v>16.48</v>
      </c>
      <c r="ET340" s="62">
        <v>4180</v>
      </c>
      <c r="EU340" s="62">
        <v>15.941203112025493</v>
      </c>
      <c r="EV340" s="62">
        <v>16.457999999999998</v>
      </c>
      <c r="EW340" s="62">
        <v>425</v>
      </c>
      <c r="EX340" s="62">
        <v>1.7168604437532862</v>
      </c>
      <c r="EY340" s="62">
        <v>16.440000000000001</v>
      </c>
      <c r="EZ340" s="62">
        <v>30595</v>
      </c>
      <c r="FA340" s="62">
        <v>129.64138689380141</v>
      </c>
      <c r="FB340" s="62">
        <v>16.408000000000001</v>
      </c>
      <c r="FC340" s="62">
        <v>50</v>
      </c>
      <c r="FD340" s="62">
        <v>0.22076643188737788</v>
      </c>
      <c r="FE340" s="62">
        <v>16.38</v>
      </c>
      <c r="FF340" s="62">
        <v>22315</v>
      </c>
      <c r="FG340" s="62">
        <v>102.1569545076706</v>
      </c>
      <c r="FH340" s="62">
        <v>16.326000000000001</v>
      </c>
      <c r="FI340" s="62">
        <v>50</v>
      </c>
      <c r="FJ340" s="62">
        <v>0.23687557338906029</v>
      </c>
      <c r="FK340" s="62">
        <v>16.28</v>
      </c>
      <c r="FL340" s="76">
        <v>9050</v>
      </c>
      <c r="FM340" s="76">
        <v>44.117620320015291</v>
      </c>
      <c r="FN340" s="76">
        <v>16.225000000000001</v>
      </c>
      <c r="FO340" s="76">
        <v>5</v>
      </c>
      <c r="FP340" s="76">
        <v>2.4980602746058851E-2</v>
      </c>
      <c r="FQ340" s="76">
        <v>16.175999999999998</v>
      </c>
      <c r="FR340" s="76">
        <v>5</v>
      </c>
      <c r="FS340" s="76">
        <v>2.5508873980355423E-2</v>
      </c>
      <c r="FT340" s="76">
        <v>16.13</v>
      </c>
      <c r="FU340" s="76">
        <v>5</v>
      </c>
      <c r="FV340" s="76">
        <v>2.599991964563908E-2</v>
      </c>
      <c r="FW340" s="76">
        <v>16.09</v>
      </c>
      <c r="FX340" s="76">
        <v>93720</v>
      </c>
      <c r="FY340" s="76">
        <v>495.03148514686177</v>
      </c>
      <c r="FZ340" s="76">
        <v>16.077000000000002</v>
      </c>
      <c r="GA340" s="76">
        <v>0</v>
      </c>
      <c r="GB340" s="76">
        <v>0</v>
      </c>
      <c r="GC340" s="62">
        <v>16.065000000000001</v>
      </c>
      <c r="GD340" s="62">
        <v>0</v>
      </c>
      <c r="GE340" s="62">
        <v>0</v>
      </c>
      <c r="GF340" s="62">
        <v>16.053999999999998</v>
      </c>
      <c r="GG340" s="62">
        <v>0</v>
      </c>
      <c r="GH340" s="62">
        <v>0</v>
      </c>
      <c r="GI340" s="62">
        <v>16.042999999999999</v>
      </c>
      <c r="GJ340" s="62">
        <v>460</v>
      </c>
      <c r="GK340" s="62">
        <v>2.5159102300040894</v>
      </c>
      <c r="GL340" s="62">
        <v>16.026</v>
      </c>
      <c r="GM340" s="62">
        <v>275</v>
      </c>
      <c r="GN340" s="62">
        <v>1.5136715273666819</v>
      </c>
      <c r="GO340" s="62">
        <v>16.010000000000002</v>
      </c>
      <c r="GP340" s="62">
        <v>10470</v>
      </c>
      <c r="GQ340" s="62">
        <v>57.667095533035514</v>
      </c>
      <c r="GR340" s="62">
        <v>15.997999999999999</v>
      </c>
      <c r="GS340" s="62">
        <v>825</v>
      </c>
      <c r="GT340" s="62">
        <v>4.5236478856788631</v>
      </c>
      <c r="GU340" s="62">
        <v>15.988</v>
      </c>
      <c r="GV340" s="62">
        <v>365</v>
      </c>
      <c r="GW340" s="62">
        <v>1.9835903271485633</v>
      </c>
      <c r="GX340" s="62">
        <v>15.978999999999999</v>
      </c>
      <c r="GY340" s="62">
        <v>0</v>
      </c>
      <c r="GZ340" s="62">
        <v>0</v>
      </c>
      <c r="HA340" s="62">
        <v>15.97</v>
      </c>
      <c r="HB340" s="62">
        <v>19325</v>
      </c>
      <c r="HC340" s="62">
        <v>101.97479421233582</v>
      </c>
      <c r="HD340" s="62">
        <v>15.97</v>
      </c>
      <c r="HE340" s="62">
        <v>0</v>
      </c>
      <c r="HF340" s="62">
        <v>0</v>
      </c>
      <c r="HG340" s="62">
        <v>0</v>
      </c>
      <c r="HH340" s="62">
        <v>0</v>
      </c>
      <c r="HI340" s="62">
        <v>0</v>
      </c>
      <c r="HJ340" s="62">
        <v>0</v>
      </c>
      <c r="HK340" s="62">
        <v>0</v>
      </c>
      <c r="HL340" s="62">
        <v>0</v>
      </c>
      <c r="HM340" s="62">
        <v>16</v>
      </c>
      <c r="HN340" s="62">
        <v>0</v>
      </c>
      <c r="HO340" s="62">
        <v>0</v>
      </c>
      <c r="HP340" s="62">
        <v>16</v>
      </c>
      <c r="HQ340" s="62">
        <v>0</v>
      </c>
      <c r="HR340" s="62">
        <v>0</v>
      </c>
    </row>
    <row r="341" spans="32:226" s="43" customFormat="1">
      <c r="AF341" s="54">
        <v>42501</v>
      </c>
      <c r="AG341" s="43">
        <v>13.6</v>
      </c>
      <c r="AH341" s="43">
        <v>200010</v>
      </c>
      <c r="AI341" s="43">
        <f t="shared" si="87"/>
        <v>200010</v>
      </c>
      <c r="AK341" s="58">
        <f t="shared" si="88"/>
        <v>42349</v>
      </c>
      <c r="AL341" s="43">
        <f t="shared" si="93"/>
        <v>336</v>
      </c>
      <c r="AM341" s="43">
        <f>IF(AK341="","",NETWORKDAYS(AK341,$AM$2,FERIADOS!$A$1:$A$830)-1)</f>
        <v>265</v>
      </c>
      <c r="AN341" s="63">
        <v>3.8727999999999998</v>
      </c>
      <c r="AO341" s="43">
        <f t="shared" si="89"/>
        <v>15.99</v>
      </c>
      <c r="AP341" s="50">
        <f t="shared" si="90"/>
        <v>310360</v>
      </c>
      <c r="AQ341" s="59">
        <f t="shared" si="92"/>
        <v>621.61520784748802</v>
      </c>
      <c r="AR341" s="59">
        <f t="shared" si="91"/>
        <v>0</v>
      </c>
      <c r="AS341" s="72">
        <v>42349</v>
      </c>
      <c r="AT341" s="73">
        <v>2403.3942133256182</v>
      </c>
      <c r="AU341" s="62">
        <v>0</v>
      </c>
      <c r="AV341" s="62">
        <v>0</v>
      </c>
      <c r="AW341" s="62">
        <v>0</v>
      </c>
      <c r="AX341" s="62">
        <v>0</v>
      </c>
      <c r="AY341" s="62">
        <v>0</v>
      </c>
      <c r="AZ341" s="62">
        <v>0</v>
      </c>
      <c r="BA341" s="62">
        <v>0</v>
      </c>
      <c r="BB341" s="62">
        <v>0</v>
      </c>
      <c r="BC341" s="62">
        <v>0</v>
      </c>
      <c r="BD341" s="62">
        <v>0</v>
      </c>
      <c r="BE341" s="62">
        <v>0</v>
      </c>
      <c r="BF341" s="62">
        <v>0</v>
      </c>
      <c r="BG341" s="62">
        <v>0</v>
      </c>
      <c r="BH341" s="62">
        <v>0</v>
      </c>
      <c r="BI341" s="62">
        <v>0</v>
      </c>
      <c r="BJ341" s="62">
        <v>0</v>
      </c>
      <c r="BK341" s="62">
        <v>0</v>
      </c>
      <c r="BL341" s="62">
        <v>0</v>
      </c>
      <c r="BM341" s="62">
        <v>14.15</v>
      </c>
      <c r="BN341" s="74">
        <v>48860</v>
      </c>
      <c r="BO341" s="75">
        <v>6.5271262220558519</v>
      </c>
      <c r="BP341" s="62">
        <v>14.27</v>
      </c>
      <c r="BQ341" s="62">
        <v>11925</v>
      </c>
      <c r="BR341" s="62">
        <v>3.6738587338465818</v>
      </c>
      <c r="BS341" s="62">
        <v>14.445</v>
      </c>
      <c r="BT341" s="62">
        <v>18585</v>
      </c>
      <c r="BU341" s="62">
        <v>8.7292600314823776</v>
      </c>
      <c r="BV341" s="62">
        <v>14.68</v>
      </c>
      <c r="BW341" s="62">
        <v>62980</v>
      </c>
      <c r="BX341" s="62">
        <v>41.035735830614485</v>
      </c>
      <c r="BY341" s="62">
        <v>14.83</v>
      </c>
      <c r="BZ341" s="62">
        <v>1645</v>
      </c>
      <c r="CA341" s="62">
        <v>1.3368353702111722</v>
      </c>
      <c r="CB341" s="62">
        <v>15.03</v>
      </c>
      <c r="CC341" s="62">
        <v>4810</v>
      </c>
      <c r="CD341" s="62">
        <v>4.6974317158174159</v>
      </c>
      <c r="CE341" s="62">
        <v>15.22</v>
      </c>
      <c r="CF341" s="62">
        <v>56105</v>
      </c>
      <c r="CG341" s="62">
        <v>64.139400381783176</v>
      </c>
      <c r="CH341" s="62">
        <v>15.425000000000001</v>
      </c>
      <c r="CI341" s="62">
        <v>80</v>
      </c>
      <c r="CJ341" s="62">
        <v>0.10373588035512857</v>
      </c>
      <c r="CK341" s="62">
        <v>15.603</v>
      </c>
      <c r="CL341" s="62">
        <v>11690</v>
      </c>
      <c r="CM341" s="62">
        <v>17.066455176608457</v>
      </c>
      <c r="CN341" s="62">
        <v>15.73</v>
      </c>
      <c r="CO341" s="62">
        <v>11350</v>
      </c>
      <c r="CP341" s="62">
        <v>18.213502030374467</v>
      </c>
      <c r="CQ341" s="62">
        <v>15.913</v>
      </c>
      <c r="CR341" s="62">
        <v>15</v>
      </c>
      <c r="CS341" s="62">
        <v>2.604804728683385E-2</v>
      </c>
      <c r="CT341" s="62">
        <v>15.913</v>
      </c>
      <c r="CU341" s="62">
        <v>15</v>
      </c>
      <c r="CV341" s="62">
        <v>2.8043171435964891E-2</v>
      </c>
      <c r="CW341" s="62">
        <v>15.913</v>
      </c>
      <c r="CX341" s="62">
        <v>310360</v>
      </c>
      <c r="CY341" s="62">
        <v>621.61520784748802</v>
      </c>
      <c r="CZ341" s="62">
        <v>16.067</v>
      </c>
      <c r="DA341" s="62">
        <v>75</v>
      </c>
      <c r="DB341" s="62">
        <v>0.16082979828616828</v>
      </c>
      <c r="DC341" s="62">
        <v>16.122</v>
      </c>
      <c r="DD341" s="62">
        <v>90</v>
      </c>
      <c r="DE341" s="62">
        <v>0.20267447812120443</v>
      </c>
      <c r="DF341" s="62">
        <v>16.183</v>
      </c>
      <c r="DG341" s="62">
        <v>890</v>
      </c>
      <c r="DH341" s="62">
        <v>2.1230999808619915</v>
      </c>
      <c r="DI341" s="62">
        <v>0</v>
      </c>
      <c r="DJ341" s="62">
        <v>0</v>
      </c>
      <c r="DK341" s="62">
        <v>0</v>
      </c>
      <c r="DL341" s="62">
        <v>0</v>
      </c>
      <c r="DM341" s="62">
        <v>0</v>
      </c>
      <c r="DN341" s="62">
        <v>0</v>
      </c>
      <c r="DO341" s="62">
        <v>16.309999999999999</v>
      </c>
      <c r="DP341" s="62">
        <v>5805</v>
      </c>
      <c r="DQ341" s="62">
        <v>15.786067827901752</v>
      </c>
      <c r="DR341" s="62">
        <v>0</v>
      </c>
      <c r="DS341" s="62">
        <v>0</v>
      </c>
      <c r="DT341" s="62">
        <v>0</v>
      </c>
      <c r="DU341" s="62">
        <v>0</v>
      </c>
      <c r="DV341" s="62">
        <v>0</v>
      </c>
      <c r="DW341" s="62">
        <v>0</v>
      </c>
      <c r="DX341" s="62">
        <v>16.350000000000001</v>
      </c>
      <c r="DY341" s="62">
        <v>16035</v>
      </c>
      <c r="DZ341" s="62">
        <v>48.803271533780055</v>
      </c>
      <c r="EA341" s="62"/>
      <c r="EB341" s="62"/>
      <c r="EC341" s="62"/>
      <c r="ED341" s="62"/>
      <c r="EE341" s="62"/>
      <c r="EF341" s="62"/>
      <c r="EG341" s="62">
        <v>16.329999999999998</v>
      </c>
      <c r="EH341" s="62">
        <v>93580</v>
      </c>
      <c r="EI341" s="62">
        <v>311.61760523701889</v>
      </c>
      <c r="EJ341" s="62"/>
      <c r="EK341" s="62">
        <v>0</v>
      </c>
      <c r="EL341" s="62">
        <v>0</v>
      </c>
      <c r="EM341" s="62">
        <v>0</v>
      </c>
      <c r="EN341" s="62">
        <v>0</v>
      </c>
      <c r="EO341" s="62">
        <v>0</v>
      </c>
      <c r="EP341" s="62">
        <v>16.341000000000001</v>
      </c>
      <c r="EQ341" s="62">
        <v>230</v>
      </c>
      <c r="ER341" s="62">
        <v>0.82555410541211205</v>
      </c>
      <c r="ES341" s="62">
        <v>16.350000000000001</v>
      </c>
      <c r="ET341" s="62">
        <v>4655</v>
      </c>
      <c r="EU341" s="62">
        <v>17.842831959546007</v>
      </c>
      <c r="EV341" s="62">
        <v>16.327999999999999</v>
      </c>
      <c r="EW341" s="62">
        <v>2505</v>
      </c>
      <c r="EX341" s="62">
        <v>10.172201531580621</v>
      </c>
      <c r="EY341" s="62">
        <v>16.309999999999999</v>
      </c>
      <c r="EZ341" s="62">
        <v>50185</v>
      </c>
      <c r="FA341" s="62">
        <v>213.79526126403013</v>
      </c>
      <c r="FB341" s="62">
        <v>16.277999999999999</v>
      </c>
      <c r="FC341" s="62">
        <v>190</v>
      </c>
      <c r="FD341" s="62">
        <v>0.84357572187591812</v>
      </c>
      <c r="FE341" s="62">
        <v>16.25</v>
      </c>
      <c r="FF341" s="62">
        <v>12675</v>
      </c>
      <c r="FG341" s="62">
        <v>58.359294680238293</v>
      </c>
      <c r="FH341" s="62">
        <v>16.196000000000002</v>
      </c>
      <c r="FI341" s="62">
        <v>355</v>
      </c>
      <c r="FJ341" s="62">
        <v>1.6918613951167338</v>
      </c>
      <c r="FK341" s="62">
        <v>16.149999999999999</v>
      </c>
      <c r="FL341" s="76">
        <v>5875</v>
      </c>
      <c r="FM341" s="76">
        <v>28.817337750013493</v>
      </c>
      <c r="FN341" s="76">
        <v>16.106000000000002</v>
      </c>
      <c r="FO341" s="76">
        <v>10</v>
      </c>
      <c r="FP341" s="76">
        <v>5.0256812752686508E-2</v>
      </c>
      <c r="FQ341" s="76">
        <v>16.068000000000001</v>
      </c>
      <c r="FR341" s="76">
        <v>5</v>
      </c>
      <c r="FS341" s="76">
        <v>2.5651557080276974E-2</v>
      </c>
      <c r="FT341" s="76">
        <v>16.032</v>
      </c>
      <c r="FU341" s="76">
        <v>5</v>
      </c>
      <c r="FV341" s="76">
        <v>2.6137446065331988E-2</v>
      </c>
      <c r="FW341" s="76">
        <v>16</v>
      </c>
      <c r="FX341" s="76">
        <v>139840</v>
      </c>
      <c r="FY341" s="76">
        <v>742.36492347458011</v>
      </c>
      <c r="FZ341" s="76">
        <v>15.984999999999999</v>
      </c>
      <c r="GA341" s="76">
        <v>0</v>
      </c>
      <c r="GB341" s="76">
        <v>0</v>
      </c>
      <c r="GC341" s="62">
        <v>15.972</v>
      </c>
      <c r="GD341" s="62">
        <v>0</v>
      </c>
      <c r="GE341" s="62">
        <v>0</v>
      </c>
      <c r="GF341" s="62">
        <v>15.959</v>
      </c>
      <c r="GG341" s="62">
        <v>0</v>
      </c>
      <c r="GH341" s="62">
        <v>0</v>
      </c>
      <c r="GI341" s="62">
        <v>15.948</v>
      </c>
      <c r="GJ341" s="62">
        <v>380</v>
      </c>
      <c r="GK341" s="62">
        <v>2.0908297361941366</v>
      </c>
      <c r="GL341" s="62">
        <v>15.928000000000001</v>
      </c>
      <c r="GM341" s="62">
        <v>0</v>
      </c>
      <c r="GN341" s="62">
        <v>0</v>
      </c>
      <c r="GO341" s="62">
        <v>15.91</v>
      </c>
      <c r="GP341" s="62">
        <v>4805</v>
      </c>
      <c r="GQ341" s="62">
        <v>26.652502877810448</v>
      </c>
      <c r="GR341" s="62">
        <v>15.913</v>
      </c>
      <c r="GS341" s="62">
        <v>0</v>
      </c>
      <c r="GT341" s="62">
        <v>0</v>
      </c>
      <c r="GU341" s="62">
        <v>15.916</v>
      </c>
      <c r="GV341" s="62">
        <v>155</v>
      </c>
      <c r="GW341" s="62">
        <v>0.84712769654949083</v>
      </c>
      <c r="GX341" s="62">
        <v>15.917999999999999</v>
      </c>
      <c r="GY341" s="62">
        <v>0</v>
      </c>
      <c r="GZ341" s="62">
        <v>0</v>
      </c>
      <c r="HA341" s="62">
        <v>15.92</v>
      </c>
      <c r="HB341" s="62">
        <v>25115</v>
      </c>
      <c r="HC341" s="62">
        <v>133.10267602144216</v>
      </c>
      <c r="HD341" s="62">
        <v>15.92</v>
      </c>
      <c r="HE341" s="62">
        <v>0</v>
      </c>
      <c r="HF341" s="62">
        <v>0</v>
      </c>
      <c r="HG341" s="62">
        <v>0</v>
      </c>
      <c r="HH341" s="62">
        <v>0</v>
      </c>
      <c r="HI341" s="62">
        <v>0</v>
      </c>
      <c r="HJ341" s="62">
        <v>0</v>
      </c>
      <c r="HK341" s="62">
        <v>0</v>
      </c>
      <c r="HL341" s="62">
        <v>0</v>
      </c>
      <c r="HM341" s="62">
        <v>15.95</v>
      </c>
      <c r="HN341" s="62">
        <v>0</v>
      </c>
      <c r="HO341" s="62">
        <v>0</v>
      </c>
      <c r="HP341" s="62">
        <v>15.95</v>
      </c>
      <c r="HQ341" s="62">
        <v>0</v>
      </c>
      <c r="HR341" s="62">
        <v>0</v>
      </c>
    </row>
    <row r="342" spans="32:226" s="43" customFormat="1">
      <c r="AF342" s="54">
        <v>42502</v>
      </c>
      <c r="AG342" s="43">
        <v>13.565</v>
      </c>
      <c r="AH342" s="43">
        <v>136568</v>
      </c>
      <c r="AI342" s="43">
        <f t="shared" si="87"/>
        <v>136568</v>
      </c>
      <c r="AK342" s="58">
        <f t="shared" si="88"/>
        <v>42348</v>
      </c>
      <c r="AL342" s="43">
        <f t="shared" si="93"/>
        <v>337</v>
      </c>
      <c r="AM342" s="43">
        <f>IF(AK342="","",NETWORKDAYS(AK342,$AM$2,FERIADOS!$A$1:$A$830)-1)</f>
        <v>266</v>
      </c>
      <c r="AN342" s="63">
        <v>3.8123999999999998</v>
      </c>
      <c r="AO342" s="43">
        <f t="shared" si="89"/>
        <v>15.98</v>
      </c>
      <c r="AP342" s="50">
        <f t="shared" si="90"/>
        <v>281735</v>
      </c>
      <c r="AQ342" s="59">
        <f t="shared" si="92"/>
        <v>575.14903205122516</v>
      </c>
      <c r="AR342" s="59">
        <f t="shared" si="91"/>
        <v>0</v>
      </c>
      <c r="AS342" s="72">
        <v>42348</v>
      </c>
      <c r="AT342" s="73">
        <v>2982.2043669701134</v>
      </c>
      <c r="AU342" s="62">
        <v>0</v>
      </c>
      <c r="AV342" s="62">
        <v>0</v>
      </c>
      <c r="AW342" s="62">
        <v>0</v>
      </c>
      <c r="AX342" s="62">
        <v>0</v>
      </c>
      <c r="AY342" s="62">
        <v>0</v>
      </c>
      <c r="AZ342" s="62">
        <v>0</v>
      </c>
      <c r="BA342" s="62">
        <v>0</v>
      </c>
      <c r="BB342" s="62">
        <v>0</v>
      </c>
      <c r="BC342" s="62">
        <v>0</v>
      </c>
      <c r="BD342" s="62">
        <v>0</v>
      </c>
      <c r="BE342" s="62">
        <v>0</v>
      </c>
      <c r="BF342" s="62">
        <v>0</v>
      </c>
      <c r="BG342" s="62">
        <v>0</v>
      </c>
      <c r="BH342" s="62">
        <v>0</v>
      </c>
      <c r="BI342" s="62">
        <v>0</v>
      </c>
      <c r="BJ342" s="62">
        <v>0</v>
      </c>
      <c r="BK342" s="62">
        <v>0</v>
      </c>
      <c r="BL342" s="62">
        <v>0</v>
      </c>
      <c r="BM342" s="62">
        <v>14.154999999999999</v>
      </c>
      <c r="BN342" s="74">
        <v>43950</v>
      </c>
      <c r="BO342" s="75">
        <v>6.3582038979023503</v>
      </c>
      <c r="BP342" s="62">
        <v>14.244999999999999</v>
      </c>
      <c r="BQ342" s="62">
        <v>15615</v>
      </c>
      <c r="BR342" s="62">
        <v>5.0251129699049564</v>
      </c>
      <c r="BS342" s="62">
        <v>14.4</v>
      </c>
      <c r="BT342" s="62">
        <v>22785</v>
      </c>
      <c r="BU342" s="62">
        <v>11.072227130196737</v>
      </c>
      <c r="BV342" s="62">
        <v>14.63</v>
      </c>
      <c r="BW342" s="62">
        <v>94085</v>
      </c>
      <c r="BX342" s="62">
        <v>63.094993410442896</v>
      </c>
      <c r="BY342" s="62">
        <v>14.78</v>
      </c>
      <c r="BZ342" s="62">
        <v>1010</v>
      </c>
      <c r="CA342" s="62">
        <v>0.84252761471082138</v>
      </c>
      <c r="CB342" s="62">
        <v>15.018000000000001</v>
      </c>
      <c r="CC342" s="62">
        <v>310</v>
      </c>
      <c r="CD342" s="62">
        <v>0.31004523237687509</v>
      </c>
      <c r="CE342" s="62">
        <v>15.19</v>
      </c>
      <c r="CF342" s="62">
        <v>177260</v>
      </c>
      <c r="CG342" s="62">
        <v>207.30304513345368</v>
      </c>
      <c r="CH342" s="62">
        <v>15.387</v>
      </c>
      <c r="CI342" s="62">
        <v>300</v>
      </c>
      <c r="CJ342" s="62">
        <v>0.39763070028586628</v>
      </c>
      <c r="CK342" s="62">
        <v>15.552</v>
      </c>
      <c r="CL342" s="62">
        <v>460</v>
      </c>
      <c r="CM342" s="62">
        <v>0.68605932777114453</v>
      </c>
      <c r="CN342" s="62">
        <v>15.67</v>
      </c>
      <c r="CO342" s="62">
        <v>68460</v>
      </c>
      <c r="CP342" s="62">
        <v>112.18672102902654</v>
      </c>
      <c r="CQ342" s="62">
        <v>15.88</v>
      </c>
      <c r="CR342" s="62">
        <v>2550</v>
      </c>
      <c r="CS342" s="62">
        <v>4.5181930053940498</v>
      </c>
      <c r="CT342" s="62">
        <v>15.88</v>
      </c>
      <c r="CU342" s="62">
        <v>2550</v>
      </c>
      <c r="CV342" s="62">
        <v>4.862597324075554</v>
      </c>
      <c r="CW342" s="62">
        <v>15.88</v>
      </c>
      <c r="CX342" s="62">
        <v>281735</v>
      </c>
      <c r="CY342" s="62">
        <v>575.14903205122516</v>
      </c>
      <c r="CZ342" s="62">
        <v>16.047999999999998</v>
      </c>
      <c r="DA342" s="62">
        <v>255</v>
      </c>
      <c r="DB342" s="62">
        <v>0.55727974043642181</v>
      </c>
      <c r="DC342" s="62">
        <v>16.096</v>
      </c>
      <c r="DD342" s="62">
        <v>315</v>
      </c>
      <c r="DE342" s="62">
        <v>0.72288430322614639</v>
      </c>
      <c r="DF342" s="62">
        <v>16.149999999999999</v>
      </c>
      <c r="DG342" s="62">
        <v>3020</v>
      </c>
      <c r="DH342" s="62">
        <v>7.3410547344293597</v>
      </c>
      <c r="DI342" s="62">
        <v>0</v>
      </c>
      <c r="DJ342" s="62">
        <v>0</v>
      </c>
      <c r="DK342" s="62">
        <v>0</v>
      </c>
      <c r="DL342" s="62">
        <v>0</v>
      </c>
      <c r="DM342" s="62">
        <v>0</v>
      </c>
      <c r="DN342" s="62">
        <v>0</v>
      </c>
      <c r="DO342" s="62">
        <v>16.309999999999999</v>
      </c>
      <c r="DP342" s="62">
        <v>24240</v>
      </c>
      <c r="DQ342" s="62">
        <v>67.093852550873919</v>
      </c>
      <c r="DR342" s="62">
        <v>0</v>
      </c>
      <c r="DS342" s="62">
        <v>0</v>
      </c>
      <c r="DT342" s="62">
        <v>0</v>
      </c>
      <c r="DU342" s="62">
        <v>0</v>
      </c>
      <c r="DV342" s="62">
        <v>0</v>
      </c>
      <c r="DW342" s="62">
        <v>0</v>
      </c>
      <c r="DX342" s="62">
        <v>16.34</v>
      </c>
      <c r="DY342" s="62">
        <v>27675</v>
      </c>
      <c r="DZ342" s="62">
        <v>85.722238282327154</v>
      </c>
      <c r="EA342" s="62"/>
      <c r="EB342" s="62"/>
      <c r="EC342" s="62"/>
      <c r="ED342" s="62"/>
      <c r="EE342" s="62"/>
      <c r="EF342" s="62"/>
      <c r="EG342" s="62">
        <v>16.329999999999998</v>
      </c>
      <c r="EH342" s="62">
        <v>139765</v>
      </c>
      <c r="EI342" s="62">
        <v>473.41909797113431</v>
      </c>
      <c r="EJ342" s="62"/>
      <c r="EK342" s="62">
        <v>0</v>
      </c>
      <c r="EL342" s="62">
        <v>0</v>
      </c>
      <c r="EM342" s="62">
        <v>0</v>
      </c>
      <c r="EN342" s="62">
        <v>0</v>
      </c>
      <c r="EO342" s="62">
        <v>0</v>
      </c>
      <c r="EP342" s="62">
        <v>16.329999999999998</v>
      </c>
      <c r="EQ342" s="62">
        <v>1170</v>
      </c>
      <c r="ER342" s="62">
        <v>4.2722607366816483</v>
      </c>
      <c r="ES342" s="62">
        <v>16.34</v>
      </c>
      <c r="ET342" s="62">
        <v>3690</v>
      </c>
      <c r="EU342" s="62">
        <v>14.386241383370299</v>
      </c>
      <c r="EV342" s="62">
        <v>16.32</v>
      </c>
      <c r="EW342" s="62">
        <v>1035</v>
      </c>
      <c r="EX342" s="62">
        <v>4.2740950391227006</v>
      </c>
      <c r="EY342" s="62">
        <v>16.27</v>
      </c>
      <c r="EZ342" s="62">
        <v>76615</v>
      </c>
      <c r="FA342" s="62">
        <v>332.25763650856391</v>
      </c>
      <c r="FB342" s="62">
        <v>16.190000000000001</v>
      </c>
      <c r="FC342" s="62">
        <v>830</v>
      </c>
      <c r="FD342" s="62">
        <v>3.7579289812976455</v>
      </c>
      <c r="FE342" s="62">
        <v>16.190000000000001</v>
      </c>
      <c r="FF342" s="62">
        <v>11925</v>
      </c>
      <c r="FG342" s="62">
        <v>55.936016492273424</v>
      </c>
      <c r="FH342" s="62">
        <v>16.12</v>
      </c>
      <c r="FI342" s="62">
        <v>730</v>
      </c>
      <c r="FJ342" s="62">
        <v>3.5468530066765007</v>
      </c>
      <c r="FK342" s="62">
        <v>16.100000000000001</v>
      </c>
      <c r="FL342" s="76">
        <v>9185</v>
      </c>
      <c r="FM342" s="76">
        <v>45.884212543543349</v>
      </c>
      <c r="FN342" s="76">
        <v>16.036000000000001</v>
      </c>
      <c r="FO342" s="76">
        <v>55</v>
      </c>
      <c r="FP342" s="76">
        <v>0.28178265784148104</v>
      </c>
      <c r="FQ342" s="76">
        <v>15.98</v>
      </c>
      <c r="FR342" s="76">
        <v>185</v>
      </c>
      <c r="FS342" s="76">
        <v>0.96847378094605574</v>
      </c>
      <c r="FT342" s="76">
        <v>15.927</v>
      </c>
      <c r="FU342" s="76">
        <v>40</v>
      </c>
      <c r="FV342" s="76">
        <v>0.21357963467010557</v>
      </c>
      <c r="FW342" s="76">
        <v>15.88</v>
      </c>
      <c r="FX342" s="76">
        <v>129320</v>
      </c>
      <c r="FY342" s="76">
        <v>701.90688053193355</v>
      </c>
      <c r="FZ342" s="76">
        <v>15.864000000000001</v>
      </c>
      <c r="GA342" s="76">
        <v>45</v>
      </c>
      <c r="GB342" s="76">
        <v>0.24721979680566553</v>
      </c>
      <c r="GC342" s="62">
        <v>15.849</v>
      </c>
      <c r="GD342" s="62">
        <v>10</v>
      </c>
      <c r="GE342" s="62">
        <v>5.5498018162312805E-2</v>
      </c>
      <c r="GF342" s="62">
        <v>15.834</v>
      </c>
      <c r="GG342" s="62">
        <v>5</v>
      </c>
      <c r="GH342" s="62">
        <v>2.798693462886746E-2</v>
      </c>
      <c r="GI342" s="62">
        <v>15.821999999999999</v>
      </c>
      <c r="GJ342" s="62">
        <v>185</v>
      </c>
      <c r="GK342" s="62">
        <v>1.0420445802130645</v>
      </c>
      <c r="GL342" s="62">
        <v>15.8</v>
      </c>
      <c r="GM342" s="62">
        <v>5</v>
      </c>
      <c r="GN342" s="62">
        <v>2.8376123261478561E-2</v>
      </c>
      <c r="GO342" s="62">
        <v>15.78</v>
      </c>
      <c r="GP342" s="62">
        <v>6365</v>
      </c>
      <c r="GQ342" s="62">
        <v>36.18884218649363</v>
      </c>
      <c r="GR342" s="62">
        <v>15.78</v>
      </c>
      <c r="GS342" s="62">
        <v>5</v>
      </c>
      <c r="GT342" s="62">
        <v>2.8301480879292195E-2</v>
      </c>
      <c r="GU342" s="62">
        <v>15.78</v>
      </c>
      <c r="GV342" s="62">
        <v>475</v>
      </c>
      <c r="GW342" s="62">
        <v>2.6649955787530102</v>
      </c>
      <c r="GX342" s="62">
        <v>15.78</v>
      </c>
      <c r="GY342" s="62">
        <v>0</v>
      </c>
      <c r="GZ342" s="62">
        <v>0</v>
      </c>
      <c r="HA342" s="62">
        <v>15.78</v>
      </c>
      <c r="HB342" s="62">
        <v>27080</v>
      </c>
      <c r="HC342" s="62">
        <v>147.54621338405798</v>
      </c>
      <c r="HD342" s="62">
        <v>15.78</v>
      </c>
      <c r="HE342" s="62">
        <v>5</v>
      </c>
      <c r="HF342" s="62">
        <v>2.6131180743886654E-2</v>
      </c>
      <c r="HG342" s="62">
        <v>0</v>
      </c>
      <c r="HH342" s="62">
        <v>0</v>
      </c>
      <c r="HI342" s="62">
        <v>0</v>
      </c>
      <c r="HJ342" s="62">
        <v>0</v>
      </c>
      <c r="HK342" s="62">
        <v>0</v>
      </c>
      <c r="HL342" s="62">
        <v>0</v>
      </c>
      <c r="HM342" s="62">
        <v>15.81</v>
      </c>
      <c r="HN342" s="62">
        <v>0</v>
      </c>
      <c r="HO342" s="62">
        <v>0</v>
      </c>
      <c r="HP342" s="62">
        <v>15.81</v>
      </c>
      <c r="HQ342" s="62">
        <v>0</v>
      </c>
      <c r="HR342" s="62">
        <v>0</v>
      </c>
    </row>
    <row r="343" spans="32:226" s="43" customFormat="1">
      <c r="AF343" s="54">
        <v>42503</v>
      </c>
      <c r="AG343" s="43">
        <v>13.574999999999999</v>
      </c>
      <c r="AH343" s="43">
        <v>123490</v>
      </c>
      <c r="AI343" s="43">
        <f t="shared" si="87"/>
        <v>123490</v>
      </c>
      <c r="AK343" s="58">
        <f t="shared" si="88"/>
        <v>42347</v>
      </c>
      <c r="AL343" s="43">
        <f t="shared" si="93"/>
        <v>338</v>
      </c>
      <c r="AM343" s="43">
        <f>IF(AK343="","",NETWORKDAYS(AK343,$AM$2,FERIADOS!$A$1:$A$830)-1)</f>
        <v>267</v>
      </c>
      <c r="AN343" s="63">
        <v>3.7523</v>
      </c>
      <c r="AO343" s="43">
        <f t="shared" si="89"/>
        <v>15.71</v>
      </c>
      <c r="AP343" s="50">
        <f t="shared" si="90"/>
        <v>165420</v>
      </c>
      <c r="AQ343" s="59">
        <f t="shared" si="92"/>
        <v>345.84963601769402</v>
      </c>
      <c r="AR343" s="59">
        <f t="shared" si="91"/>
        <v>0</v>
      </c>
      <c r="AS343" s="72">
        <v>42347</v>
      </c>
      <c r="AT343" s="73">
        <v>2479.3806348375383</v>
      </c>
      <c r="AU343" s="62">
        <v>0</v>
      </c>
      <c r="AV343" s="62">
        <v>0</v>
      </c>
      <c r="AW343" s="62">
        <v>0</v>
      </c>
      <c r="AX343" s="62">
        <v>0</v>
      </c>
      <c r="AY343" s="62">
        <v>0</v>
      </c>
      <c r="AZ343" s="62">
        <v>0</v>
      </c>
      <c r="BA343" s="62">
        <v>0</v>
      </c>
      <c r="BB343" s="62">
        <v>0</v>
      </c>
      <c r="BC343" s="62">
        <v>0</v>
      </c>
      <c r="BD343" s="62">
        <v>0</v>
      </c>
      <c r="BE343" s="62">
        <v>0</v>
      </c>
      <c r="BF343" s="62">
        <v>0</v>
      </c>
      <c r="BG343" s="62">
        <v>0</v>
      </c>
      <c r="BH343" s="62">
        <v>0</v>
      </c>
      <c r="BI343" s="62">
        <v>0</v>
      </c>
      <c r="BJ343" s="62">
        <v>0</v>
      </c>
      <c r="BK343" s="62">
        <v>0</v>
      </c>
      <c r="BL343" s="62">
        <v>0</v>
      </c>
      <c r="BM343" s="62">
        <v>14.16</v>
      </c>
      <c r="BN343" s="74">
        <v>48735</v>
      </c>
      <c r="BO343" s="75">
        <v>7.6067287295115662</v>
      </c>
      <c r="BP343" s="62">
        <v>14.24</v>
      </c>
      <c r="BQ343" s="62">
        <v>7665</v>
      </c>
      <c r="BR343" s="62">
        <v>2.574592007525851</v>
      </c>
      <c r="BS343" s="62">
        <v>14.372999999999999</v>
      </c>
      <c r="BT343" s="62">
        <v>795</v>
      </c>
      <c r="BU343" s="62">
        <v>0.39955150384631971</v>
      </c>
      <c r="BV343" s="62">
        <v>14.585000000000001</v>
      </c>
      <c r="BW343" s="62">
        <v>37215</v>
      </c>
      <c r="BX343" s="62">
        <v>25.685339599016004</v>
      </c>
      <c r="BY343" s="62">
        <v>14.73</v>
      </c>
      <c r="BZ343" s="62">
        <v>595</v>
      </c>
      <c r="CA343" s="62">
        <v>0.50951882669237636</v>
      </c>
      <c r="CB343" s="62">
        <v>14.93</v>
      </c>
      <c r="CC343" s="62">
        <v>3740</v>
      </c>
      <c r="CD343" s="62">
        <v>3.834856056801017</v>
      </c>
      <c r="CE343" s="62">
        <v>15.09</v>
      </c>
      <c r="CF343" s="62">
        <v>63880</v>
      </c>
      <c r="CG343" s="62">
        <v>76.506150980275919</v>
      </c>
      <c r="CH343" s="62">
        <v>15.257999999999999</v>
      </c>
      <c r="CI343" s="62">
        <v>15</v>
      </c>
      <c r="CJ343" s="62">
        <v>2.0351264968667748E-2</v>
      </c>
      <c r="CK343" s="62">
        <v>15.399000000000001</v>
      </c>
      <c r="CL343" s="62">
        <v>10</v>
      </c>
      <c r="CM343" s="62">
        <v>1.526185740097576E-2</v>
      </c>
      <c r="CN343" s="62">
        <v>15.5</v>
      </c>
      <c r="CO343" s="62">
        <v>3320</v>
      </c>
      <c r="CP343" s="62">
        <v>5.5663042363249327</v>
      </c>
      <c r="CQ343" s="62">
        <v>15.648</v>
      </c>
      <c r="CR343" s="62">
        <v>3210</v>
      </c>
      <c r="CS343" s="62">
        <v>5.8230883368323267</v>
      </c>
      <c r="CT343" s="62">
        <v>15.648</v>
      </c>
      <c r="CU343" s="62">
        <v>3210</v>
      </c>
      <c r="CV343" s="62">
        <v>6.2656925994834634</v>
      </c>
      <c r="CW343" s="62">
        <v>15.648</v>
      </c>
      <c r="CX343" s="62">
        <v>165420</v>
      </c>
      <c r="CY343" s="62">
        <v>345.84963601769402</v>
      </c>
      <c r="CZ343" s="62">
        <v>15.772</v>
      </c>
      <c r="DA343" s="62">
        <v>15</v>
      </c>
      <c r="DB343" s="62">
        <v>3.3573226870820802E-2</v>
      </c>
      <c r="DC343" s="62">
        <v>15.817</v>
      </c>
      <c r="DD343" s="62">
        <v>15</v>
      </c>
      <c r="DE343" s="62">
        <v>3.5255561677676142E-2</v>
      </c>
      <c r="DF343" s="62">
        <v>15.866</v>
      </c>
      <c r="DG343" s="62">
        <v>645</v>
      </c>
      <c r="DH343" s="62">
        <v>1.6059347181450785</v>
      </c>
      <c r="DI343" s="62">
        <v>0</v>
      </c>
      <c r="DJ343" s="62">
        <v>0</v>
      </c>
      <c r="DK343" s="62">
        <v>0</v>
      </c>
      <c r="DL343" s="62">
        <v>0</v>
      </c>
      <c r="DM343" s="62">
        <v>0</v>
      </c>
      <c r="DN343" s="62">
        <v>0</v>
      </c>
      <c r="DO343" s="62">
        <v>15.97</v>
      </c>
      <c r="DP343" s="62">
        <v>12280</v>
      </c>
      <c r="DQ343" s="62">
        <v>34.861610228936946</v>
      </c>
      <c r="DR343" s="62">
        <v>0</v>
      </c>
      <c r="DS343" s="62">
        <v>0</v>
      </c>
      <c r="DT343" s="62">
        <v>0</v>
      </c>
      <c r="DU343" s="62">
        <v>0</v>
      </c>
      <c r="DV343" s="62">
        <v>0</v>
      </c>
      <c r="DW343" s="62">
        <v>0</v>
      </c>
      <c r="DX343" s="62">
        <v>16</v>
      </c>
      <c r="DY343" s="62">
        <v>17175</v>
      </c>
      <c r="DZ343" s="62">
        <v>54.584237078231467</v>
      </c>
      <c r="EA343" s="62"/>
      <c r="EB343" s="62"/>
      <c r="EC343" s="62"/>
      <c r="ED343" s="62"/>
      <c r="EE343" s="62"/>
      <c r="EF343" s="62"/>
      <c r="EG343" s="62">
        <v>15.98</v>
      </c>
      <c r="EH343" s="62">
        <v>78040</v>
      </c>
      <c r="EI343" s="62">
        <v>271.41825403981187</v>
      </c>
      <c r="EJ343" s="62"/>
      <c r="EK343" s="62">
        <v>0</v>
      </c>
      <c r="EL343" s="62">
        <v>0</v>
      </c>
      <c r="EM343" s="62">
        <v>0</v>
      </c>
      <c r="EN343" s="62">
        <v>0</v>
      </c>
      <c r="EO343" s="62">
        <v>0</v>
      </c>
      <c r="EP343" s="62">
        <v>15.996</v>
      </c>
      <c r="EQ343" s="62">
        <v>110</v>
      </c>
      <c r="ER343" s="62">
        <v>0.41244843035263801</v>
      </c>
      <c r="ES343" s="62">
        <v>16.010000000000002</v>
      </c>
      <c r="ET343" s="62">
        <v>1585</v>
      </c>
      <c r="EU343" s="62">
        <v>6.3480441746326344</v>
      </c>
      <c r="EV343" s="62">
        <v>16.004000000000001</v>
      </c>
      <c r="EW343" s="62">
        <v>65</v>
      </c>
      <c r="EX343" s="62">
        <v>0.27577864328440482</v>
      </c>
      <c r="EY343" s="62">
        <v>16</v>
      </c>
      <c r="EZ343" s="62">
        <v>51825</v>
      </c>
      <c r="FA343" s="62">
        <v>230.66993447278381</v>
      </c>
      <c r="FB343" s="62">
        <v>15.968</v>
      </c>
      <c r="FC343" s="62">
        <v>55</v>
      </c>
      <c r="FD343" s="62">
        <v>0.25524658572616588</v>
      </c>
      <c r="FE343" s="62">
        <v>15.94</v>
      </c>
      <c r="FF343" s="62">
        <v>13575</v>
      </c>
      <c r="FG343" s="62">
        <v>65.364625887949956</v>
      </c>
      <c r="FH343" s="62">
        <v>15.885999999999999</v>
      </c>
      <c r="FI343" s="62">
        <v>1305</v>
      </c>
      <c r="FJ343" s="62">
        <v>6.507710152078455</v>
      </c>
      <c r="FK343" s="62">
        <v>15.84</v>
      </c>
      <c r="FL343" s="76">
        <v>21235</v>
      </c>
      <c r="FM343" s="76">
        <v>109.04876007971096</v>
      </c>
      <c r="FN343" s="76">
        <v>15.794</v>
      </c>
      <c r="FO343" s="76">
        <v>185</v>
      </c>
      <c r="FP343" s="76">
        <v>0.97402290421911286</v>
      </c>
      <c r="FQ343" s="76">
        <v>15.753</v>
      </c>
      <c r="FR343" s="76">
        <v>195</v>
      </c>
      <c r="FS343" s="76">
        <v>1.0487847226308458</v>
      </c>
      <c r="FT343" s="76">
        <v>15.714</v>
      </c>
      <c r="FU343" s="76">
        <v>5</v>
      </c>
      <c r="FV343" s="76">
        <v>2.7422248246702141E-2</v>
      </c>
      <c r="FW343" s="76">
        <v>15.68</v>
      </c>
      <c r="FX343" s="76">
        <v>144790</v>
      </c>
      <c r="FY343" s="76">
        <v>807.00289692438753</v>
      </c>
      <c r="FZ343" s="76">
        <v>15.667</v>
      </c>
      <c r="GA343" s="76">
        <v>10</v>
      </c>
      <c r="GB343" s="76">
        <v>5.6427326826182178E-2</v>
      </c>
      <c r="GC343" s="62">
        <v>15.654999999999999</v>
      </c>
      <c r="GD343" s="62">
        <v>5</v>
      </c>
      <c r="GE343" s="62">
        <v>2.8507609883008777E-2</v>
      </c>
      <c r="GF343" s="62">
        <v>15.644</v>
      </c>
      <c r="GG343" s="62">
        <v>0</v>
      </c>
      <c r="GH343" s="62">
        <v>0</v>
      </c>
      <c r="GI343" s="62">
        <v>15.632999999999999</v>
      </c>
      <c r="GJ343" s="62">
        <v>495</v>
      </c>
      <c r="GK343" s="62">
        <v>2.8658007352989019</v>
      </c>
      <c r="GL343" s="62">
        <v>15.616</v>
      </c>
      <c r="GM343" s="62">
        <v>0</v>
      </c>
      <c r="GN343" s="62">
        <v>0</v>
      </c>
      <c r="GO343" s="62">
        <v>15.6</v>
      </c>
      <c r="GP343" s="62">
        <v>14775</v>
      </c>
      <c r="GQ343" s="62">
        <v>86.422535484106263</v>
      </c>
      <c r="GR343" s="62">
        <v>15.603</v>
      </c>
      <c r="GS343" s="62">
        <v>0</v>
      </c>
      <c r="GT343" s="62">
        <v>0</v>
      </c>
      <c r="GU343" s="62">
        <v>15.606</v>
      </c>
      <c r="GV343" s="62">
        <v>105</v>
      </c>
      <c r="GW343" s="62">
        <v>0.60666578180918007</v>
      </c>
      <c r="GX343" s="62">
        <v>15.608000000000001</v>
      </c>
      <c r="GY343" s="62">
        <v>0</v>
      </c>
      <c r="GZ343" s="62">
        <v>0</v>
      </c>
      <c r="HA343" s="62">
        <v>15.61</v>
      </c>
      <c r="HB343" s="62">
        <v>56530</v>
      </c>
      <c r="HC343" s="62">
        <v>317.54065999145598</v>
      </c>
      <c r="HD343" s="62">
        <v>15.61</v>
      </c>
      <c r="HE343" s="62">
        <v>135</v>
      </c>
      <c r="HF343" s="62">
        <v>0.72842581210900059</v>
      </c>
      <c r="HG343" s="62">
        <v>0</v>
      </c>
      <c r="HH343" s="62">
        <v>0</v>
      </c>
      <c r="HI343" s="62">
        <v>0</v>
      </c>
      <c r="HJ343" s="62">
        <v>0</v>
      </c>
      <c r="HK343" s="62">
        <v>0</v>
      </c>
      <c r="HL343" s="62">
        <v>0</v>
      </c>
      <c r="HM343" s="62">
        <v>15.64</v>
      </c>
      <c r="HN343" s="62">
        <v>0</v>
      </c>
      <c r="HO343" s="62">
        <v>0</v>
      </c>
      <c r="HP343" s="62">
        <v>15.64</v>
      </c>
      <c r="HQ343" s="62">
        <v>0</v>
      </c>
      <c r="HR343" s="62">
        <v>0</v>
      </c>
    </row>
    <row r="344" spans="32:226" s="43" customFormat="1">
      <c r="AF344" s="54">
        <v>42506</v>
      </c>
      <c r="AG344" s="43">
        <v>13.6</v>
      </c>
      <c r="AH344" s="43">
        <v>117076</v>
      </c>
      <c r="AI344" s="43">
        <f t="shared" si="87"/>
        <v>117076</v>
      </c>
      <c r="AK344" s="58">
        <f t="shared" si="88"/>
        <v>42346</v>
      </c>
      <c r="AL344" s="43">
        <f t="shared" si="93"/>
        <v>339</v>
      </c>
      <c r="AM344" s="43">
        <f>IF(AK344="","",NETWORKDAYS(AK344,$AM$2,FERIADOS!$A$1:$A$830)-1)</f>
        <v>268</v>
      </c>
      <c r="AN344" s="63">
        <v>3.7966000000000002</v>
      </c>
      <c r="AO344" s="43">
        <f t="shared" si="89"/>
        <v>15.78</v>
      </c>
      <c r="AP344" s="50">
        <f t="shared" si="90"/>
        <v>131325</v>
      </c>
      <c r="AQ344" s="59">
        <f t="shared" si="92"/>
        <v>271.8814060152626</v>
      </c>
      <c r="AR344" s="59">
        <f t="shared" si="91"/>
        <v>0</v>
      </c>
      <c r="AS344" s="72">
        <v>42346</v>
      </c>
      <c r="AT344" s="73">
        <v>1952.8913728765615</v>
      </c>
      <c r="AU344" s="62">
        <v>0</v>
      </c>
      <c r="AV344" s="62">
        <v>0</v>
      </c>
      <c r="AW344" s="62">
        <v>0</v>
      </c>
      <c r="AX344" s="62">
        <v>0</v>
      </c>
      <c r="AY344" s="62">
        <v>0</v>
      </c>
      <c r="AZ344" s="62">
        <v>0</v>
      </c>
      <c r="BA344" s="62">
        <v>0</v>
      </c>
      <c r="BB344" s="62">
        <v>0</v>
      </c>
      <c r="BC344" s="62">
        <v>0</v>
      </c>
      <c r="BD344" s="62">
        <v>0</v>
      </c>
      <c r="BE344" s="62">
        <v>0</v>
      </c>
      <c r="BF344" s="62">
        <v>0</v>
      </c>
      <c r="BG344" s="62">
        <v>0</v>
      </c>
      <c r="BH344" s="62">
        <v>0</v>
      </c>
      <c r="BI344" s="62">
        <v>0</v>
      </c>
      <c r="BJ344" s="62">
        <v>0</v>
      </c>
      <c r="BK344" s="62">
        <v>0</v>
      </c>
      <c r="BL344" s="62">
        <v>0</v>
      </c>
      <c r="BM344" s="62">
        <v>14.16</v>
      </c>
      <c r="BN344" s="74">
        <v>26770</v>
      </c>
      <c r="BO344" s="75">
        <v>4.3702209359657642</v>
      </c>
      <c r="BP344" s="62">
        <v>14.244999999999999</v>
      </c>
      <c r="BQ344" s="62">
        <v>54155</v>
      </c>
      <c r="BR344" s="62">
        <v>18.453047052631078</v>
      </c>
      <c r="BS344" s="62">
        <v>14.375</v>
      </c>
      <c r="BT344" s="62">
        <v>8820</v>
      </c>
      <c r="BU344" s="62">
        <v>4.4567986117185008</v>
      </c>
      <c r="BV344" s="62">
        <v>14.595000000000001</v>
      </c>
      <c r="BW344" s="62">
        <v>73205</v>
      </c>
      <c r="BX344" s="62">
        <v>50.54274409285923</v>
      </c>
      <c r="BY344" s="62">
        <v>14.75</v>
      </c>
      <c r="BZ344" s="62">
        <v>3565</v>
      </c>
      <c r="CA344" s="62">
        <v>3.0455966036732547</v>
      </c>
      <c r="CB344" s="62">
        <v>14.97</v>
      </c>
      <c r="CC344" s="62">
        <v>8515</v>
      </c>
      <c r="CD344" s="62">
        <v>8.6923300446209097</v>
      </c>
      <c r="CE344" s="62">
        <v>15.12</v>
      </c>
      <c r="CF344" s="62">
        <v>35490</v>
      </c>
      <c r="CG344" s="62">
        <v>42.265907776516826</v>
      </c>
      <c r="CH344" s="62">
        <v>15.301</v>
      </c>
      <c r="CI344" s="62">
        <v>10</v>
      </c>
      <c r="CJ344" s="62">
        <v>1.3476091344733725E-2</v>
      </c>
      <c r="CK344" s="62">
        <v>15.451000000000001</v>
      </c>
      <c r="CL344" s="62">
        <v>10</v>
      </c>
      <c r="CM344" s="62">
        <v>1.5144830571000141E-2</v>
      </c>
      <c r="CN344" s="62">
        <v>15.56</v>
      </c>
      <c r="CO344" s="62">
        <v>21245</v>
      </c>
      <c r="CP344" s="62">
        <v>35.320940900990827</v>
      </c>
      <c r="CQ344" s="62">
        <v>15.715</v>
      </c>
      <c r="CR344" s="62">
        <v>1415</v>
      </c>
      <c r="CS344" s="62">
        <v>2.5438778461327369</v>
      </c>
      <c r="CT344" s="62">
        <v>15.715</v>
      </c>
      <c r="CU344" s="62">
        <v>1415</v>
      </c>
      <c r="CV344" s="62">
        <v>2.7361280860194985</v>
      </c>
      <c r="CW344" s="62">
        <v>15.715</v>
      </c>
      <c r="CX344" s="62">
        <v>131325</v>
      </c>
      <c r="CY344" s="62">
        <v>271.8814060152626</v>
      </c>
      <c r="CZ344" s="62">
        <v>15.845000000000001</v>
      </c>
      <c r="DA344" s="62">
        <v>10</v>
      </c>
      <c r="DB344" s="62">
        <v>2.2154260039181112E-2</v>
      </c>
      <c r="DC344" s="62">
        <v>15.891</v>
      </c>
      <c r="DD344" s="62">
        <v>10</v>
      </c>
      <c r="DE344" s="62">
        <v>2.3258207671450731E-2</v>
      </c>
      <c r="DF344" s="62">
        <v>15.942</v>
      </c>
      <c r="DG344" s="62">
        <v>4330</v>
      </c>
      <c r="DH344" s="62">
        <v>10.664859141940049</v>
      </c>
      <c r="DI344" s="62">
        <v>0</v>
      </c>
      <c r="DJ344" s="62">
        <v>0</v>
      </c>
      <c r="DK344" s="62">
        <v>0</v>
      </c>
      <c r="DL344" s="62">
        <v>0</v>
      </c>
      <c r="DM344" s="62">
        <v>0</v>
      </c>
      <c r="DN344" s="62">
        <v>0</v>
      </c>
      <c r="DO344" s="62">
        <v>16.05</v>
      </c>
      <c r="DP344" s="62">
        <v>7295</v>
      </c>
      <c r="DQ344" s="62">
        <v>20.47206633221316</v>
      </c>
      <c r="DR344" s="62">
        <v>0</v>
      </c>
      <c r="DS344" s="62">
        <v>0</v>
      </c>
      <c r="DT344" s="62">
        <v>0</v>
      </c>
      <c r="DU344" s="62">
        <v>0</v>
      </c>
      <c r="DV344" s="62">
        <v>0</v>
      </c>
      <c r="DW344" s="62">
        <v>0</v>
      </c>
      <c r="DX344" s="62">
        <v>16.07</v>
      </c>
      <c r="DY344" s="62">
        <v>8800</v>
      </c>
      <c r="DZ344" s="62">
        <v>27.63849121566372</v>
      </c>
      <c r="EA344" s="62"/>
      <c r="EB344" s="62"/>
      <c r="EC344" s="62"/>
      <c r="ED344" s="62"/>
      <c r="EE344" s="62"/>
      <c r="EF344" s="62"/>
      <c r="EG344" s="62">
        <v>16.07</v>
      </c>
      <c r="EH344" s="62">
        <v>44525</v>
      </c>
      <c r="EI344" s="62">
        <v>152.89131019504293</v>
      </c>
      <c r="EJ344" s="62"/>
      <c r="EK344" s="62">
        <v>0</v>
      </c>
      <c r="EL344" s="62">
        <v>0</v>
      </c>
      <c r="EM344" s="62">
        <v>0</v>
      </c>
      <c r="EN344" s="62">
        <v>0</v>
      </c>
      <c r="EO344" s="62">
        <v>0</v>
      </c>
      <c r="EP344" s="62">
        <v>16.081</v>
      </c>
      <c r="EQ344" s="62">
        <v>90</v>
      </c>
      <c r="ER344" s="62">
        <v>0.33309500893343091</v>
      </c>
      <c r="ES344" s="62">
        <v>16.09</v>
      </c>
      <c r="ET344" s="62">
        <v>640</v>
      </c>
      <c r="EU344" s="62">
        <v>2.5296027233746812</v>
      </c>
      <c r="EV344" s="62">
        <v>16.073</v>
      </c>
      <c r="EW344" s="62">
        <v>135</v>
      </c>
      <c r="EX344" s="62">
        <v>0.56527756844961108</v>
      </c>
      <c r="EY344" s="62">
        <v>16.059999999999999</v>
      </c>
      <c r="EZ344" s="62">
        <v>63115</v>
      </c>
      <c r="FA344" s="62">
        <v>277.26052819942868</v>
      </c>
      <c r="FB344" s="62">
        <v>16.039000000000001</v>
      </c>
      <c r="FC344" s="62">
        <v>30</v>
      </c>
      <c r="FD344" s="62">
        <v>0.13732507948402961</v>
      </c>
      <c r="FE344" s="62">
        <v>16.02</v>
      </c>
      <c r="FF344" s="62">
        <v>26205</v>
      </c>
      <c r="FG344" s="62">
        <v>124.38381621711702</v>
      </c>
      <c r="FH344" s="62">
        <v>15.96</v>
      </c>
      <c r="FI344" s="62">
        <v>500</v>
      </c>
      <c r="FJ344" s="62">
        <v>2.4578778488508042</v>
      </c>
      <c r="FK344" s="62">
        <v>15.91</v>
      </c>
      <c r="FL344" s="76">
        <v>25730</v>
      </c>
      <c r="FM344" s="76">
        <v>130.24402438339283</v>
      </c>
      <c r="FN344" s="76">
        <v>15.87</v>
      </c>
      <c r="FO344" s="76">
        <v>550</v>
      </c>
      <c r="FP344" s="76">
        <v>2.8529998901216151</v>
      </c>
      <c r="FQ344" s="76">
        <v>15.834</v>
      </c>
      <c r="FR344" s="76">
        <v>65</v>
      </c>
      <c r="FS344" s="76">
        <v>0.34428059445873432</v>
      </c>
      <c r="FT344" s="76">
        <v>15.8</v>
      </c>
      <c r="FU344" s="76">
        <v>10</v>
      </c>
      <c r="FV344" s="76">
        <v>5.398498443919262E-2</v>
      </c>
      <c r="FW344" s="76">
        <v>15.77</v>
      </c>
      <c r="FX344" s="76">
        <v>106350</v>
      </c>
      <c r="FY344" s="76">
        <v>583.20959727465402</v>
      </c>
      <c r="FZ344" s="76">
        <v>15.763999999999999</v>
      </c>
      <c r="GA344" s="76">
        <v>0</v>
      </c>
      <c r="GB344" s="76">
        <v>0</v>
      </c>
      <c r="GC344" s="62">
        <v>15.757999999999999</v>
      </c>
      <c r="GD344" s="62">
        <v>0</v>
      </c>
      <c r="GE344" s="62">
        <v>0</v>
      </c>
      <c r="GF344" s="62">
        <v>15.752000000000001</v>
      </c>
      <c r="GG344" s="62">
        <v>0</v>
      </c>
      <c r="GH344" s="62">
        <v>0</v>
      </c>
      <c r="GI344" s="62">
        <v>15.747</v>
      </c>
      <c r="GJ344" s="62">
        <v>265</v>
      </c>
      <c r="GK344" s="62">
        <v>1.505947973031047</v>
      </c>
      <c r="GL344" s="62">
        <v>15.738</v>
      </c>
      <c r="GM344" s="62">
        <v>0</v>
      </c>
      <c r="GN344" s="62">
        <v>0</v>
      </c>
      <c r="GO344" s="62">
        <v>15.73</v>
      </c>
      <c r="GP344" s="62">
        <v>17870</v>
      </c>
      <c r="GQ344" s="62">
        <v>102.37584550712937</v>
      </c>
      <c r="GR344" s="62">
        <v>15.721</v>
      </c>
      <c r="GS344" s="62">
        <v>0</v>
      </c>
      <c r="GT344" s="62">
        <v>0</v>
      </c>
      <c r="GU344" s="62">
        <v>15.712999999999999</v>
      </c>
      <c r="GV344" s="62">
        <v>105</v>
      </c>
      <c r="GW344" s="62">
        <v>0.59455200927120422</v>
      </c>
      <c r="GX344" s="62">
        <v>15.706</v>
      </c>
      <c r="GY344" s="62">
        <v>0</v>
      </c>
      <c r="GZ344" s="62">
        <v>0</v>
      </c>
      <c r="HA344" s="62">
        <v>15.7</v>
      </c>
      <c r="HB344" s="62">
        <v>12345</v>
      </c>
      <c r="HC344" s="62">
        <v>67.992859373548001</v>
      </c>
      <c r="HD344" s="62">
        <v>15.7</v>
      </c>
      <c r="HE344" s="62">
        <v>0</v>
      </c>
      <c r="HF344" s="62">
        <v>0</v>
      </c>
      <c r="HG344" s="62">
        <v>0</v>
      </c>
      <c r="HH344" s="62">
        <v>0</v>
      </c>
      <c r="HI344" s="62">
        <v>0</v>
      </c>
      <c r="HJ344" s="62">
        <v>0</v>
      </c>
      <c r="HK344" s="62">
        <v>0</v>
      </c>
      <c r="HL344" s="62">
        <v>0</v>
      </c>
      <c r="HM344" s="62">
        <v>15.73</v>
      </c>
      <c r="HN344" s="62">
        <v>0</v>
      </c>
      <c r="HO344" s="62">
        <v>0</v>
      </c>
      <c r="HP344" s="62">
        <v>15.73</v>
      </c>
      <c r="HQ344" s="62">
        <v>0</v>
      </c>
      <c r="HR344" s="62">
        <v>0</v>
      </c>
    </row>
    <row r="345" spans="32:226" s="43" customFormat="1">
      <c r="AF345" s="54">
        <v>42507</v>
      </c>
      <c r="AG345" s="43">
        <v>13.65</v>
      </c>
      <c r="AH345" s="43">
        <v>123700</v>
      </c>
      <c r="AI345" s="43">
        <f t="shared" si="87"/>
        <v>123700</v>
      </c>
      <c r="AK345" s="58">
        <f t="shared" si="88"/>
        <v>42345</v>
      </c>
      <c r="AL345" s="43">
        <f t="shared" si="93"/>
        <v>340</v>
      </c>
      <c r="AM345" s="43">
        <f>IF(AK345="","",NETWORKDAYS(AK345,$AM$2,FERIADOS!$A$1:$A$830)-1)</f>
        <v>269</v>
      </c>
      <c r="AN345" s="63">
        <v>3.7684000000000002</v>
      </c>
      <c r="AO345" s="43">
        <f t="shared" si="89"/>
        <v>15.74</v>
      </c>
      <c r="AP345" s="50">
        <f t="shared" si="90"/>
        <v>83400</v>
      </c>
      <c r="AQ345" s="59">
        <f t="shared" si="92"/>
        <v>174.62693301479558</v>
      </c>
      <c r="AR345" s="59">
        <f t="shared" si="91"/>
        <v>0</v>
      </c>
      <c r="AS345" s="72">
        <v>42345</v>
      </c>
      <c r="AT345" s="73">
        <v>1117.0327494324754</v>
      </c>
      <c r="AU345" s="62">
        <v>0</v>
      </c>
      <c r="AV345" s="62">
        <v>0</v>
      </c>
      <c r="AW345" s="62">
        <v>0</v>
      </c>
      <c r="AX345" s="62">
        <v>0</v>
      </c>
      <c r="AY345" s="62">
        <v>0</v>
      </c>
      <c r="AZ345" s="62">
        <v>0</v>
      </c>
      <c r="BA345" s="62">
        <v>0</v>
      </c>
      <c r="BB345" s="62">
        <v>0</v>
      </c>
      <c r="BC345" s="62">
        <v>0</v>
      </c>
      <c r="BD345" s="62">
        <v>0</v>
      </c>
      <c r="BE345" s="62">
        <v>0</v>
      </c>
      <c r="BF345" s="62">
        <v>0</v>
      </c>
      <c r="BG345" s="62">
        <v>0</v>
      </c>
      <c r="BH345" s="62">
        <v>0</v>
      </c>
      <c r="BI345" s="62">
        <v>0</v>
      </c>
      <c r="BJ345" s="62">
        <v>0</v>
      </c>
      <c r="BK345" s="62">
        <v>0</v>
      </c>
      <c r="BL345" s="62">
        <v>0</v>
      </c>
      <c r="BM345" s="62">
        <v>14.16</v>
      </c>
      <c r="BN345" s="74">
        <v>48125</v>
      </c>
      <c r="BO345" s="75">
        <v>8.3505768790927259</v>
      </c>
      <c r="BP345" s="62">
        <v>14.221</v>
      </c>
      <c r="BQ345" s="62">
        <v>8255</v>
      </c>
      <c r="BR345" s="62">
        <v>2.9076445714815877</v>
      </c>
      <c r="BS345" s="62">
        <v>14.375999999999999</v>
      </c>
      <c r="BT345" s="62">
        <v>9570</v>
      </c>
      <c r="BU345" s="62">
        <v>4.9547438276758839</v>
      </c>
      <c r="BV345" s="62">
        <v>14.585000000000001</v>
      </c>
      <c r="BW345" s="62">
        <v>50525</v>
      </c>
      <c r="BX345" s="62">
        <v>35.574621292974804</v>
      </c>
      <c r="BY345" s="62">
        <v>14.74</v>
      </c>
      <c r="BZ345" s="62">
        <v>5315</v>
      </c>
      <c r="CA345" s="62">
        <v>4.6188570562468749</v>
      </c>
      <c r="CB345" s="62">
        <v>14.94</v>
      </c>
      <c r="CC345" s="62">
        <v>19240</v>
      </c>
      <c r="CD345" s="62">
        <v>19.949220938303014</v>
      </c>
      <c r="CE345" s="62">
        <v>15.1</v>
      </c>
      <c r="CF345" s="62">
        <v>25120</v>
      </c>
      <c r="CG345" s="62">
        <v>30.343452434075786</v>
      </c>
      <c r="CH345" s="62">
        <v>15.28</v>
      </c>
      <c r="CI345" s="62">
        <v>10</v>
      </c>
      <c r="CJ345" s="62">
        <v>1.3656620986559894E-2</v>
      </c>
      <c r="CK345" s="62">
        <v>15.430999999999999</v>
      </c>
      <c r="CL345" s="62">
        <v>2415</v>
      </c>
      <c r="CM345" s="62">
        <v>3.7036635670767213</v>
      </c>
      <c r="CN345" s="62">
        <v>15.54</v>
      </c>
      <c r="CO345" s="62">
        <v>8640</v>
      </c>
      <c r="CP345" s="62">
        <v>14.53811459095582</v>
      </c>
      <c r="CQ345" s="62">
        <v>15.68</v>
      </c>
      <c r="CR345" s="62">
        <v>10</v>
      </c>
      <c r="CS345" s="62">
        <v>1.8192205462171582E-2</v>
      </c>
      <c r="CT345" s="62">
        <v>15.68</v>
      </c>
      <c r="CU345" s="62">
        <v>10</v>
      </c>
      <c r="CV345" s="62">
        <v>1.9560578189054427E-2</v>
      </c>
      <c r="CW345" s="62">
        <v>15.68</v>
      </c>
      <c r="CX345" s="62">
        <v>83400</v>
      </c>
      <c r="CY345" s="62">
        <v>174.62693301479558</v>
      </c>
      <c r="CZ345" s="62">
        <v>15.807</v>
      </c>
      <c r="DA345" s="62">
        <v>10</v>
      </c>
      <c r="DB345" s="62">
        <v>2.2399537949504125E-2</v>
      </c>
      <c r="DC345" s="62">
        <v>15.855</v>
      </c>
      <c r="DD345" s="62">
        <v>15</v>
      </c>
      <c r="DE345" s="62">
        <v>3.5265927699963097E-2</v>
      </c>
      <c r="DF345" s="62">
        <v>15.907999999999999</v>
      </c>
      <c r="DG345" s="62">
        <v>1410</v>
      </c>
      <c r="DH345" s="62">
        <v>3.5097089866994113</v>
      </c>
      <c r="DI345" s="62">
        <v>0</v>
      </c>
      <c r="DJ345" s="62">
        <v>0</v>
      </c>
      <c r="DK345" s="62">
        <v>0</v>
      </c>
      <c r="DL345" s="62">
        <v>0</v>
      </c>
      <c r="DM345" s="62">
        <v>0</v>
      </c>
      <c r="DN345" s="62">
        <v>0</v>
      </c>
      <c r="DO345" s="62">
        <v>16.02</v>
      </c>
      <c r="DP345" s="62">
        <v>6030</v>
      </c>
      <c r="DQ345" s="62">
        <v>17.093324038269007</v>
      </c>
      <c r="DR345" s="62">
        <v>0</v>
      </c>
      <c r="DS345" s="62">
        <v>0</v>
      </c>
      <c r="DT345" s="62">
        <v>0</v>
      </c>
      <c r="DU345" s="62">
        <v>0</v>
      </c>
      <c r="DV345" s="62">
        <v>0</v>
      </c>
      <c r="DW345" s="62">
        <v>0</v>
      </c>
      <c r="DX345" s="62">
        <v>16.059999999999999</v>
      </c>
      <c r="DY345" s="62">
        <v>10255</v>
      </c>
      <c r="DZ345" s="62">
        <v>32.508957969827087</v>
      </c>
      <c r="EA345" s="62"/>
      <c r="EB345" s="62"/>
      <c r="EC345" s="62"/>
      <c r="ED345" s="62"/>
      <c r="EE345" s="62"/>
      <c r="EF345" s="62"/>
      <c r="EG345" s="62">
        <v>16.059999999999999</v>
      </c>
      <c r="EH345" s="62">
        <v>39655</v>
      </c>
      <c r="EI345" s="62">
        <v>137.40733968021553</v>
      </c>
      <c r="EJ345" s="62"/>
      <c r="EK345" s="62">
        <v>0</v>
      </c>
      <c r="EL345" s="62">
        <v>0</v>
      </c>
      <c r="EM345" s="62">
        <v>0</v>
      </c>
      <c r="EN345" s="62">
        <v>0</v>
      </c>
      <c r="EO345" s="62">
        <v>0</v>
      </c>
      <c r="EP345" s="62">
        <v>16.07</v>
      </c>
      <c r="EQ345" s="62">
        <v>740</v>
      </c>
      <c r="ER345" s="62">
        <v>2.7632711719275012</v>
      </c>
      <c r="ES345" s="62">
        <v>16.079999999999998</v>
      </c>
      <c r="ET345" s="62">
        <v>1095</v>
      </c>
      <c r="EU345" s="62">
        <v>4.3659223507394165</v>
      </c>
      <c r="EV345" s="62">
        <v>16.074000000000002</v>
      </c>
      <c r="EW345" s="62">
        <v>1235</v>
      </c>
      <c r="EX345" s="62">
        <v>5.2140644317226155</v>
      </c>
      <c r="EY345" s="62">
        <v>16.07</v>
      </c>
      <c r="EZ345" s="62">
        <v>31355</v>
      </c>
      <c r="FA345" s="62">
        <v>138.82157036636249</v>
      </c>
      <c r="FB345" s="62">
        <v>16.042999999999999</v>
      </c>
      <c r="FC345" s="62">
        <v>910</v>
      </c>
      <c r="FD345" s="62">
        <v>4.1986605466630955</v>
      </c>
      <c r="FE345" s="62">
        <v>16.02</v>
      </c>
      <c r="FF345" s="62">
        <v>20440</v>
      </c>
      <c r="FG345" s="62">
        <v>97.797898017817161</v>
      </c>
      <c r="FH345" s="62">
        <v>15.971</v>
      </c>
      <c r="FI345" s="62">
        <v>110</v>
      </c>
      <c r="FJ345" s="62">
        <v>0.54478030897473684</v>
      </c>
      <c r="FK345" s="62">
        <v>15.93</v>
      </c>
      <c r="FL345" s="76">
        <v>7385</v>
      </c>
      <c r="FM345" s="76">
        <v>37.644216405357795</v>
      </c>
      <c r="FN345" s="76">
        <v>15.884</v>
      </c>
      <c r="FO345" s="76">
        <v>5</v>
      </c>
      <c r="FP345" s="76">
        <v>2.6122558689162467E-2</v>
      </c>
      <c r="FQ345" s="76">
        <v>15.843</v>
      </c>
      <c r="FR345" s="76">
        <v>0</v>
      </c>
      <c r="FS345" s="76">
        <v>0</v>
      </c>
      <c r="FT345" s="76">
        <v>15.804</v>
      </c>
      <c r="FU345" s="76">
        <v>5</v>
      </c>
      <c r="FV345" s="76">
        <v>2.7195688596846117E-2</v>
      </c>
      <c r="FW345" s="76">
        <v>15.77</v>
      </c>
      <c r="FX345" s="76">
        <v>43315</v>
      </c>
      <c r="FY345" s="76">
        <v>239.36037800506827</v>
      </c>
      <c r="FZ345" s="76">
        <v>15.753</v>
      </c>
      <c r="GA345" s="76">
        <v>0</v>
      </c>
      <c r="GB345" s="76">
        <v>0</v>
      </c>
      <c r="GC345" s="62">
        <v>15.738</v>
      </c>
      <c r="GD345" s="62">
        <v>0</v>
      </c>
      <c r="GE345" s="62">
        <v>0</v>
      </c>
      <c r="GF345" s="62">
        <v>15.723000000000001</v>
      </c>
      <c r="GG345" s="62">
        <v>0</v>
      </c>
      <c r="GH345" s="62">
        <v>0</v>
      </c>
      <c r="GI345" s="62">
        <v>15.71</v>
      </c>
      <c r="GJ345" s="62">
        <v>365</v>
      </c>
      <c r="GK345" s="62">
        <v>2.0946256118088953</v>
      </c>
      <c r="GL345" s="62">
        <v>15.725999999999999</v>
      </c>
      <c r="GM345" s="62">
        <v>0</v>
      </c>
      <c r="GN345" s="62">
        <v>0</v>
      </c>
      <c r="GO345" s="62">
        <v>15.74</v>
      </c>
      <c r="GP345" s="62">
        <v>3430</v>
      </c>
      <c r="GQ345" s="62">
        <v>19.783177718527241</v>
      </c>
      <c r="GR345" s="62">
        <v>15.743</v>
      </c>
      <c r="GS345" s="62">
        <v>0</v>
      </c>
      <c r="GT345" s="62">
        <v>0</v>
      </c>
      <c r="GU345" s="62">
        <v>15.746</v>
      </c>
      <c r="GV345" s="62">
        <v>45</v>
      </c>
      <c r="GW345" s="62">
        <v>0.25603276658369628</v>
      </c>
      <c r="GX345" s="62">
        <v>15.747999999999999</v>
      </c>
      <c r="GY345" s="62">
        <v>0</v>
      </c>
      <c r="GZ345" s="62">
        <v>0</v>
      </c>
      <c r="HA345" s="62">
        <v>15.75</v>
      </c>
      <c r="HB345" s="62">
        <v>12715</v>
      </c>
      <c r="HC345" s="62">
        <v>70.239584967046184</v>
      </c>
      <c r="HD345" s="62">
        <v>15.78</v>
      </c>
      <c r="HE345" s="62">
        <v>700</v>
      </c>
      <c r="HF345" s="62">
        <v>3.699014798613403</v>
      </c>
      <c r="HG345" s="62">
        <v>0</v>
      </c>
      <c r="HH345" s="62">
        <v>0</v>
      </c>
      <c r="HI345" s="62">
        <v>0</v>
      </c>
      <c r="HJ345" s="62">
        <v>0</v>
      </c>
      <c r="HK345" s="62">
        <v>0</v>
      </c>
      <c r="HL345" s="62">
        <v>0</v>
      </c>
      <c r="HM345" s="62">
        <v>15.81</v>
      </c>
      <c r="HN345" s="62">
        <v>0</v>
      </c>
      <c r="HO345" s="62">
        <v>0</v>
      </c>
      <c r="HP345" s="62">
        <v>15.81</v>
      </c>
      <c r="HQ345" s="62">
        <v>0</v>
      </c>
      <c r="HR345" s="62">
        <v>0</v>
      </c>
    </row>
    <row r="346" spans="32:226" s="43" customFormat="1">
      <c r="AF346" s="54">
        <v>42508</v>
      </c>
      <c r="AG346" s="43">
        <v>13.685</v>
      </c>
      <c r="AH346" s="43">
        <v>289150</v>
      </c>
      <c r="AI346" s="43">
        <f t="shared" si="87"/>
        <v>289150</v>
      </c>
      <c r="AK346" s="58">
        <f t="shared" si="88"/>
        <v>42342</v>
      </c>
      <c r="AL346" s="43">
        <f t="shared" si="93"/>
        <v>341</v>
      </c>
      <c r="AM346" s="43">
        <f>IF(AK346="","",NETWORKDAYS(AK346,$AM$2,FERIADOS!$A$1:$A$830)-1)</f>
        <v>270</v>
      </c>
      <c r="AN346" s="63">
        <v>3.7524999999999999</v>
      </c>
      <c r="AO346" s="43">
        <f t="shared" si="89"/>
        <v>15.77</v>
      </c>
      <c r="AP346" s="50">
        <f t="shared" si="90"/>
        <v>140965</v>
      </c>
      <c r="AQ346" s="59">
        <f t="shared" si="92"/>
        <v>297.17972821812998</v>
      </c>
      <c r="AR346" s="59">
        <f t="shared" si="91"/>
        <v>0</v>
      </c>
      <c r="AS346" s="72">
        <v>42342</v>
      </c>
      <c r="AT346" s="73">
        <v>1914.7122990099401</v>
      </c>
      <c r="AU346" s="62">
        <v>0</v>
      </c>
      <c r="AV346" s="62">
        <v>0</v>
      </c>
      <c r="AW346" s="62">
        <v>0</v>
      </c>
      <c r="AX346" s="62">
        <v>0</v>
      </c>
      <c r="AY346" s="62">
        <v>0</v>
      </c>
      <c r="AZ346" s="62">
        <v>0</v>
      </c>
      <c r="BA346" s="62">
        <v>0</v>
      </c>
      <c r="BB346" s="62">
        <v>0</v>
      </c>
      <c r="BC346" s="62">
        <v>0</v>
      </c>
      <c r="BD346" s="62">
        <v>0</v>
      </c>
      <c r="BE346" s="62">
        <v>0</v>
      </c>
      <c r="BF346" s="62">
        <v>0</v>
      </c>
      <c r="BG346" s="62">
        <v>0</v>
      </c>
      <c r="BH346" s="62">
        <v>0</v>
      </c>
      <c r="BI346" s="62">
        <v>0</v>
      </c>
      <c r="BJ346" s="62">
        <v>0</v>
      </c>
      <c r="BK346" s="62">
        <v>0</v>
      </c>
      <c r="BL346" s="62">
        <v>0</v>
      </c>
      <c r="BM346" s="62">
        <v>14.159000000000001</v>
      </c>
      <c r="BN346" s="74">
        <v>384935</v>
      </c>
      <c r="BO346" s="75">
        <v>70.570257510559443</v>
      </c>
      <c r="BP346" s="62">
        <v>14.225</v>
      </c>
      <c r="BQ346" s="62">
        <v>12330</v>
      </c>
      <c r="BR346" s="62">
        <v>4.4706659634423831</v>
      </c>
      <c r="BS346" s="62">
        <v>14.39</v>
      </c>
      <c r="BT346" s="62">
        <v>29315</v>
      </c>
      <c r="BU346" s="62">
        <v>15.493958543257294</v>
      </c>
      <c r="BV346" s="62">
        <v>14.6</v>
      </c>
      <c r="BW346" s="62">
        <v>73110</v>
      </c>
      <c r="BX346" s="62">
        <v>52.303688655583436</v>
      </c>
      <c r="BY346" s="62">
        <v>14.76</v>
      </c>
      <c r="BZ346" s="62">
        <v>10790</v>
      </c>
      <c r="CA346" s="62">
        <v>9.5031453189650854</v>
      </c>
      <c r="CB346" s="62">
        <v>14.975999999999999</v>
      </c>
      <c r="CC346" s="62">
        <v>2470</v>
      </c>
      <c r="CD346" s="62">
        <v>2.5905189284530934</v>
      </c>
      <c r="CE346" s="62">
        <v>15.135</v>
      </c>
      <c r="CF346" s="62">
        <v>27140</v>
      </c>
      <c r="CG346" s="62">
        <v>33.118304381655193</v>
      </c>
      <c r="CH346" s="62">
        <v>15.285</v>
      </c>
      <c r="CI346" s="62">
        <v>460</v>
      </c>
      <c r="CJ346" s="62">
        <v>0.63430955565106717</v>
      </c>
      <c r="CK346" s="62">
        <v>15.448</v>
      </c>
      <c r="CL346" s="62">
        <v>36290</v>
      </c>
      <c r="CM346" s="62">
        <v>56.142910042111211</v>
      </c>
      <c r="CN346" s="62">
        <v>15.565</v>
      </c>
      <c r="CO346" s="62">
        <v>2940</v>
      </c>
      <c r="CP346" s="62">
        <v>4.9870083469607902</v>
      </c>
      <c r="CQ346" s="62">
        <v>15.709</v>
      </c>
      <c r="CR346" s="62">
        <v>10</v>
      </c>
      <c r="CS346" s="62">
        <v>1.8330042501026579E-2</v>
      </c>
      <c r="CT346" s="62">
        <v>15.709</v>
      </c>
      <c r="CU346" s="62">
        <v>10</v>
      </c>
      <c r="CV346" s="62">
        <v>1.97014503614843E-2</v>
      </c>
      <c r="CW346" s="62">
        <v>15.709</v>
      </c>
      <c r="CX346" s="62">
        <v>140965</v>
      </c>
      <c r="CY346" s="62">
        <v>297.17972821812998</v>
      </c>
      <c r="CZ346" s="62">
        <v>15.826000000000001</v>
      </c>
      <c r="DA346" s="62">
        <v>10</v>
      </c>
      <c r="DB346" s="62">
        <v>2.255034138985474E-2</v>
      </c>
      <c r="DC346" s="62">
        <v>15.865</v>
      </c>
      <c r="DD346" s="62">
        <v>410</v>
      </c>
      <c r="DE346" s="62">
        <v>0.97038824025294212</v>
      </c>
      <c r="DF346" s="62">
        <v>15.91</v>
      </c>
      <c r="DG346" s="62">
        <v>1920</v>
      </c>
      <c r="DH346" s="62">
        <v>4.8108288544893441</v>
      </c>
      <c r="DI346" s="62">
        <v>0</v>
      </c>
      <c r="DJ346" s="62">
        <v>0</v>
      </c>
      <c r="DK346" s="62">
        <v>0</v>
      </c>
      <c r="DL346" s="62">
        <v>0</v>
      </c>
      <c r="DM346" s="62">
        <v>0</v>
      </c>
      <c r="DN346" s="62">
        <v>0</v>
      </c>
      <c r="DO346" s="62">
        <v>16.010000000000002</v>
      </c>
      <c r="DP346" s="62">
        <v>11655</v>
      </c>
      <c r="DQ346" s="62">
        <v>33.250538849954886</v>
      </c>
      <c r="DR346" s="62">
        <v>0</v>
      </c>
      <c r="DS346" s="62">
        <v>0</v>
      </c>
      <c r="DT346" s="62">
        <v>0</v>
      </c>
      <c r="DU346" s="62">
        <v>0</v>
      </c>
      <c r="DV346" s="62">
        <v>0</v>
      </c>
      <c r="DW346" s="62">
        <v>0</v>
      </c>
      <c r="DX346" s="62">
        <v>16.05</v>
      </c>
      <c r="DY346" s="62">
        <v>44805</v>
      </c>
      <c r="DZ346" s="62">
        <v>142.89804024944715</v>
      </c>
      <c r="EA346" s="62"/>
      <c r="EB346" s="62"/>
      <c r="EC346" s="62"/>
      <c r="ED346" s="62"/>
      <c r="EE346" s="62"/>
      <c r="EF346" s="62"/>
      <c r="EG346" s="62">
        <v>16.03</v>
      </c>
      <c r="EH346" s="62">
        <v>63780</v>
      </c>
      <c r="EI346" s="62">
        <v>222.41088883888986</v>
      </c>
      <c r="EJ346" s="62"/>
      <c r="EK346" s="62">
        <v>0</v>
      </c>
      <c r="EL346" s="62">
        <v>0</v>
      </c>
      <c r="EM346" s="62">
        <v>0</v>
      </c>
      <c r="EN346" s="62">
        <v>0</v>
      </c>
      <c r="EO346" s="62">
        <v>0</v>
      </c>
      <c r="EP346" s="62">
        <v>16.03</v>
      </c>
      <c r="EQ346" s="62">
        <v>915</v>
      </c>
      <c r="ER346" s="62">
        <v>3.4390247721215097</v>
      </c>
      <c r="ES346" s="62">
        <v>16.04</v>
      </c>
      <c r="ET346" s="62">
        <v>4890</v>
      </c>
      <c r="EU346" s="62">
        <v>19.622627301852596</v>
      </c>
      <c r="EV346" s="62">
        <v>16.023</v>
      </c>
      <c r="EW346" s="62">
        <v>40</v>
      </c>
      <c r="EX346" s="62">
        <v>0.17001598914081589</v>
      </c>
      <c r="EY346" s="62">
        <v>16.010000000000002</v>
      </c>
      <c r="EZ346" s="62">
        <v>47640</v>
      </c>
      <c r="FA346" s="62">
        <v>212.41073458759627</v>
      </c>
      <c r="FB346" s="62">
        <v>15.97</v>
      </c>
      <c r="FC346" s="62">
        <v>120</v>
      </c>
      <c r="FD346" s="62">
        <v>0.55786346313263635</v>
      </c>
      <c r="FE346" s="62">
        <v>15.95</v>
      </c>
      <c r="FF346" s="62">
        <v>15440</v>
      </c>
      <c r="FG346" s="62">
        <v>74.430968311530677</v>
      </c>
      <c r="FH346" s="62">
        <v>15.896000000000001</v>
      </c>
      <c r="FI346" s="62">
        <v>485</v>
      </c>
      <c r="FJ346" s="62">
        <v>2.4207761790782074</v>
      </c>
      <c r="FK346" s="62">
        <v>15.85</v>
      </c>
      <c r="FL346" s="76">
        <v>3290</v>
      </c>
      <c r="FM346" s="76">
        <v>16.907008860774024</v>
      </c>
      <c r="FN346" s="76">
        <v>15.801</v>
      </c>
      <c r="FO346" s="76">
        <v>0</v>
      </c>
      <c r="FP346" s="76">
        <v>0</v>
      </c>
      <c r="FQ346" s="76">
        <v>15.757</v>
      </c>
      <c r="FR346" s="76">
        <v>0</v>
      </c>
      <c r="FS346" s="76">
        <v>0</v>
      </c>
      <c r="FT346" s="76">
        <v>15.715999999999999</v>
      </c>
      <c r="FU346" s="76">
        <v>235</v>
      </c>
      <c r="FV346" s="76">
        <v>1.2896052876316579</v>
      </c>
      <c r="FW346" s="76">
        <v>15.68</v>
      </c>
      <c r="FX346" s="76">
        <v>82135</v>
      </c>
      <c r="FY346" s="76">
        <v>458.04953047294953</v>
      </c>
      <c r="FZ346" s="76">
        <v>15.673999999999999</v>
      </c>
      <c r="GA346" s="76">
        <v>10</v>
      </c>
      <c r="GB346" s="76">
        <v>5.64319895308995E-2</v>
      </c>
      <c r="GC346" s="62">
        <v>15.667999999999999</v>
      </c>
      <c r="GD346" s="62">
        <v>0</v>
      </c>
      <c r="GE346" s="62">
        <v>0</v>
      </c>
      <c r="GF346" s="62">
        <v>15.662000000000001</v>
      </c>
      <c r="GG346" s="62">
        <v>0</v>
      </c>
      <c r="GH346" s="62">
        <v>0</v>
      </c>
      <c r="GI346" s="62">
        <v>15.657</v>
      </c>
      <c r="GJ346" s="62">
        <v>430</v>
      </c>
      <c r="GK346" s="62">
        <v>2.4863070297469072</v>
      </c>
      <c r="GL346" s="62">
        <v>15.648</v>
      </c>
      <c r="GM346" s="62">
        <v>0</v>
      </c>
      <c r="GN346" s="62">
        <v>0</v>
      </c>
      <c r="GO346" s="62">
        <v>15.64</v>
      </c>
      <c r="GP346" s="62">
        <v>6500</v>
      </c>
      <c r="GQ346" s="62">
        <v>37.911005655838586</v>
      </c>
      <c r="GR346" s="62">
        <v>15.637</v>
      </c>
      <c r="GS346" s="62">
        <v>0</v>
      </c>
      <c r="GT346" s="62">
        <v>0</v>
      </c>
      <c r="GU346" s="62">
        <v>15.64</v>
      </c>
      <c r="GV346" s="62">
        <v>185</v>
      </c>
      <c r="GW346" s="62">
        <v>1.0657343312697853</v>
      </c>
      <c r="GX346" s="62">
        <v>15.632</v>
      </c>
      <c r="GY346" s="62">
        <v>0</v>
      </c>
      <c r="GZ346" s="62">
        <v>0</v>
      </c>
      <c r="HA346" s="62">
        <v>15.63</v>
      </c>
      <c r="HB346" s="62">
        <v>23640</v>
      </c>
      <c r="HC346" s="62">
        <v>132.49890244569002</v>
      </c>
      <c r="HD346" s="62">
        <v>15.65</v>
      </c>
      <c r="HE346" s="62">
        <v>0</v>
      </c>
      <c r="HF346" s="62">
        <v>0</v>
      </c>
      <c r="HG346" s="62">
        <v>0</v>
      </c>
      <c r="HH346" s="62">
        <v>0</v>
      </c>
      <c r="HI346" s="62">
        <v>0</v>
      </c>
      <c r="HJ346" s="62">
        <v>0</v>
      </c>
      <c r="HK346" s="62">
        <v>0</v>
      </c>
      <c r="HL346" s="62">
        <v>0</v>
      </c>
      <c r="HM346" s="62">
        <v>15.68</v>
      </c>
      <c r="HN346" s="62">
        <v>0</v>
      </c>
      <c r="HO346" s="62">
        <v>0</v>
      </c>
      <c r="HP346" s="62">
        <v>15.68</v>
      </c>
      <c r="HQ346" s="62">
        <v>0</v>
      </c>
      <c r="HR346" s="62">
        <v>0</v>
      </c>
    </row>
    <row r="347" spans="32:226" s="43" customFormat="1">
      <c r="AF347" s="54">
        <v>42509</v>
      </c>
      <c r="AG347" s="43">
        <v>13.67</v>
      </c>
      <c r="AH347" s="43">
        <v>99145</v>
      </c>
      <c r="AI347" s="43">
        <f t="shared" si="87"/>
        <v>99145</v>
      </c>
      <c r="AK347" s="58">
        <f t="shared" si="88"/>
        <v>42341</v>
      </c>
      <c r="AL347" s="43">
        <f t="shared" si="93"/>
        <v>342</v>
      </c>
      <c r="AM347" s="43">
        <f>IF(AK347="","",NETWORKDAYS(AK347,$AM$2,FERIADOS!$A$1:$A$830)-1)</f>
        <v>271</v>
      </c>
      <c r="AN347" s="63">
        <v>3.7591000000000001</v>
      </c>
      <c r="AO347" s="43">
        <f t="shared" si="89"/>
        <v>15.76</v>
      </c>
      <c r="AP347" s="50">
        <f t="shared" si="90"/>
        <v>176500</v>
      </c>
      <c r="AQ347" s="59">
        <f t="shared" si="92"/>
        <v>372.66657116127294</v>
      </c>
      <c r="AR347" s="59">
        <f t="shared" si="91"/>
        <v>0</v>
      </c>
      <c r="AS347" s="72">
        <v>42341</v>
      </c>
      <c r="AT347" s="73">
        <v>2512.0586285003383</v>
      </c>
      <c r="AU347" s="62">
        <v>0</v>
      </c>
      <c r="AV347" s="62">
        <v>0</v>
      </c>
      <c r="AW347" s="62">
        <v>0</v>
      </c>
      <c r="AX347" s="62">
        <v>0</v>
      </c>
      <c r="AY347" s="62">
        <v>0</v>
      </c>
      <c r="AZ347" s="62">
        <v>0</v>
      </c>
      <c r="BA347" s="62">
        <v>0</v>
      </c>
      <c r="BB347" s="62">
        <v>0</v>
      </c>
      <c r="BC347" s="62">
        <v>0</v>
      </c>
      <c r="BD347" s="62">
        <v>0</v>
      </c>
      <c r="BE347" s="62">
        <v>0</v>
      </c>
      <c r="BF347" s="62">
        <v>0</v>
      </c>
      <c r="BG347" s="62">
        <v>0</v>
      </c>
      <c r="BH347" s="62">
        <v>0</v>
      </c>
      <c r="BI347" s="62">
        <v>0</v>
      </c>
      <c r="BJ347" s="62">
        <v>0</v>
      </c>
      <c r="BK347" s="62">
        <v>0</v>
      </c>
      <c r="BL347" s="62">
        <v>0</v>
      </c>
      <c r="BM347" s="62">
        <v>14.16</v>
      </c>
      <c r="BN347" s="74">
        <v>69750</v>
      </c>
      <c r="BO347" s="75">
        <v>13.395912373127505</v>
      </c>
      <c r="BP347" s="62">
        <v>14.21</v>
      </c>
      <c r="BQ347" s="62">
        <v>70035</v>
      </c>
      <c r="BR347" s="62">
        <v>25.972997227604957</v>
      </c>
      <c r="BS347" s="62">
        <v>14.375</v>
      </c>
      <c r="BT347" s="62">
        <v>535</v>
      </c>
      <c r="BU347" s="62">
        <v>0.28694664296803207</v>
      </c>
      <c r="BV347" s="62">
        <v>14.59</v>
      </c>
      <c r="BW347" s="62">
        <v>67400</v>
      </c>
      <c r="BX347" s="62">
        <v>48.70756925012352</v>
      </c>
      <c r="BY347" s="62">
        <v>14.78</v>
      </c>
      <c r="BZ347" s="62">
        <v>6885</v>
      </c>
      <c r="CA347" s="62">
        <v>6.1083218563777093</v>
      </c>
      <c r="CB347" s="62">
        <v>14.97</v>
      </c>
      <c r="CC347" s="62">
        <v>7165</v>
      </c>
      <c r="CD347" s="62">
        <v>7.559295728459781</v>
      </c>
      <c r="CE347" s="62">
        <v>15.13</v>
      </c>
      <c r="CF347" s="62">
        <v>83055</v>
      </c>
      <c r="CG347" s="62">
        <v>101.82471219183883</v>
      </c>
      <c r="CH347" s="62">
        <v>15.3</v>
      </c>
      <c r="CI347" s="62">
        <v>310</v>
      </c>
      <c r="CJ347" s="62">
        <v>0.42897030313202295</v>
      </c>
      <c r="CK347" s="62">
        <v>15.43</v>
      </c>
      <c r="CL347" s="62">
        <v>1705</v>
      </c>
      <c r="CM347" s="62">
        <v>2.646330321295757</v>
      </c>
      <c r="CN347" s="62">
        <v>15.545</v>
      </c>
      <c r="CO347" s="62">
        <v>14215</v>
      </c>
      <c r="CP347" s="62">
        <v>24.178978779232114</v>
      </c>
      <c r="CQ347" s="62">
        <v>15.696</v>
      </c>
      <c r="CR347" s="62">
        <v>15</v>
      </c>
      <c r="CS347" s="62">
        <v>2.7556609493753003E-2</v>
      </c>
      <c r="CT347" s="62">
        <v>15.696</v>
      </c>
      <c r="CU347" s="62">
        <v>15</v>
      </c>
      <c r="CV347" s="62">
        <v>2.9608246605162768E-2</v>
      </c>
      <c r="CW347" s="62">
        <v>15.696</v>
      </c>
      <c r="CX347" s="62">
        <v>176500</v>
      </c>
      <c r="CY347" s="62">
        <v>372.66657116127294</v>
      </c>
      <c r="CZ347" s="62">
        <v>15.817</v>
      </c>
      <c r="DA347" s="62">
        <v>15</v>
      </c>
      <c r="DB347" s="62">
        <v>3.3867320083962413E-2</v>
      </c>
      <c r="DC347" s="62">
        <v>15.858000000000001</v>
      </c>
      <c r="DD347" s="62">
        <v>15</v>
      </c>
      <c r="DE347" s="62">
        <v>3.5537665897497045E-2</v>
      </c>
      <c r="DF347" s="62">
        <v>15.904</v>
      </c>
      <c r="DG347" s="62">
        <v>2995</v>
      </c>
      <c r="DH347" s="62">
        <v>7.5101495797478046</v>
      </c>
      <c r="DI347" s="62">
        <v>0</v>
      </c>
      <c r="DJ347" s="62">
        <v>0</v>
      </c>
      <c r="DK347" s="62">
        <v>0</v>
      </c>
      <c r="DL347" s="62">
        <v>0</v>
      </c>
      <c r="DM347" s="62">
        <v>0</v>
      </c>
      <c r="DN347" s="62">
        <v>0</v>
      </c>
      <c r="DO347" s="62">
        <v>16</v>
      </c>
      <c r="DP347" s="62">
        <v>9270</v>
      </c>
      <c r="DQ347" s="62">
        <v>26.45704829292799</v>
      </c>
      <c r="DR347" s="62">
        <v>0</v>
      </c>
      <c r="DS347" s="62">
        <v>0</v>
      </c>
      <c r="DT347" s="62">
        <v>0</v>
      </c>
      <c r="DU347" s="62">
        <v>0</v>
      </c>
      <c r="DV347" s="62">
        <v>0</v>
      </c>
      <c r="DW347" s="62">
        <v>0</v>
      </c>
      <c r="DX347" s="62">
        <v>16.03</v>
      </c>
      <c r="DY347" s="62">
        <v>15520</v>
      </c>
      <c r="DZ347" s="62">
        <v>49.514048290696607</v>
      </c>
      <c r="EA347" s="62"/>
      <c r="EB347" s="62"/>
      <c r="EC347" s="62"/>
      <c r="ED347" s="62"/>
      <c r="EE347" s="62"/>
      <c r="EF347" s="62"/>
      <c r="EG347" s="62">
        <v>16.03</v>
      </c>
      <c r="EH347" s="62">
        <v>108490</v>
      </c>
      <c r="EI347" s="62">
        <v>378.16054070414208</v>
      </c>
      <c r="EJ347" s="62"/>
      <c r="EK347" s="62">
        <v>0</v>
      </c>
      <c r="EL347" s="62">
        <v>0</v>
      </c>
      <c r="EM347" s="62">
        <v>0</v>
      </c>
      <c r="EN347" s="62">
        <v>0</v>
      </c>
      <c r="EO347" s="62">
        <v>0</v>
      </c>
      <c r="EP347" s="62">
        <v>16.041</v>
      </c>
      <c r="EQ347" s="62">
        <v>620</v>
      </c>
      <c r="ER347" s="62">
        <v>2.3280756459738758</v>
      </c>
      <c r="ES347" s="62">
        <v>16.05</v>
      </c>
      <c r="ET347" s="62">
        <v>4750</v>
      </c>
      <c r="EU347" s="62">
        <v>19.039826261451466</v>
      </c>
      <c r="EV347" s="62">
        <v>16.033000000000001</v>
      </c>
      <c r="EW347" s="62">
        <v>3390</v>
      </c>
      <c r="EX347" s="62">
        <v>14.390649840356046</v>
      </c>
      <c r="EY347" s="62">
        <v>16.02</v>
      </c>
      <c r="EZ347" s="62">
        <v>79745</v>
      </c>
      <c r="FA347" s="62">
        <v>355.0591797309317</v>
      </c>
      <c r="FB347" s="62">
        <v>15.993</v>
      </c>
      <c r="FC347" s="62">
        <v>50</v>
      </c>
      <c r="FD347" s="62">
        <v>0.23197970513928665</v>
      </c>
      <c r="FE347" s="62">
        <v>15.97</v>
      </c>
      <c r="FF347" s="62">
        <v>19855</v>
      </c>
      <c r="FG347" s="62">
        <v>95.52201338900241</v>
      </c>
      <c r="FH347" s="62">
        <v>15.916</v>
      </c>
      <c r="FI347" s="62">
        <v>705</v>
      </c>
      <c r="FJ347" s="62">
        <v>3.5113716800910137</v>
      </c>
      <c r="FK347" s="62">
        <v>15.87</v>
      </c>
      <c r="FL347" s="76">
        <v>9400</v>
      </c>
      <c r="FM347" s="76">
        <v>48.1977451446229</v>
      </c>
      <c r="FN347" s="76">
        <v>15.826000000000001</v>
      </c>
      <c r="FO347" s="76">
        <v>0</v>
      </c>
      <c r="FP347" s="76">
        <v>0</v>
      </c>
      <c r="FQ347" s="76">
        <v>15.788</v>
      </c>
      <c r="FR347" s="76">
        <v>10</v>
      </c>
      <c r="FS347" s="76">
        <v>5.3659330332671389E-2</v>
      </c>
      <c r="FT347" s="76">
        <v>15.752000000000001</v>
      </c>
      <c r="FU347" s="76">
        <v>10</v>
      </c>
      <c r="FV347" s="76">
        <v>5.4695030262254855E-2</v>
      </c>
      <c r="FW347" s="76">
        <v>15.72</v>
      </c>
      <c r="FX347" s="76">
        <v>126170</v>
      </c>
      <c r="FY347" s="76">
        <v>701.06297308702199</v>
      </c>
      <c r="FZ347" s="76">
        <v>15.718</v>
      </c>
      <c r="GA347" s="76">
        <v>0</v>
      </c>
      <c r="GB347" s="76">
        <v>0</v>
      </c>
      <c r="GC347" s="62">
        <v>15.717000000000001</v>
      </c>
      <c r="GD347" s="62">
        <v>0</v>
      </c>
      <c r="GE347" s="62">
        <v>0</v>
      </c>
      <c r="GF347" s="62">
        <v>15.715</v>
      </c>
      <c r="GG347" s="62">
        <v>0</v>
      </c>
      <c r="GH347" s="62">
        <v>0</v>
      </c>
      <c r="GI347" s="62">
        <v>15.714</v>
      </c>
      <c r="GJ347" s="62">
        <v>560</v>
      </c>
      <c r="GK347" s="62">
        <v>3.2213312566416081</v>
      </c>
      <c r="GL347" s="62">
        <v>15.712</v>
      </c>
      <c r="GM347" s="62">
        <v>0</v>
      </c>
      <c r="GN347" s="62">
        <v>0</v>
      </c>
      <c r="GO347" s="62">
        <v>15.71</v>
      </c>
      <c r="GP347" s="62">
        <v>8195</v>
      </c>
      <c r="GQ347" s="62">
        <v>47.480548052088693</v>
      </c>
      <c r="GR347" s="62">
        <v>15.704000000000001</v>
      </c>
      <c r="GS347" s="62">
        <v>0</v>
      </c>
      <c r="GT347" s="62">
        <v>0</v>
      </c>
      <c r="GU347" s="62">
        <v>15.699</v>
      </c>
      <c r="GV347" s="62">
        <v>215</v>
      </c>
      <c r="GW347" s="62">
        <v>1.2305917603051497</v>
      </c>
      <c r="GX347" s="62">
        <v>15.693999999999999</v>
      </c>
      <c r="GY347" s="62">
        <v>0</v>
      </c>
      <c r="GZ347" s="62">
        <v>0</v>
      </c>
      <c r="HA347" s="62">
        <v>15.69</v>
      </c>
      <c r="HB347" s="62">
        <v>27875</v>
      </c>
      <c r="HC347" s="62">
        <v>155.12902604108913</v>
      </c>
      <c r="HD347" s="62">
        <v>15.71</v>
      </c>
      <c r="HE347" s="62">
        <v>0</v>
      </c>
      <c r="HF347" s="62">
        <v>0</v>
      </c>
      <c r="HG347" s="62">
        <v>0</v>
      </c>
      <c r="HH347" s="62">
        <v>0</v>
      </c>
      <c r="HI347" s="62">
        <v>0</v>
      </c>
      <c r="HJ347" s="62">
        <v>0</v>
      </c>
      <c r="HK347" s="62">
        <v>0</v>
      </c>
      <c r="HL347" s="62">
        <v>0</v>
      </c>
      <c r="HM347" s="62">
        <v>15.74</v>
      </c>
      <c r="HN347" s="62">
        <v>0</v>
      </c>
      <c r="HO347" s="62">
        <v>0</v>
      </c>
      <c r="HP347" s="62">
        <v>15.74</v>
      </c>
      <c r="HQ347" s="62">
        <v>0</v>
      </c>
      <c r="HR347" s="62">
        <v>0</v>
      </c>
    </row>
    <row r="348" spans="32:226" s="43" customFormat="1">
      <c r="AF348" s="54">
        <v>42510</v>
      </c>
      <c r="AG348" s="43">
        <v>13.675000000000001</v>
      </c>
      <c r="AH348" s="43">
        <v>188280</v>
      </c>
      <c r="AI348" s="43">
        <f t="shared" si="87"/>
        <v>188280</v>
      </c>
      <c r="AK348" s="58">
        <f t="shared" si="88"/>
        <v>42340</v>
      </c>
      <c r="AL348" s="43">
        <f t="shared" si="93"/>
        <v>343</v>
      </c>
      <c r="AM348" s="43">
        <f>IF(AK348="","",NETWORKDAYS(AK348,$AM$2,FERIADOS!$A$1:$A$830)-1)</f>
        <v>272</v>
      </c>
      <c r="AN348" s="63">
        <v>3.8372999999999999</v>
      </c>
      <c r="AO348" s="43">
        <f t="shared" si="89"/>
        <v>15.66</v>
      </c>
      <c r="AP348" s="50">
        <f t="shared" si="90"/>
        <v>161620</v>
      </c>
      <c r="AQ348" s="59">
        <f t="shared" si="92"/>
        <v>335.93619653392835</v>
      </c>
      <c r="AR348" s="59">
        <f t="shared" si="91"/>
        <v>0</v>
      </c>
      <c r="AS348" s="72">
        <v>42340</v>
      </c>
      <c r="AT348" s="73">
        <v>1930.5561381643292</v>
      </c>
      <c r="AU348" s="62">
        <v>0</v>
      </c>
      <c r="AV348" s="62">
        <v>0</v>
      </c>
      <c r="AW348" s="62">
        <v>0</v>
      </c>
      <c r="AX348" s="62">
        <v>0</v>
      </c>
      <c r="AY348" s="62">
        <v>0</v>
      </c>
      <c r="AZ348" s="62">
        <v>0</v>
      </c>
      <c r="BA348" s="62">
        <v>0</v>
      </c>
      <c r="BB348" s="62">
        <v>0</v>
      </c>
      <c r="BC348" s="62">
        <v>0</v>
      </c>
      <c r="BD348" s="62">
        <v>0</v>
      </c>
      <c r="BE348" s="62">
        <v>0</v>
      </c>
      <c r="BF348" s="62">
        <v>0</v>
      </c>
      <c r="BG348" s="62">
        <v>0</v>
      </c>
      <c r="BH348" s="62">
        <v>0</v>
      </c>
      <c r="BI348" s="62">
        <v>0</v>
      </c>
      <c r="BJ348" s="62">
        <v>0</v>
      </c>
      <c r="BK348" s="62">
        <v>0</v>
      </c>
      <c r="BL348" s="62">
        <v>0</v>
      </c>
      <c r="BM348" s="62">
        <v>14.154999999999999</v>
      </c>
      <c r="BN348" s="74">
        <v>264610</v>
      </c>
      <c r="BO348" s="75">
        <v>52.130069348082287</v>
      </c>
      <c r="BP348" s="62">
        <v>14.21</v>
      </c>
      <c r="BQ348" s="62">
        <v>19865</v>
      </c>
      <c r="BR348" s="62">
        <v>7.3890750892275259</v>
      </c>
      <c r="BS348" s="62">
        <v>14.37</v>
      </c>
      <c r="BT348" s="62">
        <v>3850</v>
      </c>
      <c r="BU348" s="62">
        <v>2.0555919812116308</v>
      </c>
      <c r="BV348" s="62">
        <v>14.58</v>
      </c>
      <c r="BW348" s="62">
        <v>70350</v>
      </c>
      <c r="BX348" s="62">
        <v>50.389343829000374</v>
      </c>
      <c r="BY348" s="62">
        <v>14.76</v>
      </c>
      <c r="BZ348" s="62">
        <v>4210</v>
      </c>
      <c r="CA348" s="62">
        <v>3.6937227277398472</v>
      </c>
      <c r="CB348" s="62">
        <v>14.965</v>
      </c>
      <c r="CC348" s="62">
        <v>4250</v>
      </c>
      <c r="CD348" s="62">
        <v>4.4260522553897994</v>
      </c>
      <c r="CE348" s="62">
        <v>15.1</v>
      </c>
      <c r="CF348" s="62">
        <v>46900</v>
      </c>
      <c r="CG348" s="62">
        <v>56.707326530593058</v>
      </c>
      <c r="CH348" s="62">
        <v>15.259</v>
      </c>
      <c r="CI348" s="62">
        <v>60</v>
      </c>
      <c r="CJ348" s="62">
        <v>8.1826647627249324E-2</v>
      </c>
      <c r="CK348" s="62">
        <v>15.393000000000001</v>
      </c>
      <c r="CL348" s="62">
        <v>65</v>
      </c>
      <c r="CM348" s="62">
        <v>9.9352742399698421E-2</v>
      </c>
      <c r="CN348" s="62">
        <v>15.49</v>
      </c>
      <c r="CO348" s="62">
        <v>6245</v>
      </c>
      <c r="CP348" s="62">
        <v>10.458652065087589</v>
      </c>
      <c r="CQ348" s="62">
        <v>15.63</v>
      </c>
      <c r="CR348" s="62">
        <v>350</v>
      </c>
      <c r="CS348" s="62">
        <v>0.63294876772467734</v>
      </c>
      <c r="CT348" s="62">
        <v>15.63</v>
      </c>
      <c r="CU348" s="62">
        <v>350</v>
      </c>
      <c r="CV348" s="62">
        <v>0.67986816110109538</v>
      </c>
      <c r="CW348" s="62">
        <v>15.63</v>
      </c>
      <c r="CX348" s="62">
        <v>161620</v>
      </c>
      <c r="CY348" s="62">
        <v>335.93619653392835</v>
      </c>
      <c r="CZ348" s="62">
        <v>15.68</v>
      </c>
      <c r="DA348" s="62">
        <v>445</v>
      </c>
      <c r="DB348" s="62">
        <v>0.98956677378315672</v>
      </c>
      <c r="DC348" s="62">
        <v>15.728999999999999</v>
      </c>
      <c r="DD348" s="62">
        <v>55</v>
      </c>
      <c r="DE348" s="62">
        <v>0.12830373378912635</v>
      </c>
      <c r="DF348" s="62">
        <v>15.784000000000001</v>
      </c>
      <c r="DG348" s="62">
        <v>830</v>
      </c>
      <c r="DH348" s="62">
        <v>2.0486973151853287</v>
      </c>
      <c r="DI348" s="62">
        <v>0</v>
      </c>
      <c r="DJ348" s="62">
        <v>0</v>
      </c>
      <c r="DK348" s="62">
        <v>0</v>
      </c>
      <c r="DL348" s="62">
        <v>0</v>
      </c>
      <c r="DM348" s="62">
        <v>0</v>
      </c>
      <c r="DN348" s="62">
        <v>0</v>
      </c>
      <c r="DO348" s="62">
        <v>15.9</v>
      </c>
      <c r="DP348" s="62">
        <v>14090</v>
      </c>
      <c r="DQ348" s="62">
        <v>39.558055264325155</v>
      </c>
      <c r="DR348" s="62">
        <v>0</v>
      </c>
      <c r="DS348" s="62">
        <v>0</v>
      </c>
      <c r="DT348" s="62">
        <v>0</v>
      </c>
      <c r="DU348" s="62">
        <v>0</v>
      </c>
      <c r="DV348" s="62">
        <v>0</v>
      </c>
      <c r="DW348" s="62">
        <v>0</v>
      </c>
      <c r="DX348" s="62">
        <v>15.94</v>
      </c>
      <c r="DY348" s="62">
        <v>16670</v>
      </c>
      <c r="DZ348" s="62">
        <v>52.296279356668258</v>
      </c>
      <c r="EA348" s="62"/>
      <c r="EB348" s="62"/>
      <c r="EC348" s="62"/>
      <c r="ED348" s="62"/>
      <c r="EE348" s="62"/>
      <c r="EF348" s="62"/>
      <c r="EG348" s="62">
        <v>15.92</v>
      </c>
      <c r="EH348" s="62">
        <v>75985</v>
      </c>
      <c r="EI348" s="62">
        <v>260.56388734187084</v>
      </c>
      <c r="EJ348" s="62"/>
      <c r="EK348" s="62">
        <v>0</v>
      </c>
      <c r="EL348" s="62">
        <v>0</v>
      </c>
      <c r="EM348" s="62">
        <v>0</v>
      </c>
      <c r="EN348" s="62">
        <v>0</v>
      </c>
      <c r="EO348" s="62">
        <v>0</v>
      </c>
      <c r="EP348" s="62">
        <v>15.946999999999999</v>
      </c>
      <c r="EQ348" s="62">
        <v>245</v>
      </c>
      <c r="ER348" s="62">
        <v>0.90465909835839153</v>
      </c>
      <c r="ES348" s="62">
        <v>15.97</v>
      </c>
      <c r="ET348" s="62">
        <v>1460</v>
      </c>
      <c r="EU348" s="62">
        <v>5.7525956624776429</v>
      </c>
      <c r="EV348" s="62">
        <v>15.95</v>
      </c>
      <c r="EW348" s="62">
        <v>285</v>
      </c>
      <c r="EX348" s="62">
        <v>1.1893943609777549</v>
      </c>
      <c r="EY348" s="62">
        <v>15.92</v>
      </c>
      <c r="EZ348" s="62">
        <v>53710</v>
      </c>
      <c r="FA348" s="62">
        <v>235.25514601785588</v>
      </c>
      <c r="FB348" s="62">
        <v>15.899000000000001</v>
      </c>
      <c r="FC348" s="62">
        <v>40</v>
      </c>
      <c r="FD348" s="62">
        <v>0.18254924894938218</v>
      </c>
      <c r="FE348" s="62">
        <v>15.88</v>
      </c>
      <c r="FF348" s="62">
        <v>19015</v>
      </c>
      <c r="FG348" s="62">
        <v>89.981425646988583</v>
      </c>
      <c r="FH348" s="62">
        <v>15.831</v>
      </c>
      <c r="FI348" s="62">
        <v>60</v>
      </c>
      <c r="FJ348" s="62">
        <v>0.29391933937641945</v>
      </c>
      <c r="FK348" s="62">
        <v>15.79</v>
      </c>
      <c r="FL348" s="76">
        <v>4480</v>
      </c>
      <c r="FM348" s="76">
        <v>22.590459376948221</v>
      </c>
      <c r="FN348" s="76">
        <v>15.753</v>
      </c>
      <c r="FO348" s="76">
        <v>10</v>
      </c>
      <c r="FP348" s="76">
        <v>5.1668414158783593E-2</v>
      </c>
      <c r="FQ348" s="76">
        <v>15.72</v>
      </c>
      <c r="FR348" s="76">
        <v>5</v>
      </c>
      <c r="FS348" s="76">
        <v>2.6376464967786152E-2</v>
      </c>
      <c r="FT348" s="76">
        <v>15.699</v>
      </c>
      <c r="FU348" s="76">
        <v>0</v>
      </c>
      <c r="FV348" s="76">
        <v>0</v>
      </c>
      <c r="FW348" s="76">
        <v>15.68</v>
      </c>
      <c r="FX348" s="76">
        <v>76080</v>
      </c>
      <c r="FY348" s="76">
        <v>415.07715238174416</v>
      </c>
      <c r="FZ348" s="76">
        <v>15.672000000000001</v>
      </c>
      <c r="GA348" s="76">
        <v>0</v>
      </c>
      <c r="GB348" s="76">
        <v>0</v>
      </c>
      <c r="GC348" s="62">
        <v>15.664</v>
      </c>
      <c r="GD348" s="62">
        <v>5</v>
      </c>
      <c r="GE348" s="62">
        <v>2.7881290924923325E-2</v>
      </c>
      <c r="GF348" s="62">
        <v>15.657</v>
      </c>
      <c r="GG348" s="62">
        <v>10</v>
      </c>
      <c r="GH348" s="62">
        <v>5.6226894442334516E-2</v>
      </c>
      <c r="GI348" s="62">
        <v>15.651</v>
      </c>
      <c r="GJ348" s="62">
        <v>460</v>
      </c>
      <c r="GK348" s="62">
        <v>2.6023515593913662</v>
      </c>
      <c r="GL348" s="62">
        <v>15.64</v>
      </c>
      <c r="GM348" s="62">
        <v>0</v>
      </c>
      <c r="GN348" s="62">
        <v>0</v>
      </c>
      <c r="GO348" s="62">
        <v>15.63</v>
      </c>
      <c r="GP348" s="62">
        <v>12905</v>
      </c>
      <c r="GQ348" s="62">
        <v>73.653838861246271</v>
      </c>
      <c r="GR348" s="62">
        <v>15.635999999999999</v>
      </c>
      <c r="GS348" s="62">
        <v>0</v>
      </c>
      <c r="GT348" s="62">
        <v>0</v>
      </c>
      <c r="GU348" s="62">
        <v>15.641</v>
      </c>
      <c r="GV348" s="62">
        <v>65</v>
      </c>
      <c r="GW348" s="62">
        <v>0.36608288995099364</v>
      </c>
      <c r="GX348" s="62">
        <v>15.646000000000001</v>
      </c>
      <c r="GY348" s="62">
        <v>0</v>
      </c>
      <c r="GZ348" s="62">
        <v>0</v>
      </c>
      <c r="HA348" s="62">
        <v>15.65</v>
      </c>
      <c r="HB348" s="62">
        <v>36980</v>
      </c>
      <c r="HC348" s="62">
        <v>202.27959419083606</v>
      </c>
      <c r="HD348" s="62">
        <v>15.67</v>
      </c>
      <c r="HE348" s="62">
        <v>0</v>
      </c>
      <c r="HF348" s="62">
        <v>0</v>
      </c>
      <c r="HG348" s="62">
        <v>0</v>
      </c>
      <c r="HH348" s="62">
        <v>0</v>
      </c>
      <c r="HI348" s="62">
        <v>0</v>
      </c>
      <c r="HJ348" s="62">
        <v>0</v>
      </c>
      <c r="HK348" s="62">
        <v>0</v>
      </c>
      <c r="HL348" s="62">
        <v>0</v>
      </c>
      <c r="HM348" s="62">
        <v>15.7</v>
      </c>
      <c r="HN348" s="62">
        <v>0</v>
      </c>
      <c r="HO348" s="62">
        <v>0</v>
      </c>
      <c r="HP348" s="62">
        <v>15.7</v>
      </c>
      <c r="HQ348" s="62">
        <v>0</v>
      </c>
      <c r="HR348" s="62">
        <v>0</v>
      </c>
    </row>
    <row r="349" spans="32:226" s="43" customFormat="1">
      <c r="AF349" s="54">
        <v>42513</v>
      </c>
      <c r="AG349" s="43">
        <v>13.695</v>
      </c>
      <c r="AH349" s="43">
        <v>63950</v>
      </c>
      <c r="AI349" s="43">
        <f t="shared" si="87"/>
        <v>63950</v>
      </c>
      <c r="AK349" s="58">
        <f t="shared" si="88"/>
        <v>42339</v>
      </c>
      <c r="AL349" s="43">
        <f t="shared" si="93"/>
        <v>344</v>
      </c>
      <c r="AM349" s="43">
        <f>IF(AK349="","",NETWORKDAYS(AK349,$AM$2,FERIADOS!$A$1:$A$830)-1)</f>
        <v>273</v>
      </c>
      <c r="AN349" s="63">
        <v>3.8530000000000002</v>
      </c>
      <c r="AO349" s="43">
        <f t="shared" si="89"/>
        <v>15.74</v>
      </c>
      <c r="AP349" s="50">
        <f t="shared" si="90"/>
        <v>206760</v>
      </c>
      <c r="AQ349" s="59">
        <f t="shared" si="92"/>
        <v>428.71865181833954</v>
      </c>
      <c r="AR349" s="59">
        <f t="shared" si="91"/>
        <v>0</v>
      </c>
      <c r="AS349" s="72">
        <v>42339</v>
      </c>
      <c r="AT349" s="73">
        <v>2644.124702469247</v>
      </c>
      <c r="AU349" s="62">
        <v>0</v>
      </c>
      <c r="AV349" s="62">
        <v>0</v>
      </c>
      <c r="AW349" s="62">
        <v>0</v>
      </c>
      <c r="AX349" s="62">
        <v>0</v>
      </c>
      <c r="AY349" s="62">
        <v>0</v>
      </c>
      <c r="AZ349" s="62">
        <v>0</v>
      </c>
      <c r="BA349" s="62">
        <v>0</v>
      </c>
      <c r="BB349" s="62">
        <v>0</v>
      </c>
      <c r="BC349" s="62">
        <v>0</v>
      </c>
      <c r="BD349" s="62">
        <v>0</v>
      </c>
      <c r="BE349" s="62">
        <v>0</v>
      </c>
      <c r="BF349" s="62">
        <v>0</v>
      </c>
      <c r="BG349" s="62">
        <v>0</v>
      </c>
      <c r="BH349" s="62">
        <v>0</v>
      </c>
      <c r="BI349" s="62">
        <v>0</v>
      </c>
      <c r="BJ349" s="62">
        <v>0</v>
      </c>
      <c r="BK349" s="62">
        <v>0</v>
      </c>
      <c r="BL349" s="62">
        <v>0</v>
      </c>
      <c r="BM349" s="62">
        <v>14.15</v>
      </c>
      <c r="BN349" s="74">
        <v>46300</v>
      </c>
      <c r="BO349" s="75">
        <v>9.4926516724281385</v>
      </c>
      <c r="BP349" s="62">
        <v>14.215999999999999</v>
      </c>
      <c r="BQ349" s="62">
        <v>28350</v>
      </c>
      <c r="BR349" s="62">
        <v>10.745949393133253</v>
      </c>
      <c r="BS349" s="62">
        <v>14.39</v>
      </c>
      <c r="BT349" s="62">
        <v>2415</v>
      </c>
      <c r="BU349" s="62">
        <v>1.3042351483347152</v>
      </c>
      <c r="BV349" s="62">
        <v>14.62</v>
      </c>
      <c r="BW349" s="62">
        <v>72825</v>
      </c>
      <c r="BX349" s="62">
        <v>52.52261723434296</v>
      </c>
      <c r="BY349" s="62">
        <v>14.8</v>
      </c>
      <c r="BZ349" s="62">
        <v>6345</v>
      </c>
      <c r="CA349" s="62">
        <v>5.5922375032498985</v>
      </c>
      <c r="CB349" s="62">
        <v>15</v>
      </c>
      <c r="CC349" s="62">
        <v>28745</v>
      </c>
      <c r="CD349" s="62">
        <v>30.02388460017319</v>
      </c>
      <c r="CE349" s="62">
        <v>15.14</v>
      </c>
      <c r="CF349" s="62">
        <v>82660</v>
      </c>
      <c r="CG349" s="62">
        <v>100.10866388249332</v>
      </c>
      <c r="CH349" s="62">
        <v>15.292</v>
      </c>
      <c r="CI349" s="62">
        <v>20</v>
      </c>
      <c r="CJ349" s="62">
        <v>2.7298646091952521E-2</v>
      </c>
      <c r="CK349" s="62">
        <v>15.42</v>
      </c>
      <c r="CL349" s="62">
        <v>1065</v>
      </c>
      <c r="CM349" s="62">
        <v>1.6281606757292963</v>
      </c>
      <c r="CN349" s="62">
        <v>15.54</v>
      </c>
      <c r="CO349" s="62">
        <v>9400</v>
      </c>
      <c r="CP349" s="62">
        <v>15.73102274997607</v>
      </c>
      <c r="CQ349" s="62">
        <v>15.68</v>
      </c>
      <c r="CR349" s="62">
        <v>15</v>
      </c>
      <c r="CS349" s="62">
        <v>2.7094655639010572E-2</v>
      </c>
      <c r="CT349" s="62">
        <v>15.68</v>
      </c>
      <c r="CU349" s="62">
        <v>15</v>
      </c>
      <c r="CV349" s="62">
        <v>2.9092141643129364E-2</v>
      </c>
      <c r="CW349" s="62">
        <v>15.68</v>
      </c>
      <c r="CX349" s="62">
        <v>206760</v>
      </c>
      <c r="CY349" s="62">
        <v>428.71865181833954</v>
      </c>
      <c r="CZ349" s="62">
        <v>15.795999999999999</v>
      </c>
      <c r="DA349" s="62">
        <v>10</v>
      </c>
      <c r="DB349" s="62">
        <v>2.2160724386439113E-2</v>
      </c>
      <c r="DC349" s="62">
        <v>15.835000000000001</v>
      </c>
      <c r="DD349" s="62">
        <v>10</v>
      </c>
      <c r="DE349" s="62">
        <v>2.324576687120607E-2</v>
      </c>
      <c r="DF349" s="62">
        <v>15.88</v>
      </c>
      <c r="DG349" s="62">
        <v>525</v>
      </c>
      <c r="DH349" s="62">
        <v>1.2911673086389222</v>
      </c>
      <c r="DI349" s="62">
        <v>0</v>
      </c>
      <c r="DJ349" s="62">
        <v>0</v>
      </c>
      <c r="DK349" s="62">
        <v>0</v>
      </c>
      <c r="DL349" s="62">
        <v>0</v>
      </c>
      <c r="DM349" s="62">
        <v>0</v>
      </c>
      <c r="DN349" s="62">
        <v>0</v>
      </c>
      <c r="DO349" s="62">
        <v>16</v>
      </c>
      <c r="DP349" s="62">
        <v>6070</v>
      </c>
      <c r="DQ349" s="62">
        <v>16.96725284900527</v>
      </c>
      <c r="DR349" s="62">
        <v>0</v>
      </c>
      <c r="DS349" s="62">
        <v>0</v>
      </c>
      <c r="DT349" s="62">
        <v>0</v>
      </c>
      <c r="DU349" s="62">
        <v>0</v>
      </c>
      <c r="DV349" s="62">
        <v>0</v>
      </c>
      <c r="DW349" s="62">
        <v>0</v>
      </c>
      <c r="DX349" s="62">
        <v>16.03</v>
      </c>
      <c r="DY349" s="62">
        <v>16205</v>
      </c>
      <c r="DZ349" s="62">
        <v>50.599043312138363</v>
      </c>
      <c r="EA349" s="62"/>
      <c r="EB349" s="62"/>
      <c r="EC349" s="62"/>
      <c r="ED349" s="62"/>
      <c r="EE349" s="62"/>
      <c r="EF349" s="62"/>
      <c r="EG349" s="62">
        <v>16.059999999999999</v>
      </c>
      <c r="EH349" s="62">
        <v>123045</v>
      </c>
      <c r="EI349" s="62">
        <v>419.21957907495141</v>
      </c>
      <c r="EJ349" s="62"/>
      <c r="EK349" s="62">
        <v>0</v>
      </c>
      <c r="EL349" s="62">
        <v>0</v>
      </c>
      <c r="EM349" s="62">
        <v>0</v>
      </c>
      <c r="EN349" s="62">
        <v>0</v>
      </c>
      <c r="EO349" s="62">
        <v>0</v>
      </c>
      <c r="EP349" s="62">
        <v>16.082000000000001</v>
      </c>
      <c r="EQ349" s="62">
        <v>120</v>
      </c>
      <c r="ER349" s="62">
        <v>0.44008809953685435</v>
      </c>
      <c r="ES349" s="62">
        <v>16.100000000000001</v>
      </c>
      <c r="ET349" s="62">
        <v>6510</v>
      </c>
      <c r="EU349" s="62">
        <v>25.468264817414664</v>
      </c>
      <c r="EV349" s="62">
        <v>16.088999999999999</v>
      </c>
      <c r="EW349" s="62">
        <v>70</v>
      </c>
      <c r="EX349" s="62">
        <v>0.28985023321850056</v>
      </c>
      <c r="EY349" s="62">
        <v>16.079999999999998</v>
      </c>
      <c r="EZ349" s="62">
        <v>106175</v>
      </c>
      <c r="FA349" s="62">
        <v>460.8972028329859</v>
      </c>
      <c r="FB349" s="62">
        <v>16.059000000000001</v>
      </c>
      <c r="FC349" s="62">
        <v>80</v>
      </c>
      <c r="FD349" s="62">
        <v>0.36167756250033456</v>
      </c>
      <c r="FE349" s="62">
        <v>16.04</v>
      </c>
      <c r="FF349" s="62">
        <v>15860</v>
      </c>
      <c r="FG349" s="62">
        <v>74.316902148436938</v>
      </c>
      <c r="FH349" s="62">
        <v>15.986000000000001</v>
      </c>
      <c r="FI349" s="62">
        <v>350</v>
      </c>
      <c r="FJ349" s="62">
        <v>1.6973534917264996</v>
      </c>
      <c r="FK349" s="62">
        <v>15.94</v>
      </c>
      <c r="FL349" s="76">
        <v>5590</v>
      </c>
      <c r="FM349" s="76">
        <v>27.900055211442073</v>
      </c>
      <c r="FN349" s="76">
        <v>15.899000000000001</v>
      </c>
      <c r="FO349" s="76">
        <v>5</v>
      </c>
      <c r="FP349" s="76">
        <v>2.5565728095156857E-2</v>
      </c>
      <c r="FQ349" s="76">
        <v>15.864000000000001</v>
      </c>
      <c r="FR349" s="76">
        <v>5</v>
      </c>
      <c r="FS349" s="76">
        <v>2.609559456454567E-2</v>
      </c>
      <c r="FT349" s="76">
        <v>15.83</v>
      </c>
      <c r="FU349" s="76">
        <v>190</v>
      </c>
      <c r="FV349" s="76">
        <v>1.0104068843455525</v>
      </c>
      <c r="FW349" s="76">
        <v>15.8</v>
      </c>
      <c r="FX349" s="76">
        <v>130260</v>
      </c>
      <c r="FY349" s="76">
        <v>703.48248408079246</v>
      </c>
      <c r="FZ349" s="76">
        <v>15.795</v>
      </c>
      <c r="GA349" s="76">
        <v>0</v>
      </c>
      <c r="GB349" s="76">
        <v>0</v>
      </c>
      <c r="GC349" s="62">
        <v>15.791</v>
      </c>
      <c r="GD349" s="62">
        <v>5</v>
      </c>
      <c r="GE349" s="62">
        <v>2.7572414441962123E-2</v>
      </c>
      <c r="GF349" s="62">
        <v>15.786</v>
      </c>
      <c r="GG349" s="62">
        <v>0</v>
      </c>
      <c r="GH349" s="62">
        <v>0</v>
      </c>
      <c r="GI349" s="62">
        <v>15.782999999999999</v>
      </c>
      <c r="GJ349" s="62">
        <v>725</v>
      </c>
      <c r="GK349" s="62">
        <v>4.0523534222919766</v>
      </c>
      <c r="GL349" s="62">
        <v>15.776</v>
      </c>
      <c r="GM349" s="62">
        <v>0</v>
      </c>
      <c r="GN349" s="62">
        <v>0</v>
      </c>
      <c r="GO349" s="62">
        <v>15.77</v>
      </c>
      <c r="GP349" s="62">
        <v>8330</v>
      </c>
      <c r="GQ349" s="62">
        <v>46.888646302115781</v>
      </c>
      <c r="GR349" s="62">
        <v>15.763999999999999</v>
      </c>
      <c r="GS349" s="62">
        <v>10</v>
      </c>
      <c r="GT349" s="62">
        <v>5.605117706861356E-2</v>
      </c>
      <c r="GU349" s="62">
        <v>15.759</v>
      </c>
      <c r="GV349" s="62">
        <v>165</v>
      </c>
      <c r="GW349" s="62">
        <v>0.91692344831398698</v>
      </c>
      <c r="GX349" s="62">
        <v>15.754</v>
      </c>
      <c r="GY349" s="62">
        <v>0</v>
      </c>
      <c r="GZ349" s="62">
        <v>0</v>
      </c>
      <c r="HA349" s="62">
        <v>15.75</v>
      </c>
      <c r="HB349" s="62">
        <v>28185</v>
      </c>
      <c r="HC349" s="62">
        <v>152.19319986238904</v>
      </c>
      <c r="HD349" s="62">
        <v>15.77</v>
      </c>
      <c r="HE349" s="62">
        <v>0</v>
      </c>
      <c r="HF349" s="62">
        <v>0</v>
      </c>
      <c r="HG349" s="62">
        <v>0</v>
      </c>
      <c r="HH349" s="62">
        <v>0</v>
      </c>
      <c r="HI349" s="62">
        <v>0</v>
      </c>
      <c r="HJ349" s="62">
        <v>0</v>
      </c>
      <c r="HK349" s="62">
        <v>0</v>
      </c>
      <c r="HL349" s="62">
        <v>0</v>
      </c>
      <c r="HM349" s="62">
        <v>15.8</v>
      </c>
      <c r="HN349" s="62">
        <v>0</v>
      </c>
      <c r="HO349" s="62">
        <v>0</v>
      </c>
      <c r="HP349" s="62">
        <v>15.8</v>
      </c>
      <c r="HQ349" s="62">
        <v>0</v>
      </c>
      <c r="HR349" s="62">
        <v>0</v>
      </c>
    </row>
    <row r="350" spans="32:226" s="43" customFormat="1">
      <c r="AF350" s="54">
        <v>42514</v>
      </c>
      <c r="AG350" s="43">
        <v>13.685</v>
      </c>
      <c r="AH350" s="43">
        <v>60095</v>
      </c>
      <c r="AI350" s="43">
        <f t="shared" si="87"/>
        <v>60095</v>
      </c>
      <c r="AK350" s="58">
        <f t="shared" si="88"/>
        <v>42338</v>
      </c>
      <c r="AL350" s="43">
        <f t="shared" si="93"/>
        <v>345</v>
      </c>
      <c r="AM350" s="43">
        <f>IF(AK350="","",NETWORKDAYS(AK350,$AM$2,FERIADOS!$A$1:$A$830)-1)</f>
        <v>274</v>
      </c>
      <c r="AN350" s="63">
        <v>3.8673999999999999</v>
      </c>
      <c r="AO350" s="43">
        <f t="shared" si="89"/>
        <v>15.8</v>
      </c>
      <c r="AP350" s="50">
        <f t="shared" si="90"/>
        <v>245190</v>
      </c>
      <c r="AQ350" s="59">
        <f t="shared" si="92"/>
        <v>507.5218087974506</v>
      </c>
      <c r="AR350" s="59">
        <f t="shared" si="91"/>
        <v>0</v>
      </c>
      <c r="AS350" s="72">
        <v>42338</v>
      </c>
      <c r="AT350" s="73">
        <v>2664.2252541225507</v>
      </c>
      <c r="AU350" s="62">
        <v>0</v>
      </c>
      <c r="AV350" s="62">
        <v>0</v>
      </c>
      <c r="AW350" s="62">
        <v>0</v>
      </c>
      <c r="AX350" s="62">
        <v>0</v>
      </c>
      <c r="AY350" s="62">
        <v>0</v>
      </c>
      <c r="AZ350" s="62">
        <v>0</v>
      </c>
      <c r="BA350" s="62">
        <v>0</v>
      </c>
      <c r="BB350" s="62">
        <v>0</v>
      </c>
      <c r="BC350" s="62">
        <v>0</v>
      </c>
      <c r="BD350" s="62">
        <v>0</v>
      </c>
      <c r="BE350" s="62">
        <v>0</v>
      </c>
      <c r="BF350" s="62">
        <v>0</v>
      </c>
      <c r="BG350" s="62">
        <v>0</v>
      </c>
      <c r="BH350" s="62">
        <v>0</v>
      </c>
      <c r="BI350" s="62">
        <v>0</v>
      </c>
      <c r="BJ350" s="62">
        <v>14.14</v>
      </c>
      <c r="BK350" s="62">
        <v>2735</v>
      </c>
      <c r="BL350" s="62">
        <v>4.9121765722980382E-2</v>
      </c>
      <c r="BM350" s="62">
        <v>14.151</v>
      </c>
      <c r="BN350" s="74">
        <v>101060</v>
      </c>
      <c r="BO350" s="75">
        <v>21.528656266664903</v>
      </c>
      <c r="BP350" s="62">
        <v>14.249000000000001</v>
      </c>
      <c r="BQ350" s="62">
        <v>40530</v>
      </c>
      <c r="BR350" s="62">
        <v>15.647898719883043</v>
      </c>
      <c r="BS350" s="62">
        <v>14.41</v>
      </c>
      <c r="BT350" s="62">
        <v>3300</v>
      </c>
      <c r="BU350" s="62">
        <v>1.8028304104261617</v>
      </c>
      <c r="BV350" s="62">
        <v>14.615</v>
      </c>
      <c r="BW350" s="62">
        <v>51695</v>
      </c>
      <c r="BX350" s="62">
        <v>37.568524335012995</v>
      </c>
      <c r="BY350" s="62">
        <v>14.78</v>
      </c>
      <c r="BZ350" s="62">
        <v>1895</v>
      </c>
      <c r="CA350" s="62">
        <v>1.6794551198564618</v>
      </c>
      <c r="CB350" s="62">
        <v>15</v>
      </c>
      <c r="CC350" s="62">
        <v>1210</v>
      </c>
      <c r="CD350" s="62">
        <v>1.268497230250202</v>
      </c>
      <c r="CE350" s="62">
        <v>15.15</v>
      </c>
      <c r="CF350" s="62">
        <v>92755</v>
      </c>
      <c r="CG350" s="62">
        <v>112.59913672037693</v>
      </c>
      <c r="CH350" s="62">
        <v>15.3</v>
      </c>
      <c r="CI350" s="62">
        <v>1765</v>
      </c>
      <c r="CJ350" s="62">
        <v>2.4127792163980937</v>
      </c>
      <c r="CK350" s="62">
        <v>15.45</v>
      </c>
      <c r="CL350" s="62">
        <v>10</v>
      </c>
      <c r="CM350" s="62">
        <v>1.5294997928855813E-2</v>
      </c>
      <c r="CN350" s="62">
        <v>15.56</v>
      </c>
      <c r="CO350" s="62">
        <v>30995</v>
      </c>
      <c r="CP350" s="62">
        <v>51.874838831088496</v>
      </c>
      <c r="CQ350" s="62">
        <v>15.728</v>
      </c>
      <c r="CR350" s="62">
        <v>10</v>
      </c>
      <c r="CS350" s="62">
        <v>1.8048555632748306E-2</v>
      </c>
      <c r="CT350" s="62">
        <v>15.728</v>
      </c>
      <c r="CU350" s="62">
        <v>10</v>
      </c>
      <c r="CV350" s="62">
        <v>1.9371901644823948E-2</v>
      </c>
      <c r="CW350" s="62">
        <v>15.728</v>
      </c>
      <c r="CX350" s="62">
        <v>245190</v>
      </c>
      <c r="CY350" s="62">
        <v>507.5218087974506</v>
      </c>
      <c r="CZ350" s="62">
        <v>15.862</v>
      </c>
      <c r="DA350" s="62">
        <v>15</v>
      </c>
      <c r="DB350" s="62">
        <v>3.316866538044326E-2</v>
      </c>
      <c r="DC350" s="62">
        <v>15.906000000000001</v>
      </c>
      <c r="DD350" s="62">
        <v>15</v>
      </c>
      <c r="DE350" s="62">
        <v>3.4781144364591288E-2</v>
      </c>
      <c r="DF350" s="62">
        <v>15.91</v>
      </c>
      <c r="DG350" s="62">
        <v>155</v>
      </c>
      <c r="DH350" s="62">
        <v>0.38045598985729606</v>
      </c>
      <c r="DI350" s="62">
        <v>0</v>
      </c>
      <c r="DJ350" s="62">
        <v>0</v>
      </c>
      <c r="DK350" s="62">
        <v>0</v>
      </c>
      <c r="DL350" s="62">
        <v>0</v>
      </c>
      <c r="DM350" s="62">
        <v>0</v>
      </c>
      <c r="DN350" s="62">
        <v>0</v>
      </c>
      <c r="DO350" s="62">
        <v>16.059999999999999</v>
      </c>
      <c r="DP350" s="62">
        <v>8815</v>
      </c>
      <c r="DQ350" s="62">
        <v>24.562861204347367</v>
      </c>
      <c r="DR350" s="62">
        <v>0</v>
      </c>
      <c r="DS350" s="62">
        <v>0</v>
      </c>
      <c r="DT350" s="62">
        <v>0</v>
      </c>
      <c r="DU350" s="62">
        <v>0</v>
      </c>
      <c r="DV350" s="62">
        <v>0</v>
      </c>
      <c r="DW350" s="62">
        <v>0</v>
      </c>
      <c r="DX350" s="62">
        <v>16.14</v>
      </c>
      <c r="DY350" s="62">
        <v>8595</v>
      </c>
      <c r="DZ350" s="62">
        <v>26.707560346118019</v>
      </c>
      <c r="EA350" s="62"/>
      <c r="EB350" s="62"/>
      <c r="EC350" s="62"/>
      <c r="ED350" s="62"/>
      <c r="EE350" s="62"/>
      <c r="EF350" s="62"/>
      <c r="EG350" s="62">
        <v>16.18</v>
      </c>
      <c r="EH350" s="62">
        <v>79855</v>
      </c>
      <c r="EI350" s="62">
        <v>270.55184575964051</v>
      </c>
      <c r="EJ350" s="62"/>
      <c r="EK350" s="62">
        <v>0</v>
      </c>
      <c r="EL350" s="62">
        <v>0</v>
      </c>
      <c r="EM350" s="62">
        <v>0</v>
      </c>
      <c r="EN350" s="62">
        <v>0</v>
      </c>
      <c r="EO350" s="62">
        <v>0</v>
      </c>
      <c r="EP350" s="62">
        <v>16.202000000000002</v>
      </c>
      <c r="EQ350" s="62">
        <v>105</v>
      </c>
      <c r="ER350" s="62">
        <v>0.3827570644682563</v>
      </c>
      <c r="ES350" s="62">
        <v>16.22</v>
      </c>
      <c r="ET350" s="62">
        <v>7010</v>
      </c>
      <c r="EU350" s="62">
        <v>27.247548274069899</v>
      </c>
      <c r="EV350" s="62">
        <v>16.231000000000002</v>
      </c>
      <c r="EW350" s="62">
        <v>1095</v>
      </c>
      <c r="EX350" s="62">
        <v>4.49978761380605</v>
      </c>
      <c r="EY350" s="62">
        <v>16.239999999999998</v>
      </c>
      <c r="EZ350" s="62">
        <v>103810</v>
      </c>
      <c r="FA350" s="62">
        <v>446.75545773564977</v>
      </c>
      <c r="FB350" s="62">
        <v>16.23</v>
      </c>
      <c r="FC350" s="62">
        <v>130</v>
      </c>
      <c r="FD350" s="62">
        <v>0.58218432220372796</v>
      </c>
      <c r="FE350" s="62">
        <v>16.2</v>
      </c>
      <c r="FF350" s="62">
        <v>13245</v>
      </c>
      <c r="FG350" s="62">
        <v>61.477456644347875</v>
      </c>
      <c r="FH350" s="62">
        <v>16.157</v>
      </c>
      <c r="FI350" s="62">
        <v>240</v>
      </c>
      <c r="FJ350" s="62">
        <v>1.1518773093026156</v>
      </c>
      <c r="FK350" s="62">
        <v>16.12</v>
      </c>
      <c r="FL350" s="76">
        <v>10505</v>
      </c>
      <c r="FM350" s="76">
        <v>51.846323294334667</v>
      </c>
      <c r="FN350" s="76">
        <v>16.071000000000002</v>
      </c>
      <c r="FO350" s="76">
        <v>0</v>
      </c>
      <c r="FP350" s="76">
        <v>0</v>
      </c>
      <c r="FQ350" s="76">
        <v>16.027000000000001</v>
      </c>
      <c r="FR350" s="76">
        <v>25</v>
      </c>
      <c r="FS350" s="76">
        <v>0.12901624538964643</v>
      </c>
      <c r="FT350" s="76">
        <v>15.986000000000001</v>
      </c>
      <c r="FU350" s="76">
        <v>30</v>
      </c>
      <c r="FV350" s="76">
        <v>0.15774132624455803</v>
      </c>
      <c r="FW350" s="76">
        <v>15.95</v>
      </c>
      <c r="FX350" s="76">
        <v>139585</v>
      </c>
      <c r="FY350" s="76">
        <v>745.30615576890318</v>
      </c>
      <c r="FZ350" s="76">
        <v>15.94</v>
      </c>
      <c r="GA350" s="76">
        <v>0</v>
      </c>
      <c r="GB350" s="76">
        <v>0</v>
      </c>
      <c r="GC350" s="62">
        <v>15.931000000000001</v>
      </c>
      <c r="GD350" s="62">
        <v>10</v>
      </c>
      <c r="GE350" s="62">
        <v>5.4512969667479316E-2</v>
      </c>
      <c r="GF350" s="62">
        <v>15.923</v>
      </c>
      <c r="GG350" s="62">
        <v>0</v>
      </c>
      <c r="GH350" s="62">
        <v>0</v>
      </c>
      <c r="GI350" s="62">
        <v>15.914999999999999</v>
      </c>
      <c r="GJ350" s="62">
        <v>1345</v>
      </c>
      <c r="GK350" s="62">
        <v>7.4302907722077132</v>
      </c>
      <c r="GL350" s="62">
        <v>15.901999999999999</v>
      </c>
      <c r="GM350" s="62">
        <v>0</v>
      </c>
      <c r="GN350" s="62">
        <v>0</v>
      </c>
      <c r="GO350" s="62">
        <v>15.89</v>
      </c>
      <c r="GP350" s="62">
        <v>8150</v>
      </c>
      <c r="GQ350" s="62">
        <v>45.323548387762543</v>
      </c>
      <c r="GR350" s="62">
        <v>15.893000000000001</v>
      </c>
      <c r="GS350" s="62">
        <v>0</v>
      </c>
      <c r="GT350" s="62">
        <v>0</v>
      </c>
      <c r="GU350" s="62">
        <v>15.896000000000001</v>
      </c>
      <c r="GV350" s="62">
        <v>370</v>
      </c>
      <c r="GW350" s="62">
        <v>2.0264833700835108</v>
      </c>
      <c r="GX350" s="62">
        <v>15.898</v>
      </c>
      <c r="GY350" s="62">
        <v>0</v>
      </c>
      <c r="GZ350" s="62">
        <v>0</v>
      </c>
      <c r="HA350" s="62">
        <v>15.9</v>
      </c>
      <c r="HB350" s="62">
        <v>36460</v>
      </c>
      <c r="HC350" s="62">
        <v>193.57717704606384</v>
      </c>
      <c r="HD350" s="62">
        <v>15.92</v>
      </c>
      <c r="HE350" s="62">
        <v>0</v>
      </c>
      <c r="HF350" s="62">
        <v>0</v>
      </c>
      <c r="HG350" s="62">
        <v>0</v>
      </c>
      <c r="HH350" s="62">
        <v>0</v>
      </c>
      <c r="HI350" s="62">
        <v>0</v>
      </c>
      <c r="HJ350" s="62">
        <v>0</v>
      </c>
      <c r="HK350" s="62">
        <v>0</v>
      </c>
      <c r="HL350" s="62">
        <v>0</v>
      </c>
      <c r="HM350" s="62">
        <v>15.95</v>
      </c>
      <c r="HN350" s="62">
        <v>0</v>
      </c>
      <c r="HO350" s="62">
        <v>0</v>
      </c>
      <c r="HP350" s="62">
        <v>15.95</v>
      </c>
      <c r="HQ350" s="62">
        <v>0</v>
      </c>
      <c r="HR350" s="62">
        <v>0</v>
      </c>
    </row>
    <row r="351" spans="32:226" s="43" customFormat="1">
      <c r="AF351" s="54">
        <v>42515</v>
      </c>
      <c r="AG351" s="43">
        <v>13.69</v>
      </c>
      <c r="AH351" s="43">
        <v>140455</v>
      </c>
      <c r="AI351" s="43">
        <f t="shared" si="87"/>
        <v>140455</v>
      </c>
      <c r="AK351" s="58">
        <f t="shared" si="88"/>
        <v>42335</v>
      </c>
      <c r="AL351" s="43">
        <f t="shared" si="93"/>
        <v>346</v>
      </c>
      <c r="AM351" s="43">
        <f>IF(AK351="","",NETWORKDAYS(AK351,$AM$2,FERIADOS!$A$1:$A$830)-1)</f>
        <v>275</v>
      </c>
      <c r="AN351" s="63">
        <v>3.8466</v>
      </c>
      <c r="AO351" s="43">
        <f t="shared" si="89"/>
        <v>15.66</v>
      </c>
      <c r="AP351" s="50">
        <f t="shared" si="90"/>
        <v>231140</v>
      </c>
      <c r="AQ351" s="59">
        <f t="shared" si="92"/>
        <v>483.7234511944938</v>
      </c>
      <c r="AR351" s="59">
        <f t="shared" si="91"/>
        <v>0</v>
      </c>
      <c r="AS351" s="72">
        <v>42335</v>
      </c>
      <c r="AT351" s="73">
        <v>1782.8968663558373</v>
      </c>
      <c r="AU351" s="62">
        <v>0</v>
      </c>
      <c r="AV351" s="62">
        <v>0</v>
      </c>
      <c r="AW351" s="62">
        <v>0</v>
      </c>
      <c r="AX351" s="62">
        <v>0</v>
      </c>
      <c r="AY351" s="62">
        <v>0</v>
      </c>
      <c r="AZ351" s="62">
        <v>0</v>
      </c>
      <c r="BA351" s="62">
        <v>0</v>
      </c>
      <c r="BB351" s="62">
        <v>0</v>
      </c>
      <c r="BC351" s="62">
        <v>0</v>
      </c>
      <c r="BD351" s="62">
        <v>0</v>
      </c>
      <c r="BE351" s="62">
        <v>0</v>
      </c>
      <c r="BF351" s="62">
        <v>0</v>
      </c>
      <c r="BG351" s="62">
        <v>0</v>
      </c>
      <c r="BH351" s="62">
        <v>0</v>
      </c>
      <c r="BI351" s="62">
        <v>0</v>
      </c>
      <c r="BJ351" s="62">
        <v>14.135</v>
      </c>
      <c r="BK351" s="62">
        <v>18580</v>
      </c>
      <c r="BL351" s="62">
        <v>0.50302201972154281</v>
      </c>
      <c r="BM351" s="62">
        <v>14.154999999999999</v>
      </c>
      <c r="BN351" s="74">
        <v>96855</v>
      </c>
      <c r="BO351" s="75">
        <v>21.596614990528995</v>
      </c>
      <c r="BP351" s="62">
        <v>14.244999999999999</v>
      </c>
      <c r="BQ351" s="62">
        <v>3880</v>
      </c>
      <c r="BR351" s="62">
        <v>1.5395769449837757</v>
      </c>
      <c r="BS351" s="62">
        <v>14.37</v>
      </c>
      <c r="BT351" s="62">
        <v>27075</v>
      </c>
      <c r="BU351" s="62">
        <v>15.105994564962618</v>
      </c>
      <c r="BV351" s="62">
        <v>14.585000000000001</v>
      </c>
      <c r="BW351" s="62">
        <v>43140</v>
      </c>
      <c r="BX351" s="62">
        <v>31.885610175950333</v>
      </c>
      <c r="BY351" s="62">
        <v>14.75</v>
      </c>
      <c r="BZ351" s="62">
        <v>2245</v>
      </c>
      <c r="CA351" s="62">
        <v>2.0191002401862717</v>
      </c>
      <c r="CB351" s="62">
        <v>14.96</v>
      </c>
      <c r="CC351" s="62">
        <v>110</v>
      </c>
      <c r="CD351" s="62">
        <v>0.11685799821257109</v>
      </c>
      <c r="CE351" s="62">
        <v>15.11</v>
      </c>
      <c r="CF351" s="62">
        <v>66140</v>
      </c>
      <c r="CG351" s="62">
        <v>81.269115592108307</v>
      </c>
      <c r="CH351" s="62">
        <v>15.22</v>
      </c>
      <c r="CI351" s="62">
        <v>1510</v>
      </c>
      <c r="CJ351" s="62">
        <v>2.0888802086762848</v>
      </c>
      <c r="CK351" s="62">
        <v>15.375999999999999</v>
      </c>
      <c r="CL351" s="62">
        <v>10</v>
      </c>
      <c r="CM351" s="62">
        <v>1.546648756579138E-2</v>
      </c>
      <c r="CN351" s="62">
        <v>15.49</v>
      </c>
      <c r="CO351" s="62">
        <v>8510</v>
      </c>
      <c r="CP351" s="62">
        <v>14.394888363590209</v>
      </c>
      <c r="CQ351" s="62">
        <v>15.632999999999999</v>
      </c>
      <c r="CR351" s="62">
        <v>15</v>
      </c>
      <c r="CS351" s="62">
        <v>2.7363510162472768E-2</v>
      </c>
      <c r="CT351" s="62">
        <v>15.632999999999999</v>
      </c>
      <c r="CU351" s="62">
        <v>15</v>
      </c>
      <c r="CV351" s="62">
        <v>2.9361833753388362E-2</v>
      </c>
      <c r="CW351" s="62">
        <v>15.632999999999999</v>
      </c>
      <c r="CX351" s="62">
        <v>231140</v>
      </c>
      <c r="CY351" s="62">
        <v>483.7234511944938</v>
      </c>
      <c r="CZ351" s="62">
        <v>15.72</v>
      </c>
      <c r="DA351" s="62">
        <v>10</v>
      </c>
      <c r="DB351" s="62">
        <v>2.2353590774140383E-2</v>
      </c>
      <c r="DC351" s="62">
        <v>15.762</v>
      </c>
      <c r="DD351" s="62">
        <v>20</v>
      </c>
      <c r="DE351" s="62">
        <v>4.6877422005565737E-2</v>
      </c>
      <c r="DF351" s="62">
        <v>15.81</v>
      </c>
      <c r="DG351" s="62">
        <v>980</v>
      </c>
      <c r="DH351" s="62">
        <v>2.4291174730680996</v>
      </c>
      <c r="DI351" s="62">
        <v>0</v>
      </c>
      <c r="DJ351" s="62">
        <v>0</v>
      </c>
      <c r="DK351" s="62">
        <v>0</v>
      </c>
      <c r="DL351" s="62">
        <v>0</v>
      </c>
      <c r="DM351" s="62">
        <v>0</v>
      </c>
      <c r="DN351" s="62">
        <v>0</v>
      </c>
      <c r="DO351" s="62">
        <v>15.93</v>
      </c>
      <c r="DP351" s="62">
        <v>2965</v>
      </c>
      <c r="DQ351" s="62">
        <v>8.3466679760224292</v>
      </c>
      <c r="DR351" s="62">
        <v>0</v>
      </c>
      <c r="DS351" s="62">
        <v>0</v>
      </c>
      <c r="DT351" s="62">
        <v>0</v>
      </c>
      <c r="DU351" s="62">
        <v>0</v>
      </c>
      <c r="DV351" s="62">
        <v>0</v>
      </c>
      <c r="DW351" s="62">
        <v>0</v>
      </c>
      <c r="DX351" s="62">
        <v>16.02</v>
      </c>
      <c r="DY351" s="62">
        <v>2080</v>
      </c>
      <c r="DZ351" s="62">
        <v>6.5275240593405179</v>
      </c>
      <c r="EA351" s="62"/>
      <c r="EB351" s="62"/>
      <c r="EC351" s="62"/>
      <c r="ED351" s="62"/>
      <c r="EE351" s="62"/>
      <c r="EF351" s="62"/>
      <c r="EG351" s="62">
        <v>16.079999999999998</v>
      </c>
      <c r="EH351" s="62">
        <v>69280</v>
      </c>
      <c r="EI351" s="62">
        <v>236.93050106572994</v>
      </c>
      <c r="EJ351" s="62"/>
      <c r="EK351" s="62">
        <v>0</v>
      </c>
      <c r="EL351" s="62">
        <v>0</v>
      </c>
      <c r="EM351" s="62">
        <v>0</v>
      </c>
      <c r="EN351" s="62">
        <v>0</v>
      </c>
      <c r="EO351" s="62">
        <v>0</v>
      </c>
      <c r="EP351" s="62">
        <v>16.113</v>
      </c>
      <c r="EQ351" s="62">
        <v>85</v>
      </c>
      <c r="ER351" s="62">
        <v>0.31266871010932445</v>
      </c>
      <c r="ES351" s="62">
        <v>16.14</v>
      </c>
      <c r="ET351" s="62">
        <v>1615</v>
      </c>
      <c r="EU351" s="62">
        <v>6.3329180068204352</v>
      </c>
      <c r="EV351" s="62">
        <v>16.146000000000001</v>
      </c>
      <c r="EW351" s="62">
        <v>355</v>
      </c>
      <c r="EX351" s="62">
        <v>1.4720253560839254</v>
      </c>
      <c r="EY351" s="62">
        <v>16.149999999999999</v>
      </c>
      <c r="EZ351" s="62">
        <v>57620</v>
      </c>
      <c r="FA351" s="62">
        <v>250.27547864218442</v>
      </c>
      <c r="FB351" s="62">
        <v>16.149999999999999</v>
      </c>
      <c r="FC351" s="62">
        <v>90</v>
      </c>
      <c r="FD351" s="62">
        <v>0.40668050506182024</v>
      </c>
      <c r="FE351" s="62">
        <v>16.11</v>
      </c>
      <c r="FF351" s="62">
        <v>8530</v>
      </c>
      <c r="FG351" s="62">
        <v>39.968310840891945</v>
      </c>
      <c r="FH351" s="62">
        <v>16.079999999999998</v>
      </c>
      <c r="FI351" s="62">
        <v>655</v>
      </c>
      <c r="FJ351" s="62">
        <v>3.1722005151539601</v>
      </c>
      <c r="FK351" s="62">
        <v>16.059999999999999</v>
      </c>
      <c r="FL351" s="76">
        <v>9310</v>
      </c>
      <c r="FM351" s="76">
        <v>46.336035833700947</v>
      </c>
      <c r="FN351" s="76">
        <v>16.015999999999998</v>
      </c>
      <c r="FO351" s="76">
        <v>0</v>
      </c>
      <c r="FP351" s="76">
        <v>0</v>
      </c>
      <c r="FQ351" s="76">
        <v>15.978</v>
      </c>
      <c r="FR351" s="76">
        <v>250</v>
      </c>
      <c r="FS351" s="76">
        <v>1.300556131075256</v>
      </c>
      <c r="FT351" s="76">
        <v>15.942</v>
      </c>
      <c r="FU351" s="76">
        <v>10</v>
      </c>
      <c r="FV351" s="76">
        <v>5.2994152074597171E-2</v>
      </c>
      <c r="FW351" s="76">
        <v>15.91</v>
      </c>
      <c r="FX351" s="76">
        <v>82000</v>
      </c>
      <c r="FY351" s="76">
        <v>441.21158191116075</v>
      </c>
      <c r="FZ351" s="76">
        <v>15.904</v>
      </c>
      <c r="GA351" s="76">
        <v>0</v>
      </c>
      <c r="GB351" s="76">
        <v>0</v>
      </c>
      <c r="GC351" s="62">
        <v>15.898</v>
      </c>
      <c r="GD351" s="62">
        <v>5</v>
      </c>
      <c r="GE351" s="62">
        <v>2.7458609604455932E-2</v>
      </c>
      <c r="GF351" s="62">
        <v>15.891999999999999</v>
      </c>
      <c r="GG351" s="62">
        <v>0</v>
      </c>
      <c r="GH351" s="62">
        <v>0</v>
      </c>
      <c r="GI351" s="62">
        <v>15.887</v>
      </c>
      <c r="GJ351" s="62">
        <v>660</v>
      </c>
      <c r="GK351" s="62">
        <v>3.6723230479597651</v>
      </c>
      <c r="GL351" s="62">
        <v>15.878</v>
      </c>
      <c r="GM351" s="62">
        <v>0</v>
      </c>
      <c r="GN351" s="62">
        <v>0</v>
      </c>
      <c r="GO351" s="62">
        <v>15.87</v>
      </c>
      <c r="GP351" s="62">
        <v>4935</v>
      </c>
      <c r="GQ351" s="62">
        <v>27.630579129132823</v>
      </c>
      <c r="GR351" s="62">
        <v>15.867000000000001</v>
      </c>
      <c r="GS351" s="62">
        <v>5</v>
      </c>
      <c r="GT351" s="62">
        <v>2.7856230714191726E-2</v>
      </c>
      <c r="GU351" s="62">
        <v>15.864000000000001</v>
      </c>
      <c r="GV351" s="62">
        <v>125</v>
      </c>
      <c r="GW351" s="62">
        <v>0.68998425018325382</v>
      </c>
      <c r="GX351" s="62">
        <v>15.862</v>
      </c>
      <c r="GY351" s="62">
        <v>0</v>
      </c>
      <c r="GZ351" s="62">
        <v>0</v>
      </c>
      <c r="HA351" s="62">
        <v>15.86</v>
      </c>
      <c r="HB351" s="62">
        <v>9595</v>
      </c>
      <c r="HC351" s="62">
        <v>51.38886877208823</v>
      </c>
      <c r="HD351" s="62">
        <v>15.88</v>
      </c>
      <c r="HE351" s="62">
        <v>0</v>
      </c>
      <c r="HF351" s="62">
        <v>0</v>
      </c>
      <c r="HG351" s="62">
        <v>0</v>
      </c>
      <c r="HH351" s="62">
        <v>0</v>
      </c>
      <c r="HI351" s="62">
        <v>0</v>
      </c>
      <c r="HJ351" s="62">
        <v>0</v>
      </c>
      <c r="HK351" s="62">
        <v>0</v>
      </c>
      <c r="HL351" s="62">
        <v>0</v>
      </c>
      <c r="HM351" s="62">
        <v>15.91</v>
      </c>
      <c r="HN351" s="62">
        <v>0</v>
      </c>
      <c r="HO351" s="62">
        <v>0</v>
      </c>
      <c r="HP351" s="62">
        <v>15.91</v>
      </c>
      <c r="HQ351" s="62">
        <v>0</v>
      </c>
      <c r="HR351" s="62">
        <v>0</v>
      </c>
    </row>
    <row r="352" spans="32:226" s="43" customFormat="1">
      <c r="AF352" s="54">
        <v>42517</v>
      </c>
      <c r="AG352" s="43">
        <v>13.685</v>
      </c>
      <c r="AH352" s="43">
        <v>55955</v>
      </c>
      <c r="AI352" s="43">
        <f t="shared" si="87"/>
        <v>55955</v>
      </c>
      <c r="AK352" s="58">
        <f t="shared" si="88"/>
        <v>42334</v>
      </c>
      <c r="AL352" s="43">
        <f t="shared" si="93"/>
        <v>347</v>
      </c>
      <c r="AM352" s="43">
        <f>IF(AK352="","",NETWORKDAYS(AK352,$AM$2,FERIADOS!$A$1:$A$830)-1)</f>
        <v>276</v>
      </c>
      <c r="AN352" s="63">
        <v>3.7435</v>
      </c>
      <c r="AO352" s="43">
        <f t="shared" si="89"/>
        <v>15.54</v>
      </c>
      <c r="AP352" s="50">
        <f t="shared" si="90"/>
        <v>281200</v>
      </c>
      <c r="AQ352" s="59">
        <f t="shared" si="92"/>
        <v>607.86450794073392</v>
      </c>
      <c r="AR352" s="59">
        <f t="shared" si="91"/>
        <v>0</v>
      </c>
      <c r="AS352" s="72">
        <v>42334</v>
      </c>
      <c r="AT352" s="73">
        <v>2447.2955687020321</v>
      </c>
      <c r="AU352" s="62">
        <v>0</v>
      </c>
      <c r="AV352" s="62">
        <v>0</v>
      </c>
      <c r="AW352" s="62">
        <v>0</v>
      </c>
      <c r="AX352" s="62">
        <v>0</v>
      </c>
      <c r="AY352" s="62">
        <v>0</v>
      </c>
      <c r="AZ352" s="62">
        <v>0</v>
      </c>
      <c r="BA352" s="62">
        <v>0</v>
      </c>
      <c r="BB352" s="62">
        <v>0</v>
      </c>
      <c r="BC352" s="62">
        <v>0</v>
      </c>
      <c r="BD352" s="62">
        <v>0</v>
      </c>
      <c r="BE352" s="62">
        <v>0</v>
      </c>
      <c r="BF352" s="62">
        <v>0</v>
      </c>
      <c r="BG352" s="62">
        <v>0</v>
      </c>
      <c r="BH352" s="62">
        <v>0</v>
      </c>
      <c r="BI352" s="62">
        <v>0</v>
      </c>
      <c r="BJ352" s="62">
        <v>14.14</v>
      </c>
      <c r="BK352" s="62">
        <v>235</v>
      </c>
      <c r="BL352" s="62">
        <v>8.7116395138257183E-3</v>
      </c>
      <c r="BM352" s="62">
        <v>14.153</v>
      </c>
      <c r="BN352" s="74">
        <v>412580</v>
      </c>
      <c r="BO352" s="75">
        <v>98.261769506778123</v>
      </c>
      <c r="BP352" s="62">
        <v>14.22</v>
      </c>
      <c r="BQ352" s="62">
        <v>16660</v>
      </c>
      <c r="BR352" s="62">
        <v>6.9417994284837663</v>
      </c>
      <c r="BS352" s="62">
        <v>14.35</v>
      </c>
      <c r="BT352" s="62">
        <v>10050</v>
      </c>
      <c r="BU352" s="62">
        <v>5.8498352983986273</v>
      </c>
      <c r="BV352" s="62">
        <v>14.55</v>
      </c>
      <c r="BW352" s="62">
        <v>90100</v>
      </c>
      <c r="BX352" s="62">
        <v>69.215477582904825</v>
      </c>
      <c r="BY352" s="62">
        <v>14.71</v>
      </c>
      <c r="BZ352" s="62">
        <v>4135</v>
      </c>
      <c r="CA352" s="62">
        <v>3.8572051937296332</v>
      </c>
      <c r="CB352" s="62">
        <v>14.904999999999999</v>
      </c>
      <c r="CC352" s="62">
        <v>5260</v>
      </c>
      <c r="CD352" s="62">
        <v>5.7880205800045061</v>
      </c>
      <c r="CE352" s="62">
        <v>15.035</v>
      </c>
      <c r="CF352" s="62">
        <v>87490</v>
      </c>
      <c r="CG352" s="62">
        <v>111.25844130884717</v>
      </c>
      <c r="CH352" s="62">
        <v>15.164999999999999</v>
      </c>
      <c r="CI352" s="62">
        <v>15</v>
      </c>
      <c r="CJ352" s="62">
        <v>2.1452511049918261E-2</v>
      </c>
      <c r="CK352" s="62">
        <v>15.275</v>
      </c>
      <c r="CL352" s="62">
        <v>20</v>
      </c>
      <c r="CM352" s="62">
        <v>3.1980994711255005E-2</v>
      </c>
      <c r="CN352" s="62">
        <v>15.39</v>
      </c>
      <c r="CO352" s="62">
        <v>47500</v>
      </c>
      <c r="CP352" s="62">
        <v>83.031945558074909</v>
      </c>
      <c r="CQ352" s="62">
        <v>15.494999999999999</v>
      </c>
      <c r="CR352" s="62">
        <v>515</v>
      </c>
      <c r="CS352" s="62">
        <v>0.97116021358472404</v>
      </c>
      <c r="CT352" s="62">
        <v>15.494999999999999</v>
      </c>
      <c r="CU352" s="62">
        <v>515</v>
      </c>
      <c r="CV352" s="62">
        <v>1.0418324212918739</v>
      </c>
      <c r="CW352" s="62">
        <v>15.494999999999999</v>
      </c>
      <c r="CX352" s="62">
        <v>281200</v>
      </c>
      <c r="CY352" s="62">
        <v>607.86450794073392</v>
      </c>
      <c r="CZ352" s="62">
        <v>15.595000000000001</v>
      </c>
      <c r="DA352" s="62">
        <v>15</v>
      </c>
      <c r="DB352" s="62">
        <v>3.4631184178455711E-2</v>
      </c>
      <c r="DC352" s="62">
        <v>15.634</v>
      </c>
      <c r="DD352" s="62">
        <v>15</v>
      </c>
      <c r="DE352" s="62">
        <v>3.6310228577123876E-2</v>
      </c>
      <c r="DF352" s="62">
        <v>15.678000000000001</v>
      </c>
      <c r="DG352" s="62">
        <v>440</v>
      </c>
      <c r="DH352" s="62">
        <v>1.1263259908775303</v>
      </c>
      <c r="DI352" s="62">
        <v>0</v>
      </c>
      <c r="DJ352" s="62">
        <v>0</v>
      </c>
      <c r="DK352" s="62">
        <v>0</v>
      </c>
      <c r="DL352" s="62">
        <v>0</v>
      </c>
      <c r="DM352" s="62">
        <v>0</v>
      </c>
      <c r="DN352" s="62">
        <v>0</v>
      </c>
      <c r="DO352" s="62">
        <v>15.77</v>
      </c>
      <c r="DP352" s="62">
        <v>3360</v>
      </c>
      <c r="DQ352" s="62">
        <v>9.7726150893425121</v>
      </c>
      <c r="DR352" s="62">
        <v>0</v>
      </c>
      <c r="DS352" s="62">
        <v>0</v>
      </c>
      <c r="DT352" s="62">
        <v>0</v>
      </c>
      <c r="DU352" s="62">
        <v>0</v>
      </c>
      <c r="DV352" s="62">
        <v>0</v>
      </c>
      <c r="DW352" s="62">
        <v>0</v>
      </c>
      <c r="DX352" s="62">
        <v>15.82</v>
      </c>
      <c r="DY352" s="62">
        <v>14950</v>
      </c>
      <c r="DZ352" s="62">
        <v>48.521738925156143</v>
      </c>
      <c r="EA352" s="62"/>
      <c r="EB352" s="62"/>
      <c r="EC352" s="62"/>
      <c r="ED352" s="62"/>
      <c r="EE352" s="62"/>
      <c r="EF352" s="62"/>
      <c r="EG352" s="62">
        <v>15.81</v>
      </c>
      <c r="EH352" s="62">
        <v>103475</v>
      </c>
      <c r="EI352" s="62">
        <v>366.72413307390775</v>
      </c>
      <c r="EJ352" s="62"/>
      <c r="EK352" s="62">
        <v>0</v>
      </c>
      <c r="EL352" s="62">
        <v>0</v>
      </c>
      <c r="EM352" s="62">
        <v>0</v>
      </c>
      <c r="EN352" s="62">
        <v>0</v>
      </c>
      <c r="EO352" s="62">
        <v>0</v>
      </c>
      <c r="EP352" s="62">
        <v>15.837</v>
      </c>
      <c r="EQ352" s="62">
        <v>50</v>
      </c>
      <c r="ER352" s="62">
        <v>0.19070354194328457</v>
      </c>
      <c r="ES352" s="62">
        <v>15.86</v>
      </c>
      <c r="ET352" s="62">
        <v>5520</v>
      </c>
      <c r="EU352" s="62">
        <v>22.45601248972304</v>
      </c>
      <c r="EV352" s="62">
        <v>15.86</v>
      </c>
      <c r="EW352" s="62">
        <v>55</v>
      </c>
      <c r="EX352" s="62">
        <v>0.23675765169321447</v>
      </c>
      <c r="EY352" s="62">
        <v>15.86</v>
      </c>
      <c r="EZ352" s="62">
        <v>65315</v>
      </c>
      <c r="FA352" s="62">
        <v>294.70540395765494</v>
      </c>
      <c r="FB352" s="62">
        <v>15.843999999999999</v>
      </c>
      <c r="FC352" s="62">
        <v>45</v>
      </c>
      <c r="FD352" s="62">
        <v>0.21146312397777756</v>
      </c>
      <c r="FE352" s="62">
        <v>15.83</v>
      </c>
      <c r="FF352" s="62">
        <v>10600</v>
      </c>
      <c r="FG352" s="62">
        <v>51.628207896426467</v>
      </c>
      <c r="FH352" s="62">
        <v>15.805</v>
      </c>
      <c r="FI352" s="62">
        <v>535</v>
      </c>
      <c r="FJ352" s="62">
        <v>2.6942648324866938</v>
      </c>
      <c r="FK352" s="62">
        <v>15.74</v>
      </c>
      <c r="FL352" s="76">
        <v>5235</v>
      </c>
      <c r="FM352" s="76">
        <v>27.161016493791191</v>
      </c>
      <c r="FN352" s="76">
        <v>15.705</v>
      </c>
      <c r="FO352" s="76">
        <v>5</v>
      </c>
      <c r="FP352" s="76">
        <v>2.657601029321385E-2</v>
      </c>
      <c r="FQ352" s="76">
        <v>15.675000000000001</v>
      </c>
      <c r="FR352" s="76">
        <v>315</v>
      </c>
      <c r="FS352" s="76">
        <v>1.7090323038589839</v>
      </c>
      <c r="FT352" s="76">
        <v>15.645</v>
      </c>
      <c r="FU352" s="76">
        <v>400</v>
      </c>
      <c r="FV352" s="76">
        <v>2.2114783748256799</v>
      </c>
      <c r="FW352" s="76">
        <v>15.62</v>
      </c>
      <c r="FX352" s="76">
        <v>88150</v>
      </c>
      <c r="FY352" s="76">
        <v>494.94110641750257</v>
      </c>
      <c r="FZ352" s="76">
        <v>15.615</v>
      </c>
      <c r="GA352" s="76">
        <v>0</v>
      </c>
      <c r="GB352" s="76">
        <v>0</v>
      </c>
      <c r="GC352" s="62">
        <v>15.611000000000001</v>
      </c>
      <c r="GD352" s="62">
        <v>0</v>
      </c>
      <c r="GE352" s="62">
        <v>0</v>
      </c>
      <c r="GF352" s="62">
        <v>15.606</v>
      </c>
      <c r="GG352" s="62">
        <v>0</v>
      </c>
      <c r="GH352" s="62">
        <v>0</v>
      </c>
      <c r="GI352" s="62">
        <v>15.603</v>
      </c>
      <c r="GJ352" s="62">
        <v>300</v>
      </c>
      <c r="GK352" s="62">
        <v>1.7453667396844945</v>
      </c>
      <c r="GL352" s="62">
        <v>15.596</v>
      </c>
      <c r="GM352" s="62">
        <v>0</v>
      </c>
      <c r="GN352" s="62">
        <v>0</v>
      </c>
      <c r="GO352" s="62">
        <v>15.59</v>
      </c>
      <c r="GP352" s="62">
        <v>2690</v>
      </c>
      <c r="GQ352" s="62">
        <v>15.780662318565254</v>
      </c>
      <c r="GR352" s="62">
        <v>15.59</v>
      </c>
      <c r="GS352" s="62">
        <v>0</v>
      </c>
      <c r="GT352" s="62">
        <v>0</v>
      </c>
      <c r="GU352" s="62">
        <v>15.59</v>
      </c>
      <c r="GV352" s="62">
        <v>55</v>
      </c>
      <c r="GW352" s="62">
        <v>0.31868869414210221</v>
      </c>
      <c r="GX352" s="62">
        <v>15.59</v>
      </c>
      <c r="GY352" s="62">
        <v>0</v>
      </c>
      <c r="GZ352" s="62">
        <v>0</v>
      </c>
      <c r="HA352" s="62">
        <v>15.59</v>
      </c>
      <c r="HB352" s="62">
        <v>19675</v>
      </c>
      <c r="HC352" s="62">
        <v>110.83460280817589</v>
      </c>
      <c r="HD352" s="62">
        <v>15.61</v>
      </c>
      <c r="HE352" s="62">
        <v>0</v>
      </c>
      <c r="HF352" s="62">
        <v>0</v>
      </c>
      <c r="HG352" s="62">
        <v>0</v>
      </c>
      <c r="HH352" s="62">
        <v>0</v>
      </c>
      <c r="HI352" s="62">
        <v>0</v>
      </c>
      <c r="HJ352" s="62">
        <v>0</v>
      </c>
      <c r="HK352" s="62">
        <v>0</v>
      </c>
      <c r="HL352" s="62">
        <v>0</v>
      </c>
      <c r="HM352" s="62">
        <v>15.64</v>
      </c>
      <c r="HN352" s="62">
        <v>0</v>
      </c>
      <c r="HO352" s="62">
        <v>0</v>
      </c>
      <c r="HP352" s="62">
        <v>15.64</v>
      </c>
      <c r="HQ352" s="62">
        <v>20</v>
      </c>
      <c r="HR352" s="62">
        <v>8.4330377141146967E-2</v>
      </c>
    </row>
    <row r="353" spans="32:226" s="43" customFormat="1">
      <c r="AF353" s="54">
        <v>42520</v>
      </c>
      <c r="AG353" s="43">
        <v>13.635</v>
      </c>
      <c r="AH353" s="43">
        <v>39145</v>
      </c>
      <c r="AI353" s="43">
        <f t="shared" si="87"/>
        <v>39145</v>
      </c>
      <c r="AK353" s="58">
        <f t="shared" si="88"/>
        <v>42333</v>
      </c>
      <c r="AL353" s="43">
        <f t="shared" si="93"/>
        <v>348</v>
      </c>
      <c r="AM353" s="43">
        <f>IF(AK353="","",NETWORKDAYS(AK353,$AM$2,FERIADOS!$A$1:$A$830)-1)</f>
        <v>277</v>
      </c>
      <c r="AN353" s="63">
        <v>3.7456</v>
      </c>
      <c r="AO353" s="43">
        <f t="shared" si="89"/>
        <v>15.27</v>
      </c>
      <c r="AP353" s="50">
        <f t="shared" si="90"/>
        <v>244665</v>
      </c>
      <c r="AQ353" s="59">
        <f t="shared" si="92"/>
        <v>532.81255249921651</v>
      </c>
      <c r="AR353" s="59">
        <f t="shared" si="91"/>
        <v>0</v>
      </c>
      <c r="AS353" s="72">
        <v>42333</v>
      </c>
      <c r="AT353" s="73">
        <v>2627.1451617108664</v>
      </c>
      <c r="AU353" s="62">
        <v>0</v>
      </c>
      <c r="AV353" s="62">
        <v>0</v>
      </c>
      <c r="AW353" s="62">
        <v>0</v>
      </c>
      <c r="AX353" s="62">
        <v>0</v>
      </c>
      <c r="AY353" s="62">
        <v>0</v>
      </c>
      <c r="AZ353" s="62">
        <v>0</v>
      </c>
      <c r="BA353" s="62">
        <v>0</v>
      </c>
      <c r="BB353" s="62">
        <v>0</v>
      </c>
      <c r="BC353" s="62">
        <v>0</v>
      </c>
      <c r="BD353" s="62">
        <v>0</v>
      </c>
      <c r="BE353" s="62">
        <v>0</v>
      </c>
      <c r="BF353" s="62">
        <v>0</v>
      </c>
      <c r="BG353" s="62">
        <v>0</v>
      </c>
      <c r="BH353" s="62">
        <v>0</v>
      </c>
      <c r="BI353" s="62">
        <v>0</v>
      </c>
      <c r="BJ353" s="62">
        <v>14.141999999999999</v>
      </c>
      <c r="BK353" s="62">
        <v>53995</v>
      </c>
      <c r="BL353" s="62">
        <v>2.4992882337947697</v>
      </c>
      <c r="BM353" s="62">
        <v>14.164</v>
      </c>
      <c r="BN353" s="74">
        <v>848745</v>
      </c>
      <c r="BO353" s="75">
        <v>209.66504897530936</v>
      </c>
      <c r="BP353" s="62">
        <v>14.23</v>
      </c>
      <c r="BQ353" s="62">
        <v>34490</v>
      </c>
      <c r="BR353" s="62">
        <v>14.666026935023361</v>
      </c>
      <c r="BS353" s="62">
        <v>14.37</v>
      </c>
      <c r="BT353" s="62">
        <v>20160</v>
      </c>
      <c r="BU353" s="62">
        <v>11.899485508808125</v>
      </c>
      <c r="BV353" s="62">
        <v>14.51</v>
      </c>
      <c r="BW353" s="62">
        <v>50865</v>
      </c>
      <c r="BX353" s="62">
        <v>39.499161548117911</v>
      </c>
      <c r="BY353" s="62">
        <v>14.691000000000001</v>
      </c>
      <c r="BZ353" s="62">
        <v>15</v>
      </c>
      <c r="CA353" s="62">
        <v>1.4110784711863876E-2</v>
      </c>
      <c r="CB353" s="62">
        <v>14.82</v>
      </c>
      <c r="CC353" s="62">
        <v>23425</v>
      </c>
      <c r="CD353" s="62">
        <v>25.978051083005308</v>
      </c>
      <c r="CE353" s="62">
        <v>14.93</v>
      </c>
      <c r="CF353" s="62">
        <v>127975</v>
      </c>
      <c r="CG353" s="62">
        <v>163.88328585353835</v>
      </c>
      <c r="CH353" s="62">
        <v>15.036</v>
      </c>
      <c r="CI353" s="62">
        <v>2945</v>
      </c>
      <c r="CJ353" s="62">
        <v>4.2397141415437325</v>
      </c>
      <c r="CK353" s="62">
        <v>15.125</v>
      </c>
      <c r="CL353" s="62">
        <v>10</v>
      </c>
      <c r="CM353" s="62">
        <v>1.6091976187099517E-2</v>
      </c>
      <c r="CN353" s="62">
        <v>15.19</v>
      </c>
      <c r="CO353" s="62">
        <v>38615</v>
      </c>
      <c r="CP353" s="62">
        <v>67.956630847086942</v>
      </c>
      <c r="CQ353" s="62">
        <v>15.246</v>
      </c>
      <c r="CR353" s="62">
        <v>30015</v>
      </c>
      <c r="CS353" s="62">
        <v>57.015041968340682</v>
      </c>
      <c r="CT353" s="62">
        <v>15.246</v>
      </c>
      <c r="CU353" s="62">
        <v>30015</v>
      </c>
      <c r="CV353" s="62">
        <v>61.154225392927124</v>
      </c>
      <c r="CW353" s="62">
        <v>15.246</v>
      </c>
      <c r="CX353" s="62">
        <v>244665</v>
      </c>
      <c r="CY353" s="62">
        <v>532.81255249921651</v>
      </c>
      <c r="CZ353" s="62">
        <v>15.318</v>
      </c>
      <c r="DA353" s="62">
        <v>10</v>
      </c>
      <c r="DB353" s="62">
        <v>2.3260293690386725E-2</v>
      </c>
      <c r="DC353" s="62">
        <v>15.352</v>
      </c>
      <c r="DD353" s="62">
        <v>20</v>
      </c>
      <c r="DE353" s="62">
        <v>4.8779826163658307E-2</v>
      </c>
      <c r="DF353" s="62">
        <v>15.39</v>
      </c>
      <c r="DG353" s="62">
        <v>1240</v>
      </c>
      <c r="DH353" s="62">
        <v>3.1986120179002446</v>
      </c>
      <c r="DI353" s="62">
        <v>0</v>
      </c>
      <c r="DJ353" s="62">
        <v>0</v>
      </c>
      <c r="DK353" s="62">
        <v>0</v>
      </c>
      <c r="DL353" s="62">
        <v>0</v>
      </c>
      <c r="DM353" s="62">
        <v>0</v>
      </c>
      <c r="DN353" s="62">
        <v>0</v>
      </c>
      <c r="DO353" s="62">
        <v>15.51</v>
      </c>
      <c r="DP353" s="62">
        <v>5240</v>
      </c>
      <c r="DQ353" s="62">
        <v>15.350505389752854</v>
      </c>
      <c r="DR353" s="62">
        <v>0</v>
      </c>
      <c r="DS353" s="62">
        <v>0</v>
      </c>
      <c r="DT353" s="62">
        <v>0</v>
      </c>
      <c r="DU353" s="62">
        <v>0</v>
      </c>
      <c r="DV353" s="62">
        <v>0</v>
      </c>
      <c r="DW353" s="62">
        <v>0</v>
      </c>
      <c r="DX353" s="62">
        <v>15.58</v>
      </c>
      <c r="DY353" s="62">
        <v>7610</v>
      </c>
      <c r="DZ353" s="62">
        <v>24.870406416493694</v>
      </c>
      <c r="EA353" s="62"/>
      <c r="EB353" s="62"/>
      <c r="EC353" s="62"/>
      <c r="ED353" s="62"/>
      <c r="EE353" s="62"/>
      <c r="EF353" s="62"/>
      <c r="EG353" s="62">
        <v>15.6</v>
      </c>
      <c r="EH353" s="62">
        <v>94265</v>
      </c>
      <c r="EI353" s="62">
        <v>336.2168717247917</v>
      </c>
      <c r="EJ353" s="62"/>
      <c r="EK353" s="62">
        <v>0</v>
      </c>
      <c r="EL353" s="62">
        <v>0</v>
      </c>
      <c r="EM353" s="62">
        <v>0</v>
      </c>
      <c r="EN353" s="62">
        <v>0</v>
      </c>
      <c r="EO353" s="62">
        <v>0</v>
      </c>
      <c r="EP353" s="62">
        <v>15.638</v>
      </c>
      <c r="EQ353" s="62">
        <v>160</v>
      </c>
      <c r="ER353" s="62">
        <v>0.61410147445907193</v>
      </c>
      <c r="ES353" s="62">
        <v>15.67</v>
      </c>
      <c r="ET353" s="62">
        <v>3405</v>
      </c>
      <c r="EU353" s="62">
        <v>13.939115201966953</v>
      </c>
      <c r="EV353" s="62">
        <v>15.67</v>
      </c>
      <c r="EW353" s="62">
        <v>50</v>
      </c>
      <c r="EX353" s="62">
        <v>0.21664920017493305</v>
      </c>
      <c r="EY353" s="62">
        <v>15.67</v>
      </c>
      <c r="EZ353" s="62">
        <v>47090</v>
      </c>
      <c r="FA353" s="62">
        <v>213.93234239210605</v>
      </c>
      <c r="FB353" s="62">
        <v>15.649000000000001</v>
      </c>
      <c r="FC353" s="62">
        <v>55</v>
      </c>
      <c r="FD353" s="62">
        <v>0.26035809678159583</v>
      </c>
      <c r="FE353" s="62">
        <v>15.66</v>
      </c>
      <c r="FF353" s="62">
        <v>7305</v>
      </c>
      <c r="FG353" s="62">
        <v>35.818168538179684</v>
      </c>
      <c r="FH353" s="62">
        <v>15.614000000000001</v>
      </c>
      <c r="FI353" s="62">
        <v>35</v>
      </c>
      <c r="FJ353" s="62">
        <v>0.17765312493188995</v>
      </c>
      <c r="FK353" s="62">
        <v>15.6</v>
      </c>
      <c r="FL353" s="76">
        <v>3980</v>
      </c>
      <c r="FM353" s="76">
        <v>20.773653678849413</v>
      </c>
      <c r="FN353" s="76">
        <v>15.574</v>
      </c>
      <c r="FO353" s="76">
        <v>0</v>
      </c>
      <c r="FP353" s="76">
        <v>0</v>
      </c>
      <c r="FQ353" s="76">
        <v>15.551</v>
      </c>
      <c r="FR353" s="76">
        <v>10</v>
      </c>
      <c r="FS353" s="76">
        <v>5.4565615207069991E-2</v>
      </c>
      <c r="FT353" s="76">
        <v>15.529</v>
      </c>
      <c r="FU353" s="76">
        <v>5</v>
      </c>
      <c r="FV353" s="76">
        <v>2.7796991508972555E-2</v>
      </c>
      <c r="FW353" s="76">
        <v>15.51</v>
      </c>
      <c r="FX353" s="76">
        <v>106535</v>
      </c>
      <c r="FY353" s="76">
        <v>601.42811249003</v>
      </c>
      <c r="FZ353" s="76">
        <v>15.499000000000001</v>
      </c>
      <c r="GA353" s="76">
        <v>0</v>
      </c>
      <c r="GB353" s="76">
        <v>0</v>
      </c>
      <c r="GC353" s="62">
        <v>15.489000000000001</v>
      </c>
      <c r="GD353" s="62">
        <v>0</v>
      </c>
      <c r="GE353" s="62">
        <v>0</v>
      </c>
      <c r="GF353" s="62">
        <v>15.478999999999999</v>
      </c>
      <c r="GG353" s="62">
        <v>0</v>
      </c>
      <c r="GH353" s="62">
        <v>0</v>
      </c>
      <c r="GI353" s="62">
        <v>15.47</v>
      </c>
      <c r="GJ353" s="62">
        <v>270</v>
      </c>
      <c r="GK353" s="62">
        <v>1.5829186367781045</v>
      </c>
      <c r="GL353" s="62">
        <v>15.478999999999999</v>
      </c>
      <c r="GM353" s="62">
        <v>0</v>
      </c>
      <c r="GN353" s="62">
        <v>0</v>
      </c>
      <c r="GO353" s="62">
        <v>15.487</v>
      </c>
      <c r="GP353" s="62">
        <v>7955</v>
      </c>
      <c r="GQ353" s="62">
        <v>46.977514342056075</v>
      </c>
      <c r="GR353" s="62">
        <v>15.494</v>
      </c>
      <c r="GS353" s="62">
        <v>0</v>
      </c>
      <c r="GT353" s="62">
        <v>0</v>
      </c>
      <c r="GU353" s="62">
        <v>15.5</v>
      </c>
      <c r="GV353" s="62">
        <v>100</v>
      </c>
      <c r="GW353" s="62">
        <v>0.58316372126012472</v>
      </c>
      <c r="GX353" s="62">
        <v>15.505000000000001</v>
      </c>
      <c r="GY353" s="62">
        <v>0</v>
      </c>
      <c r="GZ353" s="62">
        <v>0</v>
      </c>
      <c r="HA353" s="62">
        <v>15.51</v>
      </c>
      <c r="HB353" s="62">
        <v>21125</v>
      </c>
      <c r="HC353" s="62">
        <v>119.75189679017318</v>
      </c>
      <c r="HD353" s="62">
        <v>15.53</v>
      </c>
      <c r="HE353" s="62">
        <v>0</v>
      </c>
      <c r="HF353" s="62">
        <v>0</v>
      </c>
      <c r="HG353" s="62">
        <v>0</v>
      </c>
      <c r="HH353" s="62">
        <v>0</v>
      </c>
      <c r="HI353" s="62">
        <v>0</v>
      </c>
      <c r="HJ353" s="62">
        <v>0</v>
      </c>
      <c r="HK353" s="62">
        <v>0</v>
      </c>
      <c r="HL353" s="62">
        <v>0</v>
      </c>
      <c r="HM353" s="62">
        <v>15.56</v>
      </c>
      <c r="HN353" s="62">
        <v>0</v>
      </c>
      <c r="HO353" s="62">
        <v>0</v>
      </c>
      <c r="HP353" s="62">
        <v>15.56</v>
      </c>
      <c r="HQ353" s="62">
        <v>0</v>
      </c>
      <c r="HR353" s="62">
        <v>0</v>
      </c>
    </row>
    <row r="354" spans="32:226" s="43" customFormat="1">
      <c r="AF354" s="54">
        <v>42521</v>
      </c>
      <c r="AG354" s="43">
        <v>13.645</v>
      </c>
      <c r="AH354" s="43">
        <v>193655</v>
      </c>
      <c r="AI354" s="43">
        <f t="shared" si="87"/>
        <v>193655</v>
      </c>
      <c r="AK354" s="58">
        <f t="shared" si="88"/>
        <v>42332</v>
      </c>
      <c r="AL354" s="43">
        <f t="shared" si="93"/>
        <v>349</v>
      </c>
      <c r="AM354" s="43">
        <f>IF(AK354="","",NETWORKDAYS(AK354,$AM$2,FERIADOS!$A$1:$A$830)-1)</f>
        <v>278</v>
      </c>
      <c r="AN354" s="63">
        <v>3.6991999999999998</v>
      </c>
      <c r="AO354" s="43">
        <f t="shared" si="89"/>
        <v>15.19</v>
      </c>
      <c r="AP354" s="50">
        <f t="shared" si="90"/>
        <v>236165</v>
      </c>
      <c r="AQ354" s="59">
        <f t="shared" si="92"/>
        <v>523.10151680556305</v>
      </c>
      <c r="AR354" s="59">
        <f t="shared" si="91"/>
        <v>0</v>
      </c>
      <c r="AS354" s="72">
        <v>42332</v>
      </c>
      <c r="AT354" s="73">
        <v>2436.1549184817095</v>
      </c>
      <c r="AU354" s="62">
        <v>0</v>
      </c>
      <c r="AV354" s="62">
        <v>0</v>
      </c>
      <c r="AW354" s="62">
        <v>0</v>
      </c>
      <c r="AX354" s="62">
        <v>0</v>
      </c>
      <c r="AY354" s="62">
        <v>0</v>
      </c>
      <c r="AZ354" s="62">
        <v>0</v>
      </c>
      <c r="BA354" s="62">
        <v>0</v>
      </c>
      <c r="BB354" s="62">
        <v>0</v>
      </c>
      <c r="BC354" s="62">
        <v>0</v>
      </c>
      <c r="BD354" s="62">
        <v>0</v>
      </c>
      <c r="BE354" s="62">
        <v>0</v>
      </c>
      <c r="BF354" s="62">
        <v>0</v>
      </c>
      <c r="BG354" s="62">
        <v>0</v>
      </c>
      <c r="BH354" s="62">
        <v>0</v>
      </c>
      <c r="BI354" s="62">
        <v>0</v>
      </c>
      <c r="BJ354" s="62">
        <v>14.146000000000001</v>
      </c>
      <c r="BK354" s="62">
        <v>93395</v>
      </c>
      <c r="BL354" s="62">
        <v>5.2497390428459756</v>
      </c>
      <c r="BM354" s="62">
        <v>14.166</v>
      </c>
      <c r="BN354" s="74">
        <v>445780</v>
      </c>
      <c r="BO354" s="75">
        <v>115.56877187534801</v>
      </c>
      <c r="BP354" s="62">
        <v>14.225</v>
      </c>
      <c r="BQ354" s="62">
        <v>21510</v>
      </c>
      <c r="BR354" s="62">
        <v>9.4538781907755602</v>
      </c>
      <c r="BS354" s="62">
        <v>14.31</v>
      </c>
      <c r="BT354" s="62">
        <v>15640</v>
      </c>
      <c r="BU354" s="62">
        <v>9.4902127191744494</v>
      </c>
      <c r="BV354" s="62">
        <v>14.5</v>
      </c>
      <c r="BW354" s="62">
        <v>123280</v>
      </c>
      <c r="BX354" s="62">
        <v>97.994158942655829</v>
      </c>
      <c r="BY354" s="62">
        <v>14.62</v>
      </c>
      <c r="BZ354" s="62">
        <v>1700</v>
      </c>
      <c r="CA354" s="62">
        <v>1.6348359811552333</v>
      </c>
      <c r="CB354" s="62">
        <v>14.815</v>
      </c>
      <c r="CC354" s="62">
        <v>16090</v>
      </c>
      <c r="CD354" s="62">
        <v>18.198715715622335</v>
      </c>
      <c r="CE354" s="62">
        <v>14.92</v>
      </c>
      <c r="CF354" s="62">
        <v>90200</v>
      </c>
      <c r="CG354" s="62">
        <v>117.68390066241395</v>
      </c>
      <c r="CH354" s="62">
        <v>15.003</v>
      </c>
      <c r="CI354" s="62">
        <v>10</v>
      </c>
      <c r="CJ354" s="62">
        <v>1.4660583506699264E-2</v>
      </c>
      <c r="CK354" s="62">
        <v>15.074</v>
      </c>
      <c r="CL354" s="62">
        <v>15</v>
      </c>
      <c r="CM354" s="62">
        <v>2.4571691374823585E-2</v>
      </c>
      <c r="CN354" s="62">
        <v>15.125</v>
      </c>
      <c r="CO354" s="62">
        <v>71405</v>
      </c>
      <c r="CP354" s="62">
        <v>127.8899755765932</v>
      </c>
      <c r="CQ354" s="62">
        <v>15.17</v>
      </c>
      <c r="CR354" s="62">
        <v>1010</v>
      </c>
      <c r="CS354" s="62">
        <v>1.9522426158630619</v>
      </c>
      <c r="CT354" s="62">
        <v>15.17</v>
      </c>
      <c r="CU354" s="62">
        <v>1010</v>
      </c>
      <c r="CV354" s="62">
        <v>2.0933910479861422</v>
      </c>
      <c r="CW354" s="62">
        <v>15.17</v>
      </c>
      <c r="CX354" s="62">
        <v>236165</v>
      </c>
      <c r="CY354" s="62">
        <v>523.10151680556305</v>
      </c>
      <c r="CZ354" s="62">
        <v>15.233000000000001</v>
      </c>
      <c r="DA354" s="62">
        <v>10</v>
      </c>
      <c r="DB354" s="62">
        <v>2.3655445373003538E-2</v>
      </c>
      <c r="DC354" s="62">
        <v>15.263</v>
      </c>
      <c r="DD354" s="62">
        <v>15</v>
      </c>
      <c r="DE354" s="62">
        <v>3.7204208555194511E-2</v>
      </c>
      <c r="DF354" s="62">
        <v>15.3</v>
      </c>
      <c r="DG354" s="62">
        <v>1295</v>
      </c>
      <c r="DH354" s="62">
        <v>3.3966204149287704</v>
      </c>
      <c r="DI354" s="62">
        <v>0</v>
      </c>
      <c r="DJ354" s="62">
        <v>0</v>
      </c>
      <c r="DK354" s="62">
        <v>0</v>
      </c>
      <c r="DL354" s="62">
        <v>0</v>
      </c>
      <c r="DM354" s="62">
        <v>0</v>
      </c>
      <c r="DN354" s="62">
        <v>0</v>
      </c>
      <c r="DO354" s="62">
        <v>15.37</v>
      </c>
      <c r="DP354" s="62">
        <v>11550</v>
      </c>
      <c r="DQ354" s="62">
        <v>34.433918046862743</v>
      </c>
      <c r="DR354" s="62">
        <v>0</v>
      </c>
      <c r="DS354" s="62">
        <v>0</v>
      </c>
      <c r="DT354" s="62">
        <v>0</v>
      </c>
      <c r="DU354" s="62">
        <v>0</v>
      </c>
      <c r="DV354" s="62">
        <v>0</v>
      </c>
      <c r="DW354" s="62">
        <v>0</v>
      </c>
      <c r="DX354" s="62">
        <v>15.42</v>
      </c>
      <c r="DY354" s="62">
        <v>10920</v>
      </c>
      <c r="DZ354" s="62">
        <v>36.335605742926425</v>
      </c>
      <c r="EA354" s="62"/>
      <c r="EB354" s="62"/>
      <c r="EC354" s="62"/>
      <c r="ED354" s="62"/>
      <c r="EE354" s="62"/>
      <c r="EF354" s="62"/>
      <c r="EG354" s="62">
        <v>15.41</v>
      </c>
      <c r="EH354" s="62">
        <v>95940</v>
      </c>
      <c r="EI354" s="62">
        <v>348.71210261117432</v>
      </c>
      <c r="EJ354" s="62"/>
      <c r="EK354" s="62">
        <v>0</v>
      </c>
      <c r="EL354" s="62">
        <v>0</v>
      </c>
      <c r="EM354" s="62">
        <v>0</v>
      </c>
      <c r="EN354" s="62">
        <v>0</v>
      </c>
      <c r="EO354" s="62">
        <v>0</v>
      </c>
      <c r="EP354" s="62">
        <v>15.432</v>
      </c>
      <c r="EQ354" s="62">
        <v>3330</v>
      </c>
      <c r="ER354" s="62">
        <v>13.033161855473987</v>
      </c>
      <c r="ES354" s="62">
        <v>15.45</v>
      </c>
      <c r="ET354" s="62">
        <v>8465</v>
      </c>
      <c r="EU354" s="62">
        <v>35.362286936712565</v>
      </c>
      <c r="EV354" s="62">
        <v>15.439</v>
      </c>
      <c r="EW354" s="62">
        <v>785</v>
      </c>
      <c r="EX354" s="62">
        <v>3.4734523313479264</v>
      </c>
      <c r="EY354" s="62">
        <v>15.43</v>
      </c>
      <c r="EZ354" s="62">
        <v>71375</v>
      </c>
      <c r="FA354" s="62">
        <v>331.3615191969381</v>
      </c>
      <c r="FB354" s="62">
        <v>15.425000000000001</v>
      </c>
      <c r="FC354" s="62">
        <v>65</v>
      </c>
      <c r="FD354" s="62">
        <v>0.31437502573082493</v>
      </c>
      <c r="FE354" s="62">
        <v>15.42</v>
      </c>
      <c r="FF354" s="62">
        <v>26390</v>
      </c>
      <c r="FG354" s="62">
        <v>132.34124990217265</v>
      </c>
      <c r="FH354" s="62">
        <v>15.377000000000001</v>
      </c>
      <c r="FI354" s="62">
        <v>50</v>
      </c>
      <c r="FJ354" s="62">
        <v>0.25965616045744017</v>
      </c>
      <c r="FK354" s="62">
        <v>15.34</v>
      </c>
      <c r="FL354" s="76">
        <v>3450</v>
      </c>
      <c r="FM354" s="76">
        <v>18.45069750440911</v>
      </c>
      <c r="FN354" s="76">
        <v>15.311</v>
      </c>
      <c r="FO354" s="76">
        <v>5</v>
      </c>
      <c r="FP354" s="76">
        <v>2.7406844834100507E-2</v>
      </c>
      <c r="FQ354" s="76">
        <v>15.286</v>
      </c>
      <c r="FR354" s="76">
        <v>115</v>
      </c>
      <c r="FS354" s="76">
        <v>0.64375597488400182</v>
      </c>
      <c r="FT354" s="76">
        <v>15.260999999999999</v>
      </c>
      <c r="FU354" s="76">
        <v>5</v>
      </c>
      <c r="FV354" s="76">
        <v>2.853689420913991E-2</v>
      </c>
      <c r="FW354" s="76">
        <v>15.24</v>
      </c>
      <c r="FX354" s="76">
        <v>62845</v>
      </c>
      <c r="FY354" s="76">
        <v>364.46251435324967</v>
      </c>
      <c r="FZ354" s="76">
        <v>15.238</v>
      </c>
      <c r="GA354" s="76">
        <v>5</v>
      </c>
      <c r="GB354" s="76">
        <v>2.9354584563914769E-2</v>
      </c>
      <c r="GC354" s="62">
        <v>15.237</v>
      </c>
      <c r="GD354" s="62">
        <v>15</v>
      </c>
      <c r="GE354" s="62">
        <v>8.8974956964417387E-2</v>
      </c>
      <c r="GF354" s="62">
        <v>15.234999999999999</v>
      </c>
      <c r="GG354" s="62">
        <v>10</v>
      </c>
      <c r="GH354" s="62">
        <v>5.983871177548148E-2</v>
      </c>
      <c r="GI354" s="62">
        <v>15.234</v>
      </c>
      <c r="GJ354" s="62">
        <v>510</v>
      </c>
      <c r="GK354" s="62">
        <v>3.0719053310876046</v>
      </c>
      <c r="GL354" s="62">
        <v>15.231999999999999</v>
      </c>
      <c r="GM354" s="62">
        <v>0</v>
      </c>
      <c r="GN354" s="62">
        <v>0</v>
      </c>
      <c r="GO354" s="62">
        <v>15.23</v>
      </c>
      <c r="GP354" s="62">
        <v>2570</v>
      </c>
      <c r="GQ354" s="62">
        <v>15.646204755787815</v>
      </c>
      <c r="GR354" s="62">
        <v>15.233000000000001</v>
      </c>
      <c r="GS354" s="62">
        <v>0</v>
      </c>
      <c r="GT354" s="62">
        <v>0</v>
      </c>
      <c r="GU354" s="62">
        <v>15.236000000000001</v>
      </c>
      <c r="GV354" s="62">
        <v>100</v>
      </c>
      <c r="GW354" s="62">
        <v>0.60281040942922159</v>
      </c>
      <c r="GX354" s="62">
        <v>15.238</v>
      </c>
      <c r="GY354" s="62">
        <v>0</v>
      </c>
      <c r="GZ354" s="62">
        <v>0</v>
      </c>
      <c r="HA354" s="62">
        <v>15.24</v>
      </c>
      <c r="HB354" s="62">
        <v>10825</v>
      </c>
      <c r="HC354" s="62">
        <v>63.607538830981554</v>
      </c>
      <c r="HD354" s="62">
        <v>15.26</v>
      </c>
      <c r="HE354" s="62">
        <v>0</v>
      </c>
      <c r="HF354" s="62">
        <v>0</v>
      </c>
      <c r="HG354" s="62">
        <v>0</v>
      </c>
      <c r="HH354" s="62">
        <v>0</v>
      </c>
      <c r="HI354" s="62">
        <v>0</v>
      </c>
      <c r="HJ354" s="62">
        <v>0</v>
      </c>
      <c r="HK354" s="62">
        <v>0</v>
      </c>
      <c r="HL354" s="62">
        <v>0</v>
      </c>
      <c r="HM354" s="62">
        <v>15.29</v>
      </c>
      <c r="HN354" s="62">
        <v>0</v>
      </c>
      <c r="HO354" s="62">
        <v>0</v>
      </c>
      <c r="HP354" s="62">
        <v>15.29</v>
      </c>
      <c r="HQ354" s="62">
        <v>0</v>
      </c>
      <c r="HR354" s="62">
        <v>0</v>
      </c>
    </row>
    <row r="355" spans="32:226" s="43" customFormat="1">
      <c r="AF355" s="54">
        <v>42522</v>
      </c>
      <c r="AG355" s="43">
        <v>13.605</v>
      </c>
      <c r="AH355" s="43">
        <v>146922</v>
      </c>
      <c r="AI355" s="43">
        <f t="shared" si="87"/>
        <v>146922</v>
      </c>
      <c r="AK355" s="58">
        <f t="shared" si="88"/>
        <v>42331</v>
      </c>
      <c r="AL355" s="43">
        <f t="shared" si="93"/>
        <v>350</v>
      </c>
      <c r="AM355" s="43">
        <f>IF(AK355="","",NETWORKDAYS(AK355,$AM$2,FERIADOS!$A$1:$A$830)-1)</f>
        <v>279</v>
      </c>
      <c r="AN355" s="63">
        <v>3.7323</v>
      </c>
      <c r="AO355" s="43">
        <f t="shared" si="89"/>
        <v>15.07</v>
      </c>
      <c r="AP355" s="50">
        <f t="shared" si="90"/>
        <v>226575</v>
      </c>
      <c r="AQ355" s="59">
        <f t="shared" si="92"/>
        <v>500.0152254251953</v>
      </c>
      <c r="AR355" s="59">
        <f t="shared" si="91"/>
        <v>0</v>
      </c>
      <c r="AS355" s="72">
        <v>42331</v>
      </c>
      <c r="AT355" s="73">
        <v>1887.0568399092488</v>
      </c>
      <c r="AU355" s="62">
        <v>0</v>
      </c>
      <c r="AV355" s="62">
        <v>0</v>
      </c>
      <c r="AW355" s="62">
        <v>0</v>
      </c>
      <c r="AX355" s="62">
        <v>0</v>
      </c>
      <c r="AY355" s="62">
        <v>0</v>
      </c>
      <c r="AZ355" s="62">
        <v>0</v>
      </c>
      <c r="BA355" s="62">
        <v>0</v>
      </c>
      <c r="BB355" s="62">
        <v>0</v>
      </c>
      <c r="BC355" s="62">
        <v>0</v>
      </c>
      <c r="BD355" s="62">
        <v>0</v>
      </c>
      <c r="BE355" s="62">
        <v>0</v>
      </c>
      <c r="BF355" s="62">
        <v>0</v>
      </c>
      <c r="BG355" s="62">
        <v>0</v>
      </c>
      <c r="BH355" s="62">
        <v>0</v>
      </c>
      <c r="BI355" s="62">
        <v>0</v>
      </c>
      <c r="BJ355" s="62">
        <v>14.145</v>
      </c>
      <c r="BK355" s="62">
        <v>12550</v>
      </c>
      <c r="BL355" s="62">
        <v>0.81528934048172186</v>
      </c>
      <c r="BM355" s="62">
        <v>14.17</v>
      </c>
      <c r="BN355" s="74">
        <v>616945</v>
      </c>
      <c r="BO355" s="75">
        <v>164.09385342377246</v>
      </c>
      <c r="BP355" s="62">
        <v>14.22</v>
      </c>
      <c r="BQ355" s="62">
        <v>9795</v>
      </c>
      <c r="BR355" s="62">
        <v>4.3536512713282658</v>
      </c>
      <c r="BS355" s="62">
        <v>14.32</v>
      </c>
      <c r="BT355" s="62">
        <v>10430</v>
      </c>
      <c r="BU355" s="62">
        <v>6.3622414805864587</v>
      </c>
      <c r="BV355" s="62">
        <v>14.455</v>
      </c>
      <c r="BW355" s="62">
        <v>38265</v>
      </c>
      <c r="BX355" s="62">
        <v>30.485363962684538</v>
      </c>
      <c r="BY355" s="62">
        <v>14.565</v>
      </c>
      <c r="BZ355" s="62">
        <v>5710</v>
      </c>
      <c r="CA355" s="62">
        <v>5.4931707813813455</v>
      </c>
      <c r="CB355" s="62">
        <v>14.73</v>
      </c>
      <c r="CC355" s="62">
        <v>6725</v>
      </c>
      <c r="CD355" s="62">
        <v>7.6012837225517362</v>
      </c>
      <c r="CE355" s="62">
        <v>14.83</v>
      </c>
      <c r="CF355" s="62">
        <v>97410</v>
      </c>
      <c r="CG355" s="62">
        <v>126.88209483291624</v>
      </c>
      <c r="CH355" s="62">
        <v>14.911</v>
      </c>
      <c r="CI355" s="62">
        <v>2115</v>
      </c>
      <c r="CJ355" s="62">
        <v>3.093447019638413</v>
      </c>
      <c r="CK355" s="62">
        <v>14.98</v>
      </c>
      <c r="CL355" s="62">
        <v>10</v>
      </c>
      <c r="CM355" s="62">
        <v>1.633336221104387E-2</v>
      </c>
      <c r="CN355" s="62">
        <v>15.03</v>
      </c>
      <c r="CO355" s="62">
        <v>13960</v>
      </c>
      <c r="CP355" s="62">
        <v>24.919955619293525</v>
      </c>
      <c r="CQ355" s="62">
        <v>15.058</v>
      </c>
      <c r="CR355" s="62">
        <v>1375</v>
      </c>
      <c r="CS355" s="62">
        <v>2.648824589232551</v>
      </c>
      <c r="CT355" s="62">
        <v>15.058</v>
      </c>
      <c r="CU355" s="62">
        <v>1375</v>
      </c>
      <c r="CV355" s="62">
        <v>2.8396268904790976</v>
      </c>
      <c r="CW355" s="62">
        <v>15.058</v>
      </c>
      <c r="CX355" s="62">
        <v>226575</v>
      </c>
      <c r="CY355" s="62">
        <v>500.0152254251953</v>
      </c>
      <c r="CZ355" s="62">
        <v>15.117000000000001</v>
      </c>
      <c r="DA355" s="62">
        <v>10</v>
      </c>
      <c r="DB355" s="62">
        <v>2.3562430633197958E-2</v>
      </c>
      <c r="DC355" s="62">
        <v>15.151</v>
      </c>
      <c r="DD355" s="62">
        <v>15</v>
      </c>
      <c r="DE355" s="62">
        <v>3.7050678922039143E-2</v>
      </c>
      <c r="DF355" s="62">
        <v>15.19</v>
      </c>
      <c r="DG355" s="62">
        <v>590</v>
      </c>
      <c r="DH355" s="62">
        <v>1.5408555786175369</v>
      </c>
      <c r="DI355" s="62">
        <v>0</v>
      </c>
      <c r="DJ355" s="62">
        <v>0</v>
      </c>
      <c r="DK355" s="62">
        <v>0</v>
      </c>
      <c r="DL355" s="62">
        <v>0</v>
      </c>
      <c r="DM355" s="62">
        <v>0</v>
      </c>
      <c r="DN355" s="62">
        <v>0</v>
      </c>
      <c r="DO355" s="62">
        <v>15.27</v>
      </c>
      <c r="DP355" s="62">
        <v>4740</v>
      </c>
      <c r="DQ355" s="62">
        <v>14.064501358972443</v>
      </c>
      <c r="DR355" s="62">
        <v>0</v>
      </c>
      <c r="DS355" s="62">
        <v>0</v>
      </c>
      <c r="DT355" s="62">
        <v>0</v>
      </c>
      <c r="DU355" s="62">
        <v>0</v>
      </c>
      <c r="DV355" s="62">
        <v>0</v>
      </c>
      <c r="DW355" s="62">
        <v>0</v>
      </c>
      <c r="DX355" s="62">
        <v>15.32</v>
      </c>
      <c r="DY355" s="62">
        <v>5470</v>
      </c>
      <c r="DZ355" s="62">
        <v>18.112805257977794</v>
      </c>
      <c r="EA355" s="62"/>
      <c r="EB355" s="62"/>
      <c r="EC355" s="62"/>
      <c r="ED355" s="62"/>
      <c r="EE355" s="62"/>
      <c r="EF355" s="62"/>
      <c r="EG355" s="62">
        <v>15.31</v>
      </c>
      <c r="EH355" s="62">
        <v>53605</v>
      </c>
      <c r="EI355" s="62">
        <v>193.88552227161574</v>
      </c>
      <c r="EJ355" s="62"/>
      <c r="EK355" s="62">
        <v>0</v>
      </c>
      <c r="EL355" s="62">
        <v>0</v>
      </c>
      <c r="EM355" s="62">
        <v>0</v>
      </c>
      <c r="EN355" s="62">
        <v>0</v>
      </c>
      <c r="EO355" s="62">
        <v>0</v>
      </c>
      <c r="EP355" s="62">
        <v>15.337</v>
      </c>
      <c r="EQ355" s="62">
        <v>40</v>
      </c>
      <c r="ER355" s="62">
        <v>0.15576896738434584</v>
      </c>
      <c r="ES355" s="62">
        <v>15.36</v>
      </c>
      <c r="ET355" s="62">
        <v>2220</v>
      </c>
      <c r="EU355" s="62">
        <v>9.226392812902624</v>
      </c>
      <c r="EV355" s="62">
        <v>15.353999999999999</v>
      </c>
      <c r="EW355" s="62">
        <v>1225</v>
      </c>
      <c r="EX355" s="62">
        <v>5.3919744635028666</v>
      </c>
      <c r="EY355" s="62">
        <v>15.35</v>
      </c>
      <c r="EZ355" s="62">
        <v>29665</v>
      </c>
      <c r="FA355" s="62">
        <v>136.98531232822717</v>
      </c>
      <c r="FB355" s="62">
        <v>15.353</v>
      </c>
      <c r="FC355" s="62">
        <v>65</v>
      </c>
      <c r="FD355" s="62">
        <v>0.31262499425092333</v>
      </c>
      <c r="FE355" s="62">
        <v>15.355</v>
      </c>
      <c r="FF355" s="62">
        <v>11395</v>
      </c>
      <c r="FG355" s="62">
        <v>56.814130413727383</v>
      </c>
      <c r="FH355" s="62">
        <v>15.32</v>
      </c>
      <c r="FI355" s="62">
        <v>60</v>
      </c>
      <c r="FJ355" s="62">
        <v>0.30970805532879192</v>
      </c>
      <c r="FK355" s="62">
        <v>15.29</v>
      </c>
      <c r="FL355" s="76">
        <v>2775</v>
      </c>
      <c r="FM355" s="76">
        <v>14.747639134155371</v>
      </c>
      <c r="FN355" s="76">
        <v>15.266999999999999</v>
      </c>
      <c r="FO355" s="76">
        <v>0</v>
      </c>
      <c r="FP355" s="76">
        <v>0</v>
      </c>
      <c r="FQ355" s="76">
        <v>15.246</v>
      </c>
      <c r="FR355" s="76">
        <v>0</v>
      </c>
      <c r="FS355" s="76">
        <v>0</v>
      </c>
      <c r="FT355" s="76">
        <v>15.227</v>
      </c>
      <c r="FU355" s="76">
        <v>0</v>
      </c>
      <c r="FV355" s="76">
        <v>0</v>
      </c>
      <c r="FW355" s="76">
        <v>15.21</v>
      </c>
      <c r="FX355" s="76">
        <v>65120</v>
      </c>
      <c r="FY355" s="76">
        <v>374.98226483494045</v>
      </c>
      <c r="FZ355" s="76">
        <v>15.208</v>
      </c>
      <c r="GA355" s="76">
        <v>5</v>
      </c>
      <c r="GB355" s="76">
        <v>2.9147558060234714E-2</v>
      </c>
      <c r="GC355" s="62">
        <v>15.207000000000001</v>
      </c>
      <c r="GD355" s="62">
        <v>0</v>
      </c>
      <c r="GE355" s="62">
        <v>0</v>
      </c>
      <c r="GF355" s="62">
        <v>15.205</v>
      </c>
      <c r="GG355" s="62">
        <v>0</v>
      </c>
      <c r="GH355" s="62">
        <v>0</v>
      </c>
      <c r="GI355" s="62">
        <v>15.204000000000001</v>
      </c>
      <c r="GJ355" s="62">
        <v>40</v>
      </c>
      <c r="GK355" s="62">
        <v>0.23925948948159725</v>
      </c>
      <c r="GL355" s="62">
        <v>15.202</v>
      </c>
      <c r="GM355" s="62">
        <v>0</v>
      </c>
      <c r="GN355" s="62">
        <v>0</v>
      </c>
      <c r="GO355" s="62">
        <v>15.2</v>
      </c>
      <c r="GP355" s="62">
        <v>5065</v>
      </c>
      <c r="GQ355" s="62">
        <v>30.626668089856363</v>
      </c>
      <c r="GR355" s="62">
        <v>15.206</v>
      </c>
      <c r="GS355" s="62">
        <v>0</v>
      </c>
      <c r="GT355" s="62">
        <v>0</v>
      </c>
      <c r="GU355" s="62">
        <v>15.211</v>
      </c>
      <c r="GV355" s="62">
        <v>35</v>
      </c>
      <c r="GW355" s="62">
        <v>0.20950964291824753</v>
      </c>
      <c r="GX355" s="62">
        <v>15.215999999999999</v>
      </c>
      <c r="GY355" s="62">
        <v>0</v>
      </c>
      <c r="GZ355" s="62">
        <v>0</v>
      </c>
      <c r="HA355" s="62">
        <v>15.22</v>
      </c>
      <c r="HB355" s="62">
        <v>25670</v>
      </c>
      <c r="HC355" s="62">
        <v>149.74177982602129</v>
      </c>
      <c r="HD355" s="62">
        <v>15.24</v>
      </c>
      <c r="HE355" s="62">
        <v>0</v>
      </c>
      <c r="HF355" s="62">
        <v>0</v>
      </c>
      <c r="HG355" s="62">
        <v>0</v>
      </c>
      <c r="HH355" s="62">
        <v>0</v>
      </c>
      <c r="HI355" s="62">
        <v>0</v>
      </c>
      <c r="HJ355" s="62">
        <v>0</v>
      </c>
      <c r="HK355" s="62">
        <v>0</v>
      </c>
      <c r="HL355" s="62">
        <v>0</v>
      </c>
      <c r="HM355" s="62">
        <v>15.27</v>
      </c>
      <c r="HN355" s="62">
        <v>0</v>
      </c>
      <c r="HO355" s="62">
        <v>0</v>
      </c>
      <c r="HP355" s="62">
        <v>15.27</v>
      </c>
      <c r="HQ355" s="62">
        <v>0</v>
      </c>
      <c r="HR355" s="62">
        <v>0</v>
      </c>
    </row>
    <row r="356" spans="32:226" s="43" customFormat="1">
      <c r="AF356" s="54">
        <v>42523</v>
      </c>
      <c r="AG356" s="43">
        <v>13.615</v>
      </c>
      <c r="AH356" s="43">
        <v>157666</v>
      </c>
      <c r="AI356" s="43">
        <f t="shared" si="87"/>
        <v>157666</v>
      </c>
      <c r="AK356" s="58">
        <f t="shared" si="88"/>
        <v>42327</v>
      </c>
      <c r="AL356" s="43">
        <f t="shared" si="93"/>
        <v>351</v>
      </c>
      <c r="AM356" s="43">
        <f>IF(AK356="","",NETWORKDAYS(AK356,$AM$2,FERIADOS!$A$1:$A$830)-1)</f>
        <v>281</v>
      </c>
      <c r="AN356" s="63">
        <v>3.7179000000000002</v>
      </c>
      <c r="AO356" s="43">
        <f t="shared" si="89"/>
        <v>15.21</v>
      </c>
      <c r="AP356" s="50">
        <f t="shared" si="90"/>
        <v>252250</v>
      </c>
      <c r="AQ356" s="59">
        <f t="shared" si="92"/>
        <v>560.76725968100186</v>
      </c>
      <c r="AR356" s="59">
        <f t="shared" si="91"/>
        <v>0</v>
      </c>
      <c r="AS356" s="72">
        <v>42327</v>
      </c>
      <c r="AT356" s="73">
        <v>2445.0214487830194</v>
      </c>
      <c r="AU356" s="62">
        <v>0</v>
      </c>
      <c r="AV356" s="62">
        <v>0</v>
      </c>
      <c r="AW356" s="62">
        <v>0</v>
      </c>
      <c r="AX356" s="62">
        <v>0</v>
      </c>
      <c r="AY356" s="62">
        <v>0</v>
      </c>
      <c r="AZ356" s="62">
        <v>0</v>
      </c>
      <c r="BA356" s="62">
        <v>0</v>
      </c>
      <c r="BB356" s="62">
        <v>0</v>
      </c>
      <c r="BC356" s="62">
        <v>0</v>
      </c>
      <c r="BD356" s="62">
        <v>0</v>
      </c>
      <c r="BE356" s="62">
        <v>0</v>
      </c>
      <c r="BF356" s="62">
        <v>0</v>
      </c>
      <c r="BG356" s="62">
        <v>0</v>
      </c>
      <c r="BH356" s="62">
        <v>0</v>
      </c>
      <c r="BI356" s="62">
        <v>0</v>
      </c>
      <c r="BJ356" s="62">
        <v>14.151999999999999</v>
      </c>
      <c r="BK356" s="62">
        <v>32245</v>
      </c>
      <c r="BL356" s="62">
        <v>2.7006614094059334</v>
      </c>
      <c r="BM356" s="62">
        <v>14.167</v>
      </c>
      <c r="BN356" s="74">
        <v>246260</v>
      </c>
      <c r="BO356" s="75">
        <v>70.216362940650455</v>
      </c>
      <c r="BP356" s="62">
        <v>14.22</v>
      </c>
      <c r="BQ356" s="62">
        <v>59235</v>
      </c>
      <c r="BR356" s="62">
        <v>27.480349815592632</v>
      </c>
      <c r="BS356" s="62">
        <v>14.324999999999999</v>
      </c>
      <c r="BT356" s="62">
        <v>23860</v>
      </c>
      <c r="BU356" s="62">
        <v>15.023761810216197</v>
      </c>
      <c r="BV356" s="62">
        <v>14.47</v>
      </c>
      <c r="BW356" s="62">
        <v>165950</v>
      </c>
      <c r="BX356" s="62">
        <v>135.50272701819318</v>
      </c>
      <c r="BY356" s="62">
        <v>14.59</v>
      </c>
      <c r="BZ356" s="62">
        <v>1925</v>
      </c>
      <c r="CA356" s="62">
        <v>1.8902374486203442</v>
      </c>
      <c r="CB356" s="62">
        <v>14.755000000000001</v>
      </c>
      <c r="CC356" s="62">
        <v>4520</v>
      </c>
      <c r="CD356" s="62">
        <v>5.1996496737842062</v>
      </c>
      <c r="CE356" s="62">
        <v>14.88</v>
      </c>
      <c r="CF356" s="62">
        <v>115570</v>
      </c>
      <c r="CG356" s="62">
        <v>152.8195926889326</v>
      </c>
      <c r="CH356" s="62">
        <v>14.958</v>
      </c>
      <c r="CI356" s="62">
        <v>20</v>
      </c>
      <c r="CJ356" s="62">
        <v>2.9649943876245203E-2</v>
      </c>
      <c r="CK356" s="62">
        <v>15.025</v>
      </c>
      <c r="CL356" s="62">
        <v>1175</v>
      </c>
      <c r="CM356" s="62">
        <v>1.9426469769684593</v>
      </c>
      <c r="CN356" s="62">
        <v>15.13</v>
      </c>
      <c r="CO356" s="62">
        <v>24495</v>
      </c>
      <c r="CP356" s="62">
        <v>44.176859796602635</v>
      </c>
      <c r="CQ356" s="62">
        <v>15.186</v>
      </c>
      <c r="CR356" s="62">
        <v>25</v>
      </c>
      <c r="CS356" s="62">
        <v>4.8593413691004755E-2</v>
      </c>
      <c r="CT356" s="62">
        <v>15.186</v>
      </c>
      <c r="CU356" s="62">
        <v>25</v>
      </c>
      <c r="CV356" s="62">
        <v>5.205548821895601E-2</v>
      </c>
      <c r="CW356" s="62">
        <v>15.186</v>
      </c>
      <c r="CX356" s="62">
        <v>252250</v>
      </c>
      <c r="CY356" s="62">
        <v>560.76725968100186</v>
      </c>
      <c r="CZ356" s="62">
        <v>15.255000000000001</v>
      </c>
      <c r="DA356" s="62">
        <v>20</v>
      </c>
      <c r="DB356" s="62">
        <v>4.7441929319710925E-2</v>
      </c>
      <c r="DC356" s="62">
        <v>15.287000000000001</v>
      </c>
      <c r="DD356" s="62">
        <v>30</v>
      </c>
      <c r="DE356" s="62">
        <v>7.4568774205615349E-2</v>
      </c>
      <c r="DF356" s="62">
        <v>15.324</v>
      </c>
      <c r="DG356" s="62">
        <v>290</v>
      </c>
      <c r="DH356" s="62">
        <v>0.76177749865010247</v>
      </c>
      <c r="DI356" s="62">
        <v>0</v>
      </c>
      <c r="DJ356" s="62">
        <v>0</v>
      </c>
      <c r="DK356" s="62">
        <v>0</v>
      </c>
      <c r="DL356" s="62">
        <v>0</v>
      </c>
      <c r="DM356" s="62">
        <v>0</v>
      </c>
      <c r="DN356" s="62">
        <v>0</v>
      </c>
      <c r="DO356" s="62">
        <v>15.4</v>
      </c>
      <c r="DP356" s="62">
        <v>11385</v>
      </c>
      <c r="DQ356" s="62">
        <v>33.941774974613622</v>
      </c>
      <c r="DR356" s="62">
        <v>0</v>
      </c>
      <c r="DS356" s="62">
        <v>0</v>
      </c>
      <c r="DT356" s="62">
        <v>0</v>
      </c>
      <c r="DU356" s="62">
        <v>0</v>
      </c>
      <c r="DV356" s="62">
        <v>0</v>
      </c>
      <c r="DW356" s="62">
        <v>0</v>
      </c>
      <c r="DX356" s="62">
        <v>15.45</v>
      </c>
      <c r="DY356" s="62">
        <v>23440</v>
      </c>
      <c r="DZ356" s="62">
        <v>77.910078865168472</v>
      </c>
      <c r="EA356" s="62"/>
      <c r="EB356" s="62"/>
      <c r="EC356" s="62"/>
      <c r="ED356" s="62"/>
      <c r="EE356" s="62"/>
      <c r="EF356" s="62"/>
      <c r="EG356" s="62">
        <v>15.43</v>
      </c>
      <c r="EH356" s="62">
        <v>91330</v>
      </c>
      <c r="EI356" s="62">
        <v>331.41842599006094</v>
      </c>
      <c r="EJ356" s="62"/>
      <c r="EK356" s="62">
        <v>0</v>
      </c>
      <c r="EL356" s="62">
        <v>0</v>
      </c>
      <c r="EM356" s="62">
        <v>0</v>
      </c>
      <c r="EN356" s="62">
        <v>0</v>
      </c>
      <c r="EO356" s="62">
        <v>0</v>
      </c>
      <c r="EP356" s="62">
        <v>15.452</v>
      </c>
      <c r="EQ356" s="62">
        <v>275</v>
      </c>
      <c r="ER356" s="62">
        <v>1.0738924643957217</v>
      </c>
      <c r="ES356" s="62">
        <v>15.47</v>
      </c>
      <c r="ET356" s="62">
        <v>4660</v>
      </c>
      <c r="EU356" s="62">
        <v>19.412861774447627</v>
      </c>
      <c r="EV356" s="62">
        <v>15.452999999999999</v>
      </c>
      <c r="EW356" s="62">
        <v>115</v>
      </c>
      <c r="EX356" s="62">
        <v>0.5073063258248558</v>
      </c>
      <c r="EY356" s="62">
        <v>15.44</v>
      </c>
      <c r="EZ356" s="62">
        <v>74400</v>
      </c>
      <c r="FA356" s="62">
        <v>344.28200267104882</v>
      </c>
      <c r="FB356" s="62">
        <v>15.435</v>
      </c>
      <c r="FC356" s="62">
        <v>100</v>
      </c>
      <c r="FD356" s="62">
        <v>0.481936610126526</v>
      </c>
      <c r="FE356" s="62">
        <v>15.43</v>
      </c>
      <c r="FF356" s="62">
        <v>11630</v>
      </c>
      <c r="FG356" s="62">
        <v>58.099883614785121</v>
      </c>
      <c r="FH356" s="62">
        <v>15.393000000000001</v>
      </c>
      <c r="FI356" s="62">
        <v>120</v>
      </c>
      <c r="FJ356" s="62">
        <v>0.62048844357118393</v>
      </c>
      <c r="FK356" s="62">
        <v>15.362</v>
      </c>
      <c r="FL356" s="76">
        <v>4880</v>
      </c>
      <c r="FM356" s="76">
        <v>25.973169319908259</v>
      </c>
      <c r="FN356" s="76">
        <v>15.335000000000001</v>
      </c>
      <c r="FO356" s="76">
        <v>5</v>
      </c>
      <c r="FP356" s="76">
        <v>2.7267135447602561E-2</v>
      </c>
      <c r="FQ356" s="76">
        <v>15.311999999999999</v>
      </c>
      <c r="FR356" s="76">
        <v>70</v>
      </c>
      <c r="FS356" s="76">
        <v>0.38974102381310094</v>
      </c>
      <c r="FT356" s="76">
        <v>15.29</v>
      </c>
      <c r="FU356" s="76">
        <v>15</v>
      </c>
      <c r="FV356" s="76">
        <v>8.5120113361704872E-2</v>
      </c>
      <c r="FW356" s="76">
        <v>15.27</v>
      </c>
      <c r="FX356" s="76">
        <v>82000</v>
      </c>
      <c r="FY356" s="76">
        <v>472.71387667505059</v>
      </c>
      <c r="FZ356" s="76">
        <v>15.268000000000001</v>
      </c>
      <c r="GA356" s="76">
        <v>15</v>
      </c>
      <c r="GB356" s="76">
        <v>8.752380987999811E-2</v>
      </c>
      <c r="GC356" s="62">
        <v>15.266999999999999</v>
      </c>
      <c r="GD356" s="62">
        <v>10</v>
      </c>
      <c r="GE356" s="62">
        <v>5.8943382900223724E-2</v>
      </c>
      <c r="GF356" s="62">
        <v>15.265000000000001</v>
      </c>
      <c r="GG356" s="62">
        <v>5</v>
      </c>
      <c r="GH356" s="62">
        <v>2.9726293986496306E-2</v>
      </c>
      <c r="GI356" s="62">
        <v>15.263999999999999</v>
      </c>
      <c r="GJ356" s="62">
        <v>175</v>
      </c>
      <c r="GK356" s="62">
        <v>1.0471277129266068</v>
      </c>
      <c r="GL356" s="62">
        <v>15.262</v>
      </c>
      <c r="GM356" s="62">
        <v>0</v>
      </c>
      <c r="GN356" s="62">
        <v>0</v>
      </c>
      <c r="GO356" s="62">
        <v>15.26</v>
      </c>
      <c r="GP356" s="62">
        <v>3255</v>
      </c>
      <c r="GQ356" s="62">
        <v>19.675193893650814</v>
      </c>
      <c r="GR356" s="62">
        <v>15.26</v>
      </c>
      <c r="GS356" s="62">
        <v>0</v>
      </c>
      <c r="GT356" s="62">
        <v>0</v>
      </c>
      <c r="GU356" s="62">
        <v>15.26</v>
      </c>
      <c r="GV356" s="62">
        <v>225</v>
      </c>
      <c r="GW356" s="62">
        <v>1.3466645601205971</v>
      </c>
      <c r="GX356" s="62">
        <v>15.26</v>
      </c>
      <c r="GY356" s="62">
        <v>0</v>
      </c>
      <c r="GZ356" s="62">
        <v>0</v>
      </c>
      <c r="HA356" s="62">
        <v>15.26</v>
      </c>
      <c r="HB356" s="62">
        <v>6360</v>
      </c>
      <c r="HC356" s="62">
        <v>37.104246820000476</v>
      </c>
      <c r="HD356" s="62">
        <v>15.28</v>
      </c>
      <c r="HE356" s="62">
        <v>0</v>
      </c>
      <c r="HF356" s="62">
        <v>0</v>
      </c>
      <c r="HG356" s="62">
        <v>0</v>
      </c>
      <c r="HH356" s="62">
        <v>0</v>
      </c>
      <c r="HI356" s="62">
        <v>0</v>
      </c>
      <c r="HJ356" s="62">
        <v>0</v>
      </c>
      <c r="HK356" s="62">
        <v>0</v>
      </c>
      <c r="HL356" s="62">
        <v>0</v>
      </c>
      <c r="HM356" s="62">
        <v>15.31</v>
      </c>
      <c r="HN356" s="62">
        <v>0</v>
      </c>
      <c r="HO356" s="62">
        <v>0</v>
      </c>
      <c r="HP356" s="62">
        <v>15.31</v>
      </c>
      <c r="HQ356" s="62">
        <v>0</v>
      </c>
      <c r="HR356" s="62">
        <v>0</v>
      </c>
    </row>
    <row r="357" spans="32:226" s="43" customFormat="1">
      <c r="AF357" s="54">
        <v>42524</v>
      </c>
      <c r="AG357" s="43">
        <v>13.565</v>
      </c>
      <c r="AH357" s="43">
        <v>212980</v>
      </c>
      <c r="AI357" s="43">
        <f t="shared" si="87"/>
        <v>212980</v>
      </c>
      <c r="AK357" s="58">
        <f t="shared" si="88"/>
        <v>42326</v>
      </c>
      <c r="AL357" s="43">
        <f t="shared" si="93"/>
        <v>352</v>
      </c>
      <c r="AM357" s="43">
        <f>IF(AK357="","",NETWORKDAYS(AK357,$AM$2,FERIADOS!$A$1:$A$830)-1)</f>
        <v>282</v>
      </c>
      <c r="AN357" s="63">
        <v>3.7648000000000001</v>
      </c>
      <c r="AO357" s="43">
        <f t="shared" si="89"/>
        <v>15.45</v>
      </c>
      <c r="AP357" s="50">
        <f t="shared" si="90"/>
        <v>405200</v>
      </c>
      <c r="AQ357" s="59">
        <f t="shared" si="92"/>
        <v>888.30145569264812</v>
      </c>
      <c r="AR357" s="59">
        <f t="shared" si="91"/>
        <v>0</v>
      </c>
      <c r="AS357" s="72">
        <v>42326</v>
      </c>
      <c r="AT357" s="73">
        <v>3024.810222818759</v>
      </c>
      <c r="AU357" s="62">
        <v>0</v>
      </c>
      <c r="AV357" s="62">
        <v>0</v>
      </c>
      <c r="AW357" s="62">
        <v>0</v>
      </c>
      <c r="AX357" s="62">
        <v>0</v>
      </c>
      <c r="AY357" s="62">
        <v>0</v>
      </c>
      <c r="AZ357" s="62">
        <v>0</v>
      </c>
      <c r="BA357" s="62">
        <v>0</v>
      </c>
      <c r="BB357" s="62">
        <v>0</v>
      </c>
      <c r="BC357" s="62">
        <v>0</v>
      </c>
      <c r="BD357" s="62">
        <v>0</v>
      </c>
      <c r="BE357" s="62">
        <v>0</v>
      </c>
      <c r="BF357" s="62">
        <v>0</v>
      </c>
      <c r="BG357" s="62">
        <v>0</v>
      </c>
      <c r="BH357" s="62">
        <v>0</v>
      </c>
      <c r="BI357" s="62">
        <v>0</v>
      </c>
      <c r="BJ357" s="62">
        <v>14.159000000000001</v>
      </c>
      <c r="BK357" s="62">
        <v>21270</v>
      </c>
      <c r="BL357" s="62">
        <v>1.9535869053872559</v>
      </c>
      <c r="BM357" s="62">
        <v>14.186</v>
      </c>
      <c r="BN357" s="74">
        <v>128850</v>
      </c>
      <c r="BO357" s="75">
        <v>37.425117591979614</v>
      </c>
      <c r="BP357" s="62">
        <v>14.242000000000001</v>
      </c>
      <c r="BQ357" s="62">
        <v>12080</v>
      </c>
      <c r="BR357" s="62">
        <v>5.6385797042208621</v>
      </c>
      <c r="BS357" s="62">
        <v>14.37</v>
      </c>
      <c r="BT357" s="62">
        <v>5270</v>
      </c>
      <c r="BU357" s="62">
        <v>3.3203600900650194</v>
      </c>
      <c r="BV357" s="62">
        <v>14.53</v>
      </c>
      <c r="BW357" s="62">
        <v>60280</v>
      </c>
      <c r="BX357" s="62">
        <v>49.073888268059456</v>
      </c>
      <c r="BY357" s="62">
        <v>14.66</v>
      </c>
      <c r="BZ357" s="62">
        <v>1395</v>
      </c>
      <c r="CA357" s="62">
        <v>1.3628786801447581</v>
      </c>
      <c r="CB357" s="62">
        <v>14.865</v>
      </c>
      <c r="CC357" s="62">
        <v>415</v>
      </c>
      <c r="CD357" s="62">
        <v>0.47404344985253749</v>
      </c>
      <c r="CE357" s="62">
        <v>14.99</v>
      </c>
      <c r="CF357" s="62">
        <v>42605</v>
      </c>
      <c r="CG357" s="62">
        <v>55.876754293944259</v>
      </c>
      <c r="CH357" s="62">
        <v>15.125</v>
      </c>
      <c r="CI357" s="62">
        <v>15</v>
      </c>
      <c r="CJ357" s="62">
        <v>2.2018515834720084E-2</v>
      </c>
      <c r="CK357" s="62">
        <v>15.23</v>
      </c>
      <c r="CL357" s="62">
        <v>10</v>
      </c>
      <c r="CM357" s="62">
        <v>1.6347841894300885E-2</v>
      </c>
      <c r="CN357" s="62">
        <v>15.324999999999999</v>
      </c>
      <c r="CO357" s="62">
        <v>7135</v>
      </c>
      <c r="CP357" s="62">
        <v>12.717871886279839</v>
      </c>
      <c r="CQ357" s="62">
        <v>15.43</v>
      </c>
      <c r="CR357" s="62">
        <v>105</v>
      </c>
      <c r="CS357" s="62">
        <v>0.20144048731075478</v>
      </c>
      <c r="CT357" s="62">
        <v>15.43</v>
      </c>
      <c r="CU357" s="62">
        <v>105</v>
      </c>
      <c r="CV357" s="62">
        <v>0.21568716402254087</v>
      </c>
      <c r="CW357" s="62">
        <v>15.43</v>
      </c>
      <c r="CX357" s="62">
        <v>405200</v>
      </c>
      <c r="CY357" s="62">
        <v>888.30145569264812</v>
      </c>
      <c r="CZ357" s="62">
        <v>15.5</v>
      </c>
      <c r="DA357" s="62">
        <v>15</v>
      </c>
      <c r="DB357" s="62">
        <v>3.506893678458383E-2</v>
      </c>
      <c r="DC357" s="62">
        <v>15.535</v>
      </c>
      <c r="DD357" s="62">
        <v>15</v>
      </c>
      <c r="DE357" s="62">
        <v>3.6732873090694292E-2</v>
      </c>
      <c r="DF357" s="62">
        <v>15.576000000000001</v>
      </c>
      <c r="DG357" s="62">
        <v>265</v>
      </c>
      <c r="DH357" s="62">
        <v>0.6854780804437044</v>
      </c>
      <c r="DI357" s="62">
        <v>0</v>
      </c>
      <c r="DJ357" s="62">
        <v>0</v>
      </c>
      <c r="DK357" s="62">
        <v>0</v>
      </c>
      <c r="DL357" s="62">
        <v>0</v>
      </c>
      <c r="DM357" s="62">
        <v>0</v>
      </c>
      <c r="DN357" s="62">
        <v>0</v>
      </c>
      <c r="DO357" s="62">
        <v>15.66</v>
      </c>
      <c r="DP357" s="62">
        <v>9335</v>
      </c>
      <c r="DQ357" s="62">
        <v>27.37393520539943</v>
      </c>
      <c r="DR357" s="62">
        <v>0</v>
      </c>
      <c r="DS357" s="62">
        <v>0</v>
      </c>
      <c r="DT357" s="62">
        <v>0</v>
      </c>
      <c r="DU357" s="62">
        <v>0</v>
      </c>
      <c r="DV357" s="62">
        <v>0</v>
      </c>
      <c r="DW357" s="62">
        <v>0</v>
      </c>
      <c r="DX357" s="62">
        <v>15.7</v>
      </c>
      <c r="DY357" s="62">
        <v>3830</v>
      </c>
      <c r="DZ357" s="62">
        <v>12.513269951012235</v>
      </c>
      <c r="EA357" s="62"/>
      <c r="EB357" s="62"/>
      <c r="EC357" s="62"/>
      <c r="ED357" s="62"/>
      <c r="EE357" s="62"/>
      <c r="EF357" s="62"/>
      <c r="EG357" s="62">
        <v>15.67</v>
      </c>
      <c r="EH357" s="62">
        <v>149925</v>
      </c>
      <c r="EI357" s="62">
        <v>534.51083503401651</v>
      </c>
      <c r="EJ357" s="62"/>
      <c r="EK357" s="62">
        <v>0</v>
      </c>
      <c r="EL357" s="62">
        <v>0</v>
      </c>
      <c r="EM357" s="62">
        <v>0</v>
      </c>
      <c r="EN357" s="62">
        <v>0</v>
      </c>
      <c r="EO357" s="62">
        <v>0</v>
      </c>
      <c r="EP357" s="62">
        <v>15.682</v>
      </c>
      <c r="EQ357" s="62">
        <v>390</v>
      </c>
      <c r="ER357" s="62">
        <v>1.4956694487550244</v>
      </c>
      <c r="ES357" s="62">
        <v>15.71</v>
      </c>
      <c r="ET357" s="62">
        <v>72165</v>
      </c>
      <c r="EU357" s="62">
        <v>294.95218607081244</v>
      </c>
      <c r="EV357" s="62">
        <v>15.7</v>
      </c>
      <c r="EW357" s="62">
        <v>915</v>
      </c>
      <c r="EX357" s="62">
        <v>3.9566290646408975</v>
      </c>
      <c r="EY357" s="62">
        <v>15.69</v>
      </c>
      <c r="EZ357" s="62">
        <v>48045</v>
      </c>
      <c r="FA357" s="62">
        <v>217.77032836472105</v>
      </c>
      <c r="FB357" s="62">
        <v>15.679</v>
      </c>
      <c r="FC357" s="62">
        <v>50</v>
      </c>
      <c r="FD357" s="62">
        <v>0.23593869139041029</v>
      </c>
      <c r="FE357" s="62">
        <v>15.67</v>
      </c>
      <c r="FF357" s="62">
        <v>26655</v>
      </c>
      <c r="FG357" s="62">
        <v>130.3230912134035</v>
      </c>
      <c r="FH357" s="62">
        <v>15.68</v>
      </c>
      <c r="FI357" s="62">
        <v>40</v>
      </c>
      <c r="FJ357" s="62">
        <v>0.20189860037694765</v>
      </c>
      <c r="FK357" s="62">
        <v>15.6</v>
      </c>
      <c r="FL357" s="76">
        <v>7225</v>
      </c>
      <c r="FM357" s="76">
        <v>37.592491903028076</v>
      </c>
      <c r="FN357" s="76">
        <v>15.574</v>
      </c>
      <c r="FO357" s="76">
        <v>0</v>
      </c>
      <c r="FP357" s="76">
        <v>0</v>
      </c>
      <c r="FQ357" s="76">
        <v>15.551</v>
      </c>
      <c r="FR357" s="76">
        <v>0</v>
      </c>
      <c r="FS357" s="76">
        <v>0</v>
      </c>
      <c r="FT357" s="76">
        <v>15.529</v>
      </c>
      <c r="FU357" s="76">
        <v>0</v>
      </c>
      <c r="FV357" s="76">
        <v>0</v>
      </c>
      <c r="FW357" s="76">
        <v>15.51</v>
      </c>
      <c r="FX357" s="76">
        <v>99460</v>
      </c>
      <c r="FY357" s="76">
        <v>559.2020341761181</v>
      </c>
      <c r="FZ357" s="76">
        <v>15.507999999999999</v>
      </c>
      <c r="GA357" s="76">
        <v>1000</v>
      </c>
      <c r="GB357" s="76">
        <v>5.6877004477272504</v>
      </c>
      <c r="GC357" s="62">
        <v>15.507</v>
      </c>
      <c r="GD357" s="62">
        <v>0</v>
      </c>
      <c r="GE357" s="62">
        <v>0</v>
      </c>
      <c r="GF357" s="62">
        <v>15.505000000000001</v>
      </c>
      <c r="GG357" s="62">
        <v>0</v>
      </c>
      <c r="GH357" s="62">
        <v>0</v>
      </c>
      <c r="GI357" s="62">
        <v>15.504</v>
      </c>
      <c r="GJ357" s="62">
        <v>520</v>
      </c>
      <c r="GK357" s="62">
        <v>3.0279283774865116</v>
      </c>
      <c r="GL357" s="62">
        <v>15.502000000000001</v>
      </c>
      <c r="GM357" s="62">
        <v>0</v>
      </c>
      <c r="GN357" s="62">
        <v>0</v>
      </c>
      <c r="GO357" s="62">
        <v>15.5</v>
      </c>
      <c r="GP357" s="62">
        <v>3760</v>
      </c>
      <c r="GQ357" s="62">
        <v>22.069723183734958</v>
      </c>
      <c r="GR357" s="62">
        <v>15.497</v>
      </c>
      <c r="GS357" s="62">
        <v>0</v>
      </c>
      <c r="GT357" s="62">
        <v>0</v>
      </c>
      <c r="GU357" s="62">
        <v>15.494</v>
      </c>
      <c r="GV357" s="62">
        <v>55</v>
      </c>
      <c r="GW357" s="62">
        <v>0.3191267624672291</v>
      </c>
      <c r="GX357" s="62">
        <v>15.492000000000001</v>
      </c>
      <c r="GY357" s="62">
        <v>0</v>
      </c>
      <c r="GZ357" s="62">
        <v>0</v>
      </c>
      <c r="HA357" s="62">
        <v>15.49</v>
      </c>
      <c r="HB357" s="62">
        <v>20585</v>
      </c>
      <c r="HC357" s="62">
        <v>116.22012586170548</v>
      </c>
      <c r="HD357" s="62">
        <v>15.51</v>
      </c>
      <c r="HE357" s="62">
        <v>0</v>
      </c>
      <c r="HF357" s="62">
        <v>0</v>
      </c>
      <c r="HG357" s="62">
        <v>0</v>
      </c>
      <c r="HH357" s="62">
        <v>0</v>
      </c>
      <c r="HI357" s="62">
        <v>0</v>
      </c>
      <c r="HJ357" s="62">
        <v>0</v>
      </c>
      <c r="HK357" s="62">
        <v>0</v>
      </c>
      <c r="HL357" s="62">
        <v>0</v>
      </c>
      <c r="HM357" s="62">
        <v>15.54</v>
      </c>
      <c r="HN357" s="62">
        <v>0</v>
      </c>
      <c r="HO357" s="62">
        <v>0</v>
      </c>
      <c r="HP357" s="62">
        <v>15.54</v>
      </c>
      <c r="HQ357" s="62">
        <v>0</v>
      </c>
      <c r="HR357" s="62">
        <v>0</v>
      </c>
    </row>
    <row r="358" spans="32:226" s="43" customFormat="1">
      <c r="AF358" s="54">
        <v>42527</v>
      </c>
      <c r="AG358" s="43">
        <v>13.565</v>
      </c>
      <c r="AH358" s="43">
        <v>174750</v>
      </c>
      <c r="AI358" s="43">
        <f t="shared" si="87"/>
        <v>174750</v>
      </c>
      <c r="AK358" s="58">
        <f t="shared" si="88"/>
        <v>42325</v>
      </c>
      <c r="AL358" s="43">
        <f t="shared" si="93"/>
        <v>353</v>
      </c>
      <c r="AM358" s="43">
        <f>IF(AK358="","",NETWORKDAYS(AK358,$AM$2,FERIADOS!$A$1:$A$830)-1)</f>
        <v>283</v>
      </c>
      <c r="AN358" s="63">
        <v>3.8138999999999998</v>
      </c>
      <c r="AO358" s="43">
        <f t="shared" si="89"/>
        <v>15.52</v>
      </c>
      <c r="AP358" s="50">
        <f t="shared" si="90"/>
        <v>214775</v>
      </c>
      <c r="AQ358" s="59">
        <f t="shared" si="92"/>
        <v>465.56265494764125</v>
      </c>
      <c r="AR358" s="59">
        <f t="shared" si="91"/>
        <v>0</v>
      </c>
      <c r="AS358" s="72">
        <v>42325</v>
      </c>
      <c r="AT358" s="73">
        <v>2382.3334983602099</v>
      </c>
      <c r="AU358" s="62">
        <v>0</v>
      </c>
      <c r="AV358" s="62">
        <v>0</v>
      </c>
      <c r="AW358" s="62">
        <v>0</v>
      </c>
      <c r="AX358" s="62">
        <v>0</v>
      </c>
      <c r="AY358" s="62">
        <v>0</v>
      </c>
      <c r="AZ358" s="62">
        <v>0</v>
      </c>
      <c r="BA358" s="62">
        <v>0</v>
      </c>
      <c r="BB358" s="62">
        <v>0</v>
      </c>
      <c r="BC358" s="62">
        <v>0</v>
      </c>
      <c r="BD358" s="62">
        <v>0</v>
      </c>
      <c r="BE358" s="62">
        <v>0</v>
      </c>
      <c r="BF358" s="62">
        <v>0</v>
      </c>
      <c r="BG358" s="62">
        <v>0</v>
      </c>
      <c r="BH358" s="62">
        <v>0</v>
      </c>
      <c r="BI358" s="62">
        <v>0</v>
      </c>
      <c r="BJ358" s="62">
        <v>14.16</v>
      </c>
      <c r="BK358" s="62">
        <v>36610</v>
      </c>
      <c r="BL358" s="62">
        <v>3.6492034991413216</v>
      </c>
      <c r="BM358" s="62">
        <v>14.19</v>
      </c>
      <c r="BN358" s="74">
        <v>71920</v>
      </c>
      <c r="BO358" s="75">
        <v>21.25294758422163</v>
      </c>
      <c r="BP358" s="62">
        <v>14.255000000000001</v>
      </c>
      <c r="BQ358" s="62">
        <v>12415</v>
      </c>
      <c r="BR358" s="62">
        <v>5.8264680550093022</v>
      </c>
      <c r="BS358" s="62">
        <v>14.39</v>
      </c>
      <c r="BT358" s="62">
        <v>2830</v>
      </c>
      <c r="BU358" s="62">
        <v>1.7835230572622516</v>
      </c>
      <c r="BV358" s="62">
        <v>14.55</v>
      </c>
      <c r="BW358" s="62">
        <v>34905</v>
      </c>
      <c r="BX358" s="62">
        <v>28.329861765758942</v>
      </c>
      <c r="BY358" s="62">
        <v>14.715</v>
      </c>
      <c r="BZ358" s="62">
        <v>2935</v>
      </c>
      <c r="CA358" s="62">
        <v>2.8520153576745049</v>
      </c>
      <c r="CB358" s="62">
        <v>14.92</v>
      </c>
      <c r="CC358" s="62">
        <v>9770</v>
      </c>
      <c r="CD358" s="62">
        <v>11.084295098676293</v>
      </c>
      <c r="CE358" s="62">
        <v>15.04</v>
      </c>
      <c r="CF358" s="62">
        <v>67510</v>
      </c>
      <c r="CG358" s="62">
        <v>87.849487743631968</v>
      </c>
      <c r="CH358" s="62">
        <v>15.183</v>
      </c>
      <c r="CI358" s="62">
        <v>190</v>
      </c>
      <c r="CJ358" s="62">
        <v>0.27647364608715758</v>
      </c>
      <c r="CK358" s="62">
        <v>15.3</v>
      </c>
      <c r="CL358" s="62">
        <v>1190</v>
      </c>
      <c r="CM358" s="62">
        <v>1.9267600749196507</v>
      </c>
      <c r="CN358" s="62">
        <v>15.395</v>
      </c>
      <c r="CO358" s="62">
        <v>85970</v>
      </c>
      <c r="CP358" s="62">
        <v>151.69081752303947</v>
      </c>
      <c r="CQ358" s="62">
        <v>15.481999999999999</v>
      </c>
      <c r="CR358" s="62">
        <v>320</v>
      </c>
      <c r="CS358" s="62">
        <v>0.60764179448618505</v>
      </c>
      <c r="CT358" s="62">
        <v>15.481999999999999</v>
      </c>
      <c r="CU358" s="62">
        <v>320</v>
      </c>
      <c r="CV358" s="62">
        <v>0.65038738803383089</v>
      </c>
      <c r="CW358" s="62">
        <v>15.481999999999999</v>
      </c>
      <c r="CX358" s="62">
        <v>214775</v>
      </c>
      <c r="CY358" s="62">
        <v>465.56265494764125</v>
      </c>
      <c r="CZ358" s="62">
        <v>15.564</v>
      </c>
      <c r="DA358" s="62">
        <v>165</v>
      </c>
      <c r="DB358" s="62">
        <v>0.38135410227227706</v>
      </c>
      <c r="DC358" s="62">
        <v>15.595000000000001</v>
      </c>
      <c r="DD358" s="62">
        <v>215</v>
      </c>
      <c r="DE358" s="62">
        <v>0.52041876476655879</v>
      </c>
      <c r="DF358" s="62">
        <v>15.63</v>
      </c>
      <c r="DG358" s="62">
        <v>25665</v>
      </c>
      <c r="DH358" s="62">
        <v>65.611998592648092</v>
      </c>
      <c r="DI358" s="62">
        <v>0</v>
      </c>
      <c r="DJ358" s="62">
        <v>0</v>
      </c>
      <c r="DK358" s="62">
        <v>0</v>
      </c>
      <c r="DL358" s="62">
        <v>0</v>
      </c>
      <c r="DM358" s="62">
        <v>0</v>
      </c>
      <c r="DN358" s="62">
        <v>0</v>
      </c>
      <c r="DO358" s="62">
        <v>15.73</v>
      </c>
      <c r="DP358" s="62">
        <v>63995</v>
      </c>
      <c r="DQ358" s="62">
        <v>185.29700367220804</v>
      </c>
      <c r="DR358" s="62">
        <v>0</v>
      </c>
      <c r="DS358" s="62">
        <v>0</v>
      </c>
      <c r="DT358" s="62">
        <v>0</v>
      </c>
      <c r="DU358" s="62">
        <v>0</v>
      </c>
      <c r="DV358" s="62">
        <v>0</v>
      </c>
      <c r="DW358" s="62">
        <v>0</v>
      </c>
      <c r="DX358" s="62">
        <v>15.76</v>
      </c>
      <c r="DY358" s="62">
        <v>12695</v>
      </c>
      <c r="DZ358" s="62">
        <v>40.944939709796081</v>
      </c>
      <c r="EA358" s="62"/>
      <c r="EB358" s="62"/>
      <c r="EC358" s="62"/>
      <c r="ED358" s="62"/>
      <c r="EE358" s="62"/>
      <c r="EF358" s="62"/>
      <c r="EG358" s="62">
        <v>15.73</v>
      </c>
      <c r="EH358" s="62">
        <v>48730</v>
      </c>
      <c r="EI358" s="62">
        <v>171.44096614187498</v>
      </c>
      <c r="EJ358" s="62"/>
      <c r="EK358" s="62">
        <v>0</v>
      </c>
      <c r="EL358" s="62">
        <v>0</v>
      </c>
      <c r="EM358" s="62">
        <v>0</v>
      </c>
      <c r="EN358" s="62">
        <v>0</v>
      </c>
      <c r="EO358" s="62">
        <v>0</v>
      </c>
      <c r="EP358" s="62">
        <v>15.75</v>
      </c>
      <c r="EQ358" s="62">
        <v>15745</v>
      </c>
      <c r="ER358" s="62">
        <v>59.553899674899839</v>
      </c>
      <c r="ES358" s="62">
        <v>15.78</v>
      </c>
      <c r="ET358" s="62">
        <v>2450</v>
      </c>
      <c r="EU358" s="62">
        <v>9.8724815833209085</v>
      </c>
      <c r="EV358" s="62">
        <v>15.76</v>
      </c>
      <c r="EW358" s="62">
        <v>735</v>
      </c>
      <c r="EX358" s="62">
        <v>3.1336195712484618</v>
      </c>
      <c r="EY358" s="62">
        <v>15.76</v>
      </c>
      <c r="EZ358" s="62">
        <v>72040</v>
      </c>
      <c r="FA358" s="62">
        <v>321.75234541084075</v>
      </c>
      <c r="FB358" s="62">
        <v>15.73</v>
      </c>
      <c r="FC358" s="62">
        <v>635</v>
      </c>
      <c r="FD358" s="62">
        <v>2.9539748936371653</v>
      </c>
      <c r="FE358" s="62">
        <v>15.74</v>
      </c>
      <c r="FF358" s="62">
        <v>18675</v>
      </c>
      <c r="FG358" s="62">
        <v>89.928486217068865</v>
      </c>
      <c r="FH358" s="62">
        <v>15.708</v>
      </c>
      <c r="FI358" s="62">
        <v>120</v>
      </c>
      <c r="FJ358" s="62">
        <v>0.59746526504067465</v>
      </c>
      <c r="FK358" s="62">
        <v>15.68</v>
      </c>
      <c r="FL358" s="76">
        <v>30950</v>
      </c>
      <c r="FM358" s="76">
        <v>158.4639530447017</v>
      </c>
      <c r="FN358" s="76">
        <v>15.654</v>
      </c>
      <c r="FO358" s="76">
        <v>20</v>
      </c>
      <c r="FP358" s="76">
        <v>0.10483392465044888</v>
      </c>
      <c r="FQ358" s="76">
        <v>15.631</v>
      </c>
      <c r="FR358" s="76">
        <v>20</v>
      </c>
      <c r="FS358" s="76">
        <v>0.10694923724403188</v>
      </c>
      <c r="FT358" s="76">
        <v>15.609</v>
      </c>
      <c r="FU358" s="76">
        <v>5</v>
      </c>
      <c r="FV358" s="76">
        <v>2.7228927780284167E-2</v>
      </c>
      <c r="FW358" s="76">
        <v>15.59</v>
      </c>
      <c r="FX358" s="76">
        <v>81150</v>
      </c>
      <c r="FY358" s="76">
        <v>448.57411901498813</v>
      </c>
      <c r="FZ358" s="76">
        <v>15.587</v>
      </c>
      <c r="GA358" s="76">
        <v>0</v>
      </c>
      <c r="GB358" s="76">
        <v>0</v>
      </c>
      <c r="GC358" s="62">
        <v>15.584</v>
      </c>
      <c r="GD358" s="62">
        <v>0</v>
      </c>
      <c r="GE358" s="62">
        <v>0</v>
      </c>
      <c r="GF358" s="62">
        <v>15.581</v>
      </c>
      <c r="GG358" s="62">
        <v>0</v>
      </c>
      <c r="GH358" s="62">
        <v>0</v>
      </c>
      <c r="GI358" s="62">
        <v>15.577999999999999</v>
      </c>
      <c r="GJ358" s="62">
        <v>1000</v>
      </c>
      <c r="GK358" s="62">
        <v>5.7223336675928245</v>
      </c>
      <c r="GL358" s="62">
        <v>15.574</v>
      </c>
      <c r="GM358" s="62">
        <v>0</v>
      </c>
      <c r="GN358" s="62">
        <v>0</v>
      </c>
      <c r="GO358" s="62">
        <v>15.57</v>
      </c>
      <c r="GP358" s="62">
        <v>2890</v>
      </c>
      <c r="GQ358" s="62">
        <v>16.662602742008236</v>
      </c>
      <c r="GR358" s="62">
        <v>15.573</v>
      </c>
      <c r="GS358" s="62">
        <v>0</v>
      </c>
      <c r="GT358" s="62">
        <v>0</v>
      </c>
      <c r="GU358" s="62">
        <v>15.576000000000001</v>
      </c>
      <c r="GV358" s="62">
        <v>45</v>
      </c>
      <c r="GW358" s="62">
        <v>0.25606458416260924</v>
      </c>
      <c r="GX358" s="62">
        <v>15.577999999999999</v>
      </c>
      <c r="GY358" s="62">
        <v>0</v>
      </c>
      <c r="GZ358" s="62">
        <v>0</v>
      </c>
      <c r="HA358" s="62">
        <v>15.58</v>
      </c>
      <c r="HB358" s="62">
        <v>3090</v>
      </c>
      <c r="HC358" s="62">
        <v>17.083922081875286</v>
      </c>
      <c r="HD358" s="62">
        <v>15.6</v>
      </c>
      <c r="HE358" s="62">
        <v>0</v>
      </c>
      <c r="HF358" s="62">
        <v>0</v>
      </c>
      <c r="HG358" s="62">
        <v>0</v>
      </c>
      <c r="HH358" s="62">
        <v>0</v>
      </c>
      <c r="HI358" s="62">
        <v>0</v>
      </c>
      <c r="HJ358" s="62">
        <v>0</v>
      </c>
      <c r="HK358" s="62">
        <v>0</v>
      </c>
      <c r="HL358" s="62">
        <v>0</v>
      </c>
      <c r="HM358" s="62">
        <v>15.63</v>
      </c>
      <c r="HN358" s="62">
        <v>0</v>
      </c>
      <c r="HO358" s="62">
        <v>0</v>
      </c>
      <c r="HP358" s="62">
        <v>15.63</v>
      </c>
      <c r="HQ358" s="62">
        <v>0</v>
      </c>
      <c r="HR358" s="62">
        <v>0</v>
      </c>
    </row>
    <row r="359" spans="32:226" s="43" customFormat="1">
      <c r="AF359" s="54">
        <v>42528</v>
      </c>
      <c r="AG359" s="43">
        <v>13.6</v>
      </c>
      <c r="AH359" s="43">
        <v>166145</v>
      </c>
      <c r="AI359" s="43">
        <f t="shared" si="87"/>
        <v>166145</v>
      </c>
      <c r="AK359" s="58">
        <f t="shared" si="88"/>
        <v>42324</v>
      </c>
      <c r="AL359" s="43">
        <f t="shared" si="93"/>
        <v>354</v>
      </c>
      <c r="AM359" s="43">
        <f>IF(AK359="","",NETWORKDAYS(AK359,$AM$2,FERIADOS!$A$1:$A$830)-1)</f>
        <v>284</v>
      </c>
      <c r="AN359" s="63">
        <v>3.8197999999999999</v>
      </c>
      <c r="AO359" s="43">
        <f t="shared" si="89"/>
        <v>15.52</v>
      </c>
      <c r="AP359" s="50">
        <f t="shared" si="90"/>
        <v>131785</v>
      </c>
      <c r="AQ359" s="59">
        <f t="shared" si="92"/>
        <v>286.07001030342434</v>
      </c>
      <c r="AR359" s="59">
        <f t="shared" si="91"/>
        <v>0</v>
      </c>
      <c r="AS359" s="72">
        <v>42324</v>
      </c>
      <c r="AT359" s="73">
        <v>1319.1109391866432</v>
      </c>
      <c r="AU359" s="62">
        <v>0</v>
      </c>
      <c r="AV359" s="62">
        <v>0</v>
      </c>
      <c r="AW359" s="62">
        <v>0</v>
      </c>
      <c r="AX359" s="62">
        <v>0</v>
      </c>
      <c r="AY359" s="62">
        <v>0</v>
      </c>
      <c r="AZ359" s="62">
        <v>0</v>
      </c>
      <c r="BA359" s="62">
        <v>0</v>
      </c>
      <c r="BB359" s="62">
        <v>0</v>
      </c>
      <c r="BC359" s="62">
        <v>0</v>
      </c>
      <c r="BD359" s="62">
        <v>0</v>
      </c>
      <c r="BE359" s="62">
        <v>0</v>
      </c>
      <c r="BF359" s="62">
        <v>0</v>
      </c>
      <c r="BG359" s="62">
        <v>0</v>
      </c>
      <c r="BH359" s="62">
        <v>0</v>
      </c>
      <c r="BI359" s="62">
        <v>0</v>
      </c>
      <c r="BJ359" s="62">
        <v>14.16</v>
      </c>
      <c r="BK359" s="62">
        <v>12205</v>
      </c>
      <c r="BL359" s="62">
        <v>1.3244182169563397</v>
      </c>
      <c r="BM359" s="62">
        <v>14.21</v>
      </c>
      <c r="BN359" s="74">
        <v>51170</v>
      </c>
      <c r="BO359" s="75">
        <v>15.544027666735227</v>
      </c>
      <c r="BP359" s="62">
        <v>14.297000000000001</v>
      </c>
      <c r="BQ359" s="62">
        <v>8630</v>
      </c>
      <c r="BR359" s="62">
        <v>4.1161626267947025</v>
      </c>
      <c r="BS359" s="62">
        <v>14.39</v>
      </c>
      <c r="BT359" s="62">
        <v>595</v>
      </c>
      <c r="BU359" s="62">
        <v>0.37939936599694751</v>
      </c>
      <c r="BV359" s="62">
        <v>14.574999999999999</v>
      </c>
      <c r="BW359" s="62">
        <v>25180</v>
      </c>
      <c r="BX359" s="62">
        <v>20.604987731010741</v>
      </c>
      <c r="BY359" s="62">
        <v>14.75</v>
      </c>
      <c r="BZ359" s="62">
        <v>1565</v>
      </c>
      <c r="CA359" s="62">
        <v>1.5302071617810364</v>
      </c>
      <c r="CB359" s="62">
        <v>14.935</v>
      </c>
      <c r="CC359" s="62">
        <v>1335</v>
      </c>
      <c r="CD359" s="62">
        <v>1.5223049515786449</v>
      </c>
      <c r="CE359" s="62">
        <v>15.06</v>
      </c>
      <c r="CF359" s="62">
        <v>22595</v>
      </c>
      <c r="CG359" s="62">
        <v>29.519247842191323</v>
      </c>
      <c r="CH359" s="62">
        <v>15.195</v>
      </c>
      <c r="CI359" s="62">
        <v>20</v>
      </c>
      <c r="CJ359" s="62">
        <v>2.9199193459027037E-2</v>
      </c>
      <c r="CK359" s="62">
        <v>15.31</v>
      </c>
      <c r="CL359" s="62">
        <v>35</v>
      </c>
      <c r="CM359" s="62">
        <v>5.6822390445446652E-2</v>
      </c>
      <c r="CN359" s="62">
        <v>15.395</v>
      </c>
      <c r="CO359" s="62">
        <v>21975</v>
      </c>
      <c r="CP359" s="62">
        <v>38.866464893517339</v>
      </c>
      <c r="CQ359" s="62">
        <v>15.481999999999999</v>
      </c>
      <c r="CR359" s="62">
        <v>20</v>
      </c>
      <c r="CS359" s="62">
        <v>3.805389953843024E-2</v>
      </c>
      <c r="CT359" s="62">
        <v>15.481999999999999</v>
      </c>
      <c r="CU359" s="62">
        <v>20</v>
      </c>
      <c r="CV359" s="62">
        <v>4.0718070530302262E-2</v>
      </c>
      <c r="CW359" s="62">
        <v>15.481999999999999</v>
      </c>
      <c r="CX359" s="62">
        <v>131785</v>
      </c>
      <c r="CY359" s="62">
        <v>286.07001030342434</v>
      </c>
      <c r="CZ359" s="62">
        <v>15.568</v>
      </c>
      <c r="DA359" s="62">
        <v>15</v>
      </c>
      <c r="DB359" s="62">
        <v>3.4705533367517256E-2</v>
      </c>
      <c r="DC359" s="62">
        <v>15.602</v>
      </c>
      <c r="DD359" s="62">
        <v>20</v>
      </c>
      <c r="DE359" s="62">
        <v>4.8450865356765051E-2</v>
      </c>
      <c r="DF359" s="62">
        <v>15.64</v>
      </c>
      <c r="DG359" s="62">
        <v>405</v>
      </c>
      <c r="DH359" s="62">
        <v>1.0359427750789554</v>
      </c>
      <c r="DI359" s="62">
        <v>0</v>
      </c>
      <c r="DJ359" s="62">
        <v>0</v>
      </c>
      <c r="DK359" s="62">
        <v>0</v>
      </c>
      <c r="DL359" s="62">
        <v>0</v>
      </c>
      <c r="DM359" s="62">
        <v>0</v>
      </c>
      <c r="DN359" s="62">
        <v>0</v>
      </c>
      <c r="DO359" s="62">
        <v>15.74</v>
      </c>
      <c r="DP359" s="62">
        <v>4410</v>
      </c>
      <c r="DQ359" s="62">
        <v>12.770343138816564</v>
      </c>
      <c r="DR359" s="62">
        <v>0</v>
      </c>
      <c r="DS359" s="62">
        <v>0</v>
      </c>
      <c r="DT359" s="62">
        <v>0</v>
      </c>
      <c r="DU359" s="62">
        <v>0</v>
      </c>
      <c r="DV359" s="62">
        <v>0</v>
      </c>
      <c r="DW359" s="62">
        <v>0</v>
      </c>
      <c r="DX359" s="62">
        <v>15.75</v>
      </c>
      <c r="DY359" s="62">
        <v>7285</v>
      </c>
      <c r="DZ359" s="62">
        <v>23.501773145897477</v>
      </c>
      <c r="EA359" s="62"/>
      <c r="EB359" s="62"/>
      <c r="EC359" s="62"/>
      <c r="ED359" s="62"/>
      <c r="EE359" s="62"/>
      <c r="EF359" s="62"/>
      <c r="EG359" s="62">
        <v>15.75</v>
      </c>
      <c r="EH359" s="62">
        <v>62455</v>
      </c>
      <c r="EI359" s="62">
        <v>219.55447259987849</v>
      </c>
      <c r="EJ359" s="62"/>
      <c r="EK359" s="62">
        <v>0</v>
      </c>
      <c r="EL359" s="62">
        <v>0</v>
      </c>
      <c r="EM359" s="62">
        <v>0</v>
      </c>
      <c r="EN359" s="62">
        <v>0</v>
      </c>
      <c r="EO359" s="62">
        <v>0</v>
      </c>
      <c r="EP359" s="62">
        <v>15.776999999999999</v>
      </c>
      <c r="EQ359" s="62">
        <v>65</v>
      </c>
      <c r="ER359" s="62">
        <v>0.2455543163749872</v>
      </c>
      <c r="ES359" s="62">
        <v>15.8</v>
      </c>
      <c r="ET359" s="62">
        <v>4480</v>
      </c>
      <c r="EU359" s="62">
        <v>18.030346161272618</v>
      </c>
      <c r="EV359" s="62">
        <v>15.782999999999999</v>
      </c>
      <c r="EW359" s="62">
        <v>600</v>
      </c>
      <c r="EX359" s="62">
        <v>2.5542011541083185</v>
      </c>
      <c r="EY359" s="62">
        <v>15.77</v>
      </c>
      <c r="EZ359" s="62">
        <v>31435</v>
      </c>
      <c r="FA359" s="62">
        <v>140.22905729911608</v>
      </c>
      <c r="FB359" s="62">
        <v>15.759</v>
      </c>
      <c r="FC359" s="62">
        <v>50</v>
      </c>
      <c r="FD359" s="62">
        <v>0.23212427785017187</v>
      </c>
      <c r="FE359" s="62">
        <v>15.75</v>
      </c>
      <c r="FF359" s="62">
        <v>8190</v>
      </c>
      <c r="FG359" s="62">
        <v>39.382551761504999</v>
      </c>
      <c r="FH359" s="62">
        <v>15.71</v>
      </c>
      <c r="FI359" s="62">
        <v>540</v>
      </c>
      <c r="FJ359" s="62">
        <v>2.6854217087331476</v>
      </c>
      <c r="FK359" s="62">
        <v>15.66</v>
      </c>
      <c r="FL359" s="76">
        <v>10765</v>
      </c>
      <c r="FM359" s="76">
        <v>55.10165221623096</v>
      </c>
      <c r="FN359" s="76">
        <v>15.634</v>
      </c>
      <c r="FO359" s="76">
        <v>5</v>
      </c>
      <c r="FP359" s="76">
        <v>2.620100273682251E-2</v>
      </c>
      <c r="FQ359" s="76">
        <v>15.611000000000001</v>
      </c>
      <c r="FR359" s="76">
        <v>0</v>
      </c>
      <c r="FS359" s="76">
        <v>0</v>
      </c>
      <c r="FT359" s="76">
        <v>15.589</v>
      </c>
      <c r="FU359" s="76">
        <v>0</v>
      </c>
      <c r="FV359" s="76">
        <v>0</v>
      </c>
      <c r="FW359" s="76">
        <v>15.57</v>
      </c>
      <c r="FX359" s="76">
        <v>56690</v>
      </c>
      <c r="FY359" s="76">
        <v>313.27642084202847</v>
      </c>
      <c r="FZ359" s="76">
        <v>15.567</v>
      </c>
      <c r="GA359" s="76">
        <v>0</v>
      </c>
      <c r="GB359" s="76">
        <v>0</v>
      </c>
      <c r="GC359" s="62">
        <v>15.564</v>
      </c>
      <c r="GD359" s="62">
        <v>10</v>
      </c>
      <c r="GE359" s="62">
        <v>5.6429577932505762E-2</v>
      </c>
      <c r="GF359" s="62">
        <v>15.561</v>
      </c>
      <c r="GG359" s="62">
        <v>0</v>
      </c>
      <c r="GH359" s="62">
        <v>0</v>
      </c>
      <c r="GI359" s="62">
        <v>15.558</v>
      </c>
      <c r="GJ359" s="62">
        <v>190</v>
      </c>
      <c r="GK359" s="62">
        <v>1.0869821098763237</v>
      </c>
      <c r="GL359" s="62">
        <v>15.554</v>
      </c>
      <c r="GM359" s="62">
        <v>0</v>
      </c>
      <c r="GN359" s="62">
        <v>0</v>
      </c>
      <c r="GO359" s="62">
        <v>15.55</v>
      </c>
      <c r="GP359" s="62">
        <v>1345</v>
      </c>
      <c r="GQ359" s="62">
        <v>7.7535095644865137</v>
      </c>
      <c r="GR359" s="62">
        <v>15.553000000000001</v>
      </c>
      <c r="GS359" s="62">
        <v>0</v>
      </c>
      <c r="GT359" s="62">
        <v>0</v>
      </c>
      <c r="GU359" s="62">
        <v>15.556000000000001</v>
      </c>
      <c r="GV359" s="62">
        <v>25</v>
      </c>
      <c r="GW359" s="62">
        <v>0.14225009185652929</v>
      </c>
      <c r="GX359" s="62">
        <v>15.558</v>
      </c>
      <c r="GY359" s="62">
        <v>0</v>
      </c>
      <c r="GZ359" s="62">
        <v>0</v>
      </c>
      <c r="HA359" s="62">
        <v>15.56</v>
      </c>
      <c r="HB359" s="62">
        <v>14780</v>
      </c>
      <c r="HC359" s="62">
        <v>81.720524730179037</v>
      </c>
      <c r="HD359" s="62">
        <v>15.58</v>
      </c>
      <c r="HE359" s="62">
        <v>0</v>
      </c>
      <c r="HF359" s="62">
        <v>0</v>
      </c>
      <c r="HG359" s="62">
        <v>0</v>
      </c>
      <c r="HH359" s="62">
        <v>0</v>
      </c>
      <c r="HI359" s="62">
        <v>0</v>
      </c>
      <c r="HJ359" s="62">
        <v>0</v>
      </c>
      <c r="HK359" s="62">
        <v>0</v>
      </c>
      <c r="HL359" s="62">
        <v>0</v>
      </c>
      <c r="HM359" s="62">
        <v>15.61</v>
      </c>
      <c r="HN359" s="62">
        <v>0</v>
      </c>
      <c r="HO359" s="62">
        <v>0</v>
      </c>
      <c r="HP359" s="62">
        <v>15.61</v>
      </c>
      <c r="HQ359" s="62">
        <v>0</v>
      </c>
      <c r="HR359" s="62">
        <v>0</v>
      </c>
    </row>
    <row r="360" spans="32:226" s="43" customFormat="1">
      <c r="AF360" s="54">
        <v>42529</v>
      </c>
      <c r="AG360" s="43">
        <v>13.585000000000001</v>
      </c>
      <c r="AH360" s="43">
        <v>172020</v>
      </c>
      <c r="AI360" s="43">
        <f t="shared" si="87"/>
        <v>172020</v>
      </c>
      <c r="AK360" s="58">
        <f t="shared" si="88"/>
        <v>42321</v>
      </c>
      <c r="AL360" s="43">
        <f t="shared" si="93"/>
        <v>355</v>
      </c>
      <c r="AM360" s="43">
        <f>IF(AK360="","",NETWORKDAYS(AK360,$AM$2,FERIADOS!$A$1:$A$830)-1)</f>
        <v>285</v>
      </c>
      <c r="AN360" s="63">
        <v>3.8494000000000002</v>
      </c>
      <c r="AO360" s="43">
        <f t="shared" si="89"/>
        <v>15.58</v>
      </c>
      <c r="AP360" s="50">
        <f t="shared" si="90"/>
        <v>229790</v>
      </c>
      <c r="AQ360" s="59">
        <f t="shared" si="92"/>
        <v>495.8866170577802</v>
      </c>
      <c r="AR360" s="59">
        <f t="shared" si="91"/>
        <v>0</v>
      </c>
      <c r="AS360" s="72">
        <v>42321</v>
      </c>
      <c r="AT360" s="73">
        <v>2130.39382273089</v>
      </c>
      <c r="AU360" s="62">
        <v>0</v>
      </c>
      <c r="AV360" s="62">
        <v>0</v>
      </c>
      <c r="AW360" s="62">
        <v>0</v>
      </c>
      <c r="AX360" s="62">
        <v>0</v>
      </c>
      <c r="AY360" s="62">
        <v>0</v>
      </c>
      <c r="AZ360" s="62">
        <v>0</v>
      </c>
      <c r="BA360" s="62">
        <v>0</v>
      </c>
      <c r="BB360" s="62">
        <v>0</v>
      </c>
      <c r="BC360" s="62">
        <v>0</v>
      </c>
      <c r="BD360" s="62">
        <v>0</v>
      </c>
      <c r="BE360" s="62">
        <v>0</v>
      </c>
      <c r="BF360" s="62">
        <v>0</v>
      </c>
      <c r="BG360" s="62">
        <v>0</v>
      </c>
      <c r="BH360" s="62">
        <v>0</v>
      </c>
      <c r="BI360" s="62">
        <v>0</v>
      </c>
      <c r="BJ360" s="62">
        <v>14.16</v>
      </c>
      <c r="BK360" s="62">
        <v>8495</v>
      </c>
      <c r="BL360" s="62">
        <v>0.99044919612288373</v>
      </c>
      <c r="BM360" s="62">
        <v>14.225</v>
      </c>
      <c r="BN360" s="74">
        <v>68590</v>
      </c>
      <c r="BO360" s="75">
        <v>21.269227413167332</v>
      </c>
      <c r="BP360" s="62">
        <v>14.291</v>
      </c>
      <c r="BQ360" s="62">
        <v>31880</v>
      </c>
      <c r="BR360" s="62">
        <v>15.360806981381414</v>
      </c>
      <c r="BS360" s="62">
        <v>14.414999999999999</v>
      </c>
      <c r="BT360" s="62">
        <v>12300</v>
      </c>
      <c r="BU360" s="62">
        <v>7.8829126836021581</v>
      </c>
      <c r="BV360" s="62">
        <v>14.6</v>
      </c>
      <c r="BW360" s="62">
        <v>67400</v>
      </c>
      <c r="BX360" s="62">
        <v>55.259431161796037</v>
      </c>
      <c r="BY360" s="62">
        <v>14.77</v>
      </c>
      <c r="BZ360" s="62">
        <v>9970</v>
      </c>
      <c r="CA360" s="62">
        <v>9.7496973921680326</v>
      </c>
      <c r="CB360" s="62">
        <v>14.949</v>
      </c>
      <c r="CC360" s="62">
        <v>320</v>
      </c>
      <c r="CD360" s="62">
        <v>0.36448366447879926</v>
      </c>
      <c r="CE360" s="62">
        <v>15.085000000000001</v>
      </c>
      <c r="CF360" s="62">
        <v>30085</v>
      </c>
      <c r="CG360" s="62">
        <v>39.213438849460168</v>
      </c>
      <c r="CH360" s="62">
        <v>15.224</v>
      </c>
      <c r="CI360" s="62">
        <v>5</v>
      </c>
      <c r="CJ360" s="62">
        <v>7.2769054683162852E-3</v>
      </c>
      <c r="CK360" s="62">
        <v>15.343</v>
      </c>
      <c r="CL360" s="62">
        <v>10</v>
      </c>
      <c r="CM360" s="62">
        <v>1.6172375809484139E-2</v>
      </c>
      <c r="CN360" s="62">
        <v>15.43</v>
      </c>
      <c r="CO360" s="62">
        <v>12440</v>
      </c>
      <c r="CP360" s="62">
        <v>21.905931590857787</v>
      </c>
      <c r="CQ360" s="62">
        <v>15.535</v>
      </c>
      <c r="CR360" s="62">
        <v>10</v>
      </c>
      <c r="CS360" s="62">
        <v>1.8930409834137813E-2</v>
      </c>
      <c r="CT360" s="62">
        <v>15.535</v>
      </c>
      <c r="CU360" s="62">
        <v>10</v>
      </c>
      <c r="CV360" s="62">
        <v>2.0248686185119255E-2</v>
      </c>
      <c r="CW360" s="62">
        <v>15.535</v>
      </c>
      <c r="CX360" s="62">
        <v>229790</v>
      </c>
      <c r="CY360" s="62">
        <v>495.8866170577802</v>
      </c>
      <c r="CZ360" s="62">
        <v>15.624000000000001</v>
      </c>
      <c r="DA360" s="62">
        <v>10</v>
      </c>
      <c r="DB360" s="62">
        <v>2.2995904368491159E-2</v>
      </c>
      <c r="DC360" s="62">
        <v>15.654999999999999</v>
      </c>
      <c r="DD360" s="62">
        <v>95</v>
      </c>
      <c r="DE360" s="62">
        <v>0.22870229399297728</v>
      </c>
      <c r="DF360" s="62">
        <v>15.69</v>
      </c>
      <c r="DG360" s="62">
        <v>260</v>
      </c>
      <c r="DH360" s="62">
        <v>0.6607690409345276</v>
      </c>
      <c r="DI360" s="62">
        <v>0</v>
      </c>
      <c r="DJ360" s="62">
        <v>0</v>
      </c>
      <c r="DK360" s="62">
        <v>0</v>
      </c>
      <c r="DL360" s="62">
        <v>0</v>
      </c>
      <c r="DM360" s="62">
        <v>0</v>
      </c>
      <c r="DN360" s="62">
        <v>0</v>
      </c>
      <c r="DO360" s="62">
        <v>15.78</v>
      </c>
      <c r="DP360" s="62">
        <v>40355</v>
      </c>
      <c r="DQ360" s="62">
        <v>116.07089079648489</v>
      </c>
      <c r="DR360" s="62">
        <v>0</v>
      </c>
      <c r="DS360" s="62">
        <v>0</v>
      </c>
      <c r="DT360" s="62">
        <v>0</v>
      </c>
      <c r="DU360" s="62">
        <v>0</v>
      </c>
      <c r="DV360" s="62">
        <v>0</v>
      </c>
      <c r="DW360" s="62">
        <v>0</v>
      </c>
      <c r="DX360" s="62">
        <v>15.8</v>
      </c>
      <c r="DY360" s="62">
        <v>18170</v>
      </c>
      <c r="DZ360" s="62">
        <v>58.183302246795222</v>
      </c>
      <c r="EA360" s="62"/>
      <c r="EB360" s="62"/>
      <c r="EC360" s="62"/>
      <c r="ED360" s="62"/>
      <c r="EE360" s="62"/>
      <c r="EF360" s="62"/>
      <c r="EG360" s="62">
        <v>15.78</v>
      </c>
      <c r="EH360" s="62">
        <v>101360</v>
      </c>
      <c r="EI360" s="62">
        <v>353.75145619287565</v>
      </c>
      <c r="EJ360" s="62"/>
      <c r="EK360" s="62">
        <v>0</v>
      </c>
      <c r="EL360" s="62">
        <v>0</v>
      </c>
      <c r="EM360" s="62">
        <v>0</v>
      </c>
      <c r="EN360" s="62">
        <v>0</v>
      </c>
      <c r="EO360" s="62">
        <v>0</v>
      </c>
      <c r="EP360" s="62">
        <v>15.802</v>
      </c>
      <c r="EQ360" s="62">
        <v>480</v>
      </c>
      <c r="ER360" s="62">
        <v>1.8000489827286119</v>
      </c>
      <c r="ES360" s="62">
        <v>15.82</v>
      </c>
      <c r="ET360" s="62">
        <v>4205</v>
      </c>
      <c r="EU360" s="62">
        <v>16.798681933160793</v>
      </c>
      <c r="EV360" s="62">
        <v>15.803000000000001</v>
      </c>
      <c r="EW360" s="62">
        <v>395</v>
      </c>
      <c r="EX360" s="62">
        <v>1.6688097929359582</v>
      </c>
      <c r="EY360" s="62">
        <v>15.79</v>
      </c>
      <c r="EZ360" s="62">
        <v>82580</v>
      </c>
      <c r="FA360" s="62">
        <v>365.54388541987225</v>
      </c>
      <c r="FB360" s="62">
        <v>15.785</v>
      </c>
      <c r="FC360" s="62">
        <v>60</v>
      </c>
      <c r="FD360" s="62">
        <v>0.2763031773030255</v>
      </c>
      <c r="FE360" s="62">
        <v>15.78</v>
      </c>
      <c r="FF360" s="62">
        <v>2415</v>
      </c>
      <c r="FG360" s="62">
        <v>11.515773000630979</v>
      </c>
      <c r="FH360" s="62">
        <v>15.742000000000001</v>
      </c>
      <c r="FI360" s="62">
        <v>550</v>
      </c>
      <c r="FJ360" s="62">
        <v>2.7116860667837073</v>
      </c>
      <c r="FK360" s="62">
        <v>15.71</v>
      </c>
      <c r="FL360" s="76">
        <v>21550</v>
      </c>
      <c r="FM360" s="76">
        <v>109.25779720372969</v>
      </c>
      <c r="FN360" s="76">
        <v>15.681000000000001</v>
      </c>
      <c r="FO360" s="76">
        <v>30</v>
      </c>
      <c r="FP360" s="76">
        <v>0.15570929603890057</v>
      </c>
      <c r="FQ360" s="76">
        <v>15.656000000000001</v>
      </c>
      <c r="FR360" s="76">
        <v>30</v>
      </c>
      <c r="FS360" s="76">
        <v>0.15884259360554609</v>
      </c>
      <c r="FT360" s="76">
        <v>15.631</v>
      </c>
      <c r="FU360" s="76">
        <v>30</v>
      </c>
      <c r="FV360" s="76">
        <v>0.1617642307704894</v>
      </c>
      <c r="FW360" s="76">
        <v>15.61</v>
      </c>
      <c r="FX360" s="76">
        <v>67635</v>
      </c>
      <c r="FY360" s="76">
        <v>370.17661059756074</v>
      </c>
      <c r="FZ360" s="76">
        <v>15.608000000000001</v>
      </c>
      <c r="GA360" s="76">
        <v>20</v>
      </c>
      <c r="GB360" s="76">
        <v>0.1106998938102973</v>
      </c>
      <c r="GC360" s="62">
        <v>15.606999999999999</v>
      </c>
      <c r="GD360" s="62">
        <v>10</v>
      </c>
      <c r="GE360" s="62">
        <v>5.5865787399610435E-2</v>
      </c>
      <c r="GF360" s="62">
        <v>15.605</v>
      </c>
      <c r="GG360" s="62">
        <v>10</v>
      </c>
      <c r="GH360" s="62">
        <v>5.6298570543590512E-2</v>
      </c>
      <c r="GI360" s="62">
        <v>15.603999999999999</v>
      </c>
      <c r="GJ360" s="62">
        <v>125</v>
      </c>
      <c r="GK360" s="62">
        <v>0.70766899530592275</v>
      </c>
      <c r="GL360" s="62">
        <v>15.602</v>
      </c>
      <c r="GM360" s="62">
        <v>10</v>
      </c>
      <c r="GN360" s="62">
        <v>5.6966985886667869E-2</v>
      </c>
      <c r="GO360" s="62">
        <v>15.6</v>
      </c>
      <c r="GP360" s="62">
        <v>1540</v>
      </c>
      <c r="GQ360" s="62">
        <v>8.7783846952673041</v>
      </c>
      <c r="GR360" s="62">
        <v>15.597</v>
      </c>
      <c r="GS360" s="62">
        <v>0</v>
      </c>
      <c r="GT360" s="62">
        <v>0</v>
      </c>
      <c r="GU360" s="62">
        <v>15.593999999999999</v>
      </c>
      <c r="GV360" s="62">
        <v>80</v>
      </c>
      <c r="GW360" s="62">
        <v>0.45031369363452228</v>
      </c>
      <c r="GX360" s="62">
        <v>15.592000000000001</v>
      </c>
      <c r="GY360" s="62">
        <v>0</v>
      </c>
      <c r="GZ360" s="62">
        <v>0</v>
      </c>
      <c r="HA360" s="62">
        <v>15.59</v>
      </c>
      <c r="HB360" s="62">
        <v>7875</v>
      </c>
      <c r="HC360" s="62">
        <v>43.087970970357958</v>
      </c>
      <c r="HD360" s="62">
        <v>15.61</v>
      </c>
      <c r="HE360" s="62">
        <v>0</v>
      </c>
      <c r="HF360" s="62">
        <v>0</v>
      </c>
      <c r="HG360" s="62">
        <v>0</v>
      </c>
      <c r="HH360" s="62">
        <v>0</v>
      </c>
      <c r="HI360" s="62">
        <v>0</v>
      </c>
      <c r="HJ360" s="62">
        <v>0</v>
      </c>
      <c r="HK360" s="62">
        <v>0</v>
      </c>
      <c r="HL360" s="62">
        <v>0</v>
      </c>
      <c r="HM360" s="62">
        <v>15.64</v>
      </c>
      <c r="HN360" s="62">
        <v>0</v>
      </c>
      <c r="HO360" s="62">
        <v>0</v>
      </c>
      <c r="HP360" s="62">
        <v>15.64</v>
      </c>
      <c r="HQ360" s="62">
        <v>0</v>
      </c>
      <c r="HR360" s="62">
        <v>0</v>
      </c>
    </row>
    <row r="361" spans="32:226" s="43" customFormat="1">
      <c r="AF361" s="54">
        <v>42530</v>
      </c>
      <c r="AG361" s="43">
        <v>13.68</v>
      </c>
      <c r="AH361" s="43">
        <v>178890</v>
      </c>
      <c r="AI361" s="43">
        <f t="shared" si="87"/>
        <v>178890</v>
      </c>
      <c r="AK361" s="58">
        <f t="shared" si="88"/>
        <v>42320</v>
      </c>
      <c r="AL361" s="43">
        <f t="shared" si="93"/>
        <v>356</v>
      </c>
      <c r="AM361" s="43">
        <f>IF(AK361="","",NETWORKDAYS(AK361,$AM$2,FERIADOS!$A$1:$A$830)-1)</f>
        <v>286</v>
      </c>
      <c r="AN361" s="63">
        <v>3.7711000000000001</v>
      </c>
      <c r="AO361" s="43">
        <f t="shared" si="89"/>
        <v>15.54</v>
      </c>
      <c r="AP361" s="50">
        <f t="shared" si="90"/>
        <v>162640</v>
      </c>
      <c r="AQ361" s="59">
        <f t="shared" si="92"/>
        <v>359.58055299408176</v>
      </c>
      <c r="AR361" s="59">
        <f t="shared" si="91"/>
        <v>0</v>
      </c>
      <c r="AS361" s="72">
        <v>42320</v>
      </c>
      <c r="AT361" s="73">
        <v>2666.7632472970208</v>
      </c>
      <c r="AU361" s="62">
        <v>0</v>
      </c>
      <c r="AV361" s="62">
        <v>0</v>
      </c>
      <c r="AW361" s="62">
        <v>0</v>
      </c>
      <c r="AX361" s="62">
        <v>0</v>
      </c>
      <c r="AY361" s="62">
        <v>0</v>
      </c>
      <c r="AZ361" s="62">
        <v>0</v>
      </c>
      <c r="BA361" s="62">
        <v>0</v>
      </c>
      <c r="BB361" s="62">
        <v>0</v>
      </c>
      <c r="BC361" s="62">
        <v>0</v>
      </c>
      <c r="BD361" s="62">
        <v>0</v>
      </c>
      <c r="BE361" s="62">
        <v>0</v>
      </c>
      <c r="BF361" s="62">
        <v>0</v>
      </c>
      <c r="BG361" s="62">
        <v>0</v>
      </c>
      <c r="BH361" s="62">
        <v>0</v>
      </c>
      <c r="BI361" s="62">
        <v>0</v>
      </c>
      <c r="BJ361" s="62">
        <v>14.163</v>
      </c>
      <c r="BK361" s="62">
        <v>56280</v>
      </c>
      <c r="BL361" s="62">
        <v>7.2092869021235133</v>
      </c>
      <c r="BM361" s="62">
        <v>14.218999999999999</v>
      </c>
      <c r="BN361" s="74">
        <v>116535</v>
      </c>
      <c r="BO361" s="75">
        <v>37.923080080896959</v>
      </c>
      <c r="BP361" s="62">
        <v>14.3</v>
      </c>
      <c r="BQ361" s="62">
        <v>32400</v>
      </c>
      <c r="BR361" s="62">
        <v>16.215078529041488</v>
      </c>
      <c r="BS361" s="62">
        <v>14.414999999999999</v>
      </c>
      <c r="BT361" s="62">
        <v>475</v>
      </c>
      <c r="BU361" s="62">
        <v>0.31477314675936402</v>
      </c>
      <c r="BV361" s="62">
        <v>14.61</v>
      </c>
      <c r="BW361" s="62">
        <v>92805</v>
      </c>
      <c r="BX361" s="62">
        <v>78.425273473147513</v>
      </c>
      <c r="BY361" s="62">
        <v>14.79</v>
      </c>
      <c r="BZ361" s="62">
        <v>625</v>
      </c>
      <c r="CA361" s="62">
        <v>0.62875382210272013</v>
      </c>
      <c r="CB361" s="62">
        <v>14.965</v>
      </c>
      <c r="CC361" s="62">
        <v>3725</v>
      </c>
      <c r="CD361" s="62">
        <v>4.3591742768651089</v>
      </c>
      <c r="CE361" s="62">
        <v>15.08</v>
      </c>
      <c r="CF361" s="62">
        <v>73970</v>
      </c>
      <c r="CG361" s="62">
        <v>98.986756791273478</v>
      </c>
      <c r="CH361" s="62">
        <v>15.209</v>
      </c>
      <c r="CI361" s="62">
        <v>2565</v>
      </c>
      <c r="CJ361" s="62">
        <v>3.8304349756723908</v>
      </c>
      <c r="CK361" s="62">
        <v>15.319000000000001</v>
      </c>
      <c r="CL361" s="62">
        <v>815</v>
      </c>
      <c r="CM361" s="62">
        <v>1.3517864699287427</v>
      </c>
      <c r="CN361" s="62">
        <v>15.4</v>
      </c>
      <c r="CO361" s="62">
        <v>24395</v>
      </c>
      <c r="CP361" s="62">
        <v>44.042102594725648</v>
      </c>
      <c r="CQ361" s="62">
        <v>15.497999999999999</v>
      </c>
      <c r="CR361" s="62">
        <v>25</v>
      </c>
      <c r="CS361" s="62">
        <v>4.8509495527100217E-2</v>
      </c>
      <c r="CT361" s="62">
        <v>15.497999999999999</v>
      </c>
      <c r="CU361" s="62">
        <v>25</v>
      </c>
      <c r="CV361" s="62">
        <v>5.1872875207014627E-2</v>
      </c>
      <c r="CW361" s="62">
        <v>15.497999999999999</v>
      </c>
      <c r="CX361" s="62">
        <v>162640</v>
      </c>
      <c r="CY361" s="62">
        <v>359.58055299408176</v>
      </c>
      <c r="CZ361" s="62">
        <v>15.587</v>
      </c>
      <c r="DA361" s="62">
        <v>10</v>
      </c>
      <c r="DB361" s="62">
        <v>2.3552797314901657E-2</v>
      </c>
      <c r="DC361" s="62">
        <v>15.621</v>
      </c>
      <c r="DD361" s="62">
        <v>15</v>
      </c>
      <c r="DE361" s="62">
        <v>3.697737304386204E-2</v>
      </c>
      <c r="DF361" s="62">
        <v>15.659000000000001</v>
      </c>
      <c r="DG361" s="62">
        <v>470</v>
      </c>
      <c r="DH361" s="62">
        <v>1.2228372828408494</v>
      </c>
      <c r="DI361" s="62">
        <v>0</v>
      </c>
      <c r="DJ361" s="62">
        <v>0</v>
      </c>
      <c r="DK361" s="62">
        <v>0</v>
      </c>
      <c r="DL361" s="62">
        <v>0</v>
      </c>
      <c r="DM361" s="62">
        <v>0</v>
      </c>
      <c r="DN361" s="62">
        <v>0</v>
      </c>
      <c r="DO361" s="62">
        <v>15.74</v>
      </c>
      <c r="DP361" s="62">
        <v>14115</v>
      </c>
      <c r="DQ361" s="62">
        <v>41.555844465091454</v>
      </c>
      <c r="DR361" s="62">
        <v>0</v>
      </c>
      <c r="DS361" s="62">
        <v>0</v>
      </c>
      <c r="DT361" s="62">
        <v>0</v>
      </c>
      <c r="DU361" s="62">
        <v>0</v>
      </c>
      <c r="DV361" s="62">
        <v>0</v>
      </c>
      <c r="DW361" s="62">
        <v>0</v>
      </c>
      <c r="DX361" s="62">
        <v>15.77</v>
      </c>
      <c r="DY361" s="62">
        <v>21655</v>
      </c>
      <c r="DZ361" s="62">
        <v>70.943678819686951</v>
      </c>
      <c r="EA361" s="62"/>
      <c r="EB361" s="62"/>
      <c r="EC361" s="62"/>
      <c r="ED361" s="62"/>
      <c r="EE361" s="62"/>
      <c r="EF361" s="62"/>
      <c r="EG361" s="62">
        <v>15.72</v>
      </c>
      <c r="EH361" s="62">
        <v>112050</v>
      </c>
      <c r="EI361" s="62">
        <v>400.34179253044402</v>
      </c>
      <c r="EJ361" s="62"/>
      <c r="EK361" s="62">
        <v>0</v>
      </c>
      <c r="EL361" s="62">
        <v>0</v>
      </c>
      <c r="EM361" s="62">
        <v>0</v>
      </c>
      <c r="EN361" s="62">
        <v>0</v>
      </c>
      <c r="EO361" s="62">
        <v>0</v>
      </c>
      <c r="EP361" s="62">
        <v>15.742000000000001</v>
      </c>
      <c r="EQ361" s="62">
        <v>5590</v>
      </c>
      <c r="ER361" s="62">
        <v>21.45919436728844</v>
      </c>
      <c r="ES361" s="62">
        <v>15.76</v>
      </c>
      <c r="ET361" s="62">
        <v>4165</v>
      </c>
      <c r="EU361" s="62">
        <v>17.032133674472394</v>
      </c>
      <c r="EV361" s="62">
        <v>15.743</v>
      </c>
      <c r="EW361" s="62">
        <v>2845</v>
      </c>
      <c r="EX361" s="62">
        <v>12.303711563975407</v>
      </c>
      <c r="EY361" s="62">
        <v>15.73</v>
      </c>
      <c r="EZ361" s="62">
        <v>73490</v>
      </c>
      <c r="FA361" s="62">
        <v>333.00082766660836</v>
      </c>
      <c r="FB361" s="62">
        <v>15.718999999999999</v>
      </c>
      <c r="FC361" s="62">
        <v>620</v>
      </c>
      <c r="FD361" s="62">
        <v>2.9234232949143171</v>
      </c>
      <c r="FE361" s="62">
        <v>15.71</v>
      </c>
      <c r="FF361" s="62">
        <v>14280</v>
      </c>
      <c r="FG361" s="62">
        <v>69.737239986644113</v>
      </c>
      <c r="FH361" s="62">
        <v>15.667</v>
      </c>
      <c r="FI361" s="62">
        <v>440</v>
      </c>
      <c r="FJ361" s="62">
        <v>2.2223824076378196</v>
      </c>
      <c r="FK361" s="62">
        <v>15.63</v>
      </c>
      <c r="FL361" s="76">
        <v>6485</v>
      </c>
      <c r="FM361" s="76">
        <v>33.693463105785817</v>
      </c>
      <c r="FN361" s="76">
        <v>15.600999999999999</v>
      </c>
      <c r="FO361" s="76">
        <v>15</v>
      </c>
      <c r="FP361" s="76">
        <v>7.9793263325554545E-2</v>
      </c>
      <c r="FQ361" s="76">
        <v>15.576000000000001</v>
      </c>
      <c r="FR361" s="76">
        <v>125</v>
      </c>
      <c r="FS361" s="76">
        <v>0.67840672924546597</v>
      </c>
      <c r="FT361" s="76">
        <v>15.551</v>
      </c>
      <c r="FU361" s="76">
        <v>55</v>
      </c>
      <c r="FV361" s="76">
        <v>0.30403025315840093</v>
      </c>
      <c r="FW361" s="76">
        <v>15.53</v>
      </c>
      <c r="FX361" s="76">
        <v>142915</v>
      </c>
      <c r="FY361" s="76">
        <v>801.98575490214535</v>
      </c>
      <c r="FZ361" s="76">
        <v>15.532</v>
      </c>
      <c r="GA361" s="76">
        <v>30</v>
      </c>
      <c r="GB361" s="76">
        <v>0.17023615270397571</v>
      </c>
      <c r="GC361" s="62">
        <v>15.534000000000001</v>
      </c>
      <c r="GD361" s="62">
        <v>40</v>
      </c>
      <c r="GE361" s="62">
        <v>0.22908725036788272</v>
      </c>
      <c r="GF361" s="62">
        <v>15.536</v>
      </c>
      <c r="GG361" s="62">
        <v>15</v>
      </c>
      <c r="GH361" s="62">
        <v>8.6564076622714939E-2</v>
      </c>
      <c r="GI361" s="62">
        <v>15.537000000000001</v>
      </c>
      <c r="GJ361" s="62">
        <v>950</v>
      </c>
      <c r="GK361" s="62">
        <v>5.5130531147564099</v>
      </c>
      <c r="GL361" s="62">
        <v>15.54</v>
      </c>
      <c r="GM361" s="62">
        <v>55</v>
      </c>
      <c r="GN361" s="62">
        <v>0.3211399418833053</v>
      </c>
      <c r="GO361" s="62">
        <v>15.542999999999999</v>
      </c>
      <c r="GP361" s="62">
        <v>4760</v>
      </c>
      <c r="GQ361" s="62">
        <v>27.807104991144318</v>
      </c>
      <c r="GR361" s="62">
        <v>15.545</v>
      </c>
      <c r="GS361" s="62">
        <v>30</v>
      </c>
      <c r="GT361" s="62">
        <v>0.17449743802448733</v>
      </c>
      <c r="GU361" s="62">
        <v>15.547000000000001</v>
      </c>
      <c r="GV361" s="62">
        <v>930</v>
      </c>
      <c r="GW361" s="62">
        <v>5.3629443060094486</v>
      </c>
      <c r="GX361" s="62">
        <v>15.548</v>
      </c>
      <c r="GY361" s="62">
        <v>0</v>
      </c>
      <c r="GZ361" s="62">
        <v>0</v>
      </c>
      <c r="HA361" s="62">
        <v>15.55</v>
      </c>
      <c r="HB361" s="62">
        <v>29370</v>
      </c>
      <c r="HC361" s="62">
        <v>164.58613911453205</v>
      </c>
      <c r="HD361" s="62">
        <v>15.57</v>
      </c>
      <c r="HE361" s="62">
        <v>0</v>
      </c>
      <c r="HF361" s="62">
        <v>0</v>
      </c>
      <c r="HG361" s="62">
        <v>0</v>
      </c>
      <c r="HH361" s="62">
        <v>0</v>
      </c>
      <c r="HI361" s="62">
        <v>0</v>
      </c>
      <c r="HJ361" s="62">
        <v>0</v>
      </c>
      <c r="HK361" s="62">
        <v>0</v>
      </c>
      <c r="HL361" s="62">
        <v>0</v>
      </c>
      <c r="HM361" s="62">
        <v>15.6</v>
      </c>
      <c r="HN361" s="62">
        <v>0</v>
      </c>
      <c r="HO361" s="62">
        <v>0</v>
      </c>
      <c r="HP361" s="62">
        <v>15.6</v>
      </c>
      <c r="HQ361" s="62">
        <v>0</v>
      </c>
      <c r="HR361" s="62">
        <v>0</v>
      </c>
    </row>
    <row r="362" spans="32:226" s="43" customFormat="1">
      <c r="AF362" s="54">
        <v>42531</v>
      </c>
      <c r="AG362" s="43">
        <v>13.705</v>
      </c>
      <c r="AH362" s="43">
        <v>96567</v>
      </c>
      <c r="AI362" s="43">
        <f t="shared" si="87"/>
        <v>96567</v>
      </c>
      <c r="AK362" s="58">
        <f t="shared" si="88"/>
        <v>42319</v>
      </c>
      <c r="AL362" s="43">
        <f t="shared" si="93"/>
        <v>357</v>
      </c>
      <c r="AM362" s="43">
        <f>IF(AK362="","",NETWORKDAYS(AK362,$AM$2,FERIADOS!$A$1:$A$830)-1)</f>
        <v>287</v>
      </c>
      <c r="AN362" s="63">
        <v>3.7610000000000001</v>
      </c>
      <c r="AO362" s="43">
        <f t="shared" si="89"/>
        <v>15.47</v>
      </c>
      <c r="AP362" s="50">
        <f t="shared" si="90"/>
        <v>112955</v>
      </c>
      <c r="AQ362" s="59">
        <f t="shared" si="92"/>
        <v>251.45998274937864</v>
      </c>
      <c r="AR362" s="59">
        <f t="shared" si="91"/>
        <v>0</v>
      </c>
      <c r="AS362" s="72">
        <v>42319</v>
      </c>
      <c r="AT362" s="73">
        <v>1728.9476586276749</v>
      </c>
      <c r="AU362" s="62">
        <v>0</v>
      </c>
      <c r="AV362" s="62">
        <v>0</v>
      </c>
      <c r="AW362" s="62">
        <v>0</v>
      </c>
      <c r="AX362" s="62">
        <v>0</v>
      </c>
      <c r="AY362" s="62">
        <v>0</v>
      </c>
      <c r="AZ362" s="62">
        <v>0</v>
      </c>
      <c r="BA362" s="62">
        <v>0</v>
      </c>
      <c r="BB362" s="62">
        <v>0</v>
      </c>
      <c r="BC362" s="62">
        <v>0</v>
      </c>
      <c r="BD362" s="62">
        <v>0</v>
      </c>
      <c r="BE362" s="62">
        <v>0</v>
      </c>
      <c r="BF362" s="62">
        <v>0</v>
      </c>
      <c r="BG362" s="62">
        <v>0</v>
      </c>
      <c r="BH362" s="62">
        <v>0</v>
      </c>
      <c r="BI362" s="62">
        <v>0</v>
      </c>
      <c r="BJ362" s="62">
        <v>14.154999999999999</v>
      </c>
      <c r="BK362" s="62">
        <v>20245</v>
      </c>
      <c r="BL362" s="62">
        <v>2.7847608904014405</v>
      </c>
      <c r="BM362" s="62">
        <v>14.22</v>
      </c>
      <c r="BN362" s="74">
        <v>120120</v>
      </c>
      <c r="BO362" s="75">
        <v>40.261783018699937</v>
      </c>
      <c r="BP362" s="62">
        <v>14.315</v>
      </c>
      <c r="BQ362" s="62">
        <v>9920</v>
      </c>
      <c r="BR362" s="62">
        <v>5.0633393976919363</v>
      </c>
      <c r="BS362" s="62">
        <v>14.404999999999999</v>
      </c>
      <c r="BT362" s="62">
        <v>2975</v>
      </c>
      <c r="BU362" s="62">
        <v>2.0022827823284208</v>
      </c>
      <c r="BV362" s="62">
        <v>14.605</v>
      </c>
      <c r="BW362" s="62">
        <v>33180</v>
      </c>
      <c r="BX362" s="62">
        <v>28.390393413700256</v>
      </c>
      <c r="BY362" s="62">
        <v>14.77</v>
      </c>
      <c r="BZ362" s="62">
        <v>1560</v>
      </c>
      <c r="CA362" s="62">
        <v>1.5865708643959191</v>
      </c>
      <c r="CB362" s="62">
        <v>14.97</v>
      </c>
      <c r="CC362" s="62">
        <v>1260</v>
      </c>
      <c r="CD362" s="62">
        <v>1.4882616258131123</v>
      </c>
      <c r="CE362" s="62">
        <v>15.05</v>
      </c>
      <c r="CF362" s="62">
        <v>22795</v>
      </c>
      <c r="CG362" s="62">
        <v>30.773379370999759</v>
      </c>
      <c r="CH362" s="62">
        <v>15.172000000000001</v>
      </c>
      <c r="CI362" s="62">
        <v>80</v>
      </c>
      <c r="CJ362" s="62">
        <v>0.12044935927397481</v>
      </c>
      <c r="CK362" s="62">
        <v>15.278</v>
      </c>
      <c r="CL362" s="62">
        <v>110</v>
      </c>
      <c r="CM362" s="62">
        <v>0.18385100504792026</v>
      </c>
      <c r="CN362" s="62">
        <v>15.355</v>
      </c>
      <c r="CO362" s="62">
        <v>13515</v>
      </c>
      <c r="CP362" s="62">
        <v>24.578102682943715</v>
      </c>
      <c r="CQ362" s="62">
        <v>15.435</v>
      </c>
      <c r="CR362" s="62">
        <v>5420</v>
      </c>
      <c r="CS362" s="62">
        <v>10.593506427715212</v>
      </c>
      <c r="CT362" s="62">
        <v>15.435</v>
      </c>
      <c r="CU362" s="62">
        <v>5420</v>
      </c>
      <c r="CV362" s="62">
        <v>11.32501648795056</v>
      </c>
      <c r="CW362" s="62">
        <v>15.435</v>
      </c>
      <c r="CX362" s="62">
        <v>112955</v>
      </c>
      <c r="CY362" s="62">
        <v>251.45998274937864</v>
      </c>
      <c r="CZ362" s="62">
        <v>15.52</v>
      </c>
      <c r="DA362" s="62">
        <v>10</v>
      </c>
      <c r="DB362" s="62">
        <v>2.370949839690548E-2</v>
      </c>
      <c r="DC362" s="62">
        <v>15.555</v>
      </c>
      <c r="DD362" s="62">
        <v>10</v>
      </c>
      <c r="DE362" s="62">
        <v>2.4811681783602098E-2</v>
      </c>
      <c r="DF362" s="62">
        <v>15.595000000000001</v>
      </c>
      <c r="DG362" s="62">
        <v>65</v>
      </c>
      <c r="DH362" s="62">
        <v>0.17018154009638797</v>
      </c>
      <c r="DI362" s="62">
        <v>0</v>
      </c>
      <c r="DJ362" s="62">
        <v>0</v>
      </c>
      <c r="DK362" s="62">
        <v>0</v>
      </c>
      <c r="DL362" s="62">
        <v>0</v>
      </c>
      <c r="DM362" s="62">
        <v>0</v>
      </c>
      <c r="DN362" s="62">
        <v>0</v>
      </c>
      <c r="DO362" s="62">
        <v>15.68</v>
      </c>
      <c r="DP362" s="62">
        <v>12690</v>
      </c>
      <c r="DQ362" s="62">
        <v>37.581526974278376</v>
      </c>
      <c r="DR362" s="62">
        <v>0</v>
      </c>
      <c r="DS362" s="62">
        <v>0</v>
      </c>
      <c r="DT362" s="62">
        <v>0</v>
      </c>
      <c r="DU362" s="62">
        <v>0</v>
      </c>
      <c r="DV362" s="62">
        <v>0</v>
      </c>
      <c r="DW362" s="62">
        <v>0</v>
      </c>
      <c r="DX362" s="62">
        <v>15.72</v>
      </c>
      <c r="DY362" s="62">
        <v>16980</v>
      </c>
      <c r="DZ362" s="62">
        <v>55.93206788967337</v>
      </c>
      <c r="EA362" s="62"/>
      <c r="EB362" s="62"/>
      <c r="EC362" s="62"/>
      <c r="ED362" s="62"/>
      <c r="EE362" s="62"/>
      <c r="EF362" s="62"/>
      <c r="EG362" s="62">
        <v>15.71</v>
      </c>
      <c r="EH362" s="62">
        <v>68690</v>
      </c>
      <c r="EI362" s="62">
        <v>246.46354151504428</v>
      </c>
      <c r="EJ362" s="62"/>
      <c r="EK362" s="62">
        <v>0</v>
      </c>
      <c r="EL362" s="62">
        <v>0</v>
      </c>
      <c r="EM362" s="62">
        <v>0</v>
      </c>
      <c r="EN362" s="62">
        <v>0</v>
      </c>
      <c r="EO362" s="62">
        <v>0</v>
      </c>
      <c r="EP362" s="62">
        <v>15.743</v>
      </c>
      <c r="EQ362" s="62">
        <v>4650</v>
      </c>
      <c r="ER362" s="62">
        <v>17.917669521751822</v>
      </c>
      <c r="ES362" s="62">
        <v>15.77</v>
      </c>
      <c r="ET362" s="62">
        <v>8375</v>
      </c>
      <c r="EU362" s="62">
        <v>34.361567878255705</v>
      </c>
      <c r="EV362" s="62">
        <v>15.776</v>
      </c>
      <c r="EW362" s="62">
        <v>2790</v>
      </c>
      <c r="EX362" s="62">
        <v>12.09456555478943</v>
      </c>
      <c r="EY362" s="62">
        <v>15.78</v>
      </c>
      <c r="EZ362" s="62">
        <v>46325</v>
      </c>
      <c r="FA362" s="62">
        <v>210.24427587927318</v>
      </c>
      <c r="FB362" s="62">
        <v>15.78</v>
      </c>
      <c r="FC362" s="62">
        <v>40</v>
      </c>
      <c r="FD362" s="62">
        <v>0.18879326916032882</v>
      </c>
      <c r="FE362" s="62">
        <v>15.78</v>
      </c>
      <c r="FF362" s="62">
        <v>4705</v>
      </c>
      <c r="FG362" s="62">
        <v>22.986656837859908</v>
      </c>
      <c r="FH362" s="62">
        <v>15.736000000000001</v>
      </c>
      <c r="FI362" s="62">
        <v>50</v>
      </c>
      <c r="FJ362" s="62">
        <v>0.25259986205319412</v>
      </c>
      <c r="FK362" s="62">
        <v>15.699</v>
      </c>
      <c r="FL362" s="76">
        <v>5400</v>
      </c>
      <c r="FM362" s="76">
        <v>28.056491480731278</v>
      </c>
      <c r="FN362" s="76">
        <v>15.667999999999999</v>
      </c>
      <c r="FO362" s="76">
        <v>5</v>
      </c>
      <c r="FP362" s="76">
        <v>2.6595127381210698E-2</v>
      </c>
      <c r="FQ362" s="76">
        <v>15.64</v>
      </c>
      <c r="FR362" s="76">
        <v>55</v>
      </c>
      <c r="FS362" s="76">
        <v>0.29845692181732925</v>
      </c>
      <c r="FT362" s="76">
        <v>15.613</v>
      </c>
      <c r="FU362" s="76">
        <v>5</v>
      </c>
      <c r="FV362" s="76">
        <v>2.7632828508511512E-2</v>
      </c>
      <c r="FW362" s="76">
        <v>15.59</v>
      </c>
      <c r="FX362" s="76">
        <v>86600</v>
      </c>
      <c r="FY362" s="76">
        <v>485.82349071031018</v>
      </c>
      <c r="FZ362" s="76">
        <v>15.59</v>
      </c>
      <c r="GA362" s="76">
        <v>0</v>
      </c>
      <c r="GB362" s="76">
        <v>0</v>
      </c>
      <c r="GC362" s="62">
        <v>15.59</v>
      </c>
      <c r="GD362" s="62">
        <v>0</v>
      </c>
      <c r="GE362" s="62">
        <v>0</v>
      </c>
      <c r="GF362" s="62">
        <v>15.59</v>
      </c>
      <c r="GG362" s="62">
        <v>0</v>
      </c>
      <c r="GH362" s="62">
        <v>0</v>
      </c>
      <c r="GI362" s="62">
        <v>15.59</v>
      </c>
      <c r="GJ362" s="62">
        <v>480</v>
      </c>
      <c r="GK362" s="62">
        <v>2.7841293875393176</v>
      </c>
      <c r="GL362" s="62">
        <v>15.595000000000001</v>
      </c>
      <c r="GM362" s="62">
        <v>0</v>
      </c>
      <c r="GN362" s="62">
        <v>0</v>
      </c>
      <c r="GO362" s="62">
        <v>15.6</v>
      </c>
      <c r="GP362" s="62">
        <v>4280</v>
      </c>
      <c r="GQ362" s="62">
        <v>24.969647085392619</v>
      </c>
      <c r="GR362" s="62">
        <v>15.6</v>
      </c>
      <c r="GS362" s="62">
        <v>0</v>
      </c>
      <c r="GT362" s="62">
        <v>0</v>
      </c>
      <c r="GU362" s="62">
        <v>15.6</v>
      </c>
      <c r="GV362" s="62">
        <v>25</v>
      </c>
      <c r="GW362" s="62">
        <v>0.14393810002491442</v>
      </c>
      <c r="GX362" s="62">
        <v>15.6</v>
      </c>
      <c r="GY362" s="62">
        <v>0</v>
      </c>
      <c r="GZ362" s="62">
        <v>0</v>
      </c>
      <c r="HA362" s="62">
        <v>15.6</v>
      </c>
      <c r="HB362" s="62">
        <v>24515</v>
      </c>
      <c r="HC362" s="62">
        <v>137.12805377355212</v>
      </c>
      <c r="HD362" s="62">
        <v>15.62</v>
      </c>
      <c r="HE362" s="62">
        <v>0</v>
      </c>
      <c r="HF362" s="62">
        <v>0</v>
      </c>
      <c r="HG362" s="62">
        <v>0</v>
      </c>
      <c r="HH362" s="62">
        <v>0</v>
      </c>
      <c r="HI362" s="62">
        <v>0</v>
      </c>
      <c r="HJ362" s="62">
        <v>0</v>
      </c>
      <c r="HK362" s="62">
        <v>0</v>
      </c>
      <c r="HL362" s="62">
        <v>0</v>
      </c>
      <c r="HM362" s="62">
        <v>15.65</v>
      </c>
      <c r="HN362" s="62">
        <v>0</v>
      </c>
      <c r="HO362" s="62">
        <v>0</v>
      </c>
      <c r="HP362" s="62">
        <v>15.65</v>
      </c>
      <c r="HQ362" s="62">
        <v>200</v>
      </c>
      <c r="HR362" s="62">
        <v>0.83557523365962105</v>
      </c>
    </row>
    <row r="363" spans="32:226" s="43" customFormat="1">
      <c r="AF363" s="54">
        <v>42534</v>
      </c>
      <c r="AG363" s="43">
        <v>13.705</v>
      </c>
      <c r="AH363" s="43">
        <v>123295</v>
      </c>
      <c r="AI363" s="43">
        <f t="shared" si="87"/>
        <v>123295</v>
      </c>
      <c r="AK363" s="58">
        <f t="shared" si="88"/>
        <v>42318</v>
      </c>
      <c r="AL363" s="43">
        <f t="shared" si="93"/>
        <v>358</v>
      </c>
      <c r="AM363" s="43">
        <f>IF(AK363="","",NETWORKDAYS(AK363,$AM$2,FERIADOS!$A$1:$A$830)-1)</f>
        <v>288</v>
      </c>
      <c r="AN363" s="63">
        <v>3.7477999999999998</v>
      </c>
      <c r="AO363" s="43">
        <f t="shared" si="89"/>
        <v>15.52</v>
      </c>
      <c r="AP363" s="50">
        <f t="shared" si="90"/>
        <v>213300</v>
      </c>
      <c r="AQ363" s="59">
        <f t="shared" si="92"/>
        <v>477.46441882027119</v>
      </c>
      <c r="AR363" s="59">
        <f t="shared" si="91"/>
        <v>0</v>
      </c>
      <c r="AS363" s="72">
        <v>42318</v>
      </c>
      <c r="AT363" s="73">
        <v>2565.3818787107029</v>
      </c>
      <c r="AU363" s="62">
        <v>0</v>
      </c>
      <c r="AV363" s="62">
        <v>0</v>
      </c>
      <c r="AW363" s="62">
        <v>0</v>
      </c>
      <c r="AX363" s="62">
        <v>0</v>
      </c>
      <c r="AY363" s="62">
        <v>0</v>
      </c>
      <c r="AZ363" s="62">
        <v>0</v>
      </c>
      <c r="BA363" s="62">
        <v>0</v>
      </c>
      <c r="BB363" s="62">
        <v>0</v>
      </c>
      <c r="BC363" s="62">
        <v>0</v>
      </c>
      <c r="BD363" s="62">
        <v>0</v>
      </c>
      <c r="BE363" s="62">
        <v>0</v>
      </c>
      <c r="BF363" s="62">
        <v>0</v>
      </c>
      <c r="BG363" s="62">
        <v>0</v>
      </c>
      <c r="BH363" s="62">
        <v>0</v>
      </c>
      <c r="BI363" s="62">
        <v>0</v>
      </c>
      <c r="BJ363" s="62">
        <v>14.156000000000001</v>
      </c>
      <c r="BK363" s="62">
        <v>26575</v>
      </c>
      <c r="BL363" s="62">
        <v>3.910811222813535</v>
      </c>
      <c r="BM363" s="62">
        <v>14.24</v>
      </c>
      <c r="BN363" s="74">
        <v>60395</v>
      </c>
      <c r="BO363" s="75">
        <v>20.8483085029706</v>
      </c>
      <c r="BP363" s="62">
        <v>14.329000000000001</v>
      </c>
      <c r="BQ363" s="62">
        <v>9530</v>
      </c>
      <c r="BR363" s="62">
        <v>4.9636635807440115</v>
      </c>
      <c r="BS363" s="62">
        <v>14.46</v>
      </c>
      <c r="BT363" s="62">
        <v>15060</v>
      </c>
      <c r="BU363" s="62">
        <v>10.293499147469964</v>
      </c>
      <c r="BV363" s="62">
        <v>14.625</v>
      </c>
      <c r="BW363" s="62">
        <v>54680</v>
      </c>
      <c r="BX363" s="62">
        <v>47.393533612667241</v>
      </c>
      <c r="BY363" s="62">
        <v>14.81</v>
      </c>
      <c r="BZ363" s="62">
        <v>8810</v>
      </c>
      <c r="CA363" s="62">
        <v>9.0582113996781999</v>
      </c>
      <c r="CB363" s="62">
        <v>14.957000000000001</v>
      </c>
      <c r="CC363" s="62">
        <v>10</v>
      </c>
      <c r="CD363" s="62">
        <v>1.193396826998709E-2</v>
      </c>
      <c r="CE363" s="62">
        <v>15.07</v>
      </c>
      <c r="CF363" s="62">
        <v>35515</v>
      </c>
      <c r="CG363" s="62">
        <v>48.372423374950507</v>
      </c>
      <c r="CH363" s="62">
        <v>15.194000000000001</v>
      </c>
      <c r="CI363" s="62">
        <v>10</v>
      </c>
      <c r="CJ363" s="62">
        <v>1.5178697542271132E-2</v>
      </c>
      <c r="CK363" s="62">
        <v>15.3</v>
      </c>
      <c r="CL363" s="62">
        <v>1015</v>
      </c>
      <c r="CM363" s="62">
        <v>1.7091650569507604</v>
      </c>
      <c r="CN363" s="62">
        <v>15.375</v>
      </c>
      <c r="CO363" s="62">
        <v>75695</v>
      </c>
      <c r="CP363" s="62">
        <v>138.62914802097995</v>
      </c>
      <c r="CQ363" s="62">
        <v>15.475999999999999</v>
      </c>
      <c r="CR363" s="62">
        <v>20010</v>
      </c>
      <c r="CS363" s="62">
        <v>39.357141580281443</v>
      </c>
      <c r="CT363" s="62">
        <v>15.475999999999999</v>
      </c>
      <c r="CU363" s="62">
        <v>20010</v>
      </c>
      <c r="CV363" s="62">
        <v>42.060864636880936</v>
      </c>
      <c r="CW363" s="62">
        <v>15.475999999999999</v>
      </c>
      <c r="CX363" s="62">
        <v>213300</v>
      </c>
      <c r="CY363" s="62">
        <v>477.46441882027119</v>
      </c>
      <c r="CZ363" s="62">
        <v>15.56</v>
      </c>
      <c r="DA363" s="62">
        <v>610</v>
      </c>
      <c r="DB363" s="62">
        <v>1.4540966558280501</v>
      </c>
      <c r="DC363" s="62">
        <v>15.587999999999999</v>
      </c>
      <c r="DD363" s="62">
        <v>15</v>
      </c>
      <c r="DE363" s="62">
        <v>3.7416346165354226E-2</v>
      </c>
      <c r="DF363" s="62">
        <v>15.62</v>
      </c>
      <c r="DG363" s="62">
        <v>995</v>
      </c>
      <c r="DH363" s="62">
        <v>2.6188449679338786</v>
      </c>
      <c r="DI363" s="62">
        <v>0</v>
      </c>
      <c r="DJ363" s="62">
        <v>0</v>
      </c>
      <c r="DK363" s="62">
        <v>0</v>
      </c>
      <c r="DL363" s="62">
        <v>0</v>
      </c>
      <c r="DM363" s="62">
        <v>0</v>
      </c>
      <c r="DN363" s="62">
        <v>0</v>
      </c>
      <c r="DO363" s="62">
        <v>15.73</v>
      </c>
      <c r="DP363" s="62">
        <v>12570</v>
      </c>
      <c r="DQ363" s="62">
        <v>37.38363830524154</v>
      </c>
      <c r="DR363" s="62">
        <v>0</v>
      </c>
      <c r="DS363" s="62">
        <v>0</v>
      </c>
      <c r="DT363" s="62">
        <v>0</v>
      </c>
      <c r="DU363" s="62">
        <v>0</v>
      </c>
      <c r="DV363" s="62">
        <v>0</v>
      </c>
      <c r="DW363" s="62">
        <v>0</v>
      </c>
      <c r="DX363" s="62">
        <v>15.76</v>
      </c>
      <c r="DY363" s="62">
        <v>12360</v>
      </c>
      <c r="DZ363" s="62">
        <v>40.878428817167226</v>
      </c>
      <c r="EA363" s="62"/>
      <c r="EB363" s="62"/>
      <c r="EC363" s="62"/>
      <c r="ED363" s="62"/>
      <c r="EE363" s="62"/>
      <c r="EF363" s="62"/>
      <c r="EG363" s="62">
        <v>15.77</v>
      </c>
      <c r="EH363" s="62">
        <v>63825</v>
      </c>
      <c r="EI363" s="62">
        <v>229.73525215336338</v>
      </c>
      <c r="EJ363" s="62"/>
      <c r="EK363" s="62">
        <v>0</v>
      </c>
      <c r="EL363" s="62">
        <v>0</v>
      </c>
      <c r="EM363" s="62">
        <v>0</v>
      </c>
      <c r="EN363" s="62">
        <v>0</v>
      </c>
      <c r="EO363" s="62">
        <v>0</v>
      </c>
      <c r="EP363" s="62">
        <v>15.813000000000001</v>
      </c>
      <c r="EQ363" s="62">
        <v>1195</v>
      </c>
      <c r="ER363" s="62">
        <v>4.6164736240409407</v>
      </c>
      <c r="ES363" s="62">
        <v>15.85</v>
      </c>
      <c r="ET363" s="62">
        <v>6795</v>
      </c>
      <c r="EU363" s="62">
        <v>27.933193886598012</v>
      </c>
      <c r="EV363" s="62">
        <v>15.856</v>
      </c>
      <c r="EW363" s="62">
        <v>1175</v>
      </c>
      <c r="EX363" s="62">
        <v>5.1019098233823703</v>
      </c>
      <c r="EY363" s="62">
        <v>15.86</v>
      </c>
      <c r="EZ363" s="62">
        <v>72665</v>
      </c>
      <c r="FA363" s="62">
        <v>330.23410244197032</v>
      </c>
      <c r="FB363" s="62">
        <v>15.86</v>
      </c>
      <c r="FC363" s="62">
        <v>295</v>
      </c>
      <c r="FD363" s="62">
        <v>1.3938760619613342</v>
      </c>
      <c r="FE363" s="62">
        <v>15.86</v>
      </c>
      <c r="FF363" s="62">
        <v>49325</v>
      </c>
      <c r="FG363" s="62">
        <v>241.18497492995772</v>
      </c>
      <c r="FH363" s="62">
        <v>15.821999999999999</v>
      </c>
      <c r="FI363" s="62">
        <v>145</v>
      </c>
      <c r="FJ363" s="62">
        <v>0.73278681532444578</v>
      </c>
      <c r="FK363" s="62">
        <v>15.79</v>
      </c>
      <c r="FL363" s="76">
        <v>10040</v>
      </c>
      <c r="FM363" s="76">
        <v>52.157211667153625</v>
      </c>
      <c r="FN363" s="76">
        <v>15.77</v>
      </c>
      <c r="FO363" s="76">
        <v>20</v>
      </c>
      <c r="FP363" s="76">
        <v>0.10628542596713203</v>
      </c>
      <c r="FQ363" s="76">
        <v>15.752000000000001</v>
      </c>
      <c r="FR363" s="76">
        <v>40</v>
      </c>
      <c r="FS363" s="76">
        <v>0.2167037152063746</v>
      </c>
      <c r="FT363" s="76">
        <v>15.734999999999999</v>
      </c>
      <c r="FU363" s="76">
        <v>25</v>
      </c>
      <c r="FV363" s="76">
        <v>0.13782685213972201</v>
      </c>
      <c r="FW363" s="76">
        <v>15.72</v>
      </c>
      <c r="FX363" s="76">
        <v>110600</v>
      </c>
      <c r="FY363" s="76">
        <v>618.49800516117193</v>
      </c>
      <c r="FZ363" s="76">
        <v>15.72</v>
      </c>
      <c r="GA363" s="76">
        <v>0</v>
      </c>
      <c r="GB363" s="76">
        <v>0</v>
      </c>
      <c r="GC363" s="62">
        <v>15.72</v>
      </c>
      <c r="GD363" s="62">
        <v>0</v>
      </c>
      <c r="GE363" s="62">
        <v>0</v>
      </c>
      <c r="GF363" s="62">
        <v>15.72</v>
      </c>
      <c r="GG363" s="62">
        <v>0</v>
      </c>
      <c r="GH363" s="62">
        <v>0</v>
      </c>
      <c r="GI363" s="62">
        <v>15.72</v>
      </c>
      <c r="GJ363" s="62">
        <v>465</v>
      </c>
      <c r="GK363" s="62">
        <v>2.6852377560415439</v>
      </c>
      <c r="GL363" s="62">
        <v>15.72</v>
      </c>
      <c r="GM363" s="62">
        <v>0</v>
      </c>
      <c r="GN363" s="62">
        <v>0</v>
      </c>
      <c r="GO363" s="62">
        <v>15.72</v>
      </c>
      <c r="GP363" s="62">
        <v>5070</v>
      </c>
      <c r="GQ363" s="62">
        <v>29.433199125122695</v>
      </c>
      <c r="GR363" s="62">
        <v>15.725999999999999</v>
      </c>
      <c r="GS363" s="62">
        <v>0</v>
      </c>
      <c r="GT363" s="62">
        <v>0</v>
      </c>
      <c r="GU363" s="62">
        <v>15.731</v>
      </c>
      <c r="GV363" s="62">
        <v>175</v>
      </c>
      <c r="GW363" s="62">
        <v>1.0006541084481471</v>
      </c>
      <c r="GX363" s="62">
        <v>15.736000000000001</v>
      </c>
      <c r="GY363" s="62">
        <v>0</v>
      </c>
      <c r="GZ363" s="62">
        <v>0</v>
      </c>
      <c r="HA363" s="62">
        <v>15.74</v>
      </c>
      <c r="HB363" s="62">
        <v>16910</v>
      </c>
      <c r="HC363" s="62">
        <v>93.753458448046672</v>
      </c>
      <c r="HD363" s="62">
        <v>15.76</v>
      </c>
      <c r="HE363" s="62">
        <v>0</v>
      </c>
      <c r="HF363" s="62">
        <v>0</v>
      </c>
      <c r="HG363" s="62">
        <v>0</v>
      </c>
      <c r="HH363" s="62">
        <v>0</v>
      </c>
      <c r="HI363" s="62">
        <v>0</v>
      </c>
      <c r="HJ363" s="62">
        <v>0</v>
      </c>
      <c r="HK363" s="62">
        <v>0</v>
      </c>
      <c r="HL363" s="62">
        <v>0</v>
      </c>
      <c r="HM363" s="62">
        <v>15.79</v>
      </c>
      <c r="HN363" s="62">
        <v>0</v>
      </c>
      <c r="HO363" s="62">
        <v>0</v>
      </c>
      <c r="HP363" s="62">
        <v>15.79</v>
      </c>
      <c r="HQ363" s="62">
        <v>0</v>
      </c>
      <c r="HR363" s="62">
        <v>0</v>
      </c>
    </row>
    <row r="364" spans="32:226" s="43" customFormat="1">
      <c r="AF364" s="54">
        <v>42535</v>
      </c>
      <c r="AG364" s="43">
        <v>13.74</v>
      </c>
      <c r="AH364" s="43">
        <v>155350</v>
      </c>
      <c r="AI364" s="43">
        <f t="shared" si="87"/>
        <v>155350</v>
      </c>
      <c r="AK364" s="58">
        <f t="shared" si="88"/>
        <v>42317</v>
      </c>
      <c r="AL364" s="43">
        <f t="shared" si="93"/>
        <v>359</v>
      </c>
      <c r="AM364" s="43">
        <f>IF(AK364="","",NETWORKDAYS(AK364,$AM$2,FERIADOS!$A$1:$A$830)-1)</f>
        <v>289</v>
      </c>
      <c r="AN364" s="63">
        <v>3.7993000000000001</v>
      </c>
      <c r="AO364" s="43">
        <f t="shared" si="89"/>
        <v>15.45</v>
      </c>
      <c r="AP364" s="50">
        <f t="shared" si="90"/>
        <v>81845</v>
      </c>
      <c r="AQ364" s="59">
        <f t="shared" si="92"/>
        <v>181.48343133533535</v>
      </c>
      <c r="AR364" s="59">
        <f t="shared" si="91"/>
        <v>0</v>
      </c>
      <c r="AS364" s="72">
        <v>42317</v>
      </c>
      <c r="AT364" s="73">
        <v>1704.6109670830826</v>
      </c>
      <c r="AU364" s="62">
        <v>0</v>
      </c>
      <c r="AV364" s="62">
        <v>0</v>
      </c>
      <c r="AW364" s="62">
        <v>0</v>
      </c>
      <c r="AX364" s="62">
        <v>0</v>
      </c>
      <c r="AY364" s="62">
        <v>0</v>
      </c>
      <c r="AZ364" s="62">
        <v>0</v>
      </c>
      <c r="BA364" s="62">
        <v>0</v>
      </c>
      <c r="BB364" s="62">
        <v>0</v>
      </c>
      <c r="BC364" s="62">
        <v>0</v>
      </c>
      <c r="BD364" s="62">
        <v>0</v>
      </c>
      <c r="BE364" s="62">
        <v>0</v>
      </c>
      <c r="BF364" s="62">
        <v>0</v>
      </c>
      <c r="BG364" s="62">
        <v>0</v>
      </c>
      <c r="BH364" s="62">
        <v>0</v>
      </c>
      <c r="BI364" s="62">
        <v>0</v>
      </c>
      <c r="BJ364" s="62">
        <v>14.164999999999999</v>
      </c>
      <c r="BK364" s="62">
        <v>18190</v>
      </c>
      <c r="BL364" s="62">
        <v>2.803905155100507</v>
      </c>
      <c r="BM364" s="62">
        <v>14.238</v>
      </c>
      <c r="BN364" s="74">
        <v>179655</v>
      </c>
      <c r="BO364" s="75">
        <v>62.754131036474064</v>
      </c>
      <c r="BP364" s="62">
        <v>14.321</v>
      </c>
      <c r="BQ364" s="62">
        <v>1875</v>
      </c>
      <c r="BR364" s="62">
        <v>0.97952217801682062</v>
      </c>
      <c r="BS364" s="62">
        <v>14.44</v>
      </c>
      <c r="BT364" s="62">
        <v>1255</v>
      </c>
      <c r="BU364" s="62">
        <v>0.85689007698514796</v>
      </c>
      <c r="BV364" s="62">
        <v>14.615</v>
      </c>
      <c r="BW364" s="62">
        <v>35280</v>
      </c>
      <c r="BX364" s="62">
        <v>30.456113043908957</v>
      </c>
      <c r="BY364" s="62">
        <v>14.77</v>
      </c>
      <c r="BZ364" s="62">
        <v>3320</v>
      </c>
      <c r="CA364" s="62">
        <v>3.3954482530332646</v>
      </c>
      <c r="CB364" s="62">
        <v>14.904999999999999</v>
      </c>
      <c r="CC364" s="62">
        <v>1120</v>
      </c>
      <c r="CD364" s="62">
        <v>1.3281068469591524</v>
      </c>
      <c r="CE364" s="62">
        <v>15.035</v>
      </c>
      <c r="CF364" s="62">
        <v>30955</v>
      </c>
      <c r="CG364" s="62">
        <v>41.844453773225005</v>
      </c>
      <c r="CH364" s="62">
        <v>15.14</v>
      </c>
      <c r="CI364" s="62">
        <v>805</v>
      </c>
      <c r="CJ364" s="62">
        <v>1.2122117508817789</v>
      </c>
      <c r="CK364" s="62">
        <v>15.23</v>
      </c>
      <c r="CL364" s="62">
        <v>3225</v>
      </c>
      <c r="CM364" s="62">
        <v>5.385904709810819</v>
      </c>
      <c r="CN364" s="62">
        <v>15.33</v>
      </c>
      <c r="CO364" s="62">
        <v>14520</v>
      </c>
      <c r="CP364" s="62">
        <v>26.351905220778615</v>
      </c>
      <c r="CQ364" s="62">
        <v>15.414</v>
      </c>
      <c r="CR364" s="62">
        <v>1300</v>
      </c>
      <c r="CS364" s="62">
        <v>2.5337406086947194</v>
      </c>
      <c r="CT364" s="62">
        <v>15.414</v>
      </c>
      <c r="CU364" s="62">
        <v>1300</v>
      </c>
      <c r="CV364" s="62">
        <v>2.7070988550193338</v>
      </c>
      <c r="CW364" s="62">
        <v>15.414</v>
      </c>
      <c r="CX364" s="62">
        <v>81845</v>
      </c>
      <c r="CY364" s="62">
        <v>181.48343133533535</v>
      </c>
      <c r="CZ364" s="62">
        <v>15.504</v>
      </c>
      <c r="DA364" s="62">
        <v>1380</v>
      </c>
      <c r="DB364" s="62">
        <v>3.2571027074621606</v>
      </c>
      <c r="DC364" s="62">
        <v>15.542999999999999</v>
      </c>
      <c r="DD364" s="62">
        <v>1135</v>
      </c>
      <c r="DE364" s="62">
        <v>2.8021910894534701</v>
      </c>
      <c r="DF364" s="62">
        <v>15.587</v>
      </c>
      <c r="DG364" s="62">
        <v>1375</v>
      </c>
      <c r="DH364" s="62">
        <v>3.5804842775068955</v>
      </c>
      <c r="DI364" s="62">
        <v>0</v>
      </c>
      <c r="DJ364" s="62">
        <v>0</v>
      </c>
      <c r="DK364" s="62">
        <v>0</v>
      </c>
      <c r="DL364" s="62">
        <v>0</v>
      </c>
      <c r="DM364" s="62">
        <v>0</v>
      </c>
      <c r="DN364" s="62">
        <v>0</v>
      </c>
      <c r="DO364" s="62">
        <v>15.68</v>
      </c>
      <c r="DP364" s="62">
        <v>7710</v>
      </c>
      <c r="DQ364" s="62">
        <v>22.686526090192476</v>
      </c>
      <c r="DR364" s="62">
        <v>0</v>
      </c>
      <c r="DS364" s="62">
        <v>0</v>
      </c>
      <c r="DT364" s="62">
        <v>0</v>
      </c>
      <c r="DU364" s="62">
        <v>0</v>
      </c>
      <c r="DV364" s="62">
        <v>0</v>
      </c>
      <c r="DW364" s="62">
        <v>0</v>
      </c>
      <c r="DX364" s="62">
        <v>15.71</v>
      </c>
      <c r="DY364" s="62">
        <v>10740</v>
      </c>
      <c r="DZ364" s="62">
        <v>35.136107057665157</v>
      </c>
      <c r="EA364" s="62"/>
      <c r="EB364" s="62"/>
      <c r="EC364" s="62"/>
      <c r="ED364" s="62"/>
      <c r="EE364" s="62"/>
      <c r="EF364" s="62"/>
      <c r="EG364" s="62">
        <v>15.71</v>
      </c>
      <c r="EH364" s="62">
        <v>63320</v>
      </c>
      <c r="EI364" s="62">
        <v>225.48172894231919</v>
      </c>
      <c r="EJ364" s="62"/>
      <c r="EK364" s="62">
        <v>0</v>
      </c>
      <c r="EL364" s="62">
        <v>0</v>
      </c>
      <c r="EM364" s="62">
        <v>0</v>
      </c>
      <c r="EN364" s="62">
        <v>0</v>
      </c>
      <c r="EO364" s="62">
        <v>0</v>
      </c>
      <c r="EP364" s="62">
        <v>15.759</v>
      </c>
      <c r="EQ364" s="62">
        <v>10545</v>
      </c>
      <c r="ER364" s="62">
        <v>40.29193041235493</v>
      </c>
      <c r="ES364" s="62">
        <v>15.8</v>
      </c>
      <c r="ET364" s="62">
        <v>7850</v>
      </c>
      <c r="EU364" s="62">
        <v>31.912168791663177</v>
      </c>
      <c r="EV364" s="62">
        <v>15.817</v>
      </c>
      <c r="EW364" s="62">
        <v>4310</v>
      </c>
      <c r="EX364" s="62">
        <v>18.499380917536453</v>
      </c>
      <c r="EY364" s="62">
        <v>15.83</v>
      </c>
      <c r="EZ364" s="62">
        <v>71740</v>
      </c>
      <c r="FA364" s="62">
        <v>322.17550201700084</v>
      </c>
      <c r="FB364" s="62">
        <v>15.835000000000001</v>
      </c>
      <c r="FC364" s="62">
        <v>1540</v>
      </c>
      <c r="FD364" s="62">
        <v>7.1889102045938458</v>
      </c>
      <c r="FE364" s="62">
        <v>15.84</v>
      </c>
      <c r="FF364" s="62">
        <v>42295</v>
      </c>
      <c r="FG364" s="62">
        <v>204.27446191009048</v>
      </c>
      <c r="FH364" s="62">
        <v>15.808</v>
      </c>
      <c r="FI364" s="62">
        <v>1865</v>
      </c>
      <c r="FJ364" s="62">
        <v>9.3069781613366178</v>
      </c>
      <c r="FK364" s="62">
        <v>15.78</v>
      </c>
      <c r="FL364" s="76">
        <v>5370</v>
      </c>
      <c r="FM364" s="76">
        <v>27.54131603655609</v>
      </c>
      <c r="FN364" s="76">
        <v>15.763</v>
      </c>
      <c r="FO364" s="76">
        <v>850</v>
      </c>
      <c r="FP364" s="76">
        <v>4.4587997471648206</v>
      </c>
      <c r="FQ364" s="76">
        <v>15.747</v>
      </c>
      <c r="FR364" s="76">
        <v>30</v>
      </c>
      <c r="FS364" s="76">
        <v>0.16040827769395161</v>
      </c>
      <c r="FT364" s="76">
        <v>15.733000000000001</v>
      </c>
      <c r="FU364" s="76">
        <v>0</v>
      </c>
      <c r="FV364" s="76">
        <v>0</v>
      </c>
      <c r="FW364" s="76">
        <v>15.72</v>
      </c>
      <c r="FX364" s="76">
        <v>63580</v>
      </c>
      <c r="FY364" s="76">
        <v>350.801070188712</v>
      </c>
      <c r="FZ364" s="76">
        <v>15.723000000000001</v>
      </c>
      <c r="GA364" s="76">
        <v>0</v>
      </c>
      <c r="GB364" s="76">
        <v>0</v>
      </c>
      <c r="GC364" s="62">
        <v>15.725999999999999</v>
      </c>
      <c r="GD364" s="62">
        <v>0</v>
      </c>
      <c r="GE364" s="62">
        <v>0</v>
      </c>
      <c r="GF364" s="62">
        <v>15.728999999999999</v>
      </c>
      <c r="GG364" s="62">
        <v>0</v>
      </c>
      <c r="GH364" s="62">
        <v>0</v>
      </c>
      <c r="GI364" s="62">
        <v>15.731999999999999</v>
      </c>
      <c r="GJ364" s="62">
        <v>220</v>
      </c>
      <c r="GK364" s="62">
        <v>1.252374133557858</v>
      </c>
      <c r="GL364" s="62">
        <v>15.736000000000001</v>
      </c>
      <c r="GM364" s="62">
        <v>0</v>
      </c>
      <c r="GN364" s="62">
        <v>0</v>
      </c>
      <c r="GO364" s="62">
        <v>15.74</v>
      </c>
      <c r="GP364" s="62">
        <v>1015</v>
      </c>
      <c r="GQ364" s="62">
        <v>5.8042900550384608</v>
      </c>
      <c r="GR364" s="62">
        <v>15.743</v>
      </c>
      <c r="GS364" s="62">
        <v>0</v>
      </c>
      <c r="GT364" s="62">
        <v>0</v>
      </c>
      <c r="GU364" s="62">
        <v>15.746</v>
      </c>
      <c r="GV364" s="62">
        <v>20</v>
      </c>
      <c r="GW364" s="62">
        <v>0.11266698288834541</v>
      </c>
      <c r="GX364" s="62">
        <v>15.747999999999999</v>
      </c>
      <c r="GY364" s="62">
        <v>0</v>
      </c>
      <c r="GZ364" s="62">
        <v>0</v>
      </c>
      <c r="HA364" s="62">
        <v>15.75</v>
      </c>
      <c r="HB364" s="62">
        <v>4355</v>
      </c>
      <c r="HC364" s="62">
        <v>23.79370623807181</v>
      </c>
      <c r="HD364" s="62">
        <v>15.77</v>
      </c>
      <c r="HE364" s="62">
        <v>0</v>
      </c>
      <c r="HF364" s="62">
        <v>0</v>
      </c>
      <c r="HG364" s="62">
        <v>0</v>
      </c>
      <c r="HH364" s="62">
        <v>0</v>
      </c>
      <c r="HI364" s="62">
        <v>0</v>
      </c>
      <c r="HJ364" s="62">
        <v>0</v>
      </c>
      <c r="HK364" s="62">
        <v>0</v>
      </c>
      <c r="HL364" s="62">
        <v>0</v>
      </c>
      <c r="HM364" s="62">
        <v>15.8</v>
      </c>
      <c r="HN364" s="62">
        <v>0</v>
      </c>
      <c r="HO364" s="62">
        <v>0</v>
      </c>
      <c r="HP364" s="62">
        <v>15.8</v>
      </c>
      <c r="HQ364" s="62">
        <v>0</v>
      </c>
      <c r="HR364" s="62">
        <v>0</v>
      </c>
    </row>
    <row r="365" spans="32:226" s="43" customFormat="1">
      <c r="AF365" s="54">
        <v>42536</v>
      </c>
      <c r="AG365" s="43">
        <v>13.744999999999999</v>
      </c>
      <c r="AH365" s="43">
        <v>120371</v>
      </c>
      <c r="AI365" s="43">
        <f t="shared" si="87"/>
        <v>120371</v>
      </c>
      <c r="AK365" s="58">
        <f t="shared" si="88"/>
        <v>42314</v>
      </c>
      <c r="AL365" s="43">
        <f t="shared" si="93"/>
        <v>360</v>
      </c>
      <c r="AM365" s="43">
        <f>IF(AK365="","",NETWORKDAYS(AK365,$AM$2,FERIADOS!$A$1:$A$830)-1)</f>
        <v>290</v>
      </c>
      <c r="AN365" s="63">
        <v>3.7688000000000001</v>
      </c>
      <c r="AO365" s="43">
        <f t="shared" si="89"/>
        <v>15.35</v>
      </c>
      <c r="AP365" s="50">
        <f t="shared" si="90"/>
        <v>209240</v>
      </c>
      <c r="AQ365" s="59">
        <f t="shared" si="92"/>
        <v>469.95039943854533</v>
      </c>
      <c r="AR365" s="59">
        <f t="shared" si="91"/>
        <v>0</v>
      </c>
      <c r="AS365" s="72">
        <v>42314</v>
      </c>
      <c r="AT365" s="73">
        <v>2336.399820702602</v>
      </c>
      <c r="AU365" s="62">
        <v>0</v>
      </c>
      <c r="AV365" s="62">
        <v>0</v>
      </c>
      <c r="AW365" s="62">
        <v>0</v>
      </c>
      <c r="AX365" s="62">
        <v>0</v>
      </c>
      <c r="AY365" s="62">
        <v>0</v>
      </c>
      <c r="AZ365" s="62">
        <v>0</v>
      </c>
      <c r="BA365" s="62">
        <v>0</v>
      </c>
      <c r="BB365" s="62">
        <v>0</v>
      </c>
      <c r="BC365" s="62">
        <v>0</v>
      </c>
      <c r="BD365" s="62">
        <v>0</v>
      </c>
      <c r="BE365" s="62">
        <v>0</v>
      </c>
      <c r="BF365" s="62">
        <v>0</v>
      </c>
      <c r="BG365" s="62">
        <v>0</v>
      </c>
      <c r="BH365" s="62">
        <v>0</v>
      </c>
      <c r="BI365" s="62">
        <v>0</v>
      </c>
      <c r="BJ365" s="62">
        <v>14.175000000000001</v>
      </c>
      <c r="BK365" s="62">
        <v>75615</v>
      </c>
      <c r="BL365" s="62">
        <v>12.43350561461377</v>
      </c>
      <c r="BM365" s="62">
        <v>14.24</v>
      </c>
      <c r="BN365" s="74">
        <v>257530</v>
      </c>
      <c r="BO365" s="75">
        <v>92.958370655471384</v>
      </c>
      <c r="BP365" s="62">
        <v>14.35</v>
      </c>
      <c r="BQ365" s="62">
        <v>61465</v>
      </c>
      <c r="BR365" s="62">
        <v>32.890735284822632</v>
      </c>
      <c r="BS365" s="62">
        <v>14.455</v>
      </c>
      <c r="BT365" s="62">
        <v>14965</v>
      </c>
      <c r="BU365" s="62">
        <v>10.425187568497668</v>
      </c>
      <c r="BV365" s="62">
        <v>14.61</v>
      </c>
      <c r="BW365" s="62">
        <v>61525</v>
      </c>
      <c r="BX365" s="62">
        <v>54.051885294545286</v>
      </c>
      <c r="BY365" s="62">
        <v>14.755000000000001</v>
      </c>
      <c r="BZ365" s="62">
        <v>710</v>
      </c>
      <c r="CA365" s="62">
        <v>0.73785089409556237</v>
      </c>
      <c r="CB365" s="62">
        <v>14.837</v>
      </c>
      <c r="CC365" s="62">
        <v>2290</v>
      </c>
      <c r="CD365" s="62">
        <v>2.7579266997476091</v>
      </c>
      <c r="CE365" s="62">
        <v>14.9</v>
      </c>
      <c r="CF365" s="62">
        <v>36525</v>
      </c>
      <c r="CG365" s="62">
        <v>50.148104555482135</v>
      </c>
      <c r="CH365" s="62">
        <v>15.032</v>
      </c>
      <c r="CI365" s="62">
        <v>2010</v>
      </c>
      <c r="CJ365" s="62">
        <v>3.0711205101115295</v>
      </c>
      <c r="CK365" s="62">
        <v>15.146000000000001</v>
      </c>
      <c r="CL365" s="62">
        <v>1440</v>
      </c>
      <c r="CM365" s="62">
        <v>2.4379159621028594</v>
      </c>
      <c r="CN365" s="62">
        <v>15.23</v>
      </c>
      <c r="CO365" s="62">
        <v>58720</v>
      </c>
      <c r="CP365" s="62">
        <v>108.02041850802499</v>
      </c>
      <c r="CQ365" s="62">
        <v>15.314</v>
      </c>
      <c r="CR365" s="62">
        <v>550</v>
      </c>
      <c r="CS365" s="62">
        <v>1.0862530888428017</v>
      </c>
      <c r="CT365" s="62">
        <v>15.314</v>
      </c>
      <c r="CU365" s="62">
        <v>550</v>
      </c>
      <c r="CV365" s="62">
        <v>1.1603063920290169</v>
      </c>
      <c r="CW365" s="62">
        <v>15.314</v>
      </c>
      <c r="CX365" s="62">
        <v>209240</v>
      </c>
      <c r="CY365" s="62">
        <v>469.95039943854533</v>
      </c>
      <c r="CZ365" s="62">
        <v>15.401999999999999</v>
      </c>
      <c r="DA365" s="62">
        <v>10</v>
      </c>
      <c r="DB365" s="62">
        <v>2.390311281380085E-2</v>
      </c>
      <c r="DC365" s="62">
        <v>15.439</v>
      </c>
      <c r="DD365" s="62">
        <v>15</v>
      </c>
      <c r="DE365" s="62">
        <v>3.7502781669326905E-2</v>
      </c>
      <c r="DF365" s="62">
        <v>15.481</v>
      </c>
      <c r="DG365" s="62">
        <v>145</v>
      </c>
      <c r="DH365" s="62">
        <v>0.38233555004464842</v>
      </c>
      <c r="DI365" s="62">
        <v>0</v>
      </c>
      <c r="DJ365" s="62">
        <v>0</v>
      </c>
      <c r="DK365" s="62">
        <v>0</v>
      </c>
      <c r="DL365" s="62">
        <v>0</v>
      </c>
      <c r="DM365" s="62">
        <v>0</v>
      </c>
      <c r="DN365" s="62">
        <v>0</v>
      </c>
      <c r="DO365" s="62">
        <v>15.57</v>
      </c>
      <c r="DP365" s="62">
        <v>6325</v>
      </c>
      <c r="DQ365" s="62">
        <v>18.843646910286473</v>
      </c>
      <c r="DR365" s="62">
        <v>0</v>
      </c>
      <c r="DS365" s="62">
        <v>0</v>
      </c>
      <c r="DT365" s="62">
        <v>0</v>
      </c>
      <c r="DU365" s="62">
        <v>0</v>
      </c>
      <c r="DV365" s="62">
        <v>0</v>
      </c>
      <c r="DW365" s="62">
        <v>0</v>
      </c>
      <c r="DX365" s="62">
        <v>15.65</v>
      </c>
      <c r="DY365" s="62">
        <v>10220</v>
      </c>
      <c r="DZ365" s="62">
        <v>33.807286972919151</v>
      </c>
      <c r="EA365" s="62"/>
      <c r="EB365" s="62"/>
      <c r="EC365" s="62"/>
      <c r="ED365" s="62"/>
      <c r="EE365" s="62"/>
      <c r="EF365" s="62"/>
      <c r="EG365" s="62">
        <v>15.65</v>
      </c>
      <c r="EH365" s="62">
        <v>115850</v>
      </c>
      <c r="EI365" s="62">
        <v>417.08873121844255</v>
      </c>
      <c r="EJ365" s="62"/>
      <c r="EK365" s="62">
        <v>0</v>
      </c>
      <c r="EL365" s="62">
        <v>0</v>
      </c>
      <c r="EM365" s="62">
        <v>0</v>
      </c>
      <c r="EN365" s="62">
        <v>0</v>
      </c>
      <c r="EO365" s="62">
        <v>0</v>
      </c>
      <c r="EP365" s="62">
        <v>15.699</v>
      </c>
      <c r="EQ365" s="62">
        <v>350</v>
      </c>
      <c r="ER365" s="62">
        <v>1.3519891445139904</v>
      </c>
      <c r="ES365" s="62">
        <v>15.74</v>
      </c>
      <c r="ET365" s="62">
        <v>2070</v>
      </c>
      <c r="EU365" s="62">
        <v>8.5070188996499887</v>
      </c>
      <c r="EV365" s="62">
        <v>15.73</v>
      </c>
      <c r="EW365" s="62">
        <v>270</v>
      </c>
      <c r="EX365" s="62">
        <v>1.1726198985533185</v>
      </c>
      <c r="EY365" s="62">
        <v>15.74</v>
      </c>
      <c r="EZ365" s="62">
        <v>65960</v>
      </c>
      <c r="FA365" s="62">
        <v>299.78160086633494</v>
      </c>
      <c r="FB365" s="62">
        <v>15.744999999999999</v>
      </c>
      <c r="FC365" s="62">
        <v>30</v>
      </c>
      <c r="FD365" s="62">
        <v>0.14174211285836977</v>
      </c>
      <c r="FE365" s="62">
        <v>15.75</v>
      </c>
      <c r="FF365" s="62">
        <v>7865</v>
      </c>
      <c r="FG365" s="62">
        <v>38.450969689769543</v>
      </c>
      <c r="FH365" s="62">
        <v>15.718</v>
      </c>
      <c r="FI365" s="62">
        <v>685</v>
      </c>
      <c r="FJ365" s="62">
        <v>3.4606779796319702</v>
      </c>
      <c r="FK365" s="62">
        <v>15.69</v>
      </c>
      <c r="FL365" s="76">
        <v>7425</v>
      </c>
      <c r="FM365" s="76">
        <v>38.557330655804464</v>
      </c>
      <c r="FN365" s="76">
        <v>15.673</v>
      </c>
      <c r="FO365" s="76">
        <v>35</v>
      </c>
      <c r="FP365" s="76">
        <v>0.18592055686467993</v>
      </c>
      <c r="FQ365" s="76">
        <v>15.657</v>
      </c>
      <c r="FR365" s="76">
        <v>10</v>
      </c>
      <c r="FS365" s="76">
        <v>5.4153624633142147E-2</v>
      </c>
      <c r="FT365" s="76">
        <v>15.643000000000001</v>
      </c>
      <c r="FU365" s="76">
        <v>15</v>
      </c>
      <c r="FV365" s="76">
        <v>8.2659607575140667E-2</v>
      </c>
      <c r="FW365" s="76">
        <v>15.63</v>
      </c>
      <c r="FX365" s="76">
        <v>103595</v>
      </c>
      <c r="FY365" s="76">
        <v>579.07763700315945</v>
      </c>
      <c r="FZ365" s="76">
        <v>15.634</v>
      </c>
      <c r="GA365" s="76">
        <v>5</v>
      </c>
      <c r="GB365" s="76">
        <v>2.8249459871659229E-2</v>
      </c>
      <c r="GC365" s="62">
        <v>15.638</v>
      </c>
      <c r="GD365" s="62">
        <v>0</v>
      </c>
      <c r="GE365" s="62">
        <v>0</v>
      </c>
      <c r="GF365" s="62">
        <v>15.641999999999999</v>
      </c>
      <c r="GG365" s="62">
        <v>0</v>
      </c>
      <c r="GH365" s="62">
        <v>0</v>
      </c>
      <c r="GI365" s="62">
        <v>15.645</v>
      </c>
      <c r="GJ365" s="62">
        <v>235</v>
      </c>
      <c r="GK365" s="62">
        <v>1.3559326222673991</v>
      </c>
      <c r="GL365" s="62">
        <v>15.651</v>
      </c>
      <c r="GM365" s="62">
        <v>0</v>
      </c>
      <c r="GN365" s="62">
        <v>0</v>
      </c>
      <c r="GO365" s="62">
        <v>15.656000000000001</v>
      </c>
      <c r="GP365" s="62">
        <v>4425</v>
      </c>
      <c r="GQ365" s="62">
        <v>25.659566601255808</v>
      </c>
      <c r="GR365" s="62">
        <v>15.66</v>
      </c>
      <c r="GS365" s="62">
        <v>0</v>
      </c>
      <c r="GT365" s="62">
        <v>0</v>
      </c>
      <c r="GU365" s="62">
        <v>15.664</v>
      </c>
      <c r="GV365" s="62">
        <v>90</v>
      </c>
      <c r="GW365" s="62">
        <v>0.51436992003791815</v>
      </c>
      <c r="GX365" s="62">
        <v>15.667</v>
      </c>
      <c r="GY365" s="62">
        <v>0</v>
      </c>
      <c r="GZ365" s="62">
        <v>0</v>
      </c>
      <c r="HA365" s="62">
        <v>15.67</v>
      </c>
      <c r="HB365" s="62">
        <v>4635</v>
      </c>
      <c r="HC365" s="62">
        <v>25.703995046710769</v>
      </c>
      <c r="HD365" s="62">
        <v>15.69</v>
      </c>
      <c r="HE365" s="62">
        <v>0</v>
      </c>
      <c r="HF365" s="62">
        <v>0</v>
      </c>
      <c r="HG365" s="62">
        <v>0</v>
      </c>
      <c r="HH365" s="62">
        <v>0</v>
      </c>
      <c r="HI365" s="62">
        <v>0</v>
      </c>
      <c r="HJ365" s="62">
        <v>0</v>
      </c>
      <c r="HK365" s="62">
        <v>0</v>
      </c>
      <c r="HL365" s="62">
        <v>0</v>
      </c>
      <c r="HM365" s="62">
        <v>15.72</v>
      </c>
      <c r="HN365" s="62">
        <v>0</v>
      </c>
      <c r="HO365" s="62">
        <v>0</v>
      </c>
      <c r="HP365" s="62">
        <v>15.72</v>
      </c>
      <c r="HQ365" s="62">
        <v>0</v>
      </c>
      <c r="HR365" s="62">
        <v>0</v>
      </c>
    </row>
    <row r="366" spans="32:226" s="43" customFormat="1">
      <c r="AF366" s="54">
        <v>42537</v>
      </c>
      <c r="AG366" s="43">
        <v>13.775</v>
      </c>
      <c r="AH366" s="43">
        <v>98425</v>
      </c>
      <c r="AI366" s="43">
        <f t="shared" si="87"/>
        <v>98425</v>
      </c>
      <c r="AK366" s="58">
        <f t="shared" si="88"/>
        <v>42313</v>
      </c>
      <c r="AL366" s="43">
        <f t="shared" si="93"/>
        <v>361</v>
      </c>
      <c r="AM366" s="43">
        <f>IF(AK366="","",NETWORKDAYS(AK366,$AM$2,FERIADOS!$A$1:$A$830)-1)</f>
        <v>291</v>
      </c>
      <c r="AN366" s="63">
        <v>3.78</v>
      </c>
      <c r="AO366" s="43">
        <f t="shared" si="89"/>
        <v>15.37</v>
      </c>
      <c r="AP366" s="50">
        <f t="shared" si="90"/>
        <v>114865</v>
      </c>
      <c r="AQ366" s="59">
        <f t="shared" si="92"/>
        <v>257.86533844671322</v>
      </c>
      <c r="AR366" s="59">
        <f t="shared" si="91"/>
        <v>0</v>
      </c>
      <c r="AS366" s="72">
        <v>42313</v>
      </c>
      <c r="AT366" s="73">
        <v>1771.2257079843043</v>
      </c>
      <c r="AU366" s="62">
        <v>0</v>
      </c>
      <c r="AV366" s="62">
        <v>0</v>
      </c>
      <c r="AW366" s="62">
        <v>0</v>
      </c>
      <c r="AX366" s="62">
        <v>0</v>
      </c>
      <c r="AY366" s="62">
        <v>0</v>
      </c>
      <c r="AZ366" s="62">
        <v>0</v>
      </c>
      <c r="BA366" s="62">
        <v>0</v>
      </c>
      <c r="BB366" s="62">
        <v>0</v>
      </c>
      <c r="BC366" s="62">
        <v>0</v>
      </c>
      <c r="BD366" s="62">
        <v>0</v>
      </c>
      <c r="BE366" s="62">
        <v>0</v>
      </c>
      <c r="BF366" s="62">
        <v>0</v>
      </c>
      <c r="BG366" s="62">
        <v>0</v>
      </c>
      <c r="BH366" s="62">
        <v>0</v>
      </c>
      <c r="BI366" s="62">
        <v>0</v>
      </c>
      <c r="BJ366" s="62">
        <v>14.17</v>
      </c>
      <c r="BK366" s="62">
        <v>115635</v>
      </c>
      <c r="BL366" s="62">
        <v>20.001350806908082</v>
      </c>
      <c r="BM366" s="62">
        <v>14.255000000000001</v>
      </c>
      <c r="BN366" s="74">
        <v>192390</v>
      </c>
      <c r="BO366" s="75">
        <v>70.92226418065853</v>
      </c>
      <c r="BP366" s="62">
        <v>14.355</v>
      </c>
      <c r="BQ366" s="62">
        <v>62310</v>
      </c>
      <c r="BR366" s="62">
        <v>33.778366374450599</v>
      </c>
      <c r="BS366" s="62">
        <v>14.484999999999999</v>
      </c>
      <c r="BT366" s="62">
        <v>5180</v>
      </c>
      <c r="BU366" s="62">
        <v>3.6402270605820508</v>
      </c>
      <c r="BV366" s="62">
        <v>14.63</v>
      </c>
      <c r="BW366" s="62">
        <v>117750</v>
      </c>
      <c r="BX366" s="62">
        <v>104.08035542037858</v>
      </c>
      <c r="BY366" s="62">
        <v>14.78</v>
      </c>
      <c r="BZ366" s="62">
        <v>10210</v>
      </c>
      <c r="CA366" s="62">
        <v>10.657225641194032</v>
      </c>
      <c r="CB366" s="62">
        <v>14.904999999999999</v>
      </c>
      <c r="CC366" s="62">
        <v>18445</v>
      </c>
      <c r="CD366" s="62">
        <v>22.271193170743704</v>
      </c>
      <c r="CE366" s="62">
        <v>14.994999999999999</v>
      </c>
      <c r="CF366" s="62">
        <v>26415</v>
      </c>
      <c r="CG366" s="62">
        <v>36.310563907094107</v>
      </c>
      <c r="CH366" s="62">
        <v>15.097</v>
      </c>
      <c r="CI366" s="62">
        <v>445</v>
      </c>
      <c r="CJ366" s="62">
        <v>0.68052731684551548</v>
      </c>
      <c r="CK366" s="62">
        <v>15.185</v>
      </c>
      <c r="CL366" s="62">
        <v>10</v>
      </c>
      <c r="CM366" s="62">
        <v>1.6940974318684927E-2</v>
      </c>
      <c r="CN366" s="62">
        <v>15.25</v>
      </c>
      <c r="CO366" s="62">
        <v>10425</v>
      </c>
      <c r="CP366" s="62">
        <v>19.187175384932988</v>
      </c>
      <c r="CQ366" s="62">
        <v>15.334</v>
      </c>
      <c r="CR366" s="62">
        <v>5</v>
      </c>
      <c r="CS366" s="62">
        <v>9.8763095128171167E-3</v>
      </c>
      <c r="CT366" s="62">
        <v>15.334</v>
      </c>
      <c r="CU366" s="62">
        <v>5</v>
      </c>
      <c r="CV366" s="62">
        <v>1.0546326130174243E-2</v>
      </c>
      <c r="CW366" s="62">
        <v>15.334</v>
      </c>
      <c r="CX366" s="62">
        <v>114865</v>
      </c>
      <c r="CY366" s="62">
        <v>257.86533844671322</v>
      </c>
      <c r="CZ366" s="62">
        <v>15.423999999999999</v>
      </c>
      <c r="DA366" s="62">
        <v>55</v>
      </c>
      <c r="DB366" s="62">
        <v>0.13136538298247269</v>
      </c>
      <c r="DC366" s="62">
        <v>15.462999999999999</v>
      </c>
      <c r="DD366" s="62">
        <v>85</v>
      </c>
      <c r="DE366" s="62">
        <v>0.21230287500533951</v>
      </c>
      <c r="DF366" s="62">
        <v>15.507</v>
      </c>
      <c r="DG366" s="62">
        <v>360</v>
      </c>
      <c r="DH366" s="62">
        <v>0.9480516684908209</v>
      </c>
      <c r="DI366" s="62">
        <v>0</v>
      </c>
      <c r="DJ366" s="62">
        <v>0</v>
      </c>
      <c r="DK366" s="62">
        <v>0</v>
      </c>
      <c r="DL366" s="62">
        <v>0</v>
      </c>
      <c r="DM366" s="62">
        <v>0</v>
      </c>
      <c r="DN366" s="62">
        <v>0</v>
      </c>
      <c r="DO366" s="62">
        <v>15.6</v>
      </c>
      <c r="DP366" s="62">
        <v>6315</v>
      </c>
      <c r="DQ366" s="62">
        <v>18.779590728953718</v>
      </c>
      <c r="DR366" s="62">
        <v>0</v>
      </c>
      <c r="DS366" s="62">
        <v>0</v>
      </c>
      <c r="DT366" s="62">
        <v>0</v>
      </c>
      <c r="DU366" s="62">
        <v>0</v>
      </c>
      <c r="DV366" s="62">
        <v>0</v>
      </c>
      <c r="DW366" s="62">
        <v>0</v>
      </c>
      <c r="DX366" s="62">
        <v>15.67</v>
      </c>
      <c r="DY366" s="62">
        <v>12015</v>
      </c>
      <c r="DZ366" s="62">
        <v>39.667195235505325</v>
      </c>
      <c r="EA366" s="62"/>
      <c r="EB366" s="62"/>
      <c r="EC366" s="62"/>
      <c r="ED366" s="62"/>
      <c r="EE366" s="62"/>
      <c r="EF366" s="62"/>
      <c r="EG366" s="62">
        <v>15.65</v>
      </c>
      <c r="EH366" s="62">
        <v>74745</v>
      </c>
      <c r="EI366" s="62">
        <v>268.64501317941989</v>
      </c>
      <c r="EJ366" s="62"/>
      <c r="EK366" s="62">
        <v>0</v>
      </c>
      <c r="EL366" s="62">
        <v>0</v>
      </c>
      <c r="EM366" s="62">
        <v>0</v>
      </c>
      <c r="EN366" s="62">
        <v>0</v>
      </c>
      <c r="EO366" s="62">
        <v>0</v>
      </c>
      <c r="EP366" s="62">
        <v>15.688000000000001</v>
      </c>
      <c r="EQ366" s="62">
        <v>85</v>
      </c>
      <c r="ER366" s="62">
        <v>0.32782798423720538</v>
      </c>
      <c r="ES366" s="62">
        <v>15.72</v>
      </c>
      <c r="ET366" s="62">
        <v>3055</v>
      </c>
      <c r="EU366" s="62">
        <v>12.537308580645249</v>
      </c>
      <c r="EV366" s="62">
        <v>15.72</v>
      </c>
      <c r="EW366" s="62">
        <v>585</v>
      </c>
      <c r="EX366" s="62">
        <v>2.5360109475442139</v>
      </c>
      <c r="EY366" s="62">
        <v>15.72</v>
      </c>
      <c r="EZ366" s="62">
        <v>54330</v>
      </c>
      <c r="FA366" s="62">
        <v>246.53775323126871</v>
      </c>
      <c r="FB366" s="62">
        <v>15.72</v>
      </c>
      <c r="FC366" s="62">
        <v>155</v>
      </c>
      <c r="FD366" s="62">
        <v>0.73129006730307566</v>
      </c>
      <c r="FE366" s="62">
        <v>15.72</v>
      </c>
      <c r="FF366" s="62">
        <v>20865</v>
      </c>
      <c r="FG366" s="62">
        <v>101.87848599926346</v>
      </c>
      <c r="FH366" s="62">
        <v>15.682</v>
      </c>
      <c r="FI366" s="62">
        <v>280</v>
      </c>
      <c r="FJ366" s="62">
        <v>1.4131633703727857</v>
      </c>
      <c r="FK366" s="62">
        <v>15.65</v>
      </c>
      <c r="FL366" s="76">
        <v>3825</v>
      </c>
      <c r="FM366" s="76">
        <v>19.846805966152541</v>
      </c>
      <c r="FN366" s="76">
        <v>15.628</v>
      </c>
      <c r="FO366" s="76">
        <v>5</v>
      </c>
      <c r="FP366" s="76">
        <v>2.6545642118757765E-2</v>
      </c>
      <c r="FQ366" s="76">
        <v>15.609</v>
      </c>
      <c r="FR366" s="76">
        <v>0</v>
      </c>
      <c r="FS366" s="76">
        <v>0</v>
      </c>
      <c r="FT366" s="76">
        <v>15.59</v>
      </c>
      <c r="FU366" s="76">
        <v>1095</v>
      </c>
      <c r="FV366" s="76">
        <v>6.033954991803598</v>
      </c>
      <c r="FW366" s="76">
        <v>15.57</v>
      </c>
      <c r="FX366" s="76">
        <v>67125</v>
      </c>
      <c r="FY366" s="76">
        <v>375.37261222879954</v>
      </c>
      <c r="FZ366" s="76">
        <v>15.57</v>
      </c>
      <c r="GA366" s="76">
        <v>0</v>
      </c>
      <c r="GB366" s="76">
        <v>0</v>
      </c>
      <c r="GC366" s="62">
        <v>15.57</v>
      </c>
      <c r="GD366" s="62">
        <v>0</v>
      </c>
      <c r="GE366" s="62">
        <v>0</v>
      </c>
      <c r="GF366" s="62">
        <v>15.57</v>
      </c>
      <c r="GG366" s="62">
        <v>0</v>
      </c>
      <c r="GH366" s="62">
        <v>0</v>
      </c>
      <c r="GI366" s="62">
        <v>15.57</v>
      </c>
      <c r="GJ366" s="62">
        <v>350</v>
      </c>
      <c r="GK366" s="62">
        <v>2.0229741311178024</v>
      </c>
      <c r="GL366" s="62">
        <v>15.57</v>
      </c>
      <c r="GM366" s="62">
        <v>0</v>
      </c>
      <c r="GN366" s="62">
        <v>0</v>
      </c>
      <c r="GO366" s="62">
        <v>15.57</v>
      </c>
      <c r="GP366" s="62">
        <v>3170</v>
      </c>
      <c r="GQ366" s="62">
        <v>18.438450235985556</v>
      </c>
      <c r="GR366" s="62">
        <v>15.57</v>
      </c>
      <c r="GS366" s="62">
        <v>0</v>
      </c>
      <c r="GT366" s="62">
        <v>0</v>
      </c>
      <c r="GU366" s="62">
        <v>15.57</v>
      </c>
      <c r="GV366" s="62">
        <v>530</v>
      </c>
      <c r="GW366" s="62">
        <v>3.0422971302105624</v>
      </c>
      <c r="GX366" s="62">
        <v>15.590999999999999</v>
      </c>
      <c r="GY366" s="62">
        <v>0</v>
      </c>
      <c r="GZ366" s="62">
        <v>0</v>
      </c>
      <c r="HA366" s="62">
        <v>15.61</v>
      </c>
      <c r="HB366" s="62">
        <v>13075</v>
      </c>
      <c r="HC366" s="62">
        <v>72.664757086660998</v>
      </c>
      <c r="HD366" s="62">
        <v>15.63</v>
      </c>
      <c r="HE366" s="62">
        <v>0</v>
      </c>
      <c r="HF366" s="62">
        <v>0</v>
      </c>
      <c r="HG366" s="62">
        <v>0</v>
      </c>
      <c r="HH366" s="62">
        <v>0</v>
      </c>
      <c r="HI366" s="62">
        <v>0</v>
      </c>
      <c r="HJ366" s="62">
        <v>0</v>
      </c>
      <c r="HK366" s="62">
        <v>0</v>
      </c>
      <c r="HL366" s="62">
        <v>0</v>
      </c>
      <c r="HM366" s="62">
        <v>15.66</v>
      </c>
      <c r="HN366" s="62">
        <v>0</v>
      </c>
      <c r="HO366" s="62">
        <v>0</v>
      </c>
      <c r="HP366" s="62">
        <v>15.66</v>
      </c>
      <c r="HQ366" s="62">
        <v>0</v>
      </c>
      <c r="HR366" s="62">
        <v>0</v>
      </c>
    </row>
    <row r="367" spans="32:226" s="43" customFormat="1">
      <c r="AF367" s="54">
        <v>42538</v>
      </c>
      <c r="AG367" s="43">
        <v>13.785</v>
      </c>
      <c r="AH367" s="43">
        <v>158100</v>
      </c>
      <c r="AI367" s="43">
        <f t="shared" si="87"/>
        <v>158100</v>
      </c>
      <c r="AK367" s="58">
        <f t="shared" si="88"/>
        <v>42312</v>
      </c>
      <c r="AL367" s="43">
        <f t="shared" si="93"/>
        <v>362</v>
      </c>
      <c r="AM367" s="43">
        <f>IF(AK367="","",NETWORKDAYS(AK367,$AM$2,FERIADOS!$A$1:$A$830)-1)</f>
        <v>292</v>
      </c>
      <c r="AN367" s="63">
        <v>3.7997999999999998</v>
      </c>
      <c r="AO367" s="43">
        <f t="shared" si="89"/>
        <v>15.35</v>
      </c>
      <c r="AP367" s="50">
        <f t="shared" si="90"/>
        <v>273040</v>
      </c>
      <c r="AQ367" s="59">
        <f t="shared" si="92"/>
        <v>611.74241073981739</v>
      </c>
      <c r="AR367" s="59">
        <f t="shared" si="91"/>
        <v>0</v>
      </c>
      <c r="AS367" s="72">
        <v>42312</v>
      </c>
      <c r="AT367" s="73">
        <v>2602.8845801501016</v>
      </c>
      <c r="AU367" s="62">
        <v>0</v>
      </c>
      <c r="AV367" s="62">
        <v>0</v>
      </c>
      <c r="AW367" s="62">
        <v>0</v>
      </c>
      <c r="AX367" s="62">
        <v>0</v>
      </c>
      <c r="AY367" s="62">
        <v>0</v>
      </c>
      <c r="AZ367" s="62">
        <v>0</v>
      </c>
      <c r="BA367" s="62">
        <v>0</v>
      </c>
      <c r="BB367" s="62">
        <v>0</v>
      </c>
      <c r="BC367" s="62">
        <v>0</v>
      </c>
      <c r="BD367" s="62">
        <v>0</v>
      </c>
      <c r="BE367" s="62">
        <v>0</v>
      </c>
      <c r="BF367" s="62">
        <v>0</v>
      </c>
      <c r="BG367" s="62">
        <v>0</v>
      </c>
      <c r="BH367" s="62">
        <v>0</v>
      </c>
      <c r="BI367" s="62">
        <v>0</v>
      </c>
      <c r="BJ367" s="62">
        <v>14.164999999999999</v>
      </c>
      <c r="BK367" s="62">
        <v>117350</v>
      </c>
      <c r="BL367" s="62">
        <v>21.244803624343042</v>
      </c>
      <c r="BM367" s="62">
        <v>14.244999999999999</v>
      </c>
      <c r="BN367" s="74">
        <v>123300</v>
      </c>
      <c r="BO367" s="75">
        <v>46.299292385149222</v>
      </c>
      <c r="BP367" s="62">
        <v>14.36</v>
      </c>
      <c r="BQ367" s="62">
        <v>19850</v>
      </c>
      <c r="BR367" s="62">
        <v>10.873753564362069</v>
      </c>
      <c r="BS367" s="62">
        <v>14.47</v>
      </c>
      <c r="BT367" s="62">
        <v>6445</v>
      </c>
      <c r="BU367" s="62">
        <v>4.5602620173824118</v>
      </c>
      <c r="BV367" s="62">
        <v>14.605</v>
      </c>
      <c r="BW367" s="62">
        <v>63145</v>
      </c>
      <c r="BX367" s="62">
        <v>56.054833478399608</v>
      </c>
      <c r="BY367" s="62">
        <v>14.765000000000001</v>
      </c>
      <c r="BZ367" s="62">
        <v>4315</v>
      </c>
      <c r="CA367" s="62">
        <v>4.5156727400872283</v>
      </c>
      <c r="CB367" s="62">
        <v>14.895</v>
      </c>
      <c r="CC367" s="62">
        <v>2005</v>
      </c>
      <c r="CD367" s="62">
        <v>2.4241342872910328</v>
      </c>
      <c r="CE367" s="62">
        <v>14.99</v>
      </c>
      <c r="CF367" s="62">
        <v>29190</v>
      </c>
      <c r="CG367" s="62">
        <v>40.138599216382232</v>
      </c>
      <c r="CH367" s="62">
        <v>15.093999999999999</v>
      </c>
      <c r="CI367" s="62">
        <v>5</v>
      </c>
      <c r="CJ367" s="62">
        <v>7.6435072632869989E-3</v>
      </c>
      <c r="CK367" s="62">
        <v>15.183999999999999</v>
      </c>
      <c r="CL367" s="62">
        <v>5</v>
      </c>
      <c r="CM367" s="62">
        <v>8.4620529065990487E-3</v>
      </c>
      <c r="CN367" s="62">
        <v>15.25</v>
      </c>
      <c r="CO367" s="62">
        <v>19725</v>
      </c>
      <c r="CP367" s="62">
        <v>36.251217086191197</v>
      </c>
      <c r="CQ367" s="62">
        <v>15.316000000000001</v>
      </c>
      <c r="CR367" s="62">
        <v>10</v>
      </c>
      <c r="CS367" s="62">
        <v>1.97232690972243E-2</v>
      </c>
      <c r="CT367" s="62">
        <v>15.316000000000001</v>
      </c>
      <c r="CU367" s="62">
        <v>10</v>
      </c>
      <c r="CV367" s="62">
        <v>2.1055356501801761E-2</v>
      </c>
      <c r="CW367" s="62">
        <v>15.316000000000001</v>
      </c>
      <c r="CX367" s="62">
        <v>273040</v>
      </c>
      <c r="CY367" s="62">
        <v>611.74241073981739</v>
      </c>
      <c r="CZ367" s="62">
        <v>15.401999999999999</v>
      </c>
      <c r="DA367" s="62">
        <v>10</v>
      </c>
      <c r="DB367" s="62">
        <v>2.3832481997989222E-2</v>
      </c>
      <c r="DC367" s="62">
        <v>15.439</v>
      </c>
      <c r="DD367" s="62">
        <v>10</v>
      </c>
      <c r="DE367" s="62">
        <v>2.4919306598213162E-2</v>
      </c>
      <c r="DF367" s="62">
        <v>15.481</v>
      </c>
      <c r="DG367" s="62">
        <v>2600</v>
      </c>
      <c r="DH367" s="62">
        <v>6.830350660428941</v>
      </c>
      <c r="DI367" s="62">
        <v>0</v>
      </c>
      <c r="DJ367" s="62">
        <v>0</v>
      </c>
      <c r="DK367" s="62">
        <v>0</v>
      </c>
      <c r="DL367" s="62">
        <v>0</v>
      </c>
      <c r="DM367" s="62">
        <v>0</v>
      </c>
      <c r="DN367" s="62">
        <v>0</v>
      </c>
      <c r="DO367" s="62">
        <v>15.57</v>
      </c>
      <c r="DP367" s="62">
        <v>10530</v>
      </c>
      <c r="DQ367" s="62">
        <v>31.229450281252529</v>
      </c>
      <c r="DR367" s="62">
        <v>0</v>
      </c>
      <c r="DS367" s="62">
        <v>0</v>
      </c>
      <c r="DT367" s="62">
        <v>0</v>
      </c>
      <c r="DU367" s="62">
        <v>0</v>
      </c>
      <c r="DV367" s="62">
        <v>0</v>
      </c>
      <c r="DW367" s="62">
        <v>0</v>
      </c>
      <c r="DX367" s="62">
        <v>15.62</v>
      </c>
      <c r="DY367" s="62">
        <v>12955</v>
      </c>
      <c r="DZ367" s="62">
        <v>42.66535212108446</v>
      </c>
      <c r="EA367" s="62"/>
      <c r="EB367" s="62"/>
      <c r="EC367" s="62"/>
      <c r="ED367" s="62"/>
      <c r="EE367" s="62"/>
      <c r="EF367" s="62"/>
      <c r="EG367" s="62">
        <v>15.59</v>
      </c>
      <c r="EH367" s="62">
        <v>149570</v>
      </c>
      <c r="EI367" s="62">
        <v>536.33203815537161</v>
      </c>
      <c r="EJ367" s="62"/>
      <c r="EK367" s="62">
        <v>0</v>
      </c>
      <c r="EL367" s="62">
        <v>0</v>
      </c>
      <c r="EM367" s="62">
        <v>0</v>
      </c>
      <c r="EN367" s="62">
        <v>0</v>
      </c>
      <c r="EO367" s="62">
        <v>0</v>
      </c>
      <c r="EP367" s="62">
        <v>15.628</v>
      </c>
      <c r="EQ367" s="62">
        <v>8685</v>
      </c>
      <c r="ER367" s="62">
        <v>33.416585141258551</v>
      </c>
      <c r="ES367" s="62">
        <v>15.66</v>
      </c>
      <c r="ET367" s="62">
        <v>6105</v>
      </c>
      <c r="EU367" s="62">
        <v>24.993742998238666</v>
      </c>
      <c r="EV367" s="62">
        <v>15.654</v>
      </c>
      <c r="EW367" s="62">
        <v>1290</v>
      </c>
      <c r="EX367" s="62">
        <v>5.579884970037309</v>
      </c>
      <c r="EY367" s="62">
        <v>15.65</v>
      </c>
      <c r="EZ367" s="62">
        <v>71850</v>
      </c>
      <c r="FA367" s="62">
        <v>325.3773611634727</v>
      </c>
      <c r="FB367" s="62">
        <v>15.638999999999999</v>
      </c>
      <c r="FC367" s="62">
        <v>620</v>
      </c>
      <c r="FD367" s="62">
        <v>2.9205993676640865</v>
      </c>
      <c r="FE367" s="62">
        <v>15.63</v>
      </c>
      <c r="FF367" s="62">
        <v>9815</v>
      </c>
      <c r="FG367" s="62">
        <v>47.871113784532803</v>
      </c>
      <c r="FH367" s="62">
        <v>15.605</v>
      </c>
      <c r="FI367" s="62">
        <v>35</v>
      </c>
      <c r="FJ367" s="62">
        <v>0.17637628576468506</v>
      </c>
      <c r="FK367" s="62">
        <v>15.583</v>
      </c>
      <c r="FL367" s="76">
        <v>5990</v>
      </c>
      <c r="FM367" s="76">
        <v>31.022558129858531</v>
      </c>
      <c r="FN367" s="76">
        <v>15.565</v>
      </c>
      <c r="FO367" s="76">
        <v>5</v>
      </c>
      <c r="FP367" s="76">
        <v>2.6493722099272764E-2</v>
      </c>
      <c r="FQ367" s="76">
        <v>15.548999999999999</v>
      </c>
      <c r="FR367" s="76">
        <v>5</v>
      </c>
      <c r="FS367" s="76">
        <v>2.7012767564837541E-2</v>
      </c>
      <c r="FT367" s="76">
        <v>15.532999999999999</v>
      </c>
      <c r="FU367" s="76">
        <v>5</v>
      </c>
      <c r="FV367" s="76">
        <v>2.7495019076209017E-2</v>
      </c>
      <c r="FW367" s="76">
        <v>15.52</v>
      </c>
      <c r="FX367" s="76">
        <v>104140</v>
      </c>
      <c r="FY367" s="76">
        <v>580.98806691674247</v>
      </c>
      <c r="FZ367" s="76">
        <v>15.523</v>
      </c>
      <c r="GA367" s="76">
        <v>0</v>
      </c>
      <c r="GB367" s="76">
        <v>0</v>
      </c>
      <c r="GC367" s="62">
        <v>15.526</v>
      </c>
      <c r="GD367" s="62">
        <v>5</v>
      </c>
      <c r="GE367" s="62">
        <v>2.845540689617794E-2</v>
      </c>
      <c r="GF367" s="62">
        <v>15.529</v>
      </c>
      <c r="GG367" s="62">
        <v>5</v>
      </c>
      <c r="GH367" s="62">
        <v>2.8666272475388565E-2</v>
      </c>
      <c r="GI367" s="62">
        <v>15.532</v>
      </c>
      <c r="GJ367" s="62">
        <v>315</v>
      </c>
      <c r="GK367" s="62">
        <v>1.8155780650781606</v>
      </c>
      <c r="GL367" s="62">
        <v>15.536</v>
      </c>
      <c r="GM367" s="62">
        <v>0</v>
      </c>
      <c r="GN367" s="62">
        <v>0</v>
      </c>
      <c r="GO367" s="62">
        <v>15.54</v>
      </c>
      <c r="GP367" s="62">
        <v>5700</v>
      </c>
      <c r="GQ367" s="62">
        <v>33.050688292338975</v>
      </c>
      <c r="GR367" s="62">
        <v>15.555</v>
      </c>
      <c r="GS367" s="62">
        <v>0</v>
      </c>
      <c r="GT367" s="62">
        <v>0</v>
      </c>
      <c r="GU367" s="62">
        <v>15.568</v>
      </c>
      <c r="GV367" s="62">
        <v>180</v>
      </c>
      <c r="GW367" s="62">
        <v>1.0279233206164167</v>
      </c>
      <c r="GX367" s="62">
        <v>15.579000000000001</v>
      </c>
      <c r="GY367" s="62">
        <v>0</v>
      </c>
      <c r="GZ367" s="62">
        <v>0</v>
      </c>
      <c r="HA367" s="62">
        <v>15.59</v>
      </c>
      <c r="HB367" s="62">
        <v>11420</v>
      </c>
      <c r="HC367" s="62">
        <v>63.238172194477869</v>
      </c>
      <c r="HD367" s="62">
        <v>15.61</v>
      </c>
      <c r="HE367" s="62">
        <v>0</v>
      </c>
      <c r="HF367" s="62">
        <v>0</v>
      </c>
      <c r="HG367" s="62">
        <v>0</v>
      </c>
      <c r="HH367" s="62">
        <v>0</v>
      </c>
      <c r="HI367" s="62">
        <v>0</v>
      </c>
      <c r="HJ367" s="62">
        <v>0</v>
      </c>
      <c r="HK367" s="62">
        <v>0</v>
      </c>
      <c r="HL367" s="62">
        <v>0</v>
      </c>
      <c r="HM367" s="62">
        <v>15.64</v>
      </c>
      <c r="HN367" s="62">
        <v>0</v>
      </c>
      <c r="HO367" s="62">
        <v>0</v>
      </c>
      <c r="HP367" s="62">
        <v>15.64</v>
      </c>
      <c r="HQ367" s="62">
        <v>0</v>
      </c>
      <c r="HR367" s="62">
        <v>0</v>
      </c>
    </row>
    <row r="368" spans="32:226" s="43" customFormat="1">
      <c r="AF368" s="54">
        <v>42541</v>
      </c>
      <c r="AG368" s="43">
        <v>13.79</v>
      </c>
      <c r="AH368" s="43">
        <v>68016</v>
      </c>
      <c r="AI368" s="43">
        <f t="shared" si="87"/>
        <v>68016</v>
      </c>
      <c r="AK368" s="58">
        <f t="shared" si="88"/>
        <v>42311</v>
      </c>
      <c r="AL368" s="43">
        <f t="shared" si="93"/>
        <v>363</v>
      </c>
      <c r="AM368" s="43">
        <f>IF(AK368="","",NETWORKDAYS(AK368,$AM$2,FERIADOS!$A$1:$A$830)-1)</f>
        <v>293</v>
      </c>
      <c r="AN368" s="63">
        <v>3.7690999999999999</v>
      </c>
      <c r="AO368" s="43">
        <f t="shared" si="89"/>
        <v>15.38</v>
      </c>
      <c r="AP368" s="50">
        <f t="shared" si="90"/>
        <v>98965</v>
      </c>
      <c r="AQ368" s="59">
        <f t="shared" si="92"/>
        <v>224.04819196948139</v>
      </c>
      <c r="AR368" s="59">
        <f t="shared" si="91"/>
        <v>0</v>
      </c>
      <c r="AS368" s="72">
        <v>42311</v>
      </c>
      <c r="AT368" s="73">
        <v>1782.1707049511531</v>
      </c>
      <c r="AU368" s="62">
        <v>0</v>
      </c>
      <c r="AV368" s="62">
        <v>0</v>
      </c>
      <c r="AW368" s="62">
        <v>0</v>
      </c>
      <c r="AX368" s="62">
        <v>0</v>
      </c>
      <c r="AY368" s="62">
        <v>0</v>
      </c>
      <c r="AZ368" s="62">
        <v>0</v>
      </c>
      <c r="BA368" s="62">
        <v>0</v>
      </c>
      <c r="BB368" s="62">
        <v>0</v>
      </c>
      <c r="BC368" s="62">
        <v>0</v>
      </c>
      <c r="BD368" s="62">
        <v>0</v>
      </c>
      <c r="BE368" s="62">
        <v>0</v>
      </c>
      <c r="BF368" s="62">
        <v>0</v>
      </c>
      <c r="BG368" s="62">
        <v>0</v>
      </c>
      <c r="BH368" s="62">
        <v>0</v>
      </c>
      <c r="BI368" s="62">
        <v>0</v>
      </c>
      <c r="BJ368" s="62">
        <v>14.17</v>
      </c>
      <c r="BK368" s="62">
        <v>21920</v>
      </c>
      <c r="BL368" s="62">
        <v>4.1983016900733556</v>
      </c>
      <c r="BM368" s="62">
        <v>14.249000000000001</v>
      </c>
      <c r="BN368" s="74">
        <v>64355</v>
      </c>
      <c r="BO368" s="75">
        <v>24.928061206887396</v>
      </c>
      <c r="BP368" s="62">
        <v>14.331</v>
      </c>
      <c r="BQ368" s="62">
        <v>9105</v>
      </c>
      <c r="BR368" s="62">
        <v>5.1083106224818842</v>
      </c>
      <c r="BS368" s="62">
        <v>14.525</v>
      </c>
      <c r="BT368" s="62">
        <v>4635</v>
      </c>
      <c r="BU368" s="62">
        <v>3.3431750764099393</v>
      </c>
      <c r="BV368" s="62">
        <v>14.605</v>
      </c>
      <c r="BW368" s="62">
        <v>45625</v>
      </c>
      <c r="BX368" s="62">
        <v>41.206073680518493</v>
      </c>
      <c r="BY368" s="62">
        <v>14.8</v>
      </c>
      <c r="BZ368" s="62">
        <v>14700</v>
      </c>
      <c r="CA368" s="62">
        <v>15.619377387852582</v>
      </c>
      <c r="CB368" s="62">
        <v>14.88</v>
      </c>
      <c r="CC368" s="62">
        <v>6045</v>
      </c>
      <c r="CD368" s="62">
        <v>7.4168113024967015</v>
      </c>
      <c r="CE368" s="62">
        <v>15.015000000000001</v>
      </c>
      <c r="CF368" s="62">
        <v>28160</v>
      </c>
      <c r="CG368" s="62">
        <v>39.236886609730249</v>
      </c>
      <c r="CH368" s="62">
        <v>15.109</v>
      </c>
      <c r="CI368" s="62">
        <v>20</v>
      </c>
      <c r="CJ368" s="62">
        <v>3.0963561041159306E-2</v>
      </c>
      <c r="CK368" s="62">
        <v>15.19</v>
      </c>
      <c r="CL368" s="62">
        <v>20</v>
      </c>
      <c r="CM368" s="62">
        <v>3.4263899165198133E-2</v>
      </c>
      <c r="CN368" s="62">
        <v>15.25</v>
      </c>
      <c r="CO368" s="62">
        <v>2080</v>
      </c>
      <c r="CP368" s="62">
        <v>3.8683288927259785</v>
      </c>
      <c r="CQ368" s="62">
        <v>15.340999999999999</v>
      </c>
      <c r="CR368" s="62">
        <v>20</v>
      </c>
      <c r="CS368" s="62">
        <v>3.988640677553433E-2</v>
      </c>
      <c r="CT368" s="62">
        <v>15.340999999999999</v>
      </c>
      <c r="CU368" s="62">
        <v>20</v>
      </c>
      <c r="CV368" s="62">
        <v>4.2567087410928441E-2</v>
      </c>
      <c r="CW368" s="62">
        <v>15.340999999999999</v>
      </c>
      <c r="CX368" s="62">
        <v>98965</v>
      </c>
      <c r="CY368" s="62">
        <v>224.04819196948139</v>
      </c>
      <c r="CZ368" s="62">
        <v>15.423</v>
      </c>
      <c r="DA368" s="62">
        <v>20</v>
      </c>
      <c r="DB368" s="62">
        <v>4.8158603405913394E-2</v>
      </c>
      <c r="DC368" s="62">
        <v>15.455</v>
      </c>
      <c r="DD368" s="62">
        <v>20</v>
      </c>
      <c r="DE368" s="62">
        <v>5.0350509002525148E-2</v>
      </c>
      <c r="DF368" s="62">
        <v>15.49</v>
      </c>
      <c r="DG368" s="62">
        <v>245</v>
      </c>
      <c r="DH368" s="62">
        <v>0.65020032537049066</v>
      </c>
      <c r="DI368" s="62">
        <v>0</v>
      </c>
      <c r="DJ368" s="62">
        <v>0</v>
      </c>
      <c r="DK368" s="62">
        <v>0</v>
      </c>
      <c r="DL368" s="62">
        <v>0</v>
      </c>
      <c r="DM368" s="62">
        <v>0</v>
      </c>
      <c r="DN368" s="62">
        <v>0</v>
      </c>
      <c r="DO368" s="62">
        <v>15.62</v>
      </c>
      <c r="DP368" s="62">
        <v>8155</v>
      </c>
      <c r="DQ368" s="62">
        <v>24.399133675351333</v>
      </c>
      <c r="DR368" s="62">
        <v>0</v>
      </c>
      <c r="DS368" s="62">
        <v>0</v>
      </c>
      <c r="DT368" s="62">
        <v>0</v>
      </c>
      <c r="DU368" s="62">
        <v>0</v>
      </c>
      <c r="DV368" s="62">
        <v>0</v>
      </c>
      <c r="DW368" s="62">
        <v>0</v>
      </c>
      <c r="DX368" s="62">
        <v>15.71</v>
      </c>
      <c r="DY368" s="62">
        <v>3310</v>
      </c>
      <c r="DZ368" s="62">
        <v>10.981370290122861</v>
      </c>
      <c r="EA368" s="62"/>
      <c r="EB368" s="62"/>
      <c r="EC368" s="62"/>
      <c r="ED368" s="62"/>
      <c r="EE368" s="62"/>
      <c r="EF368" s="62"/>
      <c r="EG368" s="62">
        <v>15.71</v>
      </c>
      <c r="EH368" s="62">
        <v>85600</v>
      </c>
      <c r="EI368" s="62">
        <v>308.82704044142008</v>
      </c>
      <c r="EJ368" s="62"/>
      <c r="EK368" s="62">
        <v>0</v>
      </c>
      <c r="EL368" s="62">
        <v>0</v>
      </c>
      <c r="EM368" s="62">
        <v>0</v>
      </c>
      <c r="EN368" s="62">
        <v>0</v>
      </c>
      <c r="EO368" s="62">
        <v>0</v>
      </c>
      <c r="EP368" s="62">
        <v>15.763999999999999</v>
      </c>
      <c r="EQ368" s="62">
        <v>115</v>
      </c>
      <c r="ER368" s="62">
        <v>0.44478324943819503</v>
      </c>
      <c r="ES368" s="62">
        <v>15.81</v>
      </c>
      <c r="ET368" s="62">
        <v>3020</v>
      </c>
      <c r="EU368" s="62">
        <v>12.417204359482952</v>
      </c>
      <c r="EV368" s="62">
        <v>15.8</v>
      </c>
      <c r="EW368" s="62">
        <v>320</v>
      </c>
      <c r="EX368" s="62">
        <v>1.3896813230099763</v>
      </c>
      <c r="EY368" s="62">
        <v>15.83</v>
      </c>
      <c r="EZ368" s="62">
        <v>51895</v>
      </c>
      <c r="FA368" s="62">
        <v>235.56227335461472</v>
      </c>
      <c r="FB368" s="62">
        <v>15.818999999999999</v>
      </c>
      <c r="FC368" s="62">
        <v>55</v>
      </c>
      <c r="FD368" s="62">
        <v>0.25957321064677746</v>
      </c>
      <c r="FE368" s="62">
        <v>15.81</v>
      </c>
      <c r="FF368" s="62">
        <v>1505</v>
      </c>
      <c r="FG368" s="62">
        <v>7.35082105212099</v>
      </c>
      <c r="FH368" s="62">
        <v>15.782999999999999</v>
      </c>
      <c r="FI368" s="62">
        <v>395</v>
      </c>
      <c r="FJ368" s="62">
        <v>1.9925670025815034</v>
      </c>
      <c r="FK368" s="62">
        <v>15.76</v>
      </c>
      <c r="FL368" s="76">
        <v>5315</v>
      </c>
      <c r="FM368" s="76">
        <v>27.543552773222242</v>
      </c>
      <c r="FN368" s="76">
        <v>15.743</v>
      </c>
      <c r="FO368" s="76">
        <v>0</v>
      </c>
      <c r="FP368" s="76">
        <v>0</v>
      </c>
      <c r="FQ368" s="76">
        <v>15.727</v>
      </c>
      <c r="FR368" s="76">
        <v>5</v>
      </c>
      <c r="FS368" s="76">
        <v>2.7005059465045524E-2</v>
      </c>
      <c r="FT368" s="76">
        <v>15.712999999999999</v>
      </c>
      <c r="FU368" s="76">
        <v>0</v>
      </c>
      <c r="FV368" s="76">
        <v>0</v>
      </c>
      <c r="FW368" s="76">
        <v>15.7</v>
      </c>
      <c r="FX368" s="76">
        <v>116950</v>
      </c>
      <c r="FY368" s="76">
        <v>651.63278407780876</v>
      </c>
      <c r="FZ368" s="76">
        <v>15.702999999999999</v>
      </c>
      <c r="GA368" s="76">
        <v>0</v>
      </c>
      <c r="GB368" s="76">
        <v>0</v>
      </c>
      <c r="GC368" s="62">
        <v>15.706</v>
      </c>
      <c r="GD368" s="62">
        <v>5</v>
      </c>
      <c r="GE368" s="62">
        <v>2.839611581931099E-2</v>
      </c>
      <c r="GF368" s="62">
        <v>15.709</v>
      </c>
      <c r="GG368" s="62">
        <v>0</v>
      </c>
      <c r="GH368" s="62">
        <v>0</v>
      </c>
      <c r="GI368" s="62">
        <v>15.712</v>
      </c>
      <c r="GJ368" s="62">
        <v>730</v>
      </c>
      <c r="GK368" s="62">
        <v>4.1952011494697761</v>
      </c>
      <c r="GL368" s="62">
        <v>15.715999999999999</v>
      </c>
      <c r="GM368" s="62">
        <v>0</v>
      </c>
      <c r="GN368" s="62">
        <v>0</v>
      </c>
      <c r="GO368" s="62">
        <v>15.72</v>
      </c>
      <c r="GP368" s="62">
        <v>8000</v>
      </c>
      <c r="GQ368" s="62">
        <v>46.175208396509554</v>
      </c>
      <c r="GR368" s="62">
        <v>15.738</v>
      </c>
      <c r="GS368" s="62">
        <v>0</v>
      </c>
      <c r="GT368" s="62">
        <v>0</v>
      </c>
      <c r="GU368" s="62">
        <v>15.753</v>
      </c>
      <c r="GV368" s="62">
        <v>125</v>
      </c>
      <c r="GW368" s="62">
        <v>0.70915950196699695</v>
      </c>
      <c r="GX368" s="62">
        <v>15.766999999999999</v>
      </c>
      <c r="GY368" s="62">
        <v>0</v>
      </c>
      <c r="GZ368" s="62">
        <v>0</v>
      </c>
      <c r="HA368" s="62">
        <v>15.78</v>
      </c>
      <c r="HB368" s="62">
        <v>14275</v>
      </c>
      <c r="HC368" s="62">
        <v>78.365041087272459</v>
      </c>
      <c r="HD368" s="62">
        <v>15.8</v>
      </c>
      <c r="HE368" s="62">
        <v>0</v>
      </c>
      <c r="HF368" s="62">
        <v>0</v>
      </c>
      <c r="HG368" s="62">
        <v>0</v>
      </c>
      <c r="HH368" s="62">
        <v>0</v>
      </c>
      <c r="HI368" s="62">
        <v>0</v>
      </c>
      <c r="HJ368" s="62">
        <v>0</v>
      </c>
      <c r="HK368" s="62">
        <v>0</v>
      </c>
      <c r="HL368" s="62">
        <v>0</v>
      </c>
      <c r="HM368" s="62">
        <v>15.83</v>
      </c>
      <c r="HN368" s="62">
        <v>0</v>
      </c>
      <c r="HO368" s="62">
        <v>0</v>
      </c>
      <c r="HP368" s="62">
        <v>15.83</v>
      </c>
      <c r="HQ368" s="62">
        <v>0</v>
      </c>
      <c r="HR368" s="62">
        <v>0</v>
      </c>
    </row>
    <row r="369" spans="32:226" s="43" customFormat="1">
      <c r="AF369" s="54">
        <v>42542</v>
      </c>
      <c r="AG369" s="43">
        <v>13.744999999999999</v>
      </c>
      <c r="AH369" s="43">
        <v>240570</v>
      </c>
      <c r="AI369" s="43">
        <f t="shared" si="87"/>
        <v>240570</v>
      </c>
      <c r="AK369" s="58">
        <f t="shared" si="88"/>
        <v>42307</v>
      </c>
      <c r="AL369" s="43">
        <f t="shared" si="93"/>
        <v>364</v>
      </c>
      <c r="AM369" s="43">
        <f>IF(AK369="","",NETWORKDAYS(AK369,$AM$2,FERIADOS!$A$1:$A$830)-1)</f>
        <v>294</v>
      </c>
      <c r="AN369" s="63">
        <v>3.8557999999999999</v>
      </c>
      <c r="AO369" s="43">
        <f t="shared" si="89"/>
        <v>15.47</v>
      </c>
      <c r="AP369" s="50">
        <f t="shared" si="90"/>
        <v>137040</v>
      </c>
      <c r="AQ369" s="59">
        <f t="shared" si="92"/>
        <v>303.61958690877623</v>
      </c>
      <c r="AR369" s="59">
        <f t="shared" si="91"/>
        <v>0</v>
      </c>
      <c r="AS369" s="72">
        <v>42307</v>
      </c>
      <c r="AT369" s="73">
        <v>2096.8360823504659</v>
      </c>
      <c r="AU369" s="62">
        <v>0</v>
      </c>
      <c r="AV369" s="62">
        <v>0</v>
      </c>
      <c r="AW369" s="62">
        <v>0</v>
      </c>
      <c r="AX369" s="62">
        <v>0</v>
      </c>
      <c r="AY369" s="62">
        <v>0</v>
      </c>
      <c r="AZ369" s="62">
        <v>0</v>
      </c>
      <c r="BA369" s="62">
        <v>0</v>
      </c>
      <c r="BB369" s="62">
        <v>0</v>
      </c>
      <c r="BC369" s="62">
        <v>0</v>
      </c>
      <c r="BD369" s="62">
        <v>0</v>
      </c>
      <c r="BE369" s="62">
        <v>0</v>
      </c>
      <c r="BF369" s="62">
        <v>0</v>
      </c>
      <c r="BG369" s="62">
        <v>14.14</v>
      </c>
      <c r="BH369" s="62">
        <v>40805</v>
      </c>
      <c r="BI369" s="62">
        <v>0.73508001396140754</v>
      </c>
      <c r="BJ369" s="62">
        <v>14.179</v>
      </c>
      <c r="BK369" s="62">
        <v>36015</v>
      </c>
      <c r="BL369" s="62">
        <v>7.0595571217296271</v>
      </c>
      <c r="BM369" s="62">
        <v>14.27</v>
      </c>
      <c r="BN369" s="74">
        <v>136070</v>
      </c>
      <c r="BO369" s="75">
        <v>52.680834361178242</v>
      </c>
      <c r="BP369" s="62">
        <v>14.39</v>
      </c>
      <c r="BQ369" s="62">
        <v>49375</v>
      </c>
      <c r="BR369" s="62">
        <v>27.476111541236648</v>
      </c>
      <c r="BS369" s="62">
        <v>14.525</v>
      </c>
      <c r="BT369" s="62">
        <v>10795</v>
      </c>
      <c r="BU369" s="62">
        <v>7.6999108761997368</v>
      </c>
      <c r="BV369" s="62">
        <v>14.66</v>
      </c>
      <c r="BW369" s="62">
        <v>31560</v>
      </c>
      <c r="BX369" s="62">
        <v>28.095990303442814</v>
      </c>
      <c r="BY369" s="62">
        <v>14.82</v>
      </c>
      <c r="BZ369" s="62">
        <v>7210</v>
      </c>
      <c r="CA369" s="62">
        <v>7.5429649738347644</v>
      </c>
      <c r="CB369" s="62">
        <v>14.97</v>
      </c>
      <c r="CC369" s="62">
        <v>3455</v>
      </c>
      <c r="CD369" s="62">
        <v>4.164863542525115</v>
      </c>
      <c r="CE369" s="62">
        <v>15.07</v>
      </c>
      <c r="CF369" s="62">
        <v>45210</v>
      </c>
      <c r="CG369" s="62">
        <v>61.862181321065648</v>
      </c>
      <c r="CH369" s="62">
        <v>15.186</v>
      </c>
      <c r="CI369" s="62">
        <v>15</v>
      </c>
      <c r="CJ369" s="62">
        <v>2.2781827349190979E-2</v>
      </c>
      <c r="CK369" s="62">
        <v>15.286</v>
      </c>
      <c r="CL369" s="62">
        <v>6435</v>
      </c>
      <c r="CM369" s="62">
        <v>10.804932002056148</v>
      </c>
      <c r="CN369" s="62">
        <v>15.36</v>
      </c>
      <c r="CO369" s="62">
        <v>30985</v>
      </c>
      <c r="CP369" s="62">
        <v>56.436576182348723</v>
      </c>
      <c r="CQ369" s="62">
        <v>15.436999999999999</v>
      </c>
      <c r="CR369" s="62">
        <v>10</v>
      </c>
      <c r="CS369" s="62">
        <v>1.9528461072500579E-2</v>
      </c>
      <c r="CT369" s="62">
        <v>15.436999999999999</v>
      </c>
      <c r="CU369" s="62">
        <v>10</v>
      </c>
      <c r="CV369" s="62">
        <v>2.0833494774781299E-2</v>
      </c>
      <c r="CW369" s="62">
        <v>15.436999999999999</v>
      </c>
      <c r="CX369" s="62">
        <v>137040</v>
      </c>
      <c r="CY369" s="62">
        <v>303.61958690877623</v>
      </c>
      <c r="CZ369" s="62">
        <v>15.532999999999999</v>
      </c>
      <c r="DA369" s="62">
        <v>10</v>
      </c>
      <c r="DB369" s="62">
        <v>2.3548212454577583E-2</v>
      </c>
      <c r="DC369" s="62">
        <v>15.579000000000001</v>
      </c>
      <c r="DD369" s="62">
        <v>15</v>
      </c>
      <c r="DE369" s="62">
        <v>3.6910764522275243E-2</v>
      </c>
      <c r="DF369" s="62">
        <v>15.631</v>
      </c>
      <c r="DG369" s="62">
        <v>85</v>
      </c>
      <c r="DH369" s="62">
        <v>0.22034698305007772</v>
      </c>
      <c r="DI369" s="62">
        <v>0</v>
      </c>
      <c r="DJ369" s="62">
        <v>0</v>
      </c>
      <c r="DK369" s="62">
        <v>0</v>
      </c>
      <c r="DL369" s="62">
        <v>0</v>
      </c>
      <c r="DM369" s="62">
        <v>0</v>
      </c>
      <c r="DN369" s="62">
        <v>0</v>
      </c>
      <c r="DO369" s="62">
        <v>15.74</v>
      </c>
      <c r="DP369" s="62">
        <v>5575</v>
      </c>
      <c r="DQ369" s="62">
        <v>16.289453114730044</v>
      </c>
      <c r="DR369" s="62">
        <v>0</v>
      </c>
      <c r="DS369" s="62">
        <v>0</v>
      </c>
      <c r="DT369" s="62">
        <v>0</v>
      </c>
      <c r="DU369" s="62">
        <v>0</v>
      </c>
      <c r="DV369" s="62">
        <v>0</v>
      </c>
      <c r="DW369" s="62">
        <v>0</v>
      </c>
      <c r="DX369" s="62">
        <v>15.85</v>
      </c>
      <c r="DY369" s="62">
        <v>10895</v>
      </c>
      <c r="DZ369" s="62">
        <v>35.26110250228782</v>
      </c>
      <c r="EA369" s="62"/>
      <c r="EB369" s="62"/>
      <c r="EC369" s="62"/>
      <c r="ED369" s="62"/>
      <c r="EE369" s="62"/>
      <c r="EF369" s="62"/>
      <c r="EG369" s="62">
        <v>15.86</v>
      </c>
      <c r="EH369" s="62">
        <v>57570</v>
      </c>
      <c r="EI369" s="62">
        <v>202.45632326817608</v>
      </c>
      <c r="EJ369" s="62"/>
      <c r="EK369" s="62">
        <v>0</v>
      </c>
      <c r="EL369" s="62">
        <v>0</v>
      </c>
      <c r="EM369" s="62">
        <v>0</v>
      </c>
      <c r="EN369" s="62">
        <v>0</v>
      </c>
      <c r="EO369" s="62">
        <v>0</v>
      </c>
      <c r="EP369" s="62">
        <v>15.92</v>
      </c>
      <c r="EQ369" s="62">
        <v>105</v>
      </c>
      <c r="ER369" s="62">
        <v>0.39558540156079552</v>
      </c>
      <c r="ES369" s="62">
        <v>15.97</v>
      </c>
      <c r="ET369" s="62">
        <v>3590</v>
      </c>
      <c r="EU369" s="62">
        <v>14.36954986441123</v>
      </c>
      <c r="EV369" s="62">
        <v>15.98</v>
      </c>
      <c r="EW369" s="62">
        <v>220</v>
      </c>
      <c r="EX369" s="62">
        <v>0.92900497340903265</v>
      </c>
      <c r="EY369" s="62">
        <v>16</v>
      </c>
      <c r="EZ369" s="62">
        <v>70665</v>
      </c>
      <c r="FA369" s="62">
        <v>311.85881549409635</v>
      </c>
      <c r="FB369" s="62">
        <v>16.015999999999998</v>
      </c>
      <c r="FC369" s="62">
        <v>40</v>
      </c>
      <c r="FD369" s="62">
        <v>0.18327077435061431</v>
      </c>
      <c r="FE369" s="62">
        <v>16.03</v>
      </c>
      <c r="FF369" s="62">
        <v>9325</v>
      </c>
      <c r="FG369" s="62">
        <v>44.153866395885565</v>
      </c>
      <c r="FH369" s="62">
        <v>16.013999999999999</v>
      </c>
      <c r="FI369" s="62">
        <v>45</v>
      </c>
      <c r="FJ369" s="62">
        <v>0.21983601562346783</v>
      </c>
      <c r="FK369" s="62">
        <v>16</v>
      </c>
      <c r="FL369" s="76">
        <v>4405</v>
      </c>
      <c r="FM369" s="76">
        <v>22.085741483586585</v>
      </c>
      <c r="FN369" s="76">
        <v>15.984</v>
      </c>
      <c r="FO369" s="76">
        <v>0</v>
      </c>
      <c r="FP369" s="76">
        <v>0</v>
      </c>
      <c r="FQ369" s="76">
        <v>15.97</v>
      </c>
      <c r="FR369" s="76">
        <v>0</v>
      </c>
      <c r="FS369" s="76">
        <v>0</v>
      </c>
      <c r="FT369" s="76">
        <v>15.959</v>
      </c>
      <c r="FU369" s="76">
        <v>5</v>
      </c>
      <c r="FV369" s="76">
        <v>2.6526172296256346E-2</v>
      </c>
      <c r="FW369" s="76">
        <v>15.95</v>
      </c>
      <c r="FX369" s="76">
        <v>129830</v>
      </c>
      <c r="FY369" s="76">
        <v>697.94081159992402</v>
      </c>
      <c r="FZ369" s="76">
        <v>15.945</v>
      </c>
      <c r="GA369" s="76">
        <v>0</v>
      </c>
      <c r="GB369" s="76">
        <v>0</v>
      </c>
      <c r="GC369" s="62">
        <v>15.941000000000001</v>
      </c>
      <c r="GD369" s="62">
        <v>375</v>
      </c>
      <c r="GE369" s="62">
        <v>2.0542237670361208</v>
      </c>
      <c r="GF369" s="62">
        <v>15.936</v>
      </c>
      <c r="GG369" s="62">
        <v>0</v>
      </c>
      <c r="GH369" s="62">
        <v>0</v>
      </c>
      <c r="GI369" s="62">
        <v>15.933</v>
      </c>
      <c r="GJ369" s="62">
        <v>480</v>
      </c>
      <c r="GK369" s="62">
        <v>2.6601179747036023</v>
      </c>
      <c r="GL369" s="62">
        <v>15.926</v>
      </c>
      <c r="GM369" s="62">
        <v>0</v>
      </c>
      <c r="GN369" s="62">
        <v>0</v>
      </c>
      <c r="GO369" s="62">
        <v>15.92</v>
      </c>
      <c r="GP369" s="62">
        <v>6015</v>
      </c>
      <c r="GQ369" s="62">
        <v>33.462676555016053</v>
      </c>
      <c r="GR369" s="62">
        <v>15.931000000000001</v>
      </c>
      <c r="GS369" s="62">
        <v>35</v>
      </c>
      <c r="GT369" s="62">
        <v>0.19337477504088668</v>
      </c>
      <c r="GU369" s="62">
        <v>15.94</v>
      </c>
      <c r="GV369" s="62">
        <v>350</v>
      </c>
      <c r="GW369" s="62">
        <v>1.9124225035664726</v>
      </c>
      <c r="GX369" s="62">
        <v>15.965999999999999</v>
      </c>
      <c r="GY369" s="62">
        <v>0</v>
      </c>
      <c r="GZ369" s="62">
        <v>0</v>
      </c>
      <c r="HA369" s="62">
        <v>15.99</v>
      </c>
      <c r="HB369" s="62">
        <v>26930</v>
      </c>
      <c r="HC369" s="62">
        <v>141.86084082318661</v>
      </c>
      <c r="HD369" s="62">
        <v>16.010000000000002</v>
      </c>
      <c r="HE369" s="62">
        <v>0</v>
      </c>
      <c r="HF369" s="62">
        <v>0</v>
      </c>
      <c r="HG369" s="62">
        <v>0</v>
      </c>
      <c r="HH369" s="62">
        <v>0</v>
      </c>
      <c r="HI369" s="62">
        <v>0</v>
      </c>
      <c r="HJ369" s="62">
        <v>0</v>
      </c>
      <c r="HK369" s="62">
        <v>0</v>
      </c>
      <c r="HL369" s="62">
        <v>0</v>
      </c>
      <c r="HM369" s="62">
        <v>16.04</v>
      </c>
      <c r="HN369" s="62">
        <v>0</v>
      </c>
      <c r="HO369" s="62">
        <v>0</v>
      </c>
      <c r="HP369" s="62">
        <v>16.04</v>
      </c>
      <c r="HQ369" s="62">
        <v>0</v>
      </c>
      <c r="HR369" s="62">
        <v>0</v>
      </c>
    </row>
    <row r="370" spans="32:226" s="43" customFormat="1">
      <c r="AF370" s="54">
        <v>42543</v>
      </c>
      <c r="AG370" s="43">
        <v>13.74</v>
      </c>
      <c r="AH370" s="43">
        <v>226729</v>
      </c>
      <c r="AI370" s="43">
        <f t="shared" si="87"/>
        <v>226729</v>
      </c>
      <c r="AK370" s="58">
        <f t="shared" si="88"/>
        <v>42306</v>
      </c>
      <c r="AL370" s="43">
        <f t="shared" si="93"/>
        <v>365</v>
      </c>
      <c r="AM370" s="43">
        <f>IF(AK370="","",NETWORKDAYS(AK370,$AM$2,FERIADOS!$A$1:$A$830)-1)</f>
        <v>295</v>
      </c>
      <c r="AN370" s="63">
        <v>3.8487</v>
      </c>
      <c r="AO370" s="43">
        <f t="shared" si="89"/>
        <v>15.38</v>
      </c>
      <c r="AP370" s="50">
        <f t="shared" si="90"/>
        <v>184870</v>
      </c>
      <c r="AQ370" s="59">
        <f t="shared" si="92"/>
        <v>412.2030037783768</v>
      </c>
      <c r="AR370" s="59">
        <f t="shared" si="91"/>
        <v>0</v>
      </c>
      <c r="AS370" s="72">
        <v>42306</v>
      </c>
      <c r="AT370" s="73">
        <v>2540.5115689772965</v>
      </c>
      <c r="AU370" s="62">
        <v>0</v>
      </c>
      <c r="AV370" s="62">
        <v>0</v>
      </c>
      <c r="AW370" s="62">
        <v>0</v>
      </c>
      <c r="AX370" s="62">
        <v>0</v>
      </c>
      <c r="AY370" s="62">
        <v>0</v>
      </c>
      <c r="AZ370" s="62">
        <v>0</v>
      </c>
      <c r="BA370" s="62">
        <v>0</v>
      </c>
      <c r="BB370" s="62">
        <v>0</v>
      </c>
      <c r="BC370" s="62">
        <v>0</v>
      </c>
      <c r="BD370" s="62">
        <v>0</v>
      </c>
      <c r="BE370" s="62">
        <v>0</v>
      </c>
      <c r="BF370" s="62">
        <v>0</v>
      </c>
      <c r="BG370" s="62">
        <v>14.14</v>
      </c>
      <c r="BH370" s="62">
        <v>106815</v>
      </c>
      <c r="BI370" s="62">
        <v>2.8901291323539962</v>
      </c>
      <c r="BJ370" s="62">
        <v>14.17</v>
      </c>
      <c r="BK370" s="62">
        <v>40450</v>
      </c>
      <c r="BL370" s="62">
        <v>8.3009347396597644</v>
      </c>
      <c r="BM370" s="62">
        <v>14.24</v>
      </c>
      <c r="BN370" s="74">
        <v>170445</v>
      </c>
      <c r="BO370" s="75">
        <v>67.598850086236794</v>
      </c>
      <c r="BP370" s="62">
        <v>14.37</v>
      </c>
      <c r="BQ370" s="62">
        <v>19560</v>
      </c>
      <c r="BR370" s="62">
        <v>11.071708985234501</v>
      </c>
      <c r="BS370" s="62">
        <v>14.48</v>
      </c>
      <c r="BT370" s="62">
        <v>305</v>
      </c>
      <c r="BU370" s="62">
        <v>0.22057605519481829</v>
      </c>
      <c r="BV370" s="62">
        <v>14.62</v>
      </c>
      <c r="BW370" s="62">
        <v>23515</v>
      </c>
      <c r="BX370" s="62">
        <v>21.171364538235949</v>
      </c>
      <c r="BY370" s="62">
        <v>14.75</v>
      </c>
      <c r="BZ370" s="62">
        <v>5970</v>
      </c>
      <c r="CA370" s="62">
        <v>6.3095914070405756</v>
      </c>
      <c r="CB370" s="62">
        <v>14.895</v>
      </c>
      <c r="CC370" s="62">
        <v>9830</v>
      </c>
      <c r="CD370" s="62">
        <v>11.958575942691564</v>
      </c>
      <c r="CE370" s="62">
        <v>15</v>
      </c>
      <c r="CF370" s="62">
        <v>38240</v>
      </c>
      <c r="CG370" s="62">
        <v>52.757724822293241</v>
      </c>
      <c r="CH370" s="62">
        <v>15.103</v>
      </c>
      <c r="CI370" s="62">
        <v>3185</v>
      </c>
      <c r="CJ370" s="62">
        <v>4.8753343727226408</v>
      </c>
      <c r="CK370" s="62">
        <v>15.193</v>
      </c>
      <c r="CL370" s="62">
        <v>15</v>
      </c>
      <c r="CM370" s="62">
        <v>2.5375260274404569E-2</v>
      </c>
      <c r="CN370" s="62">
        <v>15.26</v>
      </c>
      <c r="CO370" s="62">
        <v>23700</v>
      </c>
      <c r="CP370" s="62">
        <v>43.480846525534481</v>
      </c>
      <c r="CQ370" s="62">
        <v>15.343999999999999</v>
      </c>
      <c r="CR370" s="62">
        <v>10</v>
      </c>
      <c r="CS370" s="62">
        <v>1.96624249984888E-2</v>
      </c>
      <c r="CT370" s="62">
        <v>15.343999999999999</v>
      </c>
      <c r="CU370" s="62">
        <v>10</v>
      </c>
      <c r="CV370" s="62">
        <v>2.0971702424364556E-2</v>
      </c>
      <c r="CW370" s="62">
        <v>15.343999999999999</v>
      </c>
      <c r="CX370" s="62">
        <v>184870</v>
      </c>
      <c r="CY370" s="62">
        <v>412.2030037783768</v>
      </c>
      <c r="CZ370" s="62">
        <v>15.435</v>
      </c>
      <c r="DA370" s="62">
        <v>10</v>
      </c>
      <c r="DB370" s="62">
        <v>2.3697963094151304E-2</v>
      </c>
      <c r="DC370" s="62">
        <v>15.475</v>
      </c>
      <c r="DD370" s="62">
        <v>15</v>
      </c>
      <c r="DE370" s="62">
        <v>3.7145881979763713E-2</v>
      </c>
      <c r="DF370" s="62">
        <v>15.52</v>
      </c>
      <c r="DG370" s="62">
        <v>810</v>
      </c>
      <c r="DH370" s="62">
        <v>2.1132266221684972</v>
      </c>
      <c r="DI370" s="62">
        <v>0</v>
      </c>
      <c r="DJ370" s="62">
        <v>0</v>
      </c>
      <c r="DK370" s="62">
        <v>0</v>
      </c>
      <c r="DL370" s="62">
        <v>0</v>
      </c>
      <c r="DM370" s="62">
        <v>0</v>
      </c>
      <c r="DN370" s="62">
        <v>0</v>
      </c>
      <c r="DO370" s="62">
        <v>15.67</v>
      </c>
      <c r="DP370" s="62">
        <v>5770</v>
      </c>
      <c r="DQ370" s="62">
        <v>16.948133645159409</v>
      </c>
      <c r="DR370" s="62">
        <v>0</v>
      </c>
      <c r="DS370" s="62">
        <v>0</v>
      </c>
      <c r="DT370" s="62">
        <v>0</v>
      </c>
      <c r="DU370" s="62">
        <v>0</v>
      </c>
      <c r="DV370" s="62">
        <v>0</v>
      </c>
      <c r="DW370" s="62">
        <v>0</v>
      </c>
      <c r="DX370" s="62">
        <v>15.79</v>
      </c>
      <c r="DY370" s="62">
        <v>13960</v>
      </c>
      <c r="DZ370" s="62">
        <v>45.400044854530925</v>
      </c>
      <c r="EA370" s="62"/>
      <c r="EB370" s="62"/>
      <c r="EC370" s="62"/>
      <c r="ED370" s="62"/>
      <c r="EE370" s="62"/>
      <c r="EF370" s="62"/>
      <c r="EG370" s="62">
        <v>15.8</v>
      </c>
      <c r="EH370" s="62">
        <v>107410</v>
      </c>
      <c r="EI370" s="62">
        <v>379.52087240975499</v>
      </c>
      <c r="EJ370" s="62"/>
      <c r="EK370" s="62">
        <v>0</v>
      </c>
      <c r="EL370" s="62">
        <v>0</v>
      </c>
      <c r="EM370" s="62">
        <v>0</v>
      </c>
      <c r="EN370" s="62">
        <v>0</v>
      </c>
      <c r="EO370" s="62">
        <v>0</v>
      </c>
      <c r="EP370" s="62">
        <v>15.875999999999999</v>
      </c>
      <c r="EQ370" s="62">
        <v>885</v>
      </c>
      <c r="ER370" s="62">
        <v>3.3482562491213774</v>
      </c>
      <c r="ES370" s="62">
        <v>15.94</v>
      </c>
      <c r="ET370" s="62">
        <v>7515</v>
      </c>
      <c r="EU370" s="62">
        <v>30.191389973270702</v>
      </c>
      <c r="EV370" s="62">
        <v>15.99</v>
      </c>
      <c r="EW370" s="62">
        <v>400</v>
      </c>
      <c r="EX370" s="62">
        <v>1.6929605383712114</v>
      </c>
      <c r="EY370" s="62">
        <v>16</v>
      </c>
      <c r="EZ370" s="62">
        <v>95185</v>
      </c>
      <c r="FA370" s="62">
        <v>421.12735796277332</v>
      </c>
      <c r="FB370" s="62">
        <v>16.010999999999999</v>
      </c>
      <c r="FC370" s="62">
        <v>200</v>
      </c>
      <c r="FD370" s="62">
        <v>0.91875048658514913</v>
      </c>
      <c r="FE370" s="62">
        <v>16.02</v>
      </c>
      <c r="FF370" s="62">
        <v>13225</v>
      </c>
      <c r="FG370" s="62">
        <v>62.792376502195253</v>
      </c>
      <c r="FH370" s="62">
        <v>16.004000000000001</v>
      </c>
      <c r="FI370" s="62">
        <v>1740</v>
      </c>
      <c r="FJ370" s="62">
        <v>8.5232498753137751</v>
      </c>
      <c r="FK370" s="62">
        <v>15.99</v>
      </c>
      <c r="FL370" s="76">
        <v>13275</v>
      </c>
      <c r="FM370" s="76">
        <v>66.73489827642301</v>
      </c>
      <c r="FN370" s="76">
        <v>15.984999999999999</v>
      </c>
      <c r="FO370" s="76">
        <v>5</v>
      </c>
      <c r="FP370" s="76">
        <v>2.5674492091962618E-2</v>
      </c>
      <c r="FQ370" s="76">
        <v>15.98</v>
      </c>
      <c r="FR370" s="76">
        <v>70</v>
      </c>
      <c r="FS370" s="76">
        <v>0.36591499375310849</v>
      </c>
      <c r="FT370" s="76">
        <v>15.964</v>
      </c>
      <c r="FU370" s="76">
        <v>145</v>
      </c>
      <c r="FV370" s="76">
        <v>0.77065284949862178</v>
      </c>
      <c r="FW370" s="76">
        <v>15.95</v>
      </c>
      <c r="FX370" s="76">
        <v>141795</v>
      </c>
      <c r="FY370" s="76">
        <v>763.80818696924598</v>
      </c>
      <c r="FZ370" s="76">
        <v>15.952</v>
      </c>
      <c r="GA370" s="76">
        <v>0</v>
      </c>
      <c r="GB370" s="76">
        <v>0</v>
      </c>
      <c r="GC370" s="62">
        <v>15.952999999999999</v>
      </c>
      <c r="GD370" s="62">
        <v>15</v>
      </c>
      <c r="GE370" s="62">
        <v>8.2273544801916385E-2</v>
      </c>
      <c r="GF370" s="62">
        <v>15.955</v>
      </c>
      <c r="GG370" s="62">
        <v>20</v>
      </c>
      <c r="GH370" s="62">
        <v>0.11040225800457029</v>
      </c>
      <c r="GI370" s="62">
        <v>15.956</v>
      </c>
      <c r="GJ370" s="62">
        <v>1315</v>
      </c>
      <c r="GK370" s="62">
        <v>7.291137566474192</v>
      </c>
      <c r="GL370" s="62">
        <v>15.958</v>
      </c>
      <c r="GM370" s="62">
        <v>5</v>
      </c>
      <c r="GN370" s="62">
        <v>2.783362071169982E-2</v>
      </c>
      <c r="GO370" s="62">
        <v>15.96</v>
      </c>
      <c r="GP370" s="62">
        <v>3860</v>
      </c>
      <c r="GQ370" s="62">
        <v>21.452540252723932</v>
      </c>
      <c r="GR370" s="62">
        <v>15.962999999999999</v>
      </c>
      <c r="GS370" s="62">
        <v>0</v>
      </c>
      <c r="GT370" s="62">
        <v>0</v>
      </c>
      <c r="GU370" s="62">
        <v>15.94</v>
      </c>
      <c r="GV370" s="62">
        <v>1955</v>
      </c>
      <c r="GW370" s="62">
        <v>10.700892731679849</v>
      </c>
      <c r="GX370" s="62">
        <v>15.968</v>
      </c>
      <c r="GY370" s="62">
        <v>0</v>
      </c>
      <c r="GZ370" s="62">
        <v>0</v>
      </c>
      <c r="HA370" s="62">
        <v>15.97</v>
      </c>
      <c r="HB370" s="62">
        <v>10140</v>
      </c>
      <c r="HC370" s="62">
        <v>53.599048684297472</v>
      </c>
      <c r="HD370" s="62">
        <v>15.99</v>
      </c>
      <c r="HE370" s="62">
        <v>0</v>
      </c>
      <c r="HF370" s="62">
        <v>0</v>
      </c>
      <c r="HG370" s="62">
        <v>0</v>
      </c>
      <c r="HH370" s="62">
        <v>0</v>
      </c>
      <c r="HI370" s="62">
        <v>0</v>
      </c>
      <c r="HJ370" s="62">
        <v>0</v>
      </c>
      <c r="HK370" s="62">
        <v>0</v>
      </c>
      <c r="HL370" s="62">
        <v>0</v>
      </c>
      <c r="HM370" s="62">
        <v>16.02</v>
      </c>
      <c r="HN370" s="62">
        <v>0</v>
      </c>
      <c r="HO370" s="62">
        <v>0</v>
      </c>
      <c r="HP370" s="62">
        <v>16.02</v>
      </c>
      <c r="HQ370" s="62">
        <v>0</v>
      </c>
      <c r="HR370" s="62">
        <v>0</v>
      </c>
    </row>
    <row r="371" spans="32:226" s="43" customFormat="1">
      <c r="AF371" s="54">
        <v>42544</v>
      </c>
      <c r="AG371" s="43">
        <v>13.74</v>
      </c>
      <c r="AH371" s="43">
        <v>109360</v>
      </c>
      <c r="AI371" s="43">
        <f t="shared" si="87"/>
        <v>109360</v>
      </c>
      <c r="AK371" s="58">
        <f t="shared" si="88"/>
        <v>42305</v>
      </c>
      <c r="AL371" s="43">
        <f t="shared" si="93"/>
        <v>366</v>
      </c>
      <c r="AM371" s="43">
        <f>IF(AK371="","",NETWORKDAYS(AK371,$AM$2,FERIADOS!$A$1:$A$830)-1)</f>
        <v>296</v>
      </c>
      <c r="AN371" s="63">
        <v>3.9060999999999999</v>
      </c>
      <c r="AO371" s="43">
        <f t="shared" si="89"/>
        <v>15.38</v>
      </c>
      <c r="AP371" s="50">
        <f t="shared" si="90"/>
        <v>149085</v>
      </c>
      <c r="AQ371" s="59">
        <f t="shared" si="92"/>
        <v>328.45245202990611</v>
      </c>
      <c r="AR371" s="59">
        <f t="shared" si="91"/>
        <v>0</v>
      </c>
      <c r="AS371" s="72">
        <v>42305</v>
      </c>
      <c r="AT371" s="73">
        <v>1854.4894614596926</v>
      </c>
      <c r="AU371" s="62">
        <v>0</v>
      </c>
      <c r="AV371" s="62">
        <v>0</v>
      </c>
      <c r="AW371" s="62">
        <v>0</v>
      </c>
      <c r="AX371" s="62">
        <v>0</v>
      </c>
      <c r="AY371" s="62">
        <v>0</v>
      </c>
      <c r="AZ371" s="62">
        <v>0</v>
      </c>
      <c r="BA371" s="62">
        <v>0</v>
      </c>
      <c r="BB371" s="62">
        <v>0</v>
      </c>
      <c r="BC371" s="62">
        <v>0</v>
      </c>
      <c r="BD371" s="62">
        <v>0</v>
      </c>
      <c r="BE371" s="62">
        <v>0</v>
      </c>
      <c r="BF371" s="62">
        <v>0</v>
      </c>
      <c r="BG371" s="62">
        <v>14.135</v>
      </c>
      <c r="BH371" s="62">
        <v>25660</v>
      </c>
      <c r="BI371" s="62">
        <v>0.91168013712076856</v>
      </c>
      <c r="BJ371" s="62">
        <v>14.185</v>
      </c>
      <c r="BK371" s="62">
        <v>20155</v>
      </c>
      <c r="BL371" s="62">
        <v>4.2496632204865099</v>
      </c>
      <c r="BM371" s="62">
        <v>14.3</v>
      </c>
      <c r="BN371" s="74">
        <v>44135</v>
      </c>
      <c r="BO371" s="75">
        <v>17.609827222102208</v>
      </c>
      <c r="BP371" s="62">
        <v>14.4</v>
      </c>
      <c r="BQ371" s="62">
        <v>8970</v>
      </c>
      <c r="BR371" s="62">
        <v>5.0753313782584346</v>
      </c>
      <c r="BS371" s="62">
        <v>14.54</v>
      </c>
      <c r="BT371" s="62">
        <v>14915</v>
      </c>
      <c r="BU371" s="62">
        <v>10.741248351144026</v>
      </c>
      <c r="BV371" s="62">
        <v>14.664999999999999</v>
      </c>
      <c r="BW371" s="62">
        <v>69695</v>
      </c>
      <c r="BX371" s="62">
        <v>62.341333829746063</v>
      </c>
      <c r="BY371" s="62">
        <v>14.827</v>
      </c>
      <c r="BZ371" s="62">
        <v>6085</v>
      </c>
      <c r="CA371" s="62">
        <v>6.3769954880447886</v>
      </c>
      <c r="CB371" s="62">
        <v>14.95</v>
      </c>
      <c r="CC371" s="62">
        <v>1775</v>
      </c>
      <c r="CD371" s="62">
        <v>2.1392925746870608</v>
      </c>
      <c r="CE371" s="62">
        <v>15.025</v>
      </c>
      <c r="CF371" s="62">
        <v>43695</v>
      </c>
      <c r="CG371" s="62">
        <v>59.694440761822584</v>
      </c>
      <c r="CH371" s="62">
        <v>15.13</v>
      </c>
      <c r="CI371" s="62">
        <v>135</v>
      </c>
      <c r="CJ371" s="62">
        <v>0.20448324757437666</v>
      </c>
      <c r="CK371" s="62">
        <v>15.222</v>
      </c>
      <c r="CL371" s="62">
        <v>1275</v>
      </c>
      <c r="CM371" s="62">
        <v>2.132987906305849</v>
      </c>
      <c r="CN371" s="62">
        <v>15.29</v>
      </c>
      <c r="CO371" s="62">
        <v>25335</v>
      </c>
      <c r="CP371" s="62">
        <v>45.944135167766554</v>
      </c>
      <c r="CQ371" s="62">
        <v>15.353</v>
      </c>
      <c r="CR371" s="62">
        <v>95</v>
      </c>
      <c r="CS371" s="62">
        <v>0.18463909553109475</v>
      </c>
      <c r="CT371" s="62">
        <v>15.353</v>
      </c>
      <c r="CU371" s="62">
        <v>95</v>
      </c>
      <c r="CV371" s="62">
        <v>0.19687621420842902</v>
      </c>
      <c r="CW371" s="62">
        <v>15.353</v>
      </c>
      <c r="CX371" s="62">
        <v>149085</v>
      </c>
      <c r="CY371" s="62">
        <v>328.45245202990611</v>
      </c>
      <c r="CZ371" s="62">
        <v>15.45</v>
      </c>
      <c r="DA371" s="62">
        <v>20</v>
      </c>
      <c r="DB371" s="62">
        <v>4.6805840217386152E-2</v>
      </c>
      <c r="DC371" s="62">
        <v>15.500999999999999</v>
      </c>
      <c r="DD371" s="62">
        <v>1020</v>
      </c>
      <c r="DE371" s="62">
        <v>2.493471559592503</v>
      </c>
      <c r="DF371" s="62">
        <v>15.558</v>
      </c>
      <c r="DG371" s="62">
        <v>680</v>
      </c>
      <c r="DH371" s="62">
        <v>1.7504640395914277</v>
      </c>
      <c r="DI371" s="62">
        <v>0</v>
      </c>
      <c r="DJ371" s="62">
        <v>0</v>
      </c>
      <c r="DK371" s="62">
        <v>0</v>
      </c>
      <c r="DL371" s="62">
        <v>0</v>
      </c>
      <c r="DM371" s="62">
        <v>0</v>
      </c>
      <c r="DN371" s="62">
        <v>0</v>
      </c>
      <c r="DO371" s="62">
        <v>15.68</v>
      </c>
      <c r="DP371" s="62">
        <v>5635</v>
      </c>
      <c r="DQ371" s="62">
        <v>16.333992499401582</v>
      </c>
      <c r="DR371" s="62">
        <v>0</v>
      </c>
      <c r="DS371" s="62">
        <v>0</v>
      </c>
      <c r="DT371" s="62">
        <v>0</v>
      </c>
      <c r="DU371" s="62">
        <v>0</v>
      </c>
      <c r="DV371" s="62">
        <v>0</v>
      </c>
      <c r="DW371" s="62">
        <v>0</v>
      </c>
      <c r="DX371" s="62">
        <v>15.73</v>
      </c>
      <c r="DY371" s="62">
        <v>4155</v>
      </c>
      <c r="DZ371" s="62">
        <v>13.354100452361806</v>
      </c>
      <c r="EA371" s="62"/>
      <c r="EB371" s="62"/>
      <c r="EC371" s="62"/>
      <c r="ED371" s="62"/>
      <c r="EE371" s="62"/>
      <c r="EF371" s="62"/>
      <c r="EG371" s="62">
        <v>15.78</v>
      </c>
      <c r="EH371" s="62">
        <v>95620</v>
      </c>
      <c r="EI371" s="62">
        <v>333.49648768906854</v>
      </c>
      <c r="EJ371" s="62"/>
      <c r="EK371" s="62">
        <v>0</v>
      </c>
      <c r="EL371" s="62">
        <v>0</v>
      </c>
      <c r="EM371" s="62">
        <v>0</v>
      </c>
      <c r="EN371" s="62">
        <v>0</v>
      </c>
      <c r="EO371" s="62">
        <v>0</v>
      </c>
      <c r="EP371" s="62">
        <v>15.834</v>
      </c>
      <c r="EQ371" s="62">
        <v>355</v>
      </c>
      <c r="ER371" s="62">
        <v>1.3263962104356992</v>
      </c>
      <c r="ES371" s="62">
        <v>15.88</v>
      </c>
      <c r="ET371" s="62">
        <v>4240</v>
      </c>
      <c r="EU371" s="62">
        <v>16.830886455006038</v>
      </c>
      <c r="EV371" s="62">
        <v>15.901999999999999</v>
      </c>
      <c r="EW371" s="62">
        <v>660</v>
      </c>
      <c r="EX371" s="62">
        <v>2.7626611899219289</v>
      </c>
      <c r="EY371" s="62">
        <v>15.92</v>
      </c>
      <c r="EZ371" s="62">
        <v>37530</v>
      </c>
      <c r="FA371" s="62">
        <v>164.18383170543729</v>
      </c>
      <c r="FB371" s="62">
        <v>15.936</v>
      </c>
      <c r="FC371" s="62">
        <v>870</v>
      </c>
      <c r="FD371" s="62">
        <v>3.9513422464035606</v>
      </c>
      <c r="FE371" s="62">
        <v>15.95</v>
      </c>
      <c r="FF371" s="62">
        <v>17400</v>
      </c>
      <c r="FG371" s="62">
        <v>81.67063049857164</v>
      </c>
      <c r="FH371" s="62">
        <v>15.95</v>
      </c>
      <c r="FI371" s="62">
        <v>100</v>
      </c>
      <c r="FJ371" s="62">
        <v>0.48395453562473068</v>
      </c>
      <c r="FK371" s="62">
        <v>15.932</v>
      </c>
      <c r="FL371" s="76">
        <v>3595</v>
      </c>
      <c r="FM371" s="76">
        <v>17.859450050262087</v>
      </c>
      <c r="FN371" s="76">
        <v>15.917</v>
      </c>
      <c r="FO371" s="76">
        <v>5</v>
      </c>
      <c r="FP371" s="76">
        <v>2.5385495911694544E-2</v>
      </c>
      <c r="FQ371" s="76">
        <v>15.904</v>
      </c>
      <c r="FR371" s="76">
        <v>10</v>
      </c>
      <c r="FS371" s="76">
        <v>5.1710265146640746E-2</v>
      </c>
      <c r="FT371" s="76">
        <v>15.891</v>
      </c>
      <c r="FU371" s="76">
        <v>5</v>
      </c>
      <c r="FV371" s="76">
        <v>2.6287142093507323E-2</v>
      </c>
      <c r="FW371" s="76">
        <v>15.88</v>
      </c>
      <c r="FX371" s="76">
        <v>88520</v>
      </c>
      <c r="FY371" s="76">
        <v>471.66091228205715</v>
      </c>
      <c r="FZ371" s="76">
        <v>15.882</v>
      </c>
      <c r="GA371" s="76">
        <v>0</v>
      </c>
      <c r="GB371" s="76">
        <v>0</v>
      </c>
      <c r="GC371" s="62">
        <v>15.882999999999999</v>
      </c>
      <c r="GD371" s="62">
        <v>2105</v>
      </c>
      <c r="GE371" s="62">
        <v>11.42313116769513</v>
      </c>
      <c r="GF371" s="62">
        <v>15.885</v>
      </c>
      <c r="GG371" s="62">
        <v>0</v>
      </c>
      <c r="GH371" s="62">
        <v>0</v>
      </c>
      <c r="GI371" s="62">
        <v>15.885999999999999</v>
      </c>
      <c r="GJ371" s="62">
        <v>2615</v>
      </c>
      <c r="GK371" s="62">
        <v>14.348723271032096</v>
      </c>
      <c r="GL371" s="62">
        <v>15.888</v>
      </c>
      <c r="GM371" s="62">
        <v>0</v>
      </c>
      <c r="GN371" s="62">
        <v>0</v>
      </c>
      <c r="GO371" s="62">
        <v>15.89</v>
      </c>
      <c r="GP371" s="62">
        <v>4170</v>
      </c>
      <c r="GQ371" s="62">
        <v>22.946769654104362</v>
      </c>
      <c r="GR371" s="62">
        <v>15.89</v>
      </c>
      <c r="GS371" s="62">
        <v>0</v>
      </c>
      <c r="GT371" s="62">
        <v>0</v>
      </c>
      <c r="GU371" s="62">
        <v>15.89</v>
      </c>
      <c r="GV371" s="62">
        <v>780</v>
      </c>
      <c r="GW371" s="62">
        <v>4.2228677088580717</v>
      </c>
      <c r="GX371" s="62">
        <v>15.89</v>
      </c>
      <c r="GY371" s="62">
        <v>0</v>
      </c>
      <c r="GZ371" s="62">
        <v>0</v>
      </c>
      <c r="HA371" s="62">
        <v>15.89</v>
      </c>
      <c r="HB371" s="62">
        <v>24215</v>
      </c>
      <c r="HC371" s="62">
        <v>126.9838128761935</v>
      </c>
      <c r="HD371" s="62">
        <v>15.91</v>
      </c>
      <c r="HE371" s="62">
        <v>0</v>
      </c>
      <c r="HF371" s="62">
        <v>0</v>
      </c>
      <c r="HG371" s="62">
        <v>0</v>
      </c>
      <c r="HH371" s="62">
        <v>0</v>
      </c>
      <c r="HI371" s="62">
        <v>0</v>
      </c>
      <c r="HJ371" s="62">
        <v>0</v>
      </c>
      <c r="HK371" s="62">
        <v>0</v>
      </c>
      <c r="HL371" s="62">
        <v>0</v>
      </c>
      <c r="HM371" s="62">
        <v>15.94</v>
      </c>
      <c r="HN371" s="62">
        <v>0</v>
      </c>
      <c r="HO371" s="62">
        <v>0</v>
      </c>
      <c r="HP371" s="62">
        <v>15.94</v>
      </c>
      <c r="HQ371" s="62">
        <v>0</v>
      </c>
      <c r="HR371" s="62">
        <v>0</v>
      </c>
    </row>
    <row r="372" spans="32:226" s="43" customFormat="1">
      <c r="AF372" s="54">
        <v>42545</v>
      </c>
      <c r="AG372" s="43">
        <v>13.69</v>
      </c>
      <c r="AH372" s="43">
        <v>218325</v>
      </c>
      <c r="AI372" s="43">
        <f t="shared" si="87"/>
        <v>218325</v>
      </c>
      <c r="AK372" s="58">
        <f t="shared" si="88"/>
        <v>42304</v>
      </c>
      <c r="AL372" s="43">
        <f t="shared" si="93"/>
        <v>367</v>
      </c>
      <c r="AM372" s="43">
        <f>IF(AK372="","",NETWORKDAYS(AK372,$AM$2,FERIADOS!$A$1:$A$830)-1)</f>
        <v>297</v>
      </c>
      <c r="AN372" s="63">
        <v>3.8885999999999998</v>
      </c>
      <c r="AO372" s="43">
        <f t="shared" si="89"/>
        <v>15.22</v>
      </c>
      <c r="AP372" s="50">
        <f t="shared" si="90"/>
        <v>141955</v>
      </c>
      <c r="AQ372" s="59">
        <f t="shared" si="92"/>
        <v>315.98791474094276</v>
      </c>
      <c r="AR372" s="59">
        <f t="shared" si="91"/>
        <v>0</v>
      </c>
      <c r="AS372" s="72">
        <v>42304</v>
      </c>
      <c r="AT372" s="73">
        <v>2038.4263697296544</v>
      </c>
      <c r="AU372" s="62">
        <v>0</v>
      </c>
      <c r="AV372" s="62">
        <v>0</v>
      </c>
      <c r="AW372" s="62">
        <v>0</v>
      </c>
      <c r="AX372" s="62">
        <v>0</v>
      </c>
      <c r="AY372" s="62">
        <v>0</v>
      </c>
      <c r="AZ372" s="62">
        <v>0</v>
      </c>
      <c r="BA372" s="62">
        <v>0</v>
      </c>
      <c r="BB372" s="62">
        <v>0</v>
      </c>
      <c r="BC372" s="62">
        <v>0</v>
      </c>
      <c r="BD372" s="62">
        <v>0</v>
      </c>
      <c r="BE372" s="62">
        <v>0</v>
      </c>
      <c r="BF372" s="62">
        <v>0</v>
      </c>
      <c r="BG372" s="62">
        <v>14.137</v>
      </c>
      <c r="BH372" s="62">
        <v>41745</v>
      </c>
      <c r="BI372" s="62">
        <v>1.8612932022532775</v>
      </c>
      <c r="BJ372" s="62">
        <v>14.17</v>
      </c>
      <c r="BK372" s="62">
        <v>28215</v>
      </c>
      <c r="BL372" s="62">
        <v>6.2224974452559412</v>
      </c>
      <c r="BM372" s="62">
        <v>14.25</v>
      </c>
      <c r="BN372" s="74">
        <v>90995</v>
      </c>
      <c r="BO372" s="75">
        <v>37.262734766709748</v>
      </c>
      <c r="BP372" s="62">
        <v>14.38</v>
      </c>
      <c r="BQ372" s="62">
        <v>1005</v>
      </c>
      <c r="BR372" s="62">
        <v>0.57967323217041666</v>
      </c>
      <c r="BS372" s="62">
        <v>14.494999999999999</v>
      </c>
      <c r="BT372" s="62">
        <v>510</v>
      </c>
      <c r="BU372" s="62">
        <v>0.3732727000311144</v>
      </c>
      <c r="BV372" s="62">
        <v>14.6</v>
      </c>
      <c r="BW372" s="62">
        <v>38475</v>
      </c>
      <c r="BX372" s="62">
        <v>34.902707646919005</v>
      </c>
      <c r="BY372" s="62">
        <v>14.71</v>
      </c>
      <c r="BZ372" s="62">
        <v>1835</v>
      </c>
      <c r="CA372" s="62">
        <v>1.948844922972889</v>
      </c>
      <c r="CB372" s="62">
        <v>14.824999999999999</v>
      </c>
      <c r="CC372" s="62">
        <v>2415</v>
      </c>
      <c r="CD372" s="62">
        <v>2.9469678258632137</v>
      </c>
      <c r="CE372" s="62">
        <v>14.895</v>
      </c>
      <c r="CF372" s="62">
        <v>23465</v>
      </c>
      <c r="CG372" s="62">
        <v>32.434193678567965</v>
      </c>
      <c r="CH372" s="62">
        <v>15.025</v>
      </c>
      <c r="CI372" s="62">
        <v>505</v>
      </c>
      <c r="CJ372" s="62">
        <v>0.77319432237562002</v>
      </c>
      <c r="CK372" s="62">
        <v>15.05</v>
      </c>
      <c r="CL372" s="62">
        <v>5365</v>
      </c>
      <c r="CM372" s="62">
        <v>9.0778046576637319</v>
      </c>
      <c r="CN372" s="62">
        <v>15.12</v>
      </c>
      <c r="CO372" s="62">
        <v>31190</v>
      </c>
      <c r="CP372" s="62">
        <v>57.189275616280653</v>
      </c>
      <c r="CQ372" s="62">
        <v>15.15</v>
      </c>
      <c r="CR372" s="62">
        <v>500</v>
      </c>
      <c r="CS372" s="62">
        <v>0.98291470453471441</v>
      </c>
      <c r="CT372" s="62">
        <v>15.15</v>
      </c>
      <c r="CU372" s="62">
        <v>500</v>
      </c>
      <c r="CV372" s="62">
        <v>1.0479069761234754</v>
      </c>
      <c r="CW372" s="62">
        <v>15.15</v>
      </c>
      <c r="CX372" s="62">
        <v>141955</v>
      </c>
      <c r="CY372" s="62">
        <v>315.98791474094276</v>
      </c>
      <c r="CZ372" s="62">
        <v>15.24</v>
      </c>
      <c r="DA372" s="62">
        <v>555</v>
      </c>
      <c r="DB372" s="62">
        <v>1.3134681754453248</v>
      </c>
      <c r="DC372" s="62">
        <v>15.295999999999999</v>
      </c>
      <c r="DD372" s="62">
        <v>0</v>
      </c>
      <c r="DE372" s="62">
        <v>0</v>
      </c>
      <c r="DF372" s="62">
        <v>15.36</v>
      </c>
      <c r="DG372" s="62">
        <v>1400</v>
      </c>
      <c r="DH372" s="62">
        <v>3.6432550684267802</v>
      </c>
      <c r="DI372" s="62">
        <v>0</v>
      </c>
      <c r="DJ372" s="62">
        <v>0</v>
      </c>
      <c r="DK372" s="62">
        <v>0</v>
      </c>
      <c r="DL372" s="62">
        <v>0</v>
      </c>
      <c r="DM372" s="62">
        <v>0</v>
      </c>
      <c r="DN372" s="62">
        <v>0</v>
      </c>
      <c r="DO372" s="62">
        <v>15.52</v>
      </c>
      <c r="DP372" s="62">
        <v>13475</v>
      </c>
      <c r="DQ372" s="62">
        <v>39.451573041221287</v>
      </c>
      <c r="DR372" s="62">
        <v>0</v>
      </c>
      <c r="DS372" s="62">
        <v>0</v>
      </c>
      <c r="DT372" s="62">
        <v>0</v>
      </c>
      <c r="DU372" s="62">
        <v>0</v>
      </c>
      <c r="DV372" s="62">
        <v>0</v>
      </c>
      <c r="DW372" s="62">
        <v>0</v>
      </c>
      <c r="DX372" s="62">
        <v>15.65</v>
      </c>
      <c r="DY372" s="62">
        <v>16115</v>
      </c>
      <c r="DZ372" s="62">
        <v>52.209106888937995</v>
      </c>
      <c r="EA372" s="62"/>
      <c r="EB372" s="62"/>
      <c r="EC372" s="62"/>
      <c r="ED372" s="62"/>
      <c r="EE372" s="62"/>
      <c r="EF372" s="62"/>
      <c r="EG372" s="62">
        <v>15.66</v>
      </c>
      <c r="EH372" s="62">
        <v>71480</v>
      </c>
      <c r="EI372" s="62">
        <v>251.56327647140898</v>
      </c>
      <c r="EJ372" s="62"/>
      <c r="EK372" s="62">
        <v>0</v>
      </c>
      <c r="EL372" s="62">
        <v>0</v>
      </c>
      <c r="EM372" s="62">
        <v>0</v>
      </c>
      <c r="EN372" s="62">
        <v>0</v>
      </c>
      <c r="EO372" s="62">
        <v>0</v>
      </c>
      <c r="EP372" s="62">
        <v>15.736000000000001</v>
      </c>
      <c r="EQ372" s="62">
        <v>5</v>
      </c>
      <c r="ER372" s="62">
        <v>1.8840006035086003E-2</v>
      </c>
      <c r="ES372" s="62">
        <v>15.8</v>
      </c>
      <c r="ET372" s="62">
        <v>3675</v>
      </c>
      <c r="EU372" s="62">
        <v>14.704180351326373</v>
      </c>
      <c r="EV372" s="62">
        <v>15.811</v>
      </c>
      <c r="EW372" s="62">
        <v>15</v>
      </c>
      <c r="EX372" s="62">
        <v>6.331374949658132E-2</v>
      </c>
      <c r="EY372" s="62">
        <v>15.82</v>
      </c>
      <c r="EZ372" s="62">
        <v>42355</v>
      </c>
      <c r="FA372" s="62">
        <v>186.92073497009909</v>
      </c>
      <c r="FB372" s="62">
        <v>15.82</v>
      </c>
      <c r="FC372" s="62">
        <v>35</v>
      </c>
      <c r="FD372" s="62">
        <v>0.16047601622261368</v>
      </c>
      <c r="FE372" s="62">
        <v>15.82</v>
      </c>
      <c r="FF372" s="62">
        <v>1465</v>
      </c>
      <c r="FG372" s="62">
        <v>6.9468428576583072</v>
      </c>
      <c r="FH372" s="62">
        <v>15.8</v>
      </c>
      <c r="FI372" s="62">
        <v>245</v>
      </c>
      <c r="FJ372" s="62">
        <v>1.1991355095478837</v>
      </c>
      <c r="FK372" s="62">
        <v>15.8</v>
      </c>
      <c r="FL372" s="76">
        <v>2320</v>
      </c>
      <c r="FM372" s="76">
        <v>11.649910752894822</v>
      </c>
      <c r="FN372" s="76">
        <v>15.781000000000001</v>
      </c>
      <c r="FO372" s="76">
        <v>15</v>
      </c>
      <c r="FP372" s="76">
        <v>7.7010999509312464E-2</v>
      </c>
      <c r="FQ372" s="76">
        <v>15.765000000000001</v>
      </c>
      <c r="FR372" s="76">
        <v>35</v>
      </c>
      <c r="FS372" s="76">
        <v>0.18308716723942831</v>
      </c>
      <c r="FT372" s="76">
        <v>15.746</v>
      </c>
      <c r="FU372" s="76">
        <v>0</v>
      </c>
      <c r="FV372" s="76">
        <v>0</v>
      </c>
      <c r="FW372" s="76">
        <v>15.73</v>
      </c>
      <c r="FX372" s="76">
        <v>135430</v>
      </c>
      <c r="FY372" s="76">
        <v>730.80264690374611</v>
      </c>
      <c r="FZ372" s="76">
        <v>15.73</v>
      </c>
      <c r="GA372" s="76">
        <v>0</v>
      </c>
      <c r="GB372" s="76">
        <v>0</v>
      </c>
      <c r="GC372" s="62">
        <v>15.73</v>
      </c>
      <c r="GD372" s="62">
        <v>530</v>
      </c>
      <c r="GE372" s="62">
        <v>2.9149165872923772</v>
      </c>
      <c r="GF372" s="62">
        <v>15.73</v>
      </c>
      <c r="GG372" s="62">
        <v>0</v>
      </c>
      <c r="GH372" s="62">
        <v>0</v>
      </c>
      <c r="GI372" s="62">
        <v>15.73</v>
      </c>
      <c r="GJ372" s="62">
        <v>300</v>
      </c>
      <c r="GK372" s="62">
        <v>1.6696549621570242</v>
      </c>
      <c r="GL372" s="62">
        <v>15.73</v>
      </c>
      <c r="GM372" s="62">
        <v>0</v>
      </c>
      <c r="GN372" s="62">
        <v>0</v>
      </c>
      <c r="GO372" s="62">
        <v>15.73</v>
      </c>
      <c r="GP372" s="62">
        <v>2710</v>
      </c>
      <c r="GQ372" s="62">
        <v>15.14902226146515</v>
      </c>
      <c r="GR372" s="62">
        <v>15.742000000000001</v>
      </c>
      <c r="GS372" s="62">
        <v>0</v>
      </c>
      <c r="GT372" s="62">
        <v>0</v>
      </c>
      <c r="GU372" s="62">
        <v>15.752000000000001</v>
      </c>
      <c r="GV372" s="62">
        <v>100</v>
      </c>
      <c r="GW372" s="62">
        <v>0.54973268687171573</v>
      </c>
      <c r="GX372" s="62">
        <v>15.760999999999999</v>
      </c>
      <c r="GY372" s="62">
        <v>0</v>
      </c>
      <c r="GZ372" s="62">
        <v>0</v>
      </c>
      <c r="HA372" s="62">
        <v>15.77</v>
      </c>
      <c r="HB372" s="62">
        <v>40140</v>
      </c>
      <c r="HC372" s="62">
        <v>213.64498786398789</v>
      </c>
      <c r="HD372" s="62">
        <v>15.79</v>
      </c>
      <c r="HE372" s="62">
        <v>0</v>
      </c>
      <c r="HF372" s="62">
        <v>0</v>
      </c>
      <c r="HG372" s="62">
        <v>0</v>
      </c>
      <c r="HH372" s="62">
        <v>0</v>
      </c>
      <c r="HI372" s="62">
        <v>0</v>
      </c>
      <c r="HJ372" s="62">
        <v>0</v>
      </c>
      <c r="HK372" s="62">
        <v>0</v>
      </c>
      <c r="HL372" s="62">
        <v>0</v>
      </c>
      <c r="HM372" s="62">
        <v>15.82</v>
      </c>
      <c r="HN372" s="62">
        <v>0</v>
      </c>
      <c r="HO372" s="62">
        <v>0</v>
      </c>
      <c r="HP372" s="62">
        <v>15.82</v>
      </c>
      <c r="HQ372" s="62">
        <v>0</v>
      </c>
      <c r="HR372" s="62">
        <v>0</v>
      </c>
    </row>
    <row r="373" spans="32:226" s="43" customFormat="1">
      <c r="AF373" s="54">
        <v>42548</v>
      </c>
      <c r="AG373" s="43">
        <v>13.65</v>
      </c>
      <c r="AH373" s="43">
        <v>239047</v>
      </c>
      <c r="AI373" s="43">
        <f t="shared" si="87"/>
        <v>239047</v>
      </c>
      <c r="AK373" s="58">
        <f t="shared" si="88"/>
        <v>42303</v>
      </c>
      <c r="AL373" s="43">
        <f t="shared" si="93"/>
        <v>368</v>
      </c>
      <c r="AM373" s="43">
        <f>IF(AK373="","",NETWORKDAYS(AK373,$AM$2,FERIADOS!$A$1:$A$830)-1)</f>
        <v>298</v>
      </c>
      <c r="AN373" s="63">
        <v>3.9072</v>
      </c>
      <c r="AO373" s="43">
        <f t="shared" si="89"/>
        <v>15.32</v>
      </c>
      <c r="AP373" s="50">
        <f t="shared" si="90"/>
        <v>112625</v>
      </c>
      <c r="AQ373" s="59">
        <f t="shared" si="92"/>
        <v>249.73279004073879</v>
      </c>
      <c r="AR373" s="59">
        <f t="shared" si="91"/>
        <v>0</v>
      </c>
      <c r="AS373" s="72">
        <v>42303</v>
      </c>
      <c r="AT373" s="73">
        <v>1453.9325759417645</v>
      </c>
      <c r="AU373" s="62">
        <v>0</v>
      </c>
      <c r="AV373" s="62">
        <v>0</v>
      </c>
      <c r="AW373" s="62">
        <v>0</v>
      </c>
      <c r="AX373" s="62">
        <v>0</v>
      </c>
      <c r="AY373" s="62">
        <v>0</v>
      </c>
      <c r="AZ373" s="62">
        <v>0</v>
      </c>
      <c r="BA373" s="62">
        <v>0</v>
      </c>
      <c r="BB373" s="62">
        <v>0</v>
      </c>
      <c r="BC373" s="62">
        <v>0</v>
      </c>
      <c r="BD373" s="62">
        <v>0</v>
      </c>
      <c r="BE373" s="62">
        <v>0</v>
      </c>
      <c r="BF373" s="62">
        <v>0</v>
      </c>
      <c r="BG373" s="62">
        <v>14.14</v>
      </c>
      <c r="BH373" s="62">
        <v>5095</v>
      </c>
      <c r="BI373" s="62">
        <v>0.27115887307432857</v>
      </c>
      <c r="BJ373" s="62">
        <v>14.17</v>
      </c>
      <c r="BK373" s="62">
        <v>81000</v>
      </c>
      <c r="BL373" s="62">
        <v>18.480013288037604</v>
      </c>
      <c r="BM373" s="62">
        <v>14.26</v>
      </c>
      <c r="BN373" s="74">
        <v>143575</v>
      </c>
      <c r="BO373" s="75">
        <v>59.721703988089779</v>
      </c>
      <c r="BP373" s="62">
        <v>14.38</v>
      </c>
      <c r="BQ373" s="62">
        <v>5300</v>
      </c>
      <c r="BR373" s="62">
        <v>3.0861941639520234</v>
      </c>
      <c r="BS373" s="62">
        <v>14.528</v>
      </c>
      <c r="BT373" s="62">
        <v>445</v>
      </c>
      <c r="BU373" s="62">
        <v>0.3276143004192924</v>
      </c>
      <c r="BV373" s="62">
        <v>14.635</v>
      </c>
      <c r="BW373" s="62">
        <v>36865</v>
      </c>
      <c r="BX373" s="62">
        <v>33.558323910110907</v>
      </c>
      <c r="BY373" s="62">
        <v>14.755000000000001</v>
      </c>
      <c r="BZ373" s="62">
        <v>1530</v>
      </c>
      <c r="CA373" s="62">
        <v>1.6279683874525055</v>
      </c>
      <c r="CB373" s="62">
        <v>14.87</v>
      </c>
      <c r="CC373" s="62">
        <v>1630</v>
      </c>
      <c r="CD373" s="62">
        <v>1.9905302740544</v>
      </c>
      <c r="CE373" s="62">
        <v>14.94</v>
      </c>
      <c r="CF373" s="62">
        <v>25370</v>
      </c>
      <c r="CG373" s="62">
        <v>35.062069964652459</v>
      </c>
      <c r="CH373" s="62">
        <v>15.03</v>
      </c>
      <c r="CI373" s="62">
        <v>665</v>
      </c>
      <c r="CJ373" s="62">
        <v>1.0179537777562666</v>
      </c>
      <c r="CK373" s="62">
        <v>15.138999999999999</v>
      </c>
      <c r="CL373" s="62">
        <v>380</v>
      </c>
      <c r="CM373" s="62">
        <v>0.64161177545166448</v>
      </c>
      <c r="CN373" s="62">
        <v>15.22</v>
      </c>
      <c r="CO373" s="62">
        <v>19980</v>
      </c>
      <c r="CP373" s="62">
        <v>36.532911217934519</v>
      </c>
      <c r="CQ373" s="62">
        <v>15.29</v>
      </c>
      <c r="CR373" s="62">
        <v>25</v>
      </c>
      <c r="CS373" s="62">
        <v>4.8955067004882752E-2</v>
      </c>
      <c r="CT373" s="62">
        <v>15.29</v>
      </c>
      <c r="CU373" s="62">
        <v>25</v>
      </c>
      <c r="CV373" s="62">
        <v>5.2172325713506058E-2</v>
      </c>
      <c r="CW373" s="62">
        <v>15.29</v>
      </c>
      <c r="CX373" s="62">
        <v>112625</v>
      </c>
      <c r="CY373" s="62">
        <v>249.73279004073879</v>
      </c>
      <c r="CZ373" s="62">
        <v>15.391</v>
      </c>
      <c r="DA373" s="62">
        <v>15</v>
      </c>
      <c r="DB373" s="62">
        <v>3.5315305692296295E-2</v>
      </c>
      <c r="DC373" s="62">
        <v>15.442</v>
      </c>
      <c r="DD373" s="62">
        <v>30</v>
      </c>
      <c r="DE373" s="62">
        <v>7.375589131716774E-2</v>
      </c>
      <c r="DF373" s="62">
        <v>15.5</v>
      </c>
      <c r="DG373" s="62">
        <v>1395</v>
      </c>
      <c r="DH373" s="62">
        <v>3.6102318922509737</v>
      </c>
      <c r="DI373" s="62">
        <v>0</v>
      </c>
      <c r="DJ373" s="62">
        <v>0</v>
      </c>
      <c r="DK373" s="62">
        <v>0</v>
      </c>
      <c r="DL373" s="62">
        <v>0</v>
      </c>
      <c r="DM373" s="62">
        <v>0</v>
      </c>
      <c r="DN373" s="62">
        <v>0</v>
      </c>
      <c r="DO373" s="62">
        <v>15.66</v>
      </c>
      <c r="DP373" s="62">
        <v>2845</v>
      </c>
      <c r="DQ373" s="62">
        <v>8.2778161848495895</v>
      </c>
      <c r="DR373" s="62">
        <v>0</v>
      </c>
      <c r="DS373" s="62">
        <v>0</v>
      </c>
      <c r="DT373" s="62">
        <v>0</v>
      </c>
      <c r="DU373" s="62">
        <v>0</v>
      </c>
      <c r="DV373" s="62">
        <v>0</v>
      </c>
      <c r="DW373" s="62">
        <v>0</v>
      </c>
      <c r="DX373" s="62">
        <v>15.75</v>
      </c>
      <c r="DY373" s="62">
        <v>2700</v>
      </c>
      <c r="DZ373" s="62">
        <v>8.696584002855742</v>
      </c>
      <c r="EA373" s="62"/>
      <c r="EB373" s="62"/>
      <c r="EC373" s="62"/>
      <c r="ED373" s="62"/>
      <c r="EE373" s="62"/>
      <c r="EF373" s="62"/>
      <c r="EG373" s="62">
        <v>15.83</v>
      </c>
      <c r="EH373" s="62">
        <v>59525</v>
      </c>
      <c r="EI373" s="62">
        <v>207.78168248467369</v>
      </c>
      <c r="EJ373" s="62"/>
      <c r="EK373" s="62">
        <v>0</v>
      </c>
      <c r="EL373" s="62">
        <v>0</v>
      </c>
      <c r="EM373" s="62">
        <v>0</v>
      </c>
      <c r="EN373" s="62">
        <v>0</v>
      </c>
      <c r="EO373" s="62">
        <v>0</v>
      </c>
      <c r="EP373" s="62">
        <v>15.906000000000001</v>
      </c>
      <c r="EQ373" s="62">
        <v>95</v>
      </c>
      <c r="ER373" s="62">
        <v>0.35485111068734582</v>
      </c>
      <c r="ES373" s="62">
        <v>15.97</v>
      </c>
      <c r="ET373" s="62">
        <v>1950</v>
      </c>
      <c r="EU373" s="62">
        <v>7.7304296864992921</v>
      </c>
      <c r="EV373" s="62">
        <v>15.997999999999999</v>
      </c>
      <c r="EW373" s="62">
        <v>120</v>
      </c>
      <c r="EX373" s="62">
        <v>0.50130957714463431</v>
      </c>
      <c r="EY373" s="62">
        <v>16.02</v>
      </c>
      <c r="EZ373" s="62">
        <v>43080</v>
      </c>
      <c r="FA373" s="62">
        <v>187.98599400234144</v>
      </c>
      <c r="FB373" s="62">
        <v>16.024999999999999</v>
      </c>
      <c r="FC373" s="62">
        <v>80</v>
      </c>
      <c r="FD373" s="62">
        <v>0.3624319668465168</v>
      </c>
      <c r="FE373" s="62">
        <v>16.03</v>
      </c>
      <c r="FF373" s="62">
        <v>3080</v>
      </c>
      <c r="FG373" s="62">
        <v>14.420650164774916</v>
      </c>
      <c r="FH373" s="62">
        <v>16.003</v>
      </c>
      <c r="FI373" s="62">
        <v>5520</v>
      </c>
      <c r="FJ373" s="62">
        <v>26.669593358851213</v>
      </c>
      <c r="FK373" s="62">
        <v>15.98</v>
      </c>
      <c r="FL373" s="76">
        <v>6875</v>
      </c>
      <c r="FM373" s="76">
        <v>34.096336986400523</v>
      </c>
      <c r="FN373" s="76">
        <v>15.98</v>
      </c>
      <c r="FO373" s="76">
        <v>405</v>
      </c>
      <c r="FP373" s="76">
        <v>2.0508892450873364</v>
      </c>
      <c r="FQ373" s="76">
        <v>15.98</v>
      </c>
      <c r="FR373" s="76">
        <v>5</v>
      </c>
      <c r="FS373" s="76">
        <v>2.5765900409802405E-2</v>
      </c>
      <c r="FT373" s="76">
        <v>15.948</v>
      </c>
      <c r="FU373" s="76">
        <v>855</v>
      </c>
      <c r="FV373" s="76">
        <v>4.4827752022452287</v>
      </c>
      <c r="FW373" s="76">
        <v>15.92</v>
      </c>
      <c r="FX373" s="76">
        <v>79035</v>
      </c>
      <c r="FY373" s="76">
        <v>420.26283492056092</v>
      </c>
      <c r="FZ373" s="76">
        <v>15.922000000000001</v>
      </c>
      <c r="GA373" s="76">
        <v>0</v>
      </c>
      <c r="GB373" s="76">
        <v>0</v>
      </c>
      <c r="GC373" s="62">
        <v>15.923</v>
      </c>
      <c r="GD373" s="62">
        <v>360</v>
      </c>
      <c r="GE373" s="62">
        <v>1.9490263978803282</v>
      </c>
      <c r="GF373" s="62">
        <v>15.925000000000001</v>
      </c>
      <c r="GG373" s="62">
        <v>0</v>
      </c>
      <c r="GH373" s="62">
        <v>0</v>
      </c>
      <c r="GI373" s="62">
        <v>15.926</v>
      </c>
      <c r="GJ373" s="62">
        <v>585</v>
      </c>
      <c r="GK373" s="62">
        <v>3.2014969428449684</v>
      </c>
      <c r="GL373" s="62">
        <v>15.928000000000001</v>
      </c>
      <c r="GM373" s="62">
        <v>0</v>
      </c>
      <c r="GN373" s="62">
        <v>0</v>
      </c>
      <c r="GO373" s="62">
        <v>15.93</v>
      </c>
      <c r="GP373" s="62">
        <v>1740</v>
      </c>
      <c r="GQ373" s="62">
        <v>9.5447187675185461</v>
      </c>
      <c r="GR373" s="62">
        <v>15.936</v>
      </c>
      <c r="GS373" s="62">
        <v>0</v>
      </c>
      <c r="GT373" s="62">
        <v>0</v>
      </c>
      <c r="GU373" s="62">
        <v>15.941000000000001</v>
      </c>
      <c r="GV373" s="62">
        <v>80</v>
      </c>
      <c r="GW373" s="62">
        <v>0.43116926674133033</v>
      </c>
      <c r="GX373" s="62">
        <v>15.946</v>
      </c>
      <c r="GY373" s="62">
        <v>0</v>
      </c>
      <c r="GZ373" s="62">
        <v>0</v>
      </c>
      <c r="HA373" s="62">
        <v>15.95</v>
      </c>
      <c r="HB373" s="62">
        <v>13280</v>
      </c>
      <c r="HC373" s="62">
        <v>69.234945328847772</v>
      </c>
      <c r="HD373" s="62">
        <v>15.97</v>
      </c>
      <c r="HE373" s="62">
        <v>0</v>
      </c>
      <c r="HF373" s="62">
        <v>0</v>
      </c>
      <c r="HG373" s="62">
        <v>0</v>
      </c>
      <c r="HH373" s="62">
        <v>0</v>
      </c>
      <c r="HI373" s="62">
        <v>0</v>
      </c>
      <c r="HJ373" s="62">
        <v>0</v>
      </c>
      <c r="HK373" s="62">
        <v>0</v>
      </c>
      <c r="HL373" s="62">
        <v>0</v>
      </c>
      <c r="HM373" s="62">
        <v>16</v>
      </c>
      <c r="HN373" s="62">
        <v>0</v>
      </c>
      <c r="HO373" s="62">
        <v>0</v>
      </c>
      <c r="HP373" s="62">
        <v>16</v>
      </c>
      <c r="HQ373" s="62">
        <v>0</v>
      </c>
      <c r="HR373" s="62">
        <v>0</v>
      </c>
    </row>
    <row r="374" spans="32:226" s="43" customFormat="1">
      <c r="AF374" s="54">
        <v>42549</v>
      </c>
      <c r="AG374" s="43">
        <v>13.84</v>
      </c>
      <c r="AH374" s="43">
        <v>402465</v>
      </c>
      <c r="AI374" s="43">
        <f t="shared" si="87"/>
        <v>402465</v>
      </c>
      <c r="AK374" s="58">
        <f t="shared" si="88"/>
        <v>42300</v>
      </c>
      <c r="AL374" s="43">
        <f t="shared" si="93"/>
        <v>369</v>
      </c>
      <c r="AM374" s="43">
        <f>IF(AK374="","",NETWORKDAYS(AK374,$AM$2,FERIADOS!$A$1:$A$830)-1)</f>
        <v>299</v>
      </c>
      <c r="AN374" s="63">
        <v>3.8763000000000001</v>
      </c>
      <c r="AO374" s="43">
        <f t="shared" si="89"/>
        <v>15.35</v>
      </c>
      <c r="AP374" s="50">
        <f t="shared" si="90"/>
        <v>206675</v>
      </c>
      <c r="AQ374" s="59">
        <f t="shared" si="92"/>
        <v>462.95549612107192</v>
      </c>
      <c r="AR374" s="59">
        <f t="shared" si="91"/>
        <v>0</v>
      </c>
      <c r="AS374" s="72">
        <v>42300</v>
      </c>
      <c r="AT374" s="73">
        <v>2701.3933580950788</v>
      </c>
      <c r="AU374" s="62">
        <v>0</v>
      </c>
      <c r="AV374" s="62">
        <v>0</v>
      </c>
      <c r="AW374" s="62">
        <v>0</v>
      </c>
      <c r="AX374" s="62">
        <v>0</v>
      </c>
      <c r="AY374" s="62">
        <v>0</v>
      </c>
      <c r="AZ374" s="62">
        <v>0</v>
      </c>
      <c r="BA374" s="62">
        <v>0</v>
      </c>
      <c r="BB374" s="62">
        <v>0</v>
      </c>
      <c r="BC374" s="62">
        <v>0</v>
      </c>
      <c r="BD374" s="62">
        <v>0</v>
      </c>
      <c r="BE374" s="62">
        <v>0</v>
      </c>
      <c r="BF374" s="62">
        <v>0</v>
      </c>
      <c r="BG374" s="62">
        <v>14.15</v>
      </c>
      <c r="BH374" s="62">
        <v>2185</v>
      </c>
      <c r="BI374" s="62">
        <v>0.13666556195012694</v>
      </c>
      <c r="BJ374" s="62">
        <v>14.164999999999999</v>
      </c>
      <c r="BK374" s="62">
        <v>37615</v>
      </c>
      <c r="BL374" s="62">
        <v>8.978621845369009</v>
      </c>
      <c r="BM374" s="62">
        <v>14.263</v>
      </c>
      <c r="BN374" s="74">
        <v>117100</v>
      </c>
      <c r="BO374" s="75">
        <v>50.092188435122893</v>
      </c>
      <c r="BP374" s="62">
        <v>14.37</v>
      </c>
      <c r="BQ374" s="62">
        <v>15375</v>
      </c>
      <c r="BR374" s="62">
        <v>9.153090566796477</v>
      </c>
      <c r="BS374" s="62">
        <v>14.52</v>
      </c>
      <c r="BT374" s="62">
        <v>7045</v>
      </c>
      <c r="BU374" s="62">
        <v>5.2857019738345468</v>
      </c>
      <c r="BV374" s="62">
        <v>14.64</v>
      </c>
      <c r="BW374" s="62">
        <v>84305</v>
      </c>
      <c r="BX374" s="62">
        <v>78.017352417127952</v>
      </c>
      <c r="BY374" s="62">
        <v>14.77</v>
      </c>
      <c r="BZ374" s="62">
        <v>2300</v>
      </c>
      <c r="CA374" s="62">
        <v>2.4840540373961728</v>
      </c>
      <c r="CB374" s="62">
        <v>14.91</v>
      </c>
      <c r="CC374" s="62">
        <v>8675</v>
      </c>
      <c r="CD374" s="62">
        <v>10.737517747140005</v>
      </c>
      <c r="CE374" s="62">
        <v>14.98</v>
      </c>
      <c r="CF374" s="62">
        <v>75375</v>
      </c>
      <c r="CG374" s="62">
        <v>105.49102482244855</v>
      </c>
      <c r="CH374" s="62">
        <v>15.083</v>
      </c>
      <c r="CI374" s="62">
        <v>5015</v>
      </c>
      <c r="CJ374" s="62">
        <v>7.7673818020940253</v>
      </c>
      <c r="CK374" s="62">
        <v>15.173</v>
      </c>
      <c r="CL374" s="62">
        <v>10</v>
      </c>
      <c r="CM374" s="62">
        <v>1.7078958517408892E-2</v>
      </c>
      <c r="CN374" s="62">
        <v>15.24</v>
      </c>
      <c r="CO374" s="62">
        <v>23985</v>
      </c>
      <c r="CP374" s="62">
        <v>44.352148686925162</v>
      </c>
      <c r="CQ374" s="62">
        <v>15.317</v>
      </c>
      <c r="CR374" s="62">
        <v>10</v>
      </c>
      <c r="CS374" s="62">
        <v>1.9794360035455288E-2</v>
      </c>
      <c r="CT374" s="62">
        <v>15.317</v>
      </c>
      <c r="CU374" s="62">
        <v>10</v>
      </c>
      <c r="CV374" s="62">
        <v>2.108892226470092E-2</v>
      </c>
      <c r="CW374" s="62">
        <v>15.317</v>
      </c>
      <c r="CX374" s="62">
        <v>206675</v>
      </c>
      <c r="CY374" s="62">
        <v>462.95549612107192</v>
      </c>
      <c r="CZ374" s="62">
        <v>15.425000000000001</v>
      </c>
      <c r="DA374" s="62">
        <v>10</v>
      </c>
      <c r="DB374" s="62">
        <v>2.3775664524056231E-2</v>
      </c>
      <c r="DC374" s="62">
        <v>15.478999999999999</v>
      </c>
      <c r="DD374" s="62">
        <v>15</v>
      </c>
      <c r="DE374" s="62">
        <v>3.723229269418004E-2</v>
      </c>
      <c r="DF374" s="62">
        <v>15.54</v>
      </c>
      <c r="DG374" s="62">
        <v>2100</v>
      </c>
      <c r="DH374" s="62">
        <v>5.4854361410434294</v>
      </c>
      <c r="DI374" s="62">
        <v>0</v>
      </c>
      <c r="DJ374" s="62">
        <v>0</v>
      </c>
      <c r="DK374" s="62">
        <v>0</v>
      </c>
      <c r="DL374" s="62">
        <v>0</v>
      </c>
      <c r="DM374" s="62">
        <v>0</v>
      </c>
      <c r="DN374" s="62">
        <v>0</v>
      </c>
      <c r="DO374" s="62">
        <v>15.69</v>
      </c>
      <c r="DP374" s="62">
        <v>9635</v>
      </c>
      <c r="DQ374" s="62">
        <v>28.288251674465148</v>
      </c>
      <c r="DR374" s="62">
        <v>0</v>
      </c>
      <c r="DS374" s="62">
        <v>0</v>
      </c>
      <c r="DT374" s="62">
        <v>0</v>
      </c>
      <c r="DU374" s="62">
        <v>0</v>
      </c>
      <c r="DV374" s="62">
        <v>0</v>
      </c>
      <c r="DW374" s="62">
        <v>0</v>
      </c>
      <c r="DX374" s="62">
        <v>15.83</v>
      </c>
      <c r="DY374" s="62">
        <v>10760</v>
      </c>
      <c r="DZ374" s="62">
        <v>34.914283910282009</v>
      </c>
      <c r="EA374" s="62"/>
      <c r="EB374" s="62"/>
      <c r="EC374" s="62"/>
      <c r="ED374" s="62"/>
      <c r="EE374" s="62"/>
      <c r="EF374" s="62"/>
      <c r="EG374" s="62">
        <v>15.87</v>
      </c>
      <c r="EH374" s="62">
        <v>97115</v>
      </c>
      <c r="EI374" s="62">
        <v>341.74669963885435</v>
      </c>
      <c r="EJ374" s="62"/>
      <c r="EK374" s="62">
        <v>0</v>
      </c>
      <c r="EL374" s="62">
        <v>0</v>
      </c>
      <c r="EM374" s="62">
        <v>0</v>
      </c>
      <c r="EN374" s="62">
        <v>0</v>
      </c>
      <c r="EO374" s="62">
        <v>0</v>
      </c>
      <c r="EP374" s="62">
        <v>15.951000000000001</v>
      </c>
      <c r="EQ374" s="62">
        <v>95</v>
      </c>
      <c r="ER374" s="62">
        <v>0.35758223326027055</v>
      </c>
      <c r="ES374" s="62">
        <v>16.02</v>
      </c>
      <c r="ET374" s="62">
        <v>5230</v>
      </c>
      <c r="EU374" s="62">
        <v>20.884412697454923</v>
      </c>
      <c r="EV374" s="62">
        <v>16.02</v>
      </c>
      <c r="EW374" s="62">
        <v>265</v>
      </c>
      <c r="EX374" s="62">
        <v>1.1159110511772936</v>
      </c>
      <c r="EY374" s="62">
        <v>16.04</v>
      </c>
      <c r="EZ374" s="62">
        <v>58475</v>
      </c>
      <c r="FA374" s="62">
        <v>257.18396389817332</v>
      </c>
      <c r="FB374" s="62">
        <v>16.045000000000002</v>
      </c>
      <c r="FC374" s="62">
        <v>720</v>
      </c>
      <c r="FD374" s="62">
        <v>3.2872753323365882</v>
      </c>
      <c r="FE374" s="62">
        <v>16.05</v>
      </c>
      <c r="FF374" s="62">
        <v>1610</v>
      </c>
      <c r="FG374" s="62">
        <v>7.5958189332534598</v>
      </c>
      <c r="FH374" s="62">
        <v>16.033999999999999</v>
      </c>
      <c r="FI374" s="62">
        <v>1085</v>
      </c>
      <c r="FJ374" s="62">
        <v>5.2792019054760981</v>
      </c>
      <c r="FK374" s="62">
        <v>16.02</v>
      </c>
      <c r="FL374" s="76">
        <v>9690</v>
      </c>
      <c r="FM374" s="76">
        <v>48.371512131609663</v>
      </c>
      <c r="FN374" s="76">
        <v>16.023</v>
      </c>
      <c r="FO374" s="76">
        <v>0</v>
      </c>
      <c r="FP374" s="76">
        <v>0</v>
      </c>
      <c r="FQ374" s="76">
        <v>16.024999999999999</v>
      </c>
      <c r="FR374" s="76">
        <v>0</v>
      </c>
      <c r="FS374" s="76">
        <v>0</v>
      </c>
      <c r="FT374" s="76">
        <v>15.99</v>
      </c>
      <c r="FU374" s="76">
        <v>0</v>
      </c>
      <c r="FV374" s="76">
        <v>0</v>
      </c>
      <c r="FW374" s="76">
        <v>15.96</v>
      </c>
      <c r="FX374" s="76">
        <v>175820</v>
      </c>
      <c r="FY374" s="76">
        <v>940.52929543870835</v>
      </c>
      <c r="FZ374" s="76">
        <v>15.96</v>
      </c>
      <c r="GA374" s="76">
        <v>0</v>
      </c>
      <c r="GB374" s="76">
        <v>0</v>
      </c>
      <c r="GC374" s="62">
        <v>15.96</v>
      </c>
      <c r="GD374" s="62">
        <v>0</v>
      </c>
      <c r="GE374" s="62">
        <v>0</v>
      </c>
      <c r="GF374" s="62">
        <v>15.96</v>
      </c>
      <c r="GG374" s="62">
        <v>0</v>
      </c>
      <c r="GH374" s="62">
        <v>0</v>
      </c>
      <c r="GI374" s="62">
        <v>15.96</v>
      </c>
      <c r="GJ374" s="62">
        <v>755</v>
      </c>
      <c r="GK374" s="62">
        <v>4.1562780572012255</v>
      </c>
      <c r="GL374" s="62">
        <v>15.96</v>
      </c>
      <c r="GM374" s="62">
        <v>0</v>
      </c>
      <c r="GN374" s="62">
        <v>0</v>
      </c>
      <c r="GO374" s="62">
        <v>15.96</v>
      </c>
      <c r="GP374" s="62">
        <v>6745</v>
      </c>
      <c r="GQ374" s="62">
        <v>37.214550862065863</v>
      </c>
      <c r="GR374" s="62">
        <v>15.968999999999999</v>
      </c>
      <c r="GS374" s="62">
        <v>0</v>
      </c>
      <c r="GT374" s="62">
        <v>0</v>
      </c>
      <c r="GU374" s="62">
        <v>15.977</v>
      </c>
      <c r="GV374" s="62">
        <v>180</v>
      </c>
      <c r="GW374" s="62">
        <v>0.97499270844763442</v>
      </c>
      <c r="GX374" s="62">
        <v>15.984</v>
      </c>
      <c r="GY374" s="62">
        <v>0</v>
      </c>
      <c r="GZ374" s="62">
        <v>0</v>
      </c>
      <c r="HA374" s="62">
        <v>15.99</v>
      </c>
      <c r="HB374" s="62">
        <v>34080</v>
      </c>
      <c r="HC374" s="62">
        <v>178.43767726595507</v>
      </c>
      <c r="HD374" s="62">
        <v>16.010000000000002</v>
      </c>
      <c r="HE374" s="62">
        <v>0</v>
      </c>
      <c r="HF374" s="62">
        <v>0</v>
      </c>
      <c r="HG374" s="62">
        <v>0</v>
      </c>
      <c r="HH374" s="62">
        <v>0</v>
      </c>
      <c r="HI374" s="62">
        <v>0</v>
      </c>
      <c r="HJ374" s="62">
        <v>0</v>
      </c>
      <c r="HK374" s="62">
        <v>0</v>
      </c>
      <c r="HL374" s="62">
        <v>0</v>
      </c>
      <c r="HM374" s="62">
        <v>16.04</v>
      </c>
      <c r="HN374" s="62">
        <v>0</v>
      </c>
      <c r="HO374" s="62">
        <v>0</v>
      </c>
      <c r="HP374" s="62">
        <v>16.04</v>
      </c>
      <c r="HQ374" s="62">
        <v>0</v>
      </c>
      <c r="HR374" s="62">
        <v>0</v>
      </c>
    </row>
    <row r="375" spans="32:226" s="43" customFormat="1">
      <c r="AF375" s="54">
        <v>42550</v>
      </c>
      <c r="AG375" s="43">
        <v>13.885</v>
      </c>
      <c r="AH375" s="43">
        <v>217241</v>
      </c>
      <c r="AI375" s="43">
        <f t="shared" si="87"/>
        <v>217241</v>
      </c>
      <c r="AK375" s="58">
        <f t="shared" si="88"/>
        <v>42299</v>
      </c>
      <c r="AL375" s="43">
        <f t="shared" si="93"/>
        <v>370</v>
      </c>
      <c r="AM375" s="43">
        <f>IF(AK375="","",NETWORKDAYS(AK375,$AM$2,FERIADOS!$A$1:$A$830)-1)</f>
        <v>300</v>
      </c>
      <c r="AN375" s="63">
        <v>3.9064000000000001</v>
      </c>
      <c r="AO375" s="43">
        <f t="shared" si="89"/>
        <v>15.27</v>
      </c>
      <c r="AP375" s="50">
        <f t="shared" si="90"/>
        <v>248340</v>
      </c>
      <c r="AQ375" s="59">
        <f t="shared" si="92"/>
        <v>554.37369203578157</v>
      </c>
      <c r="AR375" s="59">
        <f t="shared" si="91"/>
        <v>0</v>
      </c>
      <c r="AS375" s="72">
        <v>42299</v>
      </c>
      <c r="AT375" s="73">
        <v>2613.9899510807918</v>
      </c>
      <c r="AU375" s="62">
        <v>0</v>
      </c>
      <c r="AV375" s="62">
        <v>0</v>
      </c>
      <c r="AW375" s="62">
        <v>0</v>
      </c>
      <c r="AX375" s="62">
        <v>0</v>
      </c>
      <c r="AY375" s="62">
        <v>0</v>
      </c>
      <c r="AZ375" s="62">
        <v>0</v>
      </c>
      <c r="BA375" s="62">
        <v>0</v>
      </c>
      <c r="BB375" s="62">
        <v>0</v>
      </c>
      <c r="BC375" s="62">
        <v>0</v>
      </c>
      <c r="BD375" s="62">
        <v>0</v>
      </c>
      <c r="BE375" s="62">
        <v>0</v>
      </c>
      <c r="BF375" s="62">
        <v>0</v>
      </c>
      <c r="BG375" s="62">
        <v>14.132999999999999</v>
      </c>
      <c r="BH375" s="62">
        <v>7730</v>
      </c>
      <c r="BI375" s="62">
        <v>0.54809825359680475</v>
      </c>
      <c r="BJ375" s="62">
        <v>14.167</v>
      </c>
      <c r="BK375" s="62">
        <v>49435</v>
      </c>
      <c r="BL375" s="62">
        <v>12.13616105418674</v>
      </c>
      <c r="BM375" s="62">
        <v>14.24</v>
      </c>
      <c r="BN375" s="74">
        <v>139200</v>
      </c>
      <c r="BO375" s="75">
        <v>60.275653912976665</v>
      </c>
      <c r="BP375" s="62">
        <v>14.31</v>
      </c>
      <c r="BQ375" s="62">
        <v>360</v>
      </c>
      <c r="BR375" s="62">
        <v>0.21577670587179101</v>
      </c>
      <c r="BS375" s="62">
        <v>14.45</v>
      </c>
      <c r="BT375" s="62">
        <v>4360</v>
      </c>
      <c r="BU375" s="62">
        <v>3.2838388591270422</v>
      </c>
      <c r="BV375" s="62">
        <v>14.6</v>
      </c>
      <c r="BW375" s="62">
        <v>103660</v>
      </c>
      <c r="BX375" s="62">
        <v>96.051223357640168</v>
      </c>
      <c r="BY375" s="62">
        <v>14.72</v>
      </c>
      <c r="BZ375" s="62">
        <v>1900</v>
      </c>
      <c r="CA375" s="62">
        <v>2.052133560834736</v>
      </c>
      <c r="CB375" s="62">
        <v>14.85</v>
      </c>
      <c r="CC375" s="62">
        <v>10535</v>
      </c>
      <c r="CD375" s="62">
        <v>13.028679081718051</v>
      </c>
      <c r="CE375" s="62">
        <v>14.925000000000001</v>
      </c>
      <c r="CF375" s="62">
        <v>115420</v>
      </c>
      <c r="CG375" s="62">
        <v>161.25893002924403</v>
      </c>
      <c r="CH375" s="62">
        <v>15.018000000000001</v>
      </c>
      <c r="CI375" s="62">
        <v>10</v>
      </c>
      <c r="CJ375" s="62">
        <v>1.5455049014251014E-2</v>
      </c>
      <c r="CK375" s="62">
        <v>15.099</v>
      </c>
      <c r="CL375" s="62">
        <v>40</v>
      </c>
      <c r="CM375" s="62">
        <v>6.8145306200654732E-2</v>
      </c>
      <c r="CN375" s="62">
        <v>15.16</v>
      </c>
      <c r="CO375" s="62">
        <v>11600</v>
      </c>
      <c r="CP375" s="62">
        <v>21.391326469273682</v>
      </c>
      <c r="CQ375" s="62">
        <v>15.237</v>
      </c>
      <c r="CR375" s="62">
        <v>10</v>
      </c>
      <c r="CS375" s="62">
        <v>1.9734573310864235E-2</v>
      </c>
      <c r="CT375" s="62">
        <v>15.237</v>
      </c>
      <c r="CU375" s="62">
        <v>10</v>
      </c>
      <c r="CV375" s="62">
        <v>2.1020543010654077E-2</v>
      </c>
      <c r="CW375" s="62">
        <v>15.237</v>
      </c>
      <c r="CX375" s="62">
        <v>248340</v>
      </c>
      <c r="CY375" s="62">
        <v>554.37369203578157</v>
      </c>
      <c r="CZ375" s="62">
        <v>15.34</v>
      </c>
      <c r="DA375" s="62">
        <v>10</v>
      </c>
      <c r="DB375" s="62">
        <v>2.3692057394709271E-2</v>
      </c>
      <c r="DC375" s="62">
        <v>15.391</v>
      </c>
      <c r="DD375" s="62">
        <v>330</v>
      </c>
      <c r="DE375" s="62">
        <v>0.81618695235232752</v>
      </c>
      <c r="DF375" s="62">
        <v>15.448</v>
      </c>
      <c r="DG375" s="62">
        <v>8085</v>
      </c>
      <c r="DH375" s="62">
        <v>21.04282473986374</v>
      </c>
      <c r="DI375" s="62">
        <v>0</v>
      </c>
      <c r="DJ375" s="62">
        <v>0</v>
      </c>
      <c r="DK375" s="62">
        <v>0</v>
      </c>
      <c r="DL375" s="62">
        <v>0</v>
      </c>
      <c r="DM375" s="62">
        <v>0</v>
      </c>
      <c r="DN375" s="62">
        <v>0</v>
      </c>
      <c r="DO375" s="62">
        <v>15.57</v>
      </c>
      <c r="DP375" s="62">
        <v>12745</v>
      </c>
      <c r="DQ375" s="62">
        <v>37.300755444607773</v>
      </c>
      <c r="DR375" s="62">
        <v>0</v>
      </c>
      <c r="DS375" s="62">
        <v>0</v>
      </c>
      <c r="DT375" s="62">
        <v>0</v>
      </c>
      <c r="DU375" s="62">
        <v>0</v>
      </c>
      <c r="DV375" s="62">
        <v>0</v>
      </c>
      <c r="DW375" s="62">
        <v>0</v>
      </c>
      <c r="DX375" s="62">
        <v>15.69</v>
      </c>
      <c r="DY375" s="62">
        <v>13305</v>
      </c>
      <c r="DZ375" s="62">
        <v>43.055301759601967</v>
      </c>
      <c r="EA375" s="62"/>
      <c r="EB375" s="62"/>
      <c r="EC375" s="62"/>
      <c r="ED375" s="62"/>
      <c r="EE375" s="62"/>
      <c r="EF375" s="62"/>
      <c r="EG375" s="62">
        <v>15.78</v>
      </c>
      <c r="EH375" s="62">
        <v>155100</v>
      </c>
      <c r="EI375" s="62">
        <v>543.60189197497323</v>
      </c>
      <c r="EJ375" s="62"/>
      <c r="EK375" s="62">
        <v>0</v>
      </c>
      <c r="EL375" s="62">
        <v>0</v>
      </c>
      <c r="EM375" s="62">
        <v>0</v>
      </c>
      <c r="EN375" s="62">
        <v>0</v>
      </c>
      <c r="EO375" s="62">
        <v>0</v>
      </c>
      <c r="EP375" s="62">
        <v>15.850999999999999</v>
      </c>
      <c r="EQ375" s="62">
        <v>2415</v>
      </c>
      <c r="ER375" s="62">
        <v>9.0562768092020764</v>
      </c>
      <c r="ES375" s="62">
        <v>15.91</v>
      </c>
      <c r="ET375" s="62">
        <v>5550</v>
      </c>
      <c r="EU375" s="62">
        <v>22.088018263830026</v>
      </c>
      <c r="EV375" s="62">
        <v>15.9</v>
      </c>
      <c r="EW375" s="62">
        <v>150</v>
      </c>
      <c r="EX375" s="62">
        <v>0.62981648483121166</v>
      </c>
      <c r="EY375" s="62">
        <v>15.93</v>
      </c>
      <c r="EZ375" s="62">
        <v>60900</v>
      </c>
      <c r="FA375" s="62">
        <v>267.01637706274954</v>
      </c>
      <c r="FB375" s="62">
        <v>15.941000000000001</v>
      </c>
      <c r="FC375" s="62">
        <v>65</v>
      </c>
      <c r="FD375" s="62">
        <v>0.29581872937046028</v>
      </c>
      <c r="FE375" s="62">
        <v>15.95</v>
      </c>
      <c r="FF375" s="62">
        <v>6100</v>
      </c>
      <c r="FG375" s="62">
        <v>28.686605454468079</v>
      </c>
      <c r="FH375" s="62">
        <v>15.92</v>
      </c>
      <c r="FI375" s="62">
        <v>110</v>
      </c>
      <c r="FJ375" s="62">
        <v>0.5338966744297009</v>
      </c>
      <c r="FK375" s="62">
        <v>15.91</v>
      </c>
      <c r="FL375" s="76">
        <v>10090</v>
      </c>
      <c r="FM375" s="76">
        <v>50.244393901992446</v>
      </c>
      <c r="FN375" s="76">
        <v>15.89</v>
      </c>
      <c r="FO375" s="76">
        <v>890</v>
      </c>
      <c r="FP375" s="76">
        <v>4.5296402097054118</v>
      </c>
      <c r="FQ375" s="76">
        <v>15.872</v>
      </c>
      <c r="FR375" s="76">
        <v>1160</v>
      </c>
      <c r="FS375" s="76">
        <v>6.0137203429757768</v>
      </c>
      <c r="FT375" s="76">
        <v>15.855</v>
      </c>
      <c r="FU375" s="76">
        <v>5</v>
      </c>
      <c r="FV375" s="76">
        <v>2.6356930914921219E-2</v>
      </c>
      <c r="FW375" s="76">
        <v>15.84</v>
      </c>
      <c r="FX375" s="76">
        <v>98255</v>
      </c>
      <c r="FY375" s="76">
        <v>524.99337712421664</v>
      </c>
      <c r="FZ375" s="76">
        <v>15.84</v>
      </c>
      <c r="GA375" s="76">
        <v>0</v>
      </c>
      <c r="GB375" s="76">
        <v>0</v>
      </c>
      <c r="GC375" s="62">
        <v>15.84</v>
      </c>
      <c r="GD375" s="62">
        <v>100</v>
      </c>
      <c r="GE375" s="62">
        <v>0.54422250438198683</v>
      </c>
      <c r="GF375" s="62">
        <v>15.84</v>
      </c>
      <c r="GG375" s="62">
        <v>0</v>
      </c>
      <c r="GH375" s="62">
        <v>0</v>
      </c>
      <c r="GI375" s="62">
        <v>15.84</v>
      </c>
      <c r="GJ375" s="62">
        <v>160</v>
      </c>
      <c r="GK375" s="62">
        <v>0.88057594026656372</v>
      </c>
      <c r="GL375" s="62">
        <v>15.84</v>
      </c>
      <c r="GM375" s="62">
        <v>0</v>
      </c>
      <c r="GN375" s="62">
        <v>0</v>
      </c>
      <c r="GO375" s="62">
        <v>15.84</v>
      </c>
      <c r="GP375" s="62">
        <v>8865</v>
      </c>
      <c r="GQ375" s="62">
        <v>48.94493903988581</v>
      </c>
      <c r="GR375" s="62">
        <v>15.846</v>
      </c>
      <c r="GS375" s="62">
        <v>0</v>
      </c>
      <c r="GT375" s="62">
        <v>0</v>
      </c>
      <c r="GU375" s="62">
        <v>15.850999999999999</v>
      </c>
      <c r="GV375" s="62">
        <v>190</v>
      </c>
      <c r="GW375" s="62">
        <v>1.0313376933309255</v>
      </c>
      <c r="GX375" s="62">
        <v>15.856</v>
      </c>
      <c r="GY375" s="62">
        <v>0</v>
      </c>
      <c r="GZ375" s="62">
        <v>0</v>
      </c>
      <c r="HA375" s="62">
        <v>15.86</v>
      </c>
      <c r="HB375" s="62">
        <v>14825</v>
      </c>
      <c r="HC375" s="62">
        <v>77.89405619365867</v>
      </c>
      <c r="HD375" s="62">
        <v>15.88</v>
      </c>
      <c r="HE375" s="62">
        <v>0</v>
      </c>
      <c r="HF375" s="62">
        <v>0</v>
      </c>
      <c r="HG375" s="62">
        <v>0</v>
      </c>
      <c r="HH375" s="62">
        <v>0</v>
      </c>
      <c r="HI375" s="62">
        <v>0</v>
      </c>
      <c r="HJ375" s="62">
        <v>0</v>
      </c>
      <c r="HK375" s="62">
        <v>0</v>
      </c>
      <c r="HL375" s="62">
        <v>0</v>
      </c>
      <c r="HM375" s="62">
        <v>15.91</v>
      </c>
      <c r="HN375" s="62">
        <v>0</v>
      </c>
      <c r="HO375" s="62">
        <v>0</v>
      </c>
      <c r="HP375" s="62">
        <v>15.91</v>
      </c>
      <c r="HQ375" s="62">
        <v>0</v>
      </c>
      <c r="HR375" s="62">
        <v>0</v>
      </c>
    </row>
    <row r="376" spans="32:226" s="43" customFormat="1">
      <c r="AF376" s="54">
        <v>42551</v>
      </c>
      <c r="AG376" s="43">
        <v>13.925000000000001</v>
      </c>
      <c r="AH376" s="43">
        <v>197715</v>
      </c>
      <c r="AI376" s="43">
        <f t="shared" si="87"/>
        <v>197715</v>
      </c>
      <c r="AK376" s="58">
        <f t="shared" si="88"/>
        <v>42298</v>
      </c>
      <c r="AL376" s="43">
        <f t="shared" si="93"/>
        <v>371</v>
      </c>
      <c r="AM376" s="43">
        <f>IF(AK376="","",NETWORKDAYS(AK376,$AM$2,FERIADOS!$A$1:$A$830)-1)</f>
        <v>301</v>
      </c>
      <c r="AN376" s="63">
        <v>3.9403999999999999</v>
      </c>
      <c r="AO376" s="43">
        <f t="shared" si="89"/>
        <v>15.44</v>
      </c>
      <c r="AP376" s="50">
        <f t="shared" si="90"/>
        <v>234150</v>
      </c>
      <c r="AQ376" s="59">
        <f t="shared" si="92"/>
        <v>517.9434371941436</v>
      </c>
      <c r="AR376" s="59">
        <f t="shared" si="91"/>
        <v>0</v>
      </c>
      <c r="AS376" s="72">
        <v>42298</v>
      </c>
      <c r="AT376" s="73">
        <v>2232.8085260394446</v>
      </c>
      <c r="AU376" s="62">
        <v>0</v>
      </c>
      <c r="AV376" s="62">
        <v>0</v>
      </c>
      <c r="AW376" s="62">
        <v>0</v>
      </c>
      <c r="AX376" s="62">
        <v>0</v>
      </c>
      <c r="AY376" s="62">
        <v>0</v>
      </c>
      <c r="AZ376" s="62">
        <v>0</v>
      </c>
      <c r="BA376" s="62">
        <v>0</v>
      </c>
      <c r="BB376" s="62">
        <v>0</v>
      </c>
      <c r="BC376" s="62">
        <v>0</v>
      </c>
      <c r="BD376" s="62">
        <v>0</v>
      </c>
      <c r="BE376" s="62">
        <v>0</v>
      </c>
      <c r="BF376" s="62">
        <v>0</v>
      </c>
      <c r="BG376" s="62">
        <v>14.143000000000001</v>
      </c>
      <c r="BH376" s="62">
        <v>164505</v>
      </c>
      <c r="BI376" s="62">
        <v>13.00108863232748</v>
      </c>
      <c r="BJ376" s="62">
        <v>14.170999999999999</v>
      </c>
      <c r="BK376" s="62">
        <v>10555</v>
      </c>
      <c r="BL376" s="62">
        <v>2.6591087261652833</v>
      </c>
      <c r="BM376" s="62">
        <v>14.305</v>
      </c>
      <c r="BN376" s="74">
        <v>224765</v>
      </c>
      <c r="BO376" s="75">
        <v>98.297276899224897</v>
      </c>
      <c r="BP376" s="62">
        <v>14.407999999999999</v>
      </c>
      <c r="BQ376" s="62">
        <v>14800</v>
      </c>
      <c r="BR376" s="62">
        <v>8.9053904182364629</v>
      </c>
      <c r="BS376" s="62">
        <v>14.59</v>
      </c>
      <c r="BT376" s="62">
        <v>2440</v>
      </c>
      <c r="BU376" s="62">
        <v>1.8383192653344835</v>
      </c>
      <c r="BV376" s="62">
        <v>14.75</v>
      </c>
      <c r="BW376" s="62">
        <v>76320</v>
      </c>
      <c r="BX376" s="62">
        <v>70.567720335431488</v>
      </c>
      <c r="BY376" s="62">
        <v>14.88</v>
      </c>
      <c r="BZ376" s="62">
        <v>6325</v>
      </c>
      <c r="CA376" s="62">
        <v>6.8060099632483144</v>
      </c>
      <c r="CB376" s="62">
        <v>15.04</v>
      </c>
      <c r="CC376" s="62">
        <v>1185</v>
      </c>
      <c r="CD376" s="62">
        <v>1.4577266735858119</v>
      </c>
      <c r="CE376" s="62">
        <v>15.14</v>
      </c>
      <c r="CF376" s="62">
        <v>44975</v>
      </c>
      <c r="CG376" s="62">
        <v>62.42002453148195</v>
      </c>
      <c r="CH376" s="62">
        <v>15.218999999999999</v>
      </c>
      <c r="CI376" s="62">
        <v>185</v>
      </c>
      <c r="CJ376" s="62">
        <v>0.28386429569887445</v>
      </c>
      <c r="CK376" s="62">
        <v>15.288</v>
      </c>
      <c r="CL376" s="62">
        <v>25</v>
      </c>
      <c r="CM376" s="62">
        <v>4.2263537059558168E-2</v>
      </c>
      <c r="CN376" s="62">
        <v>15.34</v>
      </c>
      <c r="CO376" s="62">
        <v>12755</v>
      </c>
      <c r="CP376" s="62">
        <v>23.331485371236703</v>
      </c>
      <c r="CQ376" s="62">
        <v>15.41</v>
      </c>
      <c r="CR376" s="62">
        <v>1400</v>
      </c>
      <c r="CS376" s="62">
        <v>2.7396663246367554</v>
      </c>
      <c r="CT376" s="62">
        <v>15.41</v>
      </c>
      <c r="CU376" s="62">
        <v>1400</v>
      </c>
      <c r="CV376" s="62">
        <v>2.9170401009297633</v>
      </c>
      <c r="CW376" s="62">
        <v>15.41</v>
      </c>
      <c r="CX376" s="62">
        <v>234150</v>
      </c>
      <c r="CY376" s="62">
        <v>517.9434371941436</v>
      </c>
      <c r="CZ376" s="62">
        <v>15.512</v>
      </c>
      <c r="DA376" s="62">
        <v>15</v>
      </c>
      <c r="DB376" s="62">
        <v>3.520041285915175E-2</v>
      </c>
      <c r="DC376" s="62">
        <v>15.565</v>
      </c>
      <c r="DD376" s="62">
        <v>15</v>
      </c>
      <c r="DE376" s="62">
        <v>3.6735495171135252E-2</v>
      </c>
      <c r="DF376" s="62">
        <v>15.624000000000001</v>
      </c>
      <c r="DG376" s="62">
        <v>2160</v>
      </c>
      <c r="DH376" s="62">
        <v>5.5646553403307237</v>
      </c>
      <c r="DI376" s="62">
        <v>0</v>
      </c>
      <c r="DJ376" s="62">
        <v>0</v>
      </c>
      <c r="DK376" s="62">
        <v>0</v>
      </c>
      <c r="DL376" s="62">
        <v>0</v>
      </c>
      <c r="DM376" s="62">
        <v>0</v>
      </c>
      <c r="DN376" s="62">
        <v>0</v>
      </c>
      <c r="DO376" s="62">
        <v>15.75</v>
      </c>
      <c r="DP376" s="62">
        <v>10185</v>
      </c>
      <c r="DQ376" s="62">
        <v>29.480038703639149</v>
      </c>
      <c r="DR376" s="62">
        <v>0</v>
      </c>
      <c r="DS376" s="62">
        <v>0</v>
      </c>
      <c r="DT376" s="62">
        <v>0</v>
      </c>
      <c r="DU376" s="62">
        <v>0</v>
      </c>
      <c r="DV376" s="62">
        <v>0</v>
      </c>
      <c r="DW376" s="62">
        <v>0</v>
      </c>
      <c r="DX376" s="62">
        <v>15.818999999999999</v>
      </c>
      <c r="DY376" s="62">
        <v>5585</v>
      </c>
      <c r="DZ376" s="62">
        <v>17.884726488382064</v>
      </c>
      <c r="EA376" s="62"/>
      <c r="EB376" s="62"/>
      <c r="EC376" s="62"/>
      <c r="ED376" s="62"/>
      <c r="EE376" s="62"/>
      <c r="EF376" s="62"/>
      <c r="EG376" s="62">
        <v>15.87</v>
      </c>
      <c r="EH376" s="62">
        <v>52995</v>
      </c>
      <c r="EI376" s="62">
        <v>183.90838471370284</v>
      </c>
      <c r="EJ376" s="62"/>
      <c r="EK376" s="62">
        <v>0</v>
      </c>
      <c r="EL376" s="62">
        <v>0</v>
      </c>
      <c r="EM376" s="62">
        <v>0</v>
      </c>
      <c r="EN376" s="62">
        <v>0</v>
      </c>
      <c r="EO376" s="62">
        <v>0</v>
      </c>
      <c r="EP376" s="62">
        <v>15.923999999999999</v>
      </c>
      <c r="EQ376" s="62">
        <v>2935</v>
      </c>
      <c r="ER376" s="62">
        <v>10.899228116515358</v>
      </c>
      <c r="ES376" s="62">
        <v>15.97</v>
      </c>
      <c r="ET376" s="62">
        <v>13645</v>
      </c>
      <c r="EU376" s="62">
        <v>53.781928987030639</v>
      </c>
      <c r="EV376" s="62">
        <v>15.97</v>
      </c>
      <c r="EW376" s="62">
        <v>1055</v>
      </c>
      <c r="EX376" s="62">
        <v>4.3844407658511377</v>
      </c>
      <c r="EY376" s="62">
        <v>15.97</v>
      </c>
      <c r="EZ376" s="62">
        <v>57040</v>
      </c>
      <c r="FA376" s="62">
        <v>247.74121822032046</v>
      </c>
      <c r="FB376" s="62">
        <v>15.975</v>
      </c>
      <c r="FC376" s="62">
        <v>2190</v>
      </c>
      <c r="FD376" s="62">
        <v>9.8736814403478608</v>
      </c>
      <c r="FE376" s="62">
        <v>15.98</v>
      </c>
      <c r="FF376" s="62">
        <v>4390</v>
      </c>
      <c r="FG376" s="62">
        <v>20.452253509810173</v>
      </c>
      <c r="FH376" s="62">
        <v>15.931000000000001</v>
      </c>
      <c r="FI376" s="62">
        <v>1105</v>
      </c>
      <c r="FJ376" s="62">
        <v>5.3167276178359764</v>
      </c>
      <c r="FK376" s="62">
        <v>15.89</v>
      </c>
      <c r="FL376" s="76">
        <v>7465</v>
      </c>
      <c r="FM376" s="76">
        <v>36.898511335777123</v>
      </c>
      <c r="FN376" s="76">
        <v>15.872999999999999</v>
      </c>
      <c r="FO376" s="76">
        <v>2995</v>
      </c>
      <c r="FP376" s="76">
        <v>15.128224763568026</v>
      </c>
      <c r="FQ376" s="76">
        <v>15.856999999999999</v>
      </c>
      <c r="FR376" s="76">
        <v>4195</v>
      </c>
      <c r="FS376" s="76">
        <v>21.581801385795846</v>
      </c>
      <c r="FT376" s="76">
        <v>15.843</v>
      </c>
      <c r="FU376" s="76">
        <v>0</v>
      </c>
      <c r="FV376" s="76">
        <v>0</v>
      </c>
      <c r="FW376" s="76">
        <v>15.83</v>
      </c>
      <c r="FX376" s="76">
        <v>92435</v>
      </c>
      <c r="FY376" s="76">
        <v>489.98543957998783</v>
      </c>
      <c r="FZ376" s="76">
        <v>15.824</v>
      </c>
      <c r="GA376" s="76">
        <v>30</v>
      </c>
      <c r="GB376" s="76">
        <v>0.16069555761092016</v>
      </c>
      <c r="GC376" s="62">
        <v>15.818999999999999</v>
      </c>
      <c r="GD376" s="62">
        <v>10</v>
      </c>
      <c r="GE376" s="62">
        <v>5.4024237366268192E-2</v>
      </c>
      <c r="GF376" s="62">
        <v>15.814</v>
      </c>
      <c r="GG376" s="62">
        <v>15</v>
      </c>
      <c r="GH376" s="62">
        <v>8.1600006936883088E-2</v>
      </c>
      <c r="GI376" s="62">
        <v>15.81</v>
      </c>
      <c r="GJ376" s="62">
        <v>1500</v>
      </c>
      <c r="GK376" s="62">
        <v>8.1998769668485707</v>
      </c>
      <c r="GL376" s="62">
        <v>15.81</v>
      </c>
      <c r="GM376" s="62">
        <v>20</v>
      </c>
      <c r="GN376" s="62">
        <v>0.10981929626353987</v>
      </c>
      <c r="GO376" s="62">
        <v>15.81</v>
      </c>
      <c r="GP376" s="62">
        <v>17425</v>
      </c>
      <c r="GQ376" s="62">
        <v>95.57500546368567</v>
      </c>
      <c r="GR376" s="62">
        <v>15.816000000000001</v>
      </c>
      <c r="GS376" s="62">
        <v>20</v>
      </c>
      <c r="GT376" s="62">
        <v>0.10900932435656074</v>
      </c>
      <c r="GU376" s="62">
        <v>15.821</v>
      </c>
      <c r="GV376" s="62">
        <v>1110</v>
      </c>
      <c r="GW376" s="62">
        <v>5.9867969038106095</v>
      </c>
      <c r="GX376" s="62">
        <v>15.826000000000001</v>
      </c>
      <c r="GY376" s="62">
        <v>0</v>
      </c>
      <c r="GZ376" s="62">
        <v>0</v>
      </c>
      <c r="HA376" s="62">
        <v>15.83</v>
      </c>
      <c r="HB376" s="62">
        <v>29945</v>
      </c>
      <c r="HC376" s="62">
        <v>156.36807913689927</v>
      </c>
      <c r="HD376" s="62">
        <v>15.85</v>
      </c>
      <c r="HE376" s="62">
        <v>0</v>
      </c>
      <c r="HF376" s="62">
        <v>0</v>
      </c>
      <c r="HG376" s="62">
        <v>0</v>
      </c>
      <c r="HH376" s="62">
        <v>0</v>
      </c>
      <c r="HI376" s="62">
        <v>0</v>
      </c>
      <c r="HJ376" s="62">
        <v>0</v>
      </c>
      <c r="HK376" s="62">
        <v>0</v>
      </c>
      <c r="HL376" s="62">
        <v>0</v>
      </c>
      <c r="HM376" s="62">
        <v>15.88</v>
      </c>
      <c r="HN376" s="62">
        <v>0</v>
      </c>
      <c r="HO376" s="62">
        <v>0</v>
      </c>
      <c r="HP376" s="62">
        <v>15.88</v>
      </c>
      <c r="HQ376" s="62">
        <v>0</v>
      </c>
      <c r="HR376" s="62">
        <v>0</v>
      </c>
    </row>
    <row r="377" spans="32:226" s="43" customFormat="1">
      <c r="AF377" s="54">
        <v>42552</v>
      </c>
      <c r="AG377" s="43">
        <v>13.87</v>
      </c>
      <c r="AH377" s="43">
        <v>167652</v>
      </c>
      <c r="AI377" s="43">
        <f t="shared" si="87"/>
        <v>167652</v>
      </c>
      <c r="AK377" s="58">
        <f t="shared" si="88"/>
        <v>42297</v>
      </c>
      <c r="AL377" s="43">
        <f t="shared" si="93"/>
        <v>372</v>
      </c>
      <c r="AM377" s="43">
        <f>IF(AK377="","",NETWORKDAYS(AK377,$AM$2,FERIADOS!$A$1:$A$830)-1)</f>
        <v>302</v>
      </c>
      <c r="AN377" s="63">
        <v>3.9053</v>
      </c>
      <c r="AO377" s="43">
        <f t="shared" si="89"/>
        <v>15.3</v>
      </c>
      <c r="AP377" s="50">
        <f t="shared" si="90"/>
        <v>211905</v>
      </c>
      <c r="AQ377" s="59">
        <f t="shared" si="92"/>
        <v>475.517905152266</v>
      </c>
      <c r="AR377" s="59">
        <f t="shared" si="91"/>
        <v>0</v>
      </c>
      <c r="AS377" s="72">
        <v>42297</v>
      </c>
      <c r="AT377" s="73">
        <v>1747.8872023948429</v>
      </c>
      <c r="AU377" s="62">
        <v>0</v>
      </c>
      <c r="AV377" s="62">
        <v>0</v>
      </c>
      <c r="AW377" s="62">
        <v>0</v>
      </c>
      <c r="AX377" s="62">
        <v>0</v>
      </c>
      <c r="AY377" s="62">
        <v>0</v>
      </c>
      <c r="AZ377" s="62">
        <v>0</v>
      </c>
      <c r="BA377" s="62">
        <v>0</v>
      </c>
      <c r="BB377" s="62">
        <v>0</v>
      </c>
      <c r="BC377" s="62">
        <v>0</v>
      </c>
      <c r="BD377" s="62">
        <v>0</v>
      </c>
      <c r="BE377" s="62">
        <v>0</v>
      </c>
      <c r="BF377" s="62">
        <v>0</v>
      </c>
      <c r="BG377" s="62">
        <v>14.141</v>
      </c>
      <c r="BH377" s="62">
        <v>20335</v>
      </c>
      <c r="BI377" s="62">
        <v>1.8008109846107558</v>
      </c>
      <c r="BJ377" s="62">
        <v>14.176</v>
      </c>
      <c r="BK377" s="62">
        <v>31125</v>
      </c>
      <c r="BL377" s="62">
        <v>8.1798756988151879</v>
      </c>
      <c r="BM377" s="62">
        <v>14.297000000000001</v>
      </c>
      <c r="BN377" s="74">
        <v>122830</v>
      </c>
      <c r="BO377" s="75">
        <v>55.238589681554672</v>
      </c>
      <c r="BP377" s="62">
        <v>14.438000000000001</v>
      </c>
      <c r="BQ377" s="62">
        <v>3040</v>
      </c>
      <c r="BR377" s="62">
        <v>1.8700211589899454</v>
      </c>
      <c r="BS377" s="62">
        <v>14.53</v>
      </c>
      <c r="BT377" s="62">
        <v>320</v>
      </c>
      <c r="BU377" s="62">
        <v>0.2460032075682077</v>
      </c>
      <c r="BV377" s="62">
        <v>14.68</v>
      </c>
      <c r="BW377" s="62">
        <v>38035</v>
      </c>
      <c r="BX377" s="62">
        <v>35.813288933168899</v>
      </c>
      <c r="BY377" s="62">
        <v>14.8</v>
      </c>
      <c r="BZ377" s="62">
        <v>3685</v>
      </c>
      <c r="CA377" s="62">
        <v>4.0332608291065046</v>
      </c>
      <c r="CB377" s="62">
        <v>14.94</v>
      </c>
      <c r="CC377" s="62">
        <v>2445</v>
      </c>
      <c r="CD377" s="62">
        <v>3.0571646822493688</v>
      </c>
      <c r="CE377" s="62">
        <v>15.02</v>
      </c>
      <c r="CF377" s="62">
        <v>34510</v>
      </c>
      <c r="CG377" s="62">
        <v>48.66138162294483</v>
      </c>
      <c r="CH377" s="62">
        <v>15.099</v>
      </c>
      <c r="CI377" s="62">
        <v>5</v>
      </c>
      <c r="CJ377" s="62">
        <v>7.790535275348405E-3</v>
      </c>
      <c r="CK377" s="62">
        <v>15.167999999999999</v>
      </c>
      <c r="CL377" s="62">
        <v>10</v>
      </c>
      <c r="CM377" s="62">
        <v>1.7159011284831768E-2</v>
      </c>
      <c r="CN377" s="62">
        <v>15.22</v>
      </c>
      <c r="CO377" s="62">
        <v>15845</v>
      </c>
      <c r="CP377" s="62">
        <v>29.409276847972421</v>
      </c>
      <c r="CQ377" s="62">
        <v>15.276</v>
      </c>
      <c r="CR377" s="62">
        <v>5</v>
      </c>
      <c r="CS377" s="62">
        <v>9.9282525385576657E-3</v>
      </c>
      <c r="CT377" s="62">
        <v>15.276</v>
      </c>
      <c r="CU377" s="62">
        <v>5</v>
      </c>
      <c r="CV377" s="62">
        <v>1.0569117247272112E-2</v>
      </c>
      <c r="CW377" s="62">
        <v>15.276</v>
      </c>
      <c r="CX377" s="62">
        <v>211905</v>
      </c>
      <c r="CY377" s="62">
        <v>475.517905152266</v>
      </c>
      <c r="CZ377" s="62">
        <v>15.37</v>
      </c>
      <c r="DA377" s="62">
        <v>210</v>
      </c>
      <c r="DB377" s="62">
        <v>0.49989029520813932</v>
      </c>
      <c r="DC377" s="62">
        <v>15.412000000000001</v>
      </c>
      <c r="DD377" s="62">
        <v>10</v>
      </c>
      <c r="DE377" s="62">
        <v>2.4846071582515505E-2</v>
      </c>
      <c r="DF377" s="62">
        <v>15.46</v>
      </c>
      <c r="DG377" s="62">
        <v>20025</v>
      </c>
      <c r="DH377" s="62">
        <v>52.347111297349571</v>
      </c>
      <c r="DI377" s="62">
        <v>0</v>
      </c>
      <c r="DJ377" s="62">
        <v>0</v>
      </c>
      <c r="DK377" s="62">
        <v>0</v>
      </c>
      <c r="DL377" s="62">
        <v>0</v>
      </c>
      <c r="DM377" s="62">
        <v>0</v>
      </c>
      <c r="DN377" s="62">
        <v>0</v>
      </c>
      <c r="DO377" s="62">
        <v>15.61</v>
      </c>
      <c r="DP377" s="62">
        <v>8225</v>
      </c>
      <c r="DQ377" s="62">
        <v>24.141888293736443</v>
      </c>
      <c r="DR377" s="62">
        <v>0</v>
      </c>
      <c r="DS377" s="62">
        <v>0</v>
      </c>
      <c r="DT377" s="62">
        <v>0</v>
      </c>
      <c r="DU377" s="62">
        <v>0</v>
      </c>
      <c r="DV377" s="62">
        <v>0</v>
      </c>
      <c r="DW377" s="62">
        <v>0</v>
      </c>
      <c r="DX377" s="62">
        <v>15.702</v>
      </c>
      <c r="DY377" s="62">
        <v>13330</v>
      </c>
      <c r="DZ377" s="62">
        <v>43.261511752254194</v>
      </c>
      <c r="EA377" s="62"/>
      <c r="EB377" s="62"/>
      <c r="EC377" s="62"/>
      <c r="ED377" s="62"/>
      <c r="EE377" s="62"/>
      <c r="EF377" s="62"/>
      <c r="EG377" s="62">
        <v>15.77</v>
      </c>
      <c r="EH377" s="62">
        <v>70760</v>
      </c>
      <c r="EI377" s="62">
        <v>248.75415119358433</v>
      </c>
      <c r="EJ377" s="62"/>
      <c r="EK377" s="62">
        <v>0</v>
      </c>
      <c r="EL377" s="62">
        <v>0</v>
      </c>
      <c r="EM377" s="62">
        <v>0</v>
      </c>
      <c r="EN377" s="62">
        <v>0</v>
      </c>
      <c r="EO377" s="62">
        <v>0</v>
      </c>
      <c r="EP377" s="62">
        <v>15.83</v>
      </c>
      <c r="EQ377" s="62">
        <v>1470</v>
      </c>
      <c r="ER377" s="62">
        <v>5.529101554138137</v>
      </c>
      <c r="ES377" s="62">
        <v>15.88</v>
      </c>
      <c r="ET377" s="62">
        <v>7455</v>
      </c>
      <c r="EU377" s="62">
        <v>29.759499242719063</v>
      </c>
      <c r="EV377" s="62">
        <v>15.897</v>
      </c>
      <c r="EW377" s="62">
        <v>200</v>
      </c>
      <c r="EX377" s="62">
        <v>0.84136817756838944</v>
      </c>
      <c r="EY377" s="62">
        <v>15.91</v>
      </c>
      <c r="EZ377" s="62">
        <v>31505</v>
      </c>
      <c r="FA377" s="62">
        <v>138.45565183953775</v>
      </c>
      <c r="FB377" s="62">
        <v>15.914999999999999</v>
      </c>
      <c r="FC377" s="62">
        <v>35</v>
      </c>
      <c r="FD377" s="62">
        <v>0.15967299005516969</v>
      </c>
      <c r="FE377" s="62">
        <v>15.92</v>
      </c>
      <c r="FF377" s="62">
        <v>2230</v>
      </c>
      <c r="FG377" s="62">
        <v>10.513113012717973</v>
      </c>
      <c r="FH377" s="62">
        <v>15.877000000000001</v>
      </c>
      <c r="FI377" s="62">
        <v>35</v>
      </c>
      <c r="FJ377" s="62">
        <v>0.17037969313917595</v>
      </c>
      <c r="FK377" s="62">
        <v>15.84</v>
      </c>
      <c r="FL377" s="76">
        <v>2910</v>
      </c>
      <c r="FM377" s="76">
        <v>14.550826196512592</v>
      </c>
      <c r="FN377" s="76">
        <v>15.845000000000001</v>
      </c>
      <c r="FO377" s="76">
        <v>5</v>
      </c>
      <c r="FP377" s="76">
        <v>2.5524210651493882E-2</v>
      </c>
      <c r="FQ377" s="76">
        <v>15.85</v>
      </c>
      <c r="FR377" s="76">
        <v>220</v>
      </c>
      <c r="FS377" s="76">
        <v>1.1426898998457173</v>
      </c>
      <c r="FT377" s="76">
        <v>15.807</v>
      </c>
      <c r="FU377" s="76">
        <v>0</v>
      </c>
      <c r="FV377" s="76">
        <v>0</v>
      </c>
      <c r="FW377" s="76">
        <v>15.77</v>
      </c>
      <c r="FX377" s="76">
        <v>67865</v>
      </c>
      <c r="FY377" s="76">
        <v>364.20769107231871</v>
      </c>
      <c r="FZ377" s="76">
        <v>15.77</v>
      </c>
      <c r="GA377" s="76">
        <v>0</v>
      </c>
      <c r="GB377" s="76">
        <v>0</v>
      </c>
      <c r="GC377" s="62">
        <v>15.77</v>
      </c>
      <c r="GD377" s="62">
        <v>0</v>
      </c>
      <c r="GE377" s="62">
        <v>0</v>
      </c>
      <c r="GF377" s="62">
        <v>15.77</v>
      </c>
      <c r="GG377" s="62">
        <v>0</v>
      </c>
      <c r="GH377" s="62">
        <v>0</v>
      </c>
      <c r="GI377" s="62">
        <v>15.77</v>
      </c>
      <c r="GJ377" s="62">
        <v>560</v>
      </c>
      <c r="GK377" s="62">
        <v>3.0966567002347398</v>
      </c>
      <c r="GL377" s="62">
        <v>15.77</v>
      </c>
      <c r="GM377" s="62">
        <v>0</v>
      </c>
      <c r="GN377" s="62">
        <v>0</v>
      </c>
      <c r="GO377" s="62">
        <v>15.77</v>
      </c>
      <c r="GP377" s="62">
        <v>14065</v>
      </c>
      <c r="GQ377" s="62">
        <v>78.05683275428629</v>
      </c>
      <c r="GR377" s="62">
        <v>15.782</v>
      </c>
      <c r="GS377" s="62">
        <v>0</v>
      </c>
      <c r="GT377" s="62">
        <v>0</v>
      </c>
      <c r="GU377" s="62">
        <v>15.792</v>
      </c>
      <c r="GV377" s="62">
        <v>20</v>
      </c>
      <c r="GW377" s="62">
        <v>0.10907921353879683</v>
      </c>
      <c r="GX377" s="62">
        <v>15.801</v>
      </c>
      <c r="GY377" s="62">
        <v>0</v>
      </c>
      <c r="GZ377" s="62">
        <v>0</v>
      </c>
      <c r="HA377" s="62">
        <v>15.81</v>
      </c>
      <c r="HB377" s="62">
        <v>12955</v>
      </c>
      <c r="HC377" s="62">
        <v>68.366691218270972</v>
      </c>
      <c r="HD377" s="62">
        <v>15.83</v>
      </c>
      <c r="HE377" s="62">
        <v>0</v>
      </c>
      <c r="HF377" s="62">
        <v>0</v>
      </c>
      <c r="HG377" s="62">
        <v>0</v>
      </c>
      <c r="HH377" s="62">
        <v>0</v>
      </c>
      <c r="HI377" s="62">
        <v>0</v>
      </c>
      <c r="HJ377" s="62">
        <v>0</v>
      </c>
      <c r="HK377" s="62">
        <v>0</v>
      </c>
      <c r="HL377" s="62">
        <v>0</v>
      </c>
      <c r="HM377" s="62">
        <v>15.86</v>
      </c>
      <c r="HN377" s="62">
        <v>0</v>
      </c>
      <c r="HO377" s="62">
        <v>0</v>
      </c>
      <c r="HP377" s="62">
        <v>15.86</v>
      </c>
      <c r="HQ377" s="62">
        <v>0</v>
      </c>
      <c r="HR377" s="62">
        <v>0</v>
      </c>
    </row>
    <row r="378" spans="32:226" s="43" customFormat="1">
      <c r="AF378" s="54">
        <v>42555</v>
      </c>
      <c r="AG378" s="43">
        <v>13.88</v>
      </c>
      <c r="AH378" s="43">
        <v>81215</v>
      </c>
      <c r="AI378" s="43">
        <f t="shared" si="87"/>
        <v>81215</v>
      </c>
      <c r="AK378" s="58">
        <f t="shared" si="88"/>
        <v>42296</v>
      </c>
      <c r="AL378" s="43">
        <f t="shared" si="93"/>
        <v>373</v>
      </c>
      <c r="AM378" s="43">
        <f>IF(AK378="","",NETWORKDAYS(AK378,$AM$2,FERIADOS!$A$1:$A$830)-1)</f>
        <v>303</v>
      </c>
      <c r="AN378" s="63">
        <v>3.8862999999999999</v>
      </c>
      <c r="AO378" s="43">
        <f t="shared" si="89"/>
        <v>15.42</v>
      </c>
      <c r="AP378" s="50">
        <f t="shared" si="90"/>
        <v>118430</v>
      </c>
      <c r="AQ378" s="59">
        <f t="shared" si="92"/>
        <v>267.17809934614627</v>
      </c>
      <c r="AR378" s="59">
        <f t="shared" si="91"/>
        <v>0</v>
      </c>
      <c r="AS378" s="72">
        <v>42296</v>
      </c>
      <c r="AT378" s="73">
        <v>1195.030058029299</v>
      </c>
      <c r="AU378" s="62">
        <v>0</v>
      </c>
      <c r="AV378" s="62">
        <v>0</v>
      </c>
      <c r="AW378" s="62">
        <v>0</v>
      </c>
      <c r="AX378" s="62">
        <v>0</v>
      </c>
      <c r="AY378" s="62">
        <v>0</v>
      </c>
      <c r="AZ378" s="62">
        <v>0</v>
      </c>
      <c r="BA378" s="62">
        <v>0</v>
      </c>
      <c r="BB378" s="62">
        <v>0</v>
      </c>
      <c r="BC378" s="62">
        <v>0</v>
      </c>
      <c r="BD378" s="62">
        <v>0</v>
      </c>
      <c r="BE378" s="62">
        <v>0</v>
      </c>
      <c r="BF378" s="62">
        <v>0</v>
      </c>
      <c r="BG378" s="62">
        <v>14.15</v>
      </c>
      <c r="BH378" s="62">
        <v>19140</v>
      </c>
      <c r="BI378" s="62">
        <v>1.8724618207493204</v>
      </c>
      <c r="BJ378" s="62">
        <v>14.18</v>
      </c>
      <c r="BK378" s="62">
        <v>26120</v>
      </c>
      <c r="BL378" s="62">
        <v>7.1239928814941313</v>
      </c>
      <c r="BM378" s="62">
        <v>14.304</v>
      </c>
      <c r="BN378" s="74">
        <v>50125</v>
      </c>
      <c r="BO378" s="75">
        <v>23.073880156041373</v>
      </c>
      <c r="BP378" s="62">
        <v>14.43</v>
      </c>
      <c r="BQ378" s="62">
        <v>220</v>
      </c>
      <c r="BR378" s="62">
        <v>0.1378195396561207</v>
      </c>
      <c r="BS378" s="62">
        <v>14.52</v>
      </c>
      <c r="BT378" s="62">
        <v>1735</v>
      </c>
      <c r="BU378" s="62">
        <v>1.3544804579670322</v>
      </c>
      <c r="BV378" s="62">
        <v>14.705</v>
      </c>
      <c r="BW378" s="62">
        <v>21730</v>
      </c>
      <c r="BX378" s="62">
        <v>20.724852441139983</v>
      </c>
      <c r="BY378" s="62">
        <v>14.84</v>
      </c>
      <c r="BZ378" s="62">
        <v>1765</v>
      </c>
      <c r="CA378" s="62">
        <v>1.9537327249677428</v>
      </c>
      <c r="CB378" s="62">
        <v>14.99</v>
      </c>
      <c r="CC378" s="62">
        <v>1765</v>
      </c>
      <c r="CD378" s="62">
        <v>2.2293010114704948</v>
      </c>
      <c r="CE378" s="62">
        <v>15.095000000000001</v>
      </c>
      <c r="CF378" s="62">
        <v>29150</v>
      </c>
      <c r="CG378" s="62">
        <v>41.469959835629879</v>
      </c>
      <c r="CH378" s="62">
        <v>15.188000000000001</v>
      </c>
      <c r="CI378" s="62">
        <v>20</v>
      </c>
      <c r="CJ378" s="62">
        <v>3.1412503039120653E-2</v>
      </c>
      <c r="CK378" s="62">
        <v>15.269</v>
      </c>
      <c r="CL378" s="62">
        <v>130</v>
      </c>
      <c r="CM378" s="62">
        <v>0.22468047571265773</v>
      </c>
      <c r="CN378" s="62">
        <v>15.33</v>
      </c>
      <c r="CO378" s="62">
        <v>2420</v>
      </c>
      <c r="CP378" s="62">
        <v>4.5213415449549075</v>
      </c>
      <c r="CQ378" s="62">
        <v>15.393000000000001</v>
      </c>
      <c r="CR378" s="62">
        <v>20</v>
      </c>
      <c r="CS378" s="62">
        <v>3.9954717032349034E-2</v>
      </c>
      <c r="CT378" s="62">
        <v>15.393000000000001</v>
      </c>
      <c r="CU378" s="62">
        <v>20</v>
      </c>
      <c r="CV378" s="62">
        <v>4.2518799935003272E-2</v>
      </c>
      <c r="CW378" s="62">
        <v>15.393000000000001</v>
      </c>
      <c r="CX378" s="62">
        <v>118430</v>
      </c>
      <c r="CY378" s="62">
        <v>267.17809934614627</v>
      </c>
      <c r="CZ378" s="62">
        <v>15.478999999999999</v>
      </c>
      <c r="DA378" s="62">
        <v>15</v>
      </c>
      <c r="DB378" s="62">
        <v>3.5893177879472361E-2</v>
      </c>
      <c r="DC378" s="62">
        <v>15.522</v>
      </c>
      <c r="DD378" s="62">
        <v>15</v>
      </c>
      <c r="DE378" s="62">
        <v>3.7454659718162503E-2</v>
      </c>
      <c r="DF378" s="62">
        <v>15.57</v>
      </c>
      <c r="DG378" s="62">
        <v>2125</v>
      </c>
      <c r="DH378" s="62">
        <v>5.5810844713934582</v>
      </c>
      <c r="DI378" s="62">
        <v>0</v>
      </c>
      <c r="DJ378" s="62">
        <v>0</v>
      </c>
      <c r="DK378" s="62">
        <v>0</v>
      </c>
      <c r="DL378" s="62">
        <v>0</v>
      </c>
      <c r="DM378" s="62">
        <v>0</v>
      </c>
      <c r="DN378" s="62">
        <v>0</v>
      </c>
      <c r="DO378" s="62">
        <v>15.71</v>
      </c>
      <c r="DP378" s="62">
        <v>10850</v>
      </c>
      <c r="DQ378" s="62">
        <v>31.984224508993861</v>
      </c>
      <c r="DR378" s="62">
        <v>0</v>
      </c>
      <c r="DS378" s="62">
        <v>0</v>
      </c>
      <c r="DT378" s="62">
        <v>0</v>
      </c>
      <c r="DU378" s="62">
        <v>0</v>
      </c>
      <c r="DV378" s="62">
        <v>0</v>
      </c>
      <c r="DW378" s="62">
        <v>0</v>
      </c>
      <c r="DX378" s="62">
        <v>15.8</v>
      </c>
      <c r="DY378" s="62">
        <v>10610</v>
      </c>
      <c r="DZ378" s="62">
        <v>34.566204289745421</v>
      </c>
      <c r="EA378" s="62"/>
      <c r="EB378" s="62"/>
      <c r="EC378" s="62"/>
      <c r="ED378" s="62"/>
      <c r="EE378" s="62"/>
      <c r="EF378" s="62"/>
      <c r="EG378" s="62">
        <v>15.84</v>
      </c>
      <c r="EH378" s="62">
        <v>57880</v>
      </c>
      <c r="EI378" s="62">
        <v>204.32627188783144</v>
      </c>
      <c r="EJ378" s="62"/>
      <c r="EK378" s="62">
        <v>0</v>
      </c>
      <c r="EL378" s="62">
        <v>0</v>
      </c>
      <c r="EM378" s="62">
        <v>0</v>
      </c>
      <c r="EN378" s="62">
        <v>0</v>
      </c>
      <c r="EO378" s="62">
        <v>0</v>
      </c>
      <c r="EP378" s="62">
        <v>15.9</v>
      </c>
      <c r="EQ378" s="62">
        <v>55</v>
      </c>
      <c r="ER378" s="62">
        <v>0.20766866411217844</v>
      </c>
      <c r="ES378" s="62">
        <v>15.95</v>
      </c>
      <c r="ET378" s="62">
        <v>6975</v>
      </c>
      <c r="EU378" s="62">
        <v>27.942250749967702</v>
      </c>
      <c r="EV378" s="62">
        <v>15.95</v>
      </c>
      <c r="EW378" s="62">
        <v>130</v>
      </c>
      <c r="EX378" s="62">
        <v>0.54899366819554007</v>
      </c>
      <c r="EY378" s="62">
        <v>15.95</v>
      </c>
      <c r="EZ378" s="62">
        <v>34780</v>
      </c>
      <c r="FA378" s="62">
        <v>153.47521620278047</v>
      </c>
      <c r="FB378" s="62">
        <v>15.945</v>
      </c>
      <c r="FC378" s="62">
        <v>30</v>
      </c>
      <c r="FD378" s="62">
        <v>0.13745276009307364</v>
      </c>
      <c r="FE378" s="62">
        <v>15.96</v>
      </c>
      <c r="FF378" s="62">
        <v>3890</v>
      </c>
      <c r="FG378" s="62">
        <v>18.408075707385514</v>
      </c>
      <c r="FH378" s="62">
        <v>15.928000000000001</v>
      </c>
      <c r="FI378" s="62">
        <v>25</v>
      </c>
      <c r="FJ378" s="62">
        <v>0.12208113727446403</v>
      </c>
      <c r="FK378" s="62">
        <v>15.9</v>
      </c>
      <c r="FL378" s="76">
        <v>1950</v>
      </c>
      <c r="FM378" s="76">
        <v>9.7754809771743734</v>
      </c>
      <c r="FN378" s="76">
        <v>15.895</v>
      </c>
      <c r="FO378" s="76">
        <v>10</v>
      </c>
      <c r="FP378" s="76">
        <v>5.1193722504301514E-2</v>
      </c>
      <c r="FQ378" s="76">
        <v>15.89</v>
      </c>
      <c r="FR378" s="76">
        <v>0</v>
      </c>
      <c r="FS378" s="76">
        <v>0</v>
      </c>
      <c r="FT378" s="76">
        <v>15.853</v>
      </c>
      <c r="FU378" s="76">
        <v>0</v>
      </c>
      <c r="FV378" s="76">
        <v>0</v>
      </c>
      <c r="FW378" s="76">
        <v>15.82</v>
      </c>
      <c r="FX378" s="76">
        <v>47695</v>
      </c>
      <c r="FY378" s="76">
        <v>256.57485814538649</v>
      </c>
      <c r="FZ378" s="76">
        <v>15.821999999999999</v>
      </c>
      <c r="GA378" s="76">
        <v>0</v>
      </c>
      <c r="GB378" s="76">
        <v>0</v>
      </c>
      <c r="GC378" s="62">
        <v>15.823</v>
      </c>
      <c r="GD378" s="62">
        <v>0</v>
      </c>
      <c r="GE378" s="62">
        <v>0</v>
      </c>
      <c r="GF378" s="62">
        <v>15.824999999999999</v>
      </c>
      <c r="GG378" s="62">
        <v>0</v>
      </c>
      <c r="GH378" s="62">
        <v>0</v>
      </c>
      <c r="GI378" s="62">
        <v>15.826000000000001</v>
      </c>
      <c r="GJ378" s="62">
        <v>1235</v>
      </c>
      <c r="GK378" s="62">
        <v>6.8392429682365741</v>
      </c>
      <c r="GL378" s="62">
        <v>15.827999999999999</v>
      </c>
      <c r="GM378" s="62">
        <v>0</v>
      </c>
      <c r="GN378" s="62">
        <v>0</v>
      </c>
      <c r="GO378" s="62">
        <v>15.83</v>
      </c>
      <c r="GP378" s="62">
        <v>3410</v>
      </c>
      <c r="GQ378" s="62">
        <v>18.936122525747471</v>
      </c>
      <c r="GR378" s="62">
        <v>15.833</v>
      </c>
      <c r="GS378" s="62">
        <v>0</v>
      </c>
      <c r="GT378" s="62">
        <v>0</v>
      </c>
      <c r="GU378" s="62">
        <v>15.836</v>
      </c>
      <c r="GV378" s="62">
        <v>215</v>
      </c>
      <c r="GW378" s="62">
        <v>1.1741253236564244</v>
      </c>
      <c r="GX378" s="62">
        <v>15.837999999999999</v>
      </c>
      <c r="GY378" s="62">
        <v>0</v>
      </c>
      <c r="GZ378" s="62">
        <v>0</v>
      </c>
      <c r="HA378" s="62">
        <v>15.84</v>
      </c>
      <c r="HB378" s="62">
        <v>9895</v>
      </c>
      <c r="HC378" s="62">
        <v>52.327674225286415</v>
      </c>
      <c r="HD378" s="62">
        <v>15.86</v>
      </c>
      <c r="HE378" s="62">
        <v>0</v>
      </c>
      <c r="HF378" s="62">
        <v>0</v>
      </c>
      <c r="HG378" s="62">
        <v>0</v>
      </c>
      <c r="HH378" s="62">
        <v>0</v>
      </c>
      <c r="HI378" s="62">
        <v>0</v>
      </c>
      <c r="HJ378" s="62">
        <v>0</v>
      </c>
      <c r="HK378" s="62">
        <v>0</v>
      </c>
      <c r="HL378" s="62">
        <v>0</v>
      </c>
      <c r="HM378" s="62">
        <v>15.89</v>
      </c>
      <c r="HN378" s="62">
        <v>0</v>
      </c>
      <c r="HO378" s="62">
        <v>0</v>
      </c>
      <c r="HP378" s="62">
        <v>15.89</v>
      </c>
      <c r="HQ378" s="62">
        <v>0</v>
      </c>
      <c r="HR378" s="62">
        <v>0</v>
      </c>
    </row>
    <row r="379" spans="32:226" s="43" customFormat="1">
      <c r="AF379" s="54">
        <v>42556</v>
      </c>
      <c r="AG379" s="43">
        <v>13.91</v>
      </c>
      <c r="AH379" s="43">
        <v>79434</v>
      </c>
      <c r="AI379" s="43">
        <f t="shared" si="87"/>
        <v>79434</v>
      </c>
      <c r="AK379" s="58">
        <f t="shared" si="88"/>
        <v>42293</v>
      </c>
      <c r="AL379" s="43">
        <f t="shared" si="93"/>
        <v>374</v>
      </c>
      <c r="AM379" s="43">
        <f>IF(AK379="","",NETWORKDAYS(AK379,$AM$2,FERIADOS!$A$1:$A$830)-1)</f>
        <v>304</v>
      </c>
      <c r="AN379" s="63">
        <v>3.9236</v>
      </c>
      <c r="AO379" s="43">
        <f t="shared" si="89"/>
        <v>15.38</v>
      </c>
      <c r="AP379" s="50">
        <f t="shared" si="90"/>
        <v>307875</v>
      </c>
      <c r="AQ379" s="59">
        <f t="shared" si="92"/>
        <v>690.36869496886607</v>
      </c>
      <c r="AR379" s="59">
        <f t="shared" si="91"/>
        <v>0</v>
      </c>
      <c r="AS379" s="72">
        <v>42293</v>
      </c>
      <c r="AT379" s="73">
        <v>2945.6296719336251</v>
      </c>
      <c r="AU379" s="62">
        <v>0</v>
      </c>
      <c r="AV379" s="62">
        <v>0</v>
      </c>
      <c r="AW379" s="62">
        <v>0</v>
      </c>
      <c r="AX379" s="62">
        <v>0</v>
      </c>
      <c r="AY379" s="62">
        <v>0</v>
      </c>
      <c r="AZ379" s="62">
        <v>0</v>
      </c>
      <c r="BA379" s="62">
        <v>0</v>
      </c>
      <c r="BB379" s="62">
        <v>0</v>
      </c>
      <c r="BC379" s="62">
        <v>0</v>
      </c>
      <c r="BD379" s="62">
        <v>0</v>
      </c>
      <c r="BE379" s="62">
        <v>0</v>
      </c>
      <c r="BF379" s="62">
        <v>0</v>
      </c>
      <c r="BG379" s="62">
        <v>14.151999999999999</v>
      </c>
      <c r="BH379" s="62">
        <v>11640</v>
      </c>
      <c r="BI379" s="62">
        <v>1.2297819805790764</v>
      </c>
      <c r="BJ379" s="62">
        <v>14.175000000000001</v>
      </c>
      <c r="BK379" s="62">
        <v>22675</v>
      </c>
      <c r="BL379" s="62">
        <v>6.3201936135245314</v>
      </c>
      <c r="BM379" s="62">
        <v>14.314</v>
      </c>
      <c r="BN379" s="74">
        <v>146175</v>
      </c>
      <c r="BO379" s="75">
        <v>67.862882039691016</v>
      </c>
      <c r="BP379" s="62">
        <v>14.43</v>
      </c>
      <c r="BQ379" s="62">
        <v>3810</v>
      </c>
      <c r="BR379" s="62">
        <v>2.3951970327115721</v>
      </c>
      <c r="BS379" s="62">
        <v>14.558</v>
      </c>
      <c r="BT379" s="62">
        <v>40</v>
      </c>
      <c r="BU379" s="62">
        <v>3.1235543010491449E-2</v>
      </c>
      <c r="BV379" s="62">
        <v>14.725</v>
      </c>
      <c r="BW379" s="62">
        <v>30365</v>
      </c>
      <c r="BX379" s="62">
        <v>28.913647600169927</v>
      </c>
      <c r="BY379" s="62">
        <v>14.84</v>
      </c>
      <c r="BZ379" s="62">
        <v>715</v>
      </c>
      <c r="CA379" s="62">
        <v>0.78934813086150701</v>
      </c>
      <c r="CB379" s="62">
        <v>15.01</v>
      </c>
      <c r="CC379" s="62">
        <v>1510</v>
      </c>
      <c r="CD379" s="62">
        <v>1.8996887339795863</v>
      </c>
      <c r="CE379" s="62">
        <v>15.1</v>
      </c>
      <c r="CF379" s="62">
        <v>46680</v>
      </c>
      <c r="CG379" s="62">
        <v>66.107351113272173</v>
      </c>
      <c r="CH379" s="62">
        <v>15.179</v>
      </c>
      <c r="CI379" s="62">
        <v>210</v>
      </c>
      <c r="CJ379" s="62">
        <v>0.32820740651071173</v>
      </c>
      <c r="CK379" s="62">
        <v>15.247999999999999</v>
      </c>
      <c r="CL379" s="62">
        <v>4610</v>
      </c>
      <c r="CM379" s="62">
        <v>7.9257277560735062</v>
      </c>
      <c r="CN379" s="62">
        <v>15.3</v>
      </c>
      <c r="CO379" s="62">
        <v>18270</v>
      </c>
      <c r="CP379" s="62">
        <v>33.947604387797888</v>
      </c>
      <c r="CQ379" s="62">
        <v>15.356</v>
      </c>
      <c r="CR379" s="62">
        <v>10</v>
      </c>
      <c r="CS379" s="62">
        <v>1.9864699743715797E-2</v>
      </c>
      <c r="CT379" s="62">
        <v>15.356</v>
      </c>
      <c r="CU379" s="62">
        <v>10</v>
      </c>
      <c r="CV379" s="62">
        <v>2.1134348659771249E-2</v>
      </c>
      <c r="CW379" s="62">
        <v>15.356</v>
      </c>
      <c r="CX379" s="62">
        <v>307875</v>
      </c>
      <c r="CY379" s="62">
        <v>690.36869496886607</v>
      </c>
      <c r="CZ379" s="62">
        <v>15.435</v>
      </c>
      <c r="DA379" s="62">
        <v>10</v>
      </c>
      <c r="DB379" s="62">
        <v>2.3781248224463761E-2</v>
      </c>
      <c r="DC379" s="62">
        <v>15.475</v>
      </c>
      <c r="DD379" s="62">
        <v>15</v>
      </c>
      <c r="DE379" s="62">
        <v>3.7221006526109705E-2</v>
      </c>
      <c r="DF379" s="62">
        <v>15.52</v>
      </c>
      <c r="DG379" s="62">
        <v>6745</v>
      </c>
      <c r="DH379" s="62">
        <v>17.603051361031902</v>
      </c>
      <c r="DI379" s="62">
        <v>0</v>
      </c>
      <c r="DJ379" s="62">
        <v>0</v>
      </c>
      <c r="DK379" s="62">
        <v>0</v>
      </c>
      <c r="DL379" s="62">
        <v>0</v>
      </c>
      <c r="DM379" s="62">
        <v>0</v>
      </c>
      <c r="DN379" s="62">
        <v>0</v>
      </c>
      <c r="DO379" s="62">
        <v>15.63</v>
      </c>
      <c r="DP379" s="62">
        <v>9650</v>
      </c>
      <c r="DQ379" s="62">
        <v>28.278655495417471</v>
      </c>
      <c r="DR379" s="62">
        <v>0</v>
      </c>
      <c r="DS379" s="62">
        <v>0</v>
      </c>
      <c r="DT379" s="62">
        <v>0</v>
      </c>
      <c r="DU379" s="62">
        <v>0</v>
      </c>
      <c r="DV379" s="62">
        <v>0</v>
      </c>
      <c r="DW379" s="62">
        <v>0</v>
      </c>
      <c r="DX379" s="62">
        <v>15.74</v>
      </c>
      <c r="DY379" s="62">
        <v>10935</v>
      </c>
      <c r="DZ379" s="62">
        <v>35.391674938255846</v>
      </c>
      <c r="EA379" s="62"/>
      <c r="EB379" s="62"/>
      <c r="EC379" s="62"/>
      <c r="ED379" s="62"/>
      <c r="EE379" s="62"/>
      <c r="EF379" s="62"/>
      <c r="EG379" s="62">
        <v>15.78</v>
      </c>
      <c r="EH379" s="62">
        <v>140975</v>
      </c>
      <c r="EI379" s="62">
        <v>494.35652353453759</v>
      </c>
      <c r="EJ379" s="62"/>
      <c r="EK379" s="62">
        <v>0</v>
      </c>
      <c r="EL379" s="62">
        <v>0</v>
      </c>
      <c r="EM379" s="62">
        <v>0</v>
      </c>
      <c r="EN379" s="62">
        <v>0</v>
      </c>
      <c r="EO379" s="62">
        <v>0</v>
      </c>
      <c r="EP379" s="62">
        <v>15.81</v>
      </c>
      <c r="EQ379" s="62">
        <v>405</v>
      </c>
      <c r="ER379" s="62">
        <v>1.5202957217953341</v>
      </c>
      <c r="ES379" s="62">
        <v>15.86</v>
      </c>
      <c r="ET379" s="62">
        <v>4725</v>
      </c>
      <c r="EU379" s="62">
        <v>18.819197529334321</v>
      </c>
      <c r="EV379" s="62">
        <v>15.888</v>
      </c>
      <c r="EW379" s="62">
        <v>85</v>
      </c>
      <c r="EX379" s="62">
        <v>0.35656720444565249</v>
      </c>
      <c r="EY379" s="62">
        <v>15.91</v>
      </c>
      <c r="EZ379" s="62">
        <v>90930</v>
      </c>
      <c r="FA379" s="62">
        <v>398.27299110974218</v>
      </c>
      <c r="FB379" s="62">
        <v>15.899000000000001</v>
      </c>
      <c r="FC379" s="62">
        <v>180</v>
      </c>
      <c r="FD379" s="62">
        <v>0.81878069693272937</v>
      </c>
      <c r="FE379" s="62">
        <v>15.89</v>
      </c>
      <c r="FF379" s="62">
        <v>3055</v>
      </c>
      <c r="FG379" s="62">
        <v>14.366867432921502</v>
      </c>
      <c r="FH379" s="62">
        <v>15.87</v>
      </c>
      <c r="FI379" s="62">
        <v>90</v>
      </c>
      <c r="FJ379" s="62">
        <v>0.43657540978780046</v>
      </c>
      <c r="FK379" s="62">
        <v>15.85</v>
      </c>
      <c r="FL379" s="76">
        <v>8540</v>
      </c>
      <c r="FM379" s="76">
        <v>42.51509838673833</v>
      </c>
      <c r="FN379" s="76">
        <v>15.824</v>
      </c>
      <c r="FO379" s="76">
        <v>0</v>
      </c>
      <c r="FP379" s="76">
        <v>0</v>
      </c>
      <c r="FQ379" s="76">
        <v>15.801</v>
      </c>
      <c r="FR379" s="76">
        <v>90</v>
      </c>
      <c r="FS379" s="76">
        <v>0.4666502922224664</v>
      </c>
      <c r="FT379" s="76">
        <v>15.779</v>
      </c>
      <c r="FU379" s="76">
        <v>15</v>
      </c>
      <c r="FV379" s="76">
        <v>7.9101385192654541E-2</v>
      </c>
      <c r="FW379" s="76">
        <v>15.76</v>
      </c>
      <c r="FX379" s="76">
        <v>147780</v>
      </c>
      <c r="FY379" s="76">
        <v>790.09746893472436</v>
      </c>
      <c r="FZ379" s="76">
        <v>15.76</v>
      </c>
      <c r="GA379" s="76">
        <v>0</v>
      </c>
      <c r="GB379" s="76">
        <v>0</v>
      </c>
      <c r="GC379" s="62">
        <v>15.76</v>
      </c>
      <c r="GD379" s="62">
        <v>15</v>
      </c>
      <c r="GE379" s="62">
        <v>8.1689370760201219E-2</v>
      </c>
      <c r="GF379" s="62">
        <v>15.76</v>
      </c>
      <c r="GG379" s="62">
        <v>0</v>
      </c>
      <c r="GH379" s="62">
        <v>0</v>
      </c>
      <c r="GI379" s="62">
        <v>15.76</v>
      </c>
      <c r="GJ379" s="62">
        <v>860</v>
      </c>
      <c r="GK379" s="62">
        <v>4.7369143999467003</v>
      </c>
      <c r="GL379" s="62">
        <v>15.76</v>
      </c>
      <c r="GM379" s="62">
        <v>0</v>
      </c>
      <c r="GN379" s="62">
        <v>0</v>
      </c>
      <c r="GO379" s="62">
        <v>15.76</v>
      </c>
      <c r="GP379" s="62">
        <v>6995</v>
      </c>
      <c r="GQ379" s="62">
        <v>38.664372927728451</v>
      </c>
      <c r="GR379" s="62">
        <v>15.772</v>
      </c>
      <c r="GS379" s="62">
        <v>0</v>
      </c>
      <c r="GT379" s="62">
        <v>0</v>
      </c>
      <c r="GU379" s="62">
        <v>15.782</v>
      </c>
      <c r="GV379" s="62">
        <v>430</v>
      </c>
      <c r="GW379" s="62">
        <v>2.3356661989307805</v>
      </c>
      <c r="GX379" s="62">
        <v>15.791</v>
      </c>
      <c r="GY379" s="62">
        <v>0</v>
      </c>
      <c r="GZ379" s="62">
        <v>0</v>
      </c>
      <c r="HA379" s="62">
        <v>15.8</v>
      </c>
      <c r="HB379" s="62">
        <v>28200</v>
      </c>
      <c r="HC379" s="62">
        <v>148.20996799297609</v>
      </c>
      <c r="HD379" s="62">
        <v>15.82</v>
      </c>
      <c r="HE379" s="62">
        <v>0</v>
      </c>
      <c r="HF379" s="62">
        <v>0</v>
      </c>
      <c r="HG379" s="62">
        <v>0</v>
      </c>
      <c r="HH379" s="62">
        <v>0</v>
      </c>
      <c r="HI379" s="62">
        <v>0</v>
      </c>
      <c r="HJ379" s="62">
        <v>0</v>
      </c>
      <c r="HK379" s="62">
        <v>0</v>
      </c>
      <c r="HL379" s="62">
        <v>0</v>
      </c>
      <c r="HM379" s="62">
        <v>15.85</v>
      </c>
      <c r="HN379" s="62">
        <v>0</v>
      </c>
      <c r="HO379" s="62">
        <v>0</v>
      </c>
      <c r="HP379" s="62">
        <v>15.85</v>
      </c>
      <c r="HQ379" s="62">
        <v>0</v>
      </c>
      <c r="HR379" s="62">
        <v>0</v>
      </c>
    </row>
    <row r="380" spans="32:226" s="43" customFormat="1">
      <c r="AF380" s="54">
        <v>42557</v>
      </c>
      <c r="AG380" s="43">
        <v>13.914999999999999</v>
      </c>
      <c r="AH380" s="43">
        <v>178438</v>
      </c>
      <c r="AI380" s="43">
        <f t="shared" si="87"/>
        <v>178438</v>
      </c>
      <c r="AK380" s="58">
        <f t="shared" si="88"/>
        <v>42292</v>
      </c>
      <c r="AL380" s="43">
        <f t="shared" si="93"/>
        <v>375</v>
      </c>
      <c r="AM380" s="43">
        <f>IF(AK380="","",NETWORKDAYS(AK380,$AM$2,FERIADOS!$A$1:$A$830)-1)</f>
        <v>305</v>
      </c>
      <c r="AN380" s="63">
        <v>3.7993999999999999</v>
      </c>
      <c r="AO380" s="43">
        <f t="shared" si="89"/>
        <v>15.37</v>
      </c>
      <c r="AP380" s="50">
        <f t="shared" si="90"/>
        <v>342625</v>
      </c>
      <c r="AQ380" s="59">
        <f t="shared" si="92"/>
        <v>795.71643430126232</v>
      </c>
      <c r="AR380" s="59">
        <f t="shared" si="91"/>
        <v>0</v>
      </c>
      <c r="AS380" s="72">
        <v>42292</v>
      </c>
      <c r="AT380" s="73">
        <v>3295.7449712551174</v>
      </c>
      <c r="AU380" s="62">
        <v>0</v>
      </c>
      <c r="AV380" s="62">
        <v>0</v>
      </c>
      <c r="AW380" s="62">
        <v>0</v>
      </c>
      <c r="AX380" s="62">
        <v>0</v>
      </c>
      <c r="AY380" s="62">
        <v>0</v>
      </c>
      <c r="AZ380" s="62">
        <v>0</v>
      </c>
      <c r="BA380" s="62">
        <v>0</v>
      </c>
      <c r="BB380" s="62">
        <v>0</v>
      </c>
      <c r="BC380" s="62">
        <v>0</v>
      </c>
      <c r="BD380" s="62">
        <v>0</v>
      </c>
      <c r="BE380" s="62">
        <v>0</v>
      </c>
      <c r="BF380" s="62">
        <v>0</v>
      </c>
      <c r="BG380" s="62">
        <v>14.151</v>
      </c>
      <c r="BH380" s="62">
        <v>47485</v>
      </c>
      <c r="BI380" s="62">
        <v>5.6096955601676184</v>
      </c>
      <c r="BJ380" s="62">
        <v>14.17</v>
      </c>
      <c r="BK380" s="62">
        <v>29885</v>
      </c>
      <c r="BL380" s="62">
        <v>8.8667215392116567</v>
      </c>
      <c r="BM380" s="62">
        <v>14.285</v>
      </c>
      <c r="BN380" s="74">
        <v>108730</v>
      </c>
      <c r="BO380" s="75">
        <v>53.082443612111312</v>
      </c>
      <c r="BP380" s="62">
        <v>14.39</v>
      </c>
      <c r="BQ380" s="62">
        <v>4390</v>
      </c>
      <c r="BR380" s="62">
        <v>2.8883164073879906</v>
      </c>
      <c r="BS380" s="62">
        <v>14.52</v>
      </c>
      <c r="BT380" s="62">
        <v>460</v>
      </c>
      <c r="BU380" s="62">
        <v>0.37490835101249226</v>
      </c>
      <c r="BV380" s="62">
        <v>14.7</v>
      </c>
      <c r="BW380" s="62">
        <v>67230</v>
      </c>
      <c r="BX380" s="62">
        <v>66.669015833805517</v>
      </c>
      <c r="BY380" s="62">
        <v>14.81</v>
      </c>
      <c r="BZ380" s="62">
        <v>1365</v>
      </c>
      <c r="CA380" s="62">
        <v>1.5674954172962512</v>
      </c>
      <c r="CB380" s="62">
        <v>14.965</v>
      </c>
      <c r="CC380" s="62">
        <v>2620</v>
      </c>
      <c r="CD380" s="62">
        <v>3.4259923263055803</v>
      </c>
      <c r="CE380" s="62">
        <v>15.074999999999999</v>
      </c>
      <c r="CF380" s="62">
        <v>53225</v>
      </c>
      <c r="CG380" s="62">
        <v>78.26296614391687</v>
      </c>
      <c r="CH380" s="62">
        <v>15.16</v>
      </c>
      <c r="CI380" s="62">
        <v>15</v>
      </c>
      <c r="CJ380" s="62">
        <v>2.4324948752607399E-2</v>
      </c>
      <c r="CK380" s="62">
        <v>15.234</v>
      </c>
      <c r="CL380" s="62">
        <v>125</v>
      </c>
      <c r="CM380" s="62">
        <v>0.22285619221479638</v>
      </c>
      <c r="CN380" s="62">
        <v>15.29</v>
      </c>
      <c r="CO380" s="62">
        <v>8585</v>
      </c>
      <c r="CP380" s="62">
        <v>16.534570979766272</v>
      </c>
      <c r="CQ380" s="62">
        <v>15.346</v>
      </c>
      <c r="CR380" s="62">
        <v>10</v>
      </c>
      <c r="CS380" s="62">
        <v>2.0584048296229996E-2</v>
      </c>
      <c r="CT380" s="62">
        <v>15.346</v>
      </c>
      <c r="CU380" s="62">
        <v>10</v>
      </c>
      <c r="CV380" s="62">
        <v>2.1893962465024321E-2</v>
      </c>
      <c r="CW380" s="62">
        <v>15.346</v>
      </c>
      <c r="CX380" s="62">
        <v>342625</v>
      </c>
      <c r="CY380" s="62">
        <v>795.71643430126232</v>
      </c>
      <c r="CZ380" s="62">
        <v>15.429</v>
      </c>
      <c r="DA380" s="62">
        <v>100</v>
      </c>
      <c r="DB380" s="62">
        <v>0.24622663482335153</v>
      </c>
      <c r="DC380" s="62">
        <v>15.472</v>
      </c>
      <c r="DD380" s="62">
        <v>315</v>
      </c>
      <c r="DE380" s="62">
        <v>0.80911997999082796</v>
      </c>
      <c r="DF380" s="62">
        <v>15.52</v>
      </c>
      <c r="DG380" s="62">
        <v>3205</v>
      </c>
      <c r="DH380" s="62">
        <v>8.6563269488900918</v>
      </c>
      <c r="DI380" s="62">
        <v>0</v>
      </c>
      <c r="DJ380" s="62">
        <v>0</v>
      </c>
      <c r="DK380" s="62">
        <v>0</v>
      </c>
      <c r="DL380" s="62">
        <v>0</v>
      </c>
      <c r="DM380" s="62">
        <v>0</v>
      </c>
      <c r="DN380" s="62">
        <v>0</v>
      </c>
      <c r="DO380" s="62">
        <v>15.62</v>
      </c>
      <c r="DP380" s="62">
        <v>19345</v>
      </c>
      <c r="DQ380" s="62">
        <v>58.658698259786952</v>
      </c>
      <c r="DR380" s="62">
        <v>0</v>
      </c>
      <c r="DS380" s="62">
        <v>0</v>
      </c>
      <c r="DT380" s="62">
        <v>0</v>
      </c>
      <c r="DU380" s="62">
        <v>0</v>
      </c>
      <c r="DV380" s="62">
        <v>0</v>
      </c>
      <c r="DW380" s="62">
        <v>0</v>
      </c>
      <c r="DX380" s="62">
        <v>15.7</v>
      </c>
      <c r="DY380" s="62">
        <v>18340</v>
      </c>
      <c r="DZ380" s="62">
        <v>61.450281839086557</v>
      </c>
      <c r="EA380" s="62"/>
      <c r="EB380" s="62"/>
      <c r="EC380" s="62"/>
      <c r="ED380" s="62"/>
      <c r="EE380" s="62"/>
      <c r="EF380" s="62"/>
      <c r="EG380" s="62">
        <v>15.7</v>
      </c>
      <c r="EH380" s="62">
        <v>173490</v>
      </c>
      <c r="EI380" s="62">
        <v>630.4263191944973</v>
      </c>
      <c r="EJ380" s="62"/>
      <c r="EK380" s="62">
        <v>0</v>
      </c>
      <c r="EL380" s="62">
        <v>0</v>
      </c>
      <c r="EM380" s="62">
        <v>0</v>
      </c>
      <c r="EN380" s="62">
        <v>0</v>
      </c>
      <c r="EO380" s="62">
        <v>0</v>
      </c>
      <c r="EP380" s="62">
        <v>15.754</v>
      </c>
      <c r="EQ380" s="62">
        <v>910</v>
      </c>
      <c r="ER380" s="62">
        <v>3.5372056146917998</v>
      </c>
      <c r="ES380" s="62">
        <v>15.8</v>
      </c>
      <c r="ET380" s="62">
        <v>19140</v>
      </c>
      <c r="EU380" s="62">
        <v>78.945689945570763</v>
      </c>
      <c r="EV380" s="62">
        <v>15.827999999999999</v>
      </c>
      <c r="EW380" s="62">
        <v>1375</v>
      </c>
      <c r="EX380" s="62">
        <v>5.9732914124793011</v>
      </c>
      <c r="EY380" s="62">
        <v>15.85</v>
      </c>
      <c r="EZ380" s="62">
        <v>109790</v>
      </c>
      <c r="FA380" s="62">
        <v>498.00618427150107</v>
      </c>
      <c r="FB380" s="62">
        <v>15.861000000000001</v>
      </c>
      <c r="FC380" s="62">
        <v>55</v>
      </c>
      <c r="FD380" s="62">
        <v>0.25888495843120712</v>
      </c>
      <c r="FE380" s="62">
        <v>15.87</v>
      </c>
      <c r="FF380" s="62">
        <v>8825</v>
      </c>
      <c r="FG380" s="62">
        <v>42.914135368423466</v>
      </c>
      <c r="FH380" s="62">
        <v>15.832000000000001</v>
      </c>
      <c r="FI380" s="62">
        <v>3520</v>
      </c>
      <c r="FJ380" s="62">
        <v>17.669194844037996</v>
      </c>
      <c r="FK380" s="62">
        <v>15.8</v>
      </c>
      <c r="FL380" s="76">
        <v>14360</v>
      </c>
      <c r="FM380" s="76">
        <v>74.01865371567942</v>
      </c>
      <c r="FN380" s="76">
        <v>15.774000000000001</v>
      </c>
      <c r="FO380" s="76">
        <v>300</v>
      </c>
      <c r="FP380" s="76">
        <v>1.5808729639982946</v>
      </c>
      <c r="FQ380" s="76">
        <v>15.750999999999999</v>
      </c>
      <c r="FR380" s="76">
        <v>1065</v>
      </c>
      <c r="FS380" s="76">
        <v>5.7180765112345897</v>
      </c>
      <c r="FT380" s="76">
        <v>15.728999999999999</v>
      </c>
      <c r="FU380" s="76">
        <v>0</v>
      </c>
      <c r="FV380" s="76">
        <v>0</v>
      </c>
      <c r="FW380" s="76">
        <v>15.71</v>
      </c>
      <c r="FX380" s="76">
        <v>113960</v>
      </c>
      <c r="FY380" s="76">
        <v>630.99958313151626</v>
      </c>
      <c r="FZ380" s="76">
        <v>15.712</v>
      </c>
      <c r="GA380" s="76">
        <v>0</v>
      </c>
      <c r="GB380" s="76">
        <v>0</v>
      </c>
      <c r="GC380" s="62">
        <v>15.712999999999999</v>
      </c>
      <c r="GD380" s="62">
        <v>5</v>
      </c>
      <c r="GE380" s="62">
        <v>2.8199651162415646E-2</v>
      </c>
      <c r="GF380" s="62">
        <v>15.715</v>
      </c>
      <c r="GG380" s="62">
        <v>0</v>
      </c>
      <c r="GH380" s="62">
        <v>0</v>
      </c>
      <c r="GI380" s="62">
        <v>15.715999999999999</v>
      </c>
      <c r="GJ380" s="62">
        <v>1855</v>
      </c>
      <c r="GK380" s="62">
        <v>10.580937754610238</v>
      </c>
      <c r="GL380" s="62">
        <v>15.718</v>
      </c>
      <c r="GM380" s="62">
        <v>0</v>
      </c>
      <c r="GN380" s="62">
        <v>0</v>
      </c>
      <c r="GO380" s="62">
        <v>15.72</v>
      </c>
      <c r="GP380" s="62">
        <v>10720</v>
      </c>
      <c r="GQ380" s="62">
        <v>61.36265510178896</v>
      </c>
      <c r="GR380" s="62">
        <v>15.728999999999999</v>
      </c>
      <c r="GS380" s="62">
        <v>0</v>
      </c>
      <c r="GT380" s="62">
        <v>0</v>
      </c>
      <c r="GU380" s="62">
        <v>15.737</v>
      </c>
      <c r="GV380" s="62">
        <v>175</v>
      </c>
      <c r="GW380" s="62">
        <v>0.98504783537288354</v>
      </c>
      <c r="GX380" s="62">
        <v>15.744</v>
      </c>
      <c r="GY380" s="62">
        <v>0</v>
      </c>
      <c r="GZ380" s="62">
        <v>0</v>
      </c>
      <c r="HA380" s="62">
        <v>15.75</v>
      </c>
      <c r="HB380" s="62">
        <v>12775</v>
      </c>
      <c r="HC380" s="62">
        <v>69.63116569357021</v>
      </c>
      <c r="HD380" s="62">
        <v>15.77</v>
      </c>
      <c r="HE380" s="62">
        <v>0</v>
      </c>
      <c r="HF380" s="62">
        <v>0</v>
      </c>
      <c r="HG380" s="62">
        <v>0</v>
      </c>
      <c r="HH380" s="62">
        <v>0</v>
      </c>
      <c r="HI380" s="62">
        <v>0</v>
      </c>
      <c r="HJ380" s="62">
        <v>0</v>
      </c>
      <c r="HK380" s="62">
        <v>0</v>
      </c>
      <c r="HL380" s="62">
        <v>0</v>
      </c>
      <c r="HM380" s="62">
        <v>15.8</v>
      </c>
      <c r="HN380" s="62">
        <v>0</v>
      </c>
      <c r="HO380" s="62">
        <v>0</v>
      </c>
      <c r="HP380" s="62">
        <v>15.8</v>
      </c>
      <c r="HQ380" s="62">
        <v>0</v>
      </c>
      <c r="HR380" s="62">
        <v>0</v>
      </c>
    </row>
    <row r="381" spans="32:226" s="43" customFormat="1">
      <c r="AF381" s="54">
        <v>42558</v>
      </c>
      <c r="AG381" s="43">
        <v>13.904999999999999</v>
      </c>
      <c r="AH381" s="43">
        <v>62336</v>
      </c>
      <c r="AI381" s="43">
        <f t="shared" si="87"/>
        <v>62336</v>
      </c>
      <c r="AK381" s="58">
        <f t="shared" si="88"/>
        <v>42291</v>
      </c>
      <c r="AL381" s="43">
        <f t="shared" si="93"/>
        <v>376</v>
      </c>
      <c r="AM381" s="43">
        <f>IF(AK381="","",NETWORKDAYS(AK381,$AM$2,FERIADOS!$A$1:$A$830)-1)</f>
        <v>306</v>
      </c>
      <c r="AN381" s="63">
        <v>3.8126000000000002</v>
      </c>
      <c r="AO381" s="43">
        <f t="shared" si="89"/>
        <v>15.59</v>
      </c>
      <c r="AP381" s="50">
        <f t="shared" si="90"/>
        <v>251490</v>
      </c>
      <c r="AQ381" s="59">
        <f t="shared" si="92"/>
        <v>581.16162010049436</v>
      </c>
      <c r="AR381" s="59">
        <f t="shared" si="91"/>
        <v>0</v>
      </c>
      <c r="AS381" s="72">
        <v>42291</v>
      </c>
      <c r="AT381" s="73">
        <v>2886.1681724171917</v>
      </c>
      <c r="AU381" s="62">
        <v>0</v>
      </c>
      <c r="AV381" s="62">
        <v>0</v>
      </c>
      <c r="AW381" s="62">
        <v>0</v>
      </c>
      <c r="AX381" s="62">
        <v>0</v>
      </c>
      <c r="AY381" s="62">
        <v>0</v>
      </c>
      <c r="AZ381" s="62">
        <v>0</v>
      </c>
      <c r="BA381" s="62">
        <v>0</v>
      </c>
      <c r="BB381" s="62">
        <v>0</v>
      </c>
      <c r="BC381" s="62">
        <v>0</v>
      </c>
      <c r="BD381" s="62">
        <v>0</v>
      </c>
      <c r="BE381" s="62">
        <v>0</v>
      </c>
      <c r="BF381" s="62">
        <v>0</v>
      </c>
      <c r="BG381" s="62">
        <v>14.157999999999999</v>
      </c>
      <c r="BH381" s="62">
        <v>37355</v>
      </c>
      <c r="BI381" s="62">
        <v>4.73318897774449</v>
      </c>
      <c r="BJ381" s="62">
        <v>14.19</v>
      </c>
      <c r="BK381" s="62">
        <v>12250</v>
      </c>
      <c r="BL381" s="62">
        <v>3.7289789657617902</v>
      </c>
      <c r="BM381" s="62">
        <v>14.35</v>
      </c>
      <c r="BN381" s="74">
        <v>126110</v>
      </c>
      <c r="BO381" s="75">
        <v>62.393339344734798</v>
      </c>
      <c r="BP381" s="62">
        <v>14.54</v>
      </c>
      <c r="BQ381" s="62">
        <v>3825</v>
      </c>
      <c r="BR381" s="62">
        <v>2.535626803050647</v>
      </c>
      <c r="BS381" s="62">
        <v>14.66</v>
      </c>
      <c r="BT381" s="62">
        <v>4075</v>
      </c>
      <c r="BU381" s="62">
        <v>3.3374912905056515</v>
      </c>
      <c r="BV381" s="62">
        <v>14.84</v>
      </c>
      <c r="BW381" s="62">
        <v>33965</v>
      </c>
      <c r="BX381" s="62">
        <v>33.775524953548448</v>
      </c>
      <c r="BY381" s="62">
        <v>15</v>
      </c>
      <c r="BZ381" s="62">
        <v>8790</v>
      </c>
      <c r="CA381" s="62">
        <v>10.101628450651166</v>
      </c>
      <c r="CB381" s="62">
        <v>15.164999999999999</v>
      </c>
      <c r="CC381" s="62">
        <v>905</v>
      </c>
      <c r="CD381" s="62">
        <v>1.1828138048112893</v>
      </c>
      <c r="CE381" s="62">
        <v>15.26</v>
      </c>
      <c r="CF381" s="62">
        <v>41720</v>
      </c>
      <c r="CG381" s="62">
        <v>61.271745706103715</v>
      </c>
      <c r="CH381" s="62">
        <v>15.364000000000001</v>
      </c>
      <c r="CI381" s="62">
        <v>0</v>
      </c>
      <c r="CJ381" s="62">
        <v>0</v>
      </c>
      <c r="CK381" s="62">
        <v>15.456</v>
      </c>
      <c r="CL381" s="62">
        <v>5</v>
      </c>
      <c r="CM381" s="62">
        <v>8.8858380646199969E-3</v>
      </c>
      <c r="CN381" s="62">
        <v>15.525</v>
      </c>
      <c r="CO381" s="62">
        <v>9335</v>
      </c>
      <c r="CP381" s="62">
        <v>17.908024113409656</v>
      </c>
      <c r="CQ381" s="62">
        <v>15.57</v>
      </c>
      <c r="CR381" s="62">
        <v>5</v>
      </c>
      <c r="CS381" s="62">
        <v>1.024853670755674E-2</v>
      </c>
      <c r="CT381" s="62">
        <v>15.57</v>
      </c>
      <c r="CU381" s="62">
        <v>5</v>
      </c>
      <c r="CV381" s="62">
        <v>1.0896151671513846E-2</v>
      </c>
      <c r="CW381" s="62">
        <v>15.57</v>
      </c>
      <c r="CX381" s="62">
        <v>251490</v>
      </c>
      <c r="CY381" s="62">
        <v>581.16162010049436</v>
      </c>
      <c r="CZ381" s="62">
        <v>15.657</v>
      </c>
      <c r="DA381" s="62">
        <v>10</v>
      </c>
      <c r="DB381" s="62">
        <v>2.448655786662849E-2</v>
      </c>
      <c r="DC381" s="62">
        <v>15.705</v>
      </c>
      <c r="DD381" s="62">
        <v>10</v>
      </c>
      <c r="DE381" s="62">
        <v>2.5534108255139364E-2</v>
      </c>
      <c r="DF381" s="62">
        <v>15.76</v>
      </c>
      <c r="DG381" s="62">
        <v>865</v>
      </c>
      <c r="DH381" s="62">
        <v>2.3212263252424266</v>
      </c>
      <c r="DI381" s="62">
        <v>0</v>
      </c>
      <c r="DJ381" s="62">
        <v>0</v>
      </c>
      <c r="DK381" s="62">
        <v>0</v>
      </c>
      <c r="DL381" s="62">
        <v>0</v>
      </c>
      <c r="DM381" s="62">
        <v>0</v>
      </c>
      <c r="DN381" s="62">
        <v>0</v>
      </c>
      <c r="DO381" s="62">
        <v>15.87</v>
      </c>
      <c r="DP381" s="62">
        <v>27880</v>
      </c>
      <c r="DQ381" s="62">
        <v>83.900881464450933</v>
      </c>
      <c r="DR381" s="62">
        <v>0</v>
      </c>
      <c r="DS381" s="62">
        <v>0</v>
      </c>
      <c r="DT381" s="62">
        <v>0</v>
      </c>
      <c r="DU381" s="62">
        <v>0</v>
      </c>
      <c r="DV381" s="62">
        <v>0</v>
      </c>
      <c r="DW381" s="62">
        <v>0</v>
      </c>
      <c r="DX381" s="62">
        <v>15.96</v>
      </c>
      <c r="DY381" s="62">
        <v>9400</v>
      </c>
      <c r="DZ381" s="62">
        <v>31.223628867298274</v>
      </c>
      <c r="EA381" s="62"/>
      <c r="EB381" s="62"/>
      <c r="EC381" s="62"/>
      <c r="ED381" s="62"/>
      <c r="EE381" s="62"/>
      <c r="EF381" s="62"/>
      <c r="EG381" s="62">
        <v>16.010000000000002</v>
      </c>
      <c r="EH381" s="62">
        <v>109440</v>
      </c>
      <c r="EI381" s="62">
        <v>393.39989383652517</v>
      </c>
      <c r="EJ381" s="62"/>
      <c r="EK381" s="62">
        <v>0</v>
      </c>
      <c r="EL381" s="62">
        <v>0</v>
      </c>
      <c r="EM381" s="62">
        <v>0</v>
      </c>
      <c r="EN381" s="62">
        <v>0</v>
      </c>
      <c r="EO381" s="62">
        <v>0</v>
      </c>
      <c r="EP381" s="62">
        <v>16.053000000000001</v>
      </c>
      <c r="EQ381" s="62">
        <v>1345</v>
      </c>
      <c r="ER381" s="62">
        <v>5.1692057598626011</v>
      </c>
      <c r="ES381" s="62">
        <v>16.09</v>
      </c>
      <c r="ET381" s="62">
        <v>4220</v>
      </c>
      <c r="EU381" s="62">
        <v>17.20131449303722</v>
      </c>
      <c r="EV381" s="62">
        <v>16.09</v>
      </c>
      <c r="EW381" s="62">
        <v>3240</v>
      </c>
      <c r="EX381" s="62">
        <v>13.912410848409374</v>
      </c>
      <c r="EY381" s="62">
        <v>16.100000000000001</v>
      </c>
      <c r="EZ381" s="62">
        <v>93110</v>
      </c>
      <c r="FA381" s="62">
        <v>417.36610966977827</v>
      </c>
      <c r="FB381" s="62">
        <v>16.094999999999999</v>
      </c>
      <c r="FC381" s="62">
        <v>2120</v>
      </c>
      <c r="FD381" s="62">
        <v>9.8612123972395374</v>
      </c>
      <c r="FE381" s="62">
        <v>16.09</v>
      </c>
      <c r="FF381" s="62">
        <v>23155</v>
      </c>
      <c r="FG381" s="62">
        <v>111.26980639846141</v>
      </c>
      <c r="FH381" s="62">
        <v>16.047000000000001</v>
      </c>
      <c r="FI381" s="62">
        <v>1390</v>
      </c>
      <c r="FJ381" s="62">
        <v>6.8925640931306704</v>
      </c>
      <c r="FK381" s="62">
        <v>16.010000000000002</v>
      </c>
      <c r="FL381" s="76">
        <v>22855</v>
      </c>
      <c r="FM381" s="76">
        <v>116.33908369583747</v>
      </c>
      <c r="FN381" s="76">
        <v>15.99</v>
      </c>
      <c r="FO381" s="76">
        <v>1280</v>
      </c>
      <c r="FP381" s="76">
        <v>6.6558585335819425</v>
      </c>
      <c r="FQ381" s="76">
        <v>15.972</v>
      </c>
      <c r="FR381" s="76">
        <v>1975</v>
      </c>
      <c r="FS381" s="76">
        <v>10.455932300389433</v>
      </c>
      <c r="FT381" s="76">
        <v>15.955</v>
      </c>
      <c r="FU381" s="76">
        <v>1070</v>
      </c>
      <c r="FV381" s="76">
        <v>5.757157470680256</v>
      </c>
      <c r="FW381" s="76">
        <v>15.94</v>
      </c>
      <c r="FX381" s="76">
        <v>124660</v>
      </c>
      <c r="FY381" s="76">
        <v>679.5668417920748</v>
      </c>
      <c r="FZ381" s="76">
        <v>15.938000000000001</v>
      </c>
      <c r="GA381" s="76">
        <v>0</v>
      </c>
      <c r="GB381" s="76">
        <v>0</v>
      </c>
      <c r="GC381" s="62">
        <v>15.936999999999999</v>
      </c>
      <c r="GD381" s="62">
        <v>0</v>
      </c>
      <c r="GE381" s="62">
        <v>0</v>
      </c>
      <c r="GF381" s="62">
        <v>15.935</v>
      </c>
      <c r="GG381" s="62">
        <v>0</v>
      </c>
      <c r="GH381" s="62">
        <v>0</v>
      </c>
      <c r="GI381" s="62">
        <v>15.933999999999999</v>
      </c>
      <c r="GJ381" s="62">
        <v>205</v>
      </c>
      <c r="GK381" s="62">
        <v>1.149671676180144</v>
      </c>
      <c r="GL381" s="62">
        <v>15.932</v>
      </c>
      <c r="GM381" s="62">
        <v>0</v>
      </c>
      <c r="GN381" s="62">
        <v>0</v>
      </c>
      <c r="GO381" s="62">
        <v>15.93</v>
      </c>
      <c r="GP381" s="62">
        <v>16920</v>
      </c>
      <c r="GQ381" s="62">
        <v>95.091641216835427</v>
      </c>
      <c r="GR381" s="62">
        <v>15.936</v>
      </c>
      <c r="GS381" s="62">
        <v>0</v>
      </c>
      <c r="GT381" s="62">
        <v>0</v>
      </c>
      <c r="GU381" s="62">
        <v>15.941000000000001</v>
      </c>
      <c r="GV381" s="62">
        <v>135</v>
      </c>
      <c r="GW381" s="62">
        <v>0.74505056614687792</v>
      </c>
      <c r="GX381" s="62">
        <v>15.946</v>
      </c>
      <c r="GY381" s="62">
        <v>0</v>
      </c>
      <c r="GZ381" s="62">
        <v>0</v>
      </c>
      <c r="HA381" s="62">
        <v>15.95</v>
      </c>
      <c r="HB381" s="62">
        <v>17930</v>
      </c>
      <c r="HC381" s="62">
        <v>95.678647308648721</v>
      </c>
      <c r="HD381" s="62">
        <v>15.97</v>
      </c>
      <c r="HE381" s="62">
        <v>0</v>
      </c>
      <c r="HF381" s="62">
        <v>0</v>
      </c>
      <c r="HG381" s="62">
        <v>0</v>
      </c>
      <c r="HH381" s="62">
        <v>0</v>
      </c>
      <c r="HI381" s="62">
        <v>0</v>
      </c>
      <c r="HJ381" s="62">
        <v>0</v>
      </c>
      <c r="HK381" s="62">
        <v>0</v>
      </c>
      <c r="HL381" s="62">
        <v>0</v>
      </c>
      <c r="HM381" s="62">
        <v>16</v>
      </c>
      <c r="HN381" s="62">
        <v>0</v>
      </c>
      <c r="HO381" s="62">
        <v>0</v>
      </c>
      <c r="HP381" s="62">
        <v>16</v>
      </c>
      <c r="HQ381" s="62">
        <v>0</v>
      </c>
      <c r="HR381" s="62">
        <v>0</v>
      </c>
    </row>
    <row r="382" spans="32:226" s="43" customFormat="1">
      <c r="AF382" s="54">
        <v>42559</v>
      </c>
      <c r="AG382" s="43">
        <v>13.885</v>
      </c>
      <c r="AH382" s="43">
        <v>150605</v>
      </c>
      <c r="AI382" s="43">
        <f t="shared" si="87"/>
        <v>150605</v>
      </c>
      <c r="AK382" s="58">
        <f t="shared" si="88"/>
        <v>42290</v>
      </c>
      <c r="AL382" s="43">
        <f t="shared" si="93"/>
        <v>377</v>
      </c>
      <c r="AM382" s="43">
        <f>IF(AK382="","",NETWORKDAYS(AK382,$AM$2,FERIADOS!$A$1:$A$830)-1)</f>
        <v>307</v>
      </c>
      <c r="AN382" s="63">
        <v>3.8934000000000002</v>
      </c>
      <c r="AO382" s="43">
        <f t="shared" si="89"/>
        <v>15.8</v>
      </c>
      <c r="AP382" s="50">
        <f t="shared" si="90"/>
        <v>163080</v>
      </c>
      <c r="AQ382" s="59">
        <f t="shared" si="92"/>
        <v>368.54264813219754</v>
      </c>
      <c r="AR382" s="59">
        <f t="shared" si="91"/>
        <v>0</v>
      </c>
      <c r="AS382" s="72">
        <v>42290</v>
      </c>
      <c r="AT382" s="73">
        <v>1786.4277056982883</v>
      </c>
      <c r="AU382" s="62">
        <v>0</v>
      </c>
      <c r="AV382" s="62">
        <v>0</v>
      </c>
      <c r="AW382" s="62">
        <v>0</v>
      </c>
      <c r="AX382" s="62">
        <v>0</v>
      </c>
      <c r="AY382" s="62">
        <v>0</v>
      </c>
      <c r="AZ382" s="62">
        <v>0</v>
      </c>
      <c r="BA382" s="62">
        <v>0</v>
      </c>
      <c r="BB382" s="62">
        <v>0</v>
      </c>
      <c r="BC382" s="62">
        <v>0</v>
      </c>
      <c r="BD382" s="62">
        <v>0</v>
      </c>
      <c r="BE382" s="62">
        <v>0</v>
      </c>
      <c r="BF382" s="62">
        <v>0</v>
      </c>
      <c r="BG382" s="62">
        <v>14.151</v>
      </c>
      <c r="BH382" s="62">
        <v>12315</v>
      </c>
      <c r="BI382" s="62">
        <v>1.6364207538501734</v>
      </c>
      <c r="BJ382" s="62">
        <v>14.2</v>
      </c>
      <c r="BK382" s="62">
        <v>29175</v>
      </c>
      <c r="BL382" s="62">
        <v>8.9469304245664443</v>
      </c>
      <c r="BM382" s="62">
        <v>14.37</v>
      </c>
      <c r="BN382" s="74">
        <v>126225</v>
      </c>
      <c r="BO382" s="75">
        <v>62.19978788813377</v>
      </c>
      <c r="BP382" s="62">
        <v>14.577999999999999</v>
      </c>
      <c r="BQ382" s="62">
        <v>3720</v>
      </c>
      <c r="BR382" s="62">
        <v>2.4442417208012812</v>
      </c>
      <c r="BS382" s="62">
        <v>14.695</v>
      </c>
      <c r="BT382" s="62">
        <v>8075</v>
      </c>
      <c r="BU382" s="62">
        <v>6.538168383591108</v>
      </c>
      <c r="BV382" s="62">
        <v>14.91</v>
      </c>
      <c r="BW382" s="62">
        <v>86020</v>
      </c>
      <c r="BX382" s="62">
        <v>84.358969640377396</v>
      </c>
      <c r="BY382" s="62">
        <v>15.06</v>
      </c>
      <c r="BZ382" s="62">
        <v>4955</v>
      </c>
      <c r="CA382" s="62">
        <v>5.6092586592999751</v>
      </c>
      <c r="CB382" s="62">
        <v>15.24</v>
      </c>
      <c r="CC382" s="62">
        <v>800</v>
      </c>
      <c r="CD382" s="62">
        <v>1.0286925194614613</v>
      </c>
      <c r="CE382" s="62">
        <v>15.37</v>
      </c>
      <c r="CF382" s="62">
        <v>29920</v>
      </c>
      <c r="CG382" s="62">
        <v>43.173697284825849</v>
      </c>
      <c r="CH382" s="62">
        <v>15.475999999999999</v>
      </c>
      <c r="CI382" s="62">
        <v>5</v>
      </c>
      <c r="CJ382" s="62">
        <v>7.9434195360898515E-3</v>
      </c>
      <c r="CK382" s="62">
        <v>15.57</v>
      </c>
      <c r="CL382" s="62">
        <v>0</v>
      </c>
      <c r="CM382" s="62">
        <v>0</v>
      </c>
      <c r="CN382" s="62">
        <v>15.64</v>
      </c>
      <c r="CO382" s="62">
        <v>11425</v>
      </c>
      <c r="CP382" s="62">
        <v>21.495530170125495</v>
      </c>
      <c r="CQ382" s="62">
        <v>15.750999999999999</v>
      </c>
      <c r="CR382" s="62">
        <v>5</v>
      </c>
      <c r="CS382" s="62">
        <v>1.003560184809138E-2</v>
      </c>
      <c r="CT382" s="62">
        <v>15.750999999999999</v>
      </c>
      <c r="CU382" s="62">
        <v>5</v>
      </c>
      <c r="CV382" s="62">
        <v>1.0665621625959954E-2</v>
      </c>
      <c r="CW382" s="62">
        <v>15.750999999999999</v>
      </c>
      <c r="CX382" s="62">
        <v>163080</v>
      </c>
      <c r="CY382" s="62">
        <v>368.54264813219754</v>
      </c>
      <c r="CZ382" s="62">
        <v>15.859</v>
      </c>
      <c r="DA382" s="62">
        <v>0</v>
      </c>
      <c r="DB382" s="62">
        <v>0</v>
      </c>
      <c r="DC382" s="62">
        <v>15.901999999999999</v>
      </c>
      <c r="DD382" s="62">
        <v>5</v>
      </c>
      <c r="DE382" s="62">
        <v>1.2480219808569618E-2</v>
      </c>
      <c r="DF382" s="62">
        <v>15.95</v>
      </c>
      <c r="DG382" s="62">
        <v>475</v>
      </c>
      <c r="DH382" s="62">
        <v>1.2457944013223583</v>
      </c>
      <c r="DI382" s="62">
        <v>0</v>
      </c>
      <c r="DJ382" s="62">
        <v>0</v>
      </c>
      <c r="DK382" s="62">
        <v>0</v>
      </c>
      <c r="DL382" s="62">
        <v>0</v>
      </c>
      <c r="DM382" s="62">
        <v>0</v>
      </c>
      <c r="DN382" s="62">
        <v>0</v>
      </c>
      <c r="DO382" s="62">
        <v>16.100000000000001</v>
      </c>
      <c r="DP382" s="62">
        <v>13760</v>
      </c>
      <c r="DQ382" s="62">
        <v>40.401682645446215</v>
      </c>
      <c r="DR382" s="62">
        <v>0</v>
      </c>
      <c r="DS382" s="62">
        <v>0</v>
      </c>
      <c r="DT382" s="62">
        <v>0</v>
      </c>
      <c r="DU382" s="62">
        <v>0</v>
      </c>
      <c r="DV382" s="62">
        <v>0</v>
      </c>
      <c r="DW382" s="62">
        <v>0</v>
      </c>
      <c r="DX382" s="62">
        <v>16.2</v>
      </c>
      <c r="DY382" s="62">
        <v>4080</v>
      </c>
      <c r="DZ382" s="62">
        <v>13.208817270062553</v>
      </c>
      <c r="EA382" s="62"/>
      <c r="EB382" s="62"/>
      <c r="EC382" s="62"/>
      <c r="ED382" s="62"/>
      <c r="EE382" s="62"/>
      <c r="EF382" s="62"/>
      <c r="EG382" s="62">
        <v>16.14</v>
      </c>
      <c r="EH382" s="62">
        <v>66205</v>
      </c>
      <c r="EI382" s="62">
        <v>232.4899318591911</v>
      </c>
      <c r="EJ382" s="62"/>
      <c r="EK382" s="62">
        <v>0</v>
      </c>
      <c r="EL382" s="62">
        <v>0</v>
      </c>
      <c r="EM382" s="62">
        <v>0</v>
      </c>
      <c r="EN382" s="62">
        <v>0</v>
      </c>
      <c r="EO382" s="62">
        <v>0</v>
      </c>
      <c r="EP382" s="62">
        <v>16.167000000000002</v>
      </c>
      <c r="EQ382" s="62">
        <v>140</v>
      </c>
      <c r="ER382" s="62">
        <v>0.52564970469266159</v>
      </c>
      <c r="ES382" s="62">
        <v>16.190000000000001</v>
      </c>
      <c r="ET382" s="62">
        <v>5215</v>
      </c>
      <c r="EU382" s="62">
        <v>20.767887554228295</v>
      </c>
      <c r="EV382" s="62">
        <v>16.23</v>
      </c>
      <c r="EW382" s="62">
        <v>125</v>
      </c>
      <c r="EX382" s="62">
        <v>0.52349793470085504</v>
      </c>
      <c r="EY382" s="62">
        <v>16.14</v>
      </c>
      <c r="EZ382" s="62">
        <v>47795</v>
      </c>
      <c r="FA382" s="62">
        <v>209.62741423481185</v>
      </c>
      <c r="FB382" s="62">
        <v>16.149999999999999</v>
      </c>
      <c r="FC382" s="62">
        <v>765</v>
      </c>
      <c r="FD382" s="62">
        <v>3.4791834031836899</v>
      </c>
      <c r="FE382" s="62">
        <v>16.11</v>
      </c>
      <c r="FF382" s="62">
        <v>18515</v>
      </c>
      <c r="FG382" s="62">
        <v>87.097899633176652</v>
      </c>
      <c r="FH382" s="62">
        <v>16.056000000000001</v>
      </c>
      <c r="FI382" s="62">
        <v>355</v>
      </c>
      <c r="FJ382" s="62">
        <v>1.723850349382815</v>
      </c>
      <c r="FK382" s="62">
        <v>16.010000000000002</v>
      </c>
      <c r="FL382" s="76">
        <v>21955</v>
      </c>
      <c r="FM382" s="76">
        <v>109.47729159197834</v>
      </c>
      <c r="FN382" s="76">
        <v>15.99</v>
      </c>
      <c r="FO382" s="76">
        <v>5</v>
      </c>
      <c r="FP382" s="76">
        <v>2.5467595515264386E-2</v>
      </c>
      <c r="FQ382" s="76">
        <v>15.972</v>
      </c>
      <c r="FR382" s="76">
        <v>500</v>
      </c>
      <c r="FS382" s="76">
        <v>2.5928045758355678</v>
      </c>
      <c r="FT382" s="76">
        <v>15.955</v>
      </c>
      <c r="FU382" s="76">
        <v>5</v>
      </c>
      <c r="FV382" s="76">
        <v>2.6349936263890931E-2</v>
      </c>
      <c r="FW382" s="76">
        <v>15.94</v>
      </c>
      <c r="FX382" s="76">
        <v>69780</v>
      </c>
      <c r="FY382" s="76">
        <v>372.56730791104189</v>
      </c>
      <c r="FZ382" s="76">
        <v>15.933999999999999</v>
      </c>
      <c r="GA382" s="76">
        <v>0</v>
      </c>
      <c r="GB382" s="76">
        <v>0</v>
      </c>
      <c r="GC382" s="62">
        <v>15.928000000000001</v>
      </c>
      <c r="GD382" s="62">
        <v>0</v>
      </c>
      <c r="GE382" s="62">
        <v>0</v>
      </c>
      <c r="GF382" s="62">
        <v>15.922000000000001</v>
      </c>
      <c r="GG382" s="62">
        <v>0</v>
      </c>
      <c r="GH382" s="62">
        <v>0</v>
      </c>
      <c r="GI382" s="62">
        <v>15.917</v>
      </c>
      <c r="GJ382" s="62">
        <v>100</v>
      </c>
      <c r="GK382" s="62">
        <v>0.54978635955927802</v>
      </c>
      <c r="GL382" s="62">
        <v>15.907999999999999</v>
      </c>
      <c r="GM382" s="62">
        <v>0</v>
      </c>
      <c r="GN382" s="62">
        <v>0</v>
      </c>
      <c r="GO382" s="62">
        <v>15.9</v>
      </c>
      <c r="GP382" s="62">
        <v>7875</v>
      </c>
      <c r="GQ382" s="62">
        <v>43.430085666837066</v>
      </c>
      <c r="GR382" s="62">
        <v>15.912000000000001</v>
      </c>
      <c r="GS382" s="62">
        <v>0</v>
      </c>
      <c r="GT382" s="62">
        <v>0</v>
      </c>
      <c r="GU382" s="62">
        <v>15.922000000000001</v>
      </c>
      <c r="GV382" s="62">
        <v>110</v>
      </c>
      <c r="GW382" s="62">
        <v>0.59531417799622166</v>
      </c>
      <c r="GX382" s="62">
        <v>15.931000000000001</v>
      </c>
      <c r="GY382" s="62">
        <v>0</v>
      </c>
      <c r="GZ382" s="62">
        <v>0</v>
      </c>
      <c r="HA382" s="62">
        <v>15.94</v>
      </c>
      <c r="HB382" s="62">
        <v>7660</v>
      </c>
      <c r="HC382" s="62">
        <v>40.056218453012583</v>
      </c>
      <c r="HD382" s="62">
        <v>15.96</v>
      </c>
      <c r="HE382" s="62">
        <v>0</v>
      </c>
      <c r="HF382" s="62">
        <v>0</v>
      </c>
      <c r="HG382" s="62">
        <v>0</v>
      </c>
      <c r="HH382" s="62">
        <v>0</v>
      </c>
      <c r="HI382" s="62">
        <v>0</v>
      </c>
      <c r="HJ382" s="62">
        <v>0</v>
      </c>
      <c r="HK382" s="62">
        <v>0</v>
      </c>
      <c r="HL382" s="62">
        <v>0</v>
      </c>
      <c r="HM382" s="62">
        <v>15.99</v>
      </c>
      <c r="HN382" s="62">
        <v>0</v>
      </c>
      <c r="HO382" s="62">
        <v>0</v>
      </c>
      <c r="HP382" s="62">
        <v>15.99</v>
      </c>
      <c r="HQ382" s="62">
        <v>0</v>
      </c>
      <c r="HR382" s="62">
        <v>0</v>
      </c>
    </row>
    <row r="383" spans="32:226" s="43" customFormat="1">
      <c r="AF383" s="54">
        <v>42562</v>
      </c>
      <c r="AG383" s="43">
        <v>13.87</v>
      </c>
      <c r="AH383" s="43">
        <v>108440</v>
      </c>
      <c r="AI383" s="43">
        <f t="shared" si="87"/>
        <v>108440</v>
      </c>
      <c r="AK383" s="58">
        <f t="shared" si="88"/>
        <v>42286</v>
      </c>
      <c r="AL383" s="43">
        <f t="shared" si="93"/>
        <v>378</v>
      </c>
      <c r="AM383" s="43">
        <f>IF(AK383="","",NETWORKDAYS(AK383,$AM$2,FERIADOS!$A$1:$A$830)-1)</f>
        <v>308</v>
      </c>
      <c r="AN383" s="63">
        <v>3.7633000000000001</v>
      </c>
      <c r="AO383" s="43">
        <f t="shared" si="89"/>
        <v>15.56</v>
      </c>
      <c r="AP383" s="50">
        <f t="shared" si="90"/>
        <v>218230</v>
      </c>
      <c r="AQ383" s="59">
        <f t="shared" si="92"/>
        <v>513.95310701374933</v>
      </c>
      <c r="AR383" s="59">
        <f t="shared" si="91"/>
        <v>0</v>
      </c>
      <c r="AS383" s="72">
        <v>42286</v>
      </c>
      <c r="AT383" s="73">
        <v>2189.831221952742</v>
      </c>
      <c r="AU383" s="62">
        <v>0</v>
      </c>
      <c r="AV383" s="62">
        <v>0</v>
      </c>
      <c r="AW383" s="62">
        <v>0</v>
      </c>
      <c r="AX383" s="62">
        <v>0</v>
      </c>
      <c r="AY383" s="62">
        <v>0</v>
      </c>
      <c r="AZ383" s="62">
        <v>0</v>
      </c>
      <c r="BA383" s="62">
        <v>0</v>
      </c>
      <c r="BB383" s="62">
        <v>0</v>
      </c>
      <c r="BC383" s="62">
        <v>0</v>
      </c>
      <c r="BD383" s="62">
        <v>0</v>
      </c>
      <c r="BE383" s="62">
        <v>0</v>
      </c>
      <c r="BF383" s="62">
        <v>0</v>
      </c>
      <c r="BG383" s="62">
        <v>14.173999999999999</v>
      </c>
      <c r="BH383" s="62">
        <v>48045</v>
      </c>
      <c r="BI383" s="62">
        <v>7.0400626256885461</v>
      </c>
      <c r="BJ383" s="62">
        <v>14.2</v>
      </c>
      <c r="BK383" s="62">
        <v>12345</v>
      </c>
      <c r="BL383" s="62">
        <v>4.0264294730245265</v>
      </c>
      <c r="BM383" s="62">
        <v>14.32</v>
      </c>
      <c r="BN383" s="74">
        <v>209740</v>
      </c>
      <c r="BO383" s="75">
        <v>108.8028637402677</v>
      </c>
      <c r="BP383" s="62">
        <v>14.48</v>
      </c>
      <c r="BQ383" s="62">
        <v>385</v>
      </c>
      <c r="BR383" s="62">
        <v>0.26526387888976316</v>
      </c>
      <c r="BS383" s="62">
        <v>14.64</v>
      </c>
      <c r="BT383" s="62">
        <v>550</v>
      </c>
      <c r="BU383" s="62">
        <v>0.46557445961882876</v>
      </c>
      <c r="BV383" s="62">
        <v>14.83</v>
      </c>
      <c r="BW383" s="62">
        <v>71180</v>
      </c>
      <c r="BX383" s="62">
        <v>72.865294267849109</v>
      </c>
      <c r="BY383" s="62">
        <v>15.015000000000001</v>
      </c>
      <c r="BZ383" s="62">
        <v>820</v>
      </c>
      <c r="CA383" s="62">
        <v>0.96737172198000365</v>
      </c>
      <c r="CB383" s="62">
        <v>15.15</v>
      </c>
      <c r="CC383" s="62">
        <v>545</v>
      </c>
      <c r="CD383" s="62">
        <v>0.73010516802169845</v>
      </c>
      <c r="CE383" s="62">
        <v>15.21</v>
      </c>
      <c r="CF383" s="62">
        <v>35395</v>
      </c>
      <c r="CG383" s="62">
        <v>53.228493818736546</v>
      </c>
      <c r="CH383" s="62">
        <v>15.304</v>
      </c>
      <c r="CI383" s="62">
        <v>10</v>
      </c>
      <c r="CJ383" s="62">
        <v>1.655248515437549E-2</v>
      </c>
      <c r="CK383" s="62">
        <v>15.388</v>
      </c>
      <c r="CL383" s="62">
        <v>150</v>
      </c>
      <c r="CM383" s="62">
        <v>0.27247234419217831</v>
      </c>
      <c r="CN383" s="62">
        <v>15.45</v>
      </c>
      <c r="CO383" s="62">
        <v>18725</v>
      </c>
      <c r="CP383" s="62">
        <v>36.694375598317954</v>
      </c>
      <c r="CQ383" s="62">
        <v>15.526</v>
      </c>
      <c r="CR383" s="62">
        <v>10</v>
      </c>
      <c r="CS383" s="62">
        <v>2.0914692025612806E-2</v>
      </c>
      <c r="CT383" s="62">
        <v>15.526</v>
      </c>
      <c r="CU383" s="62">
        <v>10</v>
      </c>
      <c r="CV383" s="62">
        <v>2.2225294644428371E-2</v>
      </c>
      <c r="CW383" s="62">
        <v>15.526</v>
      </c>
      <c r="CX383" s="62">
        <v>218230</v>
      </c>
      <c r="CY383" s="62">
        <v>513.95310701374933</v>
      </c>
      <c r="CZ383" s="62">
        <v>15.55</v>
      </c>
      <c r="DA383" s="62">
        <v>1010</v>
      </c>
      <c r="DB383" s="62">
        <v>2.523261200617501</v>
      </c>
      <c r="DC383" s="62">
        <v>15.616</v>
      </c>
      <c r="DD383" s="62">
        <v>10</v>
      </c>
      <c r="DE383" s="62">
        <v>2.6035340677112252E-2</v>
      </c>
      <c r="DF383" s="62">
        <v>15.69</v>
      </c>
      <c r="DG383" s="62">
        <v>2115</v>
      </c>
      <c r="DH383" s="62">
        <v>5.7829764758366773</v>
      </c>
      <c r="DI383" s="62">
        <v>0</v>
      </c>
      <c r="DJ383" s="62">
        <v>0</v>
      </c>
      <c r="DK383" s="62">
        <v>0</v>
      </c>
      <c r="DL383" s="62">
        <v>0</v>
      </c>
      <c r="DM383" s="62">
        <v>0</v>
      </c>
      <c r="DN383" s="62">
        <v>0</v>
      </c>
      <c r="DO383" s="62">
        <v>15.79</v>
      </c>
      <c r="DP383" s="62">
        <v>7920</v>
      </c>
      <c r="DQ383" s="62">
        <v>24.275579560068074</v>
      </c>
      <c r="DR383" s="62">
        <v>0</v>
      </c>
      <c r="DS383" s="62">
        <v>0</v>
      </c>
      <c r="DT383" s="62">
        <v>0</v>
      </c>
      <c r="DU383" s="62">
        <v>0</v>
      </c>
      <c r="DV383" s="62">
        <v>0</v>
      </c>
      <c r="DW383" s="62">
        <v>0</v>
      </c>
      <c r="DX383" s="62">
        <v>15.86</v>
      </c>
      <c r="DY383" s="62">
        <v>6215</v>
      </c>
      <c r="DZ383" s="62">
        <v>21.028268106872709</v>
      </c>
      <c r="EA383" s="62"/>
      <c r="EB383" s="62"/>
      <c r="EC383" s="62"/>
      <c r="ED383" s="62"/>
      <c r="EE383" s="62"/>
      <c r="EF383" s="62"/>
      <c r="EG383" s="62">
        <v>15.94</v>
      </c>
      <c r="EH383" s="62">
        <v>93755</v>
      </c>
      <c r="EI383" s="62">
        <v>342.92180207811708</v>
      </c>
      <c r="EJ383" s="62"/>
      <c r="EK383" s="62">
        <v>0</v>
      </c>
      <c r="EL383" s="62">
        <v>0</v>
      </c>
      <c r="EM383" s="62">
        <v>0</v>
      </c>
      <c r="EN383" s="62">
        <v>0</v>
      </c>
      <c r="EO383" s="62">
        <v>0</v>
      </c>
      <c r="EP383" s="62">
        <v>15.95</v>
      </c>
      <c r="EQ383" s="62">
        <v>360</v>
      </c>
      <c r="ER383" s="62">
        <v>1.4089046769366411</v>
      </c>
      <c r="ES383" s="62">
        <v>15.98</v>
      </c>
      <c r="ET383" s="62">
        <v>3555</v>
      </c>
      <c r="EU383" s="62">
        <v>14.758028337506381</v>
      </c>
      <c r="EV383" s="62">
        <v>15.97</v>
      </c>
      <c r="EW383" s="62">
        <v>350</v>
      </c>
      <c r="EX383" s="62">
        <v>1.5311166231087225</v>
      </c>
      <c r="EY383" s="62">
        <v>15.95</v>
      </c>
      <c r="EZ383" s="62">
        <v>53875</v>
      </c>
      <c r="FA383" s="62">
        <v>246.31113401481107</v>
      </c>
      <c r="FB383" s="62">
        <v>15.939</v>
      </c>
      <c r="FC383" s="62">
        <v>55</v>
      </c>
      <c r="FD383" s="62">
        <v>0.26103187995614868</v>
      </c>
      <c r="FE383" s="62">
        <v>15.93</v>
      </c>
      <c r="FF383" s="62">
        <v>1695</v>
      </c>
      <c r="FG383" s="62">
        <v>8.3135446120633052</v>
      </c>
      <c r="FH383" s="62">
        <v>15.821999999999999</v>
      </c>
      <c r="FI383" s="62">
        <v>35</v>
      </c>
      <c r="FJ383" s="62">
        <v>0.17767366777085244</v>
      </c>
      <c r="FK383" s="62">
        <v>15.73</v>
      </c>
      <c r="FL383" s="76">
        <v>6780</v>
      </c>
      <c r="FM383" s="76">
        <v>35.432529441591321</v>
      </c>
      <c r="FN383" s="76">
        <v>15.707000000000001</v>
      </c>
      <c r="FO383" s="76">
        <v>10</v>
      </c>
      <c r="FP383" s="76">
        <v>5.3419289559001042E-2</v>
      </c>
      <c r="FQ383" s="76">
        <v>15.686999999999999</v>
      </c>
      <c r="FR383" s="76">
        <v>20</v>
      </c>
      <c r="FS383" s="76">
        <v>0.10884056871227958</v>
      </c>
      <c r="FT383" s="76">
        <v>15.667</v>
      </c>
      <c r="FU383" s="76">
        <v>0</v>
      </c>
      <c r="FV383" s="76">
        <v>0</v>
      </c>
      <c r="FW383" s="76">
        <v>15.65</v>
      </c>
      <c r="FX383" s="76">
        <v>101955</v>
      </c>
      <c r="FY383" s="76">
        <v>572.096291080622</v>
      </c>
      <c r="FZ383" s="76">
        <v>15.651999999999999</v>
      </c>
      <c r="GA383" s="76">
        <v>0</v>
      </c>
      <c r="GB383" s="76">
        <v>0</v>
      </c>
      <c r="GC383" s="62">
        <v>15.653</v>
      </c>
      <c r="GD383" s="62">
        <v>25</v>
      </c>
      <c r="GE383" s="62">
        <v>0.14289669356294213</v>
      </c>
      <c r="GF383" s="62">
        <v>15.654999999999999</v>
      </c>
      <c r="GG383" s="62">
        <v>0</v>
      </c>
      <c r="GH383" s="62">
        <v>0</v>
      </c>
      <c r="GI383" s="62">
        <v>15.656000000000001</v>
      </c>
      <c r="GJ383" s="62">
        <v>180</v>
      </c>
      <c r="GK383" s="62">
        <v>1.0406409788432618</v>
      </c>
      <c r="GL383" s="62">
        <v>15.657999999999999</v>
      </c>
      <c r="GM383" s="62">
        <v>0</v>
      </c>
      <c r="GN383" s="62">
        <v>0</v>
      </c>
      <c r="GO383" s="62">
        <v>15.66</v>
      </c>
      <c r="GP383" s="62">
        <v>7860</v>
      </c>
      <c r="GQ383" s="62">
        <v>45.613000075026569</v>
      </c>
      <c r="GR383" s="62">
        <v>15.66</v>
      </c>
      <c r="GS383" s="62">
        <v>0</v>
      </c>
      <c r="GT383" s="62">
        <v>0</v>
      </c>
      <c r="GU383" s="62">
        <v>15.66</v>
      </c>
      <c r="GV383" s="62">
        <v>230</v>
      </c>
      <c r="GW383" s="62">
        <v>1.314694589547339</v>
      </c>
      <c r="GX383" s="62">
        <v>15.66</v>
      </c>
      <c r="GY383" s="62">
        <v>0</v>
      </c>
      <c r="GZ383" s="62">
        <v>0</v>
      </c>
      <c r="HA383" s="62">
        <v>15.66</v>
      </c>
      <c r="HB383" s="62">
        <v>11785</v>
      </c>
      <c r="HC383" s="62">
        <v>65.338446078773686</v>
      </c>
      <c r="HD383" s="62">
        <v>15.68</v>
      </c>
      <c r="HE383" s="62">
        <v>0</v>
      </c>
      <c r="HF383" s="62">
        <v>0</v>
      </c>
      <c r="HG383" s="62">
        <v>0</v>
      </c>
      <c r="HH383" s="62">
        <v>0</v>
      </c>
      <c r="HI383" s="62">
        <v>0</v>
      </c>
      <c r="HJ383" s="62">
        <v>0</v>
      </c>
      <c r="HK383" s="62">
        <v>0</v>
      </c>
      <c r="HL383" s="62">
        <v>0</v>
      </c>
      <c r="HM383" s="62">
        <v>15.71</v>
      </c>
      <c r="HN383" s="62">
        <v>0</v>
      </c>
      <c r="HO383" s="62">
        <v>0</v>
      </c>
      <c r="HP383" s="62">
        <v>15.71</v>
      </c>
      <c r="HQ383" s="62">
        <v>0</v>
      </c>
      <c r="HR383" s="62">
        <v>0</v>
      </c>
    </row>
    <row r="384" spans="32:226" s="43" customFormat="1">
      <c r="AF384" s="54">
        <v>42563</v>
      </c>
      <c r="AG384" s="43">
        <v>13.875</v>
      </c>
      <c r="AH384" s="43">
        <v>141095</v>
      </c>
      <c r="AI384" s="43">
        <f t="shared" si="87"/>
        <v>141095</v>
      </c>
      <c r="AK384" s="58">
        <f t="shared" si="88"/>
        <v>42285</v>
      </c>
      <c r="AL384" s="43">
        <f t="shared" si="93"/>
        <v>379</v>
      </c>
      <c r="AM384" s="43">
        <f>IF(AK384="","",NETWORKDAYS(AK384,$AM$2,FERIADOS!$A$1:$A$830)-1)</f>
        <v>309</v>
      </c>
      <c r="AN384" s="63">
        <v>3.7852999999999999</v>
      </c>
      <c r="AO384" s="43">
        <f t="shared" si="89"/>
        <v>15.23</v>
      </c>
      <c r="AP384" s="50">
        <f t="shared" si="90"/>
        <v>253010</v>
      </c>
      <c r="AQ384" s="59">
        <f t="shared" si="92"/>
        <v>597.77625086329226</v>
      </c>
      <c r="AR384" s="59">
        <f t="shared" si="91"/>
        <v>0</v>
      </c>
      <c r="AS384" s="72">
        <v>42285</v>
      </c>
      <c r="AT384" s="73">
        <v>2724.4911413933714</v>
      </c>
      <c r="AU384" s="62">
        <v>0</v>
      </c>
      <c r="AV384" s="62">
        <v>0</v>
      </c>
      <c r="AW384" s="62">
        <v>0</v>
      </c>
      <c r="AX384" s="62">
        <v>0</v>
      </c>
      <c r="AY384" s="62">
        <v>0</v>
      </c>
      <c r="AZ384" s="62">
        <v>0</v>
      </c>
      <c r="BA384" s="62">
        <v>0</v>
      </c>
      <c r="BB384" s="62">
        <v>0</v>
      </c>
      <c r="BC384" s="62">
        <v>0</v>
      </c>
      <c r="BD384" s="62">
        <v>0</v>
      </c>
      <c r="BE384" s="62">
        <v>0</v>
      </c>
      <c r="BF384" s="62">
        <v>0</v>
      </c>
      <c r="BG384" s="62">
        <v>14.159000000000001</v>
      </c>
      <c r="BH384" s="62">
        <v>17390</v>
      </c>
      <c r="BI384" s="62">
        <v>2.6906539743804361</v>
      </c>
      <c r="BJ384" s="62">
        <v>14.180999999999999</v>
      </c>
      <c r="BK384" s="62">
        <v>5860</v>
      </c>
      <c r="BL384" s="62">
        <v>1.9523083642312165</v>
      </c>
      <c r="BM384" s="62">
        <v>14.321</v>
      </c>
      <c r="BN384" s="74">
        <v>134070</v>
      </c>
      <c r="BO384" s="75">
        <v>70.298797103691697</v>
      </c>
      <c r="BP384" s="62">
        <v>14.35</v>
      </c>
      <c r="BQ384" s="62">
        <v>220</v>
      </c>
      <c r="BR384" s="62">
        <v>0.15277636847292797</v>
      </c>
      <c r="BS384" s="62">
        <v>14.555</v>
      </c>
      <c r="BT384" s="62">
        <v>6415</v>
      </c>
      <c r="BU384" s="62">
        <v>5.4570500230024814</v>
      </c>
      <c r="BV384" s="62">
        <v>14.775</v>
      </c>
      <c r="BW384" s="62">
        <v>97945</v>
      </c>
      <c r="BX384" s="62">
        <v>100.53485518465817</v>
      </c>
      <c r="BY384" s="62">
        <v>14.904999999999999</v>
      </c>
      <c r="BZ384" s="62">
        <v>1900</v>
      </c>
      <c r="CA384" s="62">
        <v>2.2465714736924562</v>
      </c>
      <c r="CB384" s="62">
        <v>15.03</v>
      </c>
      <c r="CC384" s="62">
        <v>1555</v>
      </c>
      <c r="CD384" s="62">
        <v>2.0863768617129392</v>
      </c>
      <c r="CE384" s="62">
        <v>15.07</v>
      </c>
      <c r="CF384" s="62">
        <v>16230</v>
      </c>
      <c r="CG384" s="62">
        <v>24.43636185477472</v>
      </c>
      <c r="CH384" s="62">
        <v>15.11</v>
      </c>
      <c r="CI384" s="62">
        <v>5</v>
      </c>
      <c r="CJ384" s="62">
        <v>8.2892226088633197E-3</v>
      </c>
      <c r="CK384" s="62">
        <v>15.145</v>
      </c>
      <c r="CL384" s="62">
        <v>435</v>
      </c>
      <c r="CM384" s="62">
        <v>0.79177175417525281</v>
      </c>
      <c r="CN384" s="62">
        <v>15.215</v>
      </c>
      <c r="CO384" s="62">
        <v>23255</v>
      </c>
      <c r="CP384" s="62">
        <v>45.648390314947541</v>
      </c>
      <c r="CQ384" s="62">
        <v>15.225</v>
      </c>
      <c r="CR384" s="62">
        <v>5</v>
      </c>
      <c r="CS384" s="62">
        <v>1.0485829568576036E-2</v>
      </c>
      <c r="CT384" s="62">
        <v>15.225</v>
      </c>
      <c r="CU384" s="62">
        <v>5</v>
      </c>
      <c r="CV384" s="62">
        <v>1.1142325171556503E-2</v>
      </c>
      <c r="CW384" s="62">
        <v>15.225</v>
      </c>
      <c r="CX384" s="62">
        <v>253010</v>
      </c>
      <c r="CY384" s="62">
        <v>597.77625086329226</v>
      </c>
      <c r="CZ384" s="62">
        <v>15.265000000000001</v>
      </c>
      <c r="DA384" s="62">
        <v>345</v>
      </c>
      <c r="DB384" s="62">
        <v>0.86392279790999627</v>
      </c>
      <c r="DC384" s="62">
        <v>15.291</v>
      </c>
      <c r="DD384" s="62">
        <v>15</v>
      </c>
      <c r="DE384" s="62">
        <v>3.9177444419784935E-2</v>
      </c>
      <c r="DF384" s="62">
        <v>15.32</v>
      </c>
      <c r="DG384" s="62">
        <v>260</v>
      </c>
      <c r="DH384" s="62">
        <v>0.71391748915048225</v>
      </c>
      <c r="DI384" s="62">
        <v>0</v>
      </c>
      <c r="DJ384" s="62">
        <v>0</v>
      </c>
      <c r="DK384" s="62">
        <v>0</v>
      </c>
      <c r="DL384" s="62">
        <v>0</v>
      </c>
      <c r="DM384" s="62">
        <v>0</v>
      </c>
      <c r="DN384" s="62">
        <v>0</v>
      </c>
      <c r="DO384" s="62">
        <v>15.42</v>
      </c>
      <c r="DP384" s="62">
        <v>4920</v>
      </c>
      <c r="DQ384" s="62">
        <v>15.149945814734535</v>
      </c>
      <c r="DR384" s="62">
        <v>0</v>
      </c>
      <c r="DS384" s="62">
        <v>0</v>
      </c>
      <c r="DT384" s="62">
        <v>0</v>
      </c>
      <c r="DU384" s="62">
        <v>0</v>
      </c>
      <c r="DV384" s="62">
        <v>0</v>
      </c>
      <c r="DW384" s="62">
        <v>0</v>
      </c>
      <c r="DX384" s="62">
        <v>15.47</v>
      </c>
      <c r="DY384" s="62">
        <v>1360</v>
      </c>
      <c r="DZ384" s="62">
        <v>4.6275090381826196</v>
      </c>
      <c r="EA384" s="62"/>
      <c r="EB384" s="62"/>
      <c r="EC384" s="62"/>
      <c r="ED384" s="62"/>
      <c r="EE384" s="62"/>
      <c r="EF384" s="62"/>
      <c r="EG384" s="62">
        <v>15.49</v>
      </c>
      <c r="EH384" s="62">
        <v>141255</v>
      </c>
      <c r="EI384" s="62">
        <v>520.75217885024676</v>
      </c>
      <c r="EJ384" s="62"/>
      <c r="EK384" s="62">
        <v>0</v>
      </c>
      <c r="EL384" s="62">
        <v>0</v>
      </c>
      <c r="EM384" s="62">
        <v>0</v>
      </c>
      <c r="EN384" s="62">
        <v>0</v>
      </c>
      <c r="EO384" s="62">
        <v>0</v>
      </c>
      <c r="EP384" s="62">
        <v>15.5</v>
      </c>
      <c r="EQ384" s="62">
        <v>1670</v>
      </c>
      <c r="ER384" s="62">
        <v>6.5925554412520544</v>
      </c>
      <c r="ES384" s="62">
        <v>15.53</v>
      </c>
      <c r="ET384" s="62">
        <v>4495</v>
      </c>
      <c r="EU384" s="62">
        <v>18.837881103312476</v>
      </c>
      <c r="EV384" s="62">
        <v>15.513</v>
      </c>
      <c r="EW384" s="62">
        <v>5300</v>
      </c>
      <c r="EX384" s="62">
        <v>23.431980683902896</v>
      </c>
      <c r="EY384" s="62">
        <v>15.5</v>
      </c>
      <c r="EZ384" s="62">
        <v>98525</v>
      </c>
      <c r="FA384" s="62">
        <v>455.51649763083577</v>
      </c>
      <c r="FB384" s="62">
        <v>15.484</v>
      </c>
      <c r="FC384" s="62">
        <v>210</v>
      </c>
      <c r="FD384" s="62">
        <v>1.0089433057576656</v>
      </c>
      <c r="FE384" s="62">
        <v>15.47</v>
      </c>
      <c r="FF384" s="62">
        <v>19080</v>
      </c>
      <c r="FG384" s="62">
        <v>94.839123108776391</v>
      </c>
      <c r="FH384" s="62">
        <v>15.432</v>
      </c>
      <c r="FI384" s="62">
        <v>240</v>
      </c>
      <c r="FJ384" s="62">
        <v>1.232205418455109</v>
      </c>
      <c r="FK384" s="62">
        <v>15.4</v>
      </c>
      <c r="FL384" s="76">
        <v>10460</v>
      </c>
      <c r="FM384" s="76">
        <v>55.181882621996976</v>
      </c>
      <c r="FN384" s="76">
        <v>15.377000000000001</v>
      </c>
      <c r="FO384" s="76">
        <v>5</v>
      </c>
      <c r="FP384" s="76">
        <v>2.6980171471877597E-2</v>
      </c>
      <c r="FQ384" s="76">
        <v>15.356999999999999</v>
      </c>
      <c r="FR384" s="76">
        <v>265</v>
      </c>
      <c r="FS384" s="76">
        <v>1.457689893769595</v>
      </c>
      <c r="FT384" s="76">
        <v>15.337</v>
      </c>
      <c r="FU384" s="76">
        <v>10</v>
      </c>
      <c r="FV384" s="76">
        <v>5.598302455343309E-2</v>
      </c>
      <c r="FW384" s="76">
        <v>15.32</v>
      </c>
      <c r="FX384" s="76">
        <v>100795</v>
      </c>
      <c r="FY384" s="76">
        <v>572.47360366015789</v>
      </c>
      <c r="FZ384" s="76">
        <v>15.32</v>
      </c>
      <c r="GA384" s="76">
        <v>0</v>
      </c>
      <c r="GB384" s="76">
        <v>0</v>
      </c>
      <c r="GC384" s="62">
        <v>15.32</v>
      </c>
      <c r="GD384" s="62">
        <v>30</v>
      </c>
      <c r="GE384" s="62">
        <v>0.17382494177327193</v>
      </c>
      <c r="GF384" s="62">
        <v>15.32</v>
      </c>
      <c r="GG384" s="62">
        <v>0</v>
      </c>
      <c r="GH384" s="62">
        <v>0</v>
      </c>
      <c r="GI384" s="62">
        <v>15.32</v>
      </c>
      <c r="GJ384" s="62">
        <v>505</v>
      </c>
      <c r="GK384" s="62">
        <v>2.9642914778216674</v>
      </c>
      <c r="GL384" s="62">
        <v>15.32</v>
      </c>
      <c r="GM384" s="62">
        <v>5</v>
      </c>
      <c r="GN384" s="62">
        <v>2.9530732473855546E-2</v>
      </c>
      <c r="GO384" s="62">
        <v>15.32</v>
      </c>
      <c r="GP384" s="62">
        <v>8090</v>
      </c>
      <c r="GQ384" s="62">
        <v>47.814427268708819</v>
      </c>
      <c r="GR384" s="62">
        <v>15.335000000000001</v>
      </c>
      <c r="GS384" s="62">
        <v>0</v>
      </c>
      <c r="GT384" s="62">
        <v>0</v>
      </c>
      <c r="GU384" s="62">
        <v>15.348000000000001</v>
      </c>
      <c r="GV384" s="62">
        <v>750</v>
      </c>
      <c r="GW384" s="62">
        <v>4.3688597309708319</v>
      </c>
      <c r="GX384" s="62">
        <v>15.359</v>
      </c>
      <c r="GY384" s="62">
        <v>0</v>
      </c>
      <c r="GZ384" s="62">
        <v>0</v>
      </c>
      <c r="HA384" s="62">
        <v>15.37</v>
      </c>
      <c r="HB384" s="62">
        <v>7470</v>
      </c>
      <c r="HC384" s="62">
        <v>42.236148224355965</v>
      </c>
      <c r="HD384" s="62">
        <v>15.39</v>
      </c>
      <c r="HE384" s="62">
        <v>0</v>
      </c>
      <c r="HF384" s="62">
        <v>0</v>
      </c>
      <c r="HG384" s="62">
        <v>0</v>
      </c>
      <c r="HH384" s="62">
        <v>0</v>
      </c>
      <c r="HI384" s="62">
        <v>0</v>
      </c>
      <c r="HJ384" s="62">
        <v>0</v>
      </c>
      <c r="HK384" s="62">
        <v>0</v>
      </c>
      <c r="HL384" s="62">
        <v>0</v>
      </c>
      <c r="HM384" s="62">
        <v>15.42</v>
      </c>
      <c r="HN384" s="62">
        <v>0</v>
      </c>
      <c r="HO384" s="62">
        <v>0</v>
      </c>
      <c r="HP384" s="62">
        <v>15.42</v>
      </c>
      <c r="HQ384" s="62">
        <v>0</v>
      </c>
      <c r="HR384" s="62">
        <v>0</v>
      </c>
    </row>
    <row r="385" spans="32:226" s="43" customFormat="1">
      <c r="AF385" s="54">
        <v>42564</v>
      </c>
      <c r="AG385" s="43">
        <v>13.855</v>
      </c>
      <c r="AH385" s="43">
        <v>131904</v>
      </c>
      <c r="AI385" s="43">
        <f t="shared" si="87"/>
        <v>131904</v>
      </c>
      <c r="AK385" s="58">
        <f t="shared" si="88"/>
        <v>42284</v>
      </c>
      <c r="AL385" s="43">
        <f t="shared" si="93"/>
        <v>380</v>
      </c>
      <c r="AM385" s="43">
        <f>IF(AK385="","",NETWORKDAYS(AK385,$AM$2,FERIADOS!$A$1:$A$830)-1)</f>
        <v>310</v>
      </c>
      <c r="AN385" s="63">
        <v>3.8862000000000001</v>
      </c>
      <c r="AO385" s="43">
        <f t="shared" si="89"/>
        <v>15.48</v>
      </c>
      <c r="AP385" s="50">
        <f t="shared" si="90"/>
        <v>406810</v>
      </c>
      <c r="AQ385" s="59">
        <f t="shared" si="92"/>
        <v>934.17361988754362</v>
      </c>
      <c r="AR385" s="59">
        <f t="shared" si="91"/>
        <v>0</v>
      </c>
      <c r="AS385" s="72">
        <v>42284</v>
      </c>
      <c r="AT385" s="73">
        <v>3285.5498648223306</v>
      </c>
      <c r="AU385" s="62">
        <v>0</v>
      </c>
      <c r="AV385" s="62">
        <v>0</v>
      </c>
      <c r="AW385" s="62">
        <v>0</v>
      </c>
      <c r="AX385" s="62">
        <v>0</v>
      </c>
      <c r="AY385" s="62">
        <v>0</v>
      </c>
      <c r="AZ385" s="62">
        <v>0</v>
      </c>
      <c r="BA385" s="62">
        <v>0</v>
      </c>
      <c r="BB385" s="62">
        <v>0</v>
      </c>
      <c r="BC385" s="62">
        <v>0</v>
      </c>
      <c r="BD385" s="62">
        <v>0</v>
      </c>
      <c r="BE385" s="62">
        <v>0</v>
      </c>
      <c r="BF385" s="62">
        <v>0</v>
      </c>
      <c r="BG385" s="62">
        <v>14.18</v>
      </c>
      <c r="BH385" s="62">
        <v>52750</v>
      </c>
      <c r="BI385" s="62">
        <v>8.4113493159736699</v>
      </c>
      <c r="BJ385" s="62">
        <v>14.24</v>
      </c>
      <c r="BK385" s="62">
        <v>7410</v>
      </c>
      <c r="BL385" s="62">
        <v>2.4668304845035989</v>
      </c>
      <c r="BM385" s="62">
        <v>14.4</v>
      </c>
      <c r="BN385" s="74">
        <v>146325</v>
      </c>
      <c r="BO385" s="75">
        <v>75.893942482681325</v>
      </c>
      <c r="BP385" s="62">
        <v>14.5</v>
      </c>
      <c r="BQ385" s="62">
        <v>10</v>
      </c>
      <c r="BR385" s="62">
        <v>6.8342428221255377E-3</v>
      </c>
      <c r="BS385" s="62">
        <v>14.69</v>
      </c>
      <c r="BT385" s="62">
        <v>420</v>
      </c>
      <c r="BU385" s="62">
        <v>0.35079081006341684</v>
      </c>
      <c r="BV385" s="62">
        <v>14.88</v>
      </c>
      <c r="BW385" s="62">
        <v>24195</v>
      </c>
      <c r="BX385" s="62">
        <v>24.34523640552904</v>
      </c>
      <c r="BY385" s="62">
        <v>15</v>
      </c>
      <c r="BZ385" s="62">
        <v>3375</v>
      </c>
      <c r="CA385" s="62">
        <v>3.9075763871669689</v>
      </c>
      <c r="CB385" s="62">
        <v>15.14</v>
      </c>
      <c r="CC385" s="62">
        <v>670</v>
      </c>
      <c r="CD385" s="62">
        <v>0.87918078978527059</v>
      </c>
      <c r="CE385" s="62">
        <v>15.2</v>
      </c>
      <c r="CF385" s="62">
        <v>38515</v>
      </c>
      <c r="CG385" s="62">
        <v>56.649945499234796</v>
      </c>
      <c r="CH385" s="62">
        <v>15.276999999999999</v>
      </c>
      <c r="CI385" s="62">
        <v>0</v>
      </c>
      <c r="CJ385" s="62">
        <v>0</v>
      </c>
      <c r="CK385" s="62">
        <v>15.343999999999999</v>
      </c>
      <c r="CL385" s="62">
        <v>0</v>
      </c>
      <c r="CM385" s="62">
        <v>0</v>
      </c>
      <c r="CN385" s="62">
        <v>15.395</v>
      </c>
      <c r="CO385" s="62">
        <v>23550</v>
      </c>
      <c r="CP385" s="62">
        <v>45.043373768699993</v>
      </c>
      <c r="CQ385" s="62">
        <v>15.454000000000001</v>
      </c>
      <c r="CR385" s="62">
        <v>5</v>
      </c>
      <c r="CS385" s="62">
        <v>1.0203954224507032E-2</v>
      </c>
      <c r="CT385" s="62">
        <v>15.454000000000001</v>
      </c>
      <c r="CU385" s="62">
        <v>5</v>
      </c>
      <c r="CV385" s="62">
        <v>1.083829507706293E-2</v>
      </c>
      <c r="CW385" s="62">
        <v>15.454000000000001</v>
      </c>
      <c r="CX385" s="62">
        <v>406810</v>
      </c>
      <c r="CY385" s="62">
        <v>934.17361988754362</v>
      </c>
      <c r="CZ385" s="62">
        <v>15.515000000000001</v>
      </c>
      <c r="DA385" s="62">
        <v>0</v>
      </c>
      <c r="DB385" s="62">
        <v>0</v>
      </c>
      <c r="DC385" s="62">
        <v>15.541</v>
      </c>
      <c r="DD385" s="62">
        <v>0</v>
      </c>
      <c r="DE385" s="62">
        <v>0</v>
      </c>
      <c r="DF385" s="62">
        <v>15.57</v>
      </c>
      <c r="DG385" s="62">
        <v>2480</v>
      </c>
      <c r="DH385" s="62">
        <v>6.6112313938920044</v>
      </c>
      <c r="DI385" s="62">
        <v>0</v>
      </c>
      <c r="DJ385" s="62">
        <v>0</v>
      </c>
      <c r="DK385" s="62">
        <v>0</v>
      </c>
      <c r="DL385" s="62">
        <v>0</v>
      </c>
      <c r="DM385" s="62">
        <v>0</v>
      </c>
      <c r="DN385" s="62">
        <v>0</v>
      </c>
      <c r="DO385" s="62">
        <v>15.65</v>
      </c>
      <c r="DP385" s="62">
        <v>10490</v>
      </c>
      <c r="DQ385" s="62">
        <v>31.346714463234566</v>
      </c>
      <c r="DR385" s="62">
        <v>0</v>
      </c>
      <c r="DS385" s="62">
        <v>0</v>
      </c>
      <c r="DT385" s="62">
        <v>0</v>
      </c>
      <c r="DU385" s="62">
        <v>0</v>
      </c>
      <c r="DV385" s="62">
        <v>0</v>
      </c>
      <c r="DW385" s="62">
        <v>0</v>
      </c>
      <c r="DX385" s="62">
        <v>15.679</v>
      </c>
      <c r="DY385" s="62">
        <v>12935</v>
      </c>
      <c r="DZ385" s="62">
        <v>42.700481279152811</v>
      </c>
      <c r="EA385" s="62"/>
      <c r="EB385" s="62"/>
      <c r="EC385" s="62"/>
      <c r="ED385" s="62"/>
      <c r="EE385" s="62"/>
      <c r="EF385" s="62"/>
      <c r="EG385" s="62">
        <v>15.7</v>
      </c>
      <c r="EH385" s="62">
        <v>112200</v>
      </c>
      <c r="EI385" s="62">
        <v>401.03386371195813</v>
      </c>
      <c r="EJ385" s="62"/>
      <c r="EK385" s="62">
        <v>0</v>
      </c>
      <c r="EL385" s="62">
        <v>0</v>
      </c>
      <c r="EM385" s="62">
        <v>0</v>
      </c>
      <c r="EN385" s="62">
        <v>0</v>
      </c>
      <c r="EO385" s="62">
        <v>0</v>
      </c>
      <c r="EP385" s="62">
        <v>15.715999999999999</v>
      </c>
      <c r="EQ385" s="62">
        <v>75</v>
      </c>
      <c r="ER385" s="62">
        <v>0.28682320828632635</v>
      </c>
      <c r="ES385" s="62">
        <v>15.73</v>
      </c>
      <c r="ET385" s="62">
        <v>5350</v>
      </c>
      <c r="EU385" s="62">
        <v>21.718399007827788</v>
      </c>
      <c r="EV385" s="62">
        <v>15.686</v>
      </c>
      <c r="EW385" s="62">
        <v>1095</v>
      </c>
      <c r="EX385" s="62">
        <v>4.6911112660287975</v>
      </c>
      <c r="EY385" s="62">
        <v>15.65</v>
      </c>
      <c r="EZ385" s="62">
        <v>53425</v>
      </c>
      <c r="FA385" s="62">
        <v>239.43636850835648</v>
      </c>
      <c r="FB385" s="62">
        <v>15.638999999999999</v>
      </c>
      <c r="FC385" s="62">
        <v>500</v>
      </c>
      <c r="FD385" s="62">
        <v>2.3272742532572535</v>
      </c>
      <c r="FE385" s="62">
        <v>15.63</v>
      </c>
      <c r="FF385" s="62">
        <v>5135</v>
      </c>
      <c r="FG385" s="62">
        <v>24.712391726784759</v>
      </c>
      <c r="FH385" s="62">
        <v>15.587</v>
      </c>
      <c r="FI385" s="62">
        <v>45</v>
      </c>
      <c r="FJ385" s="62">
        <v>0.22364238731337208</v>
      </c>
      <c r="FK385" s="62">
        <v>15.55</v>
      </c>
      <c r="FL385" s="76">
        <v>19275</v>
      </c>
      <c r="FM385" s="76">
        <v>98.412993193486585</v>
      </c>
      <c r="FN385" s="76">
        <v>15.526999999999999</v>
      </c>
      <c r="FO385" s="76">
        <v>600</v>
      </c>
      <c r="FP385" s="76">
        <v>3.1322583339100736</v>
      </c>
      <c r="FQ385" s="76">
        <v>15.507</v>
      </c>
      <c r="FR385" s="76">
        <v>8295</v>
      </c>
      <c r="FS385" s="76">
        <v>44.127626065610563</v>
      </c>
      <c r="FT385" s="76">
        <v>15.487</v>
      </c>
      <c r="FU385" s="76">
        <v>2460</v>
      </c>
      <c r="FV385" s="76">
        <v>13.313783088315663</v>
      </c>
      <c r="FW385" s="76">
        <v>15.47</v>
      </c>
      <c r="FX385" s="76">
        <v>164490</v>
      </c>
      <c r="FY385" s="76">
        <v>902.83410674715083</v>
      </c>
      <c r="FZ385" s="76">
        <v>15.472</v>
      </c>
      <c r="GA385" s="76">
        <v>0</v>
      </c>
      <c r="GB385" s="76">
        <v>0</v>
      </c>
      <c r="GC385" s="62">
        <v>15.473000000000001</v>
      </c>
      <c r="GD385" s="62">
        <v>25</v>
      </c>
      <c r="GE385" s="62">
        <v>0.13986316298050613</v>
      </c>
      <c r="GF385" s="62">
        <v>15.475</v>
      </c>
      <c r="GG385" s="62">
        <v>0</v>
      </c>
      <c r="GH385" s="62">
        <v>0</v>
      </c>
      <c r="GI385" s="62">
        <v>15.475999999999999</v>
      </c>
      <c r="GJ385" s="62">
        <v>345</v>
      </c>
      <c r="GK385" s="62">
        <v>1.9535411134525409</v>
      </c>
      <c r="GL385" s="62">
        <v>15.478</v>
      </c>
      <c r="GM385" s="62">
        <v>0</v>
      </c>
      <c r="GN385" s="62">
        <v>0</v>
      </c>
      <c r="GO385" s="62">
        <v>15.48</v>
      </c>
      <c r="GP385" s="62">
        <v>39475</v>
      </c>
      <c r="GQ385" s="62">
        <v>224.67766954121976</v>
      </c>
      <c r="GR385" s="62">
        <v>15.500999999999999</v>
      </c>
      <c r="GS385" s="62">
        <v>0</v>
      </c>
      <c r="GT385" s="62">
        <v>0</v>
      </c>
      <c r="GU385" s="62">
        <v>15.519</v>
      </c>
      <c r="GV385" s="62">
        <v>590</v>
      </c>
      <c r="GW385" s="62">
        <v>3.3020453539930963</v>
      </c>
      <c r="GX385" s="62">
        <v>15.535</v>
      </c>
      <c r="GY385" s="62">
        <v>0</v>
      </c>
      <c r="GZ385" s="62">
        <v>0</v>
      </c>
      <c r="HA385" s="62">
        <v>15.55</v>
      </c>
      <c r="HB385" s="62">
        <v>12255</v>
      </c>
      <c r="HC385" s="62">
        <v>66.417954692813055</v>
      </c>
      <c r="HD385" s="62">
        <v>15.57</v>
      </c>
      <c r="HE385" s="62">
        <v>0</v>
      </c>
      <c r="HF385" s="62">
        <v>0</v>
      </c>
      <c r="HG385" s="62">
        <v>0</v>
      </c>
      <c r="HH385" s="62">
        <v>0</v>
      </c>
      <c r="HI385" s="62">
        <v>0</v>
      </c>
      <c r="HJ385" s="62">
        <v>0</v>
      </c>
      <c r="HK385" s="62">
        <v>0</v>
      </c>
      <c r="HL385" s="62">
        <v>0</v>
      </c>
      <c r="HM385" s="62">
        <v>15.6</v>
      </c>
      <c r="HN385" s="62">
        <v>0</v>
      </c>
      <c r="HO385" s="62">
        <v>0</v>
      </c>
      <c r="HP385" s="62">
        <v>15.6</v>
      </c>
      <c r="HQ385" s="62">
        <v>0</v>
      </c>
      <c r="HR385" s="62">
        <v>0</v>
      </c>
    </row>
    <row r="386" spans="32:226" s="43" customFormat="1">
      <c r="AF386" s="54">
        <v>42565</v>
      </c>
      <c r="AG386" s="43">
        <v>13.86</v>
      </c>
      <c r="AH386" s="43">
        <v>102199</v>
      </c>
      <c r="AI386" s="43">
        <f t="shared" si="87"/>
        <v>102199</v>
      </c>
      <c r="AK386" s="58">
        <f t="shared" si="88"/>
        <v>42283</v>
      </c>
      <c r="AL386" s="43">
        <f t="shared" si="93"/>
        <v>381</v>
      </c>
      <c r="AM386" s="43">
        <f>IF(AK386="","",NETWORKDAYS(AK386,$AM$2,FERIADOS!$A$1:$A$830)-1)</f>
        <v>311</v>
      </c>
      <c r="AN386" s="63">
        <v>3.8525999999999998</v>
      </c>
      <c r="AO386" s="43">
        <f t="shared" si="89"/>
        <v>15.23</v>
      </c>
      <c r="AP386" s="50">
        <f t="shared" si="90"/>
        <v>187160</v>
      </c>
      <c r="AQ386" s="59">
        <f t="shared" si="92"/>
        <v>436.7910040982577</v>
      </c>
      <c r="AR386" s="59">
        <f t="shared" si="91"/>
        <v>0</v>
      </c>
      <c r="AS386" s="72">
        <v>42283</v>
      </c>
      <c r="AT386" s="73">
        <v>2298.2232630624771</v>
      </c>
      <c r="AU386" s="62">
        <v>0</v>
      </c>
      <c r="AV386" s="62">
        <v>0</v>
      </c>
      <c r="AW386" s="62">
        <v>0</v>
      </c>
      <c r="AX386" s="62">
        <v>0</v>
      </c>
      <c r="AY386" s="62">
        <v>0</v>
      </c>
      <c r="AZ386" s="62">
        <v>0</v>
      </c>
      <c r="BA386" s="62">
        <v>0</v>
      </c>
      <c r="BB386" s="62">
        <v>0</v>
      </c>
      <c r="BC386" s="62">
        <v>0</v>
      </c>
      <c r="BD386" s="62">
        <v>0</v>
      </c>
      <c r="BE386" s="62">
        <v>0</v>
      </c>
      <c r="BF386" s="62">
        <v>0</v>
      </c>
      <c r="BG386" s="62">
        <v>14.17</v>
      </c>
      <c r="BH386" s="62">
        <v>200080</v>
      </c>
      <c r="BI386" s="62">
        <v>33.955613423956578</v>
      </c>
      <c r="BJ386" s="62">
        <v>14.249000000000001</v>
      </c>
      <c r="BK386" s="62">
        <v>27080</v>
      </c>
      <c r="BL386" s="62">
        <v>9.3272378379305234</v>
      </c>
      <c r="BM386" s="62">
        <v>14.372999999999999</v>
      </c>
      <c r="BN386" s="74">
        <v>164420</v>
      </c>
      <c r="BO386" s="75">
        <v>87.435644046043606</v>
      </c>
      <c r="BP386" s="62">
        <v>14.494999999999999</v>
      </c>
      <c r="BQ386" s="62">
        <v>210</v>
      </c>
      <c r="BR386" s="62">
        <v>0.14651013387121076</v>
      </c>
      <c r="BS386" s="62">
        <v>14.676</v>
      </c>
      <c r="BT386" s="62">
        <v>12455</v>
      </c>
      <c r="BU386" s="62">
        <v>10.595379678515002</v>
      </c>
      <c r="BV386" s="62">
        <v>14.815</v>
      </c>
      <c r="BW386" s="62">
        <v>26345</v>
      </c>
      <c r="BX386" s="62">
        <v>26.968574332914976</v>
      </c>
      <c r="BY386" s="62">
        <v>14.914999999999999</v>
      </c>
      <c r="BZ386" s="62">
        <v>915</v>
      </c>
      <c r="CA386" s="62">
        <v>1.0768530807170082</v>
      </c>
      <c r="CB386" s="62">
        <v>15.03</v>
      </c>
      <c r="CC386" s="62">
        <v>1370</v>
      </c>
      <c r="CD386" s="62">
        <v>1.8264526440457793</v>
      </c>
      <c r="CE386" s="62">
        <v>15.1</v>
      </c>
      <c r="CF386" s="62">
        <v>45840</v>
      </c>
      <c r="CG386" s="62">
        <v>68.446226815731862</v>
      </c>
      <c r="CH386" s="62">
        <v>15.141</v>
      </c>
      <c r="CI386" s="62">
        <v>415</v>
      </c>
      <c r="CJ386" s="62">
        <v>0.68151868779038005</v>
      </c>
      <c r="CK386" s="62">
        <v>15.178000000000001</v>
      </c>
      <c r="CL386" s="62">
        <v>1030</v>
      </c>
      <c r="CM386" s="62">
        <v>1.8551557234723712</v>
      </c>
      <c r="CN386" s="62">
        <v>15.205</v>
      </c>
      <c r="CO386" s="62">
        <v>12955</v>
      </c>
      <c r="CP386" s="62">
        <v>25.163333835405545</v>
      </c>
      <c r="CQ386" s="62">
        <v>15.222</v>
      </c>
      <c r="CR386" s="62">
        <v>370</v>
      </c>
      <c r="CS386" s="62">
        <v>0.76726400694684771</v>
      </c>
      <c r="CT386" s="62">
        <v>15.222</v>
      </c>
      <c r="CU386" s="62">
        <v>370</v>
      </c>
      <c r="CV386" s="62">
        <v>0.81488307346387812</v>
      </c>
      <c r="CW386" s="62">
        <v>15.222</v>
      </c>
      <c r="CX386" s="62">
        <v>187160</v>
      </c>
      <c r="CY386" s="62">
        <v>436.7910040982577</v>
      </c>
      <c r="CZ386" s="62">
        <v>15.257</v>
      </c>
      <c r="DA386" s="62">
        <v>3910</v>
      </c>
      <c r="DB386" s="62">
        <v>9.6686935970476551</v>
      </c>
      <c r="DC386" s="62">
        <v>15.276999999999999</v>
      </c>
      <c r="DD386" s="62">
        <v>4745</v>
      </c>
      <c r="DE386" s="62">
        <v>12.2359595960137</v>
      </c>
      <c r="DF386" s="62">
        <v>15.3</v>
      </c>
      <c r="DG386" s="62">
        <v>5305</v>
      </c>
      <c r="DH386" s="62">
        <v>14.378877856674402</v>
      </c>
      <c r="DI386" s="62">
        <v>0</v>
      </c>
      <c r="DJ386" s="62">
        <v>0</v>
      </c>
      <c r="DK386" s="62">
        <v>0</v>
      </c>
      <c r="DL386" s="62">
        <v>0</v>
      </c>
      <c r="DM386" s="62">
        <v>0</v>
      </c>
      <c r="DN386" s="62">
        <v>0</v>
      </c>
      <c r="DO386" s="62">
        <v>15.37</v>
      </c>
      <c r="DP386" s="62">
        <v>7775</v>
      </c>
      <c r="DQ386" s="62">
        <v>23.632462559919599</v>
      </c>
      <c r="DR386" s="62">
        <v>0</v>
      </c>
      <c r="DS386" s="62">
        <v>0</v>
      </c>
      <c r="DT386" s="62">
        <v>0</v>
      </c>
      <c r="DU386" s="62">
        <v>0</v>
      </c>
      <c r="DV386" s="62">
        <v>0</v>
      </c>
      <c r="DW386" s="62">
        <v>0</v>
      </c>
      <c r="DX386" s="62">
        <v>15.42</v>
      </c>
      <c r="DY386" s="62">
        <v>9780</v>
      </c>
      <c r="DZ386" s="62">
        <v>32.832184755669701</v>
      </c>
      <c r="EA386" s="62"/>
      <c r="EB386" s="62"/>
      <c r="EC386" s="62"/>
      <c r="ED386" s="62"/>
      <c r="EE386" s="62"/>
      <c r="EF386" s="62"/>
      <c r="EG386" s="62">
        <v>15.41</v>
      </c>
      <c r="EH386" s="62">
        <v>84570</v>
      </c>
      <c r="EI386" s="62">
        <v>307.76238688483448</v>
      </c>
      <c r="EJ386" s="62"/>
      <c r="EK386" s="62">
        <v>0</v>
      </c>
      <c r="EL386" s="62">
        <v>0</v>
      </c>
      <c r="EM386" s="62">
        <v>0</v>
      </c>
      <c r="EN386" s="62">
        <v>0</v>
      </c>
      <c r="EO386" s="62">
        <v>0</v>
      </c>
      <c r="EP386" s="62">
        <v>15.414999999999999</v>
      </c>
      <c r="EQ386" s="62">
        <v>570</v>
      </c>
      <c r="ER386" s="62">
        <v>2.221106952687748</v>
      </c>
      <c r="ES386" s="62">
        <v>15.42</v>
      </c>
      <c r="ET386" s="62">
        <v>5390</v>
      </c>
      <c r="EU386" s="62">
        <v>22.312490551905046</v>
      </c>
      <c r="EV386" s="62">
        <v>15.391999999999999</v>
      </c>
      <c r="EW386" s="62">
        <v>1905</v>
      </c>
      <c r="EX386" s="62">
        <v>8.3223628594102834</v>
      </c>
      <c r="EY386" s="62">
        <v>15.37</v>
      </c>
      <c r="EZ386" s="62">
        <v>56875</v>
      </c>
      <c r="FA386" s="62">
        <v>259.93467874381622</v>
      </c>
      <c r="FB386" s="62">
        <v>15.37</v>
      </c>
      <c r="FC386" s="62">
        <v>155</v>
      </c>
      <c r="FD386" s="62">
        <v>0.73576601193403413</v>
      </c>
      <c r="FE386" s="62">
        <v>15.35</v>
      </c>
      <c r="FF386" s="62">
        <v>9155</v>
      </c>
      <c r="FG386" s="62">
        <v>44.975324059048731</v>
      </c>
      <c r="FH386" s="62">
        <v>15.301</v>
      </c>
      <c r="FI386" s="62">
        <v>5640</v>
      </c>
      <c r="FJ386" s="62">
        <v>28.636652148845592</v>
      </c>
      <c r="FK386" s="62">
        <v>15.26</v>
      </c>
      <c r="FL386" s="76">
        <v>21595</v>
      </c>
      <c r="FM386" s="76">
        <v>112.73037658368568</v>
      </c>
      <c r="FN386" s="76">
        <v>15.243</v>
      </c>
      <c r="FO386" s="76">
        <v>0</v>
      </c>
      <c r="FP386" s="76">
        <v>0</v>
      </c>
      <c r="FQ386" s="76">
        <v>15.227</v>
      </c>
      <c r="FR386" s="76">
        <v>35</v>
      </c>
      <c r="FS386" s="76">
        <v>0.19048903706893666</v>
      </c>
      <c r="FT386" s="76">
        <v>15.212999999999999</v>
      </c>
      <c r="FU386" s="76">
        <v>1025</v>
      </c>
      <c r="FV386" s="76">
        <v>5.6769788009096338</v>
      </c>
      <c r="FW386" s="76">
        <v>15.2</v>
      </c>
      <c r="FX386" s="76">
        <v>90815</v>
      </c>
      <c r="FY386" s="76">
        <v>510.27205109075192</v>
      </c>
      <c r="FZ386" s="76">
        <v>15.2</v>
      </c>
      <c r="GA386" s="76">
        <v>0</v>
      </c>
      <c r="GB386" s="76">
        <v>0</v>
      </c>
      <c r="GC386" s="62">
        <v>15.2</v>
      </c>
      <c r="GD386" s="62">
        <v>0</v>
      </c>
      <c r="GE386" s="62">
        <v>0</v>
      </c>
      <c r="GF386" s="62">
        <v>15.2</v>
      </c>
      <c r="GG386" s="62">
        <v>0</v>
      </c>
      <c r="GH386" s="62">
        <v>0</v>
      </c>
      <c r="GI386" s="62">
        <v>15.2</v>
      </c>
      <c r="GJ386" s="62">
        <v>300</v>
      </c>
      <c r="GK386" s="62">
        <v>1.7435035728918911</v>
      </c>
      <c r="GL386" s="62">
        <v>15.2</v>
      </c>
      <c r="GM386" s="62">
        <v>0</v>
      </c>
      <c r="GN386" s="62">
        <v>0</v>
      </c>
      <c r="GO386" s="62">
        <v>15.2</v>
      </c>
      <c r="GP386" s="62">
        <v>14925</v>
      </c>
      <c r="GQ386" s="62">
        <v>87.41188490545558</v>
      </c>
      <c r="GR386" s="62">
        <v>15.215</v>
      </c>
      <c r="GS386" s="62">
        <v>25</v>
      </c>
      <c r="GT386" s="62">
        <v>0.14572570622816675</v>
      </c>
      <c r="GU386" s="62">
        <v>15.228</v>
      </c>
      <c r="GV386" s="62">
        <v>430</v>
      </c>
      <c r="GW386" s="62">
        <v>2.4843241071738986</v>
      </c>
      <c r="GX386" s="62">
        <v>15.239000000000001</v>
      </c>
      <c r="GY386" s="62">
        <v>0</v>
      </c>
      <c r="GZ386" s="62">
        <v>0</v>
      </c>
      <c r="HA386" s="62">
        <v>15.25</v>
      </c>
      <c r="HB386" s="62">
        <v>18540</v>
      </c>
      <c r="HC386" s="62">
        <v>104.06733126144071</v>
      </c>
      <c r="HD386" s="62">
        <v>15.27</v>
      </c>
      <c r="HE386" s="62">
        <v>0</v>
      </c>
      <c r="HF386" s="62">
        <v>0</v>
      </c>
      <c r="HG386" s="62">
        <v>0</v>
      </c>
      <c r="HH386" s="62">
        <v>0</v>
      </c>
      <c r="HI386" s="62">
        <v>0</v>
      </c>
      <c r="HJ386" s="62">
        <v>0</v>
      </c>
      <c r="HK386" s="62">
        <v>0</v>
      </c>
      <c r="HL386" s="62">
        <v>0</v>
      </c>
      <c r="HM386" s="62">
        <v>15.3</v>
      </c>
      <c r="HN386" s="62">
        <v>0</v>
      </c>
      <c r="HO386" s="62">
        <v>0</v>
      </c>
      <c r="HP386" s="62">
        <v>15.3</v>
      </c>
      <c r="HQ386" s="62">
        <v>0</v>
      </c>
      <c r="HR386" s="62">
        <v>0</v>
      </c>
    </row>
    <row r="387" spans="32:226" s="43" customFormat="1">
      <c r="AF387" s="54">
        <v>42566</v>
      </c>
      <c r="AG387" s="43">
        <v>13.875</v>
      </c>
      <c r="AH387" s="43">
        <v>109295</v>
      </c>
      <c r="AI387" s="43">
        <f t="shared" si="87"/>
        <v>109295</v>
      </c>
      <c r="AK387" s="58">
        <f t="shared" si="88"/>
        <v>42282</v>
      </c>
      <c r="AL387" s="43">
        <f t="shared" si="93"/>
        <v>382</v>
      </c>
      <c r="AM387" s="43">
        <f>IF(AK387="","",NETWORKDAYS(AK387,$AM$2,FERIADOS!$A$1:$A$830)-1)</f>
        <v>312</v>
      </c>
      <c r="AN387" s="63">
        <v>3.9114</v>
      </c>
      <c r="AO387" s="43">
        <f t="shared" si="89"/>
        <v>15.4</v>
      </c>
      <c r="AP387" s="50">
        <f t="shared" si="90"/>
        <v>123195</v>
      </c>
      <c r="AQ387" s="59">
        <f t="shared" si="92"/>
        <v>283.00387567690069</v>
      </c>
      <c r="AR387" s="59">
        <f t="shared" si="91"/>
        <v>0</v>
      </c>
      <c r="AS387" s="72">
        <v>42282</v>
      </c>
      <c r="AT387" s="73">
        <v>1512.0555936994137</v>
      </c>
      <c r="AU387" s="62">
        <v>0</v>
      </c>
      <c r="AV387" s="62">
        <v>0</v>
      </c>
      <c r="AW387" s="62">
        <v>0</v>
      </c>
      <c r="AX387" s="62">
        <v>0</v>
      </c>
      <c r="AY387" s="62">
        <v>0</v>
      </c>
      <c r="AZ387" s="62">
        <v>0</v>
      </c>
      <c r="BA387" s="62">
        <v>0</v>
      </c>
      <c r="BB387" s="62">
        <v>0</v>
      </c>
      <c r="BC387" s="62">
        <v>0</v>
      </c>
      <c r="BD387" s="62">
        <v>0</v>
      </c>
      <c r="BE387" s="62">
        <v>0</v>
      </c>
      <c r="BF387" s="62">
        <v>0</v>
      </c>
      <c r="BG387" s="62">
        <v>14.21</v>
      </c>
      <c r="BH387" s="62">
        <v>130000</v>
      </c>
      <c r="BI387" s="62">
        <v>22.85371212374833</v>
      </c>
      <c r="BJ387" s="62">
        <v>14.32</v>
      </c>
      <c r="BK387" s="62">
        <v>13975</v>
      </c>
      <c r="BL387" s="62">
        <v>4.8565858787399758</v>
      </c>
      <c r="BM387" s="62">
        <v>14.484</v>
      </c>
      <c r="BN387" s="74">
        <v>82570</v>
      </c>
      <c r="BO387" s="75">
        <v>43.881687867947981</v>
      </c>
      <c r="BP387" s="62">
        <v>14.711</v>
      </c>
      <c r="BQ387" s="62">
        <v>2110</v>
      </c>
      <c r="BR387" s="62">
        <v>1.463400409501566</v>
      </c>
      <c r="BS387" s="62">
        <v>14.843</v>
      </c>
      <c r="BT387" s="62">
        <v>0</v>
      </c>
      <c r="BU387" s="62">
        <v>0</v>
      </c>
      <c r="BV387" s="62">
        <v>14.945</v>
      </c>
      <c r="BW387" s="62">
        <v>15795</v>
      </c>
      <c r="BX387" s="62">
        <v>16.020533138642232</v>
      </c>
      <c r="BY387" s="62">
        <v>15.04</v>
      </c>
      <c r="BZ387" s="62">
        <v>9025</v>
      </c>
      <c r="CA387" s="62">
        <v>10.511683696106457</v>
      </c>
      <c r="CB387" s="62">
        <v>15.15</v>
      </c>
      <c r="CC387" s="62">
        <v>3100</v>
      </c>
      <c r="CD387" s="62">
        <v>4.0863790127391848</v>
      </c>
      <c r="CE387" s="62">
        <v>15.21</v>
      </c>
      <c r="CF387" s="62">
        <v>17995</v>
      </c>
      <c r="CG387" s="62">
        <v>26.549493634837205</v>
      </c>
      <c r="CH387" s="62">
        <v>15.265000000000001</v>
      </c>
      <c r="CI387" s="62">
        <v>0</v>
      </c>
      <c r="CJ387" s="62">
        <v>0</v>
      </c>
      <c r="CK387" s="62">
        <v>15.313000000000001</v>
      </c>
      <c r="CL387" s="62">
        <v>0</v>
      </c>
      <c r="CM387" s="62">
        <v>0</v>
      </c>
      <c r="CN387" s="62">
        <v>15.35</v>
      </c>
      <c r="CO387" s="62">
        <v>14450</v>
      </c>
      <c r="CP387" s="62">
        <v>27.670671815279647</v>
      </c>
      <c r="CQ387" s="62">
        <v>15.385</v>
      </c>
      <c r="CR387" s="62">
        <v>0</v>
      </c>
      <c r="CS387" s="62">
        <v>0</v>
      </c>
      <c r="CT387" s="62">
        <v>15.385</v>
      </c>
      <c r="CU387" s="62">
        <v>0</v>
      </c>
      <c r="CV387" s="62">
        <v>0</v>
      </c>
      <c r="CW387" s="62">
        <v>15.385</v>
      </c>
      <c r="CX387" s="62">
        <v>123195</v>
      </c>
      <c r="CY387" s="62">
        <v>283.00387567690069</v>
      </c>
      <c r="CZ387" s="62">
        <v>15.427</v>
      </c>
      <c r="DA387" s="62">
        <v>0</v>
      </c>
      <c r="DB387" s="62">
        <v>0</v>
      </c>
      <c r="DC387" s="62">
        <v>15.446999999999999</v>
      </c>
      <c r="DD387" s="62">
        <v>0</v>
      </c>
      <c r="DE387" s="62">
        <v>0</v>
      </c>
      <c r="DF387" s="62">
        <v>15.47</v>
      </c>
      <c r="DG387" s="62">
        <v>1855</v>
      </c>
      <c r="DH387" s="62">
        <v>4.9444941100716893</v>
      </c>
      <c r="DI387" s="62">
        <v>0</v>
      </c>
      <c r="DJ387" s="62">
        <v>0</v>
      </c>
      <c r="DK387" s="62">
        <v>0</v>
      </c>
      <c r="DL387" s="62">
        <v>0</v>
      </c>
      <c r="DM387" s="62">
        <v>0</v>
      </c>
      <c r="DN387" s="62">
        <v>0</v>
      </c>
      <c r="DO387" s="62">
        <v>15.52</v>
      </c>
      <c r="DP387" s="62">
        <v>4390</v>
      </c>
      <c r="DQ387" s="62">
        <v>13.118993090810276</v>
      </c>
      <c r="DR387" s="62">
        <v>0</v>
      </c>
      <c r="DS387" s="62">
        <v>0</v>
      </c>
      <c r="DT387" s="62">
        <v>0</v>
      </c>
      <c r="DU387" s="62">
        <v>0</v>
      </c>
      <c r="DV387" s="62">
        <v>0</v>
      </c>
      <c r="DW387" s="62">
        <v>0</v>
      </c>
      <c r="DX387" s="62">
        <v>15.53</v>
      </c>
      <c r="DY387" s="62">
        <v>695</v>
      </c>
      <c r="DZ387" s="62">
        <v>2.2948368286626137</v>
      </c>
      <c r="EA387" s="62"/>
      <c r="EB387" s="62"/>
      <c r="EC387" s="62"/>
      <c r="ED387" s="62"/>
      <c r="EE387" s="62"/>
      <c r="EF387" s="62"/>
      <c r="EG387" s="62">
        <v>15.53</v>
      </c>
      <c r="EH387" s="62">
        <v>73220</v>
      </c>
      <c r="EI387" s="62">
        <v>261.89017500829294</v>
      </c>
      <c r="EJ387" s="62"/>
      <c r="EK387" s="62">
        <v>0</v>
      </c>
      <c r="EL387" s="62">
        <v>0</v>
      </c>
      <c r="EM387" s="62">
        <v>0</v>
      </c>
      <c r="EN387" s="62">
        <v>0</v>
      </c>
      <c r="EO387" s="62">
        <v>0</v>
      </c>
      <c r="EP387" s="62">
        <v>15.525</v>
      </c>
      <c r="EQ387" s="62">
        <v>10</v>
      </c>
      <c r="ER387" s="62">
        <v>3.8293967298013883E-2</v>
      </c>
      <c r="ES387" s="62">
        <v>15.52</v>
      </c>
      <c r="ET387" s="62">
        <v>4850</v>
      </c>
      <c r="EU387" s="62">
        <v>19.729184901163059</v>
      </c>
      <c r="EV387" s="62">
        <v>15.481</v>
      </c>
      <c r="EW387" s="62">
        <v>620</v>
      </c>
      <c r="EX387" s="62">
        <v>2.6617446733913366</v>
      </c>
      <c r="EY387" s="62">
        <v>15.45</v>
      </c>
      <c r="EZ387" s="62">
        <v>58320</v>
      </c>
      <c r="FA387" s="62">
        <v>261.93872903159013</v>
      </c>
      <c r="FB387" s="62">
        <v>15.417999999999999</v>
      </c>
      <c r="FC387" s="62">
        <v>550</v>
      </c>
      <c r="FD387" s="62">
        <v>2.5682498972370311</v>
      </c>
      <c r="FE387" s="62">
        <v>15.39</v>
      </c>
      <c r="FF387" s="62">
        <v>1385</v>
      </c>
      <c r="FG387" s="62">
        <v>6.6941708801909652</v>
      </c>
      <c r="FH387" s="62">
        <v>15.363</v>
      </c>
      <c r="FI387" s="62">
        <v>0</v>
      </c>
      <c r="FJ387" s="62">
        <v>0</v>
      </c>
      <c r="FK387" s="62">
        <v>15.34</v>
      </c>
      <c r="FL387" s="76">
        <v>4425</v>
      </c>
      <c r="FM387" s="76">
        <v>22.67833253888924</v>
      </c>
      <c r="FN387" s="76">
        <v>15.317</v>
      </c>
      <c r="FO387" s="76">
        <v>0</v>
      </c>
      <c r="FP387" s="76">
        <v>0</v>
      </c>
      <c r="FQ387" s="76">
        <v>15.297000000000001</v>
      </c>
      <c r="FR387" s="76">
        <v>45</v>
      </c>
      <c r="FS387" s="76">
        <v>0.24046421070372137</v>
      </c>
      <c r="FT387" s="76">
        <v>15.276999999999999</v>
      </c>
      <c r="FU387" s="76">
        <v>0</v>
      </c>
      <c r="FV387" s="76">
        <v>0</v>
      </c>
      <c r="FW387" s="76">
        <v>15.26</v>
      </c>
      <c r="FX387" s="76">
        <v>75070</v>
      </c>
      <c r="FY387" s="76">
        <v>414.20134709971478</v>
      </c>
      <c r="FZ387" s="76">
        <v>15.257999999999999</v>
      </c>
      <c r="GA387" s="76">
        <v>0</v>
      </c>
      <c r="GB387" s="76">
        <v>0</v>
      </c>
      <c r="GC387" s="62">
        <v>15.257</v>
      </c>
      <c r="GD387" s="62">
        <v>5</v>
      </c>
      <c r="GE387" s="62">
        <v>2.8150805033308756E-2</v>
      </c>
      <c r="GF387" s="62">
        <v>15.255000000000001</v>
      </c>
      <c r="GG387" s="62">
        <v>0</v>
      </c>
      <c r="GH387" s="62">
        <v>0</v>
      </c>
      <c r="GI387" s="62">
        <v>15.254</v>
      </c>
      <c r="GJ387" s="62">
        <v>1110</v>
      </c>
      <c r="GK387" s="62">
        <v>6.3330150296176235</v>
      </c>
      <c r="GL387" s="62">
        <v>15.252000000000001</v>
      </c>
      <c r="GM387" s="62">
        <v>0</v>
      </c>
      <c r="GN387" s="62">
        <v>0</v>
      </c>
      <c r="GO387" s="62">
        <v>15.25</v>
      </c>
      <c r="GP387" s="62">
        <v>3330</v>
      </c>
      <c r="GQ387" s="62">
        <v>19.141198954269054</v>
      </c>
      <c r="GR387" s="62">
        <v>15.262</v>
      </c>
      <c r="GS387" s="62">
        <v>0</v>
      </c>
      <c r="GT387" s="62">
        <v>0</v>
      </c>
      <c r="GU387" s="62">
        <v>15.272</v>
      </c>
      <c r="GV387" s="62">
        <v>285</v>
      </c>
      <c r="GW387" s="62">
        <v>1.6160188908195185</v>
      </c>
      <c r="GX387" s="62">
        <v>15.281000000000001</v>
      </c>
      <c r="GY387" s="62">
        <v>0</v>
      </c>
      <c r="GZ387" s="62">
        <v>0</v>
      </c>
      <c r="HA387" s="62">
        <v>15.29</v>
      </c>
      <c r="HB387" s="62">
        <v>5635</v>
      </c>
      <c r="HC387" s="62">
        <v>31.040170527214823</v>
      </c>
      <c r="HD387" s="62">
        <v>15.31</v>
      </c>
      <c r="HE387" s="62">
        <v>0</v>
      </c>
      <c r="HF387" s="62">
        <v>0</v>
      </c>
      <c r="HG387" s="62">
        <v>0</v>
      </c>
      <c r="HH387" s="62">
        <v>0</v>
      </c>
      <c r="HI387" s="62">
        <v>0</v>
      </c>
      <c r="HJ387" s="62">
        <v>0</v>
      </c>
      <c r="HK387" s="62">
        <v>0</v>
      </c>
      <c r="HL387" s="62">
        <v>0</v>
      </c>
      <c r="HM387" s="62">
        <v>15.34</v>
      </c>
      <c r="HN387" s="62">
        <v>0</v>
      </c>
      <c r="HO387" s="62">
        <v>0</v>
      </c>
      <c r="HP387" s="62">
        <v>15.34</v>
      </c>
      <c r="HQ387" s="62">
        <v>0</v>
      </c>
      <c r="HR387" s="62">
        <v>0</v>
      </c>
    </row>
    <row r="388" spans="32:226" s="43" customFormat="1">
      <c r="AF388" s="54">
        <v>42569</v>
      </c>
      <c r="AG388" s="43">
        <v>13.88</v>
      </c>
      <c r="AH388" s="43">
        <v>51135</v>
      </c>
      <c r="AI388" s="43">
        <f t="shared" si="87"/>
        <v>51135</v>
      </c>
      <c r="AK388" s="58">
        <f t="shared" si="88"/>
        <v>42279</v>
      </c>
      <c r="AL388" s="43">
        <f t="shared" si="93"/>
        <v>383</v>
      </c>
      <c r="AM388" s="43">
        <f>IF(AK388="","",NETWORKDAYS(AK388,$AM$2,FERIADOS!$A$1:$A$830)-1)</f>
        <v>313</v>
      </c>
      <c r="AN388" s="63">
        <v>3.9329999999999998</v>
      </c>
      <c r="AO388" s="43">
        <f t="shared" si="89"/>
        <v>15.45</v>
      </c>
      <c r="AP388" s="50">
        <f t="shared" si="90"/>
        <v>258010</v>
      </c>
      <c r="AQ388" s="59">
        <f t="shared" si="92"/>
        <v>590.42566065259507</v>
      </c>
      <c r="AR388" s="59">
        <f t="shared" si="91"/>
        <v>0</v>
      </c>
      <c r="AS388" s="72">
        <v>42279</v>
      </c>
      <c r="AT388" s="73">
        <v>3285.0128628226516</v>
      </c>
      <c r="AU388" s="62">
        <v>0</v>
      </c>
      <c r="AV388" s="62">
        <v>0</v>
      </c>
      <c r="AW388" s="62">
        <v>0</v>
      </c>
      <c r="AX388" s="62">
        <v>0</v>
      </c>
      <c r="AY388" s="62">
        <v>0</v>
      </c>
      <c r="AZ388" s="62">
        <v>0</v>
      </c>
      <c r="BA388" s="62">
        <v>0</v>
      </c>
      <c r="BB388" s="62">
        <v>0</v>
      </c>
      <c r="BC388" s="62">
        <v>0</v>
      </c>
      <c r="BD388" s="62">
        <v>0</v>
      </c>
      <c r="BE388" s="62">
        <v>0</v>
      </c>
      <c r="BF388" s="62">
        <v>0</v>
      </c>
      <c r="BG388" s="62">
        <v>14.225</v>
      </c>
      <c r="BH388" s="62">
        <v>95570</v>
      </c>
      <c r="BI388" s="62">
        <v>17.5324172393107</v>
      </c>
      <c r="BJ388" s="62">
        <v>14.33</v>
      </c>
      <c r="BK388" s="62">
        <v>31100</v>
      </c>
      <c r="BL388" s="62">
        <v>11.010245016810236</v>
      </c>
      <c r="BM388" s="62">
        <v>14.54</v>
      </c>
      <c r="BN388" s="74">
        <v>302330</v>
      </c>
      <c r="BO388" s="75">
        <v>162.18132133275495</v>
      </c>
      <c r="BP388" s="62">
        <v>14.675000000000001</v>
      </c>
      <c r="BQ388" s="62">
        <v>1520</v>
      </c>
      <c r="BR388" s="62">
        <v>1.0610638458561827</v>
      </c>
      <c r="BS388" s="62">
        <v>14.8</v>
      </c>
      <c r="BT388" s="62">
        <v>685</v>
      </c>
      <c r="BU388" s="62">
        <v>0.58071384065151865</v>
      </c>
      <c r="BV388" s="62">
        <v>15.03</v>
      </c>
      <c r="BW388" s="62">
        <v>41600</v>
      </c>
      <c r="BX388" s="62">
        <v>42.233442123946176</v>
      </c>
      <c r="BY388" s="62">
        <v>15.122</v>
      </c>
      <c r="BZ388" s="62">
        <v>320</v>
      </c>
      <c r="CA388" s="62">
        <v>0.37263362783952386</v>
      </c>
      <c r="CB388" s="62">
        <v>15.195</v>
      </c>
      <c r="CC388" s="62">
        <v>2930</v>
      </c>
      <c r="CD388" s="62">
        <v>3.8598377623444282</v>
      </c>
      <c r="CE388" s="62">
        <v>15.26</v>
      </c>
      <c r="CF388" s="62">
        <v>32805</v>
      </c>
      <c r="CG388" s="62">
        <v>48.329143682360311</v>
      </c>
      <c r="CH388" s="62">
        <v>15.311</v>
      </c>
      <c r="CI388" s="62">
        <v>10</v>
      </c>
      <c r="CJ388" s="62">
        <v>1.6180807866710264E-2</v>
      </c>
      <c r="CK388" s="62">
        <v>15.356</v>
      </c>
      <c r="CL388" s="62">
        <v>20</v>
      </c>
      <c r="CM388" s="62">
        <v>3.5449256459641469E-2</v>
      </c>
      <c r="CN388" s="62">
        <v>15.39</v>
      </c>
      <c r="CO388" s="62">
        <v>16050</v>
      </c>
      <c r="CP388" s="62">
        <v>30.648889748711717</v>
      </c>
      <c r="CQ388" s="62">
        <v>15.432</v>
      </c>
      <c r="CR388" s="62">
        <v>10</v>
      </c>
      <c r="CS388" s="62">
        <v>2.0363173148049245E-2</v>
      </c>
      <c r="CT388" s="62">
        <v>15.432</v>
      </c>
      <c r="CU388" s="62">
        <v>10</v>
      </c>
      <c r="CV388" s="62">
        <v>2.161289165168909E-2</v>
      </c>
      <c r="CW388" s="62">
        <v>15.432</v>
      </c>
      <c r="CX388" s="62">
        <v>258010</v>
      </c>
      <c r="CY388" s="62">
        <v>590.42566065259507</v>
      </c>
      <c r="CZ388" s="62">
        <v>15.474</v>
      </c>
      <c r="DA388" s="62">
        <v>0</v>
      </c>
      <c r="DB388" s="62">
        <v>0</v>
      </c>
      <c r="DC388" s="62">
        <v>15.491</v>
      </c>
      <c r="DD388" s="62">
        <v>0</v>
      </c>
      <c r="DE388" s="62">
        <v>0</v>
      </c>
      <c r="DF388" s="62">
        <v>15.51</v>
      </c>
      <c r="DG388" s="62">
        <v>3785</v>
      </c>
      <c r="DH388" s="62">
        <v>10.045748064349226</v>
      </c>
      <c r="DI388" s="62">
        <v>0</v>
      </c>
      <c r="DJ388" s="62">
        <v>0</v>
      </c>
      <c r="DK388" s="62">
        <v>0</v>
      </c>
      <c r="DL388" s="62">
        <v>0</v>
      </c>
      <c r="DM388" s="62">
        <v>0</v>
      </c>
      <c r="DN388" s="62">
        <v>0</v>
      </c>
      <c r="DO388" s="62">
        <v>15.56</v>
      </c>
      <c r="DP388" s="62">
        <v>26300</v>
      </c>
      <c r="DQ388" s="62">
        <v>78.222622102242056</v>
      </c>
      <c r="DR388" s="62">
        <v>0</v>
      </c>
      <c r="DS388" s="62">
        <v>0</v>
      </c>
      <c r="DT388" s="62">
        <v>0</v>
      </c>
      <c r="DU388" s="62">
        <v>0</v>
      </c>
      <c r="DV388" s="62">
        <v>0</v>
      </c>
      <c r="DW388" s="62">
        <v>0</v>
      </c>
      <c r="DX388" s="62">
        <v>15.57</v>
      </c>
      <c r="DY388" s="62">
        <v>3740</v>
      </c>
      <c r="DZ388" s="62">
        <v>12.286106328265726</v>
      </c>
      <c r="EA388" s="62"/>
      <c r="EB388" s="62"/>
      <c r="EC388" s="62"/>
      <c r="ED388" s="62"/>
      <c r="EE388" s="62"/>
      <c r="EF388" s="62"/>
      <c r="EG388" s="62">
        <v>15.54</v>
      </c>
      <c r="EH388" s="62">
        <v>149895</v>
      </c>
      <c r="EI388" s="62">
        <v>533.68701095039319</v>
      </c>
      <c r="EJ388" s="62"/>
      <c r="EK388" s="62">
        <v>0</v>
      </c>
      <c r="EL388" s="62">
        <v>0</v>
      </c>
      <c r="EM388" s="62">
        <v>0</v>
      </c>
      <c r="EN388" s="62">
        <v>0</v>
      </c>
      <c r="EO388" s="62">
        <v>0</v>
      </c>
      <c r="EP388" s="62">
        <v>15.529</v>
      </c>
      <c r="EQ388" s="62">
        <v>245</v>
      </c>
      <c r="ER388" s="62">
        <v>0.93389981392007448</v>
      </c>
      <c r="ES388" s="62">
        <v>15.52</v>
      </c>
      <c r="ET388" s="62">
        <v>16730</v>
      </c>
      <c r="EU388" s="62">
        <v>67.741625278050265</v>
      </c>
      <c r="EV388" s="62">
        <v>15.465</v>
      </c>
      <c r="EW388" s="62">
        <v>130</v>
      </c>
      <c r="EX388" s="62">
        <v>0.55577175002892465</v>
      </c>
      <c r="EY388" s="62">
        <v>15.42</v>
      </c>
      <c r="EZ388" s="62">
        <v>108155</v>
      </c>
      <c r="FA388" s="62">
        <v>483.95057175966963</v>
      </c>
      <c r="FB388" s="62">
        <v>15.399000000000001</v>
      </c>
      <c r="FC388" s="62">
        <v>30</v>
      </c>
      <c r="FD388" s="62">
        <v>0.13949982961513779</v>
      </c>
      <c r="FE388" s="62">
        <v>15.38</v>
      </c>
      <c r="FF388" s="62">
        <v>8050</v>
      </c>
      <c r="FG388" s="62">
        <v>38.72988119447011</v>
      </c>
      <c r="FH388" s="62">
        <v>15.331</v>
      </c>
      <c r="FI388" s="62">
        <v>20</v>
      </c>
      <c r="FJ388" s="62">
        <v>9.9430097189728561E-2</v>
      </c>
      <c r="FK388" s="62">
        <v>15.29</v>
      </c>
      <c r="FL388" s="76">
        <v>22575</v>
      </c>
      <c r="FM388" s="76">
        <v>115.36668486993968</v>
      </c>
      <c r="FN388" s="76">
        <v>15.263999999999999</v>
      </c>
      <c r="FO388" s="76">
        <v>30</v>
      </c>
      <c r="FP388" s="76">
        <v>0.15684096523491364</v>
      </c>
      <c r="FQ388" s="76">
        <v>15.241</v>
      </c>
      <c r="FR388" s="76">
        <v>500</v>
      </c>
      <c r="FS388" s="76">
        <v>2.6652798526961781</v>
      </c>
      <c r="FT388" s="76">
        <v>15.218999999999999</v>
      </c>
      <c r="FU388" s="76">
        <v>0</v>
      </c>
      <c r="FV388" s="76">
        <v>0</v>
      </c>
      <c r="FW388" s="76">
        <v>15.2</v>
      </c>
      <c r="FX388" s="76">
        <v>149715</v>
      </c>
      <c r="FY388" s="76">
        <v>824.35027456242972</v>
      </c>
      <c r="FZ388" s="76">
        <v>15.196999999999999</v>
      </c>
      <c r="GA388" s="76">
        <v>0</v>
      </c>
      <c r="GB388" s="76">
        <v>0</v>
      </c>
      <c r="GC388" s="62">
        <v>15.194000000000001</v>
      </c>
      <c r="GD388" s="62">
        <v>65</v>
      </c>
      <c r="GE388" s="62">
        <v>0.36533708994762548</v>
      </c>
      <c r="GF388" s="62">
        <v>15.191000000000001</v>
      </c>
      <c r="GG388" s="62">
        <v>0</v>
      </c>
      <c r="GH388" s="62">
        <v>0</v>
      </c>
      <c r="GI388" s="62">
        <v>15.188000000000001</v>
      </c>
      <c r="GJ388" s="62">
        <v>600</v>
      </c>
      <c r="GK388" s="62">
        <v>3.4188192218211459</v>
      </c>
      <c r="GL388" s="62">
        <v>15.183999999999999</v>
      </c>
      <c r="GM388" s="62">
        <v>0</v>
      </c>
      <c r="GN388" s="62">
        <v>0</v>
      </c>
      <c r="GO388" s="62">
        <v>15.18</v>
      </c>
      <c r="GP388" s="62">
        <v>10120</v>
      </c>
      <c r="GQ388" s="62">
        <v>58.140181359986954</v>
      </c>
      <c r="GR388" s="62">
        <v>15.206</v>
      </c>
      <c r="GS388" s="62">
        <v>0</v>
      </c>
      <c r="GT388" s="62">
        <v>0</v>
      </c>
      <c r="GU388" s="62">
        <v>15.23</v>
      </c>
      <c r="GV388" s="62">
        <v>3725</v>
      </c>
      <c r="GW388" s="62">
        <v>21.074550181209357</v>
      </c>
      <c r="GX388" s="62">
        <v>15.23</v>
      </c>
      <c r="GY388" s="62">
        <v>0</v>
      </c>
      <c r="GZ388" s="62">
        <v>0</v>
      </c>
      <c r="HA388" s="62">
        <v>15.23</v>
      </c>
      <c r="HB388" s="62">
        <v>22655</v>
      </c>
      <c r="HC388" s="62">
        <v>124.75375254888515</v>
      </c>
      <c r="HD388" s="62">
        <v>15.25</v>
      </c>
      <c r="HE388" s="62">
        <v>0</v>
      </c>
      <c r="HF388" s="62">
        <v>0</v>
      </c>
      <c r="HG388" s="62">
        <v>0</v>
      </c>
      <c r="HH388" s="62">
        <v>0</v>
      </c>
      <c r="HI388" s="62">
        <v>0</v>
      </c>
      <c r="HJ388" s="62">
        <v>0</v>
      </c>
      <c r="HK388" s="62">
        <v>0</v>
      </c>
      <c r="HL388" s="62">
        <v>0</v>
      </c>
      <c r="HM388" s="62">
        <v>15.28</v>
      </c>
      <c r="HN388" s="62">
        <v>0</v>
      </c>
      <c r="HO388" s="62">
        <v>0</v>
      </c>
      <c r="HP388" s="62">
        <v>15.28</v>
      </c>
      <c r="HQ388" s="62">
        <v>0</v>
      </c>
      <c r="HR388" s="62">
        <v>0</v>
      </c>
    </row>
    <row r="389" spans="32:226" s="43" customFormat="1">
      <c r="AF389" s="54">
        <v>42570</v>
      </c>
      <c r="AG389" s="43">
        <v>13.865</v>
      </c>
      <c r="AH389" s="43">
        <v>166505</v>
      </c>
      <c r="AI389" s="43">
        <f t="shared" si="87"/>
        <v>166505</v>
      </c>
      <c r="AK389" s="58">
        <f t="shared" si="88"/>
        <v>42278</v>
      </c>
      <c r="AL389" s="43">
        <f t="shared" si="93"/>
        <v>384</v>
      </c>
      <c r="AM389" s="43">
        <f>IF(AK389="","",NETWORKDAYS(AK389,$AM$2,FERIADOS!$A$1:$A$830)-1)</f>
        <v>314</v>
      </c>
      <c r="AN389" s="63">
        <v>4.0095000000000001</v>
      </c>
      <c r="AO389" s="43">
        <f t="shared" si="89"/>
        <v>15.77</v>
      </c>
      <c r="AP389" s="50">
        <f t="shared" si="90"/>
        <v>216100</v>
      </c>
      <c r="AQ389" s="59">
        <f t="shared" si="92"/>
        <v>483.34246277187106</v>
      </c>
      <c r="AR389" s="59">
        <f t="shared" si="91"/>
        <v>0</v>
      </c>
      <c r="AS389" s="72">
        <v>42278</v>
      </c>
      <c r="AT389" s="73">
        <v>3232.5828430326592</v>
      </c>
      <c r="AU389" s="62">
        <v>0</v>
      </c>
      <c r="AV389" s="62">
        <v>0</v>
      </c>
      <c r="AW389" s="62">
        <v>0</v>
      </c>
      <c r="AX389" s="62">
        <v>0</v>
      </c>
      <c r="AY389" s="62">
        <v>0</v>
      </c>
      <c r="AZ389" s="62">
        <v>0</v>
      </c>
      <c r="BA389" s="62">
        <v>0</v>
      </c>
      <c r="BB389" s="62">
        <v>0</v>
      </c>
      <c r="BC389" s="62">
        <v>0</v>
      </c>
      <c r="BD389" s="62">
        <v>0</v>
      </c>
      <c r="BE389" s="62">
        <v>0</v>
      </c>
      <c r="BF389" s="62">
        <v>0</v>
      </c>
      <c r="BG389" s="62">
        <v>14.292999999999999</v>
      </c>
      <c r="BH389" s="62">
        <v>107285</v>
      </c>
      <c r="BI389" s="62">
        <v>20.201615025136743</v>
      </c>
      <c r="BJ389" s="62">
        <v>14.43</v>
      </c>
      <c r="BK389" s="62">
        <v>18630</v>
      </c>
      <c r="BL389" s="62">
        <v>6.6172088285839896</v>
      </c>
      <c r="BM389" s="62">
        <v>14.68</v>
      </c>
      <c r="BN389" s="74">
        <v>210480</v>
      </c>
      <c r="BO389" s="75">
        <v>112.28051202299682</v>
      </c>
      <c r="BP389" s="62">
        <v>14.85</v>
      </c>
      <c r="BQ389" s="62">
        <v>120</v>
      </c>
      <c r="BR389" s="62">
        <v>8.2945935406584154E-2</v>
      </c>
      <c r="BS389" s="62">
        <v>15</v>
      </c>
      <c r="BT389" s="62">
        <v>865</v>
      </c>
      <c r="BU389" s="62">
        <v>0.72419529203338062</v>
      </c>
      <c r="BV389" s="62">
        <v>15.22</v>
      </c>
      <c r="BW389" s="62">
        <v>57865</v>
      </c>
      <c r="BX389" s="62">
        <v>57.914533943771715</v>
      </c>
      <c r="BY389" s="62">
        <v>15.35</v>
      </c>
      <c r="BZ389" s="62">
        <v>2610</v>
      </c>
      <c r="CA389" s="62">
        <v>2.99099319422045</v>
      </c>
      <c r="CB389" s="62">
        <v>15.505000000000001</v>
      </c>
      <c r="CC389" s="62">
        <v>700</v>
      </c>
      <c r="CD389" s="62">
        <v>0.90547729073079308</v>
      </c>
      <c r="CE389" s="62">
        <v>15.58</v>
      </c>
      <c r="CF389" s="62">
        <v>55110</v>
      </c>
      <c r="CG389" s="62">
        <v>79.634696832400977</v>
      </c>
      <c r="CH389" s="62">
        <v>15.627000000000001</v>
      </c>
      <c r="CI389" s="62">
        <v>20</v>
      </c>
      <c r="CJ389" s="62">
        <v>3.1719557625249244E-2</v>
      </c>
      <c r="CK389" s="62">
        <v>15.669</v>
      </c>
      <c r="CL389" s="62">
        <v>20</v>
      </c>
      <c r="CM389" s="62">
        <v>3.472245979974091E-2</v>
      </c>
      <c r="CN389" s="62">
        <v>15.7</v>
      </c>
      <c r="CO389" s="62">
        <v>37720</v>
      </c>
      <c r="CP389" s="62">
        <v>70.515308319245676</v>
      </c>
      <c r="CQ389" s="62">
        <v>15.749000000000001</v>
      </c>
      <c r="CR389" s="62">
        <v>20</v>
      </c>
      <c r="CS389" s="62">
        <v>3.9845041938137468E-2</v>
      </c>
      <c r="CT389" s="62">
        <v>15.749000000000001</v>
      </c>
      <c r="CU389" s="62">
        <v>20</v>
      </c>
      <c r="CV389" s="62">
        <v>4.2270580343124267E-2</v>
      </c>
      <c r="CW389" s="62">
        <v>15.749000000000001</v>
      </c>
      <c r="CX389" s="62">
        <v>216100</v>
      </c>
      <c r="CY389" s="62">
        <v>483.34246277187106</v>
      </c>
      <c r="CZ389" s="62">
        <v>15.808999999999999</v>
      </c>
      <c r="DA389" s="62">
        <v>0</v>
      </c>
      <c r="DB389" s="62">
        <v>0</v>
      </c>
      <c r="DC389" s="62">
        <v>15.837999999999999</v>
      </c>
      <c r="DD389" s="62">
        <v>0</v>
      </c>
      <c r="DE389" s="62">
        <v>0</v>
      </c>
      <c r="DF389" s="62">
        <v>15.87</v>
      </c>
      <c r="DG389" s="62">
        <v>250</v>
      </c>
      <c r="DH389" s="62">
        <v>0.64716278788857817</v>
      </c>
      <c r="DI389" s="62">
        <v>0</v>
      </c>
      <c r="DJ389" s="62">
        <v>0</v>
      </c>
      <c r="DK389" s="62">
        <v>0</v>
      </c>
      <c r="DL389" s="62">
        <v>0</v>
      </c>
      <c r="DM389" s="62">
        <v>0</v>
      </c>
      <c r="DN389" s="62">
        <v>0</v>
      </c>
      <c r="DO389" s="62">
        <v>15.94</v>
      </c>
      <c r="DP389" s="62">
        <v>18440</v>
      </c>
      <c r="DQ389" s="62">
        <v>53.407581003636508</v>
      </c>
      <c r="DR389" s="62">
        <v>0</v>
      </c>
      <c r="DS389" s="62">
        <v>0</v>
      </c>
      <c r="DT389" s="62">
        <v>0</v>
      </c>
      <c r="DU389" s="62">
        <v>0</v>
      </c>
      <c r="DV389" s="62">
        <v>0</v>
      </c>
      <c r="DW389" s="62">
        <v>0</v>
      </c>
      <c r="DX389" s="62">
        <v>15.96</v>
      </c>
      <c r="DY389" s="62">
        <v>3425</v>
      </c>
      <c r="DZ389" s="62">
        <v>10.941286240601837</v>
      </c>
      <c r="EA389" s="62"/>
      <c r="EB389" s="62"/>
      <c r="EC389" s="62"/>
      <c r="ED389" s="62"/>
      <c r="EE389" s="62"/>
      <c r="EF389" s="62"/>
      <c r="EG389" s="62">
        <v>15.96</v>
      </c>
      <c r="EH389" s="62">
        <v>130670</v>
      </c>
      <c r="EI389" s="62">
        <v>451.57318603595587</v>
      </c>
      <c r="EJ389" s="62"/>
      <c r="EK389" s="62">
        <v>0</v>
      </c>
      <c r="EL389" s="62">
        <v>0</v>
      </c>
      <c r="EM389" s="62">
        <v>0</v>
      </c>
      <c r="EN389" s="62">
        <v>0</v>
      </c>
      <c r="EO389" s="62">
        <v>0</v>
      </c>
      <c r="EP389" s="62">
        <v>15.965</v>
      </c>
      <c r="EQ389" s="62">
        <v>1900</v>
      </c>
      <c r="ER389" s="62">
        <v>7.0189949989357956</v>
      </c>
      <c r="ES389" s="62">
        <v>15.97</v>
      </c>
      <c r="ET389" s="62">
        <v>32470</v>
      </c>
      <c r="EU389" s="62">
        <v>127.22148568998549</v>
      </c>
      <c r="EV389" s="62">
        <v>15.92</v>
      </c>
      <c r="EW389" s="62">
        <v>1030</v>
      </c>
      <c r="EX389" s="62">
        <v>4.2554864735715121</v>
      </c>
      <c r="EY389" s="62">
        <v>15.89</v>
      </c>
      <c r="EZ389" s="62">
        <v>100595</v>
      </c>
      <c r="FA389" s="62">
        <v>434.2956348514283</v>
      </c>
      <c r="FB389" s="62">
        <v>15.863</v>
      </c>
      <c r="FC389" s="62">
        <v>110</v>
      </c>
      <c r="FD389" s="62">
        <v>0.49309974090011033</v>
      </c>
      <c r="FE389" s="62">
        <v>15.84</v>
      </c>
      <c r="FF389" s="62">
        <v>13915</v>
      </c>
      <c r="FG389" s="62">
        <v>64.480917137774469</v>
      </c>
      <c r="FH389" s="62">
        <v>15.8</v>
      </c>
      <c r="FI389" s="62">
        <v>1090</v>
      </c>
      <c r="FJ389" s="62">
        <v>5.2114424979084575</v>
      </c>
      <c r="FK389" s="62">
        <v>15.72</v>
      </c>
      <c r="FL389" s="76">
        <v>42790</v>
      </c>
      <c r="FM389" s="76">
        <v>210.43996299900346</v>
      </c>
      <c r="FN389" s="76">
        <v>15.731</v>
      </c>
      <c r="FO389" s="76">
        <v>0</v>
      </c>
      <c r="FP389" s="76">
        <v>0</v>
      </c>
      <c r="FQ389" s="76">
        <v>15.74</v>
      </c>
      <c r="FR389" s="76">
        <v>640</v>
      </c>
      <c r="FS389" s="76">
        <v>3.2656499398254395</v>
      </c>
      <c r="FT389" s="76">
        <v>15.692</v>
      </c>
      <c r="FU389" s="76">
        <v>1780</v>
      </c>
      <c r="FV389" s="76">
        <v>9.2471741586412435</v>
      </c>
      <c r="FW389" s="76">
        <v>15.65</v>
      </c>
      <c r="FX389" s="76">
        <v>141085</v>
      </c>
      <c r="FY389" s="76">
        <v>743.87193913654346</v>
      </c>
      <c r="FZ389" s="76">
        <v>15.657999999999999</v>
      </c>
      <c r="GA389" s="76">
        <v>0</v>
      </c>
      <c r="GB389" s="76">
        <v>0</v>
      </c>
      <c r="GC389" s="62">
        <v>15.666</v>
      </c>
      <c r="GD389" s="62">
        <v>85</v>
      </c>
      <c r="GE389" s="62">
        <v>0.4559950386370199</v>
      </c>
      <c r="GF389" s="62">
        <v>15.673</v>
      </c>
      <c r="GG389" s="62">
        <v>5</v>
      </c>
      <c r="GH389" s="62">
        <v>2.6988936833195247E-2</v>
      </c>
      <c r="GI389" s="62">
        <v>15.68</v>
      </c>
      <c r="GJ389" s="62">
        <v>4935</v>
      </c>
      <c r="GK389" s="62">
        <v>26.748719345145357</v>
      </c>
      <c r="GL389" s="62">
        <v>15.669</v>
      </c>
      <c r="GM389" s="62">
        <v>0</v>
      </c>
      <c r="GN389" s="62">
        <v>0</v>
      </c>
      <c r="GO389" s="62">
        <v>15.66</v>
      </c>
      <c r="GP389" s="62">
        <v>17585</v>
      </c>
      <c r="GQ389" s="62">
        <v>95.767209041937065</v>
      </c>
      <c r="GR389" s="62">
        <v>15.648</v>
      </c>
      <c r="GS389" s="62">
        <v>0</v>
      </c>
      <c r="GT389" s="62">
        <v>0</v>
      </c>
      <c r="GU389" s="62">
        <v>15.638</v>
      </c>
      <c r="GV389" s="62">
        <v>935</v>
      </c>
      <c r="GW389" s="62">
        <v>5.0223282705575167</v>
      </c>
      <c r="GX389" s="62">
        <v>15.629</v>
      </c>
      <c r="GY389" s="62">
        <v>0</v>
      </c>
      <c r="GZ389" s="62">
        <v>0</v>
      </c>
      <c r="HA389" s="62">
        <v>15.62</v>
      </c>
      <c r="HB389" s="62">
        <v>27375</v>
      </c>
      <c r="HC389" s="62">
        <v>142.832091610845</v>
      </c>
      <c r="HD389" s="62">
        <v>15.64</v>
      </c>
      <c r="HE389" s="62">
        <v>0</v>
      </c>
      <c r="HF389" s="62">
        <v>0</v>
      </c>
      <c r="HG389" s="62">
        <v>0</v>
      </c>
      <c r="HH389" s="62">
        <v>0</v>
      </c>
      <c r="HI389" s="62">
        <v>0</v>
      </c>
      <c r="HJ389" s="62">
        <v>0</v>
      </c>
      <c r="HK389" s="62">
        <v>0</v>
      </c>
      <c r="HL389" s="62">
        <v>0</v>
      </c>
      <c r="HM389" s="62">
        <v>15.67</v>
      </c>
      <c r="HN389" s="62">
        <v>0</v>
      </c>
      <c r="HO389" s="62">
        <v>0</v>
      </c>
      <c r="HP389" s="62">
        <v>15.67</v>
      </c>
      <c r="HQ389" s="62">
        <v>0</v>
      </c>
      <c r="HR389" s="62">
        <v>0</v>
      </c>
    </row>
    <row r="390" spans="32:226" s="43" customFormat="1">
      <c r="AF390" s="54">
        <v>42571</v>
      </c>
      <c r="AG390" s="43">
        <v>13.845000000000001</v>
      </c>
      <c r="AH390" s="43">
        <v>152415</v>
      </c>
      <c r="AI390" s="43">
        <f t="shared" si="87"/>
        <v>152415</v>
      </c>
      <c r="AK390" s="58">
        <f t="shared" si="88"/>
        <v>42277</v>
      </c>
      <c r="AL390" s="43">
        <f t="shared" si="93"/>
        <v>385</v>
      </c>
      <c r="AM390" s="43">
        <f>IF(AK390="","",NETWORKDAYS(AK390,$AM$2,FERIADOS!$A$1:$A$830)-1)</f>
        <v>315</v>
      </c>
      <c r="AN390" s="63">
        <v>3.9474999999999998</v>
      </c>
      <c r="AO390" s="43">
        <f t="shared" si="89"/>
        <v>15.6</v>
      </c>
      <c r="AP390" s="50">
        <f t="shared" si="90"/>
        <v>273320</v>
      </c>
      <c r="AQ390" s="59">
        <f t="shared" si="92"/>
        <v>624.60314067251738</v>
      </c>
      <c r="AR390" s="59">
        <f t="shared" si="91"/>
        <v>0</v>
      </c>
      <c r="AS390" s="72">
        <v>42277</v>
      </c>
      <c r="AT390" s="73">
        <v>2951.2831597446689</v>
      </c>
      <c r="AU390" s="62">
        <v>0</v>
      </c>
      <c r="AV390" s="62">
        <v>0</v>
      </c>
      <c r="AW390" s="62">
        <v>0</v>
      </c>
      <c r="AX390" s="62">
        <v>0</v>
      </c>
      <c r="AY390" s="62">
        <v>0</v>
      </c>
      <c r="AZ390" s="62">
        <v>0</v>
      </c>
      <c r="BA390" s="62">
        <v>14.129</v>
      </c>
      <c r="BB390" s="62">
        <v>28760</v>
      </c>
      <c r="BC390" s="62">
        <v>0.50610970246957698</v>
      </c>
      <c r="BD390" s="62">
        <v>0</v>
      </c>
      <c r="BE390" s="62">
        <v>0</v>
      </c>
      <c r="BF390" s="62">
        <v>0</v>
      </c>
      <c r="BG390" s="62">
        <v>14.285</v>
      </c>
      <c r="BH390" s="62">
        <v>239100</v>
      </c>
      <c r="BI390" s="62">
        <v>47.786237061491292</v>
      </c>
      <c r="BJ390" s="62">
        <v>14.435</v>
      </c>
      <c r="BK390" s="62">
        <v>22570</v>
      </c>
      <c r="BL390" s="62">
        <v>8.3315589944766604</v>
      </c>
      <c r="BM390" s="62">
        <v>14.615</v>
      </c>
      <c r="BN390" s="74">
        <v>300135</v>
      </c>
      <c r="BO390" s="75">
        <v>165.19059911842999</v>
      </c>
      <c r="BP390" s="62">
        <v>14.775</v>
      </c>
      <c r="BQ390" s="62">
        <v>1055</v>
      </c>
      <c r="BR390" s="62">
        <v>0.74974713763263945</v>
      </c>
      <c r="BS390" s="62">
        <v>14.9</v>
      </c>
      <c r="BT390" s="62">
        <v>415</v>
      </c>
      <c r="BU390" s="62">
        <v>0.35656995780298512</v>
      </c>
      <c r="BV390" s="62">
        <v>15.145</v>
      </c>
      <c r="BW390" s="62">
        <v>103975</v>
      </c>
      <c r="BX390" s="62">
        <v>106.58821040724234</v>
      </c>
      <c r="BY390" s="62">
        <v>15.25</v>
      </c>
      <c r="BZ390" s="62">
        <v>515</v>
      </c>
      <c r="CA390" s="62">
        <v>0.60406527230141183</v>
      </c>
      <c r="CB390" s="62">
        <v>15.38</v>
      </c>
      <c r="CC390" s="62">
        <v>515</v>
      </c>
      <c r="CD390" s="62">
        <v>0.68154836743892011</v>
      </c>
      <c r="CE390" s="62">
        <v>15.414999999999999</v>
      </c>
      <c r="CF390" s="62">
        <v>19185</v>
      </c>
      <c r="CG390" s="62">
        <v>28.36233504333385</v>
      </c>
      <c r="CH390" s="62">
        <v>15.475999999999999</v>
      </c>
      <c r="CI390" s="62">
        <v>20</v>
      </c>
      <c r="CJ390" s="62">
        <v>3.2430858005140804E-2</v>
      </c>
      <c r="CK390" s="62">
        <v>15.529</v>
      </c>
      <c r="CL390" s="62">
        <v>40</v>
      </c>
      <c r="CM390" s="62">
        <v>7.0963971212048005E-2</v>
      </c>
      <c r="CN390" s="62">
        <v>15.57</v>
      </c>
      <c r="CO390" s="62">
        <v>17440</v>
      </c>
      <c r="CP390" s="62">
        <v>33.301862531581669</v>
      </c>
      <c r="CQ390" s="62">
        <v>15.590999999999999</v>
      </c>
      <c r="CR390" s="62">
        <v>15</v>
      </c>
      <c r="CS390" s="62">
        <v>3.0533580685157817E-2</v>
      </c>
      <c r="CT390" s="62">
        <v>15.590999999999999</v>
      </c>
      <c r="CU390" s="62">
        <v>15</v>
      </c>
      <c r="CV390" s="62">
        <v>3.2387731860513004E-2</v>
      </c>
      <c r="CW390" s="62">
        <v>15.590999999999999</v>
      </c>
      <c r="CX390" s="62">
        <v>273320</v>
      </c>
      <c r="CY390" s="62">
        <v>624.60314067251738</v>
      </c>
      <c r="CZ390" s="62">
        <v>15.638999999999999</v>
      </c>
      <c r="DA390" s="62">
        <v>0</v>
      </c>
      <c r="DB390" s="62">
        <v>0</v>
      </c>
      <c r="DC390" s="62">
        <v>15.667999999999999</v>
      </c>
      <c r="DD390" s="62">
        <v>0</v>
      </c>
      <c r="DE390" s="62">
        <v>0</v>
      </c>
      <c r="DF390" s="62">
        <v>15.7</v>
      </c>
      <c r="DG390" s="62">
        <v>5895</v>
      </c>
      <c r="DH390" s="62">
        <v>15.588905503136054</v>
      </c>
      <c r="DI390" s="62">
        <v>0</v>
      </c>
      <c r="DJ390" s="62">
        <v>0</v>
      </c>
      <c r="DK390" s="62">
        <v>0</v>
      </c>
      <c r="DL390" s="62">
        <v>0</v>
      </c>
      <c r="DM390" s="62">
        <v>0</v>
      </c>
      <c r="DN390" s="62">
        <v>0</v>
      </c>
      <c r="DO390" s="62">
        <v>15.78</v>
      </c>
      <c r="DP390" s="62">
        <v>9160</v>
      </c>
      <c r="DQ390" s="62">
        <v>27.094786980266797</v>
      </c>
      <c r="DR390" s="62">
        <v>0</v>
      </c>
      <c r="DS390" s="62">
        <v>0</v>
      </c>
      <c r="DT390" s="62">
        <v>0</v>
      </c>
      <c r="DU390" s="62">
        <v>0</v>
      </c>
      <c r="DV390" s="62">
        <v>0</v>
      </c>
      <c r="DW390" s="62">
        <v>0</v>
      </c>
      <c r="DX390" s="62">
        <v>15.82</v>
      </c>
      <c r="DY390" s="62">
        <v>1315</v>
      </c>
      <c r="DZ390" s="62">
        <v>4.2882780246995544</v>
      </c>
      <c r="EA390" s="62"/>
      <c r="EB390" s="62"/>
      <c r="EC390" s="62"/>
      <c r="ED390" s="62"/>
      <c r="EE390" s="62"/>
      <c r="EF390" s="62"/>
      <c r="EG390" s="62">
        <v>15.85</v>
      </c>
      <c r="EH390" s="62">
        <v>136080</v>
      </c>
      <c r="EI390" s="62">
        <v>479.69485880786766</v>
      </c>
      <c r="EJ390" s="62"/>
      <c r="EK390" s="62">
        <v>0</v>
      </c>
      <c r="EL390" s="62">
        <v>0</v>
      </c>
      <c r="EM390" s="62">
        <v>0</v>
      </c>
      <c r="EN390" s="62">
        <v>0</v>
      </c>
      <c r="EO390" s="62">
        <v>0</v>
      </c>
      <c r="EP390" s="62">
        <v>15.87</v>
      </c>
      <c r="EQ390" s="62">
        <v>12740</v>
      </c>
      <c r="ER390" s="62">
        <v>47.988588775315385</v>
      </c>
      <c r="ES390" s="62">
        <v>15.88</v>
      </c>
      <c r="ET390" s="62">
        <v>14480</v>
      </c>
      <c r="EU390" s="62">
        <v>57.84279858147103</v>
      </c>
      <c r="EV390" s="62">
        <v>15.86</v>
      </c>
      <c r="EW390" s="62">
        <v>195</v>
      </c>
      <c r="EX390" s="62">
        <v>0.8206045781382395</v>
      </c>
      <c r="EY390" s="62">
        <v>15.82</v>
      </c>
      <c r="EZ390" s="62">
        <v>89785</v>
      </c>
      <c r="FA390" s="62">
        <v>394.97629634210466</v>
      </c>
      <c r="FB390" s="62">
        <v>15.798999999999999</v>
      </c>
      <c r="FC390" s="62">
        <v>1440</v>
      </c>
      <c r="FD390" s="62">
        <v>6.5764129026968421</v>
      </c>
      <c r="FE390" s="62">
        <v>15.78</v>
      </c>
      <c r="FF390" s="62">
        <v>3450</v>
      </c>
      <c r="FG390" s="62">
        <v>16.285741131117632</v>
      </c>
      <c r="FH390" s="62">
        <v>15.76</v>
      </c>
      <c r="FI390" s="62">
        <v>155</v>
      </c>
      <c r="FJ390" s="62">
        <v>0.75432590493263429</v>
      </c>
      <c r="FK390" s="62">
        <v>15.69</v>
      </c>
      <c r="FL390" s="76">
        <v>9155</v>
      </c>
      <c r="FM390" s="76">
        <v>45.809695033850524</v>
      </c>
      <c r="FN390" s="76">
        <v>15.664</v>
      </c>
      <c r="FO390" s="76">
        <v>5</v>
      </c>
      <c r="FP390" s="76">
        <v>2.5570474848468937E-2</v>
      </c>
      <c r="FQ390" s="76">
        <v>15.641</v>
      </c>
      <c r="FR390" s="76">
        <v>0</v>
      </c>
      <c r="FS390" s="76">
        <v>0</v>
      </c>
      <c r="FT390" s="76">
        <v>15.619</v>
      </c>
      <c r="FU390" s="76">
        <v>0</v>
      </c>
      <c r="FV390" s="76">
        <v>0</v>
      </c>
      <c r="FW390" s="76">
        <v>15.6</v>
      </c>
      <c r="FX390" s="76">
        <v>122160</v>
      </c>
      <c r="FY390" s="76">
        <v>656.09092735871627</v>
      </c>
      <c r="FZ390" s="76">
        <v>15.597</v>
      </c>
      <c r="GA390" s="76">
        <v>0</v>
      </c>
      <c r="GB390" s="76">
        <v>0</v>
      </c>
      <c r="GC390" s="62">
        <v>15.595000000000001</v>
      </c>
      <c r="GD390" s="62">
        <v>0</v>
      </c>
      <c r="GE390" s="62">
        <v>0</v>
      </c>
      <c r="GF390" s="62">
        <v>15.592000000000001</v>
      </c>
      <c r="GG390" s="62">
        <v>0</v>
      </c>
      <c r="GH390" s="62">
        <v>0</v>
      </c>
      <c r="GI390" s="62">
        <v>15.59</v>
      </c>
      <c r="GJ390" s="62">
        <v>1700</v>
      </c>
      <c r="GK390" s="62">
        <v>9.4124445869198485</v>
      </c>
      <c r="GL390" s="62">
        <v>15.579000000000001</v>
      </c>
      <c r="GM390" s="62">
        <v>0</v>
      </c>
      <c r="GN390" s="62">
        <v>0</v>
      </c>
      <c r="GO390" s="62">
        <v>15.57</v>
      </c>
      <c r="GP390" s="62">
        <v>8950</v>
      </c>
      <c r="GQ390" s="62">
        <v>49.823527290788903</v>
      </c>
      <c r="GR390" s="62">
        <v>15.57</v>
      </c>
      <c r="GS390" s="62">
        <v>0</v>
      </c>
      <c r="GT390" s="62">
        <v>0</v>
      </c>
      <c r="GU390" s="62">
        <v>15.57</v>
      </c>
      <c r="GV390" s="62">
        <v>200</v>
      </c>
      <c r="GW390" s="62">
        <v>1.0969955937861442</v>
      </c>
      <c r="GX390" s="62">
        <v>15.57</v>
      </c>
      <c r="GY390" s="62">
        <v>0</v>
      </c>
      <c r="GZ390" s="62">
        <v>0</v>
      </c>
      <c r="HA390" s="62">
        <v>15.57</v>
      </c>
      <c r="HB390" s="62">
        <v>22525</v>
      </c>
      <c r="HC390" s="62">
        <v>119.88410146553048</v>
      </c>
      <c r="HD390" s="62">
        <v>15.59</v>
      </c>
      <c r="HE390" s="62">
        <v>0</v>
      </c>
      <c r="HF390" s="62">
        <v>0</v>
      </c>
      <c r="HG390" s="62">
        <v>0</v>
      </c>
      <c r="HH390" s="62">
        <v>0</v>
      </c>
      <c r="HI390" s="62">
        <v>0</v>
      </c>
      <c r="HJ390" s="62">
        <v>0</v>
      </c>
      <c r="HK390" s="62">
        <v>0</v>
      </c>
      <c r="HL390" s="62">
        <v>0</v>
      </c>
      <c r="HM390" s="62">
        <v>15.62</v>
      </c>
      <c r="HN390" s="62">
        <v>0</v>
      </c>
      <c r="HO390" s="62">
        <v>0</v>
      </c>
      <c r="HP390" s="62">
        <v>15.62</v>
      </c>
      <c r="HQ390" s="62">
        <v>0</v>
      </c>
      <c r="HR390" s="62">
        <v>0</v>
      </c>
    </row>
    <row r="391" spans="32:226" s="43" customFormat="1">
      <c r="AF391" s="54">
        <v>42572</v>
      </c>
      <c r="AG391" s="43">
        <v>13.945</v>
      </c>
      <c r="AH391" s="43">
        <v>310987</v>
      </c>
      <c r="AI391" s="43">
        <f t="shared" si="87"/>
        <v>310987</v>
      </c>
      <c r="AK391" s="58">
        <f t="shared" si="88"/>
        <v>42276</v>
      </c>
      <c r="AL391" s="43">
        <f t="shared" si="93"/>
        <v>386</v>
      </c>
      <c r="AM391" s="43">
        <f>IF(AK391="","",NETWORKDAYS(AK391,$AM$2,FERIADOS!$A$1:$A$830)-1)</f>
        <v>316</v>
      </c>
      <c r="AN391" s="63">
        <v>4.0620000000000003</v>
      </c>
      <c r="AO391" s="43">
        <f t="shared" si="89"/>
        <v>15.9</v>
      </c>
      <c r="AP391" s="50">
        <f t="shared" si="90"/>
        <v>380875</v>
      </c>
      <c r="AQ391" s="59">
        <f t="shared" si="92"/>
        <v>843.11548088591007</v>
      </c>
      <c r="AR391" s="59">
        <f t="shared" si="91"/>
        <v>0</v>
      </c>
      <c r="AS391" s="72">
        <v>42276</v>
      </c>
      <c r="AT391" s="73">
        <v>3575.1485309347354</v>
      </c>
      <c r="AU391" s="62">
        <v>0</v>
      </c>
      <c r="AV391" s="62">
        <v>0</v>
      </c>
      <c r="AW391" s="62">
        <v>0</v>
      </c>
      <c r="AX391" s="62">
        <v>0</v>
      </c>
      <c r="AY391" s="62">
        <v>0</v>
      </c>
      <c r="AZ391" s="62">
        <v>0</v>
      </c>
      <c r="BA391" s="62">
        <v>14.13</v>
      </c>
      <c r="BB391" s="62">
        <v>21795</v>
      </c>
      <c r="BC391" s="62">
        <v>0.55879758555830006</v>
      </c>
      <c r="BD391" s="62">
        <v>0</v>
      </c>
      <c r="BE391" s="62">
        <v>0</v>
      </c>
      <c r="BF391" s="62">
        <v>0</v>
      </c>
      <c r="BG391" s="62">
        <v>14.303000000000001</v>
      </c>
      <c r="BH391" s="62">
        <v>114415</v>
      </c>
      <c r="BI391" s="62">
        <v>23.172176136866504</v>
      </c>
      <c r="BJ391" s="62">
        <v>14.46</v>
      </c>
      <c r="BK391" s="62">
        <v>14160</v>
      </c>
      <c r="BL391" s="62">
        <v>5.1937447287035834</v>
      </c>
      <c r="BM391" s="62">
        <v>14.795</v>
      </c>
      <c r="BN391" s="74">
        <v>369620</v>
      </c>
      <c r="BO391" s="75">
        <v>200.23585924792337</v>
      </c>
      <c r="BP391" s="62">
        <v>15.055</v>
      </c>
      <c r="BQ391" s="62">
        <v>120</v>
      </c>
      <c r="BR391" s="62">
        <v>8.3531163977601783E-2</v>
      </c>
      <c r="BS391" s="62">
        <v>15.02</v>
      </c>
      <c r="BT391" s="62">
        <v>75</v>
      </c>
      <c r="BU391" s="62">
        <v>6.3097842039537055E-2</v>
      </c>
      <c r="BV391" s="62">
        <v>15.33</v>
      </c>
      <c r="BW391" s="62">
        <v>61135</v>
      </c>
      <c r="BX391" s="62">
        <v>61.205991679463452</v>
      </c>
      <c r="BY391" s="62">
        <v>15.43</v>
      </c>
      <c r="BZ391" s="62">
        <v>7290</v>
      </c>
      <c r="CA391" s="62">
        <v>8.3412884024445031</v>
      </c>
      <c r="CB391" s="62">
        <v>15.54</v>
      </c>
      <c r="CC391" s="62">
        <v>10140</v>
      </c>
      <c r="CD391" s="62">
        <v>13.08135828205144</v>
      </c>
      <c r="CE391" s="62">
        <v>15.615</v>
      </c>
      <c r="CF391" s="62">
        <v>162895</v>
      </c>
      <c r="CG391" s="62">
        <v>234.4207333774709</v>
      </c>
      <c r="CH391" s="62">
        <v>15.683</v>
      </c>
      <c r="CI391" s="62">
        <v>65</v>
      </c>
      <c r="CJ391" s="62">
        <v>0.10252036030044211</v>
      </c>
      <c r="CK391" s="62">
        <v>15.744</v>
      </c>
      <c r="CL391" s="62">
        <v>65</v>
      </c>
      <c r="CM391" s="62">
        <v>0.11207981084070211</v>
      </c>
      <c r="CN391" s="62">
        <v>15.79</v>
      </c>
      <c r="CO391" s="62">
        <v>4435</v>
      </c>
      <c r="CP391" s="62">
        <v>8.2260861112814556</v>
      </c>
      <c r="CQ391" s="62">
        <v>15.866</v>
      </c>
      <c r="CR391" s="62">
        <v>60</v>
      </c>
      <c r="CS391" s="62">
        <v>0.11846613075633697</v>
      </c>
      <c r="CT391" s="62">
        <v>15.866</v>
      </c>
      <c r="CU391" s="62">
        <v>60</v>
      </c>
      <c r="CV391" s="62">
        <v>0.12560520953580201</v>
      </c>
      <c r="CW391" s="62">
        <v>15.866</v>
      </c>
      <c r="CX391" s="62">
        <v>380875</v>
      </c>
      <c r="CY391" s="62">
        <v>843.11548088591007</v>
      </c>
      <c r="CZ391" s="62">
        <v>15.955</v>
      </c>
      <c r="DA391" s="62">
        <v>0</v>
      </c>
      <c r="DB391" s="62">
        <v>0</v>
      </c>
      <c r="DC391" s="62">
        <v>15.994999999999999</v>
      </c>
      <c r="DD391" s="62">
        <v>0</v>
      </c>
      <c r="DE391" s="62">
        <v>0</v>
      </c>
      <c r="DF391" s="62">
        <v>16.04</v>
      </c>
      <c r="DG391" s="62">
        <v>3135</v>
      </c>
      <c r="DH391" s="62">
        <v>8.0139868717798919</v>
      </c>
      <c r="DI391" s="62">
        <v>0</v>
      </c>
      <c r="DJ391" s="62">
        <v>0</v>
      </c>
      <c r="DK391" s="62">
        <v>0</v>
      </c>
      <c r="DL391" s="62">
        <v>0</v>
      </c>
      <c r="DM391" s="62">
        <v>0</v>
      </c>
      <c r="DN391" s="62">
        <v>0</v>
      </c>
      <c r="DO391" s="62">
        <v>16.13</v>
      </c>
      <c r="DP391" s="62">
        <v>18390</v>
      </c>
      <c r="DQ391" s="62">
        <v>52.514918132613246</v>
      </c>
      <c r="DR391" s="62">
        <v>0</v>
      </c>
      <c r="DS391" s="62">
        <v>0</v>
      </c>
      <c r="DT391" s="62">
        <v>0</v>
      </c>
      <c r="DU391" s="62">
        <v>0</v>
      </c>
      <c r="DV391" s="62">
        <v>0</v>
      </c>
      <c r="DW391" s="62">
        <v>0</v>
      </c>
      <c r="DX391" s="62">
        <v>16.170000000000002</v>
      </c>
      <c r="DY391" s="62">
        <v>3830</v>
      </c>
      <c r="DZ391" s="62">
        <v>12.045072576236779</v>
      </c>
      <c r="EA391" s="62"/>
      <c r="EB391" s="62"/>
      <c r="EC391" s="62"/>
      <c r="ED391" s="62"/>
      <c r="EE391" s="62"/>
      <c r="EF391" s="62"/>
      <c r="EG391" s="62">
        <v>16.22</v>
      </c>
      <c r="EH391" s="62">
        <v>141440</v>
      </c>
      <c r="EI391" s="62">
        <v>480.11408436800735</v>
      </c>
      <c r="EJ391" s="62"/>
      <c r="EK391" s="62">
        <v>0</v>
      </c>
      <c r="EL391" s="62">
        <v>0</v>
      </c>
      <c r="EM391" s="62">
        <v>0</v>
      </c>
      <c r="EN391" s="62">
        <v>0</v>
      </c>
      <c r="EO391" s="62">
        <v>0</v>
      </c>
      <c r="EP391" s="62">
        <v>16.25</v>
      </c>
      <c r="EQ391" s="62">
        <v>475</v>
      </c>
      <c r="ER391" s="62">
        <v>1.7207739433221572</v>
      </c>
      <c r="ES391" s="62">
        <v>16.27</v>
      </c>
      <c r="ET391" s="62">
        <v>18740</v>
      </c>
      <c r="EU391" s="62">
        <v>71.904129387510054</v>
      </c>
      <c r="EV391" s="62">
        <v>16.260000000000002</v>
      </c>
      <c r="EW391" s="62">
        <v>815</v>
      </c>
      <c r="EX391" s="62">
        <v>3.2899289519483017</v>
      </c>
      <c r="EY391" s="62">
        <v>16.25</v>
      </c>
      <c r="EZ391" s="62">
        <v>121845</v>
      </c>
      <c r="FA391" s="62">
        <v>513.11631549600486</v>
      </c>
      <c r="FB391" s="62">
        <v>16.23</v>
      </c>
      <c r="FC391" s="62">
        <v>715</v>
      </c>
      <c r="FD391" s="62">
        <v>3.1226917447085127</v>
      </c>
      <c r="FE391" s="62">
        <v>16.239999999999998</v>
      </c>
      <c r="FF391" s="62">
        <v>7895</v>
      </c>
      <c r="FG391" s="62">
        <v>35.562661899527285</v>
      </c>
      <c r="FH391" s="62">
        <v>16.21</v>
      </c>
      <c r="FI391" s="62">
        <v>415</v>
      </c>
      <c r="FJ391" s="62">
        <v>1.9258963808707976</v>
      </c>
      <c r="FK391" s="62">
        <v>16.170000000000002</v>
      </c>
      <c r="FL391" s="76">
        <v>21710</v>
      </c>
      <c r="FM391" s="76">
        <v>103.34042925907829</v>
      </c>
      <c r="FN391" s="76">
        <v>16.149999999999999</v>
      </c>
      <c r="FO391" s="76">
        <v>5</v>
      </c>
      <c r="FP391" s="76">
        <v>2.4291846548894474E-2</v>
      </c>
      <c r="FQ391" s="76">
        <v>16.132000000000001</v>
      </c>
      <c r="FR391" s="76">
        <v>5</v>
      </c>
      <c r="FS391" s="76">
        <v>2.471275096108573E-2</v>
      </c>
      <c r="FT391" s="76">
        <v>16.114999999999998</v>
      </c>
      <c r="FU391" s="76">
        <v>0</v>
      </c>
      <c r="FV391" s="76">
        <v>0</v>
      </c>
      <c r="FW391" s="76">
        <v>16.100000000000001</v>
      </c>
      <c r="FX391" s="76">
        <v>142675</v>
      </c>
      <c r="FY391" s="76">
        <v>725.02305279710674</v>
      </c>
      <c r="FZ391" s="76">
        <v>16.097999999999999</v>
      </c>
      <c r="GA391" s="76">
        <v>0</v>
      </c>
      <c r="GB391" s="76">
        <v>0</v>
      </c>
      <c r="GC391" s="62">
        <v>16.097000000000001</v>
      </c>
      <c r="GD391" s="62">
        <v>5</v>
      </c>
      <c r="GE391" s="62">
        <v>2.5828401410759452E-2</v>
      </c>
      <c r="GF391" s="62">
        <v>16.094999999999999</v>
      </c>
      <c r="GG391" s="62">
        <v>0</v>
      </c>
      <c r="GH391" s="62">
        <v>0</v>
      </c>
      <c r="GI391" s="62">
        <v>16.094000000000001</v>
      </c>
      <c r="GJ391" s="62">
        <v>85</v>
      </c>
      <c r="GK391" s="62">
        <v>0.44321305145587647</v>
      </c>
      <c r="GL391" s="62">
        <v>16.091999999999999</v>
      </c>
      <c r="GM391" s="62">
        <v>0</v>
      </c>
      <c r="GN391" s="62">
        <v>0</v>
      </c>
      <c r="GO391" s="62">
        <v>16.09</v>
      </c>
      <c r="GP391" s="62">
        <v>13890</v>
      </c>
      <c r="GQ391" s="62">
        <v>72.416681322708158</v>
      </c>
      <c r="GR391" s="62">
        <v>16.09</v>
      </c>
      <c r="GS391" s="62">
        <v>0</v>
      </c>
      <c r="GT391" s="62">
        <v>0</v>
      </c>
      <c r="GU391" s="62">
        <v>16.09</v>
      </c>
      <c r="GV391" s="62">
        <v>115</v>
      </c>
      <c r="GW391" s="62">
        <v>0.58808825308168233</v>
      </c>
      <c r="GX391" s="62">
        <v>16.09</v>
      </c>
      <c r="GY391" s="62">
        <v>0</v>
      </c>
      <c r="GZ391" s="62">
        <v>0</v>
      </c>
      <c r="HA391" s="62">
        <v>16.09</v>
      </c>
      <c r="HB391" s="62">
        <v>18580</v>
      </c>
      <c r="HC391" s="62">
        <v>91.774956544731197</v>
      </c>
      <c r="HD391" s="62">
        <v>16.11</v>
      </c>
      <c r="HE391" s="62">
        <v>0</v>
      </c>
      <c r="HF391" s="62">
        <v>0</v>
      </c>
      <c r="HG391" s="62">
        <v>0</v>
      </c>
      <c r="HH391" s="62">
        <v>0</v>
      </c>
      <c r="HI391" s="62">
        <v>0</v>
      </c>
      <c r="HJ391" s="62">
        <v>0</v>
      </c>
      <c r="HK391" s="62">
        <v>0</v>
      </c>
      <c r="HL391" s="62">
        <v>0</v>
      </c>
      <c r="HM391" s="62">
        <v>16.14</v>
      </c>
      <c r="HN391" s="62">
        <v>0</v>
      </c>
      <c r="HO391" s="62">
        <v>0</v>
      </c>
      <c r="HP391" s="62">
        <v>16.14</v>
      </c>
      <c r="HQ391" s="62">
        <v>0</v>
      </c>
      <c r="HR391" s="62">
        <v>0</v>
      </c>
    </row>
    <row r="392" spans="32:226" s="43" customFormat="1">
      <c r="AF392" s="54">
        <v>42573</v>
      </c>
      <c r="AG392" s="43">
        <v>13.945</v>
      </c>
      <c r="AH392" s="43">
        <v>101950</v>
      </c>
      <c r="AI392" s="43">
        <f t="shared" si="87"/>
        <v>101950</v>
      </c>
      <c r="AK392" s="58">
        <f t="shared" si="88"/>
        <v>42275</v>
      </c>
      <c r="AL392" s="43">
        <f t="shared" si="93"/>
        <v>387</v>
      </c>
      <c r="AM392" s="43">
        <f>IF(AK392="","",NETWORKDAYS(AK392,$AM$2,FERIADOS!$A$1:$A$830)-1)</f>
        <v>317</v>
      </c>
      <c r="AN392" s="63">
        <v>4.1096000000000004</v>
      </c>
      <c r="AO392" s="43">
        <f t="shared" si="89"/>
        <v>16.149999999999999</v>
      </c>
      <c r="AP392" s="50">
        <f t="shared" si="90"/>
        <v>299705</v>
      </c>
      <c r="AQ392" s="59">
        <f t="shared" si="92"/>
        <v>654.25025973148706</v>
      </c>
      <c r="AR392" s="59">
        <f t="shared" si="91"/>
        <v>0</v>
      </c>
      <c r="AS392" s="72">
        <v>42275</v>
      </c>
      <c r="AT392" s="73">
        <v>2452.2407165906016</v>
      </c>
      <c r="AU392" s="62">
        <v>0</v>
      </c>
      <c r="AV392" s="62">
        <v>0</v>
      </c>
      <c r="AW392" s="62">
        <v>0</v>
      </c>
      <c r="AX392" s="62">
        <v>0</v>
      </c>
      <c r="AY392" s="62">
        <v>0</v>
      </c>
      <c r="AZ392" s="62">
        <v>0</v>
      </c>
      <c r="BA392" s="62">
        <v>14.135</v>
      </c>
      <c r="BB392" s="62">
        <v>230875</v>
      </c>
      <c r="BC392" s="62">
        <v>7.7966233464033099</v>
      </c>
      <c r="BD392" s="62">
        <v>0</v>
      </c>
      <c r="BE392" s="62">
        <v>0</v>
      </c>
      <c r="BF392" s="62">
        <v>0</v>
      </c>
      <c r="BG392" s="62">
        <v>14.308999999999999</v>
      </c>
      <c r="BH392" s="62">
        <v>56895</v>
      </c>
      <c r="BI392" s="62">
        <v>11.856913342031705</v>
      </c>
      <c r="BJ392" s="62">
        <v>14.55</v>
      </c>
      <c r="BK392" s="62">
        <v>31590</v>
      </c>
      <c r="BL392" s="62">
        <v>11.695858783411634</v>
      </c>
      <c r="BM392" s="62">
        <v>14.91</v>
      </c>
      <c r="BN392" s="74">
        <v>232170</v>
      </c>
      <c r="BO392" s="75">
        <v>125.97241946594085</v>
      </c>
      <c r="BP392" s="62">
        <v>15.07</v>
      </c>
      <c r="BQ392" s="62">
        <v>1650</v>
      </c>
      <c r="BR392" s="62">
        <v>1.1476105925212088</v>
      </c>
      <c r="BS392" s="62">
        <v>15.195</v>
      </c>
      <c r="BT392" s="62">
        <v>400</v>
      </c>
      <c r="BU392" s="62">
        <v>0.33488138425310432</v>
      </c>
      <c r="BV392" s="62">
        <v>15.47</v>
      </c>
      <c r="BW392" s="62">
        <v>37835</v>
      </c>
      <c r="BX392" s="62">
        <v>37.644720826220471</v>
      </c>
      <c r="BY392" s="62">
        <v>15.525</v>
      </c>
      <c r="BZ392" s="62">
        <v>805</v>
      </c>
      <c r="CA392" s="62">
        <v>0.9148962055720421</v>
      </c>
      <c r="CB392" s="62">
        <v>15.66</v>
      </c>
      <c r="CC392" s="62">
        <v>500</v>
      </c>
      <c r="CD392" s="62">
        <v>0.63988300793396125</v>
      </c>
      <c r="CE392" s="62">
        <v>15.77</v>
      </c>
      <c r="CF392" s="62">
        <v>86060</v>
      </c>
      <c r="CG392" s="62">
        <v>122.69781515331651</v>
      </c>
      <c r="CH392" s="62">
        <v>15.864000000000001</v>
      </c>
      <c r="CI392" s="62">
        <v>5</v>
      </c>
      <c r="CJ392" s="62">
        <v>7.8047554130148663E-3</v>
      </c>
      <c r="CK392" s="62">
        <v>15.946999999999999</v>
      </c>
      <c r="CL392" s="62">
        <v>5</v>
      </c>
      <c r="CM392" s="62">
        <v>8.5242015745063959E-3</v>
      </c>
      <c r="CN392" s="62">
        <v>16.010000000000002</v>
      </c>
      <c r="CO392" s="62">
        <v>8865</v>
      </c>
      <c r="CP392" s="62">
        <v>16.244413074286989</v>
      </c>
      <c r="CQ392" s="62">
        <v>16.033000000000001</v>
      </c>
      <c r="CR392" s="62">
        <v>5</v>
      </c>
      <c r="CS392" s="62">
        <v>9.7581015513886777E-3</v>
      </c>
      <c r="CT392" s="62">
        <v>16.033000000000001</v>
      </c>
      <c r="CU392" s="62">
        <v>5</v>
      </c>
      <c r="CV392" s="62">
        <v>1.0342426546038048E-2</v>
      </c>
      <c r="CW392" s="62">
        <v>16.033000000000001</v>
      </c>
      <c r="CX392" s="62">
        <v>299705</v>
      </c>
      <c r="CY392" s="62">
        <v>654.25025973148706</v>
      </c>
      <c r="CZ392" s="62">
        <v>16.189</v>
      </c>
      <c r="DA392" s="62">
        <v>0</v>
      </c>
      <c r="DB392" s="62">
        <v>0</v>
      </c>
      <c r="DC392" s="62">
        <v>16.218</v>
      </c>
      <c r="DD392" s="62">
        <v>0</v>
      </c>
      <c r="DE392" s="62">
        <v>0</v>
      </c>
      <c r="DF392" s="62">
        <v>16.25</v>
      </c>
      <c r="DG392" s="62">
        <v>1010</v>
      </c>
      <c r="DH392" s="62">
        <v>2.5455719052387682</v>
      </c>
      <c r="DI392" s="62">
        <v>0</v>
      </c>
      <c r="DJ392" s="62">
        <v>0</v>
      </c>
      <c r="DK392" s="62">
        <v>0</v>
      </c>
      <c r="DL392" s="62">
        <v>0</v>
      </c>
      <c r="DM392" s="62">
        <v>0</v>
      </c>
      <c r="DN392" s="62">
        <v>0</v>
      </c>
      <c r="DO392" s="62">
        <v>16.41</v>
      </c>
      <c r="DP392" s="62">
        <v>19300</v>
      </c>
      <c r="DQ392" s="62">
        <v>54.20562156595085</v>
      </c>
      <c r="DR392" s="62">
        <v>0</v>
      </c>
      <c r="DS392" s="62">
        <v>0</v>
      </c>
      <c r="DT392" s="62">
        <v>0</v>
      </c>
      <c r="DU392" s="62">
        <v>0</v>
      </c>
      <c r="DV392" s="62">
        <v>0</v>
      </c>
      <c r="DW392" s="62">
        <v>0</v>
      </c>
      <c r="DX392" s="62">
        <v>16.484999999999999</v>
      </c>
      <c r="DY392" s="62">
        <v>1115</v>
      </c>
      <c r="DZ392" s="62">
        <v>3.4426219438518695</v>
      </c>
      <c r="EA392" s="62"/>
      <c r="EB392" s="62"/>
      <c r="EC392" s="62"/>
      <c r="ED392" s="62"/>
      <c r="EE392" s="62"/>
      <c r="EF392" s="62"/>
      <c r="EG392" s="62">
        <v>16.54</v>
      </c>
      <c r="EH392" s="62">
        <v>87855</v>
      </c>
      <c r="EI392" s="62">
        <v>292.48638924313207</v>
      </c>
      <c r="EJ392" s="62"/>
      <c r="EK392" s="62">
        <v>0</v>
      </c>
      <c r="EL392" s="62">
        <v>0</v>
      </c>
      <c r="EM392" s="62">
        <v>0</v>
      </c>
      <c r="EN392" s="62">
        <v>0</v>
      </c>
      <c r="EO392" s="62">
        <v>0</v>
      </c>
      <c r="EP392" s="62">
        <v>16.567</v>
      </c>
      <c r="EQ392" s="62">
        <v>2745</v>
      </c>
      <c r="ER392" s="62">
        <v>9.7457578655987724</v>
      </c>
      <c r="ES392" s="62">
        <v>16.59</v>
      </c>
      <c r="ET392" s="62">
        <v>4675</v>
      </c>
      <c r="EU392" s="62">
        <v>17.563406491709824</v>
      </c>
      <c r="EV392" s="62">
        <v>16.600999999999999</v>
      </c>
      <c r="EW392" s="62">
        <v>70</v>
      </c>
      <c r="EX392" s="62">
        <v>0.27624886357230943</v>
      </c>
      <c r="EY392" s="62">
        <v>16.61</v>
      </c>
      <c r="EZ392" s="62">
        <v>59715</v>
      </c>
      <c r="FA392" s="62">
        <v>245.47537403343526</v>
      </c>
      <c r="FB392" s="62">
        <v>16.588999999999999</v>
      </c>
      <c r="FC392" s="62">
        <v>30</v>
      </c>
      <c r="FD392" s="62">
        <v>0.12779523151872216</v>
      </c>
      <c r="FE392" s="62">
        <v>16.57</v>
      </c>
      <c r="FF392" s="62">
        <v>11145</v>
      </c>
      <c r="FG392" s="62">
        <v>48.98258837545135</v>
      </c>
      <c r="FH392" s="62">
        <v>16.515999999999998</v>
      </c>
      <c r="FI392" s="62">
        <v>20</v>
      </c>
      <c r="FJ392" s="62">
        <v>9.0578877443590111E-2</v>
      </c>
      <c r="FK392" s="62">
        <v>16.47</v>
      </c>
      <c r="FL392" s="76">
        <v>24285</v>
      </c>
      <c r="FM392" s="76">
        <v>112.76145407480251</v>
      </c>
      <c r="FN392" s="76">
        <v>16.456</v>
      </c>
      <c r="FO392" s="76">
        <v>5</v>
      </c>
      <c r="FP392" s="76">
        <v>2.3672884077956265E-2</v>
      </c>
      <c r="FQ392" s="76">
        <v>16.443000000000001</v>
      </c>
      <c r="FR392" s="76">
        <v>100</v>
      </c>
      <c r="FS392" s="76">
        <v>0.48121351985541083</v>
      </c>
      <c r="FT392" s="76">
        <v>16.431000000000001</v>
      </c>
      <c r="FU392" s="76">
        <v>2740</v>
      </c>
      <c r="FV392" s="76">
        <v>13.376537819910189</v>
      </c>
      <c r="FW392" s="76">
        <v>16.420000000000002</v>
      </c>
      <c r="FX392" s="76">
        <v>111025</v>
      </c>
      <c r="FY392" s="76">
        <v>548.24551834330828</v>
      </c>
      <c r="FZ392" s="76">
        <v>16.417000000000002</v>
      </c>
      <c r="GA392" s="76">
        <v>0</v>
      </c>
      <c r="GB392" s="76">
        <v>0</v>
      </c>
      <c r="GC392" s="62">
        <v>16.414000000000001</v>
      </c>
      <c r="GD392" s="62">
        <v>20</v>
      </c>
      <c r="GE392" s="62">
        <v>0.10027012816419097</v>
      </c>
      <c r="GF392" s="62">
        <v>16.411000000000001</v>
      </c>
      <c r="GG392" s="62">
        <v>0</v>
      </c>
      <c r="GH392" s="62">
        <v>0</v>
      </c>
      <c r="GI392" s="62">
        <v>16.408000000000001</v>
      </c>
      <c r="GJ392" s="62">
        <v>795</v>
      </c>
      <c r="GK392" s="62">
        <v>4.0181821281810732</v>
      </c>
      <c r="GL392" s="62">
        <v>16.404</v>
      </c>
      <c r="GM392" s="62">
        <v>0</v>
      </c>
      <c r="GN392" s="62">
        <v>0</v>
      </c>
      <c r="GO392" s="62">
        <v>16.399999999999999</v>
      </c>
      <c r="GP392" s="62">
        <v>8705</v>
      </c>
      <c r="GQ392" s="62">
        <v>43.882380248012147</v>
      </c>
      <c r="GR392" s="62">
        <v>16.388000000000002</v>
      </c>
      <c r="GS392" s="62">
        <v>0</v>
      </c>
      <c r="GT392" s="62">
        <v>0</v>
      </c>
      <c r="GU392" s="62">
        <v>16.378</v>
      </c>
      <c r="GV392" s="62">
        <v>2300</v>
      </c>
      <c r="GW392" s="62">
        <v>11.361654116583884</v>
      </c>
      <c r="GX392" s="62">
        <v>16.369</v>
      </c>
      <c r="GY392" s="62">
        <v>0</v>
      </c>
      <c r="GZ392" s="62">
        <v>0</v>
      </c>
      <c r="HA392" s="62">
        <v>16.36</v>
      </c>
      <c r="HB392" s="62">
        <v>10870</v>
      </c>
      <c r="HC392" s="62">
        <v>51.815154532338411</v>
      </c>
      <c r="HD392" s="62">
        <v>16.38</v>
      </c>
      <c r="HE392" s="62">
        <v>0</v>
      </c>
      <c r="HF392" s="62">
        <v>0</v>
      </c>
      <c r="HG392" s="62">
        <v>0</v>
      </c>
      <c r="HH392" s="62">
        <v>0</v>
      </c>
      <c r="HI392" s="62">
        <v>0</v>
      </c>
      <c r="HJ392" s="62">
        <v>0</v>
      </c>
      <c r="HK392" s="62">
        <v>0</v>
      </c>
      <c r="HL392" s="62">
        <v>0</v>
      </c>
      <c r="HM392" s="62">
        <v>16.41</v>
      </c>
      <c r="HN392" s="62">
        <v>0</v>
      </c>
      <c r="HO392" s="62">
        <v>0</v>
      </c>
      <c r="HP392" s="62">
        <v>16.41</v>
      </c>
      <c r="HQ392" s="62">
        <v>0</v>
      </c>
      <c r="HR392" s="62">
        <v>0</v>
      </c>
    </row>
    <row r="393" spans="32:226" s="43" customFormat="1">
      <c r="AF393" s="54">
        <v>42576</v>
      </c>
      <c r="AG393" s="43">
        <v>13.94</v>
      </c>
      <c r="AH393" s="43">
        <v>100210</v>
      </c>
      <c r="AI393" s="43">
        <f t="shared" ref="AI393:AI456" si="94">IF(ISERROR(AH393+1-1),0,AH393)</f>
        <v>100210</v>
      </c>
      <c r="AK393" s="58">
        <f t="shared" ref="AK393:AK452" si="95">AS393</f>
        <v>42272</v>
      </c>
      <c r="AL393" s="43">
        <f t="shared" si="93"/>
        <v>388</v>
      </c>
      <c r="AM393" s="43">
        <f>IF(AK393="","",NETWORKDAYS(AK393,$AM$2,FERIADOS!$A$1:$A$830)-1)</f>
        <v>318</v>
      </c>
      <c r="AN393" s="63">
        <v>3.9754999999999998</v>
      </c>
      <c r="AO393" s="43">
        <f t="shared" si="89"/>
        <v>15.59</v>
      </c>
      <c r="AP393" s="50">
        <f t="shared" si="90"/>
        <v>425110</v>
      </c>
      <c r="AQ393" s="59">
        <f t="shared" si="92"/>
        <v>972.3363065345012</v>
      </c>
      <c r="AR393" s="59">
        <f t="shared" si="91"/>
        <v>0</v>
      </c>
      <c r="AS393" s="72">
        <v>42272</v>
      </c>
      <c r="AT393" s="73">
        <v>3956.2079400323669</v>
      </c>
      <c r="AU393" s="62">
        <v>0</v>
      </c>
      <c r="AV393" s="62">
        <v>0</v>
      </c>
      <c r="AW393" s="62">
        <v>0</v>
      </c>
      <c r="AX393" s="62">
        <v>0</v>
      </c>
      <c r="AY393" s="62">
        <v>0</v>
      </c>
      <c r="AZ393" s="62">
        <v>0</v>
      </c>
      <c r="BA393" s="62">
        <v>14.145</v>
      </c>
      <c r="BB393" s="62">
        <v>25560</v>
      </c>
      <c r="BC393" s="62">
        <v>1.1146580228830374</v>
      </c>
      <c r="BD393" s="62">
        <v>0</v>
      </c>
      <c r="BE393" s="62">
        <v>0</v>
      </c>
      <c r="BF393" s="62">
        <v>0</v>
      </c>
      <c r="BG393" s="62">
        <v>14.27</v>
      </c>
      <c r="BH393" s="62">
        <v>129800</v>
      </c>
      <c r="BI393" s="62">
        <v>29.076784731720412</v>
      </c>
      <c r="BJ393" s="62">
        <v>14.436</v>
      </c>
      <c r="BK393" s="62">
        <v>26160</v>
      </c>
      <c r="BL393" s="62">
        <v>10.241194023744308</v>
      </c>
      <c r="BM393" s="62">
        <v>14.63</v>
      </c>
      <c r="BN393" s="74">
        <v>374630</v>
      </c>
      <c r="BO393" s="75">
        <v>213.80593133274192</v>
      </c>
      <c r="BP393" s="62">
        <v>14.81</v>
      </c>
      <c r="BQ393" s="62">
        <v>5905</v>
      </c>
      <c r="BR393" s="62">
        <v>4.3051200094173492</v>
      </c>
      <c r="BS393" s="62">
        <v>14.91</v>
      </c>
      <c r="BT393" s="62">
        <v>3760</v>
      </c>
      <c r="BU393" s="62">
        <v>3.2945293228535175</v>
      </c>
      <c r="BV393" s="62">
        <v>15.1</v>
      </c>
      <c r="BW393" s="62">
        <v>63440</v>
      </c>
      <c r="BX393" s="62">
        <v>66.042045410185295</v>
      </c>
      <c r="BY393" s="62">
        <v>15.225</v>
      </c>
      <c r="BZ393" s="62">
        <v>1920</v>
      </c>
      <c r="CA393" s="62">
        <v>2.2790705357527012</v>
      </c>
      <c r="CB393" s="62">
        <v>15.35</v>
      </c>
      <c r="CC393" s="62">
        <v>520</v>
      </c>
      <c r="CD393" s="62">
        <v>0.69471248035198374</v>
      </c>
      <c r="CE393" s="62">
        <v>15.37</v>
      </c>
      <c r="CF393" s="62">
        <v>93900</v>
      </c>
      <c r="CG393" s="62">
        <v>139.88552007569032</v>
      </c>
      <c r="CH393" s="62">
        <v>15.432</v>
      </c>
      <c r="CI393" s="62">
        <v>5</v>
      </c>
      <c r="CJ393" s="62">
        <v>8.1573781603073905E-3</v>
      </c>
      <c r="CK393" s="62">
        <v>15.488</v>
      </c>
      <c r="CL393" s="62">
        <v>5</v>
      </c>
      <c r="CM393" s="62">
        <v>8.9122340930456959E-3</v>
      </c>
      <c r="CN393" s="62">
        <v>15.53</v>
      </c>
      <c r="CO393" s="62">
        <v>20215</v>
      </c>
      <c r="CP393" s="62">
        <v>38.741914927472891</v>
      </c>
      <c r="CQ393" s="62">
        <v>15.571999999999999</v>
      </c>
      <c r="CR393" s="62">
        <v>10</v>
      </c>
      <c r="CS393" s="62">
        <v>2.040548099459237E-2</v>
      </c>
      <c r="CT393" s="62">
        <v>15.571999999999999</v>
      </c>
      <c r="CU393" s="62">
        <v>10</v>
      </c>
      <c r="CV393" s="62">
        <v>2.1628938857889416E-2</v>
      </c>
      <c r="CW393" s="62">
        <v>15.571999999999999</v>
      </c>
      <c r="CX393" s="62">
        <v>425110</v>
      </c>
      <c r="CY393" s="62">
        <v>972.3363065345012</v>
      </c>
      <c r="CZ393" s="62">
        <v>15.641</v>
      </c>
      <c r="DA393" s="62">
        <v>0</v>
      </c>
      <c r="DB393" s="62">
        <v>0</v>
      </c>
      <c r="DC393" s="62">
        <v>15.678000000000001</v>
      </c>
      <c r="DD393" s="62">
        <v>0</v>
      </c>
      <c r="DE393" s="62">
        <v>0</v>
      </c>
      <c r="DF393" s="62">
        <v>15.72</v>
      </c>
      <c r="DG393" s="62">
        <v>1430</v>
      </c>
      <c r="DH393" s="62">
        <v>3.7764136714582177</v>
      </c>
      <c r="DI393" s="62">
        <v>0</v>
      </c>
      <c r="DJ393" s="62">
        <v>0</v>
      </c>
      <c r="DK393" s="62">
        <v>0</v>
      </c>
      <c r="DL393" s="62">
        <v>0</v>
      </c>
      <c r="DM393" s="62">
        <v>0</v>
      </c>
      <c r="DN393" s="62">
        <v>0</v>
      </c>
      <c r="DO393" s="62">
        <v>15.8</v>
      </c>
      <c r="DP393" s="62">
        <v>14845</v>
      </c>
      <c r="DQ393" s="62">
        <v>43.80134770791652</v>
      </c>
      <c r="DR393" s="62">
        <v>0</v>
      </c>
      <c r="DS393" s="62">
        <v>0</v>
      </c>
      <c r="DT393" s="62">
        <v>0</v>
      </c>
      <c r="DU393" s="62">
        <v>0</v>
      </c>
      <c r="DV393" s="62">
        <v>0</v>
      </c>
      <c r="DW393" s="62">
        <v>0</v>
      </c>
      <c r="DX393" s="62">
        <v>15.88</v>
      </c>
      <c r="DY393" s="62">
        <v>4045</v>
      </c>
      <c r="DZ393" s="62">
        <v>13.132479388035881</v>
      </c>
      <c r="EA393" s="62"/>
      <c r="EB393" s="62"/>
      <c r="EC393" s="62"/>
      <c r="ED393" s="62"/>
      <c r="EE393" s="62"/>
      <c r="EF393" s="62"/>
      <c r="EG393" s="62">
        <v>15.91</v>
      </c>
      <c r="EH393" s="62">
        <v>173450</v>
      </c>
      <c r="EI393" s="62">
        <v>608.25117531722071</v>
      </c>
      <c r="EJ393" s="62"/>
      <c r="EK393" s="62">
        <v>0</v>
      </c>
      <c r="EL393" s="62">
        <v>0</v>
      </c>
      <c r="EM393" s="62">
        <v>0</v>
      </c>
      <c r="EN393" s="62">
        <v>0</v>
      </c>
      <c r="EO393" s="62">
        <v>0</v>
      </c>
      <c r="EP393" s="62">
        <v>15.936999999999999</v>
      </c>
      <c r="EQ393" s="62">
        <v>5565</v>
      </c>
      <c r="ER393" s="62">
        <v>20.83536770363688</v>
      </c>
      <c r="ES393" s="62">
        <v>15.96</v>
      </c>
      <c r="ET393" s="62">
        <v>7310</v>
      </c>
      <c r="EU393" s="62">
        <v>28.995499766179513</v>
      </c>
      <c r="EV393" s="62">
        <v>15.933</v>
      </c>
      <c r="EW393" s="62">
        <v>55</v>
      </c>
      <c r="EX393" s="62">
        <v>0.22975443328111828</v>
      </c>
      <c r="EY393" s="62">
        <v>15.91</v>
      </c>
      <c r="EZ393" s="62">
        <v>89210</v>
      </c>
      <c r="FA393" s="62">
        <v>389.14831537790332</v>
      </c>
      <c r="FB393" s="62">
        <v>15.904999999999999</v>
      </c>
      <c r="FC393" s="62">
        <v>3330</v>
      </c>
      <c r="FD393" s="62">
        <v>15.064134114601229</v>
      </c>
      <c r="FE393" s="62">
        <v>15.9</v>
      </c>
      <c r="FF393" s="62">
        <v>2970</v>
      </c>
      <c r="FG393" s="62">
        <v>13.873136690904349</v>
      </c>
      <c r="FH393" s="62">
        <v>15.840999999999999</v>
      </c>
      <c r="FI393" s="62">
        <v>25</v>
      </c>
      <c r="FJ393" s="62">
        <v>0.12053665326729847</v>
      </c>
      <c r="FK393" s="62">
        <v>15.79</v>
      </c>
      <c r="FL393" s="76">
        <v>37660</v>
      </c>
      <c r="FM393" s="76">
        <v>186.46806860286898</v>
      </c>
      <c r="FN393" s="76">
        <v>15.75</v>
      </c>
      <c r="FO393" s="76">
        <v>5</v>
      </c>
      <c r="FP393" s="76">
        <v>2.5310119990790976E-2</v>
      </c>
      <c r="FQ393" s="76">
        <v>15.75</v>
      </c>
      <c r="FR393" s="76">
        <v>10</v>
      </c>
      <c r="FS393" s="76">
        <v>5.1489953932127623E-2</v>
      </c>
      <c r="FT393" s="76">
        <v>15.743</v>
      </c>
      <c r="FU393" s="76">
        <v>5</v>
      </c>
      <c r="FV393" s="76">
        <v>2.6150922435020249E-2</v>
      </c>
      <c r="FW393" s="76">
        <v>15.73</v>
      </c>
      <c r="FX393" s="76">
        <v>170445</v>
      </c>
      <c r="FY393" s="76">
        <v>903.10450647269022</v>
      </c>
      <c r="FZ393" s="76">
        <v>15.725</v>
      </c>
      <c r="GA393" s="76">
        <v>0</v>
      </c>
      <c r="GB393" s="76">
        <v>0</v>
      </c>
      <c r="GC393" s="62">
        <v>15.721</v>
      </c>
      <c r="GD393" s="62">
        <v>0</v>
      </c>
      <c r="GE393" s="62">
        <v>0</v>
      </c>
      <c r="GF393" s="62">
        <v>15.715999999999999</v>
      </c>
      <c r="GG393" s="62">
        <v>0</v>
      </c>
      <c r="GH393" s="62">
        <v>0</v>
      </c>
      <c r="GI393" s="62">
        <v>15.712999999999999</v>
      </c>
      <c r="GJ393" s="62">
        <v>60</v>
      </c>
      <c r="GK393" s="62">
        <v>0.32739355665235875</v>
      </c>
      <c r="GL393" s="62">
        <v>15.706</v>
      </c>
      <c r="GM393" s="62">
        <v>0</v>
      </c>
      <c r="GN393" s="62">
        <v>0</v>
      </c>
      <c r="GO393" s="62">
        <v>15.7</v>
      </c>
      <c r="GP393" s="62">
        <v>18240</v>
      </c>
      <c r="GQ393" s="62">
        <v>99.887505541231988</v>
      </c>
      <c r="GR393" s="62">
        <v>15.712</v>
      </c>
      <c r="GS393" s="62">
        <v>0</v>
      </c>
      <c r="GT393" s="62">
        <v>0</v>
      </c>
      <c r="GU393" s="62">
        <v>15.7</v>
      </c>
      <c r="GV393" s="62">
        <v>10</v>
      </c>
      <c r="GW393" s="62">
        <v>5.3886679273721358E-2</v>
      </c>
      <c r="GX393" s="62">
        <v>15.731</v>
      </c>
      <c r="GY393" s="62">
        <v>0</v>
      </c>
      <c r="GZ393" s="62">
        <v>0</v>
      </c>
      <c r="HA393" s="62">
        <v>15.74</v>
      </c>
      <c r="HB393" s="62">
        <v>28280</v>
      </c>
      <c r="HC393" s="62">
        <v>147.15857591946698</v>
      </c>
      <c r="HD393" s="62">
        <v>15.76</v>
      </c>
      <c r="HE393" s="62">
        <v>0</v>
      </c>
      <c r="HF393" s="62">
        <v>0</v>
      </c>
      <c r="HG393" s="62">
        <v>0</v>
      </c>
      <c r="HH393" s="62">
        <v>0</v>
      </c>
      <c r="HI393" s="62">
        <v>0</v>
      </c>
      <c r="HJ393" s="62">
        <v>0</v>
      </c>
      <c r="HK393" s="62">
        <v>0</v>
      </c>
      <c r="HL393" s="62">
        <v>0</v>
      </c>
      <c r="HM393" s="62">
        <v>15.79</v>
      </c>
      <c r="HN393" s="62">
        <v>0</v>
      </c>
      <c r="HO393" s="62">
        <v>0</v>
      </c>
      <c r="HP393" s="62">
        <v>15.79</v>
      </c>
      <c r="HQ393" s="62">
        <v>0</v>
      </c>
      <c r="HR393" s="62">
        <v>0</v>
      </c>
    </row>
    <row r="394" spans="32:226" s="43" customFormat="1">
      <c r="AF394" s="54">
        <v>42577</v>
      </c>
      <c r="AG394" s="43">
        <v>13.97</v>
      </c>
      <c r="AH394" s="43">
        <v>220845</v>
      </c>
      <c r="AI394" s="43">
        <f t="shared" si="94"/>
        <v>220845</v>
      </c>
      <c r="AK394" s="58">
        <f t="shared" si="95"/>
        <v>42271</v>
      </c>
      <c r="AL394" s="43">
        <f t="shared" si="93"/>
        <v>389</v>
      </c>
      <c r="AM394" s="43">
        <f>IF(AK394="","",NETWORKDAYS(AK394,$AM$2,FERIADOS!$A$1:$A$830)-1)</f>
        <v>319</v>
      </c>
      <c r="AN394" s="63">
        <v>3.9506999999999999</v>
      </c>
      <c r="AO394" s="43">
        <f t="shared" ref="AO394:AO452" si="96">IF(ISERROR(VLOOKUP(AK394,$AF$8:$AI$2288,2,FALSE)),0,VLOOKUP(AK394,$AF$8:$AI$2288,2,FALSE))</f>
        <v>15.67</v>
      </c>
      <c r="AP394" s="50">
        <f t="shared" ref="AP394:AP452" si="97">IF(ISERROR(VLOOKUP(AK394,$AF$8:$AI$2288,4,FALSE)),0,VLOOKUP(AK394,$AF$8:$AI$2288,4,FALSE))</f>
        <v>554690</v>
      </c>
      <c r="AQ394" s="59">
        <f t="shared" si="92"/>
        <v>1277.9570893954951</v>
      </c>
      <c r="AR394" s="59">
        <f t="shared" ref="AR394:AR452" si="98">AQ394-CY394</f>
        <v>0</v>
      </c>
      <c r="AS394" s="72">
        <v>42271</v>
      </c>
      <c r="AT394" s="73">
        <v>4804.0645772429552</v>
      </c>
      <c r="AU394" s="62">
        <v>0</v>
      </c>
      <c r="AV394" s="62">
        <v>0</v>
      </c>
      <c r="AW394" s="62">
        <v>0</v>
      </c>
      <c r="AX394" s="62">
        <v>0</v>
      </c>
      <c r="AY394" s="62">
        <v>0</v>
      </c>
      <c r="AZ394" s="62">
        <v>0</v>
      </c>
      <c r="BA394" s="62">
        <v>14.145</v>
      </c>
      <c r="BB394" s="62">
        <v>81440</v>
      </c>
      <c r="BC394" s="62">
        <v>4.2863685491856671</v>
      </c>
      <c r="BD394" s="62">
        <v>0</v>
      </c>
      <c r="BE394" s="62">
        <v>0</v>
      </c>
      <c r="BF394" s="62">
        <v>0</v>
      </c>
      <c r="BG394" s="62">
        <v>14.27</v>
      </c>
      <c r="BH394" s="62">
        <v>62825</v>
      </c>
      <c r="BI394" s="62">
        <v>14.698818178826496</v>
      </c>
      <c r="BJ394" s="62">
        <v>14.391</v>
      </c>
      <c r="BK394" s="62">
        <v>30090</v>
      </c>
      <c r="BL394" s="62">
        <v>12.110527290564271</v>
      </c>
      <c r="BM394" s="62">
        <v>14.67</v>
      </c>
      <c r="BN394" s="74">
        <v>422915</v>
      </c>
      <c r="BO394" s="75">
        <v>246.20669073658166</v>
      </c>
      <c r="BP394" s="62">
        <v>14.78</v>
      </c>
      <c r="BQ394" s="62">
        <v>425</v>
      </c>
      <c r="BR394" s="62">
        <v>0.31527889245834079</v>
      </c>
      <c r="BS394" s="62">
        <v>14.904999999999999</v>
      </c>
      <c r="BT394" s="62">
        <v>2820</v>
      </c>
      <c r="BU394" s="62">
        <v>2.5084174035995392</v>
      </c>
      <c r="BV394" s="62">
        <v>15.15</v>
      </c>
      <c r="BW394" s="62">
        <v>99890</v>
      </c>
      <c r="BX394" s="62">
        <v>105.32280511487784</v>
      </c>
      <c r="BY394" s="62">
        <v>15.26</v>
      </c>
      <c r="BZ394" s="62">
        <v>4910</v>
      </c>
      <c r="CA394" s="62">
        <v>5.8980178633236067</v>
      </c>
      <c r="CB394" s="62">
        <v>15.375</v>
      </c>
      <c r="CC394" s="62">
        <v>2510</v>
      </c>
      <c r="CD394" s="62">
        <v>3.3910663911887813</v>
      </c>
      <c r="CE394" s="62">
        <v>15.35</v>
      </c>
      <c r="CF394" s="62">
        <v>124500</v>
      </c>
      <c r="CG394" s="62">
        <v>187.55854957366566</v>
      </c>
      <c r="CH394" s="62">
        <v>15.407999999999999</v>
      </c>
      <c r="CI394" s="62">
        <v>385</v>
      </c>
      <c r="CJ394" s="62">
        <v>0.63491101793131666</v>
      </c>
      <c r="CK394" s="62">
        <v>15.46</v>
      </c>
      <c r="CL394" s="62">
        <v>395</v>
      </c>
      <c r="CM394" s="62">
        <v>0.71141645985010749</v>
      </c>
      <c r="CN394" s="62">
        <v>15.5</v>
      </c>
      <c r="CO394" s="62">
        <v>19635</v>
      </c>
      <c r="CP394" s="62">
        <v>38.012112508505659</v>
      </c>
      <c r="CQ394" s="62">
        <v>15.618</v>
      </c>
      <c r="CR394" s="62">
        <v>385</v>
      </c>
      <c r="CS394" s="62">
        <v>0.79227764990002969</v>
      </c>
      <c r="CT394" s="62">
        <v>15.618</v>
      </c>
      <c r="CU394" s="62">
        <v>385</v>
      </c>
      <c r="CV394" s="62">
        <v>0.83955055492966313</v>
      </c>
      <c r="CW394" s="62">
        <v>15.618</v>
      </c>
      <c r="CX394" s="62">
        <v>554690</v>
      </c>
      <c r="CY394" s="62">
        <v>1277.9570893954951</v>
      </c>
      <c r="CZ394" s="62">
        <v>15.74</v>
      </c>
      <c r="DA394" s="62">
        <v>0</v>
      </c>
      <c r="DB394" s="62">
        <v>0</v>
      </c>
      <c r="DC394" s="62">
        <v>15.78</v>
      </c>
      <c r="DD394" s="62">
        <v>0</v>
      </c>
      <c r="DE394" s="62">
        <v>0</v>
      </c>
      <c r="DF394" s="62">
        <v>15.83</v>
      </c>
      <c r="DG394" s="62">
        <v>1420</v>
      </c>
      <c r="DH394" s="62">
        <v>3.772190337697428</v>
      </c>
      <c r="DI394" s="62">
        <v>0</v>
      </c>
      <c r="DJ394" s="62">
        <v>0</v>
      </c>
      <c r="DK394" s="62">
        <v>0</v>
      </c>
      <c r="DL394" s="62">
        <v>0</v>
      </c>
      <c r="DM394" s="62">
        <v>0</v>
      </c>
      <c r="DN394" s="62">
        <v>0</v>
      </c>
      <c r="DO394" s="62">
        <v>15.94</v>
      </c>
      <c r="DP394" s="62">
        <v>11330</v>
      </c>
      <c r="DQ394" s="62">
        <v>33.583970999319931</v>
      </c>
      <c r="DR394" s="62">
        <v>0</v>
      </c>
      <c r="DS394" s="62">
        <v>0</v>
      </c>
      <c r="DT394" s="62">
        <v>0</v>
      </c>
      <c r="DU394" s="62">
        <v>0</v>
      </c>
      <c r="DV394" s="62">
        <v>0</v>
      </c>
      <c r="DW394" s="62">
        <v>0</v>
      </c>
      <c r="DX394" s="62">
        <v>16</v>
      </c>
      <c r="DY394" s="62">
        <v>4975</v>
      </c>
      <c r="DZ394" s="62">
        <v>16.225014752238188</v>
      </c>
      <c r="EA394" s="62"/>
      <c r="EB394" s="62"/>
      <c r="EC394" s="62"/>
      <c r="ED394" s="62"/>
      <c r="EE394" s="62"/>
      <c r="EF394" s="62"/>
      <c r="EG394" s="62">
        <v>16.05</v>
      </c>
      <c r="EH394" s="62">
        <v>167005</v>
      </c>
      <c r="EI394" s="62">
        <v>587.70228218672173</v>
      </c>
      <c r="EJ394" s="62"/>
      <c r="EK394" s="62">
        <v>0</v>
      </c>
      <c r="EL394" s="62">
        <v>0</v>
      </c>
      <c r="EM394" s="62">
        <v>0</v>
      </c>
      <c r="EN394" s="62">
        <v>0</v>
      </c>
      <c r="EO394" s="62">
        <v>0</v>
      </c>
      <c r="EP394" s="62">
        <v>16.079999999999998</v>
      </c>
      <c r="EQ394" s="62">
        <v>265</v>
      </c>
      <c r="ER394" s="62">
        <v>0.99508674361935001</v>
      </c>
      <c r="ES394" s="62">
        <v>16.09</v>
      </c>
      <c r="ET394" s="62">
        <v>1650</v>
      </c>
      <c r="EU394" s="62">
        <v>6.5639014693646276</v>
      </c>
      <c r="EV394" s="62">
        <v>16.11</v>
      </c>
      <c r="EW394" s="62">
        <v>10</v>
      </c>
      <c r="EX394" s="62">
        <v>4.1810501590008493E-2</v>
      </c>
      <c r="EY394" s="62">
        <v>16.12</v>
      </c>
      <c r="EZ394" s="62">
        <v>125945</v>
      </c>
      <c r="FA394" s="62">
        <v>548.95328195356956</v>
      </c>
      <c r="FB394" s="62">
        <v>16.13</v>
      </c>
      <c r="FC394" s="62">
        <v>705</v>
      </c>
      <c r="FD394" s="62">
        <v>3.183191188783173</v>
      </c>
      <c r="FE394" s="62">
        <v>16.13</v>
      </c>
      <c r="FF394" s="62">
        <v>880</v>
      </c>
      <c r="FG394" s="62">
        <v>4.0996437640231917</v>
      </c>
      <c r="FH394" s="62">
        <v>16.100000000000001</v>
      </c>
      <c r="FI394" s="62">
        <v>55</v>
      </c>
      <c r="FJ394" s="62">
        <v>0.26399004245441077</v>
      </c>
      <c r="FK394" s="62">
        <v>16.059999999999999</v>
      </c>
      <c r="FL394" s="76">
        <v>10115</v>
      </c>
      <c r="FM394" s="76">
        <v>49.801904069801942</v>
      </c>
      <c r="FN394" s="76">
        <v>16.05</v>
      </c>
      <c r="FO394" s="76">
        <v>25</v>
      </c>
      <c r="FP394" s="76">
        <v>0.12558280897525292</v>
      </c>
      <c r="FQ394" s="76">
        <v>16.03</v>
      </c>
      <c r="FR394" s="76">
        <v>0</v>
      </c>
      <c r="FS394" s="76">
        <v>0</v>
      </c>
      <c r="FT394" s="76">
        <v>16.02</v>
      </c>
      <c r="FU394" s="76">
        <v>100</v>
      </c>
      <c r="FV394" s="76">
        <v>0.51891808623485058</v>
      </c>
      <c r="FW394" s="76">
        <v>16</v>
      </c>
      <c r="FX394" s="76">
        <v>232265</v>
      </c>
      <c r="FY394" s="76">
        <v>1220.6934483238747</v>
      </c>
      <c r="FZ394" s="76">
        <v>16</v>
      </c>
      <c r="GA394" s="76">
        <v>0</v>
      </c>
      <c r="GB394" s="76">
        <v>0</v>
      </c>
      <c r="GC394" s="62">
        <v>16</v>
      </c>
      <c r="GD394" s="62">
        <v>0</v>
      </c>
      <c r="GE394" s="62">
        <v>0</v>
      </c>
      <c r="GF394" s="62">
        <v>16</v>
      </c>
      <c r="GG394" s="62">
        <v>0</v>
      </c>
      <c r="GH394" s="62">
        <v>0</v>
      </c>
      <c r="GI394" s="62">
        <v>16</v>
      </c>
      <c r="GJ394" s="62">
        <v>1430</v>
      </c>
      <c r="GK394" s="62">
        <v>7.7126135000877616</v>
      </c>
      <c r="GL394" s="62">
        <v>16</v>
      </c>
      <c r="GM394" s="62">
        <v>0</v>
      </c>
      <c r="GN394" s="62">
        <v>0</v>
      </c>
      <c r="GO394" s="62">
        <v>16</v>
      </c>
      <c r="GP394" s="62">
        <v>36435</v>
      </c>
      <c r="GQ394" s="62">
        <v>196.53515730555344</v>
      </c>
      <c r="GR394" s="62">
        <v>15.99</v>
      </c>
      <c r="GS394" s="62">
        <v>0</v>
      </c>
      <c r="GT394" s="62">
        <v>0</v>
      </c>
      <c r="GU394" s="62">
        <v>15.98</v>
      </c>
      <c r="GV394" s="62">
        <v>1310</v>
      </c>
      <c r="GW394" s="62">
        <v>6.9460712223484755</v>
      </c>
      <c r="GX394" s="62">
        <v>15.97</v>
      </c>
      <c r="GY394" s="62">
        <v>0</v>
      </c>
      <c r="GZ394" s="62">
        <v>0</v>
      </c>
      <c r="HA394" s="62">
        <v>15.95</v>
      </c>
      <c r="HB394" s="62">
        <v>41855</v>
      </c>
      <c r="HC394" s="62">
        <v>215.10262040581438</v>
      </c>
      <c r="HD394" s="62">
        <v>15.97</v>
      </c>
      <c r="HE394" s="62">
        <v>0</v>
      </c>
      <c r="HF394" s="62">
        <v>0</v>
      </c>
      <c r="HG394" s="62">
        <v>0</v>
      </c>
      <c r="HH394" s="62">
        <v>0</v>
      </c>
      <c r="HI394" s="62">
        <v>0</v>
      </c>
      <c r="HJ394" s="62">
        <v>0</v>
      </c>
      <c r="HK394" s="62">
        <v>0</v>
      </c>
      <c r="HL394" s="62">
        <v>0</v>
      </c>
      <c r="HM394" s="62">
        <v>16</v>
      </c>
      <c r="HN394" s="62">
        <v>0</v>
      </c>
      <c r="HO394" s="62">
        <v>0</v>
      </c>
      <c r="HP394" s="62">
        <v>16</v>
      </c>
      <c r="HQ394" s="62">
        <v>0</v>
      </c>
      <c r="HR394" s="62">
        <v>0</v>
      </c>
    </row>
    <row r="395" spans="32:226" s="43" customFormat="1">
      <c r="AF395" s="54">
        <v>42578</v>
      </c>
      <c r="AG395" s="43">
        <v>13.98</v>
      </c>
      <c r="AH395" s="43">
        <v>92320</v>
      </c>
      <c r="AI395" s="43">
        <f t="shared" si="94"/>
        <v>92320</v>
      </c>
      <c r="AK395" s="58">
        <f t="shared" si="95"/>
        <v>42270</v>
      </c>
      <c r="AL395" s="43">
        <f t="shared" si="93"/>
        <v>390</v>
      </c>
      <c r="AM395" s="43">
        <f>IF(AK395="","",NETWORKDAYS(AK395,$AM$2,FERIADOS!$A$1:$A$830)-1)</f>
        <v>320</v>
      </c>
      <c r="AN395" s="63">
        <v>4.1783000000000001</v>
      </c>
      <c r="AO395" s="43">
        <f t="shared" si="96"/>
        <v>16.47</v>
      </c>
      <c r="AP395" s="50">
        <f t="shared" si="97"/>
        <v>540405</v>
      </c>
      <c r="AQ395" s="59">
        <f t="shared" ref="AQ395:AQ452" si="99">((100000/((AO395/100+1-0.01%)^(AM395/252))-100000/((AO395/100+1+0.01%)^(AM395/252)))/2)*AP395/1000/AN395</f>
        <v>1161.9133457440028</v>
      </c>
      <c r="AR395" s="59">
        <f t="shared" si="98"/>
        <v>0</v>
      </c>
      <c r="AS395" s="72">
        <v>42270</v>
      </c>
      <c r="AT395" s="73">
        <v>5293.6549024984943</v>
      </c>
      <c r="AU395" s="62">
        <v>0</v>
      </c>
      <c r="AV395" s="62">
        <v>0</v>
      </c>
      <c r="AW395" s="62">
        <v>0</v>
      </c>
      <c r="AX395" s="62">
        <v>0</v>
      </c>
      <c r="AY395" s="62">
        <v>0</v>
      </c>
      <c r="AZ395" s="62">
        <v>0</v>
      </c>
      <c r="BA395" s="62">
        <v>14.161</v>
      </c>
      <c r="BB395" s="62">
        <v>95160</v>
      </c>
      <c r="BC395" s="62">
        <v>5.5212426586342502</v>
      </c>
      <c r="BD395" s="62">
        <v>0</v>
      </c>
      <c r="BE395" s="62">
        <v>0</v>
      </c>
      <c r="BF395" s="62">
        <v>0</v>
      </c>
      <c r="BG395" s="62">
        <v>14.297000000000001</v>
      </c>
      <c r="BH395" s="62">
        <v>83575</v>
      </c>
      <c r="BI395" s="62">
        <v>19.158041609613662</v>
      </c>
      <c r="BJ395" s="62">
        <v>14.506</v>
      </c>
      <c r="BK395" s="62">
        <v>59975</v>
      </c>
      <c r="BL395" s="62">
        <v>23.268999598506529</v>
      </c>
      <c r="BM395" s="62">
        <v>14.795</v>
      </c>
      <c r="BN395" s="74">
        <v>409060</v>
      </c>
      <c r="BO395" s="75">
        <v>227.99044877950084</v>
      </c>
      <c r="BP395" s="62">
        <v>14.895</v>
      </c>
      <c r="BQ395" s="62">
        <v>220</v>
      </c>
      <c r="BR395" s="62">
        <v>0.15574990311802367</v>
      </c>
      <c r="BS395" s="62">
        <v>15.025</v>
      </c>
      <c r="BT395" s="62">
        <v>1400</v>
      </c>
      <c r="BU395" s="62">
        <v>1.1859519045410412</v>
      </c>
      <c r="BV395" s="62">
        <v>15.5</v>
      </c>
      <c r="BW395" s="62">
        <v>106085</v>
      </c>
      <c r="BX395" s="62">
        <v>106.02552616699651</v>
      </c>
      <c r="BY395" s="62">
        <v>15.58</v>
      </c>
      <c r="BZ395" s="62">
        <v>2480</v>
      </c>
      <c r="CA395" s="62">
        <v>2.8214091689696228</v>
      </c>
      <c r="CB395" s="62">
        <v>15.8</v>
      </c>
      <c r="CC395" s="62">
        <v>1180</v>
      </c>
      <c r="CD395" s="62">
        <v>1.5059762319381651</v>
      </c>
      <c r="CE395" s="62">
        <v>15.965</v>
      </c>
      <c r="CF395" s="62">
        <v>169175</v>
      </c>
      <c r="CG395" s="62">
        <v>239.82215350216467</v>
      </c>
      <c r="CH395" s="62">
        <v>16.084</v>
      </c>
      <c r="CI395" s="62">
        <v>25</v>
      </c>
      <c r="CJ395" s="62">
        <v>3.8720754462563643E-2</v>
      </c>
      <c r="CK395" s="62">
        <v>16.190000000000001</v>
      </c>
      <c r="CL395" s="62">
        <v>20</v>
      </c>
      <c r="CM395" s="62">
        <v>3.37667901548298E-2</v>
      </c>
      <c r="CN395" s="62">
        <v>16.27</v>
      </c>
      <c r="CO395" s="62">
        <v>22130</v>
      </c>
      <c r="CP395" s="62">
        <v>40.098407977588124</v>
      </c>
      <c r="CQ395" s="62">
        <v>16.408999999999999</v>
      </c>
      <c r="CR395" s="62">
        <v>25</v>
      </c>
      <c r="CS395" s="62">
        <v>4.8095113102149041E-2</v>
      </c>
      <c r="CT395" s="62">
        <v>16.408999999999999</v>
      </c>
      <c r="CU395" s="62">
        <v>25</v>
      </c>
      <c r="CV395" s="62">
        <v>5.0924984700693079E-2</v>
      </c>
      <c r="CW395" s="62">
        <v>16.408999999999999</v>
      </c>
      <c r="CX395" s="62">
        <v>540405</v>
      </c>
      <c r="CY395" s="62">
        <v>1161.9133457440028</v>
      </c>
      <c r="CZ395" s="62">
        <v>16.532</v>
      </c>
      <c r="DA395" s="62">
        <v>0</v>
      </c>
      <c r="DB395" s="62">
        <v>0</v>
      </c>
      <c r="DC395" s="62">
        <v>16.576999999999998</v>
      </c>
      <c r="DD395" s="62">
        <v>0</v>
      </c>
      <c r="DE395" s="62">
        <v>0</v>
      </c>
      <c r="DF395" s="62">
        <v>16.629000000000001</v>
      </c>
      <c r="DG395" s="62">
        <v>6310</v>
      </c>
      <c r="DH395" s="62">
        <v>15.608221394797521</v>
      </c>
      <c r="DI395" s="62">
        <v>0</v>
      </c>
      <c r="DJ395" s="62">
        <v>0</v>
      </c>
      <c r="DK395" s="62">
        <v>0</v>
      </c>
      <c r="DL395" s="62">
        <v>0</v>
      </c>
      <c r="DM395" s="62">
        <v>0</v>
      </c>
      <c r="DN395" s="62">
        <v>0</v>
      </c>
      <c r="DO395" s="62">
        <v>16.739999999999998</v>
      </c>
      <c r="DP395" s="62">
        <v>28065</v>
      </c>
      <c r="DQ395" s="62">
        <v>77.3043227095406</v>
      </c>
      <c r="DR395" s="62">
        <v>0</v>
      </c>
      <c r="DS395" s="62">
        <v>0</v>
      </c>
      <c r="DT395" s="62">
        <v>0</v>
      </c>
      <c r="DU395" s="62">
        <v>0</v>
      </c>
      <c r="DV395" s="62">
        <v>0</v>
      </c>
      <c r="DW395" s="62">
        <v>0</v>
      </c>
      <c r="DX395" s="62">
        <v>16.8</v>
      </c>
      <c r="DY395" s="62">
        <v>1335</v>
      </c>
      <c r="DZ395" s="62">
        <v>4.0376829581171441</v>
      </c>
      <c r="EA395" s="62"/>
      <c r="EB395" s="62"/>
      <c r="EC395" s="62"/>
      <c r="ED395" s="62"/>
      <c r="EE395" s="62"/>
      <c r="EF395" s="62"/>
      <c r="EG395" s="62">
        <v>16.850000000000001</v>
      </c>
      <c r="EH395" s="62">
        <v>255075</v>
      </c>
      <c r="EI395" s="62">
        <v>830.89121181932978</v>
      </c>
      <c r="EJ395" s="62"/>
      <c r="EK395" s="62">
        <v>0</v>
      </c>
      <c r="EL395" s="62">
        <v>0</v>
      </c>
      <c r="EM395" s="62">
        <v>0</v>
      </c>
      <c r="EN395" s="62">
        <v>0</v>
      </c>
      <c r="EO395" s="62">
        <v>0</v>
      </c>
      <c r="EP395" s="62">
        <v>16.872</v>
      </c>
      <c r="EQ395" s="62">
        <v>3470</v>
      </c>
      <c r="ER395" s="62">
        <v>12.042130354952558</v>
      </c>
      <c r="ES395" s="62">
        <v>16.89</v>
      </c>
      <c r="ET395" s="62">
        <v>19140</v>
      </c>
      <c r="EU395" s="62">
        <v>70.221030908750166</v>
      </c>
      <c r="EV395" s="62">
        <v>16.905999999999999</v>
      </c>
      <c r="EW395" s="62">
        <v>960</v>
      </c>
      <c r="EX395" s="62">
        <v>3.6953425071524588</v>
      </c>
      <c r="EY395" s="62">
        <v>16.920000000000002</v>
      </c>
      <c r="EZ395" s="62">
        <v>201170</v>
      </c>
      <c r="FA395" s="62">
        <v>805.71248250930535</v>
      </c>
      <c r="FB395" s="62">
        <v>16.925000000000001</v>
      </c>
      <c r="FC395" s="62">
        <v>390</v>
      </c>
      <c r="FD395" s="62">
        <v>1.6155731951614207</v>
      </c>
      <c r="FE395" s="62">
        <v>16.93</v>
      </c>
      <c r="FF395" s="62">
        <v>5500</v>
      </c>
      <c r="FG395" s="62">
        <v>23.462002180199601</v>
      </c>
      <c r="FH395" s="62">
        <v>16.891999999999999</v>
      </c>
      <c r="FI395" s="62">
        <v>265</v>
      </c>
      <c r="FJ395" s="62">
        <v>1.1629042619483729</v>
      </c>
      <c r="FK395" s="62">
        <v>16.86</v>
      </c>
      <c r="FL395" s="76">
        <v>15615</v>
      </c>
      <c r="FM395" s="76">
        <v>70.138852619572717</v>
      </c>
      <c r="FN395" s="76">
        <v>16.843</v>
      </c>
      <c r="FO395" s="76">
        <v>0</v>
      </c>
      <c r="FP395" s="76">
        <v>0</v>
      </c>
      <c r="FQ395" s="76">
        <v>16.826999999999998</v>
      </c>
      <c r="FR395" s="76">
        <v>100</v>
      </c>
      <c r="FS395" s="76">
        <v>0.46475655922644965</v>
      </c>
      <c r="FT395" s="76">
        <v>16.812999999999999</v>
      </c>
      <c r="FU395" s="76">
        <v>0</v>
      </c>
      <c r="FV395" s="76">
        <v>0</v>
      </c>
      <c r="FW395" s="76">
        <v>16.8</v>
      </c>
      <c r="FX395" s="76">
        <v>276980</v>
      </c>
      <c r="FY395" s="76">
        <v>1318.7147465948558</v>
      </c>
      <c r="FZ395" s="76">
        <v>16.8</v>
      </c>
      <c r="GA395" s="76">
        <v>5</v>
      </c>
      <c r="GB395" s="76">
        <v>2.3983292059980076E-2</v>
      </c>
      <c r="GC395" s="62">
        <v>16.8</v>
      </c>
      <c r="GD395" s="62">
        <v>25</v>
      </c>
      <c r="GE395" s="62">
        <v>0.12058810757875785</v>
      </c>
      <c r="GF395" s="62">
        <v>16.8</v>
      </c>
      <c r="GG395" s="62">
        <v>0</v>
      </c>
      <c r="GH395" s="62">
        <v>0</v>
      </c>
      <c r="GI395" s="62">
        <v>16.8</v>
      </c>
      <c r="GJ395" s="62">
        <v>1190</v>
      </c>
      <c r="GK395" s="62">
        <v>5.7738670754236869</v>
      </c>
      <c r="GL395" s="62">
        <v>16.8</v>
      </c>
      <c r="GM395" s="62">
        <v>0</v>
      </c>
      <c r="GN395" s="62">
        <v>0</v>
      </c>
      <c r="GO395" s="62">
        <v>16.8</v>
      </c>
      <c r="GP395" s="62">
        <v>14050</v>
      </c>
      <c r="GQ395" s="62">
        <v>67.708182422075225</v>
      </c>
      <c r="GR395" s="62">
        <v>16.785</v>
      </c>
      <c r="GS395" s="62">
        <v>0</v>
      </c>
      <c r="GT395" s="62">
        <v>0</v>
      </c>
      <c r="GU395" s="62">
        <v>16.771999999999998</v>
      </c>
      <c r="GV395" s="62">
        <v>395</v>
      </c>
      <c r="GW395" s="62">
        <v>1.8595198066911367</v>
      </c>
      <c r="GX395" s="62">
        <v>16.760999999999999</v>
      </c>
      <c r="GY395" s="62">
        <v>0</v>
      </c>
      <c r="GZ395" s="62">
        <v>0</v>
      </c>
      <c r="HA395" s="62">
        <v>16.75</v>
      </c>
      <c r="HB395" s="62">
        <v>33890</v>
      </c>
      <c r="HC395" s="62">
        <v>153.45874033376199</v>
      </c>
      <c r="HD395" s="62">
        <v>16.765999999999998</v>
      </c>
      <c r="HE395" s="62">
        <v>0</v>
      </c>
      <c r="HF395" s="62">
        <v>0</v>
      </c>
      <c r="HG395" s="62">
        <v>0</v>
      </c>
      <c r="HH395" s="62">
        <v>0</v>
      </c>
      <c r="HI395" s="62">
        <v>0</v>
      </c>
      <c r="HJ395" s="62">
        <v>0</v>
      </c>
      <c r="HK395" s="62">
        <v>0</v>
      </c>
      <c r="HL395" s="62">
        <v>0</v>
      </c>
      <c r="HM395" s="62">
        <v>16.8</v>
      </c>
      <c r="HN395" s="62">
        <v>0</v>
      </c>
      <c r="HO395" s="62">
        <v>0</v>
      </c>
      <c r="HP395" s="62">
        <v>16.8</v>
      </c>
      <c r="HQ395" s="62">
        <v>0</v>
      </c>
      <c r="HR395" s="62">
        <v>0</v>
      </c>
    </row>
    <row r="396" spans="32:226" s="43" customFormat="1">
      <c r="AF396" s="54">
        <v>42579</v>
      </c>
      <c r="AG396" s="43">
        <v>13.994999999999999</v>
      </c>
      <c r="AH396" s="43">
        <v>69200</v>
      </c>
      <c r="AI396" s="43">
        <f t="shared" si="94"/>
        <v>69200</v>
      </c>
      <c r="AK396" s="58">
        <f t="shared" si="95"/>
        <v>42269</v>
      </c>
      <c r="AL396" s="43">
        <f t="shared" si="93"/>
        <v>391</v>
      </c>
      <c r="AM396" s="43">
        <f>IF(AK396="","",NETWORKDAYS(AK396,$AM$2,FERIADOS!$A$1:$A$830)-1)</f>
        <v>321</v>
      </c>
      <c r="AN396" s="63">
        <v>4.0503</v>
      </c>
      <c r="AO396" s="43">
        <f t="shared" si="96"/>
        <v>15.75</v>
      </c>
      <c r="AP396" s="50">
        <f t="shared" si="97"/>
        <v>433430</v>
      </c>
      <c r="AQ396" s="59">
        <f t="shared" si="99"/>
        <v>977.46590446292907</v>
      </c>
      <c r="AR396" s="59">
        <f t="shared" si="98"/>
        <v>0</v>
      </c>
      <c r="AS396" s="72">
        <v>42269</v>
      </c>
      <c r="AT396" s="73">
        <v>3194.7555754058762</v>
      </c>
      <c r="AU396" s="62">
        <v>0</v>
      </c>
      <c r="AV396" s="62">
        <v>0</v>
      </c>
      <c r="AW396" s="62">
        <v>0</v>
      </c>
      <c r="AX396" s="62">
        <v>0</v>
      </c>
      <c r="AY396" s="62">
        <v>0</v>
      </c>
      <c r="AZ396" s="62">
        <v>0</v>
      </c>
      <c r="BA396" s="62">
        <v>14.141</v>
      </c>
      <c r="BB396" s="62">
        <v>63990</v>
      </c>
      <c r="BC396" s="62">
        <v>4.375716204683509</v>
      </c>
      <c r="BD396" s="62">
        <v>0</v>
      </c>
      <c r="BE396" s="62">
        <v>0</v>
      </c>
      <c r="BF396" s="62">
        <v>0</v>
      </c>
      <c r="BG396" s="62">
        <v>14.22</v>
      </c>
      <c r="BH396" s="62">
        <v>44250</v>
      </c>
      <c r="BI396" s="62">
        <v>10.840179035053639</v>
      </c>
      <c r="BJ396" s="62">
        <v>14.37</v>
      </c>
      <c r="BK396" s="62">
        <v>4270</v>
      </c>
      <c r="BL396" s="62">
        <v>1.7461664298878896</v>
      </c>
      <c r="BM396" s="62">
        <v>14.58</v>
      </c>
      <c r="BN396" s="74">
        <v>205400</v>
      </c>
      <c r="BO396" s="75">
        <v>120.00754847356934</v>
      </c>
      <c r="BP396" s="62">
        <v>14.71</v>
      </c>
      <c r="BQ396" s="62">
        <v>295</v>
      </c>
      <c r="BR396" s="62">
        <v>0.21819847611712581</v>
      </c>
      <c r="BS396" s="62">
        <v>14.85</v>
      </c>
      <c r="BT396" s="62">
        <v>100</v>
      </c>
      <c r="BU396" s="62">
        <v>8.8333674435365772E-2</v>
      </c>
      <c r="BV396" s="62">
        <v>15.04</v>
      </c>
      <c r="BW396" s="62">
        <v>65270</v>
      </c>
      <c r="BX396" s="62">
        <v>68.183253558654442</v>
      </c>
      <c r="BY396" s="62">
        <v>15.17</v>
      </c>
      <c r="BZ396" s="62">
        <v>2250</v>
      </c>
      <c r="CA396" s="62">
        <v>2.6717797903804859</v>
      </c>
      <c r="CB396" s="62">
        <v>15.3</v>
      </c>
      <c r="CC396" s="62">
        <v>1365</v>
      </c>
      <c r="CD396" s="62">
        <v>1.8197654142631676</v>
      </c>
      <c r="CE396" s="62">
        <v>15.414999999999999</v>
      </c>
      <c r="CF396" s="62">
        <v>86810</v>
      </c>
      <c r="CG396" s="62">
        <v>128.61015303061927</v>
      </c>
      <c r="CH396" s="62">
        <v>15.522</v>
      </c>
      <c r="CI396" s="62">
        <v>0</v>
      </c>
      <c r="CJ396" s="62">
        <v>0</v>
      </c>
      <c r="CK396" s="62">
        <v>15.618</v>
      </c>
      <c r="CL396" s="62">
        <v>0</v>
      </c>
      <c r="CM396" s="62">
        <v>0</v>
      </c>
      <c r="CN396" s="62">
        <v>15.69</v>
      </c>
      <c r="CO396" s="62">
        <v>24070</v>
      </c>
      <c r="CP396" s="62">
        <v>45.599562460644023</v>
      </c>
      <c r="CQ396" s="62">
        <v>15.78</v>
      </c>
      <c r="CR396" s="62">
        <v>0</v>
      </c>
      <c r="CS396" s="62">
        <v>0</v>
      </c>
      <c r="CT396" s="62">
        <v>15.78</v>
      </c>
      <c r="CU396" s="62">
        <v>0</v>
      </c>
      <c r="CV396" s="62">
        <v>0</v>
      </c>
      <c r="CW396" s="62">
        <v>15.78</v>
      </c>
      <c r="CX396" s="62">
        <v>433430</v>
      </c>
      <c r="CY396" s="62">
        <v>977.46590446292907</v>
      </c>
      <c r="CZ396" s="62">
        <v>15.801</v>
      </c>
      <c r="DA396" s="62">
        <v>0</v>
      </c>
      <c r="DB396" s="62">
        <v>0</v>
      </c>
      <c r="DC396" s="62">
        <v>15.837999999999999</v>
      </c>
      <c r="DD396" s="62">
        <v>0</v>
      </c>
      <c r="DE396" s="62">
        <v>0</v>
      </c>
      <c r="DF396" s="62">
        <v>15.88</v>
      </c>
      <c r="DG396" s="62">
        <v>3075</v>
      </c>
      <c r="DH396" s="62">
        <v>7.9913268110837912</v>
      </c>
      <c r="DI396" s="62">
        <v>0</v>
      </c>
      <c r="DJ396" s="62">
        <v>0</v>
      </c>
      <c r="DK396" s="62">
        <v>0</v>
      </c>
      <c r="DL396" s="62">
        <v>0</v>
      </c>
      <c r="DM396" s="62">
        <v>0</v>
      </c>
      <c r="DN396" s="62">
        <v>0</v>
      </c>
      <c r="DO396" s="62">
        <v>16.010000000000002</v>
      </c>
      <c r="DP396" s="62">
        <v>11305</v>
      </c>
      <c r="DQ396" s="62">
        <v>32.739768437236052</v>
      </c>
      <c r="DR396" s="62">
        <v>0</v>
      </c>
      <c r="DS396" s="62">
        <v>0</v>
      </c>
      <c r="DT396" s="62">
        <v>0</v>
      </c>
      <c r="DU396" s="62">
        <v>0</v>
      </c>
      <c r="DV396" s="62">
        <v>0</v>
      </c>
      <c r="DW396" s="62">
        <v>0</v>
      </c>
      <c r="DX396" s="62">
        <v>16.073</v>
      </c>
      <c r="DY396" s="62">
        <v>6740</v>
      </c>
      <c r="DZ396" s="62">
        <v>21.458902143508979</v>
      </c>
      <c r="EA396" s="62"/>
      <c r="EB396" s="62"/>
      <c r="EC396" s="62"/>
      <c r="ED396" s="62"/>
      <c r="EE396" s="62"/>
      <c r="EF396" s="62"/>
      <c r="EG396" s="62">
        <v>16.12</v>
      </c>
      <c r="EH396" s="62">
        <v>209470</v>
      </c>
      <c r="EI396" s="62">
        <v>719.27026567766609</v>
      </c>
      <c r="EJ396" s="62"/>
      <c r="EK396" s="62">
        <v>0</v>
      </c>
      <c r="EL396" s="62">
        <v>0</v>
      </c>
      <c r="EM396" s="62">
        <v>0</v>
      </c>
      <c r="EN396" s="62">
        <v>0</v>
      </c>
      <c r="EO396" s="62">
        <v>0</v>
      </c>
      <c r="EP396" s="62">
        <v>16.170000000000002</v>
      </c>
      <c r="EQ396" s="62">
        <v>1745</v>
      </c>
      <c r="ER396" s="62">
        <v>6.3867395133064964</v>
      </c>
      <c r="ES396" s="62">
        <v>16.21</v>
      </c>
      <c r="ET396" s="62">
        <v>4910</v>
      </c>
      <c r="EU396" s="62">
        <v>19.010679428028972</v>
      </c>
      <c r="EV396" s="62">
        <v>16.215</v>
      </c>
      <c r="EW396" s="62">
        <v>2670</v>
      </c>
      <c r="EX396" s="62">
        <v>10.865247867941214</v>
      </c>
      <c r="EY396" s="62">
        <v>16.22</v>
      </c>
      <c r="EZ396" s="62">
        <v>68870</v>
      </c>
      <c r="FA396" s="62">
        <v>292.09472565124088</v>
      </c>
      <c r="FB396" s="62">
        <v>16.23</v>
      </c>
      <c r="FC396" s="62">
        <v>1460</v>
      </c>
      <c r="FD396" s="62">
        <v>6.4121201462542246</v>
      </c>
      <c r="FE396" s="62">
        <v>16.23</v>
      </c>
      <c r="FF396" s="62">
        <v>12610</v>
      </c>
      <c r="FG396" s="62">
        <v>57.121148704572718</v>
      </c>
      <c r="FH396" s="62">
        <v>16.18</v>
      </c>
      <c r="FI396" s="62">
        <v>510</v>
      </c>
      <c r="FJ396" s="62">
        <v>2.3813874299683051</v>
      </c>
      <c r="FK396" s="62">
        <v>16.18</v>
      </c>
      <c r="FL396" s="76">
        <v>8365</v>
      </c>
      <c r="FM396" s="76">
        <v>39.982268778119355</v>
      </c>
      <c r="FN396" s="76">
        <v>16.167999999999999</v>
      </c>
      <c r="FO396" s="76">
        <v>20</v>
      </c>
      <c r="FP396" s="76">
        <v>9.7505302859797735E-2</v>
      </c>
      <c r="FQ396" s="76">
        <v>16.158000000000001</v>
      </c>
      <c r="FR396" s="76">
        <v>115</v>
      </c>
      <c r="FS396" s="76">
        <v>0.5699959969269256</v>
      </c>
      <c r="FT396" s="76">
        <v>16.149000000000001</v>
      </c>
      <c r="FU396" s="76">
        <v>20</v>
      </c>
      <c r="FV396" s="76">
        <v>0.10059879863351316</v>
      </c>
      <c r="FW396" s="76">
        <v>16.14</v>
      </c>
      <c r="FX396" s="76">
        <v>101270</v>
      </c>
      <c r="FY396" s="76">
        <v>515.41477681235801</v>
      </c>
      <c r="FZ396" s="76">
        <v>16.137</v>
      </c>
      <c r="GA396" s="76">
        <v>0</v>
      </c>
      <c r="GB396" s="76">
        <v>0</v>
      </c>
      <c r="GC396" s="62">
        <v>16.134</v>
      </c>
      <c r="GD396" s="62">
        <v>15</v>
      </c>
      <c r="GE396" s="62">
        <v>7.7580762705253242E-2</v>
      </c>
      <c r="GF396" s="62">
        <v>16.131</v>
      </c>
      <c r="GG396" s="62">
        <v>0</v>
      </c>
      <c r="GH396" s="62">
        <v>0</v>
      </c>
      <c r="GI396" s="62">
        <v>16.128</v>
      </c>
      <c r="GJ396" s="62">
        <v>2160</v>
      </c>
      <c r="GK396" s="62">
        <v>11.273836058096107</v>
      </c>
      <c r="GL396" s="62">
        <v>16.123999999999999</v>
      </c>
      <c r="GM396" s="62">
        <v>0</v>
      </c>
      <c r="GN396" s="62">
        <v>0</v>
      </c>
      <c r="GO396" s="62">
        <v>16.12</v>
      </c>
      <c r="GP396" s="62">
        <v>7995</v>
      </c>
      <c r="GQ396" s="62">
        <v>41.704829455702836</v>
      </c>
      <c r="GR396" s="62">
        <v>16.129000000000001</v>
      </c>
      <c r="GS396" s="62">
        <v>0</v>
      </c>
      <c r="GT396" s="62">
        <v>0</v>
      </c>
      <c r="GU396" s="62">
        <v>16.137</v>
      </c>
      <c r="GV396" s="62">
        <v>125</v>
      </c>
      <c r="GW396" s="62">
        <v>0.63832971065471533</v>
      </c>
      <c r="GX396" s="62">
        <v>16.143999999999998</v>
      </c>
      <c r="GY396" s="62">
        <v>0</v>
      </c>
      <c r="GZ396" s="62">
        <v>0</v>
      </c>
      <c r="HA396" s="62">
        <v>16.149999999999999</v>
      </c>
      <c r="HB396" s="62">
        <v>9655</v>
      </c>
      <c r="HC396" s="62">
        <v>47.536980907774492</v>
      </c>
      <c r="HD396" s="62">
        <v>16.166</v>
      </c>
      <c r="HE396" s="62">
        <v>0</v>
      </c>
      <c r="HF396" s="62">
        <v>0</v>
      </c>
      <c r="HG396" s="62">
        <v>0</v>
      </c>
      <c r="HH396" s="62">
        <v>0</v>
      </c>
      <c r="HI396" s="62">
        <v>0</v>
      </c>
      <c r="HJ396" s="62">
        <v>0</v>
      </c>
      <c r="HK396" s="62">
        <v>0</v>
      </c>
      <c r="HL396" s="62">
        <v>0</v>
      </c>
      <c r="HM396" s="62">
        <v>16.2</v>
      </c>
      <c r="HN396" s="62">
        <v>0</v>
      </c>
      <c r="HO396" s="62">
        <v>0</v>
      </c>
      <c r="HP396" s="62">
        <v>16.2</v>
      </c>
      <c r="HQ396" s="62">
        <v>0</v>
      </c>
      <c r="HR396" s="62">
        <v>0</v>
      </c>
    </row>
    <row r="397" spans="32:226" s="43" customFormat="1">
      <c r="AF397" s="54">
        <v>42580</v>
      </c>
      <c r="AG397" s="43">
        <v>13.975</v>
      </c>
      <c r="AH397" s="43">
        <v>73740</v>
      </c>
      <c r="AI397" s="43">
        <f t="shared" si="94"/>
        <v>73740</v>
      </c>
      <c r="AK397" s="58">
        <f t="shared" si="95"/>
        <v>42268</v>
      </c>
      <c r="AL397" s="43">
        <f t="shared" si="93"/>
        <v>392</v>
      </c>
      <c r="AM397" s="43">
        <f>IF(AK397="","",NETWORKDAYS(AK397,$AM$2,FERIADOS!$A$1:$A$830)-1)</f>
        <v>322</v>
      </c>
      <c r="AN397" s="63">
        <v>3.9851000000000001</v>
      </c>
      <c r="AO397" s="43">
        <f t="shared" si="96"/>
        <v>15.61</v>
      </c>
      <c r="AP397" s="50">
        <f t="shared" si="97"/>
        <v>565935</v>
      </c>
      <c r="AQ397" s="59">
        <f t="shared" si="99"/>
        <v>1304.0466857929794</v>
      </c>
      <c r="AR397" s="59">
        <f t="shared" si="98"/>
        <v>0</v>
      </c>
      <c r="AS397" s="72">
        <v>42268</v>
      </c>
      <c r="AT397" s="73">
        <v>4222.5554287596251</v>
      </c>
      <c r="AU397" s="62">
        <v>0</v>
      </c>
      <c r="AV397" s="62">
        <v>0</v>
      </c>
      <c r="AW397" s="62">
        <v>0</v>
      </c>
      <c r="AX397" s="62">
        <v>0</v>
      </c>
      <c r="AY397" s="62">
        <v>0</v>
      </c>
      <c r="AZ397" s="62">
        <v>0</v>
      </c>
      <c r="BA397" s="62">
        <v>14.135999999999999</v>
      </c>
      <c r="BB397" s="62">
        <v>57505</v>
      </c>
      <c r="BC397" s="62">
        <v>4.4940189220668438</v>
      </c>
      <c r="BD397" s="62">
        <v>0</v>
      </c>
      <c r="BE397" s="62">
        <v>0</v>
      </c>
      <c r="BF397" s="62">
        <v>0</v>
      </c>
      <c r="BG397" s="62">
        <v>14.2</v>
      </c>
      <c r="BH397" s="62">
        <v>26065</v>
      </c>
      <c r="BI397" s="62">
        <v>6.7113224364353661</v>
      </c>
      <c r="BJ397" s="62">
        <v>14.34</v>
      </c>
      <c r="BK397" s="62">
        <v>9695</v>
      </c>
      <c r="BL397" s="62">
        <v>4.1108592482745605</v>
      </c>
      <c r="BM397" s="62">
        <v>14.54</v>
      </c>
      <c r="BN397" s="74">
        <v>192695</v>
      </c>
      <c r="BO397" s="75">
        <v>116.02754208272715</v>
      </c>
      <c r="BP397" s="62">
        <v>14.66</v>
      </c>
      <c r="BQ397" s="62">
        <v>1685</v>
      </c>
      <c r="BR397" s="62">
        <v>1.2806957251399975</v>
      </c>
      <c r="BS397" s="62">
        <v>14.8</v>
      </c>
      <c r="BT397" s="62">
        <v>830</v>
      </c>
      <c r="BU397" s="62">
        <v>0.75199758507230685</v>
      </c>
      <c r="BV397" s="62">
        <v>14.98</v>
      </c>
      <c r="BW397" s="62">
        <v>70990</v>
      </c>
      <c r="BX397" s="62">
        <v>75.961169983015097</v>
      </c>
      <c r="BY397" s="62">
        <v>15.095000000000001</v>
      </c>
      <c r="BZ397" s="62">
        <v>1770</v>
      </c>
      <c r="CA397" s="62">
        <v>2.151287658152524</v>
      </c>
      <c r="CB397" s="62">
        <v>15.24</v>
      </c>
      <c r="CC397" s="62">
        <v>510</v>
      </c>
      <c r="CD397" s="62">
        <v>0.69524974065493306</v>
      </c>
      <c r="CE397" s="62">
        <v>15.35</v>
      </c>
      <c r="CF397" s="62">
        <v>191160</v>
      </c>
      <c r="CG397" s="62">
        <v>289.4408481977963</v>
      </c>
      <c r="CH397" s="62">
        <v>15.428000000000001</v>
      </c>
      <c r="CI397" s="62">
        <v>10</v>
      </c>
      <c r="CJ397" s="62">
        <v>1.6544435740937634E-2</v>
      </c>
      <c r="CK397" s="62">
        <v>15.497</v>
      </c>
      <c r="CL397" s="62">
        <v>10</v>
      </c>
      <c r="CM397" s="62">
        <v>1.8038882517962686E-2</v>
      </c>
      <c r="CN397" s="62">
        <v>15.55</v>
      </c>
      <c r="CO397" s="62">
        <v>7665</v>
      </c>
      <c r="CP397" s="62">
        <v>14.843325858854456</v>
      </c>
      <c r="CQ397" s="62">
        <v>15.592000000000001</v>
      </c>
      <c r="CR397" s="62">
        <v>10</v>
      </c>
      <c r="CS397" s="62">
        <v>2.0595356505643071E-2</v>
      </c>
      <c r="CT397" s="62">
        <v>15.592000000000001</v>
      </c>
      <c r="CU397" s="62">
        <v>10</v>
      </c>
      <c r="CV397" s="62">
        <v>2.1808973350866404E-2</v>
      </c>
      <c r="CW397" s="62">
        <v>15.592000000000001</v>
      </c>
      <c r="CX397" s="62">
        <v>565935</v>
      </c>
      <c r="CY397" s="62">
        <v>1304.0466857929794</v>
      </c>
      <c r="CZ397" s="62">
        <v>15.641</v>
      </c>
      <c r="DA397" s="62">
        <v>0</v>
      </c>
      <c r="DB397" s="62">
        <v>0</v>
      </c>
      <c r="DC397" s="62">
        <v>15.664</v>
      </c>
      <c r="DD397" s="62">
        <v>0</v>
      </c>
      <c r="DE397" s="62">
        <v>0</v>
      </c>
      <c r="DF397" s="62">
        <v>15.69</v>
      </c>
      <c r="DG397" s="62">
        <v>3450</v>
      </c>
      <c r="DH397" s="62">
        <v>9.1689097114543081</v>
      </c>
      <c r="DI397" s="62">
        <v>0</v>
      </c>
      <c r="DJ397" s="62">
        <v>0</v>
      </c>
      <c r="DK397" s="62">
        <v>0</v>
      </c>
      <c r="DL397" s="62">
        <v>0</v>
      </c>
      <c r="DM397" s="62">
        <v>0</v>
      </c>
      <c r="DN397" s="62">
        <v>0</v>
      </c>
      <c r="DO397" s="62">
        <v>15.76</v>
      </c>
      <c r="DP397" s="62">
        <v>20670</v>
      </c>
      <c r="DQ397" s="62">
        <v>61.306852213917267</v>
      </c>
      <c r="DR397" s="62">
        <v>0</v>
      </c>
      <c r="DS397" s="62">
        <v>0</v>
      </c>
      <c r="DT397" s="62">
        <v>0</v>
      </c>
      <c r="DU397" s="62">
        <v>0</v>
      </c>
      <c r="DV397" s="62">
        <v>0</v>
      </c>
      <c r="DW397" s="62">
        <v>0</v>
      </c>
      <c r="DX397" s="62">
        <v>15.806000000000001</v>
      </c>
      <c r="DY397" s="62">
        <v>13830</v>
      </c>
      <c r="DZ397" s="62">
        <v>45.12735003149276</v>
      </c>
      <c r="EA397" s="62"/>
      <c r="EB397" s="62"/>
      <c r="EC397" s="62"/>
      <c r="ED397" s="62"/>
      <c r="EE397" s="62"/>
      <c r="EF397" s="62"/>
      <c r="EG397" s="62">
        <v>15.84</v>
      </c>
      <c r="EH397" s="62">
        <v>191310</v>
      </c>
      <c r="EI397" s="62">
        <v>673.73114612728409</v>
      </c>
      <c r="EJ397" s="62"/>
      <c r="EK397" s="62">
        <v>0</v>
      </c>
      <c r="EL397" s="62">
        <v>0</v>
      </c>
      <c r="EM397" s="62">
        <v>0</v>
      </c>
      <c r="EN397" s="62">
        <v>0</v>
      </c>
      <c r="EO397" s="62">
        <v>0</v>
      </c>
      <c r="EP397" s="62">
        <v>15.87</v>
      </c>
      <c r="EQ397" s="62">
        <v>1220</v>
      </c>
      <c r="ER397" s="62">
        <v>4.5842015181173084</v>
      </c>
      <c r="ES397" s="62">
        <v>15.92</v>
      </c>
      <c r="ET397" s="62">
        <v>11240</v>
      </c>
      <c r="EU397" s="62">
        <v>44.686681963295804</v>
      </c>
      <c r="EV397" s="62">
        <v>15.936</v>
      </c>
      <c r="EW397" s="62">
        <v>210</v>
      </c>
      <c r="EX397" s="62">
        <v>0.87760794355658589</v>
      </c>
      <c r="EY397" s="62">
        <v>15.95</v>
      </c>
      <c r="EZ397" s="62">
        <v>111710</v>
      </c>
      <c r="FA397" s="62">
        <v>486.64054369564565</v>
      </c>
      <c r="FB397" s="62">
        <v>15.94</v>
      </c>
      <c r="FC397" s="62">
        <v>315</v>
      </c>
      <c r="FD397" s="62">
        <v>1.4227440561631235</v>
      </c>
      <c r="FE397" s="62">
        <v>15.96</v>
      </c>
      <c r="FF397" s="62">
        <v>7215</v>
      </c>
      <c r="FG397" s="62">
        <v>33.601944664501275</v>
      </c>
      <c r="FH397" s="62">
        <v>15.922000000000001</v>
      </c>
      <c r="FI397" s="62">
        <v>580</v>
      </c>
      <c r="FJ397" s="62">
        <v>2.7844934101599876</v>
      </c>
      <c r="FK397" s="62">
        <v>15.89</v>
      </c>
      <c r="FL397" s="76">
        <v>10880</v>
      </c>
      <c r="FM397" s="76">
        <v>53.572227589022013</v>
      </c>
      <c r="FN397" s="76">
        <v>15.867000000000001</v>
      </c>
      <c r="FO397" s="76">
        <v>10</v>
      </c>
      <c r="FP397" s="76">
        <v>5.0278301754441874E-2</v>
      </c>
      <c r="FQ397" s="76">
        <v>15.847</v>
      </c>
      <c r="FR397" s="76">
        <v>220</v>
      </c>
      <c r="FS397" s="76">
        <v>1.125767461619926</v>
      </c>
      <c r="FT397" s="76">
        <v>15.827</v>
      </c>
      <c r="FU397" s="76">
        <v>55</v>
      </c>
      <c r="FV397" s="76">
        <v>0.28596166025486819</v>
      </c>
      <c r="FW397" s="76">
        <v>15.81</v>
      </c>
      <c r="FX397" s="76">
        <v>132860</v>
      </c>
      <c r="FY397" s="76">
        <v>699.72318668127537</v>
      </c>
      <c r="FZ397" s="76">
        <v>15.81</v>
      </c>
      <c r="GA397" s="76">
        <v>0</v>
      </c>
      <c r="GB397" s="76">
        <v>0</v>
      </c>
      <c r="GC397" s="62">
        <v>15.81</v>
      </c>
      <c r="GD397" s="62">
        <v>0</v>
      </c>
      <c r="GE397" s="62">
        <v>0</v>
      </c>
      <c r="GF397" s="62">
        <v>15.81</v>
      </c>
      <c r="GG397" s="62">
        <v>0</v>
      </c>
      <c r="GH397" s="62">
        <v>0</v>
      </c>
      <c r="GI397" s="62">
        <v>15.81</v>
      </c>
      <c r="GJ397" s="62">
        <v>640</v>
      </c>
      <c r="GK397" s="62">
        <v>3.4634352057563387</v>
      </c>
      <c r="GL397" s="62">
        <v>15.81</v>
      </c>
      <c r="GM397" s="62">
        <v>0</v>
      </c>
      <c r="GN397" s="62">
        <v>0</v>
      </c>
      <c r="GO397" s="62">
        <v>15.81</v>
      </c>
      <c r="GP397" s="62">
        <v>26540</v>
      </c>
      <c r="GQ397" s="62">
        <v>143.83991497304274</v>
      </c>
      <c r="GR397" s="62">
        <v>15.813000000000001</v>
      </c>
      <c r="GS397" s="62">
        <v>0</v>
      </c>
      <c r="GT397" s="62">
        <v>0</v>
      </c>
      <c r="GU397" s="62">
        <v>15.816000000000001</v>
      </c>
      <c r="GV397" s="62">
        <v>300</v>
      </c>
      <c r="GW397" s="62">
        <v>1.5972207534060492</v>
      </c>
      <c r="GX397" s="62">
        <v>15.818</v>
      </c>
      <c r="GY397" s="62">
        <v>0</v>
      </c>
      <c r="GZ397" s="62">
        <v>0</v>
      </c>
      <c r="HA397" s="62">
        <v>15.82</v>
      </c>
      <c r="HB397" s="62">
        <v>26085</v>
      </c>
      <c r="HC397" s="62">
        <v>134.37296991862081</v>
      </c>
      <c r="HD397" s="62">
        <v>15.836</v>
      </c>
      <c r="HE397" s="62">
        <v>0</v>
      </c>
      <c r="HF397" s="62">
        <v>0</v>
      </c>
      <c r="HG397" s="62">
        <v>0</v>
      </c>
      <c r="HH397" s="62">
        <v>0</v>
      </c>
      <c r="HI397" s="62">
        <v>0</v>
      </c>
      <c r="HJ397" s="62">
        <v>0</v>
      </c>
      <c r="HK397" s="62">
        <v>0</v>
      </c>
      <c r="HL397" s="62">
        <v>0</v>
      </c>
      <c r="HM397" s="62">
        <v>15.87</v>
      </c>
      <c r="HN397" s="62">
        <v>0</v>
      </c>
      <c r="HO397" s="62">
        <v>0</v>
      </c>
      <c r="HP397" s="62">
        <v>15.87</v>
      </c>
      <c r="HQ397" s="62">
        <v>0</v>
      </c>
      <c r="HR397" s="62">
        <v>0</v>
      </c>
    </row>
    <row r="398" spans="32:226" s="43" customFormat="1">
      <c r="AF398" s="54">
        <v>42583</v>
      </c>
      <c r="AG398" s="43">
        <v>13.975</v>
      </c>
      <c r="AH398" s="43">
        <v>72675</v>
      </c>
      <c r="AI398" s="43">
        <f t="shared" si="94"/>
        <v>72675</v>
      </c>
      <c r="AK398" s="58">
        <f t="shared" si="95"/>
        <v>42265</v>
      </c>
      <c r="AL398" s="43">
        <f t="shared" si="93"/>
        <v>393</v>
      </c>
      <c r="AM398" s="43">
        <f>IF(AK398="","",NETWORKDAYS(AK398,$AM$2,FERIADOS!$A$1:$A$830)-1)</f>
        <v>323</v>
      </c>
      <c r="AN398" s="63">
        <v>3.9453999999999998</v>
      </c>
      <c r="AO398" s="43">
        <f t="shared" si="96"/>
        <v>15.43</v>
      </c>
      <c r="AP398" s="50">
        <f t="shared" si="97"/>
        <v>522645</v>
      </c>
      <c r="AQ398" s="59">
        <f t="shared" si="99"/>
        <v>1223.8334207051939</v>
      </c>
      <c r="AR398" s="59">
        <f t="shared" si="98"/>
        <v>0</v>
      </c>
      <c r="AS398" s="72">
        <v>42265</v>
      </c>
      <c r="AT398" s="73">
        <v>4252.7488244899878</v>
      </c>
      <c r="AU398" s="62">
        <v>0</v>
      </c>
      <c r="AV398" s="62">
        <v>0</v>
      </c>
      <c r="AW398" s="62">
        <v>0</v>
      </c>
      <c r="AX398" s="62">
        <v>0</v>
      </c>
      <c r="AY398" s="62">
        <v>0</v>
      </c>
      <c r="AZ398" s="62">
        <v>0</v>
      </c>
      <c r="BA398" s="62">
        <v>14.13</v>
      </c>
      <c r="BB398" s="62">
        <v>24690</v>
      </c>
      <c r="BC398" s="62">
        <v>2.1644717518805372</v>
      </c>
      <c r="BD398" s="62">
        <v>0</v>
      </c>
      <c r="BE398" s="62">
        <v>0</v>
      </c>
      <c r="BF398" s="62">
        <v>0</v>
      </c>
      <c r="BG398" s="62">
        <v>14.19</v>
      </c>
      <c r="BH398" s="62">
        <v>15085</v>
      </c>
      <c r="BI398" s="62">
        <v>4.0522682606513847</v>
      </c>
      <c r="BJ398" s="62">
        <v>14.36</v>
      </c>
      <c r="BK398" s="62">
        <v>17910</v>
      </c>
      <c r="BL398" s="62">
        <v>7.8181942811789336</v>
      </c>
      <c r="BM398" s="62">
        <v>14.54</v>
      </c>
      <c r="BN398" s="74">
        <v>250885</v>
      </c>
      <c r="BO398" s="75">
        <v>154.62151812751983</v>
      </c>
      <c r="BP398" s="62">
        <v>14.65</v>
      </c>
      <c r="BQ398" s="62">
        <v>445</v>
      </c>
      <c r="BR398" s="62">
        <v>0.34519577066241997</v>
      </c>
      <c r="BS398" s="62">
        <v>14.8</v>
      </c>
      <c r="BT398" s="62">
        <v>2505</v>
      </c>
      <c r="BU398" s="62">
        <v>2.3118063195731855</v>
      </c>
      <c r="BV398" s="62">
        <v>14.99</v>
      </c>
      <c r="BW398" s="62">
        <v>80825</v>
      </c>
      <c r="BX398" s="62">
        <v>87.951470527292912</v>
      </c>
      <c r="BY398" s="62">
        <v>15.08</v>
      </c>
      <c r="BZ398" s="62">
        <v>1075</v>
      </c>
      <c r="CA398" s="62">
        <v>1.3278837769626448</v>
      </c>
      <c r="CB398" s="62">
        <v>15.234999999999999</v>
      </c>
      <c r="CC398" s="62">
        <v>510</v>
      </c>
      <c r="CD398" s="62">
        <v>0.7059359375487172</v>
      </c>
      <c r="CE398" s="62">
        <v>15.31</v>
      </c>
      <c r="CF398" s="62">
        <v>114160</v>
      </c>
      <c r="CG398" s="62">
        <v>175.49202116935555</v>
      </c>
      <c r="CH398" s="62">
        <v>15.36</v>
      </c>
      <c r="CI398" s="62">
        <v>5</v>
      </c>
      <c r="CJ398" s="62">
        <v>8.3984077937088192E-3</v>
      </c>
      <c r="CK398" s="62">
        <v>15.406000000000001</v>
      </c>
      <c r="CL398" s="62">
        <v>1010</v>
      </c>
      <c r="CM398" s="62">
        <v>1.8497216507721821</v>
      </c>
      <c r="CN398" s="62">
        <v>15.44</v>
      </c>
      <c r="CO398" s="62">
        <v>45870</v>
      </c>
      <c r="CP398" s="62">
        <v>90.188540845061326</v>
      </c>
      <c r="CQ398" s="62">
        <v>15.433</v>
      </c>
      <c r="CR398" s="62">
        <v>180</v>
      </c>
      <c r="CS398" s="62">
        <v>0.37666028830933546</v>
      </c>
      <c r="CT398" s="62">
        <v>15.433</v>
      </c>
      <c r="CU398" s="62">
        <v>180</v>
      </c>
      <c r="CV398" s="62">
        <v>0.39880523022445047</v>
      </c>
      <c r="CW398" s="62">
        <v>15.433</v>
      </c>
      <c r="CX398" s="62">
        <v>522645</v>
      </c>
      <c r="CY398" s="62">
        <v>1223.8334207051939</v>
      </c>
      <c r="CZ398" s="62">
        <v>15.45</v>
      </c>
      <c r="DA398" s="62">
        <v>300</v>
      </c>
      <c r="DB398" s="62">
        <v>0.74241027404550075</v>
      </c>
      <c r="DC398" s="62">
        <v>15.464</v>
      </c>
      <c r="DD398" s="62">
        <v>0</v>
      </c>
      <c r="DE398" s="62">
        <v>0</v>
      </c>
      <c r="DF398" s="62">
        <v>15.48</v>
      </c>
      <c r="DG398" s="62">
        <v>3660</v>
      </c>
      <c r="DH398" s="62">
        <v>9.8901106709398636</v>
      </c>
      <c r="DI398" s="62">
        <v>0</v>
      </c>
      <c r="DJ398" s="62">
        <v>0</v>
      </c>
      <c r="DK398" s="62">
        <v>0</v>
      </c>
      <c r="DL398" s="62">
        <v>0</v>
      </c>
      <c r="DM398" s="62">
        <v>0</v>
      </c>
      <c r="DN398" s="62">
        <v>0</v>
      </c>
      <c r="DO398" s="62">
        <v>15.56</v>
      </c>
      <c r="DP398" s="62">
        <v>8005</v>
      </c>
      <c r="DQ398" s="62">
        <v>24.136950789607184</v>
      </c>
      <c r="DR398" s="62">
        <v>0</v>
      </c>
      <c r="DS398" s="62">
        <v>0</v>
      </c>
      <c r="DT398" s="62">
        <v>0</v>
      </c>
      <c r="DU398" s="62">
        <v>0</v>
      </c>
      <c r="DV398" s="62">
        <v>0</v>
      </c>
      <c r="DW398" s="62">
        <v>0</v>
      </c>
      <c r="DX398" s="62">
        <v>15.606</v>
      </c>
      <c r="DY398" s="62">
        <v>1130</v>
      </c>
      <c r="DZ398" s="62">
        <v>3.7490076694716432</v>
      </c>
      <c r="EA398" s="62"/>
      <c r="EB398" s="62"/>
      <c r="EC398" s="62"/>
      <c r="ED398" s="62"/>
      <c r="EE398" s="62"/>
      <c r="EF398" s="62"/>
      <c r="EG398" s="62">
        <v>15.64</v>
      </c>
      <c r="EH398" s="62">
        <v>211840</v>
      </c>
      <c r="EI398" s="62">
        <v>758.69491469283457</v>
      </c>
      <c r="EJ398" s="62"/>
      <c r="EK398" s="62">
        <v>0</v>
      </c>
      <c r="EL398" s="62">
        <v>0</v>
      </c>
      <c r="EM398" s="62">
        <v>0</v>
      </c>
      <c r="EN398" s="62">
        <v>0</v>
      </c>
      <c r="EO398" s="62">
        <v>0</v>
      </c>
      <c r="EP398" s="62">
        <v>15.68</v>
      </c>
      <c r="EQ398" s="62">
        <v>4360</v>
      </c>
      <c r="ER398" s="62">
        <v>16.660042125714401</v>
      </c>
      <c r="ES398" s="62">
        <v>15.72</v>
      </c>
      <c r="ET398" s="62">
        <v>7285</v>
      </c>
      <c r="EU398" s="62">
        <v>29.470173065922239</v>
      </c>
      <c r="EV398" s="62">
        <v>15.769</v>
      </c>
      <c r="EW398" s="62">
        <v>1350</v>
      </c>
      <c r="EX398" s="62">
        <v>5.7358261001710469</v>
      </c>
      <c r="EY398" s="62">
        <v>15.81</v>
      </c>
      <c r="EZ398" s="62">
        <v>89580</v>
      </c>
      <c r="FA398" s="62">
        <v>396.44844643290776</v>
      </c>
      <c r="FB398" s="62">
        <v>15.815</v>
      </c>
      <c r="FC398" s="62">
        <v>105</v>
      </c>
      <c r="FD398" s="62">
        <v>0.48161751743074127</v>
      </c>
      <c r="FE398" s="62">
        <v>15.82</v>
      </c>
      <c r="FF398" s="62">
        <v>11345</v>
      </c>
      <c r="FG398" s="62">
        <v>53.700588875199053</v>
      </c>
      <c r="FH398" s="62">
        <v>15.808999999999999</v>
      </c>
      <c r="FI398" s="62">
        <v>2595</v>
      </c>
      <c r="FJ398" s="62">
        <v>12.65036247120805</v>
      </c>
      <c r="FK398" s="62">
        <v>15.8</v>
      </c>
      <c r="FL398" s="76">
        <v>10965</v>
      </c>
      <c r="FM398" s="76">
        <v>54.776634895393045</v>
      </c>
      <c r="FN398" s="76">
        <v>15.78</v>
      </c>
      <c r="FO398" s="76">
        <v>10</v>
      </c>
      <c r="FP398" s="76">
        <v>5.1010096532560355E-2</v>
      </c>
      <c r="FQ398" s="76">
        <v>15.762</v>
      </c>
      <c r="FR398" s="76">
        <v>370</v>
      </c>
      <c r="FS398" s="76">
        <v>1.9209684490106569</v>
      </c>
      <c r="FT398" s="76">
        <v>15.744999999999999</v>
      </c>
      <c r="FU398" s="76">
        <v>1470</v>
      </c>
      <c r="FV398" s="76">
        <v>7.7544579064878896</v>
      </c>
      <c r="FW398" s="76">
        <v>15.73</v>
      </c>
      <c r="FX398" s="76">
        <v>180285</v>
      </c>
      <c r="FY398" s="76">
        <v>963.3734539728249</v>
      </c>
      <c r="FZ398" s="76">
        <v>15.74</v>
      </c>
      <c r="GA398" s="76">
        <v>0</v>
      </c>
      <c r="GB398" s="76">
        <v>0</v>
      </c>
      <c r="GC398" s="62">
        <v>15.749000000000001</v>
      </c>
      <c r="GD398" s="62">
        <v>970</v>
      </c>
      <c r="GE398" s="62">
        <v>5.2681084815855597</v>
      </c>
      <c r="GF398" s="62">
        <v>15.757</v>
      </c>
      <c r="GG398" s="62">
        <v>0</v>
      </c>
      <c r="GH398" s="62">
        <v>0</v>
      </c>
      <c r="GI398" s="62">
        <v>15.765000000000001</v>
      </c>
      <c r="GJ398" s="62">
        <v>1655</v>
      </c>
      <c r="GK398" s="62">
        <v>9.0723819166033906</v>
      </c>
      <c r="GL398" s="62">
        <v>15.778</v>
      </c>
      <c r="GM398" s="62">
        <v>0</v>
      </c>
      <c r="GN398" s="62">
        <v>0</v>
      </c>
      <c r="GO398" s="62">
        <v>15.79</v>
      </c>
      <c r="GP398" s="62">
        <v>8765</v>
      </c>
      <c r="GQ398" s="62">
        <v>48.048802168329132</v>
      </c>
      <c r="GR398" s="62">
        <v>15.787000000000001</v>
      </c>
      <c r="GS398" s="62">
        <v>0</v>
      </c>
      <c r="GT398" s="62">
        <v>0</v>
      </c>
      <c r="GU398" s="62">
        <v>15.784000000000001</v>
      </c>
      <c r="GV398" s="62">
        <v>390</v>
      </c>
      <c r="GW398" s="62">
        <v>2.1024327586678964</v>
      </c>
      <c r="GX398" s="62">
        <v>15.782</v>
      </c>
      <c r="GY398" s="62">
        <v>0</v>
      </c>
      <c r="GZ398" s="62">
        <v>0</v>
      </c>
      <c r="HA398" s="62">
        <v>15.78</v>
      </c>
      <c r="HB398" s="62">
        <v>16395</v>
      </c>
      <c r="HC398" s="62">
        <v>85.595729122561551</v>
      </c>
      <c r="HD398" s="62">
        <v>15.795999999999999</v>
      </c>
      <c r="HE398" s="62">
        <v>1800</v>
      </c>
      <c r="HF398" s="62">
        <v>8.9780809865588367</v>
      </c>
      <c r="HG398" s="62">
        <v>0</v>
      </c>
      <c r="HH398" s="62">
        <v>0</v>
      </c>
      <c r="HI398" s="62">
        <v>0</v>
      </c>
      <c r="HJ398" s="62">
        <v>0</v>
      </c>
      <c r="HK398" s="62">
        <v>0</v>
      </c>
      <c r="HL398" s="62">
        <v>0</v>
      </c>
      <c r="HM398" s="62">
        <v>15.83</v>
      </c>
      <c r="HN398" s="62">
        <v>0</v>
      </c>
      <c r="HO398" s="62">
        <v>0</v>
      </c>
      <c r="HP398" s="62">
        <v>15.83</v>
      </c>
      <c r="HQ398" s="62">
        <v>0</v>
      </c>
      <c r="HR398" s="62">
        <v>0</v>
      </c>
    </row>
    <row r="399" spans="32:226" s="43" customFormat="1">
      <c r="AF399" s="54">
        <v>42584</v>
      </c>
      <c r="AG399" s="43">
        <v>13.98</v>
      </c>
      <c r="AH399" s="43">
        <v>80685</v>
      </c>
      <c r="AI399" s="43">
        <f t="shared" si="94"/>
        <v>80685</v>
      </c>
      <c r="AK399" s="58">
        <f t="shared" si="95"/>
        <v>42264</v>
      </c>
      <c r="AL399" s="43">
        <f t="shared" si="93"/>
        <v>394</v>
      </c>
      <c r="AM399" s="43">
        <f>IF(AK399="","",NETWORKDAYS(AK399,$AM$2,FERIADOS!$A$1:$A$830)-1)</f>
        <v>324</v>
      </c>
      <c r="AN399" s="63">
        <v>3.8976999999999999</v>
      </c>
      <c r="AO399" s="43">
        <f t="shared" si="96"/>
        <v>15.1</v>
      </c>
      <c r="AP399" s="50">
        <f t="shared" si="97"/>
        <v>425820</v>
      </c>
      <c r="AQ399" s="59">
        <f t="shared" si="99"/>
        <v>1018.5008137611493</v>
      </c>
      <c r="AR399" s="59">
        <f t="shared" si="98"/>
        <v>0</v>
      </c>
      <c r="AS399" s="72">
        <v>42264</v>
      </c>
      <c r="AT399" s="73">
        <v>4415.2406864763261</v>
      </c>
      <c r="AU399" s="62">
        <v>0</v>
      </c>
      <c r="AV399" s="62">
        <v>0</v>
      </c>
      <c r="AW399" s="62">
        <v>0</v>
      </c>
      <c r="AX399" s="62">
        <v>0</v>
      </c>
      <c r="AY399" s="62">
        <v>0</v>
      </c>
      <c r="AZ399" s="62">
        <v>0</v>
      </c>
      <c r="BA399" s="62">
        <v>14.135999999999999</v>
      </c>
      <c r="BB399" s="62">
        <v>39390</v>
      </c>
      <c r="BC399" s="62">
        <v>3.8427357865673266</v>
      </c>
      <c r="BD399" s="62">
        <v>0</v>
      </c>
      <c r="BE399" s="62">
        <v>0</v>
      </c>
      <c r="BF399" s="62">
        <v>0</v>
      </c>
      <c r="BG399" s="62">
        <v>14.169</v>
      </c>
      <c r="BH399" s="62">
        <v>29330</v>
      </c>
      <c r="BI399" s="62">
        <v>8.229949836403863</v>
      </c>
      <c r="BJ399" s="62">
        <v>14.259</v>
      </c>
      <c r="BK399" s="62">
        <v>25350</v>
      </c>
      <c r="BL399" s="62">
        <v>11.427107109499582</v>
      </c>
      <c r="BM399" s="62">
        <v>14.365</v>
      </c>
      <c r="BN399" s="74">
        <v>267725</v>
      </c>
      <c r="BO399" s="75">
        <v>169.55114980515813</v>
      </c>
      <c r="BP399" s="62">
        <v>14.465</v>
      </c>
      <c r="BQ399" s="62">
        <v>1540</v>
      </c>
      <c r="BR399" s="62">
        <v>1.2242808620040366</v>
      </c>
      <c r="BS399" s="62">
        <v>14.54</v>
      </c>
      <c r="BT399" s="62">
        <v>910</v>
      </c>
      <c r="BU399" s="62">
        <v>0.86003586307592617</v>
      </c>
      <c r="BV399" s="62">
        <v>14.76</v>
      </c>
      <c r="BW399" s="62">
        <v>32855</v>
      </c>
      <c r="BX399" s="62">
        <v>36.551491776267895</v>
      </c>
      <c r="BY399" s="62">
        <v>14.85</v>
      </c>
      <c r="BZ399" s="62">
        <v>1560</v>
      </c>
      <c r="CA399" s="62">
        <v>1.9684800261381294</v>
      </c>
      <c r="CB399" s="62">
        <v>14.94</v>
      </c>
      <c r="CC399" s="62">
        <v>1760</v>
      </c>
      <c r="CD399" s="62">
        <v>2.489495505458688</v>
      </c>
      <c r="CE399" s="62">
        <v>15</v>
      </c>
      <c r="CF399" s="62">
        <v>33930</v>
      </c>
      <c r="CG399" s="62">
        <v>53.2906603873869</v>
      </c>
      <c r="CH399" s="62">
        <v>15.04</v>
      </c>
      <c r="CI399" s="62">
        <v>315</v>
      </c>
      <c r="CJ399" s="62">
        <v>0.54052561604049754</v>
      </c>
      <c r="CK399" s="62">
        <v>15.085000000000001</v>
      </c>
      <c r="CL399" s="62">
        <v>165</v>
      </c>
      <c r="CM399" s="62">
        <v>0.30865569693305622</v>
      </c>
      <c r="CN399" s="62">
        <v>15.12</v>
      </c>
      <c r="CO399" s="62">
        <v>40890</v>
      </c>
      <c r="CP399" s="62">
        <v>82.109436297455787</v>
      </c>
      <c r="CQ399" s="62">
        <v>15.106</v>
      </c>
      <c r="CR399" s="62">
        <v>15</v>
      </c>
      <c r="CS399" s="62">
        <v>3.2059504426864102E-2</v>
      </c>
      <c r="CT399" s="62">
        <v>15.106</v>
      </c>
      <c r="CU399" s="62">
        <v>15</v>
      </c>
      <c r="CV399" s="62">
        <v>3.3944073048556164E-2</v>
      </c>
      <c r="CW399" s="62">
        <v>15.106</v>
      </c>
      <c r="CX399" s="62">
        <v>425820</v>
      </c>
      <c r="CY399" s="62">
        <v>1018.5008137611493</v>
      </c>
      <c r="CZ399" s="62">
        <v>15.116</v>
      </c>
      <c r="DA399" s="62">
        <v>0</v>
      </c>
      <c r="DB399" s="62">
        <v>0</v>
      </c>
      <c r="DC399" s="62">
        <v>15.127000000000001</v>
      </c>
      <c r="DD399" s="62">
        <v>0</v>
      </c>
      <c r="DE399" s="62">
        <v>0</v>
      </c>
      <c r="DF399" s="62">
        <v>15.14</v>
      </c>
      <c r="DG399" s="62">
        <v>1885</v>
      </c>
      <c r="DH399" s="62">
        <v>5.205218447457618</v>
      </c>
      <c r="DI399" s="62">
        <v>0</v>
      </c>
      <c r="DJ399" s="62">
        <v>0</v>
      </c>
      <c r="DK399" s="62">
        <v>0</v>
      </c>
      <c r="DL399" s="62">
        <v>0</v>
      </c>
      <c r="DM399" s="62">
        <v>0</v>
      </c>
      <c r="DN399" s="62">
        <v>0</v>
      </c>
      <c r="DO399" s="62">
        <v>15.19</v>
      </c>
      <c r="DP399" s="62">
        <v>19685</v>
      </c>
      <c r="DQ399" s="62">
        <v>60.720103091137041</v>
      </c>
      <c r="DR399" s="62">
        <v>0</v>
      </c>
      <c r="DS399" s="62">
        <v>0</v>
      </c>
      <c r="DT399" s="62">
        <v>0</v>
      </c>
      <c r="DU399" s="62">
        <v>0</v>
      </c>
      <c r="DV399" s="62">
        <v>0</v>
      </c>
      <c r="DW399" s="62">
        <v>0</v>
      </c>
      <c r="DX399" s="62">
        <v>15.23</v>
      </c>
      <c r="DY399" s="62">
        <v>11780</v>
      </c>
      <c r="DZ399" s="62">
        <v>40.009051594718329</v>
      </c>
      <c r="EA399" s="62"/>
      <c r="EB399" s="62"/>
      <c r="EC399" s="62"/>
      <c r="ED399" s="62"/>
      <c r="EE399" s="62"/>
      <c r="EF399" s="62"/>
      <c r="EG399" s="62">
        <v>15.21</v>
      </c>
      <c r="EH399" s="62">
        <v>228295</v>
      </c>
      <c r="EI399" s="62">
        <v>838.78028787097116</v>
      </c>
      <c r="EJ399" s="62"/>
      <c r="EK399" s="62">
        <v>0</v>
      </c>
      <c r="EL399" s="62">
        <v>0</v>
      </c>
      <c r="EM399" s="62">
        <v>0</v>
      </c>
      <c r="EN399" s="62">
        <v>0</v>
      </c>
      <c r="EO399" s="62">
        <v>0</v>
      </c>
      <c r="EP399" s="62">
        <v>15.24</v>
      </c>
      <c r="EQ399" s="62">
        <v>550</v>
      </c>
      <c r="ER399" s="62">
        <v>2.1582105603770505</v>
      </c>
      <c r="ES399" s="62">
        <v>15.27</v>
      </c>
      <c r="ET399" s="62">
        <v>12705</v>
      </c>
      <c r="EU399" s="62">
        <v>52.83972186856861</v>
      </c>
      <c r="EV399" s="62">
        <v>15.292</v>
      </c>
      <c r="EW399" s="62">
        <v>105</v>
      </c>
      <c r="EX399" s="62">
        <v>0.4594806538405003</v>
      </c>
      <c r="EY399" s="62">
        <v>15.31</v>
      </c>
      <c r="EZ399" s="62">
        <v>155240</v>
      </c>
      <c r="FA399" s="62">
        <v>708.85883602033948</v>
      </c>
      <c r="FB399" s="62">
        <v>15.321</v>
      </c>
      <c r="FC399" s="62">
        <v>120</v>
      </c>
      <c r="FD399" s="62">
        <v>0.56831716984419789</v>
      </c>
      <c r="FE399" s="62">
        <v>15.33</v>
      </c>
      <c r="FF399" s="62">
        <v>27160</v>
      </c>
      <c r="FG399" s="62">
        <v>132.84747889466186</v>
      </c>
      <c r="FH399" s="62">
        <v>15.287000000000001</v>
      </c>
      <c r="FI399" s="62">
        <v>75</v>
      </c>
      <c r="FJ399" s="62">
        <v>0.37873399103809668</v>
      </c>
      <c r="FK399" s="62">
        <v>15.25</v>
      </c>
      <c r="FL399" s="76">
        <v>23480</v>
      </c>
      <c r="FM399" s="76">
        <v>121.79299741939296</v>
      </c>
      <c r="FN399" s="76">
        <v>15.236000000000001</v>
      </c>
      <c r="FO399" s="76">
        <v>5</v>
      </c>
      <c r="FP399" s="76">
        <v>2.6505002440616779E-2</v>
      </c>
      <c r="FQ399" s="76">
        <v>15.223000000000001</v>
      </c>
      <c r="FR399" s="76">
        <v>355</v>
      </c>
      <c r="FS399" s="76">
        <v>1.9169808950439611</v>
      </c>
      <c r="FT399" s="76">
        <v>15.211</v>
      </c>
      <c r="FU399" s="76">
        <v>150</v>
      </c>
      <c r="FV399" s="76">
        <v>0.82373792718809991</v>
      </c>
      <c r="FW399" s="76">
        <v>15.2</v>
      </c>
      <c r="FX399" s="76">
        <v>169535</v>
      </c>
      <c r="FY399" s="76">
        <v>943.95486939239231</v>
      </c>
      <c r="FZ399" s="76">
        <v>15.202</v>
      </c>
      <c r="GA399" s="76">
        <v>15</v>
      </c>
      <c r="GB399" s="76">
        <v>8.4403954003963791E-2</v>
      </c>
      <c r="GC399" s="62">
        <v>15.202999999999999</v>
      </c>
      <c r="GD399" s="62">
        <v>75</v>
      </c>
      <c r="GE399" s="62">
        <v>0.42574678101659436</v>
      </c>
      <c r="GF399" s="62">
        <v>15.205</v>
      </c>
      <c r="GG399" s="62">
        <v>5</v>
      </c>
      <c r="GH399" s="62">
        <v>2.8588097408658069E-2</v>
      </c>
      <c r="GI399" s="62">
        <v>15.206</v>
      </c>
      <c r="GJ399" s="62">
        <v>915</v>
      </c>
      <c r="GK399" s="62">
        <v>5.2592528532749121</v>
      </c>
      <c r="GL399" s="62">
        <v>15.208</v>
      </c>
      <c r="GM399" s="62">
        <v>0</v>
      </c>
      <c r="GN399" s="62">
        <v>0</v>
      </c>
      <c r="GO399" s="62">
        <v>15.21</v>
      </c>
      <c r="GP399" s="62">
        <v>5430</v>
      </c>
      <c r="GQ399" s="62">
        <v>31.406245999214107</v>
      </c>
      <c r="GR399" s="62">
        <v>15.225</v>
      </c>
      <c r="GS399" s="62">
        <v>0</v>
      </c>
      <c r="GT399" s="62">
        <v>0</v>
      </c>
      <c r="GU399" s="62">
        <v>15.238</v>
      </c>
      <c r="GV399" s="62">
        <v>210</v>
      </c>
      <c r="GW399" s="62">
        <v>1.1970286550065117</v>
      </c>
      <c r="GX399" s="62">
        <v>15.249000000000001</v>
      </c>
      <c r="GY399" s="62">
        <v>0</v>
      </c>
      <c r="GZ399" s="62">
        <v>0</v>
      </c>
      <c r="HA399" s="62">
        <v>15.26</v>
      </c>
      <c r="HB399" s="62">
        <v>13470</v>
      </c>
      <c r="HC399" s="62">
        <v>74.538067429975129</v>
      </c>
      <c r="HD399" s="62">
        <v>15.276</v>
      </c>
      <c r="HE399" s="62">
        <v>0</v>
      </c>
      <c r="HF399" s="62">
        <v>0</v>
      </c>
      <c r="HG399" s="62">
        <v>0</v>
      </c>
      <c r="HH399" s="62">
        <v>0</v>
      </c>
      <c r="HI399" s="62">
        <v>0</v>
      </c>
      <c r="HJ399" s="62">
        <v>0</v>
      </c>
      <c r="HK399" s="62">
        <v>0</v>
      </c>
      <c r="HL399" s="62">
        <v>0</v>
      </c>
      <c r="HM399" s="62">
        <v>15.31</v>
      </c>
      <c r="HN399" s="62">
        <v>0</v>
      </c>
      <c r="HO399" s="62">
        <v>0</v>
      </c>
      <c r="HP399" s="62">
        <v>15.31</v>
      </c>
      <c r="HQ399" s="62">
        <v>0</v>
      </c>
      <c r="HR399" s="62">
        <v>0</v>
      </c>
    </row>
    <row r="400" spans="32:226" s="43" customFormat="1">
      <c r="AF400" s="54">
        <v>42585</v>
      </c>
      <c r="AG400" s="43">
        <v>13.99</v>
      </c>
      <c r="AH400" s="43">
        <v>134295</v>
      </c>
      <c r="AI400" s="43">
        <f t="shared" si="94"/>
        <v>134295</v>
      </c>
      <c r="AK400" s="58">
        <f t="shared" si="95"/>
        <v>42263</v>
      </c>
      <c r="AL400" s="43">
        <f t="shared" si="93"/>
        <v>395</v>
      </c>
      <c r="AM400" s="43">
        <f>IF(AK400="","",NETWORKDAYS(AK400,$AM$2,FERIADOS!$A$1:$A$830)-1)</f>
        <v>325</v>
      </c>
      <c r="AN400" s="63">
        <v>3.8298000000000001</v>
      </c>
      <c r="AO400" s="43">
        <f t="shared" si="96"/>
        <v>15.01</v>
      </c>
      <c r="AP400" s="50">
        <f t="shared" si="97"/>
        <v>257860</v>
      </c>
      <c r="AQ400" s="59">
        <f t="shared" si="99"/>
        <v>630.4134307471046</v>
      </c>
      <c r="AR400" s="59">
        <f t="shared" si="98"/>
        <v>0</v>
      </c>
      <c r="AS400" s="72">
        <v>42263</v>
      </c>
      <c r="AT400" s="73">
        <v>2566.4106018480984</v>
      </c>
      <c r="AU400" s="62">
        <v>0</v>
      </c>
      <c r="AV400" s="62">
        <v>0</v>
      </c>
      <c r="AW400" s="62">
        <v>0</v>
      </c>
      <c r="AX400" s="62">
        <v>0</v>
      </c>
      <c r="AY400" s="62">
        <v>0</v>
      </c>
      <c r="AZ400" s="62">
        <v>0</v>
      </c>
      <c r="BA400" s="62">
        <v>14.135999999999999</v>
      </c>
      <c r="BB400" s="62">
        <v>53745</v>
      </c>
      <c r="BC400" s="62">
        <v>5.8181594452051941</v>
      </c>
      <c r="BD400" s="62">
        <v>0</v>
      </c>
      <c r="BE400" s="62">
        <v>0</v>
      </c>
      <c r="BF400" s="62">
        <v>0</v>
      </c>
      <c r="BG400" s="62">
        <v>14.175000000000001</v>
      </c>
      <c r="BH400" s="62">
        <v>37195</v>
      </c>
      <c r="BI400" s="62">
        <v>10.947420151432487</v>
      </c>
      <c r="BJ400" s="62">
        <v>14.266</v>
      </c>
      <c r="BK400" s="62">
        <v>6115</v>
      </c>
      <c r="BL400" s="62">
        <v>2.8575754794920272</v>
      </c>
      <c r="BM400" s="62">
        <v>14.35</v>
      </c>
      <c r="BN400" s="74">
        <v>90430</v>
      </c>
      <c r="BO400" s="75">
        <v>59.05120961578173</v>
      </c>
      <c r="BP400" s="62">
        <v>14.455</v>
      </c>
      <c r="BQ400" s="62">
        <v>4250</v>
      </c>
      <c r="BR400" s="62">
        <v>3.4737355592924888</v>
      </c>
      <c r="BS400" s="62">
        <v>14.602</v>
      </c>
      <c r="BT400" s="62">
        <v>860</v>
      </c>
      <c r="BU400" s="62">
        <v>0.83340681920832338</v>
      </c>
      <c r="BV400" s="62">
        <v>14.72</v>
      </c>
      <c r="BW400" s="62">
        <v>26730</v>
      </c>
      <c r="BX400" s="62">
        <v>30.488488461147867</v>
      </c>
      <c r="BY400" s="62">
        <v>14.79</v>
      </c>
      <c r="BZ400" s="62">
        <v>1860</v>
      </c>
      <c r="CA400" s="62">
        <v>2.4047691411359335</v>
      </c>
      <c r="CB400" s="62">
        <v>14.88</v>
      </c>
      <c r="CC400" s="62">
        <v>1390</v>
      </c>
      <c r="CD400" s="62">
        <v>2.0130402971466412</v>
      </c>
      <c r="CE400" s="62">
        <v>14.94</v>
      </c>
      <c r="CF400" s="62">
        <v>41065</v>
      </c>
      <c r="CG400" s="62">
        <v>65.996975438860346</v>
      </c>
      <c r="CH400" s="62">
        <v>14.983000000000001</v>
      </c>
      <c r="CI400" s="62">
        <v>10</v>
      </c>
      <c r="CJ400" s="62">
        <v>1.7550047099972529E-2</v>
      </c>
      <c r="CK400" s="62">
        <v>15.021000000000001</v>
      </c>
      <c r="CL400" s="62">
        <v>10</v>
      </c>
      <c r="CM400" s="62">
        <v>1.9126961124840129E-2</v>
      </c>
      <c r="CN400" s="62">
        <v>15.05</v>
      </c>
      <c r="CO400" s="62">
        <v>3740</v>
      </c>
      <c r="CP400" s="62">
        <v>7.6776142502023523</v>
      </c>
      <c r="CQ400" s="62">
        <v>15.01</v>
      </c>
      <c r="CR400" s="62">
        <v>10</v>
      </c>
      <c r="CS400" s="62">
        <v>2.1855363978507868E-2</v>
      </c>
      <c r="CT400" s="62">
        <v>15.01</v>
      </c>
      <c r="CU400" s="62">
        <v>10</v>
      </c>
      <c r="CV400" s="62">
        <v>2.3136251757219433E-2</v>
      </c>
      <c r="CW400" s="62">
        <v>15.01</v>
      </c>
      <c r="CX400" s="62">
        <v>257860</v>
      </c>
      <c r="CY400" s="62">
        <v>630.4134307471046</v>
      </c>
      <c r="CZ400" s="62">
        <v>15.022</v>
      </c>
      <c r="DA400" s="62">
        <v>0</v>
      </c>
      <c r="DB400" s="62">
        <v>0</v>
      </c>
      <c r="DC400" s="62">
        <v>15.03</v>
      </c>
      <c r="DD400" s="62">
        <v>0</v>
      </c>
      <c r="DE400" s="62">
        <v>0</v>
      </c>
      <c r="DF400" s="62">
        <v>15.04</v>
      </c>
      <c r="DG400" s="62">
        <v>1335</v>
      </c>
      <c r="DH400" s="62">
        <v>3.767696850858687</v>
      </c>
      <c r="DI400" s="62">
        <v>0</v>
      </c>
      <c r="DJ400" s="62">
        <v>0</v>
      </c>
      <c r="DK400" s="62">
        <v>0</v>
      </c>
      <c r="DL400" s="62">
        <v>0</v>
      </c>
      <c r="DM400" s="62">
        <v>0</v>
      </c>
      <c r="DN400" s="62">
        <v>0</v>
      </c>
      <c r="DO400" s="62">
        <v>15.08</v>
      </c>
      <c r="DP400" s="62">
        <v>13780</v>
      </c>
      <c r="DQ400" s="62">
        <v>43.446714389523599</v>
      </c>
      <c r="DR400" s="62">
        <v>0</v>
      </c>
      <c r="DS400" s="62">
        <v>0</v>
      </c>
      <c r="DT400" s="62">
        <v>0</v>
      </c>
      <c r="DU400" s="62">
        <v>0</v>
      </c>
      <c r="DV400" s="62">
        <v>0</v>
      </c>
      <c r="DW400" s="62">
        <v>0</v>
      </c>
      <c r="DX400" s="62">
        <v>15.069000000000001</v>
      </c>
      <c r="DY400" s="62">
        <v>5290</v>
      </c>
      <c r="DZ400" s="62">
        <v>18.38857873946748</v>
      </c>
      <c r="EA400" s="62"/>
      <c r="EB400" s="62"/>
      <c r="EC400" s="62"/>
      <c r="ED400" s="62"/>
      <c r="EE400" s="62"/>
      <c r="EF400" s="62"/>
      <c r="EG400" s="62">
        <v>15.06</v>
      </c>
      <c r="EH400" s="62">
        <v>109495</v>
      </c>
      <c r="EI400" s="62">
        <v>411.66808222246061</v>
      </c>
      <c r="EJ400" s="62"/>
      <c r="EK400" s="62">
        <v>0</v>
      </c>
      <c r="EL400" s="62">
        <v>0</v>
      </c>
      <c r="EM400" s="62">
        <v>0</v>
      </c>
      <c r="EN400" s="62">
        <v>0</v>
      </c>
      <c r="EO400" s="62">
        <v>0</v>
      </c>
      <c r="EP400" s="62">
        <v>15.09</v>
      </c>
      <c r="EQ400" s="62">
        <v>440</v>
      </c>
      <c r="ER400" s="62">
        <v>1.7670479074552501</v>
      </c>
      <c r="ES400" s="62">
        <v>15.12</v>
      </c>
      <c r="ET400" s="62">
        <v>5840</v>
      </c>
      <c r="EU400" s="62">
        <v>24.862339792711413</v>
      </c>
      <c r="EV400" s="62">
        <v>15.115</v>
      </c>
      <c r="EW400" s="62">
        <v>50</v>
      </c>
      <c r="EX400" s="62">
        <v>0.22422918458087812</v>
      </c>
      <c r="EY400" s="62">
        <v>15.11</v>
      </c>
      <c r="EZ400" s="62">
        <v>59385</v>
      </c>
      <c r="FA400" s="62">
        <v>278.20730817897453</v>
      </c>
      <c r="FB400" s="62">
        <v>15.121</v>
      </c>
      <c r="FC400" s="62">
        <v>440</v>
      </c>
      <c r="FD400" s="62">
        <v>2.1386690210849513</v>
      </c>
      <c r="FE400" s="62">
        <v>15.13</v>
      </c>
      <c r="FF400" s="62">
        <v>17340</v>
      </c>
      <c r="FG400" s="62">
        <v>87.077705759518224</v>
      </c>
      <c r="FH400" s="62">
        <v>15.081</v>
      </c>
      <c r="FI400" s="62">
        <v>3565</v>
      </c>
      <c r="FJ400" s="62">
        <v>18.494826756116911</v>
      </c>
      <c r="FK400" s="62">
        <v>15.04</v>
      </c>
      <c r="FL400" s="76">
        <v>16890</v>
      </c>
      <c r="FM400" s="76">
        <v>90.058552645072936</v>
      </c>
      <c r="FN400" s="76">
        <v>15.026</v>
      </c>
      <c r="FO400" s="76">
        <v>0</v>
      </c>
      <c r="FP400" s="76">
        <v>0</v>
      </c>
      <c r="FQ400" s="76">
        <v>15.013</v>
      </c>
      <c r="FR400" s="76">
        <v>305</v>
      </c>
      <c r="FS400" s="76">
        <v>1.694365648552129</v>
      </c>
      <c r="FT400" s="76">
        <v>15.000999999999999</v>
      </c>
      <c r="FU400" s="76">
        <v>0</v>
      </c>
      <c r="FV400" s="76">
        <v>0</v>
      </c>
      <c r="FW400" s="76">
        <v>14.99</v>
      </c>
      <c r="FX400" s="76">
        <v>120940</v>
      </c>
      <c r="FY400" s="76">
        <v>693.3437176458159</v>
      </c>
      <c r="FZ400" s="76">
        <v>14.992000000000001</v>
      </c>
      <c r="GA400" s="76">
        <v>0</v>
      </c>
      <c r="GB400" s="76">
        <v>0</v>
      </c>
      <c r="GC400" s="62">
        <v>14.993</v>
      </c>
      <c r="GD400" s="62">
        <v>55</v>
      </c>
      <c r="GE400" s="62">
        <v>0.32173509891791807</v>
      </c>
      <c r="GF400" s="62">
        <v>14.994999999999999</v>
      </c>
      <c r="GG400" s="62">
        <v>0</v>
      </c>
      <c r="GH400" s="62">
        <v>0</v>
      </c>
      <c r="GI400" s="62">
        <v>14.996</v>
      </c>
      <c r="GJ400" s="62">
        <v>315</v>
      </c>
      <c r="GK400" s="62">
        <v>1.867399304118428</v>
      </c>
      <c r="GL400" s="62">
        <v>14.997999999999999</v>
      </c>
      <c r="GM400" s="62">
        <v>0</v>
      </c>
      <c r="GN400" s="62">
        <v>0</v>
      </c>
      <c r="GO400" s="62">
        <v>15</v>
      </c>
      <c r="GP400" s="62">
        <v>5170</v>
      </c>
      <c r="GQ400" s="62">
        <v>30.894534293949704</v>
      </c>
      <c r="GR400" s="62">
        <v>15.015000000000001</v>
      </c>
      <c r="GS400" s="62">
        <v>0</v>
      </c>
      <c r="GT400" s="62">
        <v>0</v>
      </c>
      <c r="GU400" s="62">
        <v>15.028</v>
      </c>
      <c r="GV400" s="62">
        <v>80</v>
      </c>
      <c r="GW400" s="62">
        <v>0.47195701247406929</v>
      </c>
      <c r="GX400" s="62">
        <v>15.039</v>
      </c>
      <c r="GY400" s="62">
        <v>0</v>
      </c>
      <c r="GZ400" s="62">
        <v>0</v>
      </c>
      <c r="HA400" s="62">
        <v>15.05</v>
      </c>
      <c r="HB400" s="62">
        <v>6215</v>
      </c>
      <c r="HC400" s="62">
        <v>35.657647366475103</v>
      </c>
      <c r="HD400" s="62">
        <v>15.066000000000001</v>
      </c>
      <c r="HE400" s="62">
        <v>0</v>
      </c>
      <c r="HF400" s="62">
        <v>0</v>
      </c>
      <c r="HG400" s="62">
        <v>0</v>
      </c>
      <c r="HH400" s="62">
        <v>0</v>
      </c>
      <c r="HI400" s="62">
        <v>0</v>
      </c>
      <c r="HJ400" s="62">
        <v>0</v>
      </c>
      <c r="HK400" s="62">
        <v>0</v>
      </c>
      <c r="HL400" s="62">
        <v>0</v>
      </c>
      <c r="HM400" s="62">
        <v>15.1</v>
      </c>
      <c r="HN400" s="62">
        <v>0</v>
      </c>
      <c r="HO400" s="62">
        <v>0</v>
      </c>
      <c r="HP400" s="62">
        <v>15.1</v>
      </c>
      <c r="HQ400" s="62">
        <v>0</v>
      </c>
      <c r="HR400" s="62">
        <v>0</v>
      </c>
    </row>
    <row r="401" spans="32:226" s="43" customFormat="1">
      <c r="AF401" s="54">
        <v>42586</v>
      </c>
      <c r="AG401" s="43">
        <v>13.98</v>
      </c>
      <c r="AH401" s="43">
        <v>141927</v>
      </c>
      <c r="AI401" s="43">
        <f t="shared" si="94"/>
        <v>141927</v>
      </c>
      <c r="AK401" s="58">
        <f t="shared" si="95"/>
        <v>42262</v>
      </c>
      <c r="AL401" s="43">
        <f t="shared" si="93"/>
        <v>396</v>
      </c>
      <c r="AM401" s="43">
        <f>IF(AK401="","",NETWORKDAYS(AK401,$AM$2,FERIADOS!$A$1:$A$830)-1)</f>
        <v>326</v>
      </c>
      <c r="AN401" s="63">
        <v>3.8622000000000001</v>
      </c>
      <c r="AO401" s="43">
        <f t="shared" si="96"/>
        <v>14.99</v>
      </c>
      <c r="AP401" s="50">
        <f t="shared" si="97"/>
        <v>237005</v>
      </c>
      <c r="AQ401" s="59">
        <f t="shared" si="99"/>
        <v>576.24448948105464</v>
      </c>
      <c r="AR401" s="59">
        <f t="shared" si="98"/>
        <v>0</v>
      </c>
      <c r="AS401" s="72">
        <v>42262</v>
      </c>
      <c r="AT401" s="73">
        <v>2090.2863616831437</v>
      </c>
      <c r="AU401" s="62">
        <v>0</v>
      </c>
      <c r="AV401" s="62">
        <v>0</v>
      </c>
      <c r="AW401" s="62">
        <v>0</v>
      </c>
      <c r="AX401" s="62">
        <v>0</v>
      </c>
      <c r="AY401" s="62">
        <v>0</v>
      </c>
      <c r="AZ401" s="62">
        <v>0</v>
      </c>
      <c r="BA401" s="62">
        <v>14.145</v>
      </c>
      <c r="BB401" s="62">
        <v>243180</v>
      </c>
      <c r="BC401" s="62">
        <v>28.262785917111742</v>
      </c>
      <c r="BD401" s="62">
        <v>0</v>
      </c>
      <c r="BE401" s="62">
        <v>0</v>
      </c>
      <c r="BF401" s="62">
        <v>0</v>
      </c>
      <c r="BG401" s="62">
        <v>14.179</v>
      </c>
      <c r="BH401" s="62">
        <v>3735</v>
      </c>
      <c r="BI401" s="62">
        <v>1.1224794990168843</v>
      </c>
      <c r="BJ401" s="62">
        <v>14.266</v>
      </c>
      <c r="BK401" s="62">
        <v>23310</v>
      </c>
      <c r="BL401" s="62">
        <v>10.999499360800732</v>
      </c>
      <c r="BM401" s="62">
        <v>14.355</v>
      </c>
      <c r="BN401" s="74">
        <v>113535</v>
      </c>
      <c r="BO401" s="75">
        <v>74.453288333283453</v>
      </c>
      <c r="BP401" s="62">
        <v>14.47</v>
      </c>
      <c r="BQ401" s="62">
        <v>705</v>
      </c>
      <c r="BR401" s="62">
        <v>0.57699843128946537</v>
      </c>
      <c r="BS401" s="62">
        <v>14.619</v>
      </c>
      <c r="BT401" s="62">
        <v>1720</v>
      </c>
      <c r="BU401" s="62">
        <v>1.6660677757149818</v>
      </c>
      <c r="BV401" s="62">
        <v>14.74</v>
      </c>
      <c r="BW401" s="62">
        <v>97120</v>
      </c>
      <c r="BX401" s="62">
        <v>110.5643390417998</v>
      </c>
      <c r="BY401" s="62">
        <v>14.79</v>
      </c>
      <c r="BZ401" s="62">
        <v>2680</v>
      </c>
      <c r="CA401" s="62">
        <v>3.4560014412859439</v>
      </c>
      <c r="CB401" s="62">
        <v>14.86</v>
      </c>
      <c r="CC401" s="62">
        <v>505</v>
      </c>
      <c r="CD401" s="62">
        <v>0.72913354336044156</v>
      </c>
      <c r="CE401" s="62">
        <v>14.925000000000001</v>
      </c>
      <c r="CF401" s="62">
        <v>20860</v>
      </c>
      <c r="CG401" s="62">
        <v>33.399999787742011</v>
      </c>
      <c r="CH401" s="62">
        <v>14.958</v>
      </c>
      <c r="CI401" s="62">
        <v>5</v>
      </c>
      <c r="CJ401" s="62">
        <v>8.7396866970143126E-3</v>
      </c>
      <c r="CK401" s="62">
        <v>14.988</v>
      </c>
      <c r="CL401" s="62">
        <v>65</v>
      </c>
      <c r="CM401" s="62">
        <v>0.12379078646950094</v>
      </c>
      <c r="CN401" s="62">
        <v>15.01</v>
      </c>
      <c r="CO401" s="62">
        <v>3295</v>
      </c>
      <c r="CP401" s="62">
        <v>6.7338215507409735</v>
      </c>
      <c r="CQ401" s="62">
        <v>14.996</v>
      </c>
      <c r="CR401" s="62">
        <v>5</v>
      </c>
      <c r="CS401" s="62">
        <v>1.0870951315092331E-2</v>
      </c>
      <c r="CT401" s="62">
        <v>14.996</v>
      </c>
      <c r="CU401" s="62">
        <v>5</v>
      </c>
      <c r="CV401" s="62">
        <v>1.1505524997783375E-2</v>
      </c>
      <c r="CW401" s="62">
        <v>14.996</v>
      </c>
      <c r="CX401" s="62">
        <v>237005</v>
      </c>
      <c r="CY401" s="62">
        <v>576.24448948105464</v>
      </c>
      <c r="CZ401" s="62">
        <v>15.002000000000001</v>
      </c>
      <c r="DA401" s="62">
        <v>0</v>
      </c>
      <c r="DB401" s="62">
        <v>0</v>
      </c>
      <c r="DC401" s="62">
        <v>15.01</v>
      </c>
      <c r="DD401" s="62">
        <v>0</v>
      </c>
      <c r="DE401" s="62">
        <v>0</v>
      </c>
      <c r="DF401" s="62">
        <v>15.02</v>
      </c>
      <c r="DG401" s="62">
        <v>1015</v>
      </c>
      <c r="DH401" s="62">
        <v>2.8475278220775855</v>
      </c>
      <c r="DI401" s="62">
        <v>0</v>
      </c>
      <c r="DJ401" s="62">
        <v>0</v>
      </c>
      <c r="DK401" s="62">
        <v>0</v>
      </c>
      <c r="DL401" s="62">
        <v>0</v>
      </c>
      <c r="DM401" s="62">
        <v>0</v>
      </c>
      <c r="DN401" s="62">
        <v>0</v>
      </c>
      <c r="DO401" s="62">
        <v>15.04</v>
      </c>
      <c r="DP401" s="62">
        <v>15475</v>
      </c>
      <c r="DQ401" s="62">
        <v>48.509060821686624</v>
      </c>
      <c r="DR401" s="62">
        <v>0</v>
      </c>
      <c r="DS401" s="62">
        <v>0</v>
      </c>
      <c r="DT401" s="62">
        <v>0</v>
      </c>
      <c r="DU401" s="62">
        <v>0</v>
      </c>
      <c r="DV401" s="62">
        <v>0</v>
      </c>
      <c r="DW401" s="62">
        <v>0</v>
      </c>
      <c r="DX401" s="62">
        <v>15.03</v>
      </c>
      <c r="DY401" s="62">
        <v>6460</v>
      </c>
      <c r="DZ401" s="62">
        <v>22.321153828307065</v>
      </c>
      <c r="EA401" s="62"/>
      <c r="EB401" s="62"/>
      <c r="EC401" s="62"/>
      <c r="ED401" s="62"/>
      <c r="EE401" s="62"/>
      <c r="EF401" s="62"/>
      <c r="EG401" s="62">
        <v>15.01</v>
      </c>
      <c r="EH401" s="62">
        <v>91715</v>
      </c>
      <c r="EI401" s="62">
        <v>342.82123990665821</v>
      </c>
      <c r="EJ401" s="62"/>
      <c r="EK401" s="62">
        <v>0</v>
      </c>
      <c r="EL401" s="62">
        <v>0</v>
      </c>
      <c r="EM401" s="62">
        <v>0</v>
      </c>
      <c r="EN401" s="62">
        <v>0</v>
      </c>
      <c r="EO401" s="62">
        <v>0</v>
      </c>
      <c r="EP401" s="62">
        <v>15.048</v>
      </c>
      <c r="EQ401" s="62">
        <v>175</v>
      </c>
      <c r="ER401" s="62">
        <v>0.6985127659324778</v>
      </c>
      <c r="ES401" s="62">
        <v>15.08</v>
      </c>
      <c r="ET401" s="62">
        <v>9010</v>
      </c>
      <c r="EU401" s="62">
        <v>38.119188854400818</v>
      </c>
      <c r="EV401" s="62">
        <v>15.074999999999999</v>
      </c>
      <c r="EW401" s="62">
        <v>755</v>
      </c>
      <c r="EX401" s="62">
        <v>3.3646909690303102</v>
      </c>
      <c r="EY401" s="62">
        <v>15.07</v>
      </c>
      <c r="EZ401" s="62">
        <v>43720</v>
      </c>
      <c r="FA401" s="62">
        <v>203.53661145656017</v>
      </c>
      <c r="FB401" s="62">
        <v>15.07</v>
      </c>
      <c r="FC401" s="62">
        <v>665</v>
      </c>
      <c r="FD401" s="62">
        <v>3.2134452420730559</v>
      </c>
      <c r="FE401" s="62">
        <v>15.08</v>
      </c>
      <c r="FF401" s="62">
        <v>3005</v>
      </c>
      <c r="FG401" s="62">
        <v>15.002300113795783</v>
      </c>
      <c r="FH401" s="62">
        <v>15.037000000000001</v>
      </c>
      <c r="FI401" s="62">
        <v>555</v>
      </c>
      <c r="FJ401" s="62">
        <v>2.8618447656718042</v>
      </c>
      <c r="FK401" s="62">
        <v>15</v>
      </c>
      <c r="FL401" s="76">
        <v>9230</v>
      </c>
      <c r="FM401" s="76">
        <v>48.909957579570566</v>
      </c>
      <c r="FN401" s="76">
        <v>14.988</v>
      </c>
      <c r="FO401" s="76">
        <v>50</v>
      </c>
      <c r="FP401" s="76">
        <v>0.27086114768373648</v>
      </c>
      <c r="FQ401" s="76">
        <v>14.978</v>
      </c>
      <c r="FR401" s="76">
        <v>85</v>
      </c>
      <c r="FS401" s="76">
        <v>0.46919203233592716</v>
      </c>
      <c r="FT401" s="76">
        <v>14.968999999999999</v>
      </c>
      <c r="FU401" s="76">
        <v>0</v>
      </c>
      <c r="FV401" s="76">
        <v>0</v>
      </c>
      <c r="FW401" s="76">
        <v>14.96</v>
      </c>
      <c r="FX401" s="76">
        <v>69740</v>
      </c>
      <c r="FY401" s="76">
        <v>397.19084972406864</v>
      </c>
      <c r="FZ401" s="76">
        <v>14.96</v>
      </c>
      <c r="GA401" s="76">
        <v>0</v>
      </c>
      <c r="GB401" s="76">
        <v>0</v>
      </c>
      <c r="GC401" s="62">
        <v>14.96</v>
      </c>
      <c r="GD401" s="62">
        <v>5</v>
      </c>
      <c r="GE401" s="62">
        <v>2.9063551995635453E-2</v>
      </c>
      <c r="GF401" s="62">
        <v>14.96</v>
      </c>
      <c r="GG401" s="62">
        <v>0</v>
      </c>
      <c r="GH401" s="62">
        <v>0</v>
      </c>
      <c r="GI401" s="62">
        <v>14.96</v>
      </c>
      <c r="GJ401" s="62">
        <v>330</v>
      </c>
      <c r="GK401" s="62">
        <v>1.9444867063621787</v>
      </c>
      <c r="GL401" s="62">
        <v>14.96</v>
      </c>
      <c r="GM401" s="62">
        <v>0</v>
      </c>
      <c r="GN401" s="62">
        <v>0</v>
      </c>
      <c r="GO401" s="62">
        <v>14.96</v>
      </c>
      <c r="GP401" s="62">
        <v>8980</v>
      </c>
      <c r="GQ401" s="62">
        <v>53.364751742873352</v>
      </c>
      <c r="GR401" s="62">
        <v>14.975</v>
      </c>
      <c r="GS401" s="62">
        <v>0</v>
      </c>
      <c r="GT401" s="62">
        <v>0</v>
      </c>
      <c r="GU401" s="62">
        <v>14.988</v>
      </c>
      <c r="GV401" s="62">
        <v>100</v>
      </c>
      <c r="GW401" s="62">
        <v>0.58683992090233261</v>
      </c>
      <c r="GX401" s="62">
        <v>14.999000000000001</v>
      </c>
      <c r="GY401" s="62">
        <v>0</v>
      </c>
      <c r="GZ401" s="62">
        <v>0</v>
      </c>
      <c r="HA401" s="62">
        <v>15.01</v>
      </c>
      <c r="HB401" s="62">
        <v>9785</v>
      </c>
      <c r="HC401" s="62">
        <v>55.860971618476775</v>
      </c>
      <c r="HD401" s="62">
        <v>15.026</v>
      </c>
      <c r="HE401" s="62">
        <v>0</v>
      </c>
      <c r="HF401" s="62">
        <v>0</v>
      </c>
      <c r="HG401" s="62">
        <v>0</v>
      </c>
      <c r="HH401" s="62">
        <v>0</v>
      </c>
      <c r="HI401" s="62">
        <v>0</v>
      </c>
      <c r="HJ401" s="62">
        <v>0</v>
      </c>
      <c r="HK401" s="62">
        <v>0</v>
      </c>
      <c r="HL401" s="62">
        <v>0</v>
      </c>
      <c r="HM401" s="62">
        <v>15.06</v>
      </c>
      <c r="HN401" s="62">
        <v>0</v>
      </c>
      <c r="HO401" s="62">
        <v>0</v>
      </c>
      <c r="HP401" s="62">
        <v>15.06</v>
      </c>
      <c r="HQ401" s="62">
        <v>0</v>
      </c>
      <c r="HR401" s="62">
        <v>0</v>
      </c>
    </row>
    <row r="402" spans="32:226" s="43" customFormat="1">
      <c r="AF402" s="54">
        <v>42587</v>
      </c>
      <c r="AG402" s="43">
        <v>13.96</v>
      </c>
      <c r="AH402" s="43">
        <v>231295</v>
      </c>
      <c r="AI402" s="43">
        <f t="shared" si="94"/>
        <v>231295</v>
      </c>
      <c r="AK402" s="58">
        <f t="shared" si="95"/>
        <v>42261</v>
      </c>
      <c r="AL402" s="43">
        <f t="shared" ref="AL402:AL452" si="100">AL401+1</f>
        <v>397</v>
      </c>
      <c r="AM402" s="43">
        <f>IF(AK402="","",NETWORKDAYS(AK402,$AM$2,FERIADOS!$A$1:$A$830)-1)</f>
        <v>327</v>
      </c>
      <c r="AN402" s="63">
        <v>3.8153999999999999</v>
      </c>
      <c r="AO402" s="43">
        <f t="shared" si="96"/>
        <v>14.93</v>
      </c>
      <c r="AP402" s="50">
        <f t="shared" si="97"/>
        <v>291760</v>
      </c>
      <c r="AQ402" s="59">
        <f t="shared" si="99"/>
        <v>720.74218928351104</v>
      </c>
      <c r="AR402" s="59">
        <f t="shared" si="98"/>
        <v>0</v>
      </c>
      <c r="AS402" s="72">
        <v>42261</v>
      </c>
      <c r="AT402" s="73">
        <v>2388.3553292770985</v>
      </c>
      <c r="AU402" s="62">
        <v>0</v>
      </c>
      <c r="AV402" s="62">
        <v>0</v>
      </c>
      <c r="AW402" s="62">
        <v>0</v>
      </c>
      <c r="AX402" s="62">
        <v>0</v>
      </c>
      <c r="AY402" s="62">
        <v>0</v>
      </c>
      <c r="AZ402" s="62">
        <v>0</v>
      </c>
      <c r="BA402" s="62">
        <v>14.148999999999999</v>
      </c>
      <c r="BB402" s="62">
        <v>42780</v>
      </c>
      <c r="BC402" s="62">
        <v>5.4170543718204511</v>
      </c>
      <c r="BD402" s="62">
        <v>0</v>
      </c>
      <c r="BE402" s="62">
        <v>0</v>
      </c>
      <c r="BF402" s="62">
        <v>0</v>
      </c>
      <c r="BG402" s="62">
        <v>14.185</v>
      </c>
      <c r="BH402" s="62">
        <v>13630</v>
      </c>
      <c r="BI402" s="62">
        <v>4.2659225991385421</v>
      </c>
      <c r="BJ402" s="62">
        <v>14.275</v>
      </c>
      <c r="BK402" s="62">
        <v>42330</v>
      </c>
      <c r="BL402" s="62">
        <v>20.581215850434624</v>
      </c>
      <c r="BM402" s="62">
        <v>14.35</v>
      </c>
      <c r="BN402" s="74">
        <v>129120</v>
      </c>
      <c r="BO402" s="75">
        <v>86.798670711348748</v>
      </c>
      <c r="BP402" s="62">
        <v>14.45</v>
      </c>
      <c r="BQ402" s="62">
        <v>2475</v>
      </c>
      <c r="BR402" s="62">
        <v>2.0712288961349441</v>
      </c>
      <c r="BS402" s="62">
        <v>14.587999999999999</v>
      </c>
      <c r="BT402" s="62">
        <v>160</v>
      </c>
      <c r="BU402" s="62">
        <v>0.15822512224293553</v>
      </c>
      <c r="BV402" s="62">
        <v>14.7</v>
      </c>
      <c r="BW402" s="62">
        <v>39895</v>
      </c>
      <c r="BX402" s="62">
        <v>46.31007259040291</v>
      </c>
      <c r="BY402" s="62">
        <v>14.76</v>
      </c>
      <c r="BZ402" s="62">
        <v>525</v>
      </c>
      <c r="CA402" s="62">
        <v>0.68960042064614502</v>
      </c>
      <c r="CB402" s="62">
        <v>14.84</v>
      </c>
      <c r="CC402" s="62">
        <v>590</v>
      </c>
      <c r="CD402" s="62">
        <v>0.86693394358460085</v>
      </c>
      <c r="CE402" s="62">
        <v>14.86</v>
      </c>
      <c r="CF402" s="62">
        <v>28585</v>
      </c>
      <c r="CG402" s="62">
        <v>46.583598949049303</v>
      </c>
      <c r="CH402" s="62">
        <v>14.903</v>
      </c>
      <c r="CI402" s="62">
        <v>190</v>
      </c>
      <c r="CJ402" s="62">
        <v>0.33782013588260779</v>
      </c>
      <c r="CK402" s="62">
        <v>14.941000000000001</v>
      </c>
      <c r="CL402" s="62">
        <v>115</v>
      </c>
      <c r="CM402" s="62">
        <v>0.22266565247100223</v>
      </c>
      <c r="CN402" s="62">
        <v>14.97</v>
      </c>
      <c r="CO402" s="62">
        <v>13945</v>
      </c>
      <c r="CP402" s="62">
        <v>28.961741473992934</v>
      </c>
      <c r="CQ402" s="62">
        <v>14.942</v>
      </c>
      <c r="CR402" s="62">
        <v>15</v>
      </c>
      <c r="CS402" s="62">
        <v>3.3143574831462325E-2</v>
      </c>
      <c r="CT402" s="62">
        <v>14.942</v>
      </c>
      <c r="CU402" s="62">
        <v>15</v>
      </c>
      <c r="CV402" s="62">
        <v>3.5071540460557507E-2</v>
      </c>
      <c r="CW402" s="62">
        <v>14.942</v>
      </c>
      <c r="CX402" s="62">
        <v>291760</v>
      </c>
      <c r="CY402" s="62">
        <v>720.74218928351104</v>
      </c>
      <c r="CZ402" s="62">
        <v>14.941000000000001</v>
      </c>
      <c r="DA402" s="62">
        <v>0</v>
      </c>
      <c r="DB402" s="62">
        <v>0</v>
      </c>
      <c r="DC402" s="62">
        <v>0</v>
      </c>
      <c r="DD402" s="62">
        <v>0</v>
      </c>
      <c r="DE402" s="62">
        <v>0</v>
      </c>
      <c r="DF402" s="62">
        <v>14.959</v>
      </c>
      <c r="DG402" s="62">
        <v>870</v>
      </c>
      <c r="DH402" s="62">
        <v>2.4789896108417384</v>
      </c>
      <c r="DI402" s="62">
        <v>0</v>
      </c>
      <c r="DJ402" s="62">
        <v>0</v>
      </c>
      <c r="DK402" s="62">
        <v>0</v>
      </c>
      <c r="DL402" s="62">
        <v>0</v>
      </c>
      <c r="DM402" s="62">
        <v>0</v>
      </c>
      <c r="DN402" s="62">
        <v>0</v>
      </c>
      <c r="DO402" s="62">
        <v>14.98</v>
      </c>
      <c r="DP402" s="62">
        <v>12100</v>
      </c>
      <c r="DQ402" s="62">
        <v>38.514622565664418</v>
      </c>
      <c r="DR402" s="62">
        <v>0</v>
      </c>
      <c r="DS402" s="62">
        <v>0</v>
      </c>
      <c r="DT402" s="62">
        <v>0</v>
      </c>
      <c r="DU402" s="62">
        <v>0</v>
      </c>
      <c r="DV402" s="62">
        <v>0</v>
      </c>
      <c r="DW402" s="62">
        <v>0</v>
      </c>
      <c r="DX402" s="62">
        <v>14.957000000000001</v>
      </c>
      <c r="DY402" s="62">
        <v>7865</v>
      </c>
      <c r="DZ402" s="62">
        <v>27.600624917623669</v>
      </c>
      <c r="EA402" s="62"/>
      <c r="EB402" s="62"/>
      <c r="EC402" s="62"/>
      <c r="ED402" s="62"/>
      <c r="EE402" s="62"/>
      <c r="EF402" s="62"/>
      <c r="EG402" s="62">
        <v>14.94</v>
      </c>
      <c r="EH402" s="62">
        <v>93895</v>
      </c>
      <c r="EI402" s="62">
        <v>356.40734362724817</v>
      </c>
      <c r="EJ402" s="62"/>
      <c r="EK402" s="62">
        <v>0</v>
      </c>
      <c r="EL402" s="62">
        <v>0</v>
      </c>
      <c r="EM402" s="62">
        <v>0</v>
      </c>
      <c r="EN402" s="62">
        <v>0</v>
      </c>
      <c r="EO402" s="62">
        <v>0</v>
      </c>
      <c r="EP402" s="62">
        <v>14.97</v>
      </c>
      <c r="EQ402" s="62">
        <v>585</v>
      </c>
      <c r="ER402" s="62">
        <v>2.3717382582553785</v>
      </c>
      <c r="ES402" s="62">
        <v>14.99</v>
      </c>
      <c r="ET402" s="62">
        <v>6365</v>
      </c>
      <c r="EU402" s="62">
        <v>27.363700330670007</v>
      </c>
      <c r="EV402" s="62">
        <v>15.012</v>
      </c>
      <c r="EW402" s="62">
        <v>60</v>
      </c>
      <c r="EX402" s="62">
        <v>0.27147513601710471</v>
      </c>
      <c r="EY402" s="62">
        <v>15.03</v>
      </c>
      <c r="EZ402" s="62">
        <v>60175</v>
      </c>
      <c r="FA402" s="62">
        <v>284.18636292382502</v>
      </c>
      <c r="FB402" s="62">
        <v>15.035</v>
      </c>
      <c r="FC402" s="62">
        <v>60</v>
      </c>
      <c r="FD402" s="62">
        <v>0.29406293984887599</v>
      </c>
      <c r="FE402" s="62">
        <v>15.04</v>
      </c>
      <c r="FF402" s="62">
        <v>2115</v>
      </c>
      <c r="FG402" s="62">
        <v>10.711589233480845</v>
      </c>
      <c r="FH402" s="62">
        <v>15.018000000000001</v>
      </c>
      <c r="FI402" s="62">
        <v>45</v>
      </c>
      <c r="FJ402" s="62">
        <v>0.23518384752175708</v>
      </c>
      <c r="FK402" s="62">
        <v>15</v>
      </c>
      <c r="FL402" s="76">
        <v>2455</v>
      </c>
      <c r="FM402" s="76">
        <v>13.173561768495622</v>
      </c>
      <c r="FN402" s="76">
        <v>14.986000000000001</v>
      </c>
      <c r="FO402" s="76">
        <v>5</v>
      </c>
      <c r="FP402" s="76">
        <v>2.7429820088133706E-2</v>
      </c>
      <c r="FQ402" s="76">
        <v>14.973000000000001</v>
      </c>
      <c r="FR402" s="76">
        <v>160</v>
      </c>
      <c r="FS402" s="76">
        <v>0.89449113537424996</v>
      </c>
      <c r="FT402" s="76">
        <v>14.961</v>
      </c>
      <c r="FU402" s="76">
        <v>0</v>
      </c>
      <c r="FV402" s="76">
        <v>0</v>
      </c>
      <c r="FW402" s="76">
        <v>14.95</v>
      </c>
      <c r="FX402" s="76">
        <v>92495</v>
      </c>
      <c r="FY402" s="76">
        <v>533.64654709828505</v>
      </c>
      <c r="FZ402" s="76">
        <v>14.952</v>
      </c>
      <c r="GA402" s="76">
        <v>0</v>
      </c>
      <c r="GB402" s="76">
        <v>0</v>
      </c>
      <c r="GC402" s="62">
        <v>14.952999999999999</v>
      </c>
      <c r="GD402" s="62">
        <v>35</v>
      </c>
      <c r="GE402" s="62">
        <v>0.20605301451244659</v>
      </c>
      <c r="GF402" s="62">
        <v>14.955</v>
      </c>
      <c r="GG402" s="62">
        <v>0</v>
      </c>
      <c r="GH402" s="62">
        <v>0</v>
      </c>
      <c r="GI402" s="62">
        <v>14.956</v>
      </c>
      <c r="GJ402" s="62">
        <v>480</v>
      </c>
      <c r="GK402" s="62">
        <v>2.8639885800763061</v>
      </c>
      <c r="GL402" s="62">
        <v>14.958</v>
      </c>
      <c r="GM402" s="62">
        <v>0</v>
      </c>
      <c r="GN402" s="62">
        <v>0</v>
      </c>
      <c r="GO402" s="62">
        <v>14.96</v>
      </c>
      <c r="GP402" s="62">
        <v>7380</v>
      </c>
      <c r="GQ402" s="62">
        <v>44.394169253388242</v>
      </c>
      <c r="GR402" s="62">
        <v>14.997</v>
      </c>
      <c r="GS402" s="62">
        <v>0</v>
      </c>
      <c r="GT402" s="62">
        <v>0</v>
      </c>
      <c r="GU402" s="62">
        <v>15.03</v>
      </c>
      <c r="GV402" s="62">
        <v>225</v>
      </c>
      <c r="GW402" s="62">
        <v>1.3319744036924281</v>
      </c>
      <c r="GX402" s="62">
        <v>15.035</v>
      </c>
      <c r="GY402" s="62">
        <v>0</v>
      </c>
      <c r="GZ402" s="62">
        <v>0</v>
      </c>
      <c r="HA402" s="62">
        <v>15.04</v>
      </c>
      <c r="HB402" s="62">
        <v>13415</v>
      </c>
      <c r="HC402" s="62">
        <v>77.306265696235698</v>
      </c>
      <c r="HD402" s="62">
        <v>15.055999999999999</v>
      </c>
      <c r="HE402" s="62">
        <v>0</v>
      </c>
      <c r="HF402" s="62">
        <v>0</v>
      </c>
      <c r="HG402" s="62">
        <v>0</v>
      </c>
      <c r="HH402" s="62">
        <v>0</v>
      </c>
      <c r="HI402" s="62">
        <v>0</v>
      </c>
      <c r="HJ402" s="62">
        <v>0</v>
      </c>
      <c r="HK402" s="62">
        <v>0</v>
      </c>
      <c r="HL402" s="62">
        <v>0</v>
      </c>
      <c r="HM402" s="62">
        <v>15.09</v>
      </c>
      <c r="HN402" s="62">
        <v>0</v>
      </c>
      <c r="HO402" s="62">
        <v>0</v>
      </c>
      <c r="HP402" s="62">
        <v>15.09</v>
      </c>
      <c r="HQ402" s="62">
        <v>0</v>
      </c>
      <c r="HR402" s="62">
        <v>0</v>
      </c>
    </row>
    <row r="403" spans="32:226" s="43" customFormat="1">
      <c r="AF403" s="54">
        <v>42590</v>
      </c>
      <c r="AG403" s="43">
        <v>13.975</v>
      </c>
      <c r="AH403" s="43">
        <v>106120</v>
      </c>
      <c r="AI403" s="43">
        <f t="shared" si="94"/>
        <v>106120</v>
      </c>
      <c r="AK403" s="58">
        <f t="shared" si="95"/>
        <v>42258</v>
      </c>
      <c r="AL403" s="43">
        <f t="shared" si="100"/>
        <v>398</v>
      </c>
      <c r="AM403" s="43">
        <f>IF(AK403="","",NETWORKDAYS(AK403,$AM$2,FERIADOS!$A$1:$A$830)-1)</f>
        <v>328</v>
      </c>
      <c r="AN403" s="63">
        <v>3.8708</v>
      </c>
      <c r="AO403" s="43">
        <f t="shared" si="96"/>
        <v>15.15</v>
      </c>
      <c r="AP403" s="50">
        <f t="shared" si="97"/>
        <v>295745</v>
      </c>
      <c r="AQ403" s="59">
        <f t="shared" si="99"/>
        <v>718.76293602652447</v>
      </c>
      <c r="AR403" s="59">
        <f t="shared" si="98"/>
        <v>0</v>
      </c>
      <c r="AS403" s="72">
        <v>42258</v>
      </c>
      <c r="AT403" s="73">
        <v>3311.5943948836239</v>
      </c>
      <c r="AU403" s="62">
        <v>0</v>
      </c>
      <c r="AV403" s="62">
        <v>0</v>
      </c>
      <c r="AW403" s="62">
        <v>0</v>
      </c>
      <c r="AX403" s="62">
        <v>0</v>
      </c>
      <c r="AY403" s="62">
        <v>0</v>
      </c>
      <c r="AZ403" s="62">
        <v>0</v>
      </c>
      <c r="BA403" s="62">
        <v>14.15</v>
      </c>
      <c r="BB403" s="62">
        <v>151060</v>
      </c>
      <c r="BC403" s="62">
        <v>20.190281132860267</v>
      </c>
      <c r="BD403" s="62">
        <v>0</v>
      </c>
      <c r="BE403" s="62">
        <v>0</v>
      </c>
      <c r="BF403" s="62">
        <v>0</v>
      </c>
      <c r="BG403" s="62">
        <v>14.208</v>
      </c>
      <c r="BH403" s="62">
        <v>4205</v>
      </c>
      <c r="BI403" s="62">
        <v>1.3333014208690641</v>
      </c>
      <c r="BJ403" s="62">
        <v>14.34</v>
      </c>
      <c r="BK403" s="62">
        <v>22150</v>
      </c>
      <c r="BL403" s="62">
        <v>10.795167054258503</v>
      </c>
      <c r="BM403" s="62">
        <v>14.46</v>
      </c>
      <c r="BN403" s="74">
        <v>229325</v>
      </c>
      <c r="BO403" s="75">
        <v>153.65130821684895</v>
      </c>
      <c r="BP403" s="62">
        <v>14.56</v>
      </c>
      <c r="BQ403" s="62">
        <v>115</v>
      </c>
      <c r="BR403" s="62">
        <v>9.5660436898932708E-2</v>
      </c>
      <c r="BS403" s="62">
        <v>14.741</v>
      </c>
      <c r="BT403" s="62">
        <v>4040</v>
      </c>
      <c r="BU403" s="62">
        <v>3.9620579019264595</v>
      </c>
      <c r="BV403" s="62">
        <v>14.89</v>
      </c>
      <c r="BW403" s="62">
        <v>105545</v>
      </c>
      <c r="BX403" s="62">
        <v>121.26013622416092</v>
      </c>
      <c r="BY403" s="62">
        <v>14.94</v>
      </c>
      <c r="BZ403" s="62">
        <v>13720</v>
      </c>
      <c r="CA403" s="62">
        <v>17.820682347975037</v>
      </c>
      <c r="CB403" s="62">
        <v>15.02</v>
      </c>
      <c r="CC403" s="62">
        <v>960</v>
      </c>
      <c r="CD403" s="62">
        <v>1.3936687405077042</v>
      </c>
      <c r="CE403" s="62">
        <v>15.07</v>
      </c>
      <c r="CF403" s="62">
        <v>92875</v>
      </c>
      <c r="CG403" s="62">
        <v>149.35520317878505</v>
      </c>
      <c r="CH403" s="62">
        <v>15.105</v>
      </c>
      <c r="CI403" s="62">
        <v>15</v>
      </c>
      <c r="CJ403" s="62">
        <v>2.630493021892703E-2</v>
      </c>
      <c r="CK403" s="62">
        <v>15.135999999999999</v>
      </c>
      <c r="CL403" s="62">
        <v>315</v>
      </c>
      <c r="CM403" s="62">
        <v>0.60128382939229541</v>
      </c>
      <c r="CN403" s="62">
        <v>15.16</v>
      </c>
      <c r="CO403" s="62">
        <v>14530</v>
      </c>
      <c r="CP403" s="62">
        <v>29.738796250333589</v>
      </c>
      <c r="CQ403" s="62">
        <v>15.153</v>
      </c>
      <c r="CR403" s="62">
        <v>10</v>
      </c>
      <c r="CS403" s="62">
        <v>2.1758034511303943E-2</v>
      </c>
      <c r="CT403" s="62">
        <v>15.153</v>
      </c>
      <c r="CU403" s="62">
        <v>10</v>
      </c>
      <c r="CV403" s="62">
        <v>2.3015108394018227E-2</v>
      </c>
      <c r="CW403" s="62">
        <v>15.153</v>
      </c>
      <c r="CX403" s="62">
        <v>295745</v>
      </c>
      <c r="CY403" s="62">
        <v>718.76293602652447</v>
      </c>
      <c r="CZ403" s="62">
        <v>0</v>
      </c>
      <c r="DA403" s="62">
        <v>0</v>
      </c>
      <c r="DB403" s="62">
        <v>0</v>
      </c>
      <c r="DC403" s="62">
        <v>0</v>
      </c>
      <c r="DD403" s="62">
        <v>0</v>
      </c>
      <c r="DE403" s="62">
        <v>0</v>
      </c>
      <c r="DF403" s="62">
        <v>15.167999999999999</v>
      </c>
      <c r="DG403" s="62">
        <v>315</v>
      </c>
      <c r="DH403" s="62">
        <v>0.88238571073407635</v>
      </c>
      <c r="DI403" s="62">
        <v>0</v>
      </c>
      <c r="DJ403" s="62">
        <v>0</v>
      </c>
      <c r="DK403" s="62">
        <v>0</v>
      </c>
      <c r="DL403" s="62">
        <v>0</v>
      </c>
      <c r="DM403" s="62">
        <v>0</v>
      </c>
      <c r="DN403" s="62">
        <v>0</v>
      </c>
      <c r="DO403" s="62">
        <v>15.18</v>
      </c>
      <c r="DP403" s="62">
        <v>9915</v>
      </c>
      <c r="DQ403" s="62">
        <v>31.00844452839474</v>
      </c>
      <c r="DR403" s="62">
        <v>0</v>
      </c>
      <c r="DS403" s="62">
        <v>0</v>
      </c>
      <c r="DT403" s="62">
        <v>0</v>
      </c>
      <c r="DU403" s="62">
        <v>0</v>
      </c>
      <c r="DV403" s="62">
        <v>0</v>
      </c>
      <c r="DW403" s="62">
        <v>0</v>
      </c>
      <c r="DX403" s="62">
        <v>15.169</v>
      </c>
      <c r="DY403" s="62">
        <v>12075</v>
      </c>
      <c r="DZ403" s="62">
        <v>41.591586856996514</v>
      </c>
      <c r="EA403" s="62"/>
      <c r="EB403" s="62"/>
      <c r="EC403" s="62"/>
      <c r="ED403" s="62"/>
      <c r="EE403" s="62"/>
      <c r="EF403" s="62"/>
      <c r="EG403" s="62">
        <v>15.16</v>
      </c>
      <c r="EH403" s="62">
        <v>131440</v>
      </c>
      <c r="EI403" s="62">
        <v>489.26919713358257</v>
      </c>
      <c r="EJ403" s="62"/>
      <c r="EK403" s="62">
        <v>0</v>
      </c>
      <c r="EL403" s="62">
        <v>0</v>
      </c>
      <c r="EM403" s="62">
        <v>0</v>
      </c>
      <c r="EN403" s="62">
        <v>0</v>
      </c>
      <c r="EO403" s="62">
        <v>0</v>
      </c>
      <c r="EP403" s="62">
        <v>15.182</v>
      </c>
      <c r="EQ403" s="62">
        <v>640</v>
      </c>
      <c r="ER403" s="62">
        <v>2.5435548456798318</v>
      </c>
      <c r="ES403" s="62">
        <v>15.2</v>
      </c>
      <c r="ET403" s="62">
        <v>11125</v>
      </c>
      <c r="EU403" s="62">
        <v>46.859142886320463</v>
      </c>
      <c r="EV403" s="62">
        <v>15.211</v>
      </c>
      <c r="EW403" s="62">
        <v>105</v>
      </c>
      <c r="EX403" s="62">
        <v>0.46537257469291499</v>
      </c>
      <c r="EY403" s="62">
        <v>15.22</v>
      </c>
      <c r="EZ403" s="62">
        <v>72660</v>
      </c>
      <c r="FA403" s="62">
        <v>336.0729779227168</v>
      </c>
      <c r="FB403" s="62">
        <v>15.225</v>
      </c>
      <c r="FC403" s="62">
        <v>160</v>
      </c>
      <c r="FD403" s="62">
        <v>0.76762768153812522</v>
      </c>
      <c r="FE403" s="62">
        <v>15.23</v>
      </c>
      <c r="FF403" s="62">
        <v>8260</v>
      </c>
      <c r="FG403" s="62">
        <v>40.931441576429826</v>
      </c>
      <c r="FH403" s="62">
        <v>15.186999999999999</v>
      </c>
      <c r="FI403" s="62">
        <v>130</v>
      </c>
      <c r="FJ403" s="62">
        <v>0.66504760024702125</v>
      </c>
      <c r="FK403" s="62">
        <v>15.15</v>
      </c>
      <c r="FL403" s="76">
        <v>14770</v>
      </c>
      <c r="FM403" s="76">
        <v>77.613653669825112</v>
      </c>
      <c r="FN403" s="76">
        <v>15.138</v>
      </c>
      <c r="FO403" s="76">
        <v>0</v>
      </c>
      <c r="FP403" s="76">
        <v>0</v>
      </c>
      <c r="FQ403" s="76">
        <v>15.128</v>
      </c>
      <c r="FR403" s="76">
        <v>580</v>
      </c>
      <c r="FS403" s="76">
        <v>3.1722195446916057</v>
      </c>
      <c r="FT403" s="76">
        <v>15.119</v>
      </c>
      <c r="FU403" s="76">
        <v>10</v>
      </c>
      <c r="FV403" s="76">
        <v>5.5615327650077963E-2</v>
      </c>
      <c r="FW403" s="76">
        <v>15.11</v>
      </c>
      <c r="FX403" s="76">
        <v>119190</v>
      </c>
      <c r="FY403" s="76">
        <v>672.05311809484613</v>
      </c>
      <c r="FZ403" s="76">
        <v>15.11</v>
      </c>
      <c r="GA403" s="76">
        <v>5</v>
      </c>
      <c r="GB403" s="76">
        <v>2.849623208105723E-2</v>
      </c>
      <c r="GC403" s="62">
        <v>15.11</v>
      </c>
      <c r="GD403" s="62">
        <v>50</v>
      </c>
      <c r="GE403" s="62">
        <v>0.28751702536721185</v>
      </c>
      <c r="GF403" s="62">
        <v>15.11</v>
      </c>
      <c r="GG403" s="62">
        <v>0</v>
      </c>
      <c r="GH403" s="62">
        <v>0</v>
      </c>
      <c r="GI403" s="62">
        <v>15.11</v>
      </c>
      <c r="GJ403" s="62">
        <v>935</v>
      </c>
      <c r="GK403" s="62">
        <v>5.4460490394116947</v>
      </c>
      <c r="GL403" s="62">
        <v>15.11</v>
      </c>
      <c r="GM403" s="62">
        <v>0</v>
      </c>
      <c r="GN403" s="62">
        <v>0</v>
      </c>
      <c r="GO403" s="62">
        <v>15.11</v>
      </c>
      <c r="GP403" s="62">
        <v>20895</v>
      </c>
      <c r="GQ403" s="62">
        <v>122.56322949986945</v>
      </c>
      <c r="GR403" s="62">
        <v>15.122</v>
      </c>
      <c r="GS403" s="62">
        <v>0</v>
      </c>
      <c r="GT403" s="62">
        <v>0</v>
      </c>
      <c r="GU403" s="62">
        <v>15.132</v>
      </c>
      <c r="GV403" s="62">
        <v>380</v>
      </c>
      <c r="GW403" s="62">
        <v>2.1990587195148525</v>
      </c>
      <c r="GX403" s="62">
        <v>15.141</v>
      </c>
      <c r="GY403" s="62">
        <v>0</v>
      </c>
      <c r="GZ403" s="62">
        <v>0</v>
      </c>
      <c r="HA403" s="62">
        <v>15.15</v>
      </c>
      <c r="HB403" s="62">
        <v>37000</v>
      </c>
      <c r="HC403" s="62">
        <v>208.08709757856812</v>
      </c>
      <c r="HD403" s="62">
        <v>15.166</v>
      </c>
      <c r="HE403" s="62">
        <v>0</v>
      </c>
      <c r="HF403" s="62">
        <v>0</v>
      </c>
      <c r="HG403" s="62">
        <v>0</v>
      </c>
      <c r="HH403" s="62">
        <v>0</v>
      </c>
      <c r="HI403" s="62">
        <v>0</v>
      </c>
      <c r="HJ403" s="62">
        <v>0</v>
      </c>
      <c r="HK403" s="62">
        <v>0</v>
      </c>
      <c r="HL403" s="62">
        <v>0</v>
      </c>
      <c r="HM403" s="62">
        <v>15.2</v>
      </c>
      <c r="HN403" s="62">
        <v>0</v>
      </c>
      <c r="HO403" s="62">
        <v>0</v>
      </c>
      <c r="HP403" s="62">
        <v>15.2</v>
      </c>
      <c r="HQ403" s="62">
        <v>0</v>
      </c>
      <c r="HR403" s="62">
        <v>0</v>
      </c>
    </row>
    <row r="404" spans="32:226" s="43" customFormat="1">
      <c r="AF404" s="54">
        <v>42591</v>
      </c>
      <c r="AG404" s="43">
        <v>13.935</v>
      </c>
      <c r="AH404" s="43">
        <v>147505</v>
      </c>
      <c r="AI404" s="43">
        <f t="shared" si="94"/>
        <v>147505</v>
      </c>
      <c r="AK404" s="58">
        <f t="shared" si="95"/>
        <v>42257</v>
      </c>
      <c r="AL404" s="43">
        <f t="shared" si="100"/>
        <v>399</v>
      </c>
      <c r="AM404" s="43">
        <f>IF(AK404="","",NETWORKDAYS(AK404,$AM$2,FERIADOS!$A$1:$A$830)-1)</f>
        <v>329</v>
      </c>
      <c r="AN404" s="63">
        <v>3.8496000000000001</v>
      </c>
      <c r="AO404" s="43">
        <f t="shared" si="96"/>
        <v>15.28</v>
      </c>
      <c r="AP404" s="50">
        <f t="shared" si="97"/>
        <v>535080</v>
      </c>
      <c r="AQ404" s="59">
        <f t="shared" si="99"/>
        <v>1307.4385032018145</v>
      </c>
      <c r="AR404" s="59">
        <f t="shared" si="98"/>
        <v>0</v>
      </c>
      <c r="AS404" s="72">
        <v>42257</v>
      </c>
      <c r="AT404" s="73">
        <v>5188.6589754106317</v>
      </c>
      <c r="AU404" s="62">
        <v>0</v>
      </c>
      <c r="AV404" s="62">
        <v>0</v>
      </c>
      <c r="AW404" s="62">
        <v>0</v>
      </c>
      <c r="AX404" s="62">
        <v>0</v>
      </c>
      <c r="AY404" s="62">
        <v>0</v>
      </c>
      <c r="AZ404" s="62">
        <v>0</v>
      </c>
      <c r="BA404" s="62">
        <v>14.16</v>
      </c>
      <c r="BB404" s="62">
        <v>75420</v>
      </c>
      <c r="BC404" s="62">
        <v>10.804998859799397</v>
      </c>
      <c r="BD404" s="62">
        <v>0</v>
      </c>
      <c r="BE404" s="62">
        <v>0</v>
      </c>
      <c r="BF404" s="62">
        <v>0</v>
      </c>
      <c r="BG404" s="62">
        <v>14.201000000000001</v>
      </c>
      <c r="BH404" s="62">
        <v>30935</v>
      </c>
      <c r="BI404" s="62">
        <v>10.132074759488775</v>
      </c>
      <c r="BJ404" s="62">
        <v>14.365</v>
      </c>
      <c r="BK404" s="62">
        <v>45115</v>
      </c>
      <c r="BL404" s="62">
        <v>22.485429436323727</v>
      </c>
      <c r="BM404" s="62">
        <v>14.5</v>
      </c>
      <c r="BN404" s="74">
        <v>467745</v>
      </c>
      <c r="BO404" s="75">
        <v>318.84496278661737</v>
      </c>
      <c r="BP404" s="62">
        <v>14.625</v>
      </c>
      <c r="BQ404" s="62">
        <v>255</v>
      </c>
      <c r="BR404" s="62">
        <v>0.21517487839375526</v>
      </c>
      <c r="BS404" s="62">
        <v>14.75</v>
      </c>
      <c r="BT404" s="62">
        <v>820</v>
      </c>
      <c r="BU404" s="62">
        <v>0.81498118932401253</v>
      </c>
      <c r="BV404" s="62">
        <v>14.95</v>
      </c>
      <c r="BW404" s="62">
        <v>112165</v>
      </c>
      <c r="BX404" s="62">
        <v>130.32993508095799</v>
      </c>
      <c r="BY404" s="62">
        <v>15.01</v>
      </c>
      <c r="BZ404" s="62">
        <v>1525</v>
      </c>
      <c r="CA404" s="62">
        <v>2.0011322492714596</v>
      </c>
      <c r="CB404" s="62">
        <v>15.09</v>
      </c>
      <c r="CC404" s="62">
        <v>850</v>
      </c>
      <c r="CD404" s="62">
        <v>1.2456707746598885</v>
      </c>
      <c r="CE404" s="62">
        <v>15.17</v>
      </c>
      <c r="CF404" s="62">
        <v>72510</v>
      </c>
      <c r="CG404" s="62">
        <v>117.57802605076179</v>
      </c>
      <c r="CH404" s="62">
        <v>15.201000000000001</v>
      </c>
      <c r="CI404" s="62">
        <v>100</v>
      </c>
      <c r="CJ404" s="62">
        <v>0.17674528987121288</v>
      </c>
      <c r="CK404" s="62">
        <v>15.228999999999999</v>
      </c>
      <c r="CL404" s="62">
        <v>10</v>
      </c>
      <c r="CM404" s="62">
        <v>1.9229973613320593E-2</v>
      </c>
      <c r="CN404" s="62">
        <v>15.25</v>
      </c>
      <c r="CO404" s="62">
        <v>22745</v>
      </c>
      <c r="CP404" s="62">
        <v>46.882311267738885</v>
      </c>
      <c r="CQ404" s="62">
        <v>15.271000000000001</v>
      </c>
      <c r="CR404" s="62">
        <v>125</v>
      </c>
      <c r="CS404" s="62">
        <v>0.27367119269850337</v>
      </c>
      <c r="CT404" s="62">
        <v>15.271000000000001</v>
      </c>
      <c r="CU404" s="62">
        <v>125</v>
      </c>
      <c r="CV404" s="62">
        <v>0.28939358266725757</v>
      </c>
      <c r="CW404" s="62">
        <v>15.271000000000001</v>
      </c>
      <c r="CX404" s="62">
        <v>535080</v>
      </c>
      <c r="CY404" s="62">
        <v>1307.4385032018145</v>
      </c>
      <c r="CZ404" s="62">
        <v>0</v>
      </c>
      <c r="DA404" s="62">
        <v>0</v>
      </c>
      <c r="DB404" s="62">
        <v>0</v>
      </c>
      <c r="DC404" s="62">
        <v>0</v>
      </c>
      <c r="DD404" s="62">
        <v>0</v>
      </c>
      <c r="DE404" s="62">
        <v>0</v>
      </c>
      <c r="DF404" s="62">
        <v>15.286</v>
      </c>
      <c r="DG404" s="62">
        <v>2555</v>
      </c>
      <c r="DH404" s="62">
        <v>7.1919839404793748</v>
      </c>
      <c r="DI404" s="62">
        <v>0</v>
      </c>
      <c r="DJ404" s="62">
        <v>0</v>
      </c>
      <c r="DK404" s="62">
        <v>0</v>
      </c>
      <c r="DL404" s="62">
        <v>0</v>
      </c>
      <c r="DM404" s="62">
        <v>0</v>
      </c>
      <c r="DN404" s="62">
        <v>0</v>
      </c>
      <c r="DO404" s="62">
        <v>15.29</v>
      </c>
      <c r="DP404" s="62">
        <v>27155</v>
      </c>
      <c r="DQ404" s="62">
        <v>85.305070781541744</v>
      </c>
      <c r="DR404" s="62">
        <v>0</v>
      </c>
      <c r="DS404" s="62">
        <v>0</v>
      </c>
      <c r="DT404" s="62">
        <v>0</v>
      </c>
      <c r="DU404" s="62">
        <v>0</v>
      </c>
      <c r="DV404" s="62">
        <v>0</v>
      </c>
      <c r="DW404" s="62">
        <v>0</v>
      </c>
      <c r="DX404" s="62">
        <v>15.273</v>
      </c>
      <c r="DY404" s="62">
        <v>5475</v>
      </c>
      <c r="DZ404" s="62">
        <v>18.935886638894257</v>
      </c>
      <c r="EA404" s="62"/>
      <c r="EB404" s="62"/>
      <c r="EC404" s="62"/>
      <c r="ED404" s="62"/>
      <c r="EE404" s="62"/>
      <c r="EF404" s="62"/>
      <c r="EG404" s="62">
        <v>15.26</v>
      </c>
      <c r="EH404" s="62">
        <v>259385</v>
      </c>
      <c r="EI404" s="62">
        <v>969.20290272123998</v>
      </c>
      <c r="EJ404" s="62"/>
      <c r="EK404" s="62">
        <v>0</v>
      </c>
      <c r="EL404" s="62">
        <v>0</v>
      </c>
      <c r="EM404" s="62">
        <v>0</v>
      </c>
      <c r="EN404" s="62">
        <v>0</v>
      </c>
      <c r="EO404" s="62">
        <v>0</v>
      </c>
      <c r="EP404" s="62">
        <v>15.28</v>
      </c>
      <c r="EQ404" s="62">
        <v>400</v>
      </c>
      <c r="ER404" s="62">
        <v>1.5952706902686851</v>
      </c>
      <c r="ES404" s="62">
        <v>15.28</v>
      </c>
      <c r="ET404" s="62">
        <v>7210</v>
      </c>
      <c r="EU404" s="62">
        <v>30.482214836521816</v>
      </c>
      <c r="EV404" s="62">
        <v>15.275</v>
      </c>
      <c r="EW404" s="62">
        <v>1130</v>
      </c>
      <c r="EX404" s="62">
        <v>5.0283136653533171</v>
      </c>
      <c r="EY404" s="62">
        <v>15.27</v>
      </c>
      <c r="EZ404" s="62">
        <v>130490</v>
      </c>
      <c r="FA404" s="62">
        <v>606.139131574315</v>
      </c>
      <c r="FB404" s="62">
        <v>15.275</v>
      </c>
      <c r="FC404" s="62">
        <v>75</v>
      </c>
      <c r="FD404" s="62">
        <v>0.36129936877455121</v>
      </c>
      <c r="FE404" s="62">
        <v>15.28</v>
      </c>
      <c r="FF404" s="62">
        <v>2920</v>
      </c>
      <c r="FG404" s="62">
        <v>14.526364364247113</v>
      </c>
      <c r="FH404" s="62">
        <v>15.24</v>
      </c>
      <c r="FI404" s="62">
        <v>215</v>
      </c>
      <c r="FJ404" s="62">
        <v>1.1038480292730148</v>
      </c>
      <c r="FK404" s="62">
        <v>15.18</v>
      </c>
      <c r="FL404" s="76">
        <v>14055</v>
      </c>
      <c r="FM404" s="76">
        <v>74.187918284122588</v>
      </c>
      <c r="FN404" s="76">
        <v>15.170999999999999</v>
      </c>
      <c r="FO404" s="76">
        <v>195</v>
      </c>
      <c r="FP404" s="76">
        <v>1.0515332266223361</v>
      </c>
      <c r="FQ404" s="76">
        <v>15.164</v>
      </c>
      <c r="FR404" s="76">
        <v>655</v>
      </c>
      <c r="FS404" s="76">
        <v>3.5966187064068196</v>
      </c>
      <c r="FT404" s="76">
        <v>15.156000000000001</v>
      </c>
      <c r="FU404" s="76">
        <v>195</v>
      </c>
      <c r="FV404" s="76">
        <v>1.0886061313868893</v>
      </c>
      <c r="FW404" s="76">
        <v>15.15</v>
      </c>
      <c r="FX404" s="76">
        <v>217665</v>
      </c>
      <c r="FY404" s="76">
        <v>1231.6062410036411</v>
      </c>
      <c r="FZ404" s="76">
        <v>15.15</v>
      </c>
      <c r="GA404" s="76">
        <v>5</v>
      </c>
      <c r="GB404" s="76">
        <v>2.8592764448853565E-2</v>
      </c>
      <c r="GC404" s="62">
        <v>15.15</v>
      </c>
      <c r="GD404" s="62">
        <v>10</v>
      </c>
      <c r="GE404" s="62">
        <v>5.7691505272609592E-2</v>
      </c>
      <c r="GF404" s="62">
        <v>15.15</v>
      </c>
      <c r="GG404" s="62">
        <v>5</v>
      </c>
      <c r="GH404" s="62">
        <v>2.9056781577240242E-2</v>
      </c>
      <c r="GI404" s="62">
        <v>15.15</v>
      </c>
      <c r="GJ404" s="62">
        <v>815</v>
      </c>
      <c r="GK404" s="62">
        <v>4.7615142992171435</v>
      </c>
      <c r="GL404" s="62">
        <v>15.15</v>
      </c>
      <c r="GM404" s="62">
        <v>0</v>
      </c>
      <c r="GN404" s="62">
        <v>0</v>
      </c>
      <c r="GO404" s="62">
        <v>15.15</v>
      </c>
      <c r="GP404" s="62">
        <v>15050</v>
      </c>
      <c r="GQ404" s="62">
        <v>88.508310958921939</v>
      </c>
      <c r="GR404" s="62">
        <v>15.167999999999999</v>
      </c>
      <c r="GS404" s="62">
        <v>0</v>
      </c>
      <c r="GT404" s="62">
        <v>0</v>
      </c>
      <c r="GU404" s="62">
        <v>15.183</v>
      </c>
      <c r="GV404" s="62">
        <v>265</v>
      </c>
      <c r="GW404" s="62">
        <v>1.5355603947010246</v>
      </c>
      <c r="GX404" s="62">
        <v>15.196999999999999</v>
      </c>
      <c r="GY404" s="62">
        <v>0</v>
      </c>
      <c r="GZ404" s="62">
        <v>0</v>
      </c>
      <c r="HA404" s="62">
        <v>15.21</v>
      </c>
      <c r="HB404" s="62">
        <v>12945</v>
      </c>
      <c r="HC404" s="62">
        <v>72.802804169402108</v>
      </c>
      <c r="HD404" s="62">
        <v>15.226000000000001</v>
      </c>
      <c r="HE404" s="62">
        <v>0</v>
      </c>
      <c r="HF404" s="62">
        <v>0</v>
      </c>
      <c r="HG404" s="62">
        <v>0</v>
      </c>
      <c r="HH404" s="62">
        <v>0</v>
      </c>
      <c r="HI404" s="62">
        <v>0</v>
      </c>
      <c r="HJ404" s="62">
        <v>0</v>
      </c>
      <c r="HK404" s="62">
        <v>0</v>
      </c>
      <c r="HL404" s="62">
        <v>0</v>
      </c>
      <c r="HM404" s="62">
        <v>15.26</v>
      </c>
      <c r="HN404" s="62">
        <v>0</v>
      </c>
      <c r="HO404" s="62">
        <v>0</v>
      </c>
      <c r="HP404" s="62">
        <v>15.26</v>
      </c>
      <c r="HQ404" s="62">
        <v>0</v>
      </c>
      <c r="HR404" s="62">
        <v>0</v>
      </c>
    </row>
    <row r="405" spans="32:226" s="43" customFormat="1">
      <c r="AF405" s="54">
        <v>42592</v>
      </c>
      <c r="AG405" s="43">
        <v>13.95</v>
      </c>
      <c r="AH405" s="43">
        <v>105990</v>
      </c>
      <c r="AI405" s="43">
        <f t="shared" si="94"/>
        <v>105990</v>
      </c>
      <c r="AK405" s="58">
        <f t="shared" si="95"/>
        <v>42256</v>
      </c>
      <c r="AL405" s="43">
        <f t="shared" si="100"/>
        <v>400</v>
      </c>
      <c r="AM405" s="43">
        <f>IF(AK405="","",NETWORKDAYS(AK405,$AM$2,FERIADOS!$A$1:$A$830)-1)</f>
        <v>330</v>
      </c>
      <c r="AN405" s="63">
        <v>3.7801</v>
      </c>
      <c r="AO405" s="43">
        <f t="shared" si="96"/>
        <v>14.9</v>
      </c>
      <c r="AP405" s="50">
        <f t="shared" si="97"/>
        <v>281515</v>
      </c>
      <c r="AQ405" s="59">
        <f t="shared" si="99"/>
        <v>707.62165062106806</v>
      </c>
      <c r="AR405" s="59">
        <f t="shared" si="98"/>
        <v>0</v>
      </c>
      <c r="AS405" s="72">
        <v>42256</v>
      </c>
      <c r="AT405" s="73">
        <v>3158.9336293977776</v>
      </c>
      <c r="AU405" s="62">
        <v>0</v>
      </c>
      <c r="AV405" s="62">
        <v>0</v>
      </c>
      <c r="AW405" s="62">
        <v>0</v>
      </c>
      <c r="AX405" s="62">
        <v>0</v>
      </c>
      <c r="AY405" s="62">
        <v>0</v>
      </c>
      <c r="AZ405" s="62">
        <v>0</v>
      </c>
      <c r="BA405" s="62">
        <v>14.15</v>
      </c>
      <c r="BB405" s="62">
        <v>289685</v>
      </c>
      <c r="BC405" s="62">
        <v>44.886716892133741</v>
      </c>
      <c r="BD405" s="62">
        <v>0</v>
      </c>
      <c r="BE405" s="62">
        <v>0</v>
      </c>
      <c r="BF405" s="62">
        <v>0</v>
      </c>
      <c r="BG405" s="62">
        <v>14.183999999999999</v>
      </c>
      <c r="BH405" s="62">
        <v>19105</v>
      </c>
      <c r="BI405" s="62">
        <v>6.5423692372092779</v>
      </c>
      <c r="BJ405" s="62">
        <v>14.29</v>
      </c>
      <c r="BK405" s="62">
        <v>56295</v>
      </c>
      <c r="BL405" s="62">
        <v>29.082695414393655</v>
      </c>
      <c r="BM405" s="62">
        <v>14.38</v>
      </c>
      <c r="BN405" s="74">
        <v>174670</v>
      </c>
      <c r="BO405" s="75">
        <v>122.89396268926498</v>
      </c>
      <c r="BP405" s="62">
        <v>14.45</v>
      </c>
      <c r="BQ405" s="62">
        <v>2835</v>
      </c>
      <c r="BR405" s="62">
        <v>2.4647518509112927</v>
      </c>
      <c r="BS405" s="62">
        <v>14.55</v>
      </c>
      <c r="BT405" s="62">
        <v>2205</v>
      </c>
      <c r="BU405" s="62">
        <v>2.2552663487947973</v>
      </c>
      <c r="BV405" s="62">
        <v>14.695</v>
      </c>
      <c r="BW405" s="62">
        <v>56205</v>
      </c>
      <c r="BX405" s="62">
        <v>67.178328548089084</v>
      </c>
      <c r="BY405" s="62">
        <v>14.763999999999999</v>
      </c>
      <c r="BZ405" s="62">
        <v>2495</v>
      </c>
      <c r="CA405" s="62">
        <v>3.3649432129627144</v>
      </c>
      <c r="CB405" s="62">
        <v>14.82</v>
      </c>
      <c r="CC405" s="62">
        <v>950</v>
      </c>
      <c r="CD405" s="62">
        <v>1.4306309644396296</v>
      </c>
      <c r="CE405" s="62">
        <v>14.885</v>
      </c>
      <c r="CF405" s="62">
        <v>35865</v>
      </c>
      <c r="CG405" s="62">
        <v>59.7515599129148</v>
      </c>
      <c r="CH405" s="62">
        <v>14.899000000000001</v>
      </c>
      <c r="CI405" s="62">
        <v>180</v>
      </c>
      <c r="CJ405" s="62">
        <v>0.32687458429585531</v>
      </c>
      <c r="CK405" s="62">
        <v>14.911</v>
      </c>
      <c r="CL405" s="62">
        <v>0</v>
      </c>
      <c r="CM405" s="62">
        <v>0</v>
      </c>
      <c r="CN405" s="62">
        <v>14.92</v>
      </c>
      <c r="CO405" s="62">
        <v>34015</v>
      </c>
      <c r="CP405" s="62">
        <v>72.053218843000082</v>
      </c>
      <c r="CQ405" s="62">
        <v>14.906000000000001</v>
      </c>
      <c r="CR405" s="62">
        <v>8540</v>
      </c>
      <c r="CS405" s="62">
        <v>19.226783332244572</v>
      </c>
      <c r="CT405" s="62">
        <v>14.906000000000001</v>
      </c>
      <c r="CU405" s="62">
        <v>8540</v>
      </c>
      <c r="CV405" s="62">
        <v>20.331909383284898</v>
      </c>
      <c r="CW405" s="62">
        <v>14.906000000000001</v>
      </c>
      <c r="CX405" s="62">
        <v>281515</v>
      </c>
      <c r="CY405" s="62">
        <v>707.62165062106806</v>
      </c>
      <c r="CZ405" s="62">
        <v>0</v>
      </c>
      <c r="DA405" s="62">
        <v>0</v>
      </c>
      <c r="DB405" s="62">
        <v>0</v>
      </c>
      <c r="DC405" s="62">
        <v>0</v>
      </c>
      <c r="DD405" s="62">
        <v>0</v>
      </c>
      <c r="DE405" s="62">
        <v>0</v>
      </c>
      <c r="DF405" s="62">
        <v>14.9</v>
      </c>
      <c r="DG405" s="62">
        <v>3780</v>
      </c>
      <c r="DH405" s="62">
        <v>10.951012687458022</v>
      </c>
      <c r="DI405" s="62">
        <v>0</v>
      </c>
      <c r="DJ405" s="62">
        <v>0</v>
      </c>
      <c r="DK405" s="62">
        <v>0</v>
      </c>
      <c r="DL405" s="62">
        <v>0</v>
      </c>
      <c r="DM405" s="62">
        <v>0</v>
      </c>
      <c r="DN405" s="62">
        <v>0</v>
      </c>
      <c r="DO405" s="62">
        <v>14.89</v>
      </c>
      <c r="DP405" s="62">
        <v>12080</v>
      </c>
      <c r="DQ405" s="62">
        <v>39.08853225939626</v>
      </c>
      <c r="DR405" s="62">
        <v>0</v>
      </c>
      <c r="DS405" s="62">
        <v>0</v>
      </c>
      <c r="DT405" s="62">
        <v>0</v>
      </c>
      <c r="DU405" s="62">
        <v>0</v>
      </c>
      <c r="DV405" s="62">
        <v>0</v>
      </c>
      <c r="DW405" s="62">
        <v>0</v>
      </c>
      <c r="DX405" s="62">
        <v>14.9</v>
      </c>
      <c r="DY405" s="62">
        <v>6670</v>
      </c>
      <c r="DZ405" s="62">
        <v>23.759582492196778</v>
      </c>
      <c r="EA405" s="62"/>
      <c r="EB405" s="62"/>
      <c r="EC405" s="62"/>
      <c r="ED405" s="62"/>
      <c r="EE405" s="62"/>
      <c r="EF405" s="62"/>
      <c r="EG405" s="62">
        <v>14.84</v>
      </c>
      <c r="EH405" s="62">
        <v>142085</v>
      </c>
      <c r="EI405" s="62">
        <v>547.85989585338768</v>
      </c>
      <c r="EJ405" s="62"/>
      <c r="EK405" s="62">
        <v>0</v>
      </c>
      <c r="EL405" s="62">
        <v>0</v>
      </c>
      <c r="EM405" s="62">
        <v>0</v>
      </c>
      <c r="EN405" s="62">
        <v>0</v>
      </c>
      <c r="EO405" s="62">
        <v>0</v>
      </c>
      <c r="EP405" s="62">
        <v>14.87</v>
      </c>
      <c r="EQ405" s="62">
        <v>770</v>
      </c>
      <c r="ER405" s="62">
        <v>3.170251328820139</v>
      </c>
      <c r="ES405" s="62">
        <v>14.87</v>
      </c>
      <c r="ET405" s="62">
        <v>8050</v>
      </c>
      <c r="EU405" s="62">
        <v>35.161049044519586</v>
      </c>
      <c r="EV405" s="62">
        <v>14.875</v>
      </c>
      <c r="EW405" s="62">
        <v>85</v>
      </c>
      <c r="EX405" s="62">
        <v>0.39093661437125415</v>
      </c>
      <c r="EY405" s="62">
        <v>14.88</v>
      </c>
      <c r="EZ405" s="62">
        <v>95570</v>
      </c>
      <c r="FA405" s="62">
        <v>459.01547752974727</v>
      </c>
      <c r="FB405" s="62">
        <v>14.88</v>
      </c>
      <c r="FC405" s="62">
        <v>220</v>
      </c>
      <c r="FD405" s="62">
        <v>1.0968444982444188</v>
      </c>
      <c r="FE405" s="62">
        <v>14.88</v>
      </c>
      <c r="FF405" s="62">
        <v>15890</v>
      </c>
      <c r="FG405" s="62">
        <v>81.891614625333929</v>
      </c>
      <c r="FH405" s="62">
        <v>14.86</v>
      </c>
      <c r="FI405" s="62">
        <v>360</v>
      </c>
      <c r="FJ405" s="62">
        <v>1.914707311293175</v>
      </c>
      <c r="FK405" s="62">
        <v>14.81</v>
      </c>
      <c r="FL405" s="76">
        <v>8175</v>
      </c>
      <c r="FM405" s="76">
        <v>44.715976123444264</v>
      </c>
      <c r="FN405" s="76">
        <v>14.79</v>
      </c>
      <c r="FO405" s="76">
        <v>5</v>
      </c>
      <c r="FP405" s="76">
        <v>2.7975928816105836E-2</v>
      </c>
      <c r="FQ405" s="76">
        <v>14.772</v>
      </c>
      <c r="FR405" s="76">
        <v>55</v>
      </c>
      <c r="FS405" s="76">
        <v>0.31377076776520635</v>
      </c>
      <c r="FT405" s="76">
        <v>14.755000000000001</v>
      </c>
      <c r="FU405" s="76">
        <v>0</v>
      </c>
      <c r="FV405" s="76">
        <v>0</v>
      </c>
      <c r="FW405" s="76">
        <v>14.74</v>
      </c>
      <c r="FX405" s="76">
        <v>97390</v>
      </c>
      <c r="FY405" s="76">
        <v>574.0398018392458</v>
      </c>
      <c r="FZ405" s="76">
        <v>14.743</v>
      </c>
      <c r="GA405" s="76">
        <v>0</v>
      </c>
      <c r="GB405" s="76">
        <v>0</v>
      </c>
      <c r="GC405" s="62">
        <v>14.746</v>
      </c>
      <c r="GD405" s="62">
        <v>10</v>
      </c>
      <c r="GE405" s="62">
        <v>6.0177040243700776E-2</v>
      </c>
      <c r="GF405" s="62">
        <v>14.749000000000001</v>
      </c>
      <c r="GG405" s="62">
        <v>0</v>
      </c>
      <c r="GH405" s="62">
        <v>0</v>
      </c>
      <c r="GI405" s="62">
        <v>14.752000000000001</v>
      </c>
      <c r="GJ405" s="62">
        <v>550</v>
      </c>
      <c r="GK405" s="62">
        <v>3.3562539161441638</v>
      </c>
      <c r="GL405" s="62">
        <v>14.756</v>
      </c>
      <c r="GM405" s="62">
        <v>0</v>
      </c>
      <c r="GN405" s="62">
        <v>0</v>
      </c>
      <c r="GO405" s="62">
        <v>14.76</v>
      </c>
      <c r="GP405" s="62">
        <v>10360</v>
      </c>
      <c r="GQ405" s="62">
        <v>63.814785961005946</v>
      </c>
      <c r="GR405" s="62">
        <v>14.792</v>
      </c>
      <c r="GS405" s="62">
        <v>0</v>
      </c>
      <c r="GT405" s="62">
        <v>0</v>
      </c>
      <c r="GU405" s="62">
        <v>14.82</v>
      </c>
      <c r="GV405" s="62">
        <v>295</v>
      </c>
      <c r="GW405" s="62">
        <v>1.7923921794459166</v>
      </c>
      <c r="GX405" s="62">
        <v>14.836</v>
      </c>
      <c r="GY405" s="62">
        <v>0</v>
      </c>
      <c r="GZ405" s="62">
        <v>0</v>
      </c>
      <c r="HA405" s="62">
        <v>14.85</v>
      </c>
      <c r="HB405" s="62">
        <v>18110</v>
      </c>
      <c r="HC405" s="62">
        <v>107.10092956189165</v>
      </c>
      <c r="HD405" s="62">
        <v>14.866</v>
      </c>
      <c r="HE405" s="62">
        <v>0</v>
      </c>
      <c r="HF405" s="62">
        <v>0</v>
      </c>
      <c r="HG405" s="62">
        <v>0</v>
      </c>
      <c r="HH405" s="62">
        <v>0</v>
      </c>
      <c r="HI405" s="62">
        <v>0</v>
      </c>
      <c r="HJ405" s="62">
        <v>0</v>
      </c>
      <c r="HK405" s="62">
        <v>0</v>
      </c>
      <c r="HL405" s="62">
        <v>0</v>
      </c>
      <c r="HM405" s="62">
        <v>14.9</v>
      </c>
      <c r="HN405" s="62">
        <v>0</v>
      </c>
      <c r="HO405" s="62">
        <v>0</v>
      </c>
      <c r="HP405" s="62">
        <v>14.9</v>
      </c>
      <c r="HQ405" s="62">
        <v>0</v>
      </c>
      <c r="HR405" s="62">
        <v>0</v>
      </c>
    </row>
    <row r="406" spans="32:226" s="43" customFormat="1">
      <c r="AF406" s="54">
        <v>42593</v>
      </c>
      <c r="AG406" s="43">
        <v>13.965</v>
      </c>
      <c r="AH406" s="43">
        <v>79310</v>
      </c>
      <c r="AI406" s="43">
        <f t="shared" si="94"/>
        <v>79310</v>
      </c>
      <c r="AK406" s="58">
        <f t="shared" si="95"/>
        <v>42255</v>
      </c>
      <c r="AL406" s="43">
        <f t="shared" si="100"/>
        <v>401</v>
      </c>
      <c r="AM406" s="43">
        <f>IF(AK406="","",NETWORKDAYS(AK406,$AM$2,FERIADOS!$A$1:$A$830)-1)</f>
        <v>331</v>
      </c>
      <c r="AN406" s="63">
        <v>3.8208000000000002</v>
      </c>
      <c r="AO406" s="43">
        <f t="shared" si="96"/>
        <v>14.86</v>
      </c>
      <c r="AP406" s="50">
        <f t="shared" si="97"/>
        <v>282580</v>
      </c>
      <c r="AQ406" s="59">
        <f t="shared" si="99"/>
        <v>705.04121246527416</v>
      </c>
      <c r="AR406" s="59">
        <f t="shared" si="98"/>
        <v>0</v>
      </c>
      <c r="AS406" s="72">
        <v>42255</v>
      </c>
      <c r="AT406" s="73">
        <v>3119.2357452361007</v>
      </c>
      <c r="AU406" s="62">
        <v>0</v>
      </c>
      <c r="AV406" s="62">
        <v>0</v>
      </c>
      <c r="AW406" s="62">
        <v>0</v>
      </c>
      <c r="AX406" s="62">
        <v>0</v>
      </c>
      <c r="AY406" s="62">
        <v>0</v>
      </c>
      <c r="AZ406" s="62">
        <v>0</v>
      </c>
      <c r="BA406" s="62">
        <v>14.15</v>
      </c>
      <c r="BB406" s="62">
        <v>90840</v>
      </c>
      <c r="BC406" s="62">
        <v>14.737148088057557</v>
      </c>
      <c r="BD406" s="62">
        <v>0</v>
      </c>
      <c r="BE406" s="62">
        <v>0</v>
      </c>
      <c r="BF406" s="62">
        <v>0</v>
      </c>
      <c r="BG406" s="62">
        <v>14.198</v>
      </c>
      <c r="BH406" s="62">
        <v>10460</v>
      </c>
      <c r="BI406" s="62">
        <v>3.6346250052206206</v>
      </c>
      <c r="BJ406" s="62">
        <v>14.321</v>
      </c>
      <c r="BK406" s="62">
        <v>47470</v>
      </c>
      <c r="BL406" s="62">
        <v>24.659343810900175</v>
      </c>
      <c r="BM406" s="62">
        <v>14.414999999999999</v>
      </c>
      <c r="BN406" s="74">
        <v>182365</v>
      </c>
      <c r="BO406" s="75">
        <v>128.40756333159794</v>
      </c>
      <c r="BP406" s="62">
        <v>14.49</v>
      </c>
      <c r="BQ406" s="62">
        <v>3520</v>
      </c>
      <c r="BR406" s="62">
        <v>3.0548365264478474</v>
      </c>
      <c r="BS406" s="62">
        <v>14.56</v>
      </c>
      <c r="BT406" s="62">
        <v>6435</v>
      </c>
      <c r="BU406" s="62">
        <v>6.5619209419722964</v>
      </c>
      <c r="BV406" s="62">
        <v>14.725</v>
      </c>
      <c r="BW406" s="62">
        <v>45745</v>
      </c>
      <c r="BX406" s="62">
        <v>54.425473908112188</v>
      </c>
      <c r="BY406" s="62">
        <v>14.8</v>
      </c>
      <c r="BZ406" s="62">
        <v>1015</v>
      </c>
      <c r="CA406" s="62">
        <v>1.3612887465486436</v>
      </c>
      <c r="CB406" s="62">
        <v>14.875</v>
      </c>
      <c r="CC406" s="62">
        <v>4015</v>
      </c>
      <c r="CD406" s="62">
        <v>6.0064943016947732</v>
      </c>
      <c r="CE406" s="62">
        <v>14.885</v>
      </c>
      <c r="CF406" s="62">
        <v>65850</v>
      </c>
      <c r="CG406" s="62">
        <v>109.01034877541484</v>
      </c>
      <c r="CH406" s="62">
        <v>14.895</v>
      </c>
      <c r="CI406" s="62">
        <v>15</v>
      </c>
      <c r="CJ406" s="62">
        <v>2.7056034340501529E-2</v>
      </c>
      <c r="CK406" s="62">
        <v>14.903</v>
      </c>
      <c r="CL406" s="62">
        <v>15</v>
      </c>
      <c r="CM406" s="62">
        <v>2.9430067517114595E-2</v>
      </c>
      <c r="CN406" s="62">
        <v>14.91</v>
      </c>
      <c r="CO406" s="62">
        <v>7775</v>
      </c>
      <c r="CP406" s="62">
        <v>16.348668845643203</v>
      </c>
      <c r="CQ406" s="62">
        <v>14.875</v>
      </c>
      <c r="CR406" s="62">
        <v>15</v>
      </c>
      <c r="CS406" s="62">
        <v>3.3527543858117584E-2</v>
      </c>
      <c r="CT406" s="62">
        <v>14.875</v>
      </c>
      <c r="CU406" s="62">
        <v>15</v>
      </c>
      <c r="CV406" s="62">
        <v>3.5447501694168743E-2</v>
      </c>
      <c r="CW406" s="62">
        <v>14.875</v>
      </c>
      <c r="CX406" s="62">
        <v>282580</v>
      </c>
      <c r="CY406" s="62">
        <v>705.04121246527416</v>
      </c>
      <c r="CZ406" s="62">
        <v>0</v>
      </c>
      <c r="DA406" s="62">
        <v>0</v>
      </c>
      <c r="DB406" s="62">
        <v>0</v>
      </c>
      <c r="DC406" s="62">
        <v>0</v>
      </c>
      <c r="DD406" s="62">
        <v>0</v>
      </c>
      <c r="DE406" s="62">
        <v>0</v>
      </c>
      <c r="DF406" s="62">
        <v>14.86</v>
      </c>
      <c r="DG406" s="62">
        <v>3955</v>
      </c>
      <c r="DH406" s="62">
        <v>11.368618829559722</v>
      </c>
      <c r="DI406" s="62">
        <v>0</v>
      </c>
      <c r="DJ406" s="62">
        <v>0</v>
      </c>
      <c r="DK406" s="62">
        <v>0</v>
      </c>
      <c r="DL406" s="62">
        <v>0</v>
      </c>
      <c r="DM406" s="62">
        <v>0</v>
      </c>
      <c r="DN406" s="62">
        <v>0</v>
      </c>
      <c r="DO406" s="62">
        <v>14.84</v>
      </c>
      <c r="DP406" s="62">
        <v>25040</v>
      </c>
      <c r="DQ406" s="62">
        <v>80.391678506329782</v>
      </c>
      <c r="DR406" s="62">
        <v>0</v>
      </c>
      <c r="DS406" s="62">
        <v>0</v>
      </c>
      <c r="DT406" s="62">
        <v>0</v>
      </c>
      <c r="DU406" s="62">
        <v>0</v>
      </c>
      <c r="DV406" s="62">
        <v>0</v>
      </c>
      <c r="DW406" s="62">
        <v>0</v>
      </c>
      <c r="DX406" s="62">
        <v>14.84</v>
      </c>
      <c r="DY406" s="62">
        <v>5695</v>
      </c>
      <c r="DZ406" s="62">
        <v>20.130160671056199</v>
      </c>
      <c r="EA406" s="62"/>
      <c r="EB406" s="62"/>
      <c r="EC406" s="62"/>
      <c r="ED406" s="62"/>
      <c r="EE406" s="62"/>
      <c r="EF406" s="62"/>
      <c r="EG406" s="62">
        <v>14.84</v>
      </c>
      <c r="EH406" s="62">
        <v>181440</v>
      </c>
      <c r="EI406" s="62">
        <v>692.96767087310502</v>
      </c>
      <c r="EJ406" s="62"/>
      <c r="EK406" s="62">
        <v>0</v>
      </c>
      <c r="EL406" s="62">
        <v>0</v>
      </c>
      <c r="EM406" s="62">
        <v>0</v>
      </c>
      <c r="EN406" s="62">
        <v>0</v>
      </c>
      <c r="EO406" s="62">
        <v>0</v>
      </c>
      <c r="EP406" s="62">
        <v>14.87</v>
      </c>
      <c r="EQ406" s="62">
        <v>1300</v>
      </c>
      <c r="ER406" s="62">
        <v>5.3007019794296557</v>
      </c>
      <c r="ES406" s="62">
        <v>14.88</v>
      </c>
      <c r="ET406" s="62">
        <v>8140</v>
      </c>
      <c r="EU406" s="62">
        <v>35.194378703115767</v>
      </c>
      <c r="EV406" s="62">
        <v>14.855</v>
      </c>
      <c r="EW406" s="62">
        <v>345</v>
      </c>
      <c r="EX406" s="62">
        <v>1.572128367780907</v>
      </c>
      <c r="EY406" s="62">
        <v>14.89</v>
      </c>
      <c r="EZ406" s="62">
        <v>98200</v>
      </c>
      <c r="FA406" s="62">
        <v>466.75354025721072</v>
      </c>
      <c r="FB406" s="62">
        <v>14.911</v>
      </c>
      <c r="FC406" s="62">
        <v>90</v>
      </c>
      <c r="FD406" s="62">
        <v>0.4436393003112728</v>
      </c>
      <c r="FE406" s="62">
        <v>14.93</v>
      </c>
      <c r="FF406" s="62">
        <v>11155</v>
      </c>
      <c r="FG406" s="62">
        <v>56.786630594763537</v>
      </c>
      <c r="FH406" s="62">
        <v>14.898</v>
      </c>
      <c r="FI406" s="62">
        <v>315</v>
      </c>
      <c r="FJ406" s="62">
        <v>1.6554708140660639</v>
      </c>
      <c r="FK406" s="62">
        <v>14.87</v>
      </c>
      <c r="FL406" s="76">
        <v>9300</v>
      </c>
      <c r="FM406" s="76">
        <v>50.207285957863213</v>
      </c>
      <c r="FN406" s="76">
        <v>14.85</v>
      </c>
      <c r="FO406" s="76">
        <v>0</v>
      </c>
      <c r="FP406" s="76">
        <v>0</v>
      </c>
      <c r="FQ406" s="76">
        <v>14.832000000000001</v>
      </c>
      <c r="FR406" s="76">
        <v>335</v>
      </c>
      <c r="FS406" s="76">
        <v>1.8856103882603157</v>
      </c>
      <c r="FT406" s="76">
        <v>14.815</v>
      </c>
      <c r="FU406" s="76">
        <v>5</v>
      </c>
      <c r="FV406" s="76">
        <v>2.8645303937042652E-2</v>
      </c>
      <c r="FW406" s="76">
        <v>14.8</v>
      </c>
      <c r="FX406" s="76">
        <v>79280</v>
      </c>
      <c r="FY406" s="76">
        <v>460.89172477152118</v>
      </c>
      <c r="FZ406" s="76">
        <v>14.805</v>
      </c>
      <c r="GA406" s="76">
        <v>5</v>
      </c>
      <c r="GB406" s="76">
        <v>2.9388403086070537E-2</v>
      </c>
      <c r="GC406" s="62">
        <v>14.808999999999999</v>
      </c>
      <c r="GD406" s="62">
        <v>10</v>
      </c>
      <c r="GE406" s="62">
        <v>5.9323006573537146E-2</v>
      </c>
      <c r="GF406" s="62">
        <v>14.814</v>
      </c>
      <c r="GG406" s="62">
        <v>0</v>
      </c>
      <c r="GH406" s="62">
        <v>0</v>
      </c>
      <c r="GI406" s="62">
        <v>14.817</v>
      </c>
      <c r="GJ406" s="62">
        <v>705</v>
      </c>
      <c r="GK406" s="62">
        <v>4.2390960212629532</v>
      </c>
      <c r="GL406" s="62">
        <v>14.824</v>
      </c>
      <c r="GM406" s="62">
        <v>0</v>
      </c>
      <c r="GN406" s="62">
        <v>0</v>
      </c>
      <c r="GO406" s="62">
        <v>14.83</v>
      </c>
      <c r="GP406" s="62">
        <v>4680</v>
      </c>
      <c r="GQ406" s="62">
        <v>28.376595961527759</v>
      </c>
      <c r="GR406" s="62">
        <v>14.842000000000001</v>
      </c>
      <c r="GS406" s="62">
        <v>0</v>
      </c>
      <c r="GT406" s="62">
        <v>0</v>
      </c>
      <c r="GU406" s="62">
        <v>14.852</v>
      </c>
      <c r="GV406" s="62">
        <v>65</v>
      </c>
      <c r="GW406" s="62">
        <v>0.38969124648550824</v>
      </c>
      <c r="GX406" s="62">
        <v>14.861000000000001</v>
      </c>
      <c r="GY406" s="62">
        <v>0</v>
      </c>
      <c r="GZ406" s="62">
        <v>0</v>
      </c>
      <c r="HA406" s="62">
        <v>14.87</v>
      </c>
      <c r="HB406" s="62">
        <v>21780</v>
      </c>
      <c r="HC406" s="62">
        <v>127.18937938455964</v>
      </c>
      <c r="HD406" s="62">
        <v>14.885999999999999</v>
      </c>
      <c r="HE406" s="62">
        <v>0</v>
      </c>
      <c r="HF406" s="62">
        <v>0</v>
      </c>
      <c r="HG406" s="62">
        <v>0</v>
      </c>
      <c r="HH406" s="62">
        <v>0</v>
      </c>
      <c r="HI406" s="62">
        <v>0</v>
      </c>
      <c r="HJ406" s="62">
        <v>0</v>
      </c>
      <c r="HK406" s="62">
        <v>0</v>
      </c>
      <c r="HL406" s="62">
        <v>0</v>
      </c>
      <c r="HM406" s="62">
        <v>14.92</v>
      </c>
      <c r="HN406" s="62">
        <v>0</v>
      </c>
      <c r="HO406" s="62">
        <v>0</v>
      </c>
      <c r="HP406" s="62">
        <v>14.92</v>
      </c>
      <c r="HQ406" s="62">
        <v>0</v>
      </c>
      <c r="HR406" s="62">
        <v>0</v>
      </c>
    </row>
    <row r="407" spans="32:226" s="43" customFormat="1">
      <c r="AF407" s="54">
        <v>42594</v>
      </c>
      <c r="AG407" s="43">
        <v>13.965</v>
      </c>
      <c r="AH407" s="43">
        <v>103800</v>
      </c>
      <c r="AI407" s="43">
        <f t="shared" si="94"/>
        <v>103800</v>
      </c>
      <c r="AK407" s="58">
        <f t="shared" si="95"/>
        <v>42251</v>
      </c>
      <c r="AL407" s="43">
        <f t="shared" si="100"/>
        <v>402</v>
      </c>
      <c r="AM407" s="43">
        <f>IF(AK407="","",NETWORKDAYS(AK407,$AM$2,FERIADOS!$A$1:$A$830)-1)</f>
        <v>332</v>
      </c>
      <c r="AN407" s="63">
        <v>3.8433999999999999</v>
      </c>
      <c r="AO407" s="43">
        <f t="shared" si="96"/>
        <v>15.04</v>
      </c>
      <c r="AP407" s="50">
        <f t="shared" si="97"/>
        <v>490920</v>
      </c>
      <c r="AQ407" s="59">
        <f t="shared" si="99"/>
        <v>1216.2359553713623</v>
      </c>
      <c r="AR407" s="59">
        <f t="shared" si="98"/>
        <v>0</v>
      </c>
      <c r="AS407" s="72">
        <v>42251</v>
      </c>
      <c r="AT407" s="73">
        <v>5003.4558669557491</v>
      </c>
      <c r="AU407" s="62">
        <v>0</v>
      </c>
      <c r="AV407" s="62">
        <v>0</v>
      </c>
      <c r="AW407" s="62">
        <v>0</v>
      </c>
      <c r="AX407" s="62">
        <v>0</v>
      </c>
      <c r="AY407" s="62">
        <v>0</v>
      </c>
      <c r="AZ407" s="62">
        <v>0</v>
      </c>
      <c r="BA407" s="62">
        <v>14.161</v>
      </c>
      <c r="BB407" s="62">
        <v>145795</v>
      </c>
      <c r="BC407" s="62">
        <v>24.804226282362769</v>
      </c>
      <c r="BD407" s="62">
        <v>0</v>
      </c>
      <c r="BE407" s="62">
        <v>0</v>
      </c>
      <c r="BF407" s="62">
        <v>0</v>
      </c>
      <c r="BG407" s="62">
        <v>14.239000000000001</v>
      </c>
      <c r="BH407" s="62">
        <v>28810</v>
      </c>
      <c r="BI407" s="62">
        <v>10.197550010354092</v>
      </c>
      <c r="BJ407" s="62">
        <v>14.355</v>
      </c>
      <c r="BK407" s="62">
        <v>22545</v>
      </c>
      <c r="BL407" s="62">
        <v>11.829324105782222</v>
      </c>
      <c r="BM407" s="62">
        <v>14.494999999999999</v>
      </c>
      <c r="BN407" s="74">
        <v>220265</v>
      </c>
      <c r="BO407" s="75">
        <v>155.85751662155801</v>
      </c>
      <c r="BP407" s="62">
        <v>14.574999999999999</v>
      </c>
      <c r="BQ407" s="62">
        <v>1670</v>
      </c>
      <c r="BR407" s="62">
        <v>1.4527581669611489</v>
      </c>
      <c r="BS407" s="62">
        <v>14.664999999999999</v>
      </c>
      <c r="BT407" s="62">
        <v>6280</v>
      </c>
      <c r="BU407" s="62">
        <v>6.407103807245857</v>
      </c>
      <c r="BV407" s="62">
        <v>14.81</v>
      </c>
      <c r="BW407" s="62">
        <v>108820</v>
      </c>
      <c r="BX407" s="62">
        <v>129.39360371937812</v>
      </c>
      <c r="BY407" s="62">
        <v>14.882</v>
      </c>
      <c r="BZ407" s="62">
        <v>15</v>
      </c>
      <c r="CA407" s="62">
        <v>2.0088071049330757E-2</v>
      </c>
      <c r="CB407" s="62">
        <v>14.94</v>
      </c>
      <c r="CC407" s="62">
        <v>1065</v>
      </c>
      <c r="CD407" s="62">
        <v>1.590107714696845</v>
      </c>
      <c r="CE407" s="62">
        <v>15</v>
      </c>
      <c r="CF407" s="62">
        <v>109770</v>
      </c>
      <c r="CG407" s="62">
        <v>181.1001644136972</v>
      </c>
      <c r="CH407" s="62">
        <v>15.012</v>
      </c>
      <c r="CI407" s="62">
        <v>15</v>
      </c>
      <c r="CJ407" s="62">
        <v>2.6948884188411515E-2</v>
      </c>
      <c r="CK407" s="62">
        <v>15.022</v>
      </c>
      <c r="CL407" s="62">
        <v>20</v>
      </c>
      <c r="CM407" s="62">
        <v>3.9063795664026187E-2</v>
      </c>
      <c r="CN407" s="62">
        <v>15.03</v>
      </c>
      <c r="CO407" s="62">
        <v>16345</v>
      </c>
      <c r="CP407" s="62">
        <v>34.200376551452635</v>
      </c>
      <c r="CQ407" s="62">
        <v>15.037000000000001</v>
      </c>
      <c r="CR407" s="62">
        <v>15</v>
      </c>
      <c r="CS407" s="62">
        <v>3.3325578388769671E-2</v>
      </c>
      <c r="CT407" s="62">
        <v>15.037000000000001</v>
      </c>
      <c r="CU407" s="62">
        <v>15</v>
      </c>
      <c r="CV407" s="62">
        <v>3.5222219493480804E-2</v>
      </c>
      <c r="CW407" s="62">
        <v>15.037000000000001</v>
      </c>
      <c r="CX407" s="62">
        <v>490920</v>
      </c>
      <c r="CY407" s="62">
        <v>1216.2359553713623</v>
      </c>
      <c r="CZ407" s="62">
        <v>0</v>
      </c>
      <c r="DA407" s="62">
        <v>0</v>
      </c>
      <c r="DB407" s="62">
        <v>0</v>
      </c>
      <c r="DC407" s="62">
        <v>0</v>
      </c>
      <c r="DD407" s="62">
        <v>0</v>
      </c>
      <c r="DE407" s="62">
        <v>0</v>
      </c>
      <c r="DF407" s="62">
        <v>15.034000000000001</v>
      </c>
      <c r="DG407" s="62">
        <v>6875</v>
      </c>
      <c r="DH407" s="62">
        <v>19.608369539911539</v>
      </c>
      <c r="DI407" s="62">
        <v>0</v>
      </c>
      <c r="DJ407" s="62">
        <v>0</v>
      </c>
      <c r="DK407" s="62">
        <v>0</v>
      </c>
      <c r="DL407" s="62">
        <v>0</v>
      </c>
      <c r="DM407" s="62">
        <v>0</v>
      </c>
      <c r="DN407" s="62">
        <v>0</v>
      </c>
      <c r="DO407" s="62">
        <v>15.03</v>
      </c>
      <c r="DP407" s="62">
        <v>16290</v>
      </c>
      <c r="DQ407" s="62">
        <v>51.835770783298734</v>
      </c>
      <c r="DR407" s="62">
        <v>0</v>
      </c>
      <c r="DS407" s="62">
        <v>0</v>
      </c>
      <c r="DT407" s="62">
        <v>0</v>
      </c>
      <c r="DU407" s="62">
        <v>0</v>
      </c>
      <c r="DV407" s="62">
        <v>0</v>
      </c>
      <c r="DW407" s="62">
        <v>0</v>
      </c>
      <c r="DX407" s="62">
        <v>15.023999999999999</v>
      </c>
      <c r="DY407" s="62">
        <v>15220</v>
      </c>
      <c r="DZ407" s="62">
        <v>53.292985207898099</v>
      </c>
      <c r="EA407" s="62"/>
      <c r="EB407" s="62"/>
      <c r="EC407" s="62"/>
      <c r="ED407" s="62"/>
      <c r="EE407" s="62"/>
      <c r="EF407" s="62"/>
      <c r="EG407" s="62">
        <v>15.02</v>
      </c>
      <c r="EH407" s="62">
        <v>277070</v>
      </c>
      <c r="EI407" s="62">
        <v>1047.7688381210482</v>
      </c>
      <c r="EJ407" s="62"/>
      <c r="EK407" s="62">
        <v>0</v>
      </c>
      <c r="EL407" s="62">
        <v>0</v>
      </c>
      <c r="EM407" s="62">
        <v>0</v>
      </c>
      <c r="EN407" s="62">
        <v>0</v>
      </c>
      <c r="EO407" s="62">
        <v>0</v>
      </c>
      <c r="EP407" s="62">
        <v>15.05</v>
      </c>
      <c r="EQ407" s="62">
        <v>1410</v>
      </c>
      <c r="ER407" s="62">
        <v>5.6894437854484119</v>
      </c>
      <c r="ES407" s="62">
        <v>15.07</v>
      </c>
      <c r="ET407" s="62">
        <v>11805</v>
      </c>
      <c r="EU407" s="62">
        <v>50.466336695246873</v>
      </c>
      <c r="EV407" s="62">
        <v>15.086</v>
      </c>
      <c r="EW407" s="62">
        <v>915</v>
      </c>
      <c r="EX407" s="62">
        <v>4.1144859375067115</v>
      </c>
      <c r="EY407" s="62">
        <v>15.1</v>
      </c>
      <c r="EZ407" s="62">
        <v>113610</v>
      </c>
      <c r="FA407" s="62">
        <v>532.97021039504045</v>
      </c>
      <c r="FB407" s="62">
        <v>15.121</v>
      </c>
      <c r="FC407" s="62">
        <v>675</v>
      </c>
      <c r="FD407" s="62">
        <v>3.2822690950519968</v>
      </c>
      <c r="FE407" s="62">
        <v>15.14</v>
      </c>
      <c r="FF407" s="62">
        <v>10030</v>
      </c>
      <c r="FG407" s="62">
        <v>50.342411090623401</v>
      </c>
      <c r="FH407" s="62">
        <v>15.097</v>
      </c>
      <c r="FI407" s="62">
        <v>75</v>
      </c>
      <c r="FJ407" s="62">
        <v>0.38859816804503261</v>
      </c>
      <c r="FK407" s="62">
        <v>15.06</v>
      </c>
      <c r="FL407" s="76">
        <v>10780</v>
      </c>
      <c r="FM407" s="76">
        <v>57.371309486617044</v>
      </c>
      <c r="FN407" s="76">
        <v>15.045999999999999</v>
      </c>
      <c r="FO407" s="76">
        <v>10</v>
      </c>
      <c r="FP407" s="76">
        <v>5.4389333237515429E-2</v>
      </c>
      <c r="FQ407" s="76">
        <v>15.032999999999999</v>
      </c>
      <c r="FR407" s="76">
        <v>90</v>
      </c>
      <c r="FS407" s="76">
        <v>0.49866550315217861</v>
      </c>
      <c r="FT407" s="76">
        <v>15.021000000000001</v>
      </c>
      <c r="FU407" s="76">
        <v>525</v>
      </c>
      <c r="FV407" s="76">
        <v>2.9585127199698267</v>
      </c>
      <c r="FW407" s="76">
        <v>15.01</v>
      </c>
      <c r="FX407" s="76">
        <v>177060</v>
      </c>
      <c r="FY407" s="76">
        <v>1011.7660655628863</v>
      </c>
      <c r="FZ407" s="76">
        <v>15.015000000000001</v>
      </c>
      <c r="GA407" s="76">
        <v>0</v>
      </c>
      <c r="GB407" s="76">
        <v>0</v>
      </c>
      <c r="GC407" s="62">
        <v>15.019</v>
      </c>
      <c r="GD407" s="62">
        <v>40</v>
      </c>
      <c r="GE407" s="62">
        <v>0.23301988246637623</v>
      </c>
      <c r="GF407" s="62">
        <v>15.023999999999999</v>
      </c>
      <c r="GG407" s="62">
        <v>0</v>
      </c>
      <c r="GH407" s="62">
        <v>0</v>
      </c>
      <c r="GI407" s="62">
        <v>15.026999999999999</v>
      </c>
      <c r="GJ407" s="62">
        <v>1635</v>
      </c>
      <c r="GK407" s="62">
        <v>9.6446142367886996</v>
      </c>
      <c r="GL407" s="62">
        <v>15.034000000000001</v>
      </c>
      <c r="GM407" s="62">
        <v>5</v>
      </c>
      <c r="GN407" s="62">
        <v>2.9667911121547309E-2</v>
      </c>
      <c r="GO407" s="62">
        <v>15.04</v>
      </c>
      <c r="GP407" s="62">
        <v>21940</v>
      </c>
      <c r="GQ407" s="62">
        <v>130.25870064412942</v>
      </c>
      <c r="GR407" s="62">
        <v>15.048999999999999</v>
      </c>
      <c r="GS407" s="62">
        <v>5</v>
      </c>
      <c r="GT407" s="62">
        <v>2.9556541800939411E-2</v>
      </c>
      <c r="GU407" s="62">
        <v>15.057</v>
      </c>
      <c r="GV407" s="62">
        <v>580</v>
      </c>
      <c r="GW407" s="62">
        <v>3.3998123328367371</v>
      </c>
      <c r="GX407" s="62">
        <v>15.064</v>
      </c>
      <c r="GY407" s="62">
        <v>0</v>
      </c>
      <c r="GZ407" s="62">
        <v>0</v>
      </c>
      <c r="HA407" s="62">
        <v>15.07</v>
      </c>
      <c r="HB407" s="62">
        <v>34065</v>
      </c>
      <c r="HC407" s="62">
        <v>194.22849866798978</v>
      </c>
      <c r="HD407" s="62">
        <v>15.086</v>
      </c>
      <c r="HE407" s="62">
        <v>0</v>
      </c>
      <c r="HF407" s="62">
        <v>0</v>
      </c>
      <c r="HG407" s="62">
        <v>0</v>
      </c>
      <c r="HH407" s="62">
        <v>0</v>
      </c>
      <c r="HI407" s="62">
        <v>0</v>
      </c>
      <c r="HJ407" s="62">
        <v>0</v>
      </c>
      <c r="HK407" s="62">
        <v>0</v>
      </c>
      <c r="HL407" s="62">
        <v>0</v>
      </c>
      <c r="HM407" s="62">
        <v>15.12</v>
      </c>
      <c r="HN407" s="62">
        <v>0</v>
      </c>
      <c r="HO407" s="62">
        <v>0</v>
      </c>
      <c r="HP407" s="62">
        <v>15.12</v>
      </c>
      <c r="HQ407" s="62">
        <v>0</v>
      </c>
      <c r="HR407" s="62">
        <v>0</v>
      </c>
    </row>
    <row r="408" spans="32:226" s="43" customFormat="1">
      <c r="AF408" s="54">
        <v>42597</v>
      </c>
      <c r="AG408" s="43">
        <v>13.965</v>
      </c>
      <c r="AH408" s="43">
        <v>15925</v>
      </c>
      <c r="AI408" s="43">
        <f t="shared" si="94"/>
        <v>15925</v>
      </c>
      <c r="AK408" s="58">
        <f t="shared" si="95"/>
        <v>42250</v>
      </c>
      <c r="AL408" s="43">
        <f t="shared" si="100"/>
        <v>403</v>
      </c>
      <c r="AM408" s="43">
        <f>IF(AK408="","",NETWORKDAYS(AK408,$AM$2,FERIADOS!$A$1:$A$830)-1)</f>
        <v>333</v>
      </c>
      <c r="AN408" s="63">
        <v>3.7403</v>
      </c>
      <c r="AO408" s="43">
        <f t="shared" si="96"/>
        <v>14.71</v>
      </c>
      <c r="AP408" s="50">
        <f t="shared" si="97"/>
        <v>746215</v>
      </c>
      <c r="AQ408" s="59">
        <f t="shared" si="99"/>
        <v>1917.0839034699241</v>
      </c>
      <c r="AR408" s="59">
        <f t="shared" si="98"/>
        <v>0</v>
      </c>
      <c r="AS408" s="72">
        <v>42250</v>
      </c>
      <c r="AT408" s="73">
        <v>7825.9761526986194</v>
      </c>
      <c r="AU408" s="62">
        <v>0</v>
      </c>
      <c r="AV408" s="62">
        <v>0</v>
      </c>
      <c r="AW408" s="62">
        <v>0</v>
      </c>
      <c r="AX408" s="62">
        <v>0</v>
      </c>
      <c r="AY408" s="62">
        <v>0</v>
      </c>
      <c r="AZ408" s="62">
        <v>0</v>
      </c>
      <c r="BA408" s="62">
        <v>14.145</v>
      </c>
      <c r="BB408" s="62">
        <v>474565</v>
      </c>
      <c r="BC408" s="62">
        <v>87.297490753810877</v>
      </c>
      <c r="BD408" s="62">
        <v>0</v>
      </c>
      <c r="BE408" s="62">
        <v>0</v>
      </c>
      <c r="BF408" s="62">
        <v>0</v>
      </c>
      <c r="BG408" s="62">
        <v>14.167</v>
      </c>
      <c r="BH408" s="62">
        <v>36550</v>
      </c>
      <c r="BI408" s="62">
        <v>13.62893466929526</v>
      </c>
      <c r="BJ408" s="62">
        <v>14.269</v>
      </c>
      <c r="BK408" s="62">
        <v>81495</v>
      </c>
      <c r="BL408" s="62">
        <v>44.689247161765259</v>
      </c>
      <c r="BM408" s="62">
        <v>14.315</v>
      </c>
      <c r="BN408" s="74">
        <v>403635</v>
      </c>
      <c r="BO408" s="75">
        <v>297.5223126990486</v>
      </c>
      <c r="BP408" s="62">
        <v>14.403</v>
      </c>
      <c r="BQ408" s="62">
        <v>65</v>
      </c>
      <c r="BR408" s="62">
        <v>5.8765313706074185E-2</v>
      </c>
      <c r="BS408" s="62">
        <v>14.46</v>
      </c>
      <c r="BT408" s="62">
        <v>1015</v>
      </c>
      <c r="BU408" s="62">
        <v>1.0751505869159945</v>
      </c>
      <c r="BV408" s="62">
        <v>14.525</v>
      </c>
      <c r="BW408" s="62">
        <v>59945</v>
      </c>
      <c r="BX408" s="62">
        <v>74.00326240021846</v>
      </c>
      <c r="BY408" s="62">
        <v>14.61</v>
      </c>
      <c r="BZ408" s="62">
        <v>15</v>
      </c>
      <c r="CA408" s="62">
        <v>2.083838145992107E-2</v>
      </c>
      <c r="CB408" s="62">
        <v>14.68</v>
      </c>
      <c r="CC408" s="62">
        <v>565</v>
      </c>
      <c r="CD408" s="62">
        <v>0.87448829788440496</v>
      </c>
      <c r="CE408" s="62">
        <v>14.7</v>
      </c>
      <c r="CF408" s="62">
        <v>100810</v>
      </c>
      <c r="CG408" s="62">
        <v>172.45527137009415</v>
      </c>
      <c r="CH408" s="62">
        <v>14.68</v>
      </c>
      <c r="CI408" s="62">
        <v>525</v>
      </c>
      <c r="CJ408" s="62">
        <v>0.97831181973745285</v>
      </c>
      <c r="CK408" s="62">
        <v>14.72</v>
      </c>
      <c r="CL408" s="62">
        <v>20</v>
      </c>
      <c r="CM408" s="62">
        <v>4.0490685466031642E-2</v>
      </c>
      <c r="CN408" s="62">
        <v>14.75</v>
      </c>
      <c r="CO408" s="62">
        <v>28890</v>
      </c>
      <c r="CP408" s="62">
        <v>62.627028448931092</v>
      </c>
      <c r="CQ408" s="62">
        <v>14.722</v>
      </c>
      <c r="CR408" s="62">
        <v>25</v>
      </c>
      <c r="CS408" s="62">
        <v>5.7577755988712585E-2</v>
      </c>
      <c r="CT408" s="62">
        <v>14.722</v>
      </c>
      <c r="CU408" s="62">
        <v>25</v>
      </c>
      <c r="CV408" s="62">
        <v>6.085448785838421E-2</v>
      </c>
      <c r="CW408" s="62">
        <v>14.722</v>
      </c>
      <c r="CX408" s="62">
        <v>746215</v>
      </c>
      <c r="CY408" s="62">
        <v>1917.0839034699241</v>
      </c>
      <c r="CZ408" s="62">
        <v>0</v>
      </c>
      <c r="DA408" s="62">
        <v>0</v>
      </c>
      <c r="DB408" s="62">
        <v>0</v>
      </c>
      <c r="DC408" s="62">
        <v>0</v>
      </c>
      <c r="DD408" s="62">
        <v>0</v>
      </c>
      <c r="DE408" s="62">
        <v>0</v>
      </c>
      <c r="DF408" s="62">
        <v>14.75</v>
      </c>
      <c r="DG408" s="62">
        <v>5630</v>
      </c>
      <c r="DH408" s="62">
        <v>16.638149782825419</v>
      </c>
      <c r="DI408" s="62">
        <v>0</v>
      </c>
      <c r="DJ408" s="62">
        <v>0</v>
      </c>
      <c r="DK408" s="62">
        <v>0</v>
      </c>
      <c r="DL408" s="62">
        <v>0</v>
      </c>
      <c r="DM408" s="62">
        <v>0</v>
      </c>
      <c r="DN408" s="62">
        <v>0</v>
      </c>
      <c r="DO408" s="62">
        <v>14.71</v>
      </c>
      <c r="DP408" s="62">
        <v>23720</v>
      </c>
      <c r="DQ408" s="62">
        <v>78.297690111865322</v>
      </c>
      <c r="DR408" s="62">
        <v>0</v>
      </c>
      <c r="DS408" s="62">
        <v>0</v>
      </c>
      <c r="DT408" s="62">
        <v>0</v>
      </c>
      <c r="DU408" s="62">
        <v>0</v>
      </c>
      <c r="DV408" s="62">
        <v>0</v>
      </c>
      <c r="DW408" s="62">
        <v>0</v>
      </c>
      <c r="DX408" s="62">
        <v>14.71</v>
      </c>
      <c r="DY408" s="62">
        <v>9190</v>
      </c>
      <c r="DZ408" s="62">
        <v>33.390119216633806</v>
      </c>
      <c r="EA408" s="62"/>
      <c r="EB408" s="62"/>
      <c r="EC408" s="62"/>
      <c r="ED408" s="62"/>
      <c r="EE408" s="62"/>
      <c r="EF408" s="62"/>
      <c r="EG408" s="62">
        <v>14.72</v>
      </c>
      <c r="EH408" s="62">
        <v>479315</v>
      </c>
      <c r="EI408" s="62">
        <v>1880.9133693111658</v>
      </c>
      <c r="EJ408" s="62"/>
      <c r="EK408" s="62">
        <v>0</v>
      </c>
      <c r="EL408" s="62">
        <v>0</v>
      </c>
      <c r="EM408" s="62">
        <v>0</v>
      </c>
      <c r="EN408" s="62">
        <v>0</v>
      </c>
      <c r="EO408" s="62">
        <v>0</v>
      </c>
      <c r="EP408" s="62">
        <v>14.71</v>
      </c>
      <c r="EQ408" s="62">
        <v>1055</v>
      </c>
      <c r="ER408" s="62">
        <v>4.4250246720770861</v>
      </c>
      <c r="ES408" s="62">
        <v>14.75</v>
      </c>
      <c r="ET408" s="62">
        <v>15480</v>
      </c>
      <c r="EU408" s="62">
        <v>68.784598203773669</v>
      </c>
      <c r="EV408" s="62">
        <v>14.74</v>
      </c>
      <c r="EW408" s="62">
        <v>1535</v>
      </c>
      <c r="EX408" s="62">
        <v>7.18525116606396</v>
      </c>
      <c r="EY408" s="62">
        <v>14.8</v>
      </c>
      <c r="EZ408" s="62">
        <v>214845</v>
      </c>
      <c r="FA408" s="62">
        <v>1048.0455486380922</v>
      </c>
      <c r="FB408" s="62">
        <v>14.8</v>
      </c>
      <c r="FC408" s="62">
        <v>550</v>
      </c>
      <c r="FD408" s="62">
        <v>2.7848407945040532</v>
      </c>
      <c r="FE408" s="62">
        <v>14.85</v>
      </c>
      <c r="FF408" s="62">
        <v>15485</v>
      </c>
      <c r="FG408" s="62">
        <v>80.875154911666129</v>
      </c>
      <c r="FH408" s="62">
        <v>14.74</v>
      </c>
      <c r="FI408" s="62">
        <v>700</v>
      </c>
      <c r="FJ408" s="62">
        <v>3.7874791911492491</v>
      </c>
      <c r="FK408" s="62">
        <v>14.75</v>
      </c>
      <c r="FL408" s="76">
        <v>14830</v>
      </c>
      <c r="FM408" s="76">
        <v>82.301104591702796</v>
      </c>
      <c r="FN408" s="76">
        <v>14.708</v>
      </c>
      <c r="FO408" s="76">
        <v>5</v>
      </c>
      <c r="FP408" s="76">
        <v>2.8413764771584811E-2</v>
      </c>
      <c r="FQ408" s="76">
        <v>14.67</v>
      </c>
      <c r="FR408" s="76">
        <v>915</v>
      </c>
      <c r="FS408" s="76">
        <v>5.3072931075121588</v>
      </c>
      <c r="FT408" s="76">
        <v>14.659000000000001</v>
      </c>
      <c r="FU408" s="76">
        <v>45</v>
      </c>
      <c r="FV408" s="76">
        <v>0.26565967437996879</v>
      </c>
      <c r="FW408" s="76">
        <v>14.65</v>
      </c>
      <c r="FX408" s="76">
        <v>260055</v>
      </c>
      <c r="FY408" s="76">
        <v>1557.7696377920654</v>
      </c>
      <c r="FZ408" s="76">
        <v>14.654999999999999</v>
      </c>
      <c r="GA408" s="76">
        <v>5</v>
      </c>
      <c r="GB408" s="76">
        <v>3.0289178566791506E-2</v>
      </c>
      <c r="GC408" s="62">
        <v>14.659000000000001</v>
      </c>
      <c r="GD408" s="62">
        <v>10</v>
      </c>
      <c r="GE408" s="62">
        <v>6.1157212615851539E-2</v>
      </c>
      <c r="GF408" s="62">
        <v>14.664</v>
      </c>
      <c r="GG408" s="62">
        <v>5</v>
      </c>
      <c r="GH408" s="62">
        <v>3.0823191399925908E-2</v>
      </c>
      <c r="GI408" s="62">
        <v>14.667</v>
      </c>
      <c r="GJ408" s="62">
        <v>2475</v>
      </c>
      <c r="GK408" s="62">
        <v>15.350542292079735</v>
      </c>
      <c r="GL408" s="62">
        <v>14.673999999999999</v>
      </c>
      <c r="GM408" s="62">
        <v>0</v>
      </c>
      <c r="GN408" s="62">
        <v>0</v>
      </c>
      <c r="GO408" s="62">
        <v>14.68</v>
      </c>
      <c r="GP408" s="62">
        <v>15200</v>
      </c>
      <c r="GQ408" s="62">
        <v>95.172666969252987</v>
      </c>
      <c r="GR408" s="62">
        <v>14.686</v>
      </c>
      <c r="GS408" s="62">
        <v>0</v>
      </c>
      <c r="GT408" s="62">
        <v>0</v>
      </c>
      <c r="GU408" s="62">
        <v>14.691000000000001</v>
      </c>
      <c r="GV408" s="62">
        <v>535</v>
      </c>
      <c r="GW408" s="62">
        <v>3.3189821258248786</v>
      </c>
      <c r="GX408" s="62">
        <v>14.696</v>
      </c>
      <c r="GY408" s="62">
        <v>0</v>
      </c>
      <c r="GZ408" s="62">
        <v>0</v>
      </c>
      <c r="HA408" s="62">
        <v>14.7</v>
      </c>
      <c r="HB408" s="62">
        <v>27865</v>
      </c>
      <c r="HC408" s="62">
        <v>168.73842849652766</v>
      </c>
      <c r="HD408" s="62">
        <v>14.715999999999999</v>
      </c>
      <c r="HE408" s="62">
        <v>0</v>
      </c>
      <c r="HF408" s="62">
        <v>0</v>
      </c>
      <c r="HG408" s="62">
        <v>0</v>
      </c>
      <c r="HH408" s="62">
        <v>0</v>
      </c>
      <c r="HI408" s="62">
        <v>0</v>
      </c>
      <c r="HJ408" s="62">
        <v>0</v>
      </c>
      <c r="HK408" s="62">
        <v>0</v>
      </c>
      <c r="HL408" s="62">
        <v>0</v>
      </c>
      <c r="HM408" s="62">
        <v>14.75</v>
      </c>
      <c r="HN408" s="62">
        <v>0</v>
      </c>
      <c r="HO408" s="62">
        <v>0</v>
      </c>
      <c r="HP408" s="62">
        <v>14.75</v>
      </c>
      <c r="HQ408" s="62">
        <v>0</v>
      </c>
      <c r="HR408" s="62">
        <v>0</v>
      </c>
    </row>
    <row r="409" spans="32:226" s="43" customFormat="1">
      <c r="AF409" s="54">
        <v>42598</v>
      </c>
      <c r="AG409" s="43">
        <v>13.984999999999999</v>
      </c>
      <c r="AH409" s="43">
        <v>141105</v>
      </c>
      <c r="AI409" s="43">
        <f t="shared" si="94"/>
        <v>141105</v>
      </c>
      <c r="AK409" s="58">
        <f t="shared" si="95"/>
        <v>42249</v>
      </c>
      <c r="AL409" s="43">
        <f t="shared" si="100"/>
        <v>404</v>
      </c>
      <c r="AM409" s="43">
        <f>IF(AK409="","",NETWORKDAYS(AK409,$AM$2,FERIADOS!$A$1:$A$830)-1)</f>
        <v>334</v>
      </c>
      <c r="AN409" s="63">
        <v>3.7610999999999999</v>
      </c>
      <c r="AO409" s="43">
        <f t="shared" si="96"/>
        <v>14.8</v>
      </c>
      <c r="AP409" s="50">
        <f t="shared" si="97"/>
        <v>799605</v>
      </c>
      <c r="AQ409" s="59">
        <f t="shared" si="99"/>
        <v>2044.1740680582268</v>
      </c>
      <c r="AR409" s="59">
        <f t="shared" si="98"/>
        <v>0</v>
      </c>
      <c r="AS409" s="72">
        <v>42249</v>
      </c>
      <c r="AT409" s="73">
        <v>8223.668799703195</v>
      </c>
      <c r="AU409" s="62">
        <v>0</v>
      </c>
      <c r="AV409" s="62">
        <v>0</v>
      </c>
      <c r="AW409" s="62">
        <v>0</v>
      </c>
      <c r="AX409" s="62">
        <v>0</v>
      </c>
      <c r="AY409" s="62">
        <v>0</v>
      </c>
      <c r="AZ409" s="62">
        <v>0</v>
      </c>
      <c r="BA409" s="62">
        <v>14.195</v>
      </c>
      <c r="BB409" s="62">
        <v>460910</v>
      </c>
      <c r="BC409" s="62">
        <v>88.444125563173543</v>
      </c>
      <c r="BD409" s="62">
        <v>0</v>
      </c>
      <c r="BE409" s="62">
        <v>0</v>
      </c>
      <c r="BF409" s="62">
        <v>0</v>
      </c>
      <c r="BG409" s="62">
        <v>14.227</v>
      </c>
      <c r="BH409" s="62">
        <v>43895</v>
      </c>
      <c r="BI409" s="62">
        <v>16.655283307411342</v>
      </c>
      <c r="BJ409" s="62">
        <v>14.349</v>
      </c>
      <c r="BK409" s="62">
        <v>44570</v>
      </c>
      <c r="BL409" s="62">
        <v>24.669453054772404</v>
      </c>
      <c r="BM409" s="62">
        <v>14.385</v>
      </c>
      <c r="BN409" s="74">
        <v>481105</v>
      </c>
      <c r="BO409" s="75">
        <v>356.43332463058096</v>
      </c>
      <c r="BP409" s="62">
        <v>14.45</v>
      </c>
      <c r="BQ409" s="62">
        <v>4290</v>
      </c>
      <c r="BR409" s="62">
        <v>3.8901716861855804</v>
      </c>
      <c r="BS409" s="62">
        <v>14.54</v>
      </c>
      <c r="BT409" s="62">
        <v>3855</v>
      </c>
      <c r="BU409" s="62">
        <v>4.087710941634735</v>
      </c>
      <c r="BV409" s="62">
        <v>14.615</v>
      </c>
      <c r="BW409" s="62">
        <v>102120</v>
      </c>
      <c r="BX409" s="62">
        <v>126.0185804671667</v>
      </c>
      <c r="BY409" s="62">
        <v>14.68</v>
      </c>
      <c r="BZ409" s="62">
        <v>4375</v>
      </c>
      <c r="CA409" s="62">
        <v>6.0716765652728162</v>
      </c>
      <c r="CB409" s="62">
        <v>14.765000000000001</v>
      </c>
      <c r="CC409" s="62">
        <v>4045</v>
      </c>
      <c r="CD409" s="62">
        <v>6.248294804031695</v>
      </c>
      <c r="CE409" s="62">
        <v>14.83</v>
      </c>
      <c r="CF409" s="62">
        <v>156130</v>
      </c>
      <c r="CG409" s="62">
        <v>266.20082913686872</v>
      </c>
      <c r="CH409" s="62">
        <v>14.853</v>
      </c>
      <c r="CI409" s="62">
        <v>5330</v>
      </c>
      <c r="CJ409" s="62">
        <v>9.8867093743191425</v>
      </c>
      <c r="CK409" s="62">
        <v>14.874000000000001</v>
      </c>
      <c r="CL409" s="62">
        <v>5185</v>
      </c>
      <c r="CM409" s="62">
        <v>10.446971161289591</v>
      </c>
      <c r="CN409" s="62">
        <v>14.89</v>
      </c>
      <c r="CO409" s="62">
        <v>18085</v>
      </c>
      <c r="CP409" s="62">
        <v>39.010162939730584</v>
      </c>
      <c r="CQ409" s="62">
        <v>14.84</v>
      </c>
      <c r="CR409" s="62">
        <v>5780</v>
      </c>
      <c r="CS409" s="62">
        <v>13.246971681036531</v>
      </c>
      <c r="CT409" s="62">
        <v>14.84</v>
      </c>
      <c r="CU409" s="62">
        <v>5780</v>
      </c>
      <c r="CV409" s="62">
        <v>13.996647493899401</v>
      </c>
      <c r="CW409" s="62">
        <v>14.84</v>
      </c>
      <c r="CX409" s="62">
        <v>799605</v>
      </c>
      <c r="CY409" s="62">
        <v>2044.1740680582268</v>
      </c>
      <c r="CZ409" s="62">
        <v>0</v>
      </c>
      <c r="DA409" s="62">
        <v>0</v>
      </c>
      <c r="DB409" s="62">
        <v>0</v>
      </c>
      <c r="DC409" s="62">
        <v>0</v>
      </c>
      <c r="DD409" s="62">
        <v>0</v>
      </c>
      <c r="DE409" s="62">
        <v>0</v>
      </c>
      <c r="DF409" s="62">
        <v>14.823</v>
      </c>
      <c r="DG409" s="62">
        <v>6550</v>
      </c>
      <c r="DH409" s="62">
        <v>19.256286296532945</v>
      </c>
      <c r="DI409" s="62">
        <v>0</v>
      </c>
      <c r="DJ409" s="62">
        <v>0</v>
      </c>
      <c r="DK409" s="62">
        <v>0</v>
      </c>
      <c r="DL409" s="62">
        <v>0</v>
      </c>
      <c r="DM409" s="62">
        <v>0</v>
      </c>
      <c r="DN409" s="62">
        <v>0</v>
      </c>
      <c r="DO409" s="62">
        <v>14.84</v>
      </c>
      <c r="DP409" s="62">
        <v>28875</v>
      </c>
      <c r="DQ409" s="62">
        <v>94.639107761894977</v>
      </c>
      <c r="DR409" s="62">
        <v>0</v>
      </c>
      <c r="DS409" s="62">
        <v>0</v>
      </c>
      <c r="DT409" s="62">
        <v>0</v>
      </c>
      <c r="DU409" s="62">
        <v>0</v>
      </c>
      <c r="DV409" s="62">
        <v>0</v>
      </c>
      <c r="DW409" s="62">
        <v>0</v>
      </c>
      <c r="DX409" s="62">
        <v>14.823</v>
      </c>
      <c r="DY409" s="62">
        <v>16970</v>
      </c>
      <c r="DZ409" s="62">
        <v>61.214662626383998</v>
      </c>
      <c r="EA409" s="62"/>
      <c r="EB409" s="62"/>
      <c r="EC409" s="62"/>
      <c r="ED409" s="62"/>
      <c r="EE409" s="62"/>
      <c r="EF409" s="62"/>
      <c r="EG409" s="62">
        <v>14.81</v>
      </c>
      <c r="EH409" s="62">
        <v>326005</v>
      </c>
      <c r="EI409" s="62">
        <v>1270.4025703513917</v>
      </c>
      <c r="EJ409" s="62"/>
      <c r="EK409" s="62">
        <v>0</v>
      </c>
      <c r="EL409" s="62">
        <v>0</v>
      </c>
      <c r="EM409" s="62">
        <v>0</v>
      </c>
      <c r="EN409" s="62">
        <v>0</v>
      </c>
      <c r="EO409" s="62">
        <v>0</v>
      </c>
      <c r="EP409" s="62">
        <v>14.86</v>
      </c>
      <c r="EQ409" s="62">
        <v>2130</v>
      </c>
      <c r="ER409" s="62">
        <v>8.8522075297289948</v>
      </c>
      <c r="ES409" s="62">
        <v>14.88</v>
      </c>
      <c r="ET409" s="62">
        <v>23390</v>
      </c>
      <c r="EU409" s="62">
        <v>103.0019601547134</v>
      </c>
      <c r="EV409" s="62">
        <v>14.891</v>
      </c>
      <c r="EW409" s="62">
        <v>1795</v>
      </c>
      <c r="EX409" s="62">
        <v>8.3175347114362115</v>
      </c>
      <c r="EY409" s="62">
        <v>14.9</v>
      </c>
      <c r="EZ409" s="62">
        <v>243235</v>
      </c>
      <c r="FA409" s="62">
        <v>1176.3217018717644</v>
      </c>
      <c r="FB409" s="62">
        <v>14.911</v>
      </c>
      <c r="FC409" s="62">
        <v>2080</v>
      </c>
      <c r="FD409" s="62">
        <v>10.433495959700924</v>
      </c>
      <c r="FE409" s="62">
        <v>14.92</v>
      </c>
      <c r="FF409" s="62">
        <v>12505</v>
      </c>
      <c r="FG409" s="62">
        <v>64.792548677858861</v>
      </c>
      <c r="FH409" s="62">
        <v>14.877000000000001</v>
      </c>
      <c r="FI409" s="62">
        <v>1690</v>
      </c>
      <c r="FJ409" s="62">
        <v>9.0426600359755724</v>
      </c>
      <c r="FK409" s="62">
        <v>14.84</v>
      </c>
      <c r="FL409" s="76">
        <v>29010</v>
      </c>
      <c r="FM409" s="76">
        <v>159.49872458448306</v>
      </c>
      <c r="FN409" s="76">
        <v>14.805</v>
      </c>
      <c r="FO409" s="76">
        <v>1325</v>
      </c>
      <c r="FP409" s="76">
        <v>7.4553321031310773</v>
      </c>
      <c r="FQ409" s="76">
        <v>14.775</v>
      </c>
      <c r="FR409" s="76">
        <v>1740</v>
      </c>
      <c r="FS409" s="76">
        <v>9.9864210941622389</v>
      </c>
      <c r="FT409" s="76">
        <v>14.746</v>
      </c>
      <c r="FU409" s="76">
        <v>1390</v>
      </c>
      <c r="FV409" s="76">
        <v>8.1250950366053125</v>
      </c>
      <c r="FW409" s="76">
        <v>14.72</v>
      </c>
      <c r="FX409" s="76">
        <v>311040</v>
      </c>
      <c r="FY409" s="76">
        <v>1846.1305003886011</v>
      </c>
      <c r="FZ409" s="76">
        <v>14.72</v>
      </c>
      <c r="GA409" s="76">
        <v>630</v>
      </c>
      <c r="GB409" s="76">
        <v>3.7819157383643596</v>
      </c>
      <c r="GC409" s="62">
        <v>14.72</v>
      </c>
      <c r="GD409" s="62">
        <v>415</v>
      </c>
      <c r="GE409" s="62">
        <v>2.5152362167165454</v>
      </c>
      <c r="GF409" s="62">
        <v>14.72</v>
      </c>
      <c r="GG409" s="62">
        <v>160</v>
      </c>
      <c r="GH409" s="62">
        <v>0.97762404002299086</v>
      </c>
      <c r="GI409" s="62">
        <v>14.72</v>
      </c>
      <c r="GJ409" s="62">
        <v>4585</v>
      </c>
      <c r="GK409" s="62">
        <v>28.187126913415312</v>
      </c>
      <c r="GL409" s="62">
        <v>14.72</v>
      </c>
      <c r="GM409" s="62">
        <v>160</v>
      </c>
      <c r="GN409" s="62">
        <v>0.99110274963389144</v>
      </c>
      <c r="GO409" s="62">
        <v>14.72</v>
      </c>
      <c r="GP409" s="62">
        <v>20865</v>
      </c>
      <c r="GQ409" s="62">
        <v>129.54519819268052</v>
      </c>
      <c r="GR409" s="62">
        <v>14.72</v>
      </c>
      <c r="GS409" s="62">
        <v>160</v>
      </c>
      <c r="GT409" s="62">
        <v>0.9910608855268499</v>
      </c>
      <c r="GU409" s="62">
        <v>14.72</v>
      </c>
      <c r="GV409" s="62">
        <v>760</v>
      </c>
      <c r="GW409" s="62">
        <v>4.6774375898315235</v>
      </c>
      <c r="GX409" s="62">
        <v>14.72</v>
      </c>
      <c r="GY409" s="62">
        <v>0</v>
      </c>
      <c r="GZ409" s="62">
        <v>0</v>
      </c>
      <c r="HA409" s="62">
        <v>14.72</v>
      </c>
      <c r="HB409" s="62">
        <v>27460</v>
      </c>
      <c r="HC409" s="62">
        <v>165.05030732703719</v>
      </c>
      <c r="HD409" s="62">
        <v>14.736000000000001</v>
      </c>
      <c r="HE409" s="62">
        <v>0</v>
      </c>
      <c r="HF409" s="62">
        <v>0</v>
      </c>
      <c r="HG409" s="62">
        <v>0</v>
      </c>
      <c r="HH409" s="62">
        <v>0</v>
      </c>
      <c r="HI409" s="62">
        <v>0</v>
      </c>
      <c r="HJ409" s="62">
        <v>0</v>
      </c>
      <c r="HK409" s="62">
        <v>0</v>
      </c>
      <c r="HL409" s="62">
        <v>0</v>
      </c>
      <c r="HM409" s="62">
        <v>14.77</v>
      </c>
      <c r="HN409" s="62">
        <v>0</v>
      </c>
      <c r="HO409" s="62">
        <v>0</v>
      </c>
      <c r="HP409" s="62">
        <v>14.77</v>
      </c>
      <c r="HQ409" s="62">
        <v>0</v>
      </c>
      <c r="HR409" s="62">
        <v>0</v>
      </c>
    </row>
    <row r="410" spans="32:226" s="43" customFormat="1">
      <c r="AF410" s="54">
        <v>42599</v>
      </c>
      <c r="AG410" s="43">
        <v>13.984999999999999</v>
      </c>
      <c r="AH410" s="43">
        <v>42348</v>
      </c>
      <c r="AI410" s="43">
        <f t="shared" si="94"/>
        <v>42348</v>
      </c>
      <c r="AK410" s="58">
        <f t="shared" si="95"/>
        <v>42248</v>
      </c>
      <c r="AL410" s="43">
        <f t="shared" si="100"/>
        <v>405</v>
      </c>
      <c r="AM410" s="43">
        <f>IF(AK410="","",NETWORKDAYS(AK410,$AM$2,FERIADOS!$A$1:$A$830)-1)</f>
        <v>335</v>
      </c>
      <c r="AN410" s="63">
        <v>3.6987000000000001</v>
      </c>
      <c r="AO410" s="43">
        <f t="shared" si="96"/>
        <v>14.43</v>
      </c>
      <c r="AP410" s="50">
        <f t="shared" si="97"/>
        <v>392385</v>
      </c>
      <c r="AQ410" s="59">
        <f t="shared" si="99"/>
        <v>1030.2598281191867</v>
      </c>
      <c r="AR410" s="59">
        <f t="shared" si="98"/>
        <v>0</v>
      </c>
      <c r="AS410" s="72">
        <v>42248</v>
      </c>
      <c r="AT410" s="73">
        <v>4776.3972240576932</v>
      </c>
      <c r="AU410" s="62">
        <v>0</v>
      </c>
      <c r="AV410" s="62">
        <v>0</v>
      </c>
      <c r="AW410" s="62">
        <v>0</v>
      </c>
      <c r="AX410" s="62">
        <v>0</v>
      </c>
      <c r="AY410" s="62">
        <v>0</v>
      </c>
      <c r="AZ410" s="62">
        <v>0</v>
      </c>
      <c r="BA410" s="62">
        <v>14.19</v>
      </c>
      <c r="BB410" s="62">
        <v>284105</v>
      </c>
      <c r="BC410" s="62">
        <v>58.048742455249254</v>
      </c>
      <c r="BD410" s="62">
        <v>0</v>
      </c>
      <c r="BE410" s="62">
        <v>0</v>
      </c>
      <c r="BF410" s="62">
        <v>0</v>
      </c>
      <c r="BG410" s="62">
        <v>14.23</v>
      </c>
      <c r="BH410" s="62">
        <v>42100</v>
      </c>
      <c r="BI410" s="62">
        <v>16.621163134699966</v>
      </c>
      <c r="BJ410" s="62">
        <v>14.32</v>
      </c>
      <c r="BK410" s="62">
        <v>60555</v>
      </c>
      <c r="BL410" s="62">
        <v>34.624869215487607</v>
      </c>
      <c r="BM410" s="62">
        <v>14.324999999999999</v>
      </c>
      <c r="BN410" s="74">
        <v>357300</v>
      </c>
      <c r="BO410" s="75">
        <v>272.42688404982749</v>
      </c>
      <c r="BP410" s="62">
        <v>14.38</v>
      </c>
      <c r="BQ410" s="62">
        <v>2360</v>
      </c>
      <c r="BR410" s="62">
        <v>2.1978043327648038</v>
      </c>
      <c r="BS410" s="62">
        <v>14.417999999999999</v>
      </c>
      <c r="BT410" s="62">
        <v>8395</v>
      </c>
      <c r="BU410" s="62">
        <v>9.1351451495095635</v>
      </c>
      <c r="BV410" s="62">
        <v>14.45</v>
      </c>
      <c r="BW410" s="62">
        <v>88555</v>
      </c>
      <c r="BX410" s="62">
        <v>112.08320846204137</v>
      </c>
      <c r="BY410" s="62">
        <v>14.5</v>
      </c>
      <c r="BZ410" s="62">
        <v>4005</v>
      </c>
      <c r="CA410" s="62">
        <v>5.6979486173510487</v>
      </c>
      <c r="CB410" s="62">
        <v>14.52</v>
      </c>
      <c r="CC410" s="62">
        <v>25</v>
      </c>
      <c r="CD410" s="62">
        <v>3.9605631111563434E-2</v>
      </c>
      <c r="CE410" s="62">
        <v>14.55</v>
      </c>
      <c r="CF410" s="62">
        <v>45390</v>
      </c>
      <c r="CG410" s="62">
        <v>79.384051423761051</v>
      </c>
      <c r="CH410" s="62">
        <v>14.545999999999999</v>
      </c>
      <c r="CI410" s="62">
        <v>0</v>
      </c>
      <c r="CJ410" s="62">
        <v>0</v>
      </c>
      <c r="CK410" s="62">
        <v>14.542999999999999</v>
      </c>
      <c r="CL410" s="62">
        <v>5</v>
      </c>
      <c r="CM410" s="62">
        <v>1.0338791365634342E-2</v>
      </c>
      <c r="CN410" s="62">
        <v>14.54</v>
      </c>
      <c r="CO410" s="62">
        <v>9830</v>
      </c>
      <c r="CP410" s="62">
        <v>21.766721634159051</v>
      </c>
      <c r="CQ410" s="62">
        <v>14.464</v>
      </c>
      <c r="CR410" s="62">
        <v>0</v>
      </c>
      <c r="CS410" s="62">
        <v>0</v>
      </c>
      <c r="CT410" s="62">
        <v>14.464</v>
      </c>
      <c r="CU410" s="62">
        <v>0</v>
      </c>
      <c r="CV410" s="62">
        <v>0</v>
      </c>
      <c r="CW410" s="62">
        <v>14.464</v>
      </c>
      <c r="CX410" s="62">
        <v>392385</v>
      </c>
      <c r="CY410" s="62">
        <v>1030.2598281191867</v>
      </c>
      <c r="CZ410" s="62">
        <v>0</v>
      </c>
      <c r="DA410" s="62">
        <v>0</v>
      </c>
      <c r="DB410" s="62">
        <v>0</v>
      </c>
      <c r="DC410" s="62">
        <v>0</v>
      </c>
      <c r="DD410" s="62">
        <v>0</v>
      </c>
      <c r="DE410" s="62">
        <v>0</v>
      </c>
      <c r="DF410" s="62">
        <v>14.41</v>
      </c>
      <c r="DG410" s="62">
        <v>3540</v>
      </c>
      <c r="DH410" s="62">
        <v>10.702729566647019</v>
      </c>
      <c r="DI410" s="62">
        <v>0</v>
      </c>
      <c r="DJ410" s="62">
        <v>0</v>
      </c>
      <c r="DK410" s="62">
        <v>0</v>
      </c>
      <c r="DL410" s="62">
        <v>0</v>
      </c>
      <c r="DM410" s="62">
        <v>0</v>
      </c>
      <c r="DN410" s="62">
        <v>0</v>
      </c>
      <c r="DO410" s="62">
        <v>14.42</v>
      </c>
      <c r="DP410" s="62">
        <v>14325</v>
      </c>
      <c r="DQ410" s="62">
        <v>48.318296553674081</v>
      </c>
      <c r="DR410" s="62">
        <v>0</v>
      </c>
      <c r="DS410" s="62">
        <v>0</v>
      </c>
      <c r="DT410" s="62">
        <v>0</v>
      </c>
      <c r="DU410" s="62">
        <v>0</v>
      </c>
      <c r="DV410" s="62">
        <v>0</v>
      </c>
      <c r="DW410" s="62">
        <v>0</v>
      </c>
      <c r="DX410" s="62">
        <v>14.42</v>
      </c>
      <c r="DY410" s="62">
        <v>4995</v>
      </c>
      <c r="DZ410" s="62">
        <v>18.546770446571426</v>
      </c>
      <c r="EA410" s="62"/>
      <c r="EB410" s="62"/>
      <c r="EC410" s="62"/>
      <c r="ED410" s="62"/>
      <c r="EE410" s="62"/>
      <c r="EF410" s="62"/>
      <c r="EG410" s="62">
        <v>14.4</v>
      </c>
      <c r="EH410" s="62">
        <v>231595</v>
      </c>
      <c r="EI410" s="62">
        <v>929.77430076314295</v>
      </c>
      <c r="EJ410" s="62"/>
      <c r="EK410" s="62">
        <v>0</v>
      </c>
      <c r="EL410" s="62">
        <v>0</v>
      </c>
      <c r="EM410" s="62">
        <v>0</v>
      </c>
      <c r="EN410" s="62">
        <v>0</v>
      </c>
      <c r="EO410" s="62">
        <v>0</v>
      </c>
      <c r="EP410" s="62">
        <v>14.44</v>
      </c>
      <c r="EQ410" s="62">
        <v>985</v>
      </c>
      <c r="ER410" s="62">
        <v>4.2216031858882284</v>
      </c>
      <c r="ES410" s="62">
        <v>14.44</v>
      </c>
      <c r="ET410" s="62">
        <v>14615</v>
      </c>
      <c r="EU410" s="62">
        <v>66.467486215803703</v>
      </c>
      <c r="EV410" s="62">
        <v>14.462</v>
      </c>
      <c r="EW410" s="62">
        <v>210</v>
      </c>
      <c r="EX410" s="62">
        <v>1.0054176840461913</v>
      </c>
      <c r="EY410" s="62">
        <v>14.48</v>
      </c>
      <c r="EZ410" s="62">
        <v>119050</v>
      </c>
      <c r="FA410" s="62">
        <v>595.16377095379198</v>
      </c>
      <c r="FB410" s="62">
        <v>14.496</v>
      </c>
      <c r="FC410" s="62">
        <v>155</v>
      </c>
      <c r="FD410" s="62">
        <v>0.80420640868983539</v>
      </c>
      <c r="FE410" s="62">
        <v>14.51</v>
      </c>
      <c r="FF410" s="62">
        <v>11185</v>
      </c>
      <c r="FG410" s="62">
        <v>59.980498676112624</v>
      </c>
      <c r="FH410" s="62">
        <v>14.467000000000001</v>
      </c>
      <c r="FI410" s="62">
        <v>45</v>
      </c>
      <c r="FJ410" s="62">
        <v>0.24942248508583675</v>
      </c>
      <c r="FK410" s="62">
        <v>14.43</v>
      </c>
      <c r="FL410" s="76">
        <v>13520</v>
      </c>
      <c r="FM410" s="76">
        <v>77.06769556879415</v>
      </c>
      <c r="FN410" s="76">
        <v>14.417999999999999</v>
      </c>
      <c r="FO410" s="76">
        <v>5</v>
      </c>
      <c r="FP410" s="76">
        <v>2.9159854522034654E-2</v>
      </c>
      <c r="FQ410" s="76">
        <v>14.407999999999999</v>
      </c>
      <c r="FR410" s="76">
        <v>295</v>
      </c>
      <c r="FS410" s="76">
        <v>1.7544649320801495</v>
      </c>
      <c r="FT410" s="76">
        <v>14.399000000000001</v>
      </c>
      <c r="FU410" s="76">
        <v>460</v>
      </c>
      <c r="FV410" s="76">
        <v>2.7855833947585777</v>
      </c>
      <c r="FW410" s="76">
        <v>14.39</v>
      </c>
      <c r="FX410" s="76">
        <v>178165</v>
      </c>
      <c r="FY410" s="76">
        <v>1095.268993731763</v>
      </c>
      <c r="FZ410" s="76">
        <v>14.401</v>
      </c>
      <c r="GA410" s="76">
        <v>100</v>
      </c>
      <c r="GB410" s="76">
        <v>0.62178247772776229</v>
      </c>
      <c r="GC410" s="62">
        <v>14.412000000000001</v>
      </c>
      <c r="GD410" s="62">
        <v>40</v>
      </c>
      <c r="GE410" s="62">
        <v>0.25110664563391477</v>
      </c>
      <c r="GF410" s="62">
        <v>14.422000000000001</v>
      </c>
      <c r="GG410" s="62">
        <v>0</v>
      </c>
      <c r="GH410" s="62">
        <v>0</v>
      </c>
      <c r="GI410" s="62">
        <v>14.430999999999999</v>
      </c>
      <c r="GJ410" s="62">
        <v>550</v>
      </c>
      <c r="GK410" s="62">
        <v>3.5025446465949162</v>
      </c>
      <c r="GL410" s="62">
        <v>14.446</v>
      </c>
      <c r="GM410" s="62">
        <v>0</v>
      </c>
      <c r="GN410" s="62">
        <v>0</v>
      </c>
      <c r="GO410" s="62">
        <v>14.46</v>
      </c>
      <c r="GP410" s="62">
        <v>13165</v>
      </c>
      <c r="GQ410" s="62">
        <v>84.697996503483111</v>
      </c>
      <c r="GR410" s="62">
        <v>14.468999999999999</v>
      </c>
      <c r="GS410" s="62">
        <v>0</v>
      </c>
      <c r="GT410" s="62">
        <v>0</v>
      </c>
      <c r="GU410" s="62">
        <v>14.477</v>
      </c>
      <c r="GV410" s="62">
        <v>205</v>
      </c>
      <c r="GW410" s="62">
        <v>1.3084096445833986</v>
      </c>
      <c r="GX410" s="62">
        <v>14.484</v>
      </c>
      <c r="GY410" s="62">
        <v>0</v>
      </c>
      <c r="GZ410" s="62">
        <v>0</v>
      </c>
      <c r="HA410" s="62">
        <v>14.49</v>
      </c>
      <c r="HB410" s="62">
        <v>21090</v>
      </c>
      <c r="HC410" s="62">
        <v>131.57867270178261</v>
      </c>
      <c r="HD410" s="62">
        <v>14.506</v>
      </c>
      <c r="HE410" s="62">
        <v>0</v>
      </c>
      <c r="HF410" s="62">
        <v>0</v>
      </c>
      <c r="HG410" s="62">
        <v>0</v>
      </c>
      <c r="HH410" s="62">
        <v>0</v>
      </c>
      <c r="HI410" s="62">
        <v>0</v>
      </c>
      <c r="HJ410" s="62">
        <v>0</v>
      </c>
      <c r="HK410" s="62">
        <v>0</v>
      </c>
      <c r="HL410" s="62">
        <v>0</v>
      </c>
      <c r="HM410" s="62">
        <v>14.54</v>
      </c>
      <c r="HN410" s="62">
        <v>0</v>
      </c>
      <c r="HO410" s="62">
        <v>0</v>
      </c>
      <c r="HP410" s="62">
        <v>14.54</v>
      </c>
      <c r="HQ410" s="62">
        <v>0</v>
      </c>
      <c r="HR410" s="62">
        <v>0</v>
      </c>
    </row>
    <row r="411" spans="32:226" s="43" customFormat="1">
      <c r="AF411" s="54">
        <v>42600</v>
      </c>
      <c r="AG411" s="43">
        <v>13.99</v>
      </c>
      <c r="AH411" s="43">
        <v>86010</v>
      </c>
      <c r="AI411" s="43">
        <f t="shared" si="94"/>
        <v>86010</v>
      </c>
      <c r="AK411" s="58">
        <f t="shared" si="95"/>
        <v>42247</v>
      </c>
      <c r="AL411" s="43">
        <f t="shared" si="100"/>
        <v>406</v>
      </c>
      <c r="AM411" s="43">
        <f>IF(AK411="","",NETWORKDAYS(AK411,$AM$2,FERIADOS!$A$1:$A$830)-1)</f>
        <v>336</v>
      </c>
      <c r="AN411" s="63">
        <v>3.6204999999999998</v>
      </c>
      <c r="AO411" s="43">
        <f t="shared" si="96"/>
        <v>14.22</v>
      </c>
      <c r="AP411" s="50">
        <f t="shared" si="97"/>
        <v>371375</v>
      </c>
      <c r="AQ411" s="59">
        <f t="shared" si="99"/>
        <v>1002.8850491889175</v>
      </c>
      <c r="AR411" s="59">
        <f t="shared" si="98"/>
        <v>0</v>
      </c>
      <c r="AS411" s="72">
        <v>42247</v>
      </c>
      <c r="AT411" s="73">
        <v>4802.2067381624793</v>
      </c>
      <c r="AU411" s="62">
        <v>0</v>
      </c>
      <c r="AV411" s="62">
        <v>0</v>
      </c>
      <c r="AW411" s="62">
        <v>0</v>
      </c>
      <c r="AX411" s="62">
        <v>0</v>
      </c>
      <c r="AY411" s="62">
        <v>0</v>
      </c>
      <c r="AZ411" s="62">
        <v>0</v>
      </c>
      <c r="BA411" s="62">
        <v>14.18</v>
      </c>
      <c r="BB411" s="62">
        <v>44875</v>
      </c>
      <c r="BC411" s="62">
        <v>9.7885177775937979</v>
      </c>
      <c r="BD411" s="62">
        <v>14.13</v>
      </c>
      <c r="BE411" s="62">
        <v>15</v>
      </c>
      <c r="BF411" s="62">
        <v>2.8780397759076723E-4</v>
      </c>
      <c r="BG411" s="62">
        <v>14.21</v>
      </c>
      <c r="BH411" s="62">
        <v>5745</v>
      </c>
      <c r="BI411" s="62">
        <v>2.3702500381907639</v>
      </c>
      <c r="BJ411" s="62">
        <v>14.28</v>
      </c>
      <c r="BK411" s="62">
        <v>9995</v>
      </c>
      <c r="BL411" s="62">
        <v>5.9306302873142753</v>
      </c>
      <c r="BM411" s="62">
        <v>14.305</v>
      </c>
      <c r="BN411" s="74">
        <v>191130</v>
      </c>
      <c r="BO411" s="75">
        <v>150.58339385365613</v>
      </c>
      <c r="BP411" s="62">
        <v>14.33</v>
      </c>
      <c r="BQ411" s="62">
        <v>1200</v>
      </c>
      <c r="BR411" s="62">
        <v>1.1526397816836063</v>
      </c>
      <c r="BS411" s="62">
        <v>14.355</v>
      </c>
      <c r="BT411" s="62">
        <v>0</v>
      </c>
      <c r="BU411" s="62">
        <v>0</v>
      </c>
      <c r="BV411" s="62">
        <v>14.375</v>
      </c>
      <c r="BW411" s="62">
        <v>49835</v>
      </c>
      <c r="BX411" s="62">
        <v>64.912019497627526</v>
      </c>
      <c r="BY411" s="62">
        <v>14.385</v>
      </c>
      <c r="BZ411" s="62">
        <v>805</v>
      </c>
      <c r="CA411" s="62">
        <v>1.1784009677416596</v>
      </c>
      <c r="CB411" s="62">
        <v>14.41</v>
      </c>
      <c r="CC411" s="62">
        <v>410</v>
      </c>
      <c r="CD411" s="62">
        <v>0.66787108464950917</v>
      </c>
      <c r="CE411" s="62">
        <v>14.404999999999999</v>
      </c>
      <c r="CF411" s="62">
        <v>42785</v>
      </c>
      <c r="CG411" s="62">
        <v>76.947154570749873</v>
      </c>
      <c r="CH411" s="62">
        <v>14.391999999999999</v>
      </c>
      <c r="CI411" s="62">
        <v>0</v>
      </c>
      <c r="CJ411" s="62">
        <v>0</v>
      </c>
      <c r="CK411" s="62">
        <v>0</v>
      </c>
      <c r="CL411" s="62">
        <v>0</v>
      </c>
      <c r="CM411" s="62">
        <v>0</v>
      </c>
      <c r="CN411" s="62">
        <v>14.37</v>
      </c>
      <c r="CO411" s="62">
        <v>29640</v>
      </c>
      <c r="CP411" s="62">
        <v>67.467625233332413</v>
      </c>
      <c r="CQ411" s="62">
        <v>14.266</v>
      </c>
      <c r="CR411" s="62">
        <v>0</v>
      </c>
      <c r="CS411" s="62">
        <v>0</v>
      </c>
      <c r="CT411" s="62">
        <v>14.266</v>
      </c>
      <c r="CU411" s="62">
        <v>0</v>
      </c>
      <c r="CV411" s="62">
        <v>0</v>
      </c>
      <c r="CW411" s="62">
        <v>14.266</v>
      </c>
      <c r="CX411" s="62">
        <v>371375</v>
      </c>
      <c r="CY411" s="62">
        <v>1002.8850491889175</v>
      </c>
      <c r="CZ411" s="62">
        <v>0</v>
      </c>
      <c r="DA411" s="62">
        <v>0</v>
      </c>
      <c r="DB411" s="62">
        <v>0</v>
      </c>
      <c r="DC411" s="62">
        <v>0</v>
      </c>
      <c r="DD411" s="62">
        <v>0</v>
      </c>
      <c r="DE411" s="62">
        <v>0</v>
      </c>
      <c r="DF411" s="62">
        <v>14.16</v>
      </c>
      <c r="DG411" s="62">
        <v>2940</v>
      </c>
      <c r="DH411" s="62">
        <v>9.1502355496198167</v>
      </c>
      <c r="DI411" s="62">
        <v>0</v>
      </c>
      <c r="DJ411" s="62">
        <v>0</v>
      </c>
      <c r="DK411" s="62">
        <v>0</v>
      </c>
      <c r="DL411" s="62">
        <v>0</v>
      </c>
      <c r="DM411" s="62">
        <v>0</v>
      </c>
      <c r="DN411" s="62">
        <v>0</v>
      </c>
      <c r="DO411" s="62">
        <v>14.16</v>
      </c>
      <c r="DP411" s="62">
        <v>13595</v>
      </c>
      <c r="DQ411" s="62">
        <v>47.226206354594183</v>
      </c>
      <c r="DR411" s="62">
        <v>0</v>
      </c>
      <c r="DS411" s="62">
        <v>0</v>
      </c>
      <c r="DT411" s="62">
        <v>0</v>
      </c>
      <c r="DU411" s="62">
        <v>0</v>
      </c>
      <c r="DV411" s="62">
        <v>0</v>
      </c>
      <c r="DW411" s="62">
        <v>0</v>
      </c>
      <c r="DX411" s="62">
        <v>14.14</v>
      </c>
      <c r="DY411" s="62">
        <v>8555</v>
      </c>
      <c r="DZ411" s="62">
        <v>32.742371971681706</v>
      </c>
      <c r="EA411" s="62"/>
      <c r="EB411" s="62"/>
      <c r="EC411" s="62"/>
      <c r="ED411" s="62"/>
      <c r="EE411" s="62"/>
      <c r="EF411" s="62"/>
      <c r="EG411" s="62">
        <v>14.12</v>
      </c>
      <c r="EH411" s="62">
        <v>204930</v>
      </c>
      <c r="EI411" s="62">
        <v>848.36637502840483</v>
      </c>
      <c r="EJ411" s="62"/>
      <c r="EK411" s="62">
        <v>0</v>
      </c>
      <c r="EL411" s="62">
        <v>0</v>
      </c>
      <c r="EM411" s="62">
        <v>0</v>
      </c>
      <c r="EN411" s="62">
        <v>0</v>
      </c>
      <c r="EO411" s="62">
        <v>0</v>
      </c>
      <c r="EP411" s="62">
        <v>14.14</v>
      </c>
      <c r="EQ411" s="62">
        <v>845</v>
      </c>
      <c r="ER411" s="62">
        <v>3.7383898640067894</v>
      </c>
      <c r="ES411" s="62">
        <v>14.16</v>
      </c>
      <c r="ET411" s="62">
        <v>18340</v>
      </c>
      <c r="EU411" s="62">
        <v>86.085763828576049</v>
      </c>
      <c r="EV411" s="62">
        <v>14.15</v>
      </c>
      <c r="EW411" s="62">
        <v>605</v>
      </c>
      <c r="EX411" s="62">
        <v>2.9944576018535112</v>
      </c>
      <c r="EY411" s="62">
        <v>14.16</v>
      </c>
      <c r="EZ411" s="62">
        <v>75685</v>
      </c>
      <c r="FA411" s="62">
        <v>391.50090687250781</v>
      </c>
      <c r="FB411" s="62">
        <v>14.16</v>
      </c>
      <c r="FC411" s="62">
        <v>14095</v>
      </c>
      <c r="FD411" s="62">
        <v>75.762129684187116</v>
      </c>
      <c r="FE411" s="62">
        <v>14.2</v>
      </c>
      <c r="FF411" s="62">
        <v>13130</v>
      </c>
      <c r="FG411" s="62">
        <v>72.91159353156506</v>
      </c>
      <c r="FH411" s="62">
        <v>14.16</v>
      </c>
      <c r="FI411" s="62">
        <v>490</v>
      </c>
      <c r="FJ411" s="62">
        <v>2.8138514053404791</v>
      </c>
      <c r="FK411" s="62">
        <v>14.17</v>
      </c>
      <c r="FL411" s="76">
        <v>21315</v>
      </c>
      <c r="FM411" s="76">
        <v>125.68552977454389</v>
      </c>
      <c r="FN411" s="76">
        <v>14.143000000000001</v>
      </c>
      <c r="FO411" s="76">
        <v>6000</v>
      </c>
      <c r="FP411" s="76">
        <v>36.241895118329005</v>
      </c>
      <c r="FQ411" s="76">
        <v>14.12</v>
      </c>
      <c r="FR411" s="76">
        <v>3690</v>
      </c>
      <c r="FS411" s="76">
        <v>22.757019809801058</v>
      </c>
      <c r="FT411" s="76">
        <v>14.12</v>
      </c>
      <c r="FU411" s="76">
        <v>5</v>
      </c>
      <c r="FV411" s="76">
        <v>3.1401588071037892E-2</v>
      </c>
      <c r="FW411" s="76">
        <v>14.12</v>
      </c>
      <c r="FX411" s="76">
        <v>189350</v>
      </c>
      <c r="FY411" s="76">
        <v>1207.3143969293453</v>
      </c>
      <c r="FZ411" s="76">
        <v>14.131</v>
      </c>
      <c r="GA411" s="76">
        <v>0</v>
      </c>
      <c r="GB411" s="76">
        <v>0</v>
      </c>
      <c r="GC411" s="62">
        <v>14.141999999999999</v>
      </c>
      <c r="GD411" s="62">
        <v>0</v>
      </c>
      <c r="GE411" s="62">
        <v>0</v>
      </c>
      <c r="GF411" s="62">
        <v>14.151999999999999</v>
      </c>
      <c r="GG411" s="62">
        <v>0</v>
      </c>
      <c r="GH411" s="62">
        <v>0</v>
      </c>
      <c r="GI411" s="62">
        <v>14.161</v>
      </c>
      <c r="GJ411" s="62">
        <v>720</v>
      </c>
      <c r="GK411" s="62">
        <v>4.7662619171374923</v>
      </c>
      <c r="GL411" s="62">
        <v>14.176</v>
      </c>
      <c r="GM411" s="62">
        <v>0</v>
      </c>
      <c r="GN411" s="62">
        <v>0</v>
      </c>
      <c r="GO411" s="62">
        <v>14.19</v>
      </c>
      <c r="GP411" s="62">
        <v>25605</v>
      </c>
      <c r="GQ411" s="62">
        <v>171.62617045504095</v>
      </c>
      <c r="GR411" s="62">
        <v>14.199</v>
      </c>
      <c r="GS411" s="62">
        <v>0</v>
      </c>
      <c r="GT411" s="62">
        <v>0</v>
      </c>
      <c r="GU411" s="62">
        <v>14.207000000000001</v>
      </c>
      <c r="GV411" s="62">
        <v>19010</v>
      </c>
      <c r="GW411" s="62">
        <v>126.69577848665611</v>
      </c>
      <c r="GX411" s="62">
        <v>14.214</v>
      </c>
      <c r="GY411" s="62">
        <v>0</v>
      </c>
      <c r="GZ411" s="62">
        <v>0</v>
      </c>
      <c r="HA411" s="62">
        <v>14.22</v>
      </c>
      <c r="HB411" s="62">
        <v>21335</v>
      </c>
      <c r="HC411" s="62">
        <v>139.31615233195416</v>
      </c>
      <c r="HD411" s="62">
        <v>14.236000000000001</v>
      </c>
      <c r="HE411" s="62">
        <v>0</v>
      </c>
      <c r="HF411" s="62">
        <v>0</v>
      </c>
      <c r="HG411" s="62">
        <v>0</v>
      </c>
      <c r="HH411" s="62">
        <v>0</v>
      </c>
      <c r="HI411" s="62">
        <v>0</v>
      </c>
      <c r="HJ411" s="62">
        <v>0</v>
      </c>
      <c r="HK411" s="62">
        <v>0</v>
      </c>
      <c r="HL411" s="62">
        <v>0</v>
      </c>
      <c r="HM411" s="62">
        <v>14.27</v>
      </c>
      <c r="HN411" s="62">
        <v>1000</v>
      </c>
      <c r="HO411" s="62">
        <v>5.4577448621763303</v>
      </c>
      <c r="HP411" s="62">
        <v>14.27</v>
      </c>
      <c r="HQ411" s="62">
        <v>1000</v>
      </c>
      <c r="HR411" s="62">
        <v>5.1382651116506928</v>
      </c>
    </row>
    <row r="412" spans="32:226" s="43" customFormat="1">
      <c r="AF412" s="54">
        <v>42601</v>
      </c>
      <c r="AG412" s="43">
        <v>13.98</v>
      </c>
      <c r="AH412" s="43">
        <v>34840</v>
      </c>
      <c r="AI412" s="43">
        <f t="shared" si="94"/>
        <v>34840</v>
      </c>
      <c r="AK412" s="58">
        <f t="shared" si="95"/>
        <v>42244</v>
      </c>
      <c r="AL412" s="43">
        <f t="shared" si="100"/>
        <v>407</v>
      </c>
      <c r="AM412" s="43">
        <f>IF(AK412="","",NETWORKDAYS(AK412,$AM$2,FERIADOS!$A$1:$A$830)-1)</f>
        <v>337</v>
      </c>
      <c r="AN412" s="63">
        <v>3.5815000000000001</v>
      </c>
      <c r="AO412" s="43">
        <f t="shared" si="96"/>
        <v>13.95</v>
      </c>
      <c r="AP412" s="50">
        <f t="shared" si="97"/>
        <v>339955</v>
      </c>
      <c r="AQ412" s="59">
        <f t="shared" si="99"/>
        <v>935.46458303070244</v>
      </c>
      <c r="AR412" s="59">
        <f t="shared" si="98"/>
        <v>0</v>
      </c>
      <c r="AS412" s="72">
        <v>42244</v>
      </c>
      <c r="AT412" s="73">
        <v>4244.0096158957185</v>
      </c>
      <c r="AU412" s="62">
        <v>0</v>
      </c>
      <c r="AV412" s="62">
        <v>0</v>
      </c>
      <c r="AW412" s="62">
        <v>0</v>
      </c>
      <c r="AX412" s="62">
        <v>0</v>
      </c>
      <c r="AY412" s="62">
        <v>0</v>
      </c>
      <c r="AZ412" s="62">
        <v>0</v>
      </c>
      <c r="BA412" s="62">
        <v>14.153</v>
      </c>
      <c r="BB412" s="62">
        <v>181015</v>
      </c>
      <c r="BC412" s="62">
        <v>41.638780168605123</v>
      </c>
      <c r="BD412" s="62">
        <v>14.131</v>
      </c>
      <c r="BE412" s="62">
        <v>11100</v>
      </c>
      <c r="BF412" s="62">
        <v>0.32276894251977228</v>
      </c>
      <c r="BG412" s="62">
        <v>14.162000000000001</v>
      </c>
      <c r="BH412" s="62">
        <v>18625</v>
      </c>
      <c r="BI412" s="62">
        <v>7.9441973267578474</v>
      </c>
      <c r="BJ412" s="62">
        <v>14.22</v>
      </c>
      <c r="BK412" s="62">
        <v>18700</v>
      </c>
      <c r="BL412" s="62">
        <v>11.393404138107881</v>
      </c>
      <c r="BM412" s="62">
        <v>14.215</v>
      </c>
      <c r="BN412" s="74">
        <v>119370</v>
      </c>
      <c r="BO412" s="75">
        <v>96.227140304081601</v>
      </c>
      <c r="BP412" s="62">
        <v>14.23</v>
      </c>
      <c r="BQ412" s="62">
        <v>1015</v>
      </c>
      <c r="BR412" s="62">
        <v>0.99556702210209458</v>
      </c>
      <c r="BS412" s="62">
        <v>14.25</v>
      </c>
      <c r="BT412" s="62">
        <v>6350</v>
      </c>
      <c r="BU412" s="62">
        <v>7.2592952953780658</v>
      </c>
      <c r="BV412" s="62">
        <v>14.244999999999999</v>
      </c>
      <c r="BW412" s="62">
        <v>43035</v>
      </c>
      <c r="BX412" s="62">
        <v>57.123254959534094</v>
      </c>
      <c r="BY412" s="62">
        <v>14.26</v>
      </c>
      <c r="BZ412" s="62">
        <v>425</v>
      </c>
      <c r="CA412" s="62">
        <v>0.63349377513513616</v>
      </c>
      <c r="CB412" s="62">
        <v>14.26</v>
      </c>
      <c r="CC412" s="62">
        <v>1400</v>
      </c>
      <c r="CD412" s="62">
        <v>2.321717964182946</v>
      </c>
      <c r="CE412" s="62">
        <v>14.25</v>
      </c>
      <c r="CF412" s="62">
        <v>43420</v>
      </c>
      <c r="CG412" s="62">
        <v>79.470780231888398</v>
      </c>
      <c r="CH412" s="62">
        <v>14.212</v>
      </c>
      <c r="CI412" s="62">
        <v>15</v>
      </c>
      <c r="CJ412" s="62">
        <v>2.9872431506672625E-2</v>
      </c>
      <c r="CK412" s="62">
        <v>0</v>
      </c>
      <c r="CL412" s="62">
        <v>0</v>
      </c>
      <c r="CM412" s="62">
        <v>0</v>
      </c>
      <c r="CN412" s="62">
        <v>14.15</v>
      </c>
      <c r="CO412" s="62">
        <v>6420</v>
      </c>
      <c r="CP412" s="62">
        <v>14.878285531411516</v>
      </c>
      <c r="CQ412" s="62">
        <v>14.012</v>
      </c>
      <c r="CR412" s="62">
        <v>0</v>
      </c>
      <c r="CS412" s="62">
        <v>0</v>
      </c>
      <c r="CT412" s="62">
        <v>14.012</v>
      </c>
      <c r="CU412" s="62">
        <v>0</v>
      </c>
      <c r="CV412" s="62">
        <v>0</v>
      </c>
      <c r="CW412" s="62">
        <v>14.012</v>
      </c>
      <c r="CX412" s="62">
        <v>339955</v>
      </c>
      <c r="CY412" s="62">
        <v>935.46458303070244</v>
      </c>
      <c r="CZ412" s="62">
        <v>0</v>
      </c>
      <c r="DA412" s="62">
        <v>0</v>
      </c>
      <c r="DB412" s="62">
        <v>0</v>
      </c>
      <c r="DC412" s="62">
        <v>0</v>
      </c>
      <c r="DD412" s="62">
        <v>0</v>
      </c>
      <c r="DE412" s="62">
        <v>0</v>
      </c>
      <c r="DF412" s="62">
        <v>13.87</v>
      </c>
      <c r="DG412" s="62">
        <v>4605</v>
      </c>
      <c r="DH412" s="62">
        <v>14.6129111843295</v>
      </c>
      <c r="DI412" s="62">
        <v>0</v>
      </c>
      <c r="DJ412" s="62">
        <v>0</v>
      </c>
      <c r="DK412" s="62">
        <v>0</v>
      </c>
      <c r="DL412" s="62">
        <v>0</v>
      </c>
      <c r="DM412" s="62">
        <v>0</v>
      </c>
      <c r="DN412" s="62">
        <v>0</v>
      </c>
      <c r="DO412" s="62">
        <v>13.85</v>
      </c>
      <c r="DP412" s="62">
        <v>21735</v>
      </c>
      <c r="DQ412" s="62">
        <v>77.041701210671178</v>
      </c>
      <c r="DR412" s="62">
        <v>0</v>
      </c>
      <c r="DS412" s="62">
        <v>0</v>
      </c>
      <c r="DT412" s="62">
        <v>0</v>
      </c>
      <c r="DU412" s="62">
        <v>0</v>
      </c>
      <c r="DV412" s="62">
        <v>0</v>
      </c>
      <c r="DW412" s="62">
        <v>0</v>
      </c>
      <c r="DX412" s="62">
        <v>13.8</v>
      </c>
      <c r="DY412" s="62">
        <v>29055</v>
      </c>
      <c r="DZ412" s="62">
        <v>113.60907920824606</v>
      </c>
      <c r="EA412" s="62"/>
      <c r="EB412" s="62"/>
      <c r="EC412" s="62"/>
      <c r="ED412" s="62"/>
      <c r="EE412" s="62"/>
      <c r="EF412" s="62"/>
      <c r="EG412" s="62">
        <v>13.79</v>
      </c>
      <c r="EH412" s="62">
        <v>214805</v>
      </c>
      <c r="EI412" s="62">
        <v>908.7114000686596</v>
      </c>
      <c r="EJ412" s="62"/>
      <c r="EK412" s="62">
        <v>0</v>
      </c>
      <c r="EL412" s="62">
        <v>0</v>
      </c>
      <c r="EM412" s="62">
        <v>0</v>
      </c>
      <c r="EN412" s="62">
        <v>0</v>
      </c>
      <c r="EO412" s="62">
        <v>0</v>
      </c>
      <c r="EP412" s="62">
        <v>13.795</v>
      </c>
      <c r="EQ412" s="62">
        <v>595</v>
      </c>
      <c r="ER412" s="62">
        <v>2.6926912265418026</v>
      </c>
      <c r="ES412" s="62">
        <v>13.8</v>
      </c>
      <c r="ET412" s="62">
        <v>6550</v>
      </c>
      <c r="EU412" s="62">
        <v>31.4848602848908</v>
      </c>
      <c r="EV412" s="62">
        <v>13.8</v>
      </c>
      <c r="EW412" s="62">
        <v>140</v>
      </c>
      <c r="EX412" s="62">
        <v>0.70984292307399044</v>
      </c>
      <c r="EY412" s="62">
        <v>13.8</v>
      </c>
      <c r="EZ412" s="62">
        <v>92785</v>
      </c>
      <c r="FA412" s="62">
        <v>492.17887735894931</v>
      </c>
      <c r="FB412" s="62">
        <v>13.816000000000001</v>
      </c>
      <c r="FC412" s="62">
        <v>80</v>
      </c>
      <c r="FD412" s="62">
        <v>0.44097852820387706</v>
      </c>
      <c r="FE412" s="62">
        <v>13.83</v>
      </c>
      <c r="FF412" s="62">
        <v>9335</v>
      </c>
      <c r="FG412" s="62">
        <v>53.253966915942151</v>
      </c>
      <c r="FH412" s="62">
        <v>13.803000000000001</v>
      </c>
      <c r="FI412" s="62">
        <v>1330</v>
      </c>
      <c r="FJ412" s="62">
        <v>7.8479095563759627</v>
      </c>
      <c r="FK412" s="62">
        <v>13.78</v>
      </c>
      <c r="FL412" s="76">
        <v>5315</v>
      </c>
      <c r="FM412" s="76">
        <v>32.27683683080275</v>
      </c>
      <c r="FN412" s="76">
        <v>13.76</v>
      </c>
      <c r="FO412" s="76">
        <v>5</v>
      </c>
      <c r="FP412" s="76">
        <v>3.1118241222803083E-2</v>
      </c>
      <c r="FQ412" s="76">
        <v>13.742000000000001</v>
      </c>
      <c r="FR412" s="76">
        <v>105</v>
      </c>
      <c r="FS412" s="76">
        <v>0.66755821898410617</v>
      </c>
      <c r="FT412" s="76">
        <v>13.725</v>
      </c>
      <c r="FU412" s="76">
        <v>210</v>
      </c>
      <c r="FV412" s="76">
        <v>1.3619441321758052</v>
      </c>
      <c r="FW412" s="76">
        <v>13.71</v>
      </c>
      <c r="FX412" s="76">
        <v>148570</v>
      </c>
      <c r="FY412" s="76">
        <v>979.86713198199504</v>
      </c>
      <c r="FZ412" s="76">
        <v>13.723000000000001</v>
      </c>
      <c r="GA412" s="76">
        <v>10</v>
      </c>
      <c r="GB412" s="76">
        <v>6.679171886881935E-2</v>
      </c>
      <c r="GC412" s="62">
        <v>13.734999999999999</v>
      </c>
      <c r="GD412" s="62">
        <v>5</v>
      </c>
      <c r="GE412" s="62">
        <v>3.376239077495629E-2</v>
      </c>
      <c r="GF412" s="62">
        <v>13.746</v>
      </c>
      <c r="GG412" s="62">
        <v>190</v>
      </c>
      <c r="GH412" s="62">
        <v>1.2952965849758307</v>
      </c>
      <c r="GI412" s="62">
        <v>13.756</v>
      </c>
      <c r="GJ412" s="62">
        <v>775</v>
      </c>
      <c r="GK412" s="62">
        <v>5.3234048100509828</v>
      </c>
      <c r="GL412" s="62">
        <v>13.774000000000001</v>
      </c>
      <c r="GM412" s="62">
        <v>0</v>
      </c>
      <c r="GN412" s="62">
        <v>0</v>
      </c>
      <c r="GO412" s="62">
        <v>13.79</v>
      </c>
      <c r="GP412" s="62">
        <v>8080</v>
      </c>
      <c r="GQ412" s="62">
        <v>56.370290684359574</v>
      </c>
      <c r="GR412" s="62">
        <v>13.798999999999999</v>
      </c>
      <c r="GS412" s="62">
        <v>0</v>
      </c>
      <c r="GT412" s="62">
        <v>0</v>
      </c>
      <c r="GU412" s="62">
        <v>13.807</v>
      </c>
      <c r="GV412" s="62">
        <v>90</v>
      </c>
      <c r="GW412" s="62">
        <v>0.62643803618727001</v>
      </c>
      <c r="GX412" s="62">
        <v>13.814</v>
      </c>
      <c r="GY412" s="62">
        <v>0</v>
      </c>
      <c r="GZ412" s="62">
        <v>0</v>
      </c>
      <c r="HA412" s="62">
        <v>13.82</v>
      </c>
      <c r="HB412" s="62">
        <v>30365</v>
      </c>
      <c r="HC412" s="62">
        <v>207.80168267752191</v>
      </c>
      <c r="HD412" s="62">
        <v>13.836</v>
      </c>
      <c r="HE412" s="62">
        <v>0</v>
      </c>
      <c r="HF412" s="62">
        <v>0</v>
      </c>
      <c r="HG412" s="62">
        <v>0</v>
      </c>
      <c r="HH412" s="62">
        <v>0</v>
      </c>
      <c r="HI412" s="62">
        <v>0</v>
      </c>
      <c r="HJ412" s="62">
        <v>0</v>
      </c>
      <c r="HK412" s="62">
        <v>0</v>
      </c>
      <c r="HL412" s="62">
        <v>0</v>
      </c>
      <c r="HM412" s="62">
        <v>13.87</v>
      </c>
      <c r="HN412" s="62">
        <v>0</v>
      </c>
      <c r="HO412" s="62">
        <v>0</v>
      </c>
      <c r="HP412" s="62">
        <v>13.87</v>
      </c>
      <c r="HQ412" s="62">
        <v>0</v>
      </c>
      <c r="HR412" s="62">
        <v>0</v>
      </c>
    </row>
    <row r="413" spans="32:226" s="43" customFormat="1">
      <c r="AF413" s="54">
        <v>42604</v>
      </c>
      <c r="AG413" s="43">
        <v>13.984999999999999</v>
      </c>
      <c r="AH413" s="43">
        <v>44405</v>
      </c>
      <c r="AI413" s="43">
        <f t="shared" si="94"/>
        <v>44405</v>
      </c>
      <c r="AK413" s="58">
        <f t="shared" si="95"/>
        <v>42243</v>
      </c>
      <c r="AL413" s="43">
        <f t="shared" si="100"/>
        <v>408</v>
      </c>
      <c r="AM413" s="43">
        <f>IF(AK413="","",NETWORKDAYS(AK413,$AM$2,FERIADOS!$A$1:$A$830)-1)</f>
        <v>338</v>
      </c>
      <c r="AN413" s="63">
        <v>3.5537000000000001</v>
      </c>
      <c r="AO413" s="43">
        <f t="shared" si="96"/>
        <v>13.87</v>
      </c>
      <c r="AP413" s="50">
        <f t="shared" si="97"/>
        <v>257920</v>
      </c>
      <c r="AQ413" s="59">
        <f t="shared" si="99"/>
        <v>718.20922731395422</v>
      </c>
      <c r="AR413" s="59">
        <f t="shared" si="98"/>
        <v>0</v>
      </c>
      <c r="AS413" s="72">
        <v>42243</v>
      </c>
      <c r="AT413" s="73">
        <v>3501.5063821684489</v>
      </c>
      <c r="AU413" s="62">
        <v>0</v>
      </c>
      <c r="AV413" s="62">
        <v>0</v>
      </c>
      <c r="AW413" s="62">
        <v>0</v>
      </c>
      <c r="AX413" s="62">
        <v>0</v>
      </c>
      <c r="AY413" s="62">
        <v>0</v>
      </c>
      <c r="AZ413" s="62">
        <v>0</v>
      </c>
      <c r="BA413" s="62">
        <v>14.15</v>
      </c>
      <c r="BB413" s="62">
        <v>259260</v>
      </c>
      <c r="BC413" s="62">
        <v>62.57722955614166</v>
      </c>
      <c r="BD413" s="62">
        <v>14.131</v>
      </c>
      <c r="BE413" s="62">
        <v>4035</v>
      </c>
      <c r="BF413" s="62">
        <v>0.15758230085684052</v>
      </c>
      <c r="BG413" s="62">
        <v>14.161</v>
      </c>
      <c r="BH413" s="62">
        <v>11255</v>
      </c>
      <c r="BI413" s="62">
        <v>4.9431636726839736</v>
      </c>
      <c r="BJ413" s="62">
        <v>14.2</v>
      </c>
      <c r="BK413" s="62">
        <v>41710</v>
      </c>
      <c r="BL413" s="62">
        <v>25.997626062629841</v>
      </c>
      <c r="BM413" s="62">
        <v>14.21</v>
      </c>
      <c r="BN413" s="74">
        <v>56680</v>
      </c>
      <c r="BO413" s="75">
        <v>46.556082785439749</v>
      </c>
      <c r="BP413" s="62">
        <v>14.205</v>
      </c>
      <c r="BQ413" s="62">
        <v>100</v>
      </c>
      <c r="BR413" s="62">
        <v>9.9755107900768331E-2</v>
      </c>
      <c r="BS413" s="62">
        <v>14.21</v>
      </c>
      <c r="BT413" s="62">
        <v>100</v>
      </c>
      <c r="BU413" s="62">
        <v>0.11612807794746921</v>
      </c>
      <c r="BV413" s="62">
        <v>14.225</v>
      </c>
      <c r="BW413" s="62">
        <v>51345</v>
      </c>
      <c r="BX413" s="62">
        <v>69.133655824868512</v>
      </c>
      <c r="BY413" s="62">
        <v>14.217000000000001</v>
      </c>
      <c r="BZ413" s="62">
        <v>1750</v>
      </c>
      <c r="CA413" s="62">
        <v>2.6448219930154493</v>
      </c>
      <c r="CB413" s="62">
        <v>14.21</v>
      </c>
      <c r="CC413" s="62">
        <v>1500</v>
      </c>
      <c r="CD413" s="62">
        <v>2.5208809988966947</v>
      </c>
      <c r="CE413" s="62">
        <v>14.17</v>
      </c>
      <c r="CF413" s="62">
        <v>22855</v>
      </c>
      <c r="CG413" s="62">
        <v>42.390351968430963</v>
      </c>
      <c r="CH413" s="62">
        <v>14.135</v>
      </c>
      <c r="CI413" s="62">
        <v>820</v>
      </c>
      <c r="CJ413" s="62">
        <v>1.6541694113215246</v>
      </c>
      <c r="CK413" s="62">
        <v>0</v>
      </c>
      <c r="CL413" s="62">
        <v>0</v>
      </c>
      <c r="CM413" s="62">
        <v>0</v>
      </c>
      <c r="CN413" s="62">
        <v>14.08</v>
      </c>
      <c r="CO413" s="62">
        <v>5600</v>
      </c>
      <c r="CP413" s="62">
        <v>13.136870680403565</v>
      </c>
      <c r="CQ413" s="62">
        <v>13.935</v>
      </c>
      <c r="CR413" s="62">
        <v>0</v>
      </c>
      <c r="CS413" s="62">
        <v>0</v>
      </c>
      <c r="CT413" s="62">
        <v>13.935</v>
      </c>
      <c r="CU413" s="62">
        <v>0</v>
      </c>
      <c r="CV413" s="62">
        <v>0</v>
      </c>
      <c r="CW413" s="62">
        <v>13.935</v>
      </c>
      <c r="CX413" s="62">
        <v>257920</v>
      </c>
      <c r="CY413" s="62">
        <v>718.20922731395422</v>
      </c>
      <c r="CZ413" s="62">
        <v>0</v>
      </c>
      <c r="DA413" s="62">
        <v>0</v>
      </c>
      <c r="DB413" s="62">
        <v>0</v>
      </c>
      <c r="DC413" s="62">
        <v>0</v>
      </c>
      <c r="DD413" s="62">
        <v>0</v>
      </c>
      <c r="DE413" s="62">
        <v>0</v>
      </c>
      <c r="DF413" s="62">
        <v>13.8</v>
      </c>
      <c r="DG413" s="62">
        <v>7625</v>
      </c>
      <c r="DH413" s="62">
        <v>24.472710120102388</v>
      </c>
      <c r="DI413" s="62">
        <v>0</v>
      </c>
      <c r="DJ413" s="62">
        <v>0</v>
      </c>
      <c r="DK413" s="62">
        <v>0</v>
      </c>
      <c r="DL413" s="62">
        <v>0</v>
      </c>
      <c r="DM413" s="62">
        <v>0</v>
      </c>
      <c r="DN413" s="62">
        <v>0</v>
      </c>
      <c r="DO413" s="62">
        <v>13.78</v>
      </c>
      <c r="DP413" s="62">
        <v>18820</v>
      </c>
      <c r="DQ413" s="62">
        <v>67.459537997230356</v>
      </c>
      <c r="DR413" s="62">
        <v>0</v>
      </c>
      <c r="DS413" s="62">
        <v>0</v>
      </c>
      <c r="DT413" s="62">
        <v>0</v>
      </c>
      <c r="DU413" s="62">
        <v>0</v>
      </c>
      <c r="DV413" s="62">
        <v>0</v>
      </c>
      <c r="DW413" s="62">
        <v>0</v>
      </c>
      <c r="DX413" s="62">
        <v>13.74</v>
      </c>
      <c r="DY413" s="62">
        <v>12950</v>
      </c>
      <c r="DZ413" s="62">
        <v>51.186593131900416</v>
      </c>
      <c r="EA413" s="62"/>
      <c r="EB413" s="62"/>
      <c r="EC413" s="62"/>
      <c r="ED413" s="62"/>
      <c r="EE413" s="62"/>
      <c r="EF413" s="62"/>
      <c r="EG413" s="62">
        <v>13.71</v>
      </c>
      <c r="EH413" s="62">
        <v>135155</v>
      </c>
      <c r="EI413" s="62">
        <v>578.27260179924951</v>
      </c>
      <c r="EJ413" s="62"/>
      <c r="EK413" s="62">
        <v>0</v>
      </c>
      <c r="EL413" s="62">
        <v>0</v>
      </c>
      <c r="EM413" s="62">
        <v>0</v>
      </c>
      <c r="EN413" s="62">
        <v>0</v>
      </c>
      <c r="EO413" s="62">
        <v>0</v>
      </c>
      <c r="EP413" s="62">
        <v>13.73</v>
      </c>
      <c r="EQ413" s="62">
        <v>355</v>
      </c>
      <c r="ER413" s="62">
        <v>1.6241132832415444</v>
      </c>
      <c r="ES413" s="62">
        <v>13.75</v>
      </c>
      <c r="ET413" s="62">
        <v>6335</v>
      </c>
      <c r="EU413" s="62">
        <v>30.768688977195957</v>
      </c>
      <c r="EV413" s="62">
        <v>13.755000000000001</v>
      </c>
      <c r="EW413" s="62">
        <v>35</v>
      </c>
      <c r="EX413" s="62">
        <v>0.17927692408906426</v>
      </c>
      <c r="EY413" s="62">
        <v>13.76</v>
      </c>
      <c r="EZ413" s="62">
        <v>88450</v>
      </c>
      <c r="FA413" s="62">
        <v>473.89638898768567</v>
      </c>
      <c r="FB413" s="62">
        <v>13.781000000000001</v>
      </c>
      <c r="FC413" s="62">
        <v>10</v>
      </c>
      <c r="FD413" s="62">
        <v>5.5664980500909428E-2</v>
      </c>
      <c r="FE413" s="62">
        <v>13.8</v>
      </c>
      <c r="FF413" s="62">
        <v>20800</v>
      </c>
      <c r="FG413" s="62">
        <v>119.80228524411581</v>
      </c>
      <c r="FH413" s="62">
        <v>13.789</v>
      </c>
      <c r="FI413" s="62">
        <v>2370</v>
      </c>
      <c r="FJ413" s="62">
        <v>14.109327583838418</v>
      </c>
      <c r="FK413" s="62">
        <v>13.78</v>
      </c>
      <c r="FL413" s="76">
        <v>11740</v>
      </c>
      <c r="FM413" s="76">
        <v>71.881272516784762</v>
      </c>
      <c r="FN413" s="76">
        <v>13.763</v>
      </c>
      <c r="FO413" s="76">
        <v>0</v>
      </c>
      <c r="FP413" s="76">
        <v>0</v>
      </c>
      <c r="FQ413" s="76">
        <v>13.747</v>
      </c>
      <c r="FR413" s="76">
        <v>670</v>
      </c>
      <c r="FS413" s="76">
        <v>4.2932261102322036</v>
      </c>
      <c r="FT413" s="76">
        <v>13.733000000000001</v>
      </c>
      <c r="FU413" s="76">
        <v>0</v>
      </c>
      <c r="FV413" s="76">
        <v>0</v>
      </c>
      <c r="FW413" s="76">
        <v>13.72</v>
      </c>
      <c r="FX413" s="76">
        <v>113825</v>
      </c>
      <c r="FY413" s="76">
        <v>756.34276607105426</v>
      </c>
      <c r="FZ413" s="76">
        <v>13.734</v>
      </c>
      <c r="GA413" s="76">
        <v>0</v>
      </c>
      <c r="GB413" s="76">
        <v>0</v>
      </c>
      <c r="GC413" s="62">
        <v>13.747999999999999</v>
      </c>
      <c r="GD413" s="62">
        <v>5</v>
      </c>
      <c r="GE413" s="62">
        <v>3.4005872918688992E-2</v>
      </c>
      <c r="GF413" s="62">
        <v>13.760999999999999</v>
      </c>
      <c r="GG413" s="62">
        <v>10</v>
      </c>
      <c r="GH413" s="62">
        <v>6.8652573848827197E-2</v>
      </c>
      <c r="GI413" s="62">
        <v>13.772</v>
      </c>
      <c r="GJ413" s="62">
        <v>765</v>
      </c>
      <c r="GK413" s="62">
        <v>5.290988497526401</v>
      </c>
      <c r="GL413" s="62">
        <v>13.792</v>
      </c>
      <c r="GM413" s="62">
        <v>0</v>
      </c>
      <c r="GN413" s="62">
        <v>0</v>
      </c>
      <c r="GO413" s="62">
        <v>13.81</v>
      </c>
      <c r="GP413" s="62">
        <v>15145</v>
      </c>
      <c r="GQ413" s="62">
        <v>106.33359397280836</v>
      </c>
      <c r="GR413" s="62">
        <v>13.831</v>
      </c>
      <c r="GS413" s="62">
        <v>0</v>
      </c>
      <c r="GT413" s="62">
        <v>0</v>
      </c>
      <c r="GU413" s="62">
        <v>13.849</v>
      </c>
      <c r="GV413" s="62">
        <v>370</v>
      </c>
      <c r="GW413" s="62">
        <v>2.5865150744077003</v>
      </c>
      <c r="GX413" s="62">
        <v>13.865</v>
      </c>
      <c r="GY413" s="62">
        <v>0</v>
      </c>
      <c r="GZ413" s="62">
        <v>0</v>
      </c>
      <c r="HA413" s="62">
        <v>13.88</v>
      </c>
      <c r="HB413" s="62">
        <v>27910</v>
      </c>
      <c r="HC413" s="62">
        <v>191.43496938054591</v>
      </c>
      <c r="HD413" s="62">
        <v>13.896000000000001</v>
      </c>
      <c r="HE413" s="62">
        <v>0</v>
      </c>
      <c r="HF413" s="62">
        <v>0</v>
      </c>
      <c r="HG413" s="62">
        <v>0</v>
      </c>
      <c r="HH413" s="62">
        <v>0</v>
      </c>
      <c r="HI413" s="62">
        <v>0</v>
      </c>
      <c r="HJ413" s="62">
        <v>0</v>
      </c>
      <c r="HK413" s="62">
        <v>0</v>
      </c>
      <c r="HL413" s="62">
        <v>0</v>
      </c>
      <c r="HM413" s="62">
        <v>13.93</v>
      </c>
      <c r="HN413" s="62">
        <v>1000</v>
      </c>
      <c r="HO413" s="62">
        <v>5.7996053299186157</v>
      </c>
      <c r="HP413" s="62">
        <v>13.93</v>
      </c>
      <c r="HQ413" s="62">
        <v>1000</v>
      </c>
      <c r="HR413" s="62">
        <v>5.4760519847614519</v>
      </c>
    </row>
    <row r="414" spans="32:226" s="43" customFormat="1">
      <c r="AF414" s="54">
        <v>42605</v>
      </c>
      <c r="AG414" s="43">
        <v>13.98</v>
      </c>
      <c r="AH414" s="43">
        <v>74025</v>
      </c>
      <c r="AI414" s="43">
        <f t="shared" si="94"/>
        <v>74025</v>
      </c>
      <c r="AK414" s="58">
        <f t="shared" si="95"/>
        <v>42242</v>
      </c>
      <c r="AL414" s="43">
        <f t="shared" si="100"/>
        <v>409</v>
      </c>
      <c r="AM414" s="43">
        <f>IF(AK414="","",NETWORKDAYS(AK414,$AM$2,FERIADOS!$A$1:$A$830)-1)</f>
        <v>339</v>
      </c>
      <c r="AN414" s="63">
        <v>3.5964</v>
      </c>
      <c r="AO414" s="43">
        <f t="shared" si="96"/>
        <v>13.96</v>
      </c>
      <c r="AP414" s="50">
        <f t="shared" si="97"/>
        <v>413090</v>
      </c>
      <c r="AQ414" s="59">
        <f t="shared" si="99"/>
        <v>1137.3074105808162</v>
      </c>
      <c r="AR414" s="59">
        <f t="shared" si="98"/>
        <v>0</v>
      </c>
      <c r="AS414" s="72">
        <v>42242</v>
      </c>
      <c r="AT414" s="73">
        <v>4261.6827664769517</v>
      </c>
      <c r="AU414" s="62">
        <v>0</v>
      </c>
      <c r="AV414" s="62">
        <v>0</v>
      </c>
      <c r="AW414" s="62">
        <v>0</v>
      </c>
      <c r="AX414" s="62">
        <v>0</v>
      </c>
      <c r="AY414" s="62">
        <v>0</v>
      </c>
      <c r="AZ414" s="62">
        <v>0</v>
      </c>
      <c r="BA414" s="62">
        <v>14.157</v>
      </c>
      <c r="BB414" s="62">
        <v>286555</v>
      </c>
      <c r="BC414" s="62">
        <v>71.035830214653274</v>
      </c>
      <c r="BD414" s="62">
        <v>14.131</v>
      </c>
      <c r="BE414" s="62">
        <v>2420</v>
      </c>
      <c r="BF414" s="62">
        <v>0.1166740459737078</v>
      </c>
      <c r="BG414" s="62">
        <v>14.170999999999999</v>
      </c>
      <c r="BH414" s="62">
        <v>43395</v>
      </c>
      <c r="BI414" s="62">
        <v>19.229969832021855</v>
      </c>
      <c r="BJ414" s="62">
        <v>14.225</v>
      </c>
      <c r="BK414" s="62">
        <v>40350</v>
      </c>
      <c r="BL414" s="62">
        <v>25.207600726407708</v>
      </c>
      <c r="BM414" s="62">
        <v>14.244999999999999</v>
      </c>
      <c r="BN414" s="74">
        <v>268035</v>
      </c>
      <c r="BO414" s="75">
        <v>219.81086416839037</v>
      </c>
      <c r="BP414" s="62">
        <v>14.244999999999999</v>
      </c>
      <c r="BQ414" s="62">
        <v>23170</v>
      </c>
      <c r="BR414" s="62">
        <v>23.026605306525948</v>
      </c>
      <c r="BS414" s="62">
        <v>14.255000000000001</v>
      </c>
      <c r="BT414" s="62">
        <v>245</v>
      </c>
      <c r="BU414" s="62">
        <v>0.28303189377768728</v>
      </c>
      <c r="BV414" s="62">
        <v>14.265000000000001</v>
      </c>
      <c r="BW414" s="62">
        <v>38050</v>
      </c>
      <c r="BX414" s="62">
        <v>50.908700529351123</v>
      </c>
      <c r="BY414" s="62">
        <v>14.260999999999999</v>
      </c>
      <c r="BZ414" s="62">
        <v>110</v>
      </c>
      <c r="CA414" s="62">
        <v>0.16505050979331856</v>
      </c>
      <c r="CB414" s="62">
        <v>14.257999999999999</v>
      </c>
      <c r="CC414" s="62">
        <v>20</v>
      </c>
      <c r="CD414" s="62">
        <v>3.3345239194874782E-2</v>
      </c>
      <c r="CE414" s="62">
        <v>14.255000000000001</v>
      </c>
      <c r="CF414" s="62">
        <v>43010</v>
      </c>
      <c r="CG414" s="62">
        <v>79.047286869881347</v>
      </c>
      <c r="CH414" s="62">
        <v>14.222</v>
      </c>
      <c r="CI414" s="62">
        <v>1970</v>
      </c>
      <c r="CJ414" s="62">
        <v>3.9358543559067249</v>
      </c>
      <c r="CK414" s="62">
        <v>0</v>
      </c>
      <c r="CL414" s="62">
        <v>0</v>
      </c>
      <c r="CM414" s="62">
        <v>0</v>
      </c>
      <c r="CN414" s="62">
        <v>14.17</v>
      </c>
      <c r="CO414" s="62">
        <v>74835</v>
      </c>
      <c r="CP414" s="62">
        <v>173.71572203515913</v>
      </c>
      <c r="CQ414" s="62">
        <v>14.025</v>
      </c>
      <c r="CR414" s="62">
        <v>775</v>
      </c>
      <c r="CS414" s="62">
        <v>1.913570654162656</v>
      </c>
      <c r="CT414" s="62">
        <v>14.025</v>
      </c>
      <c r="CU414" s="62">
        <v>775</v>
      </c>
      <c r="CV414" s="62">
        <v>2.0208381981360457</v>
      </c>
      <c r="CW414" s="62">
        <v>14.025</v>
      </c>
      <c r="CX414" s="62">
        <v>413090</v>
      </c>
      <c r="CY414" s="62">
        <v>1137.3074105808162</v>
      </c>
      <c r="CZ414" s="62">
        <v>0</v>
      </c>
      <c r="DA414" s="62">
        <v>0</v>
      </c>
      <c r="DB414" s="62">
        <v>0</v>
      </c>
      <c r="DC414" s="62">
        <v>0</v>
      </c>
      <c r="DD414" s="62">
        <v>0</v>
      </c>
      <c r="DE414" s="62">
        <v>0</v>
      </c>
      <c r="DF414" s="62">
        <v>13.87</v>
      </c>
      <c r="DG414" s="62">
        <v>3780</v>
      </c>
      <c r="DH414" s="62">
        <v>11.992475973302927</v>
      </c>
      <c r="DI414" s="62">
        <v>0</v>
      </c>
      <c r="DJ414" s="62">
        <v>0</v>
      </c>
      <c r="DK414" s="62">
        <v>0</v>
      </c>
      <c r="DL414" s="62">
        <v>0</v>
      </c>
      <c r="DM414" s="62">
        <v>0</v>
      </c>
      <c r="DN414" s="62">
        <v>0</v>
      </c>
      <c r="DO414" s="62">
        <v>13.85</v>
      </c>
      <c r="DP414" s="62">
        <v>9050</v>
      </c>
      <c r="DQ414" s="62">
        <v>32.050933479026895</v>
      </c>
      <c r="DR414" s="62">
        <v>0</v>
      </c>
      <c r="DS414" s="62">
        <v>0</v>
      </c>
      <c r="DT414" s="62">
        <v>0</v>
      </c>
      <c r="DU414" s="62">
        <v>0</v>
      </c>
      <c r="DV414" s="62">
        <v>0</v>
      </c>
      <c r="DW414" s="62">
        <v>0</v>
      </c>
      <c r="DX414" s="62">
        <v>13.821</v>
      </c>
      <c r="DY414" s="62">
        <v>7805</v>
      </c>
      <c r="DZ414" s="62">
        <v>30.45906744864666</v>
      </c>
      <c r="EA414" s="62"/>
      <c r="EB414" s="62"/>
      <c r="EC414" s="62"/>
      <c r="ED414" s="62"/>
      <c r="EE414" s="62"/>
      <c r="EF414" s="62"/>
      <c r="EG414" s="62">
        <v>13.8</v>
      </c>
      <c r="EH414" s="62">
        <v>183405</v>
      </c>
      <c r="EI414" s="62">
        <v>774.27330133118528</v>
      </c>
      <c r="EJ414" s="62"/>
      <c r="EK414" s="62">
        <v>0</v>
      </c>
      <c r="EL414" s="62">
        <v>0</v>
      </c>
      <c r="EM414" s="62">
        <v>0</v>
      </c>
      <c r="EN414" s="62">
        <v>0</v>
      </c>
      <c r="EO414" s="62">
        <v>0</v>
      </c>
      <c r="EP414" s="62">
        <v>13.821999999999999</v>
      </c>
      <c r="EQ414" s="62">
        <v>15105</v>
      </c>
      <c r="ER414" s="62">
        <v>68.157150339982564</v>
      </c>
      <c r="ES414" s="62">
        <v>13.84</v>
      </c>
      <c r="ET414" s="62">
        <v>15120</v>
      </c>
      <c r="EU414" s="62">
        <v>72.410096599209666</v>
      </c>
      <c r="EV414" s="62">
        <v>13.835000000000001</v>
      </c>
      <c r="EW414" s="62">
        <v>105</v>
      </c>
      <c r="EX414" s="62">
        <v>0.53033330432496661</v>
      </c>
      <c r="EY414" s="62">
        <v>13.83</v>
      </c>
      <c r="EZ414" s="62">
        <v>76140</v>
      </c>
      <c r="FA414" s="62">
        <v>402.30031141482203</v>
      </c>
      <c r="FB414" s="62">
        <v>13.846</v>
      </c>
      <c r="FC414" s="62">
        <v>155</v>
      </c>
      <c r="FD414" s="62">
        <v>0.85084999539564155</v>
      </c>
      <c r="FE414" s="62">
        <v>13.86</v>
      </c>
      <c r="FF414" s="62">
        <v>7250</v>
      </c>
      <c r="FG414" s="62">
        <v>41.179270081227685</v>
      </c>
      <c r="FH414" s="62">
        <v>13.837999999999999</v>
      </c>
      <c r="FI414" s="62">
        <v>40</v>
      </c>
      <c r="FJ414" s="62">
        <v>0.23489894451271906</v>
      </c>
      <c r="FK414" s="62">
        <v>13.82</v>
      </c>
      <c r="FL414" s="76">
        <v>2900</v>
      </c>
      <c r="FM414" s="76">
        <v>17.519418694905685</v>
      </c>
      <c r="FN414" s="76">
        <v>13.803000000000001</v>
      </c>
      <c r="FO414" s="76">
        <v>10</v>
      </c>
      <c r="FP414" s="76">
        <v>6.189210397704225E-2</v>
      </c>
      <c r="FQ414" s="76">
        <v>13.787000000000001</v>
      </c>
      <c r="FR414" s="76">
        <v>40</v>
      </c>
      <c r="FS414" s="76">
        <v>0.25282989342569212</v>
      </c>
      <c r="FT414" s="76">
        <v>13.773</v>
      </c>
      <c r="FU414" s="76">
        <v>5</v>
      </c>
      <c r="FV414" s="76">
        <v>3.2227651070772079E-2</v>
      </c>
      <c r="FW414" s="76">
        <v>13.76</v>
      </c>
      <c r="FX414" s="76">
        <v>130755</v>
      </c>
      <c r="FY414" s="76">
        <v>856.81547160028163</v>
      </c>
      <c r="FZ414" s="76">
        <v>13.773</v>
      </c>
      <c r="GA414" s="76">
        <v>5</v>
      </c>
      <c r="GB414" s="76">
        <v>3.3175001066609783E-2</v>
      </c>
      <c r="GC414" s="62">
        <v>13.785</v>
      </c>
      <c r="GD414" s="62">
        <v>10</v>
      </c>
      <c r="GE414" s="62">
        <v>6.7066881684519436E-2</v>
      </c>
      <c r="GF414" s="62">
        <v>13.795999999999999</v>
      </c>
      <c r="GG414" s="62">
        <v>0</v>
      </c>
      <c r="GH414" s="62">
        <v>0</v>
      </c>
      <c r="GI414" s="62">
        <v>13.806000000000001</v>
      </c>
      <c r="GJ414" s="62">
        <v>355</v>
      </c>
      <c r="GK414" s="62">
        <v>2.4211187736255395</v>
      </c>
      <c r="GL414" s="62">
        <v>13.824</v>
      </c>
      <c r="GM414" s="62">
        <v>0</v>
      </c>
      <c r="GN414" s="62">
        <v>0</v>
      </c>
      <c r="GO414" s="62">
        <v>13.84</v>
      </c>
      <c r="GP414" s="62">
        <v>6975</v>
      </c>
      <c r="GQ414" s="62">
        <v>48.285664696850134</v>
      </c>
      <c r="GR414" s="62">
        <v>13.864000000000001</v>
      </c>
      <c r="GS414" s="62">
        <v>0</v>
      </c>
      <c r="GT414" s="62">
        <v>0</v>
      </c>
      <c r="GU414" s="62">
        <v>13.9</v>
      </c>
      <c r="GV414" s="62">
        <v>55</v>
      </c>
      <c r="GW414" s="62">
        <v>0.37832229494503944</v>
      </c>
      <c r="GX414" s="62">
        <v>13.903</v>
      </c>
      <c r="GY414" s="62">
        <v>0</v>
      </c>
      <c r="GZ414" s="62">
        <v>0</v>
      </c>
      <c r="HA414" s="62">
        <v>13.92</v>
      </c>
      <c r="HB414" s="62">
        <v>13705</v>
      </c>
      <c r="HC414" s="62">
        <v>92.542378713497556</v>
      </c>
      <c r="HD414" s="62">
        <v>13.936</v>
      </c>
      <c r="HE414" s="62">
        <v>0</v>
      </c>
      <c r="HF414" s="62">
        <v>0</v>
      </c>
      <c r="HG414" s="62">
        <v>0</v>
      </c>
      <c r="HH414" s="62">
        <v>0</v>
      </c>
      <c r="HI414" s="62">
        <v>0</v>
      </c>
      <c r="HJ414" s="62">
        <v>0</v>
      </c>
      <c r="HK414" s="62">
        <v>0</v>
      </c>
      <c r="HL414" s="62">
        <v>0</v>
      </c>
      <c r="HM414" s="62">
        <v>13.97</v>
      </c>
      <c r="HN414" s="62">
        <v>0</v>
      </c>
      <c r="HO414" s="62">
        <v>0</v>
      </c>
      <c r="HP414" s="62">
        <v>13.97</v>
      </c>
      <c r="HQ414" s="62">
        <v>200</v>
      </c>
      <c r="HR414" s="62">
        <v>1.0761560998316886</v>
      </c>
    </row>
    <row r="415" spans="32:226" s="43" customFormat="1">
      <c r="AF415" s="54">
        <v>42606</v>
      </c>
      <c r="AG415" s="43">
        <v>13.994999999999999</v>
      </c>
      <c r="AH415" s="43">
        <v>54105</v>
      </c>
      <c r="AI415" s="43">
        <f t="shared" si="94"/>
        <v>54105</v>
      </c>
      <c r="AK415" s="58">
        <f t="shared" si="95"/>
        <v>42241</v>
      </c>
      <c r="AL415" s="43">
        <f t="shared" si="100"/>
        <v>410</v>
      </c>
      <c r="AM415" s="43">
        <f>IF(AK415="","",NETWORKDAYS(AK415,$AM$2,FERIADOS!$A$1:$A$830)-1)</f>
        <v>340</v>
      </c>
      <c r="AN415" s="63">
        <v>3.6168999999999998</v>
      </c>
      <c r="AO415" s="43">
        <f t="shared" si="96"/>
        <v>14.11</v>
      </c>
      <c r="AP415" s="50">
        <f t="shared" si="97"/>
        <v>360955</v>
      </c>
      <c r="AQ415" s="59">
        <f t="shared" si="99"/>
        <v>987.48322916942777</v>
      </c>
      <c r="AR415" s="59">
        <f t="shared" si="98"/>
        <v>0</v>
      </c>
      <c r="AS415" s="72">
        <v>42241</v>
      </c>
      <c r="AT415" s="73">
        <v>3943.000276389304</v>
      </c>
      <c r="AU415" s="62">
        <v>0</v>
      </c>
      <c r="AV415" s="62">
        <v>0</v>
      </c>
      <c r="AW415" s="62">
        <v>0</v>
      </c>
      <c r="AX415" s="62">
        <v>0</v>
      </c>
      <c r="AY415" s="62">
        <v>0</v>
      </c>
      <c r="AZ415" s="62">
        <v>0</v>
      </c>
      <c r="BA415" s="62">
        <v>14.164</v>
      </c>
      <c r="BB415" s="62">
        <v>133955</v>
      </c>
      <c r="BC415" s="62">
        <v>34.268305862642471</v>
      </c>
      <c r="BD415" s="62">
        <v>14.131</v>
      </c>
      <c r="BE415" s="62">
        <v>5230</v>
      </c>
      <c r="BF415" s="62">
        <v>0.30070837423548008</v>
      </c>
      <c r="BG415" s="62">
        <v>14.176</v>
      </c>
      <c r="BH415" s="62">
        <v>11135</v>
      </c>
      <c r="BI415" s="62">
        <v>5.0078690111580793</v>
      </c>
      <c r="BJ415" s="62">
        <v>14.22</v>
      </c>
      <c r="BK415" s="62">
        <v>29885</v>
      </c>
      <c r="BL415" s="62">
        <v>18.832230435201744</v>
      </c>
      <c r="BM415" s="62">
        <v>14.255000000000001</v>
      </c>
      <c r="BN415" s="74">
        <v>152100</v>
      </c>
      <c r="BO415" s="75">
        <v>125.34001685298871</v>
      </c>
      <c r="BP415" s="62">
        <v>14.26</v>
      </c>
      <c r="BQ415" s="62">
        <v>655</v>
      </c>
      <c r="BR415" s="62">
        <v>0.65272679110725151</v>
      </c>
      <c r="BS415" s="62">
        <v>14.265000000000001</v>
      </c>
      <c r="BT415" s="62">
        <v>1885</v>
      </c>
      <c r="BU415" s="62">
        <v>2.1807442975569113</v>
      </c>
      <c r="BV415" s="62">
        <v>14.27</v>
      </c>
      <c r="BW415" s="62">
        <v>37935</v>
      </c>
      <c r="BX415" s="62">
        <v>50.773185265256792</v>
      </c>
      <c r="BY415" s="62">
        <v>14.286</v>
      </c>
      <c r="BZ415" s="62">
        <v>2230</v>
      </c>
      <c r="CA415" s="62">
        <v>3.3436320990050228</v>
      </c>
      <c r="CB415" s="62">
        <v>14.298999999999999</v>
      </c>
      <c r="CC415" s="62">
        <v>6095</v>
      </c>
      <c r="CD415" s="62">
        <v>10.145481512970237</v>
      </c>
      <c r="CE415" s="62">
        <v>14.31</v>
      </c>
      <c r="CF415" s="62">
        <v>43160</v>
      </c>
      <c r="CG415" s="62">
        <v>79.131327730538416</v>
      </c>
      <c r="CH415" s="62">
        <v>14.295</v>
      </c>
      <c r="CI415" s="62">
        <v>0</v>
      </c>
      <c r="CJ415" s="62">
        <v>0</v>
      </c>
      <c r="CK415" s="62">
        <v>0</v>
      </c>
      <c r="CL415" s="62">
        <v>0</v>
      </c>
      <c r="CM415" s="62">
        <v>0</v>
      </c>
      <c r="CN415" s="62">
        <v>14.27</v>
      </c>
      <c r="CO415" s="62">
        <v>16880</v>
      </c>
      <c r="CP415" s="62">
        <v>39.009297351736265</v>
      </c>
      <c r="CQ415" s="62">
        <v>14.16</v>
      </c>
      <c r="CR415" s="62">
        <v>90</v>
      </c>
      <c r="CS415" s="62">
        <v>0.22101509128411317</v>
      </c>
      <c r="CT415" s="62">
        <v>14.16</v>
      </c>
      <c r="CU415" s="62">
        <v>90</v>
      </c>
      <c r="CV415" s="62">
        <v>0.23333335414122713</v>
      </c>
      <c r="CW415" s="62">
        <v>14.16</v>
      </c>
      <c r="CX415" s="62">
        <v>360955</v>
      </c>
      <c r="CY415" s="62">
        <v>987.48322916942777</v>
      </c>
      <c r="CZ415" s="62">
        <v>0</v>
      </c>
      <c r="DA415" s="62">
        <v>0</v>
      </c>
      <c r="DB415" s="62">
        <v>0</v>
      </c>
      <c r="DC415" s="62">
        <v>0</v>
      </c>
      <c r="DD415" s="62">
        <v>0</v>
      </c>
      <c r="DE415" s="62">
        <v>0</v>
      </c>
      <c r="DF415" s="62">
        <v>14.03</v>
      </c>
      <c r="DG415" s="62">
        <v>4960</v>
      </c>
      <c r="DH415" s="62">
        <v>15.620512119533323</v>
      </c>
      <c r="DI415" s="62">
        <v>0</v>
      </c>
      <c r="DJ415" s="62">
        <v>0</v>
      </c>
      <c r="DK415" s="62">
        <v>0</v>
      </c>
      <c r="DL415" s="62">
        <v>0</v>
      </c>
      <c r="DM415" s="62">
        <v>0</v>
      </c>
      <c r="DN415" s="62">
        <v>0</v>
      </c>
      <c r="DO415" s="62">
        <v>14.02</v>
      </c>
      <c r="DP415" s="62">
        <v>12270</v>
      </c>
      <c r="DQ415" s="62">
        <v>43.095890903725639</v>
      </c>
      <c r="DR415" s="62">
        <v>0</v>
      </c>
      <c r="DS415" s="62">
        <v>0</v>
      </c>
      <c r="DT415" s="62">
        <v>0</v>
      </c>
      <c r="DU415" s="62">
        <v>0</v>
      </c>
      <c r="DV415" s="62">
        <v>0</v>
      </c>
      <c r="DW415" s="62">
        <v>0</v>
      </c>
      <c r="DX415" s="62">
        <v>14.01</v>
      </c>
      <c r="DY415" s="62">
        <v>16725</v>
      </c>
      <c r="DZ415" s="62">
        <v>64.655700959231552</v>
      </c>
      <c r="EA415" s="62"/>
      <c r="EB415" s="62"/>
      <c r="EC415" s="62"/>
      <c r="ED415" s="62"/>
      <c r="EE415" s="62"/>
      <c r="EF415" s="62"/>
      <c r="EG415" s="62">
        <v>13.99</v>
      </c>
      <c r="EH415" s="62">
        <v>155675</v>
      </c>
      <c r="EI415" s="62">
        <v>650.61891159700497</v>
      </c>
      <c r="EJ415" s="62"/>
      <c r="EK415" s="62">
        <v>0</v>
      </c>
      <c r="EL415" s="62">
        <v>0</v>
      </c>
      <c r="EM415" s="62">
        <v>0</v>
      </c>
      <c r="EN415" s="62">
        <v>0</v>
      </c>
      <c r="EO415" s="62">
        <v>0</v>
      </c>
      <c r="EP415" s="62">
        <v>14.02</v>
      </c>
      <c r="EQ415" s="62">
        <v>335</v>
      </c>
      <c r="ER415" s="62">
        <v>1.4952255665560237</v>
      </c>
      <c r="ES415" s="62">
        <v>14.04</v>
      </c>
      <c r="ET415" s="62">
        <v>8225</v>
      </c>
      <c r="EU415" s="62">
        <v>38.938371706977506</v>
      </c>
      <c r="EV415" s="62">
        <v>14.035</v>
      </c>
      <c r="EW415" s="62">
        <v>100</v>
      </c>
      <c r="EX415" s="62">
        <v>0.49901129527548627</v>
      </c>
      <c r="EY415" s="62">
        <v>14.03</v>
      </c>
      <c r="EZ415" s="62">
        <v>90630</v>
      </c>
      <c r="FA415" s="62">
        <v>472.85867887727466</v>
      </c>
      <c r="FB415" s="62">
        <v>14.045999999999999</v>
      </c>
      <c r="FC415" s="62">
        <v>60</v>
      </c>
      <c r="FD415" s="62">
        <v>0.32506865832753401</v>
      </c>
      <c r="FE415" s="62">
        <v>14.06</v>
      </c>
      <c r="FF415" s="62">
        <v>7915</v>
      </c>
      <c r="FG415" s="62">
        <v>44.348172728351265</v>
      </c>
      <c r="FH415" s="62">
        <v>14.032999999999999</v>
      </c>
      <c r="FI415" s="62">
        <v>10</v>
      </c>
      <c r="FJ415" s="62">
        <v>5.7912598778380189E-2</v>
      </c>
      <c r="FK415" s="62">
        <v>14.01</v>
      </c>
      <c r="FL415" s="76">
        <v>5570</v>
      </c>
      <c r="FM415" s="76">
        <v>33.175437536155933</v>
      </c>
      <c r="FN415" s="76">
        <v>13.993</v>
      </c>
      <c r="FO415" s="76">
        <v>0</v>
      </c>
      <c r="FP415" s="76">
        <v>0</v>
      </c>
      <c r="FQ415" s="76">
        <v>13.977</v>
      </c>
      <c r="FR415" s="76">
        <v>1845</v>
      </c>
      <c r="FS415" s="76">
        <v>11.487091024034944</v>
      </c>
      <c r="FT415" s="76">
        <v>13.962999999999999</v>
      </c>
      <c r="FU415" s="76">
        <v>0</v>
      </c>
      <c r="FV415" s="76">
        <v>0</v>
      </c>
      <c r="FW415" s="76">
        <v>13.95</v>
      </c>
      <c r="FX415" s="76">
        <v>141100</v>
      </c>
      <c r="FY415" s="76">
        <v>909.91015592440419</v>
      </c>
      <c r="FZ415" s="76">
        <v>13.961</v>
      </c>
      <c r="GA415" s="76">
        <v>5</v>
      </c>
      <c r="GB415" s="76">
        <v>3.2637316130003619E-2</v>
      </c>
      <c r="GC415" s="62">
        <v>13.972</v>
      </c>
      <c r="GD415" s="62">
        <v>5</v>
      </c>
      <c r="GE415" s="62">
        <v>3.2977554741071863E-2</v>
      </c>
      <c r="GF415" s="62">
        <v>13.981999999999999</v>
      </c>
      <c r="GG415" s="62">
        <v>0</v>
      </c>
      <c r="GH415" s="62">
        <v>0</v>
      </c>
      <c r="GI415" s="62">
        <v>13.991</v>
      </c>
      <c r="GJ415" s="62">
        <v>805</v>
      </c>
      <c r="GK415" s="62">
        <v>5.3950371144988365</v>
      </c>
      <c r="GL415" s="62">
        <v>14.006</v>
      </c>
      <c r="GM415" s="62">
        <v>0</v>
      </c>
      <c r="GN415" s="62">
        <v>0</v>
      </c>
      <c r="GO415" s="62">
        <v>14.02</v>
      </c>
      <c r="GP415" s="62">
        <v>9705</v>
      </c>
      <c r="GQ415" s="62">
        <v>65.932644538527427</v>
      </c>
      <c r="GR415" s="62">
        <v>14.044</v>
      </c>
      <c r="GS415" s="62">
        <v>0</v>
      </c>
      <c r="GT415" s="62">
        <v>0</v>
      </c>
      <c r="GU415" s="62">
        <v>14.064</v>
      </c>
      <c r="GV415" s="62">
        <v>605</v>
      </c>
      <c r="GW415" s="62">
        <v>4.0827182019942656</v>
      </c>
      <c r="GX415" s="62">
        <v>14.083</v>
      </c>
      <c r="GY415" s="62">
        <v>0</v>
      </c>
      <c r="GZ415" s="62">
        <v>0</v>
      </c>
      <c r="HA415" s="62">
        <v>14.1</v>
      </c>
      <c r="HB415" s="62">
        <v>33840</v>
      </c>
      <c r="HC415" s="62">
        <v>223.51501696853046</v>
      </c>
      <c r="HD415" s="62">
        <v>14.11</v>
      </c>
      <c r="HE415" s="62">
        <v>0</v>
      </c>
      <c r="HF415" s="62">
        <v>0</v>
      </c>
      <c r="HG415" s="62">
        <v>0</v>
      </c>
      <c r="HH415" s="62">
        <v>0</v>
      </c>
      <c r="HI415" s="62">
        <v>0</v>
      </c>
      <c r="HJ415" s="62">
        <v>0</v>
      </c>
      <c r="HK415" s="62">
        <v>0</v>
      </c>
      <c r="HL415" s="62">
        <v>0</v>
      </c>
      <c r="HM415" s="62">
        <v>14.13</v>
      </c>
      <c r="HN415" s="62">
        <v>0</v>
      </c>
      <c r="HO415" s="62">
        <v>0</v>
      </c>
      <c r="HP415" s="62">
        <v>14.13</v>
      </c>
      <c r="HQ415" s="62">
        <v>0</v>
      </c>
      <c r="HR415" s="62">
        <v>0</v>
      </c>
    </row>
    <row r="416" spans="32:226" s="43" customFormat="1">
      <c r="AF416" s="54">
        <v>42607</v>
      </c>
      <c r="AG416" s="43">
        <v>13.99</v>
      </c>
      <c r="AH416" s="43">
        <v>97347</v>
      </c>
      <c r="AI416" s="43">
        <f t="shared" si="94"/>
        <v>97347</v>
      </c>
      <c r="AK416" s="58">
        <f t="shared" si="95"/>
        <v>42240</v>
      </c>
      <c r="AL416" s="43">
        <f t="shared" si="100"/>
        <v>411</v>
      </c>
      <c r="AM416" s="43">
        <f>IF(AK416="","",NETWORKDAYS(AK416,$AM$2,FERIADOS!$A$1:$A$830)-1)</f>
        <v>341</v>
      </c>
      <c r="AN416" s="63">
        <v>3.5528</v>
      </c>
      <c r="AO416" s="43">
        <f t="shared" si="96"/>
        <v>14.07</v>
      </c>
      <c r="AP416" s="50">
        <f t="shared" si="97"/>
        <v>500535</v>
      </c>
      <c r="AQ416" s="59">
        <f t="shared" si="99"/>
        <v>1398.5665896046673</v>
      </c>
      <c r="AR416" s="59">
        <f t="shared" si="98"/>
        <v>0</v>
      </c>
      <c r="AS416" s="72">
        <v>42240</v>
      </c>
      <c r="AT416" s="73">
        <v>7019.6303712054987</v>
      </c>
      <c r="AU416" s="62">
        <v>0</v>
      </c>
      <c r="AV416" s="62">
        <v>0</v>
      </c>
      <c r="AW416" s="62">
        <v>0</v>
      </c>
      <c r="AX416" s="62">
        <v>0</v>
      </c>
      <c r="AY416" s="62">
        <v>0</v>
      </c>
      <c r="AZ416" s="62">
        <v>0</v>
      </c>
      <c r="BA416" s="62">
        <v>14.164999999999999</v>
      </c>
      <c r="BB416" s="62">
        <v>44350</v>
      </c>
      <c r="BC416" s="62">
        <v>11.971672327942404</v>
      </c>
      <c r="BD416" s="62">
        <v>14.141</v>
      </c>
      <c r="BE416" s="62">
        <v>1665</v>
      </c>
      <c r="BF416" s="62">
        <v>0.11363279862641049</v>
      </c>
      <c r="BG416" s="62">
        <v>14.175000000000001</v>
      </c>
      <c r="BH416" s="62">
        <v>8280</v>
      </c>
      <c r="BI416" s="62">
        <v>3.8680290935459292</v>
      </c>
      <c r="BJ416" s="62">
        <v>14.21</v>
      </c>
      <c r="BK416" s="62">
        <v>39850</v>
      </c>
      <c r="BL416" s="62">
        <v>25.929971821742008</v>
      </c>
      <c r="BM416" s="62">
        <v>14.25</v>
      </c>
      <c r="BN416" s="74">
        <v>329730</v>
      </c>
      <c r="BO416" s="75">
        <v>279.5630868517606</v>
      </c>
      <c r="BP416" s="62">
        <v>14.25</v>
      </c>
      <c r="BQ416" s="62">
        <v>515</v>
      </c>
      <c r="BR416" s="62">
        <v>0.52700946806726112</v>
      </c>
      <c r="BS416" s="62">
        <v>14.266</v>
      </c>
      <c r="BT416" s="62">
        <v>25</v>
      </c>
      <c r="BU416" s="62">
        <v>2.9656316449876E-2</v>
      </c>
      <c r="BV416" s="62">
        <v>14.28</v>
      </c>
      <c r="BW416" s="62">
        <v>104790</v>
      </c>
      <c r="BX416" s="62">
        <v>143.63349442468143</v>
      </c>
      <c r="BY416" s="62">
        <v>14.288</v>
      </c>
      <c r="BZ416" s="62">
        <v>20</v>
      </c>
      <c r="CA416" s="62">
        <v>3.0690133519254571E-2</v>
      </c>
      <c r="CB416" s="62">
        <v>14.295</v>
      </c>
      <c r="CC416" s="62">
        <v>30</v>
      </c>
      <c r="CD416" s="62">
        <v>5.1078547906077625E-2</v>
      </c>
      <c r="CE416" s="62">
        <v>14.3</v>
      </c>
      <c r="CF416" s="62">
        <v>74910</v>
      </c>
      <c r="CG416" s="62">
        <v>140.42264818361187</v>
      </c>
      <c r="CH416" s="62">
        <v>14.273</v>
      </c>
      <c r="CI416" s="62">
        <v>0</v>
      </c>
      <c r="CJ416" s="62">
        <v>0</v>
      </c>
      <c r="CK416" s="62">
        <v>0</v>
      </c>
      <c r="CL416" s="62">
        <v>0</v>
      </c>
      <c r="CM416" s="62">
        <v>0</v>
      </c>
      <c r="CN416" s="62">
        <v>14.23</v>
      </c>
      <c r="CO416" s="62">
        <v>13665</v>
      </c>
      <c r="CP416" s="62">
        <v>32.271265535348867</v>
      </c>
      <c r="CQ416" s="62">
        <v>14.12</v>
      </c>
      <c r="CR416" s="62">
        <v>0</v>
      </c>
      <c r="CS416" s="62">
        <v>0</v>
      </c>
      <c r="CT416" s="62">
        <v>14.12</v>
      </c>
      <c r="CU416" s="62">
        <v>0</v>
      </c>
      <c r="CV416" s="62">
        <v>0</v>
      </c>
      <c r="CW416" s="62">
        <v>14.12</v>
      </c>
      <c r="CX416" s="62">
        <v>500535</v>
      </c>
      <c r="CY416" s="62">
        <v>1398.5665896046673</v>
      </c>
      <c r="CZ416" s="62">
        <v>0</v>
      </c>
      <c r="DA416" s="62">
        <v>0</v>
      </c>
      <c r="DB416" s="62">
        <v>0</v>
      </c>
      <c r="DC416" s="62">
        <v>0</v>
      </c>
      <c r="DD416" s="62">
        <v>0</v>
      </c>
      <c r="DE416" s="62">
        <v>0</v>
      </c>
      <c r="DF416" s="62">
        <v>13.99</v>
      </c>
      <c r="DG416" s="62">
        <v>1010</v>
      </c>
      <c r="DH416" s="62">
        <v>3.2474715172870945</v>
      </c>
      <c r="DI416" s="62">
        <v>0</v>
      </c>
      <c r="DJ416" s="62">
        <v>0</v>
      </c>
      <c r="DK416" s="62">
        <v>0</v>
      </c>
      <c r="DL416" s="62">
        <v>0</v>
      </c>
      <c r="DM416" s="62">
        <v>0</v>
      </c>
      <c r="DN416" s="62">
        <v>0</v>
      </c>
      <c r="DO416" s="62">
        <v>13.97</v>
      </c>
      <c r="DP416" s="62">
        <v>71100</v>
      </c>
      <c r="DQ416" s="62">
        <v>254.96245477432507</v>
      </c>
      <c r="DR416" s="62">
        <v>0</v>
      </c>
      <c r="DS416" s="62">
        <v>0</v>
      </c>
      <c r="DT416" s="62">
        <v>0</v>
      </c>
      <c r="DU416" s="62">
        <v>0</v>
      </c>
      <c r="DV416" s="62">
        <v>0</v>
      </c>
      <c r="DW416" s="62">
        <v>0</v>
      </c>
      <c r="DX416" s="62">
        <v>13.97</v>
      </c>
      <c r="DY416" s="62">
        <v>28550</v>
      </c>
      <c r="DZ416" s="62">
        <v>112.63664374185926</v>
      </c>
      <c r="EA416" s="62"/>
      <c r="EB416" s="62"/>
      <c r="EC416" s="62"/>
      <c r="ED416" s="62"/>
      <c r="EE416" s="62"/>
      <c r="EF416" s="62"/>
      <c r="EG416" s="62">
        <v>13.93</v>
      </c>
      <c r="EH416" s="62">
        <v>324280</v>
      </c>
      <c r="EI416" s="62">
        <v>1383.7844034518682</v>
      </c>
      <c r="EJ416" s="62"/>
      <c r="EK416" s="62">
        <v>0</v>
      </c>
      <c r="EL416" s="62">
        <v>0</v>
      </c>
      <c r="EM416" s="62">
        <v>0</v>
      </c>
      <c r="EN416" s="62">
        <v>0</v>
      </c>
      <c r="EO416" s="62">
        <v>0</v>
      </c>
      <c r="EP416" s="62">
        <v>13.98</v>
      </c>
      <c r="EQ416" s="62">
        <v>520</v>
      </c>
      <c r="ER416" s="62">
        <v>2.3681986640043817</v>
      </c>
      <c r="ES416" s="62">
        <v>13.99</v>
      </c>
      <c r="ET416" s="62">
        <v>6835</v>
      </c>
      <c r="EU416" s="62">
        <v>33.026183228049696</v>
      </c>
      <c r="EV416" s="62">
        <v>13.99</v>
      </c>
      <c r="EW416" s="62">
        <v>305</v>
      </c>
      <c r="EX416" s="62">
        <v>1.553133450764185</v>
      </c>
      <c r="EY416" s="62">
        <v>13.99</v>
      </c>
      <c r="EZ416" s="62">
        <v>166135</v>
      </c>
      <c r="FA416" s="62">
        <v>884.37729177370431</v>
      </c>
      <c r="FB416" s="62">
        <v>14.006</v>
      </c>
      <c r="FC416" s="62">
        <v>60</v>
      </c>
      <c r="FD416" s="62">
        <v>0.3316604927153195</v>
      </c>
      <c r="FE416" s="62">
        <v>14.02</v>
      </c>
      <c r="FF416" s="62">
        <v>11985</v>
      </c>
      <c r="FG416" s="62">
        <v>68.515317332986228</v>
      </c>
      <c r="FH416" s="62">
        <v>13.993</v>
      </c>
      <c r="FI416" s="62">
        <v>120</v>
      </c>
      <c r="FJ416" s="62">
        <v>0.70907261816373801</v>
      </c>
      <c r="FK416" s="62">
        <v>13.97</v>
      </c>
      <c r="FL416" s="76">
        <v>10325</v>
      </c>
      <c r="FM416" s="76">
        <v>62.74837126484455</v>
      </c>
      <c r="FN416" s="76">
        <v>13.95</v>
      </c>
      <c r="FO416" s="76">
        <v>15</v>
      </c>
      <c r="FP416" s="76">
        <v>9.3367934069475952E-2</v>
      </c>
      <c r="FQ416" s="76">
        <v>13.932</v>
      </c>
      <c r="FR416" s="76">
        <v>260</v>
      </c>
      <c r="FS416" s="76">
        <v>1.6522815691330395</v>
      </c>
      <c r="FT416" s="76">
        <v>13.914999999999999</v>
      </c>
      <c r="FU416" s="76">
        <v>15</v>
      </c>
      <c r="FV416" s="76">
        <v>9.7181347526985179E-2</v>
      </c>
      <c r="FW416" s="76">
        <v>13.9</v>
      </c>
      <c r="FX416" s="76">
        <v>219850</v>
      </c>
      <c r="FY416" s="76">
        <v>1447.6700611174422</v>
      </c>
      <c r="FZ416" s="76">
        <v>13.917999999999999</v>
      </c>
      <c r="GA416" s="76">
        <v>5</v>
      </c>
      <c r="GB416" s="76">
        <v>3.3315191157323759E-2</v>
      </c>
      <c r="GC416" s="62">
        <v>13.933999999999999</v>
      </c>
      <c r="GD416" s="62">
        <v>20</v>
      </c>
      <c r="GE416" s="62">
        <v>0.13461802659078989</v>
      </c>
      <c r="GF416" s="62">
        <v>13.95</v>
      </c>
      <c r="GG416" s="62">
        <v>5</v>
      </c>
      <c r="GH416" s="62">
        <v>3.3948015314334584E-2</v>
      </c>
      <c r="GI416" s="62">
        <v>13.964</v>
      </c>
      <c r="GJ416" s="62">
        <v>1970</v>
      </c>
      <c r="GK416" s="62">
        <v>13.465779434551502</v>
      </c>
      <c r="GL416" s="62">
        <v>13.988</v>
      </c>
      <c r="GM416" s="62">
        <v>0</v>
      </c>
      <c r="GN416" s="62">
        <v>0</v>
      </c>
      <c r="GO416" s="62">
        <v>14.01</v>
      </c>
      <c r="GP416" s="62">
        <v>36670</v>
      </c>
      <c r="GQ416" s="62">
        <v>253.80955316460825</v>
      </c>
      <c r="GR416" s="62">
        <v>14.036</v>
      </c>
      <c r="GS416" s="62">
        <v>0</v>
      </c>
      <c r="GT416" s="62">
        <v>0</v>
      </c>
      <c r="GU416" s="62">
        <v>14.06</v>
      </c>
      <c r="GV416" s="62">
        <v>660</v>
      </c>
      <c r="GW416" s="62">
        <v>4.5355095344573915</v>
      </c>
      <c r="GX416" s="62">
        <v>14.081</v>
      </c>
      <c r="GY416" s="62">
        <v>0</v>
      </c>
      <c r="GZ416" s="62">
        <v>0</v>
      </c>
      <c r="HA416" s="62">
        <v>14.1</v>
      </c>
      <c r="HB416" s="62">
        <v>67355</v>
      </c>
      <c r="HC416" s="62">
        <v>452.86572845220479</v>
      </c>
      <c r="HD416" s="62">
        <v>14.11</v>
      </c>
      <c r="HE416" s="62">
        <v>0</v>
      </c>
      <c r="HF416" s="62">
        <v>0</v>
      </c>
      <c r="HG416" s="62">
        <v>0</v>
      </c>
      <c r="HH416" s="62">
        <v>0</v>
      </c>
      <c r="HI416" s="62">
        <v>0</v>
      </c>
      <c r="HJ416" s="62">
        <v>0</v>
      </c>
      <c r="HK416" s="62">
        <v>0</v>
      </c>
      <c r="HL416" s="62">
        <v>0</v>
      </c>
      <c r="HM416" s="62">
        <v>14.13</v>
      </c>
      <c r="HN416" s="62">
        <v>0</v>
      </c>
      <c r="HO416" s="62">
        <v>0</v>
      </c>
      <c r="HP416" s="62">
        <v>14.13</v>
      </c>
      <c r="HQ416" s="62">
        <v>0</v>
      </c>
      <c r="HR416" s="62">
        <v>0</v>
      </c>
    </row>
    <row r="417" spans="32:226" s="43" customFormat="1">
      <c r="AF417" s="54">
        <v>42608</v>
      </c>
      <c r="AG417" s="43">
        <v>14.005000000000001</v>
      </c>
      <c r="AH417" s="43">
        <v>102980</v>
      </c>
      <c r="AI417" s="43">
        <f t="shared" si="94"/>
        <v>102980</v>
      </c>
      <c r="AK417" s="58">
        <f t="shared" si="95"/>
        <v>42237</v>
      </c>
      <c r="AL417" s="43">
        <f t="shared" si="100"/>
        <v>412</v>
      </c>
      <c r="AM417" s="43">
        <f>IF(AK417="","",NETWORKDAYS(AK417,$AM$2,FERIADOS!$A$1:$A$830)-1)</f>
        <v>342</v>
      </c>
      <c r="AN417" s="63">
        <v>3.4998</v>
      </c>
      <c r="AO417" s="43">
        <f t="shared" si="96"/>
        <v>13.81</v>
      </c>
      <c r="AP417" s="50">
        <f t="shared" si="97"/>
        <v>417805</v>
      </c>
      <c r="AQ417" s="59">
        <f t="shared" si="99"/>
        <v>1194.3474655444902</v>
      </c>
      <c r="AR417" s="59">
        <f t="shared" si="98"/>
        <v>0</v>
      </c>
      <c r="AS417" s="72">
        <v>42237</v>
      </c>
      <c r="AT417" s="73">
        <v>4498.258085499443</v>
      </c>
      <c r="AU417" s="62">
        <v>0</v>
      </c>
      <c r="AV417" s="62">
        <v>0</v>
      </c>
      <c r="AW417" s="62">
        <v>0</v>
      </c>
      <c r="AX417" s="62">
        <v>0</v>
      </c>
      <c r="AY417" s="62">
        <v>0</v>
      </c>
      <c r="AZ417" s="62">
        <v>0</v>
      </c>
      <c r="BA417" s="62">
        <v>14.15</v>
      </c>
      <c r="BB417" s="62">
        <v>25040</v>
      </c>
      <c r="BC417" s="62">
        <v>7.103924684510476</v>
      </c>
      <c r="BD417" s="62">
        <v>14.132</v>
      </c>
      <c r="BE417" s="62">
        <v>3420</v>
      </c>
      <c r="BF417" s="62">
        <v>0.27067144462754966</v>
      </c>
      <c r="BG417" s="62">
        <v>14.154999999999999</v>
      </c>
      <c r="BH417" s="62">
        <v>3330</v>
      </c>
      <c r="BI417" s="62">
        <v>1.610897128849939</v>
      </c>
      <c r="BJ417" s="62">
        <v>14.175000000000001</v>
      </c>
      <c r="BK417" s="62">
        <v>26670</v>
      </c>
      <c r="BL417" s="62">
        <v>17.86957894011104</v>
      </c>
      <c r="BM417" s="62">
        <v>14.18</v>
      </c>
      <c r="BN417" s="74">
        <v>131575</v>
      </c>
      <c r="BO417" s="75">
        <v>114.52557127851949</v>
      </c>
      <c r="BP417" s="62">
        <v>14.18</v>
      </c>
      <c r="BQ417" s="62">
        <v>2460</v>
      </c>
      <c r="BR417" s="62">
        <v>2.5794300364920262</v>
      </c>
      <c r="BS417" s="62">
        <v>14.19</v>
      </c>
      <c r="BT417" s="62">
        <v>425</v>
      </c>
      <c r="BU417" s="62">
        <v>0.51597770518495045</v>
      </c>
      <c r="BV417" s="62">
        <v>14.19</v>
      </c>
      <c r="BW417" s="62">
        <v>46300</v>
      </c>
      <c r="BX417" s="62">
        <v>64.895130595070455</v>
      </c>
      <c r="BY417" s="62">
        <v>14.167999999999999</v>
      </c>
      <c r="BZ417" s="62">
        <v>610</v>
      </c>
      <c r="CA417" s="62">
        <v>0.95693645008053374</v>
      </c>
      <c r="CB417" s="62">
        <v>14.15</v>
      </c>
      <c r="CC417" s="62">
        <v>310</v>
      </c>
      <c r="CD417" s="62">
        <v>0.53950616408022334</v>
      </c>
      <c r="CE417" s="62">
        <v>14.135</v>
      </c>
      <c r="CF417" s="62">
        <v>26060</v>
      </c>
      <c r="CG417" s="62">
        <v>49.928601708077842</v>
      </c>
      <c r="CH417" s="62">
        <v>14.087</v>
      </c>
      <c r="CI417" s="62">
        <v>0</v>
      </c>
      <c r="CJ417" s="62">
        <v>0</v>
      </c>
      <c r="CK417" s="62">
        <v>0</v>
      </c>
      <c r="CL417" s="62">
        <v>0</v>
      </c>
      <c r="CM417" s="62">
        <v>0</v>
      </c>
      <c r="CN417" s="62">
        <v>14.01</v>
      </c>
      <c r="CO417" s="62">
        <v>11830</v>
      </c>
      <c r="CP417" s="62">
        <v>28.56330459969417</v>
      </c>
      <c r="CQ417" s="62">
        <v>13.872</v>
      </c>
      <c r="CR417" s="62">
        <v>0</v>
      </c>
      <c r="CS417" s="62">
        <v>0</v>
      </c>
      <c r="CT417" s="62">
        <v>13.872</v>
      </c>
      <c r="CU417" s="62">
        <v>0</v>
      </c>
      <c r="CV417" s="62">
        <v>0</v>
      </c>
      <c r="CW417" s="62">
        <v>13.872</v>
      </c>
      <c r="CX417" s="62">
        <v>417805</v>
      </c>
      <c r="CY417" s="62">
        <v>1194.3474655444902</v>
      </c>
      <c r="CZ417" s="62">
        <v>0</v>
      </c>
      <c r="DA417" s="62">
        <v>0</v>
      </c>
      <c r="DB417" s="62">
        <v>0</v>
      </c>
      <c r="DC417" s="62">
        <v>0</v>
      </c>
      <c r="DD417" s="62">
        <v>0</v>
      </c>
      <c r="DE417" s="62">
        <v>0</v>
      </c>
      <c r="DF417" s="62">
        <v>13.68</v>
      </c>
      <c r="DG417" s="62">
        <v>1745</v>
      </c>
      <c r="DH417" s="62">
        <v>5.7475190835354857</v>
      </c>
      <c r="DI417" s="62">
        <v>0</v>
      </c>
      <c r="DJ417" s="62">
        <v>0</v>
      </c>
      <c r="DK417" s="62">
        <v>0</v>
      </c>
      <c r="DL417" s="62">
        <v>0</v>
      </c>
      <c r="DM417" s="62">
        <v>0</v>
      </c>
      <c r="DN417" s="62">
        <v>0</v>
      </c>
      <c r="DO417" s="62">
        <v>13.65</v>
      </c>
      <c r="DP417" s="62">
        <v>18765</v>
      </c>
      <c r="DQ417" s="62">
        <v>68.971929051305949</v>
      </c>
      <c r="DR417" s="62">
        <v>0</v>
      </c>
      <c r="DS417" s="62">
        <v>0</v>
      </c>
      <c r="DT417" s="62">
        <v>0</v>
      </c>
      <c r="DU417" s="62">
        <v>0</v>
      </c>
      <c r="DV417" s="62">
        <v>0</v>
      </c>
      <c r="DW417" s="62">
        <v>0</v>
      </c>
      <c r="DX417" s="62">
        <v>13.65</v>
      </c>
      <c r="DY417" s="62">
        <v>8095</v>
      </c>
      <c r="DZ417" s="62">
        <v>32.749556642338078</v>
      </c>
      <c r="EA417" s="62"/>
      <c r="EB417" s="62"/>
      <c r="EC417" s="62"/>
      <c r="ED417" s="62"/>
      <c r="EE417" s="62"/>
      <c r="EF417" s="62"/>
      <c r="EG417" s="62">
        <v>13.61</v>
      </c>
      <c r="EH417" s="62">
        <v>221845</v>
      </c>
      <c r="EI417" s="62">
        <v>971.23896649547498</v>
      </c>
      <c r="EJ417" s="62"/>
      <c r="EK417" s="62">
        <v>0</v>
      </c>
      <c r="EL417" s="62">
        <v>0</v>
      </c>
      <c r="EM417" s="62">
        <v>0</v>
      </c>
      <c r="EN417" s="62">
        <v>0</v>
      </c>
      <c r="EO417" s="62">
        <v>0</v>
      </c>
      <c r="EP417" s="62">
        <v>13.62</v>
      </c>
      <c r="EQ417" s="62">
        <v>1155</v>
      </c>
      <c r="ER417" s="62">
        <v>5.4062772075645151</v>
      </c>
      <c r="ES417" s="62">
        <v>13.65</v>
      </c>
      <c r="ET417" s="62">
        <v>7930</v>
      </c>
      <c r="EU417" s="62">
        <v>39.380863827679732</v>
      </c>
      <c r="EV417" s="62">
        <v>13.65</v>
      </c>
      <c r="EW417" s="62">
        <v>885</v>
      </c>
      <c r="EX417" s="62">
        <v>4.6347256307437661</v>
      </c>
      <c r="EY417" s="62">
        <v>13.67</v>
      </c>
      <c r="EZ417" s="62">
        <v>64385</v>
      </c>
      <c r="FA417" s="62">
        <v>352.43525308276401</v>
      </c>
      <c r="FB417" s="62">
        <v>13.696</v>
      </c>
      <c r="FC417" s="62">
        <v>135</v>
      </c>
      <c r="FD417" s="62">
        <v>0.76750108349319068</v>
      </c>
      <c r="FE417" s="62">
        <v>13.72</v>
      </c>
      <c r="FF417" s="62">
        <v>27890</v>
      </c>
      <c r="FG417" s="62">
        <v>164.01196706551593</v>
      </c>
      <c r="FH417" s="62">
        <v>13.709</v>
      </c>
      <c r="FI417" s="62">
        <v>10</v>
      </c>
      <c r="FJ417" s="62">
        <v>6.0778269123299367E-2</v>
      </c>
      <c r="FK417" s="62">
        <v>13.7</v>
      </c>
      <c r="FL417" s="76">
        <v>3280</v>
      </c>
      <c r="FM417" s="76">
        <v>20.501765145573607</v>
      </c>
      <c r="FN417" s="76">
        <v>13.691000000000001</v>
      </c>
      <c r="FO417" s="76">
        <v>0</v>
      </c>
      <c r="FP417" s="76">
        <v>0</v>
      </c>
      <c r="FQ417" s="76">
        <v>13.683999999999999</v>
      </c>
      <c r="FR417" s="76">
        <v>135</v>
      </c>
      <c r="FS417" s="76">
        <v>0.88231662029397318</v>
      </c>
      <c r="FT417" s="76">
        <v>13.676</v>
      </c>
      <c r="FU417" s="76">
        <v>205</v>
      </c>
      <c r="FV417" s="76">
        <v>1.3659763899254691</v>
      </c>
      <c r="FW417" s="76">
        <v>13.67</v>
      </c>
      <c r="FX417" s="76">
        <v>153390</v>
      </c>
      <c r="FY417" s="76">
        <v>1038.8024184425269</v>
      </c>
      <c r="FZ417" s="76">
        <v>13.689</v>
      </c>
      <c r="GA417" s="76">
        <v>5</v>
      </c>
      <c r="GB417" s="76">
        <v>3.4277351352574391E-2</v>
      </c>
      <c r="GC417" s="62">
        <v>13.707000000000001</v>
      </c>
      <c r="GD417" s="62">
        <v>0</v>
      </c>
      <c r="GE417" s="62">
        <v>0</v>
      </c>
      <c r="GF417" s="62">
        <v>13.724</v>
      </c>
      <c r="GG417" s="62">
        <v>0</v>
      </c>
      <c r="GH417" s="62">
        <v>0</v>
      </c>
      <c r="GI417" s="62">
        <v>13.74</v>
      </c>
      <c r="GJ417" s="62">
        <v>355</v>
      </c>
      <c r="GK417" s="62">
        <v>2.499409114611828</v>
      </c>
      <c r="GL417" s="62">
        <v>13.766</v>
      </c>
      <c r="GM417" s="62">
        <v>0</v>
      </c>
      <c r="GN417" s="62">
        <v>0</v>
      </c>
      <c r="GO417" s="62">
        <v>13.79</v>
      </c>
      <c r="GP417" s="62">
        <v>12355</v>
      </c>
      <c r="GQ417" s="62">
        <v>88.219958129314108</v>
      </c>
      <c r="GR417" s="62">
        <v>13.818999999999999</v>
      </c>
      <c r="GS417" s="62">
        <v>0</v>
      </c>
      <c r="GT417" s="62">
        <v>0</v>
      </c>
      <c r="GU417" s="62">
        <v>13.845000000000001</v>
      </c>
      <c r="GV417" s="62">
        <v>185</v>
      </c>
      <c r="GW417" s="62">
        <v>1.3134086613359075</v>
      </c>
      <c r="GX417" s="62">
        <v>13.868</v>
      </c>
      <c r="GY417" s="62">
        <v>0</v>
      </c>
      <c r="GZ417" s="62">
        <v>0</v>
      </c>
      <c r="HA417" s="62">
        <v>13.89</v>
      </c>
      <c r="HB417" s="62">
        <v>30985</v>
      </c>
      <c r="HC417" s="62">
        <v>215.52622192517947</v>
      </c>
      <c r="HD417" s="62">
        <v>13.9</v>
      </c>
      <c r="HE417" s="62">
        <v>0</v>
      </c>
      <c r="HF417" s="62">
        <v>0</v>
      </c>
      <c r="HG417" s="62">
        <v>0</v>
      </c>
      <c r="HH417" s="62">
        <v>0</v>
      </c>
      <c r="HI417" s="62">
        <v>0</v>
      </c>
      <c r="HJ417" s="62">
        <v>0</v>
      </c>
      <c r="HK417" s="62">
        <v>0</v>
      </c>
      <c r="HL417" s="62">
        <v>0</v>
      </c>
      <c r="HM417" s="62">
        <v>13.92</v>
      </c>
      <c r="HN417" s="62">
        <v>0</v>
      </c>
      <c r="HO417" s="62">
        <v>0</v>
      </c>
      <c r="HP417" s="62">
        <v>13.92</v>
      </c>
      <c r="HQ417" s="62">
        <v>0</v>
      </c>
      <c r="HR417" s="62">
        <v>0</v>
      </c>
    </row>
    <row r="418" spans="32:226" s="43" customFormat="1">
      <c r="AF418" s="54">
        <v>42611</v>
      </c>
      <c r="AG418" s="43">
        <v>14.02</v>
      </c>
      <c r="AH418" s="43">
        <v>59565</v>
      </c>
      <c r="AI418" s="43">
        <f t="shared" si="94"/>
        <v>59565</v>
      </c>
      <c r="AK418" s="58">
        <f t="shared" si="95"/>
        <v>42236</v>
      </c>
      <c r="AL418" s="43">
        <f t="shared" si="100"/>
        <v>413</v>
      </c>
      <c r="AM418" s="43">
        <f>IF(AK418="","",NETWORKDAYS(AK418,$AM$2,FERIADOS!$A$1:$A$830)-1)</f>
        <v>343</v>
      </c>
      <c r="AN418" s="63">
        <v>3.4586999999999999</v>
      </c>
      <c r="AO418" s="43">
        <f t="shared" si="96"/>
        <v>13.72</v>
      </c>
      <c r="AP418" s="50">
        <f t="shared" si="97"/>
        <v>283595</v>
      </c>
      <c r="AQ418" s="59">
        <f t="shared" si="99"/>
        <v>823.83881553251172</v>
      </c>
      <c r="AR418" s="59">
        <f t="shared" si="98"/>
        <v>0</v>
      </c>
      <c r="AS418" s="72">
        <v>42236</v>
      </c>
      <c r="AT418" s="73">
        <v>4555.5769753781015</v>
      </c>
      <c r="AU418" s="62">
        <v>0</v>
      </c>
      <c r="AV418" s="62">
        <v>0</v>
      </c>
      <c r="AW418" s="62">
        <v>0</v>
      </c>
      <c r="AX418" s="62">
        <v>0</v>
      </c>
      <c r="AY418" s="62">
        <v>0</v>
      </c>
      <c r="AZ418" s="62">
        <v>0</v>
      </c>
      <c r="BA418" s="62">
        <v>14.15</v>
      </c>
      <c r="BB418" s="62">
        <v>82830</v>
      </c>
      <c r="BC418" s="62">
        <v>24.585395322498602</v>
      </c>
      <c r="BD418" s="62">
        <v>14.132</v>
      </c>
      <c r="BE418" s="62">
        <v>3500</v>
      </c>
      <c r="BF418" s="62">
        <v>0.31516604895935429</v>
      </c>
      <c r="BG418" s="62">
        <v>14.159000000000001</v>
      </c>
      <c r="BH418" s="62">
        <v>4450</v>
      </c>
      <c r="BI418" s="62">
        <v>2.2205862071352542</v>
      </c>
      <c r="BJ418" s="62">
        <v>14.164999999999999</v>
      </c>
      <c r="BK418" s="62">
        <v>42195</v>
      </c>
      <c r="BL418" s="62">
        <v>29.004356652227475</v>
      </c>
      <c r="BM418" s="62">
        <v>14.175000000000001</v>
      </c>
      <c r="BN418" s="74">
        <v>117995</v>
      </c>
      <c r="BO418" s="75">
        <v>105.00637158827715</v>
      </c>
      <c r="BP418" s="62">
        <v>14.17</v>
      </c>
      <c r="BQ418" s="62">
        <v>1960</v>
      </c>
      <c r="BR418" s="62">
        <v>2.0973071285479277</v>
      </c>
      <c r="BS418" s="62">
        <v>14.18</v>
      </c>
      <c r="BT418" s="62">
        <v>12455</v>
      </c>
      <c r="BU418" s="62">
        <v>15.411608961184474</v>
      </c>
      <c r="BV418" s="62">
        <v>14.175000000000001</v>
      </c>
      <c r="BW418" s="62">
        <v>68635</v>
      </c>
      <c r="BX418" s="62">
        <v>97.948911947837743</v>
      </c>
      <c r="BY418" s="62">
        <v>14.154999999999999</v>
      </c>
      <c r="BZ418" s="62">
        <v>3000</v>
      </c>
      <c r="CA418" s="62">
        <v>4.7881003783433487</v>
      </c>
      <c r="CB418" s="62">
        <v>14.131</v>
      </c>
      <c r="CC418" s="62">
        <v>5</v>
      </c>
      <c r="CD418" s="62">
        <v>8.848468138767664E-3</v>
      </c>
      <c r="CE418" s="62">
        <v>14.11</v>
      </c>
      <c r="CF418" s="62">
        <v>30135</v>
      </c>
      <c r="CG418" s="62">
        <v>58.68562213112947</v>
      </c>
      <c r="CH418" s="62">
        <v>14.053000000000001</v>
      </c>
      <c r="CI418" s="62">
        <v>285</v>
      </c>
      <c r="CJ418" s="62">
        <v>0.60265332113562597</v>
      </c>
      <c r="CK418" s="62">
        <v>0</v>
      </c>
      <c r="CL418" s="62">
        <v>0</v>
      </c>
      <c r="CM418" s="62">
        <v>0</v>
      </c>
      <c r="CN418" s="62">
        <v>13.96</v>
      </c>
      <c r="CO418" s="62">
        <v>51055</v>
      </c>
      <c r="CP418" s="62">
        <v>125.23128410037303</v>
      </c>
      <c r="CQ418" s="62">
        <v>13.8</v>
      </c>
      <c r="CR418" s="62">
        <v>100</v>
      </c>
      <c r="CS418" s="62">
        <v>0.26077721947646471</v>
      </c>
      <c r="CT418" s="62">
        <v>13.8</v>
      </c>
      <c r="CU418" s="62">
        <v>100</v>
      </c>
      <c r="CV418" s="62">
        <v>0.27520913433964489</v>
      </c>
      <c r="CW418" s="62">
        <v>13.8</v>
      </c>
      <c r="CX418" s="62">
        <v>283595</v>
      </c>
      <c r="CY418" s="62">
        <v>823.83881553251172</v>
      </c>
      <c r="CZ418" s="62">
        <v>0</v>
      </c>
      <c r="DA418" s="62">
        <v>0</v>
      </c>
      <c r="DB418" s="62">
        <v>0</v>
      </c>
      <c r="DC418" s="62">
        <v>0</v>
      </c>
      <c r="DD418" s="62">
        <v>0</v>
      </c>
      <c r="DE418" s="62">
        <v>0</v>
      </c>
      <c r="DF418" s="62">
        <v>13.6</v>
      </c>
      <c r="DG418" s="62">
        <v>825</v>
      </c>
      <c r="DH418" s="62">
        <v>2.7600452150951829</v>
      </c>
      <c r="DI418" s="62">
        <v>0</v>
      </c>
      <c r="DJ418" s="62">
        <v>0</v>
      </c>
      <c r="DK418" s="62">
        <v>0</v>
      </c>
      <c r="DL418" s="62">
        <v>0</v>
      </c>
      <c r="DM418" s="62">
        <v>0</v>
      </c>
      <c r="DN418" s="62">
        <v>0</v>
      </c>
      <c r="DO418" s="62">
        <v>13.56</v>
      </c>
      <c r="DP418" s="62">
        <v>20825</v>
      </c>
      <c r="DQ418" s="62">
        <v>77.755411417787315</v>
      </c>
      <c r="DR418" s="62">
        <v>0</v>
      </c>
      <c r="DS418" s="62">
        <v>0</v>
      </c>
      <c r="DT418" s="62">
        <v>0</v>
      </c>
      <c r="DU418" s="62">
        <v>0</v>
      </c>
      <c r="DV418" s="62">
        <v>0</v>
      </c>
      <c r="DW418" s="62">
        <v>0</v>
      </c>
      <c r="DX418" s="62">
        <v>13.54</v>
      </c>
      <c r="DY418" s="62">
        <v>11095</v>
      </c>
      <c r="DZ418" s="62">
        <v>45.619569985601863</v>
      </c>
      <c r="EA418" s="62"/>
      <c r="EB418" s="62"/>
      <c r="EC418" s="62"/>
      <c r="ED418" s="62"/>
      <c r="EE418" s="62"/>
      <c r="EF418" s="62"/>
      <c r="EG418" s="62">
        <v>13.47</v>
      </c>
      <c r="EH418" s="62">
        <v>233225</v>
      </c>
      <c r="EI418" s="62">
        <v>1038.7011423962504</v>
      </c>
      <c r="EJ418" s="62"/>
      <c r="EK418" s="62">
        <v>0</v>
      </c>
      <c r="EL418" s="62">
        <v>0</v>
      </c>
      <c r="EM418" s="62">
        <v>0</v>
      </c>
      <c r="EN418" s="62">
        <v>0</v>
      </c>
      <c r="EO418" s="62">
        <v>0</v>
      </c>
      <c r="EP418" s="62">
        <v>13.48</v>
      </c>
      <c r="EQ418" s="62">
        <v>165</v>
      </c>
      <c r="ER418" s="62">
        <v>0.78577862369468765</v>
      </c>
      <c r="ES418" s="62">
        <v>13.52</v>
      </c>
      <c r="ET418" s="62">
        <v>5270</v>
      </c>
      <c r="EU418" s="62">
        <v>26.622566692785227</v>
      </c>
      <c r="EV418" s="62">
        <v>13.525</v>
      </c>
      <c r="EW418" s="62">
        <v>30</v>
      </c>
      <c r="EX418" s="62">
        <v>0.15981862714559283</v>
      </c>
      <c r="EY418" s="62">
        <v>13.53</v>
      </c>
      <c r="EZ418" s="62">
        <v>102705</v>
      </c>
      <c r="FA418" s="62">
        <v>572.31733017048987</v>
      </c>
      <c r="FB418" s="62">
        <v>13.556000000000001</v>
      </c>
      <c r="FC418" s="62">
        <v>165</v>
      </c>
      <c r="FD418" s="62">
        <v>0.95515452750010343</v>
      </c>
      <c r="FE418" s="62">
        <v>13.58</v>
      </c>
      <c r="FF418" s="62">
        <v>23425</v>
      </c>
      <c r="FG418" s="62">
        <v>140.29783289372293</v>
      </c>
      <c r="FH418" s="62">
        <v>13.585000000000001</v>
      </c>
      <c r="FI418" s="62">
        <v>85</v>
      </c>
      <c r="FJ418" s="62">
        <v>0.52591024227507666</v>
      </c>
      <c r="FK418" s="62">
        <v>13.59</v>
      </c>
      <c r="FL418" s="76">
        <v>13595</v>
      </c>
      <c r="FM418" s="76">
        <v>86.467069154595492</v>
      </c>
      <c r="FN418" s="76">
        <v>13.584</v>
      </c>
      <c r="FO418" s="76">
        <v>5</v>
      </c>
      <c r="FP418" s="76">
        <v>3.2572603695398161E-2</v>
      </c>
      <c r="FQ418" s="76">
        <v>13.579000000000001</v>
      </c>
      <c r="FR418" s="76">
        <v>80</v>
      </c>
      <c r="FS418" s="76">
        <v>0.53209470833502504</v>
      </c>
      <c r="FT418" s="76">
        <v>13.574</v>
      </c>
      <c r="FU418" s="76">
        <v>0</v>
      </c>
      <c r="FV418" s="76">
        <v>0</v>
      </c>
      <c r="FW418" s="76">
        <v>13.57</v>
      </c>
      <c r="FX418" s="76">
        <v>154860</v>
      </c>
      <c r="FY418" s="76">
        <v>1067.4132230482483</v>
      </c>
      <c r="FZ418" s="76">
        <v>13.593999999999999</v>
      </c>
      <c r="GA418" s="76">
        <v>0</v>
      </c>
      <c r="GB418" s="76">
        <v>0</v>
      </c>
      <c r="GC418" s="62">
        <v>13.616</v>
      </c>
      <c r="GD418" s="62">
        <v>5</v>
      </c>
      <c r="GE418" s="62">
        <v>3.5248235641759058E-2</v>
      </c>
      <c r="GF418" s="62">
        <v>13.638</v>
      </c>
      <c r="GG418" s="62">
        <v>0</v>
      </c>
      <c r="GH418" s="62">
        <v>0</v>
      </c>
      <c r="GI418" s="62">
        <v>13.657</v>
      </c>
      <c r="GJ418" s="62">
        <v>735</v>
      </c>
      <c r="GK418" s="62">
        <v>5.2650692930975902</v>
      </c>
      <c r="GL418" s="62">
        <v>13.69</v>
      </c>
      <c r="GM418" s="62">
        <v>0</v>
      </c>
      <c r="GN418" s="62">
        <v>0</v>
      </c>
      <c r="GO418" s="62">
        <v>13.72</v>
      </c>
      <c r="GP418" s="62">
        <v>5345</v>
      </c>
      <c r="GQ418" s="62">
        <v>38.818840847262265</v>
      </c>
      <c r="GR418" s="62">
        <v>13.728999999999999</v>
      </c>
      <c r="GS418" s="62">
        <v>0</v>
      </c>
      <c r="GT418" s="62">
        <v>0</v>
      </c>
      <c r="GU418" s="62">
        <v>13.737</v>
      </c>
      <c r="GV418" s="62">
        <v>570</v>
      </c>
      <c r="GW418" s="62">
        <v>4.1310531351363986</v>
      </c>
      <c r="GX418" s="62">
        <v>13.744</v>
      </c>
      <c r="GY418" s="62">
        <v>0</v>
      </c>
      <c r="GZ418" s="62">
        <v>0</v>
      </c>
      <c r="HA418" s="62">
        <v>13.75</v>
      </c>
      <c r="HB418" s="62">
        <v>21900</v>
      </c>
      <c r="HC418" s="62">
        <v>156.10022941762571</v>
      </c>
      <c r="HD418" s="62">
        <v>13.76</v>
      </c>
      <c r="HE418" s="62">
        <v>0</v>
      </c>
      <c r="HF418" s="62">
        <v>0</v>
      </c>
      <c r="HG418" s="62">
        <v>0</v>
      </c>
      <c r="HH418" s="62">
        <v>0</v>
      </c>
      <c r="HI418" s="62">
        <v>0</v>
      </c>
      <c r="HJ418" s="62">
        <v>0</v>
      </c>
      <c r="HK418" s="62">
        <v>0</v>
      </c>
      <c r="HL418" s="62">
        <v>0</v>
      </c>
      <c r="HM418" s="62">
        <v>13.78</v>
      </c>
      <c r="HN418" s="62">
        <v>0</v>
      </c>
      <c r="HO418" s="62">
        <v>0</v>
      </c>
      <c r="HP418" s="62">
        <v>13.78</v>
      </c>
      <c r="HQ418" s="62">
        <v>0</v>
      </c>
      <c r="HR418" s="62">
        <v>0</v>
      </c>
    </row>
    <row r="419" spans="32:226" s="43" customFormat="1">
      <c r="AF419" s="54">
        <v>42612</v>
      </c>
      <c r="AG419" s="43">
        <v>14.015000000000001</v>
      </c>
      <c r="AH419" s="43">
        <v>162295</v>
      </c>
      <c r="AI419" s="43">
        <f t="shared" si="94"/>
        <v>162295</v>
      </c>
      <c r="AK419" s="58">
        <f t="shared" si="95"/>
        <v>42235</v>
      </c>
      <c r="AL419" s="43">
        <f t="shared" si="100"/>
        <v>414</v>
      </c>
      <c r="AM419" s="43">
        <f>IF(AK419="","",NETWORKDAYS(AK419,$AM$2,FERIADOS!$A$1:$A$830)-1)</f>
        <v>344</v>
      </c>
      <c r="AN419" s="63">
        <v>3.4923999999999999</v>
      </c>
      <c r="AO419" s="43">
        <f t="shared" si="96"/>
        <v>13.8</v>
      </c>
      <c r="AP419" s="50">
        <f t="shared" si="97"/>
        <v>259755</v>
      </c>
      <c r="AQ419" s="59">
        <f t="shared" si="99"/>
        <v>747.85420028187605</v>
      </c>
      <c r="AR419" s="59">
        <f t="shared" si="98"/>
        <v>0</v>
      </c>
      <c r="AS419" s="72">
        <v>42235</v>
      </c>
      <c r="AT419" s="73">
        <v>4471.46827371976</v>
      </c>
      <c r="AU419" s="62">
        <v>0</v>
      </c>
      <c r="AV419" s="62">
        <v>0</v>
      </c>
      <c r="AW419" s="62">
        <v>0</v>
      </c>
      <c r="AX419" s="62">
        <v>0</v>
      </c>
      <c r="AY419" s="62">
        <v>0</v>
      </c>
      <c r="AZ419" s="62">
        <v>0</v>
      </c>
      <c r="BA419" s="62">
        <v>14.16</v>
      </c>
      <c r="BB419" s="62">
        <v>186260</v>
      </c>
      <c r="BC419" s="62">
        <v>56.54154654913539</v>
      </c>
      <c r="BD419" s="62">
        <v>14.135</v>
      </c>
      <c r="BE419" s="62">
        <v>5860</v>
      </c>
      <c r="BF419" s="62">
        <v>0.58033094382341255</v>
      </c>
      <c r="BG419" s="62">
        <v>14.170999999999999</v>
      </c>
      <c r="BH419" s="62">
        <v>80095</v>
      </c>
      <c r="BI419" s="62">
        <v>40.332192454743506</v>
      </c>
      <c r="BJ419" s="62">
        <v>14.185</v>
      </c>
      <c r="BK419" s="62">
        <v>4075</v>
      </c>
      <c r="BL419" s="62">
        <v>2.8110385678460648</v>
      </c>
      <c r="BM419" s="62">
        <v>14.21</v>
      </c>
      <c r="BN419" s="74">
        <v>154210</v>
      </c>
      <c r="BO419" s="75">
        <v>137.24204594594303</v>
      </c>
      <c r="BP419" s="62">
        <v>14.215</v>
      </c>
      <c r="BQ419" s="62">
        <v>15185</v>
      </c>
      <c r="BR419" s="62">
        <v>16.216574972472515</v>
      </c>
      <c r="BS419" s="62">
        <v>14.23</v>
      </c>
      <c r="BT419" s="62">
        <v>855</v>
      </c>
      <c r="BU419" s="62">
        <v>1.0544305188408596</v>
      </c>
      <c r="BV419" s="62">
        <v>14.23</v>
      </c>
      <c r="BW419" s="62">
        <v>32200</v>
      </c>
      <c r="BX419" s="62">
        <v>45.74498406300016</v>
      </c>
      <c r="BY419" s="62">
        <v>14.21</v>
      </c>
      <c r="BZ419" s="62">
        <v>20</v>
      </c>
      <c r="CA419" s="62">
        <v>3.1751707229696231E-2</v>
      </c>
      <c r="CB419" s="62">
        <v>14.194000000000001</v>
      </c>
      <c r="CC419" s="62">
        <v>20</v>
      </c>
      <c r="CD419" s="62">
        <v>3.5179089669293409E-2</v>
      </c>
      <c r="CE419" s="62">
        <v>14.18</v>
      </c>
      <c r="CF419" s="62">
        <v>66425</v>
      </c>
      <c r="CG419" s="62">
        <v>128.48533067278237</v>
      </c>
      <c r="CH419" s="62">
        <v>14.122999999999999</v>
      </c>
      <c r="CI419" s="62">
        <v>45</v>
      </c>
      <c r="CJ419" s="62">
        <v>9.4471163878344325E-2</v>
      </c>
      <c r="CK419" s="62">
        <v>0</v>
      </c>
      <c r="CL419" s="62">
        <v>0</v>
      </c>
      <c r="CM419" s="62">
        <v>0</v>
      </c>
      <c r="CN419" s="62">
        <v>14.03</v>
      </c>
      <c r="CO419" s="62">
        <v>27170</v>
      </c>
      <c r="CP419" s="62">
        <v>66.114855228656694</v>
      </c>
      <c r="CQ419" s="62">
        <v>13.871</v>
      </c>
      <c r="CR419" s="62">
        <v>0</v>
      </c>
      <c r="CS419" s="62">
        <v>0</v>
      </c>
      <c r="CT419" s="62">
        <v>13.871</v>
      </c>
      <c r="CU419" s="62">
        <v>0</v>
      </c>
      <c r="CV419" s="62">
        <v>0</v>
      </c>
      <c r="CW419" s="62">
        <v>13.871</v>
      </c>
      <c r="CX419" s="62">
        <v>259755</v>
      </c>
      <c r="CY419" s="62">
        <v>747.85420028187605</v>
      </c>
      <c r="CZ419" s="62">
        <v>0</v>
      </c>
      <c r="DA419" s="62">
        <v>0</v>
      </c>
      <c r="DB419" s="62">
        <v>0</v>
      </c>
      <c r="DC419" s="62">
        <v>0</v>
      </c>
      <c r="DD419" s="62">
        <v>0</v>
      </c>
      <c r="DE419" s="62">
        <v>0</v>
      </c>
      <c r="DF419" s="62">
        <v>13.69</v>
      </c>
      <c r="DG419" s="62">
        <v>4200</v>
      </c>
      <c r="DH419" s="62">
        <v>13.913797202532059</v>
      </c>
      <c r="DI419" s="62">
        <v>0</v>
      </c>
      <c r="DJ419" s="62">
        <v>0</v>
      </c>
      <c r="DK419" s="62">
        <v>0</v>
      </c>
      <c r="DL419" s="62">
        <v>0</v>
      </c>
      <c r="DM419" s="62">
        <v>0</v>
      </c>
      <c r="DN419" s="62">
        <v>0</v>
      </c>
      <c r="DO419" s="62">
        <v>13.64</v>
      </c>
      <c r="DP419" s="62">
        <v>19655</v>
      </c>
      <c r="DQ419" s="62">
        <v>72.650795115090332</v>
      </c>
      <c r="DR419" s="62">
        <v>0</v>
      </c>
      <c r="DS419" s="62">
        <v>0</v>
      </c>
      <c r="DT419" s="62">
        <v>0</v>
      </c>
      <c r="DU419" s="62">
        <v>0</v>
      </c>
      <c r="DV419" s="62">
        <v>0</v>
      </c>
      <c r="DW419" s="62">
        <v>0</v>
      </c>
      <c r="DX419" s="62">
        <v>13.64</v>
      </c>
      <c r="DY419" s="62">
        <v>5750</v>
      </c>
      <c r="DZ419" s="62">
        <v>23.382253643674289</v>
      </c>
      <c r="EA419" s="62"/>
      <c r="EB419" s="62"/>
      <c r="EC419" s="62"/>
      <c r="ED419" s="62"/>
      <c r="EE419" s="62"/>
      <c r="EF419" s="62"/>
      <c r="EG419" s="62">
        <v>13.57</v>
      </c>
      <c r="EH419" s="62">
        <v>208355</v>
      </c>
      <c r="EI419" s="62">
        <v>917.35614231873365</v>
      </c>
      <c r="EJ419" s="62"/>
      <c r="EK419" s="62">
        <v>0</v>
      </c>
      <c r="EL419" s="62">
        <v>0</v>
      </c>
      <c r="EM419" s="62">
        <v>0</v>
      </c>
      <c r="EN419" s="62">
        <v>0</v>
      </c>
      <c r="EO419" s="62">
        <v>0</v>
      </c>
      <c r="EP419" s="62">
        <v>13.592000000000001</v>
      </c>
      <c r="EQ419" s="62">
        <v>50</v>
      </c>
      <c r="ER419" s="62">
        <v>0.23522248503783819</v>
      </c>
      <c r="ES419" s="62">
        <v>13.61</v>
      </c>
      <c r="ET419" s="62">
        <v>11695</v>
      </c>
      <c r="EU419" s="62">
        <v>58.383534929088782</v>
      </c>
      <c r="EV419" s="62">
        <v>13.61</v>
      </c>
      <c r="EW419" s="62">
        <v>215</v>
      </c>
      <c r="EX419" s="62">
        <v>1.1317145082598534</v>
      </c>
      <c r="EY419" s="62">
        <v>13.6</v>
      </c>
      <c r="EZ419" s="62">
        <v>67390</v>
      </c>
      <c r="FA419" s="62">
        <v>371.16037538809883</v>
      </c>
      <c r="FB419" s="62">
        <v>13.625999999999999</v>
      </c>
      <c r="FC419" s="62">
        <v>70</v>
      </c>
      <c r="FD419" s="62">
        <v>0.40041370895299144</v>
      </c>
      <c r="FE419" s="62">
        <v>13.65</v>
      </c>
      <c r="FF419" s="62">
        <v>20415</v>
      </c>
      <c r="FG419" s="62">
        <v>120.79395838837425</v>
      </c>
      <c r="FH419" s="62">
        <v>13.628</v>
      </c>
      <c r="FI419" s="62">
        <v>140</v>
      </c>
      <c r="FJ419" s="62">
        <v>0.85658909467608435</v>
      </c>
      <c r="FK419" s="62">
        <v>13.61</v>
      </c>
      <c r="FL419" s="76">
        <v>3655</v>
      </c>
      <c r="FM419" s="76">
        <v>23.009913543839993</v>
      </c>
      <c r="FN419" s="76">
        <v>13.599</v>
      </c>
      <c r="FO419" s="76">
        <v>0</v>
      </c>
      <c r="FP419" s="76">
        <v>0</v>
      </c>
      <c r="FQ419" s="76">
        <v>13.587999999999999</v>
      </c>
      <c r="FR419" s="76">
        <v>565</v>
      </c>
      <c r="FS419" s="76">
        <v>3.721105583356894</v>
      </c>
      <c r="FT419" s="76">
        <v>13.579000000000001</v>
      </c>
      <c r="FU419" s="76">
        <v>5</v>
      </c>
      <c r="FV419" s="76">
        <v>3.3579519344891007E-2</v>
      </c>
      <c r="FW419" s="76">
        <v>13.57</v>
      </c>
      <c r="FX419" s="76">
        <v>187575</v>
      </c>
      <c r="FY419" s="76">
        <v>1280.7376875996124</v>
      </c>
      <c r="FZ419" s="76">
        <v>13.586</v>
      </c>
      <c r="GA419" s="76">
        <v>0</v>
      </c>
      <c r="GB419" s="76">
        <v>0</v>
      </c>
      <c r="GC419" s="62">
        <v>13.600999999999999</v>
      </c>
      <c r="GD419" s="62">
        <v>0</v>
      </c>
      <c r="GE419" s="62">
        <v>0</v>
      </c>
      <c r="GF419" s="62">
        <v>13.615</v>
      </c>
      <c r="GG419" s="62">
        <v>0</v>
      </c>
      <c r="GH419" s="62">
        <v>0</v>
      </c>
      <c r="GI419" s="62">
        <v>13.628</v>
      </c>
      <c r="GJ419" s="62">
        <v>180</v>
      </c>
      <c r="GK419" s="62">
        <v>1.2795088195484978</v>
      </c>
      <c r="GL419" s="62">
        <v>13.65</v>
      </c>
      <c r="GM419" s="62">
        <v>0</v>
      </c>
      <c r="GN419" s="62">
        <v>0</v>
      </c>
      <c r="GO419" s="62">
        <v>13.67</v>
      </c>
      <c r="GP419" s="62">
        <v>16725</v>
      </c>
      <c r="GQ419" s="62">
        <v>120.74141034069295</v>
      </c>
      <c r="GR419" s="62">
        <v>13.673</v>
      </c>
      <c r="GS419" s="62">
        <v>0</v>
      </c>
      <c r="GT419" s="62">
        <v>0</v>
      </c>
      <c r="GU419" s="62">
        <v>13.676</v>
      </c>
      <c r="GV419" s="62">
        <v>10</v>
      </c>
      <c r="GW419" s="62">
        <v>7.2132929245486935E-2</v>
      </c>
      <c r="GX419" s="62">
        <v>13.678000000000001</v>
      </c>
      <c r="GY419" s="62">
        <v>0</v>
      </c>
      <c r="GZ419" s="62">
        <v>0</v>
      </c>
      <c r="HA419" s="62">
        <v>13.68</v>
      </c>
      <c r="HB419" s="62">
        <v>30755</v>
      </c>
      <c r="HC419" s="62">
        <v>218.46920644170009</v>
      </c>
      <c r="HD419" s="62">
        <v>13.688000000000001</v>
      </c>
      <c r="HE419" s="62">
        <v>0</v>
      </c>
      <c r="HF419" s="62">
        <v>0</v>
      </c>
      <c r="HG419" s="62">
        <v>0</v>
      </c>
      <c r="HH419" s="62">
        <v>0</v>
      </c>
      <c r="HI419" s="62">
        <v>0</v>
      </c>
      <c r="HJ419" s="62">
        <v>0</v>
      </c>
      <c r="HK419" s="62">
        <v>0</v>
      </c>
      <c r="HL419" s="62">
        <v>0</v>
      </c>
      <c r="HM419" s="62">
        <v>13.705</v>
      </c>
      <c r="HN419" s="62">
        <v>0</v>
      </c>
      <c r="HO419" s="62">
        <v>0</v>
      </c>
      <c r="HP419" s="62">
        <v>13.705</v>
      </c>
      <c r="HQ419" s="62">
        <v>0</v>
      </c>
      <c r="HR419" s="62">
        <v>0</v>
      </c>
    </row>
    <row r="420" spans="32:226" s="43" customFormat="1">
      <c r="AF420" s="54">
        <v>42613</v>
      </c>
      <c r="AG420" s="43">
        <v>14.02</v>
      </c>
      <c r="AH420" s="43">
        <v>159600</v>
      </c>
      <c r="AI420" s="43">
        <f t="shared" si="94"/>
        <v>159600</v>
      </c>
      <c r="AK420" s="58">
        <f t="shared" si="95"/>
        <v>42234</v>
      </c>
      <c r="AL420" s="43">
        <f t="shared" si="100"/>
        <v>415</v>
      </c>
      <c r="AM420" s="43">
        <f>IF(AK420="","",NETWORKDAYS(AK420,$AM$2,FERIADOS!$A$1:$A$830)-1)</f>
        <v>345</v>
      </c>
      <c r="AN420" s="63">
        <v>3.4674</v>
      </c>
      <c r="AO420" s="43">
        <f t="shared" si="96"/>
        <v>13.87</v>
      </c>
      <c r="AP420" s="50">
        <f t="shared" si="97"/>
        <v>147705</v>
      </c>
      <c r="AQ420" s="59">
        <f t="shared" si="99"/>
        <v>428.71970390886651</v>
      </c>
      <c r="AR420" s="59">
        <f t="shared" si="98"/>
        <v>0</v>
      </c>
      <c r="AS420" s="72">
        <v>42234</v>
      </c>
      <c r="AT420" s="73">
        <v>2379.0833313359781</v>
      </c>
      <c r="AU420" s="62">
        <v>0</v>
      </c>
      <c r="AV420" s="62">
        <v>0</v>
      </c>
      <c r="AW420" s="62">
        <v>0</v>
      </c>
      <c r="AX420" s="62">
        <v>0</v>
      </c>
      <c r="AY420" s="62">
        <v>0</v>
      </c>
      <c r="AZ420" s="62">
        <v>0</v>
      </c>
      <c r="BA420" s="62">
        <v>14.169</v>
      </c>
      <c r="BB420" s="62">
        <v>71630</v>
      </c>
      <c r="BC420" s="62">
        <v>22.593553429474412</v>
      </c>
      <c r="BD420" s="62">
        <v>14.135999999999999</v>
      </c>
      <c r="BE420" s="62">
        <v>1160</v>
      </c>
      <c r="BF420" s="62">
        <v>0.12720875364179454</v>
      </c>
      <c r="BG420" s="62">
        <v>14.188000000000001</v>
      </c>
      <c r="BH420" s="62">
        <v>25140</v>
      </c>
      <c r="BI420" s="62">
        <v>12.986663939655402</v>
      </c>
      <c r="BJ420" s="62">
        <v>14.21</v>
      </c>
      <c r="BK420" s="62">
        <v>7070</v>
      </c>
      <c r="BL420" s="62">
        <v>4.976428619094615</v>
      </c>
      <c r="BM420" s="62">
        <v>14.23</v>
      </c>
      <c r="BN420" s="74">
        <v>48390</v>
      </c>
      <c r="BO420" s="75">
        <v>43.803857480814379</v>
      </c>
      <c r="BP420" s="62">
        <v>14.24</v>
      </c>
      <c r="BQ420" s="62">
        <v>7810</v>
      </c>
      <c r="BR420" s="62">
        <v>8.4672212675104745</v>
      </c>
      <c r="BS420" s="62">
        <v>14.265000000000001</v>
      </c>
      <c r="BT420" s="62">
        <v>510</v>
      </c>
      <c r="BU420" s="62">
        <v>0.63762030687711946</v>
      </c>
      <c r="BV420" s="62">
        <v>14.25</v>
      </c>
      <c r="BW420" s="62">
        <v>36240</v>
      </c>
      <c r="BX420" s="62">
        <v>52.147842727372364</v>
      </c>
      <c r="BY420" s="62">
        <v>14.234999999999999</v>
      </c>
      <c r="BZ420" s="62">
        <v>540</v>
      </c>
      <c r="CA420" s="62">
        <v>0.86763102458203645</v>
      </c>
      <c r="CB420" s="62">
        <v>14.215999999999999</v>
      </c>
      <c r="CC420" s="62">
        <v>810</v>
      </c>
      <c r="CD420" s="62">
        <v>1.4410929855958425</v>
      </c>
      <c r="CE420" s="62">
        <v>14.2</v>
      </c>
      <c r="CF420" s="62">
        <v>34345</v>
      </c>
      <c r="CG420" s="62">
        <v>67.161820344933858</v>
      </c>
      <c r="CH420" s="62">
        <v>14.154</v>
      </c>
      <c r="CI420" s="62">
        <v>0</v>
      </c>
      <c r="CJ420" s="62">
        <v>0</v>
      </c>
      <c r="CK420" s="62">
        <v>0</v>
      </c>
      <c r="CL420" s="62">
        <v>0</v>
      </c>
      <c r="CM420" s="62">
        <v>0</v>
      </c>
      <c r="CN420" s="62">
        <v>14.08</v>
      </c>
      <c r="CO420" s="62">
        <v>14315</v>
      </c>
      <c r="CP420" s="62">
        <v>35.157783338867468</v>
      </c>
      <c r="CQ420" s="62">
        <v>13.935</v>
      </c>
      <c r="CR420" s="62">
        <v>0</v>
      </c>
      <c r="CS420" s="62">
        <v>0</v>
      </c>
      <c r="CT420" s="62">
        <v>13.935</v>
      </c>
      <c r="CU420" s="62">
        <v>0</v>
      </c>
      <c r="CV420" s="62">
        <v>0</v>
      </c>
      <c r="CW420" s="62">
        <v>13.935</v>
      </c>
      <c r="CX420" s="62">
        <v>147705</v>
      </c>
      <c r="CY420" s="62">
        <v>428.71970390886651</v>
      </c>
      <c r="CZ420" s="62">
        <v>0</v>
      </c>
      <c r="DA420" s="62">
        <v>0</v>
      </c>
      <c r="DB420" s="62">
        <v>0</v>
      </c>
      <c r="DC420" s="62">
        <v>0</v>
      </c>
      <c r="DD420" s="62">
        <v>0</v>
      </c>
      <c r="DE420" s="62">
        <v>0</v>
      </c>
      <c r="DF420" s="62">
        <v>13.75</v>
      </c>
      <c r="DG420" s="62">
        <v>260</v>
      </c>
      <c r="DH420" s="62">
        <v>0.86802203770771336</v>
      </c>
      <c r="DI420" s="62">
        <v>0</v>
      </c>
      <c r="DJ420" s="62">
        <v>0</v>
      </c>
      <c r="DK420" s="62">
        <v>0</v>
      </c>
      <c r="DL420" s="62">
        <v>0</v>
      </c>
      <c r="DM420" s="62">
        <v>0</v>
      </c>
      <c r="DN420" s="62">
        <v>0</v>
      </c>
      <c r="DO420" s="62">
        <v>13.69</v>
      </c>
      <c r="DP420" s="62">
        <v>18635</v>
      </c>
      <c r="DQ420" s="62">
        <v>69.402331394678669</v>
      </c>
      <c r="DR420" s="62">
        <v>0</v>
      </c>
      <c r="DS420" s="62">
        <v>0</v>
      </c>
      <c r="DT420" s="62">
        <v>0</v>
      </c>
      <c r="DU420" s="62">
        <v>0</v>
      </c>
      <c r="DV420" s="62">
        <v>0</v>
      </c>
      <c r="DW420" s="62">
        <v>0</v>
      </c>
      <c r="DX420" s="62">
        <v>13.638999999999999</v>
      </c>
      <c r="DY420" s="62">
        <v>7330</v>
      </c>
      <c r="DZ420" s="62">
        <v>30.064095200020322</v>
      </c>
      <c r="EA420" s="62"/>
      <c r="EB420" s="62"/>
      <c r="EC420" s="62"/>
      <c r="ED420" s="62"/>
      <c r="EE420" s="62"/>
      <c r="EF420" s="62"/>
      <c r="EG420" s="62">
        <v>13.6</v>
      </c>
      <c r="EH420" s="62">
        <v>102970</v>
      </c>
      <c r="EI420" s="62">
        <v>456.76253664810082</v>
      </c>
      <c r="EJ420" s="62"/>
      <c r="EK420" s="62">
        <v>0</v>
      </c>
      <c r="EL420" s="62">
        <v>0</v>
      </c>
      <c r="EM420" s="62">
        <v>0</v>
      </c>
      <c r="EN420" s="62">
        <v>0</v>
      </c>
      <c r="EO420" s="62">
        <v>0</v>
      </c>
      <c r="EP420" s="62">
        <v>13.611000000000001</v>
      </c>
      <c r="EQ420" s="62">
        <v>740</v>
      </c>
      <c r="ER420" s="62">
        <v>3.5078560895463844</v>
      </c>
      <c r="ES420" s="62">
        <v>13.62</v>
      </c>
      <c r="ET420" s="62">
        <v>9075</v>
      </c>
      <c r="EU420" s="62">
        <v>45.655602668932289</v>
      </c>
      <c r="EV420" s="62">
        <v>13.609</v>
      </c>
      <c r="EW420" s="62">
        <v>85</v>
      </c>
      <c r="EX420" s="62">
        <v>0.45101209254111624</v>
      </c>
      <c r="EY420" s="62">
        <v>13.6</v>
      </c>
      <c r="EZ420" s="62">
        <v>57045</v>
      </c>
      <c r="FA420" s="62">
        <v>316.6636950794026</v>
      </c>
      <c r="FB420" s="62">
        <v>13.611000000000001</v>
      </c>
      <c r="FC420" s="62">
        <v>35</v>
      </c>
      <c r="FD420" s="62">
        <v>0.20189330517657483</v>
      </c>
      <c r="FE420" s="62">
        <v>13.62</v>
      </c>
      <c r="FF420" s="62">
        <v>8785</v>
      </c>
      <c r="FG420" s="62">
        <v>52.449466552296826</v>
      </c>
      <c r="FH420" s="62">
        <v>13.593</v>
      </c>
      <c r="FI420" s="62">
        <v>15</v>
      </c>
      <c r="FJ420" s="62">
        <v>9.2627214954268344E-2</v>
      </c>
      <c r="FK420" s="62">
        <v>13.57</v>
      </c>
      <c r="FL420" s="76">
        <v>1675</v>
      </c>
      <c r="FM420" s="76">
        <v>10.645291220942482</v>
      </c>
      <c r="FN420" s="76">
        <v>13.558999999999999</v>
      </c>
      <c r="FO420" s="76">
        <v>5</v>
      </c>
      <c r="FP420" s="76">
        <v>3.2554234616779754E-2</v>
      </c>
      <c r="FQ420" s="76">
        <v>13.548</v>
      </c>
      <c r="FR420" s="76">
        <v>50</v>
      </c>
      <c r="FS420" s="76">
        <v>0.33246348530626518</v>
      </c>
      <c r="FT420" s="76">
        <v>13.539</v>
      </c>
      <c r="FU420" s="76">
        <v>5</v>
      </c>
      <c r="FV420" s="76">
        <v>3.3903657527250761E-2</v>
      </c>
      <c r="FW420" s="76">
        <v>13.53</v>
      </c>
      <c r="FX420" s="76">
        <v>74960</v>
      </c>
      <c r="FY420" s="76">
        <v>516.78460002205793</v>
      </c>
      <c r="FZ420" s="76">
        <v>13.541</v>
      </c>
      <c r="GA420" s="76">
        <v>0</v>
      </c>
      <c r="GB420" s="76">
        <v>0</v>
      </c>
      <c r="GC420" s="62">
        <v>13.552</v>
      </c>
      <c r="GD420" s="62">
        <v>0</v>
      </c>
      <c r="GE420" s="62">
        <v>0</v>
      </c>
      <c r="GF420" s="62">
        <v>13.561999999999999</v>
      </c>
      <c r="GG420" s="62">
        <v>0</v>
      </c>
      <c r="GH420" s="62">
        <v>0</v>
      </c>
      <c r="GI420" s="62">
        <v>13.57</v>
      </c>
      <c r="GJ420" s="62">
        <v>35</v>
      </c>
      <c r="GK420" s="62">
        <v>0.25155895752328661</v>
      </c>
      <c r="GL420" s="62">
        <v>13.586</v>
      </c>
      <c r="GM420" s="62">
        <v>0</v>
      </c>
      <c r="GN420" s="62">
        <v>0</v>
      </c>
      <c r="GO420" s="62">
        <v>13.6</v>
      </c>
      <c r="GP420" s="62">
        <v>12815</v>
      </c>
      <c r="GQ420" s="62">
        <v>93.66454477998758</v>
      </c>
      <c r="GR420" s="62">
        <v>13.609</v>
      </c>
      <c r="GS420" s="62">
        <v>0</v>
      </c>
      <c r="GT420" s="62">
        <v>0</v>
      </c>
      <c r="GU420" s="62">
        <v>13.617000000000001</v>
      </c>
      <c r="GV420" s="62">
        <v>60</v>
      </c>
      <c r="GW420" s="62">
        <v>0.43802121726975396</v>
      </c>
      <c r="GX420" s="62">
        <v>13.624000000000001</v>
      </c>
      <c r="GY420" s="62">
        <v>0</v>
      </c>
      <c r="GZ420" s="62">
        <v>0</v>
      </c>
      <c r="HA420" s="62">
        <v>13.63</v>
      </c>
      <c r="HB420" s="62">
        <v>14150</v>
      </c>
      <c r="HC420" s="62">
        <v>101.69282735010296</v>
      </c>
      <c r="HD420" s="62">
        <v>13.635999999999999</v>
      </c>
      <c r="HE420" s="62">
        <v>0</v>
      </c>
      <c r="HF420" s="62">
        <v>0</v>
      </c>
      <c r="HG420" s="62">
        <v>0</v>
      </c>
      <c r="HH420" s="62">
        <v>0</v>
      </c>
      <c r="HI420" s="62">
        <v>0</v>
      </c>
      <c r="HJ420" s="62">
        <v>0</v>
      </c>
      <c r="HK420" s="62">
        <v>0</v>
      </c>
      <c r="HL420" s="62">
        <v>0</v>
      </c>
      <c r="HM420" s="62">
        <v>13.65</v>
      </c>
      <c r="HN420" s="62">
        <v>0</v>
      </c>
      <c r="HO420" s="62">
        <v>0</v>
      </c>
      <c r="HP420" s="62">
        <v>13.65</v>
      </c>
      <c r="HQ420" s="62">
        <v>0</v>
      </c>
      <c r="HR420" s="62">
        <v>0</v>
      </c>
    </row>
    <row r="421" spans="32:226" s="43" customFormat="1">
      <c r="AF421" s="54">
        <v>42614</v>
      </c>
      <c r="AG421" s="43">
        <v>13.965</v>
      </c>
      <c r="AH421" s="43">
        <v>293810</v>
      </c>
      <c r="AI421" s="43">
        <f t="shared" si="94"/>
        <v>293810</v>
      </c>
      <c r="AK421" s="58">
        <f t="shared" si="95"/>
        <v>42233</v>
      </c>
      <c r="AL421" s="43">
        <f t="shared" si="100"/>
        <v>416</v>
      </c>
      <c r="AM421" s="43">
        <f>IF(AK421="","",NETWORKDAYS(AK421,$AM$2,FERIADOS!$A$1:$A$830)-1)</f>
        <v>346</v>
      </c>
      <c r="AN421" s="63">
        <v>3.4807999999999999</v>
      </c>
      <c r="AO421" s="43">
        <f t="shared" si="96"/>
        <v>13.89</v>
      </c>
      <c r="AP421" s="50">
        <f t="shared" si="97"/>
        <v>139100</v>
      </c>
      <c r="AQ421" s="59">
        <f t="shared" si="99"/>
        <v>402.97899878762166</v>
      </c>
      <c r="AR421" s="59">
        <f t="shared" si="98"/>
        <v>0</v>
      </c>
      <c r="AS421" s="72">
        <v>42233</v>
      </c>
      <c r="AT421" s="73">
        <v>2169.109218792476</v>
      </c>
      <c r="AU421" s="62">
        <v>0</v>
      </c>
      <c r="AV421" s="62">
        <v>0</v>
      </c>
      <c r="AW421" s="62">
        <v>0</v>
      </c>
      <c r="AX421" s="62">
        <v>0</v>
      </c>
      <c r="AY421" s="62">
        <v>0</v>
      </c>
      <c r="AZ421" s="62">
        <v>0</v>
      </c>
      <c r="BA421" s="62">
        <v>14.17</v>
      </c>
      <c r="BB421" s="62">
        <v>10810</v>
      </c>
      <c r="BC421" s="62">
        <v>3.500833462231832</v>
      </c>
      <c r="BD421" s="62">
        <v>14.135999999999999</v>
      </c>
      <c r="BE421" s="62">
        <v>40355</v>
      </c>
      <c r="BF421" s="62">
        <v>4.8066436689595093</v>
      </c>
      <c r="BG421" s="62">
        <v>14.2</v>
      </c>
      <c r="BH421" s="62">
        <v>11565</v>
      </c>
      <c r="BI421" s="62">
        <v>6.0594982052604758</v>
      </c>
      <c r="BJ421" s="62">
        <v>14.22</v>
      </c>
      <c r="BK421" s="62">
        <v>6075</v>
      </c>
      <c r="BL421" s="62">
        <v>4.3151928237226587</v>
      </c>
      <c r="BM421" s="62">
        <v>14.244999999999999</v>
      </c>
      <c r="BN421" s="74">
        <v>68985</v>
      </c>
      <c r="BO421" s="75">
        <v>62.816808927938965</v>
      </c>
      <c r="BP421" s="62">
        <v>14.265000000000001</v>
      </c>
      <c r="BQ421" s="62">
        <v>7020</v>
      </c>
      <c r="BR421" s="62">
        <v>7.6408874068847696</v>
      </c>
      <c r="BS421" s="62">
        <v>14.29</v>
      </c>
      <c r="BT421" s="62">
        <v>960</v>
      </c>
      <c r="BU421" s="62">
        <v>1.2034867715074566</v>
      </c>
      <c r="BV421" s="62">
        <v>14.29</v>
      </c>
      <c r="BW421" s="62">
        <v>23065</v>
      </c>
      <c r="BX421" s="62">
        <v>33.237260443165049</v>
      </c>
      <c r="BY421" s="62">
        <v>14.26</v>
      </c>
      <c r="BZ421" s="62">
        <v>10</v>
      </c>
      <c r="CA421" s="62">
        <v>1.6081836444249799E-2</v>
      </c>
      <c r="CB421" s="62">
        <v>14.234999999999999</v>
      </c>
      <c r="CC421" s="62">
        <v>515</v>
      </c>
      <c r="CD421" s="62">
        <v>0.9166002657006278</v>
      </c>
      <c r="CE421" s="62">
        <v>14.215</v>
      </c>
      <c r="CF421" s="62">
        <v>18890</v>
      </c>
      <c r="CG421" s="62">
        <v>36.936748771480694</v>
      </c>
      <c r="CH421" s="62">
        <v>14.170999999999999</v>
      </c>
      <c r="CI421" s="62">
        <v>0</v>
      </c>
      <c r="CJ421" s="62">
        <v>0</v>
      </c>
      <c r="CK421" s="62">
        <v>0</v>
      </c>
      <c r="CL421" s="62">
        <v>0</v>
      </c>
      <c r="CM421" s="62">
        <v>0</v>
      </c>
      <c r="CN421" s="62">
        <v>14.1</v>
      </c>
      <c r="CO421" s="62">
        <v>3095</v>
      </c>
      <c r="CP421" s="62">
        <v>7.5919427705459706</v>
      </c>
      <c r="CQ421" s="62">
        <v>13.955</v>
      </c>
      <c r="CR421" s="62">
        <v>0</v>
      </c>
      <c r="CS421" s="62">
        <v>0</v>
      </c>
      <c r="CT421" s="62">
        <v>13.955</v>
      </c>
      <c r="CU421" s="62">
        <v>0</v>
      </c>
      <c r="CV421" s="62">
        <v>0</v>
      </c>
      <c r="CW421" s="62">
        <v>13.955</v>
      </c>
      <c r="CX421" s="62">
        <v>139100</v>
      </c>
      <c r="CY421" s="62">
        <v>402.97899878762166</v>
      </c>
      <c r="CZ421" s="62">
        <v>0</v>
      </c>
      <c r="DA421" s="62">
        <v>0</v>
      </c>
      <c r="DB421" s="62">
        <v>0</v>
      </c>
      <c r="DC421" s="62">
        <v>0</v>
      </c>
      <c r="DD421" s="62">
        <v>0</v>
      </c>
      <c r="DE421" s="62">
        <v>0</v>
      </c>
      <c r="DF421" s="62">
        <v>13.77</v>
      </c>
      <c r="DG421" s="62">
        <v>795</v>
      </c>
      <c r="DH421" s="62">
        <v>2.6478132339806599</v>
      </c>
      <c r="DI421" s="62">
        <v>0</v>
      </c>
      <c r="DJ421" s="62">
        <v>0</v>
      </c>
      <c r="DK421" s="62">
        <v>0</v>
      </c>
      <c r="DL421" s="62">
        <v>0</v>
      </c>
      <c r="DM421" s="62">
        <v>0</v>
      </c>
      <c r="DN421" s="62">
        <v>0</v>
      </c>
      <c r="DO421" s="62">
        <v>13.72</v>
      </c>
      <c r="DP421" s="62">
        <v>7920</v>
      </c>
      <c r="DQ421" s="62">
        <v>29.408163171194506</v>
      </c>
      <c r="DR421" s="62">
        <v>0</v>
      </c>
      <c r="DS421" s="62">
        <v>0</v>
      </c>
      <c r="DT421" s="62">
        <v>0</v>
      </c>
      <c r="DU421" s="62">
        <v>0</v>
      </c>
      <c r="DV421" s="62">
        <v>0</v>
      </c>
      <c r="DW421" s="62">
        <v>0</v>
      </c>
      <c r="DX421" s="62">
        <v>13.68</v>
      </c>
      <c r="DY421" s="62">
        <v>1005</v>
      </c>
      <c r="DZ421" s="62">
        <v>4.1071259507659725</v>
      </c>
      <c r="EA421" s="62"/>
      <c r="EB421" s="62"/>
      <c r="EC421" s="62"/>
      <c r="ED421" s="62"/>
      <c r="EE421" s="62"/>
      <c r="EF421" s="62"/>
      <c r="EG421" s="62">
        <v>13.63</v>
      </c>
      <c r="EH421" s="62">
        <v>94580</v>
      </c>
      <c r="EI421" s="62">
        <v>418.04939081314632</v>
      </c>
      <c r="EJ421" s="62"/>
      <c r="EK421" s="62">
        <v>0</v>
      </c>
      <c r="EL421" s="62">
        <v>0</v>
      </c>
      <c r="EM421" s="62">
        <v>0</v>
      </c>
      <c r="EN421" s="62">
        <v>0</v>
      </c>
      <c r="EO421" s="62">
        <v>0</v>
      </c>
      <c r="EP421" s="62">
        <v>13.63</v>
      </c>
      <c r="EQ421" s="62">
        <v>350</v>
      </c>
      <c r="ER421" s="62">
        <v>1.6534178028631927</v>
      </c>
      <c r="ES421" s="62">
        <v>13.65</v>
      </c>
      <c r="ET421" s="62">
        <v>4910</v>
      </c>
      <c r="EU421" s="62">
        <v>24.603399534536855</v>
      </c>
      <c r="EV421" s="62">
        <v>13.645</v>
      </c>
      <c r="EW421" s="62">
        <v>40</v>
      </c>
      <c r="EX421" s="62">
        <v>0.2113113689767088</v>
      </c>
      <c r="EY421" s="62">
        <v>13.64</v>
      </c>
      <c r="EZ421" s="62">
        <v>56230</v>
      </c>
      <c r="FA421" s="62">
        <v>310.67146686288993</v>
      </c>
      <c r="FB421" s="62">
        <v>13.65</v>
      </c>
      <c r="FC421" s="62">
        <v>150</v>
      </c>
      <c r="FD421" s="62">
        <v>0.86108024939761896</v>
      </c>
      <c r="FE421" s="62">
        <v>13.66</v>
      </c>
      <c r="FF421" s="62">
        <v>13810</v>
      </c>
      <c r="FG421" s="62">
        <v>82.036202414938572</v>
      </c>
      <c r="FH421" s="62">
        <v>13.66</v>
      </c>
      <c r="FI421" s="62">
        <v>110</v>
      </c>
      <c r="FJ421" s="62">
        <v>0.67492764958382112</v>
      </c>
      <c r="FK421" s="62">
        <v>13.6</v>
      </c>
      <c r="FL421" s="76">
        <v>2190</v>
      </c>
      <c r="FM421" s="76">
        <v>13.850735238883653</v>
      </c>
      <c r="FN421" s="76">
        <v>13.589</v>
      </c>
      <c r="FO421" s="76">
        <v>5</v>
      </c>
      <c r="FP421" s="76">
        <v>3.2392482147838499E-2</v>
      </c>
      <c r="FQ421" s="76">
        <v>13.577999999999999</v>
      </c>
      <c r="FR421" s="76">
        <v>0</v>
      </c>
      <c r="FS421" s="76">
        <v>0</v>
      </c>
      <c r="FT421" s="76">
        <v>13.568999999999999</v>
      </c>
      <c r="FU421" s="76">
        <v>0</v>
      </c>
      <c r="FV421" s="76">
        <v>0</v>
      </c>
      <c r="FW421" s="76">
        <v>13.56</v>
      </c>
      <c r="FX421" s="76">
        <v>83840</v>
      </c>
      <c r="FY421" s="76">
        <v>574.94962999210736</v>
      </c>
      <c r="FZ421" s="76">
        <v>13.57</v>
      </c>
      <c r="GA421" s="76">
        <v>5</v>
      </c>
      <c r="GB421" s="76">
        <v>3.4731326043707725E-2</v>
      </c>
      <c r="GC421" s="62">
        <v>13.577999999999999</v>
      </c>
      <c r="GD421" s="62">
        <v>5</v>
      </c>
      <c r="GE421" s="62">
        <v>3.512295847533984E-2</v>
      </c>
      <c r="GF421" s="62">
        <v>13.587</v>
      </c>
      <c r="GG421" s="62">
        <v>0</v>
      </c>
      <c r="GH421" s="62">
        <v>0</v>
      </c>
      <c r="GI421" s="62">
        <v>13.595000000000001</v>
      </c>
      <c r="GJ421" s="62">
        <v>10</v>
      </c>
      <c r="GK421" s="62">
        <v>7.1490078680940206E-2</v>
      </c>
      <c r="GL421" s="62">
        <v>13.608000000000001</v>
      </c>
      <c r="GM421" s="62">
        <v>0</v>
      </c>
      <c r="GN421" s="62">
        <v>0</v>
      </c>
      <c r="GO421" s="62">
        <v>13.62</v>
      </c>
      <c r="GP421" s="62">
        <v>6100</v>
      </c>
      <c r="GQ421" s="62">
        <v>44.349406011152169</v>
      </c>
      <c r="GR421" s="62">
        <v>13.622999999999999</v>
      </c>
      <c r="GS421" s="62">
        <v>0</v>
      </c>
      <c r="GT421" s="62">
        <v>0</v>
      </c>
      <c r="GU421" s="62">
        <v>13.625999999999999</v>
      </c>
      <c r="GV421" s="62">
        <v>30</v>
      </c>
      <c r="GW421" s="62">
        <v>0.2179995324790801</v>
      </c>
      <c r="GX421" s="62">
        <v>13.628</v>
      </c>
      <c r="GY421" s="62">
        <v>0</v>
      </c>
      <c r="GZ421" s="62">
        <v>0</v>
      </c>
      <c r="HA421" s="62">
        <v>13.63</v>
      </c>
      <c r="HB421" s="62">
        <v>12380</v>
      </c>
      <c r="HC421" s="62">
        <v>88.622427978767689</v>
      </c>
      <c r="HD421" s="62">
        <v>13.635999999999999</v>
      </c>
      <c r="HE421" s="62">
        <v>0</v>
      </c>
      <c r="HF421" s="62">
        <v>0</v>
      </c>
      <c r="HG421" s="62">
        <v>0</v>
      </c>
      <c r="HH421" s="62">
        <v>0</v>
      </c>
      <c r="HI421" s="62">
        <v>0</v>
      </c>
      <c r="HJ421" s="62">
        <v>0</v>
      </c>
      <c r="HK421" s="62">
        <v>0</v>
      </c>
      <c r="HL421" s="62">
        <v>0</v>
      </c>
      <c r="HM421" s="62">
        <v>13.65</v>
      </c>
      <c r="HN421" s="62">
        <v>0</v>
      </c>
      <c r="HO421" s="62">
        <v>0</v>
      </c>
      <c r="HP421" s="62">
        <v>13.65</v>
      </c>
      <c r="HQ421" s="62">
        <v>0</v>
      </c>
      <c r="HR421" s="62">
        <v>0</v>
      </c>
    </row>
    <row r="422" spans="32:226" s="43" customFormat="1">
      <c r="AF422" s="54">
        <v>42615</v>
      </c>
      <c r="AG422" s="43">
        <v>13.955</v>
      </c>
      <c r="AH422" s="43">
        <v>215660</v>
      </c>
      <c r="AI422" s="43">
        <f t="shared" si="94"/>
        <v>215660</v>
      </c>
      <c r="AK422" s="58">
        <f t="shared" si="95"/>
        <v>42230</v>
      </c>
      <c r="AL422" s="43">
        <f t="shared" si="100"/>
        <v>417</v>
      </c>
      <c r="AM422" s="43">
        <f>IF(AK422="","",NETWORKDAYS(AK422,$AM$2,FERIADOS!$A$1:$A$830)-1)</f>
        <v>347</v>
      </c>
      <c r="AN422" s="63">
        <v>3.4826999999999999</v>
      </c>
      <c r="AO422" s="43">
        <f t="shared" si="96"/>
        <v>13.88</v>
      </c>
      <c r="AP422" s="50">
        <f t="shared" si="97"/>
        <v>293085</v>
      </c>
      <c r="AQ422" s="59">
        <f t="shared" si="99"/>
        <v>850.80836609821336</v>
      </c>
      <c r="AR422" s="59">
        <f t="shared" si="98"/>
        <v>0</v>
      </c>
      <c r="AS422" s="72">
        <v>42230</v>
      </c>
      <c r="AT422" s="73">
        <v>3927.7277844306018</v>
      </c>
      <c r="AU422" s="62">
        <v>0</v>
      </c>
      <c r="AV422" s="62">
        <v>0</v>
      </c>
      <c r="AW422" s="62">
        <v>0</v>
      </c>
      <c r="AX422" s="62">
        <v>0</v>
      </c>
      <c r="AY422" s="62">
        <v>0</v>
      </c>
      <c r="AZ422" s="62">
        <v>0</v>
      </c>
      <c r="BA422" s="62">
        <v>14.175000000000001</v>
      </c>
      <c r="BB422" s="62">
        <v>10415</v>
      </c>
      <c r="BC422" s="62">
        <v>3.4712272550427392</v>
      </c>
      <c r="BD422" s="62">
        <v>14.135999999999999</v>
      </c>
      <c r="BE422" s="62">
        <v>2135</v>
      </c>
      <c r="BF422" s="62">
        <v>0.27519446741148279</v>
      </c>
      <c r="BG422" s="62">
        <v>14.2</v>
      </c>
      <c r="BH422" s="62">
        <v>22930</v>
      </c>
      <c r="BI422" s="62">
        <v>12.223573242082445</v>
      </c>
      <c r="BJ422" s="62">
        <v>14.21</v>
      </c>
      <c r="BK422" s="62">
        <v>5610</v>
      </c>
      <c r="BL422" s="62">
        <v>4.0348699322569077</v>
      </c>
      <c r="BM422" s="62">
        <v>14.244999999999999</v>
      </c>
      <c r="BN422" s="74">
        <v>90780</v>
      </c>
      <c r="BO422" s="75">
        <v>83.434443442679267</v>
      </c>
      <c r="BP422" s="62">
        <v>14.27</v>
      </c>
      <c r="BQ422" s="62">
        <v>6145</v>
      </c>
      <c r="BR422" s="62">
        <v>6.7384779459101365</v>
      </c>
      <c r="BS422" s="62">
        <v>14.27</v>
      </c>
      <c r="BT422" s="62">
        <v>620</v>
      </c>
      <c r="BU422" s="62">
        <v>0.7823782242957642</v>
      </c>
      <c r="BV422" s="62">
        <v>14.29</v>
      </c>
      <c r="BW422" s="62">
        <v>16670</v>
      </c>
      <c r="BX422" s="62">
        <v>24.148914206192771</v>
      </c>
      <c r="BY422" s="62">
        <v>14.257999999999999</v>
      </c>
      <c r="BZ422" s="62">
        <v>15</v>
      </c>
      <c r="CA422" s="62">
        <v>2.4233708126677505E-2</v>
      </c>
      <c r="CB422" s="62">
        <v>14.231999999999999</v>
      </c>
      <c r="CC422" s="62">
        <v>15</v>
      </c>
      <c r="CD422" s="62">
        <v>2.680439131954216E-2</v>
      </c>
      <c r="CE422" s="62">
        <v>14.21</v>
      </c>
      <c r="CF422" s="62">
        <v>59840</v>
      </c>
      <c r="CG422" s="62">
        <v>117.42417453925873</v>
      </c>
      <c r="CH422" s="62">
        <v>14.167999999999999</v>
      </c>
      <c r="CI422" s="62">
        <v>5</v>
      </c>
      <c r="CJ422" s="62">
        <v>1.0633187896134925E-2</v>
      </c>
      <c r="CK422" s="62">
        <v>0</v>
      </c>
      <c r="CL422" s="62">
        <v>0</v>
      </c>
      <c r="CM422" s="62">
        <v>0</v>
      </c>
      <c r="CN422" s="62">
        <v>14.1</v>
      </c>
      <c r="CO422" s="62">
        <v>2630</v>
      </c>
      <c r="CP422" s="62">
        <v>6.4670299803954192</v>
      </c>
      <c r="CQ422" s="62">
        <v>13.948</v>
      </c>
      <c r="CR422" s="62">
        <v>85</v>
      </c>
      <c r="CS422" s="62">
        <v>0.22195191601968611</v>
      </c>
      <c r="CT422" s="62">
        <v>13.948</v>
      </c>
      <c r="CU422" s="62">
        <v>85</v>
      </c>
      <c r="CV422" s="62">
        <v>0.23402084329723885</v>
      </c>
      <c r="CW422" s="62">
        <v>13.948</v>
      </c>
      <c r="CX422" s="62">
        <v>293085</v>
      </c>
      <c r="CY422" s="62">
        <v>850.80836609821336</v>
      </c>
      <c r="CZ422" s="62">
        <v>0</v>
      </c>
      <c r="DA422" s="62">
        <v>0</v>
      </c>
      <c r="DB422" s="62">
        <v>0</v>
      </c>
      <c r="DC422" s="62">
        <v>0</v>
      </c>
      <c r="DD422" s="62">
        <v>0</v>
      </c>
      <c r="DE422" s="62">
        <v>0</v>
      </c>
      <c r="DF422" s="62">
        <v>13.73</v>
      </c>
      <c r="DG422" s="62">
        <v>18530</v>
      </c>
      <c r="DH422" s="62">
        <v>61.858028249122235</v>
      </c>
      <c r="DI422" s="62">
        <v>0</v>
      </c>
      <c r="DJ422" s="62">
        <v>0</v>
      </c>
      <c r="DK422" s="62">
        <v>0</v>
      </c>
      <c r="DL422" s="62">
        <v>0</v>
      </c>
      <c r="DM422" s="62">
        <v>0</v>
      </c>
      <c r="DN422" s="62">
        <v>0</v>
      </c>
      <c r="DO422" s="62">
        <v>13.67</v>
      </c>
      <c r="DP422" s="62">
        <v>13585</v>
      </c>
      <c r="DQ422" s="62">
        <v>50.560760990366028</v>
      </c>
      <c r="DR422" s="62">
        <v>0</v>
      </c>
      <c r="DS422" s="62">
        <v>0</v>
      </c>
      <c r="DT422" s="62">
        <v>0</v>
      </c>
      <c r="DU422" s="62">
        <v>0</v>
      </c>
      <c r="DV422" s="62">
        <v>0</v>
      </c>
      <c r="DW422" s="62">
        <v>0</v>
      </c>
      <c r="DX422" s="62">
        <v>13.61</v>
      </c>
      <c r="DY422" s="62">
        <v>9810</v>
      </c>
      <c r="DZ422" s="62">
        <v>40.200411128035938</v>
      </c>
      <c r="EA422" s="62"/>
      <c r="EB422" s="62"/>
      <c r="EC422" s="62"/>
      <c r="ED422" s="62"/>
      <c r="EE422" s="62"/>
      <c r="EF422" s="62"/>
      <c r="EG422" s="62">
        <v>13.55</v>
      </c>
      <c r="EH422" s="62">
        <v>184620</v>
      </c>
      <c r="EI422" s="62">
        <v>818.48058407403084</v>
      </c>
      <c r="EJ422" s="62"/>
      <c r="EK422" s="62">
        <v>0</v>
      </c>
      <c r="EL422" s="62">
        <v>0</v>
      </c>
      <c r="EM422" s="62">
        <v>0</v>
      </c>
      <c r="EN422" s="62">
        <v>0</v>
      </c>
      <c r="EO422" s="62">
        <v>0</v>
      </c>
      <c r="EP422" s="62">
        <v>13.547000000000001</v>
      </c>
      <c r="EQ422" s="62">
        <v>55</v>
      </c>
      <c r="ER422" s="62">
        <v>0.26063127663360686</v>
      </c>
      <c r="ES422" s="62">
        <v>13.544</v>
      </c>
      <c r="ET422" s="62">
        <v>7160</v>
      </c>
      <c r="EU422" s="62">
        <v>36.019412494492059</v>
      </c>
      <c r="EV422" s="62">
        <v>13.542</v>
      </c>
      <c r="EW422" s="62">
        <v>35</v>
      </c>
      <c r="EX422" s="62">
        <v>0.18562974456271406</v>
      </c>
      <c r="EY422" s="62">
        <v>13.54</v>
      </c>
      <c r="EZ422" s="62">
        <v>106840</v>
      </c>
      <c r="FA422" s="62">
        <v>592.63904339039868</v>
      </c>
      <c r="FB422" s="62">
        <v>13.545</v>
      </c>
      <c r="FC422" s="62">
        <v>2005</v>
      </c>
      <c r="FD422" s="62">
        <v>11.55940897196602</v>
      </c>
      <c r="FE422" s="62">
        <v>13.55</v>
      </c>
      <c r="FF422" s="62">
        <v>13090</v>
      </c>
      <c r="FG422" s="62">
        <v>78.123369681042206</v>
      </c>
      <c r="FH422" s="62">
        <v>13.528</v>
      </c>
      <c r="FI422" s="62">
        <v>1210</v>
      </c>
      <c r="FJ422" s="62">
        <v>7.4677719534091906</v>
      </c>
      <c r="FK422" s="62">
        <v>13.51</v>
      </c>
      <c r="FL422" s="76">
        <v>5440</v>
      </c>
      <c r="FM422" s="76">
        <v>34.547176281831312</v>
      </c>
      <c r="FN422" s="76">
        <v>13.493</v>
      </c>
      <c r="FO422" s="76">
        <v>0</v>
      </c>
      <c r="FP422" s="76">
        <v>0</v>
      </c>
      <c r="FQ422" s="76">
        <v>13.478</v>
      </c>
      <c r="FR422" s="76">
        <v>100</v>
      </c>
      <c r="FS422" s="76">
        <v>0.66481722528634168</v>
      </c>
      <c r="FT422" s="76">
        <v>13.462999999999999</v>
      </c>
      <c r="FU422" s="76">
        <v>5</v>
      </c>
      <c r="FV422" s="76">
        <v>3.391164001847332E-2</v>
      </c>
      <c r="FW422" s="76">
        <v>13.45</v>
      </c>
      <c r="FX422" s="76">
        <v>122645</v>
      </c>
      <c r="FY422" s="76">
        <v>846.00143738228564</v>
      </c>
      <c r="FZ422" s="76">
        <v>13.455</v>
      </c>
      <c r="GA422" s="76">
        <v>0</v>
      </c>
      <c r="GB422" s="76">
        <v>0</v>
      </c>
      <c r="GC422" s="62">
        <v>13.459</v>
      </c>
      <c r="GD422" s="62">
        <v>5</v>
      </c>
      <c r="GE422" s="62">
        <v>3.5362879139370439E-2</v>
      </c>
      <c r="GF422" s="62">
        <v>13.464</v>
      </c>
      <c r="GG422" s="62">
        <v>0</v>
      </c>
      <c r="GH422" s="62">
        <v>0</v>
      </c>
      <c r="GI422" s="62">
        <v>13.467000000000001</v>
      </c>
      <c r="GJ422" s="62">
        <v>110</v>
      </c>
      <c r="GK422" s="62">
        <v>0.79260232361001837</v>
      </c>
      <c r="GL422" s="62">
        <v>13.474</v>
      </c>
      <c r="GM422" s="62">
        <v>0</v>
      </c>
      <c r="GN422" s="62">
        <v>0</v>
      </c>
      <c r="GO422" s="62">
        <v>13.48</v>
      </c>
      <c r="GP422" s="62">
        <v>7990</v>
      </c>
      <c r="GQ422" s="62">
        <v>58.661735488468324</v>
      </c>
      <c r="GR422" s="62">
        <v>13.489000000000001</v>
      </c>
      <c r="GS422" s="62">
        <v>0</v>
      </c>
      <c r="GT422" s="62">
        <v>0</v>
      </c>
      <c r="GU422" s="62">
        <v>13.497</v>
      </c>
      <c r="GV422" s="62">
        <v>105</v>
      </c>
      <c r="GW422" s="62">
        <v>0.77069316410542676</v>
      </c>
      <c r="GX422" s="62">
        <v>13.504</v>
      </c>
      <c r="GY422" s="62">
        <v>0</v>
      </c>
      <c r="GZ422" s="62">
        <v>0</v>
      </c>
      <c r="HA422" s="62">
        <v>13.51</v>
      </c>
      <c r="HB422" s="62">
        <v>24685</v>
      </c>
      <c r="HC422" s="62">
        <v>178.53870271139758</v>
      </c>
      <c r="HD422" s="62">
        <v>13.5</v>
      </c>
      <c r="HE422" s="62">
        <v>0</v>
      </c>
      <c r="HF422" s="62">
        <v>0</v>
      </c>
      <c r="HG422" s="62">
        <v>0</v>
      </c>
      <c r="HH422" s="62">
        <v>0</v>
      </c>
      <c r="HI422" s="62">
        <v>0</v>
      </c>
      <c r="HJ422" s="62">
        <v>0</v>
      </c>
      <c r="HK422" s="62">
        <v>0</v>
      </c>
      <c r="HL422" s="62">
        <v>0</v>
      </c>
      <c r="HM422" s="62">
        <v>13.52</v>
      </c>
      <c r="HN422" s="62">
        <v>0</v>
      </c>
      <c r="HO422" s="62">
        <v>0</v>
      </c>
      <c r="HP422" s="62">
        <v>13.52</v>
      </c>
      <c r="HQ422" s="62">
        <v>0</v>
      </c>
      <c r="HR422" s="62">
        <v>0</v>
      </c>
    </row>
    <row r="423" spans="32:226" s="43" customFormat="1">
      <c r="AF423" s="54">
        <v>42618</v>
      </c>
      <c r="AG423" s="43">
        <v>13.96</v>
      </c>
      <c r="AH423" s="43">
        <v>50553</v>
      </c>
      <c r="AI423" s="43">
        <f t="shared" si="94"/>
        <v>50553</v>
      </c>
      <c r="AK423" s="58">
        <f t="shared" si="95"/>
        <v>42229</v>
      </c>
      <c r="AL423" s="43">
        <f t="shared" si="100"/>
        <v>418</v>
      </c>
      <c r="AM423" s="43">
        <f>IF(AK423="","",NETWORKDAYS(AK423,$AM$2,FERIADOS!$A$1:$A$830)-1)</f>
        <v>348</v>
      </c>
      <c r="AN423" s="63">
        <v>3.5192000000000001</v>
      </c>
      <c r="AO423" s="43">
        <f t="shared" si="96"/>
        <v>13.93</v>
      </c>
      <c r="AP423" s="50">
        <f t="shared" si="97"/>
        <v>280995</v>
      </c>
      <c r="AQ423" s="59">
        <f t="shared" si="99"/>
        <v>808.31518597942249</v>
      </c>
      <c r="AR423" s="59">
        <f t="shared" si="98"/>
        <v>0</v>
      </c>
      <c r="AS423" s="72">
        <v>42229</v>
      </c>
      <c r="AT423" s="73">
        <v>4118.8922258440543</v>
      </c>
      <c r="AU423" s="62">
        <v>0</v>
      </c>
      <c r="AV423" s="62">
        <v>0</v>
      </c>
      <c r="AW423" s="62">
        <v>0</v>
      </c>
      <c r="AX423" s="62">
        <v>0</v>
      </c>
      <c r="AY423" s="62">
        <v>0</v>
      </c>
      <c r="AZ423" s="62">
        <v>0</v>
      </c>
      <c r="BA423" s="62">
        <v>14.178000000000001</v>
      </c>
      <c r="BB423" s="62">
        <v>109795</v>
      </c>
      <c r="BC423" s="62">
        <v>37.258565298312185</v>
      </c>
      <c r="BD423" s="62">
        <v>14.135999999999999</v>
      </c>
      <c r="BE423" s="62">
        <v>10985</v>
      </c>
      <c r="BF423" s="62">
        <v>1.5082412450843696</v>
      </c>
      <c r="BG423" s="62">
        <v>14.193</v>
      </c>
      <c r="BH423" s="62">
        <v>41180</v>
      </c>
      <c r="BI423" s="62">
        <v>22.109637622622394</v>
      </c>
      <c r="BJ423" s="62">
        <v>14.23</v>
      </c>
      <c r="BK423" s="62">
        <v>5465</v>
      </c>
      <c r="BL423" s="62">
        <v>3.9387038365574676</v>
      </c>
      <c r="BM423" s="62">
        <v>14.25</v>
      </c>
      <c r="BN423" s="74">
        <v>169750</v>
      </c>
      <c r="BO423" s="75">
        <v>155.89619854746522</v>
      </c>
      <c r="BP423" s="62">
        <v>14.25</v>
      </c>
      <c r="BQ423" s="62">
        <v>1035</v>
      </c>
      <c r="BR423" s="62">
        <v>1.1324792707161757</v>
      </c>
      <c r="BS423" s="62">
        <v>14.276999999999999</v>
      </c>
      <c r="BT423" s="62">
        <v>2480</v>
      </c>
      <c r="BU423" s="62">
        <v>3.1178812141592127</v>
      </c>
      <c r="BV423" s="62">
        <v>14.3</v>
      </c>
      <c r="BW423" s="62">
        <v>74075</v>
      </c>
      <c r="BX423" s="62">
        <v>106.79567362161939</v>
      </c>
      <c r="BY423" s="62">
        <v>14.28</v>
      </c>
      <c r="BZ423" s="62">
        <v>710</v>
      </c>
      <c r="CA423" s="62">
        <v>1.1405632997373389</v>
      </c>
      <c r="CB423" s="62">
        <v>14.263999999999999</v>
      </c>
      <c r="CC423" s="62">
        <v>4665</v>
      </c>
      <c r="CD423" s="62">
        <v>8.2826226163124606</v>
      </c>
      <c r="CE423" s="62">
        <v>14.25</v>
      </c>
      <c r="CF423" s="62">
        <v>34490</v>
      </c>
      <c r="CG423" s="62">
        <v>67.201181469320545</v>
      </c>
      <c r="CH423" s="62">
        <v>14.208</v>
      </c>
      <c r="CI423" s="62">
        <v>45</v>
      </c>
      <c r="CJ423" s="62">
        <v>9.4982115565615449E-2</v>
      </c>
      <c r="CK423" s="62">
        <v>0</v>
      </c>
      <c r="CL423" s="62">
        <v>0</v>
      </c>
      <c r="CM423" s="62">
        <v>0</v>
      </c>
      <c r="CN423" s="62">
        <v>14.14</v>
      </c>
      <c r="CO423" s="62">
        <v>11665</v>
      </c>
      <c r="CP423" s="62">
        <v>28.449126456290038</v>
      </c>
      <c r="CQ423" s="62">
        <v>14</v>
      </c>
      <c r="CR423" s="62">
        <v>545</v>
      </c>
      <c r="CS423" s="62">
        <v>1.410785475095925</v>
      </c>
      <c r="CT423" s="62">
        <v>14</v>
      </c>
      <c r="CU423" s="62">
        <v>545</v>
      </c>
      <c r="CV423" s="62">
        <v>1.4871476839294517</v>
      </c>
      <c r="CW423" s="62">
        <v>14</v>
      </c>
      <c r="CX423" s="62">
        <v>280995</v>
      </c>
      <c r="CY423" s="62">
        <v>808.31518597942249</v>
      </c>
      <c r="CZ423" s="62">
        <v>0</v>
      </c>
      <c r="DA423" s="62">
        <v>0</v>
      </c>
      <c r="DB423" s="62">
        <v>0</v>
      </c>
      <c r="DC423" s="62">
        <v>0</v>
      </c>
      <c r="DD423" s="62">
        <v>0</v>
      </c>
      <c r="DE423" s="62">
        <v>0</v>
      </c>
      <c r="DF423" s="62">
        <v>13.78</v>
      </c>
      <c r="DG423" s="62">
        <v>2185</v>
      </c>
      <c r="DH423" s="62">
        <v>7.2239527809576201</v>
      </c>
      <c r="DI423" s="62">
        <v>0</v>
      </c>
      <c r="DJ423" s="62">
        <v>0</v>
      </c>
      <c r="DK423" s="62">
        <v>0</v>
      </c>
      <c r="DL423" s="62">
        <v>0</v>
      </c>
      <c r="DM423" s="62">
        <v>0</v>
      </c>
      <c r="DN423" s="62">
        <v>0</v>
      </c>
      <c r="DO423" s="62">
        <v>13.72</v>
      </c>
      <c r="DP423" s="62">
        <v>18175</v>
      </c>
      <c r="DQ423" s="62">
        <v>66.965226587896055</v>
      </c>
      <c r="DR423" s="62">
        <v>0</v>
      </c>
      <c r="DS423" s="62">
        <v>0</v>
      </c>
      <c r="DT423" s="62">
        <v>0</v>
      </c>
      <c r="DU423" s="62">
        <v>0</v>
      </c>
      <c r="DV423" s="62">
        <v>0</v>
      </c>
      <c r="DW423" s="62">
        <v>0</v>
      </c>
      <c r="DX423" s="62">
        <v>13.67</v>
      </c>
      <c r="DY423" s="62">
        <v>6265</v>
      </c>
      <c r="DZ423" s="62">
        <v>25.399568617199233</v>
      </c>
      <c r="EA423" s="62"/>
      <c r="EB423" s="62"/>
      <c r="EC423" s="62"/>
      <c r="ED423" s="62"/>
      <c r="EE423" s="62"/>
      <c r="EF423" s="62"/>
      <c r="EG423" s="62">
        <v>13.58</v>
      </c>
      <c r="EH423" s="62">
        <v>178145</v>
      </c>
      <c r="EI423" s="62">
        <v>781.80109390643418</v>
      </c>
      <c r="EJ423" s="62"/>
      <c r="EK423" s="62">
        <v>0</v>
      </c>
      <c r="EL423" s="62">
        <v>0</v>
      </c>
      <c r="EM423" s="62">
        <v>0</v>
      </c>
      <c r="EN423" s="62">
        <v>0</v>
      </c>
      <c r="EO423" s="62">
        <v>0</v>
      </c>
      <c r="EP423" s="62">
        <v>13.574999999999999</v>
      </c>
      <c r="EQ423" s="62">
        <v>555</v>
      </c>
      <c r="ER423" s="62">
        <v>2.6030493685830631</v>
      </c>
      <c r="ES423" s="62">
        <v>13.57</v>
      </c>
      <c r="ET423" s="62">
        <v>12565</v>
      </c>
      <c r="EU423" s="62">
        <v>62.554262991718169</v>
      </c>
      <c r="EV423" s="62">
        <v>13.554</v>
      </c>
      <c r="EW423" s="62">
        <v>1480</v>
      </c>
      <c r="EX423" s="62">
        <v>7.7706673250696134</v>
      </c>
      <c r="EY423" s="62">
        <v>13.54</v>
      </c>
      <c r="EZ423" s="62">
        <v>104630</v>
      </c>
      <c r="FA423" s="62">
        <v>574.74912624571209</v>
      </c>
      <c r="FB423" s="62">
        <v>13.56</v>
      </c>
      <c r="FC423" s="62">
        <v>235</v>
      </c>
      <c r="FD423" s="62">
        <v>1.3407754135423604</v>
      </c>
      <c r="FE423" s="62">
        <v>13.56</v>
      </c>
      <c r="FF423" s="62">
        <v>27735</v>
      </c>
      <c r="FG423" s="62">
        <v>163.82662934574969</v>
      </c>
      <c r="FH423" s="62">
        <v>13.57</v>
      </c>
      <c r="FI423" s="62">
        <v>175</v>
      </c>
      <c r="FJ423" s="62">
        <v>1.0673196398410045</v>
      </c>
      <c r="FK423" s="62">
        <v>13.51</v>
      </c>
      <c r="FL423" s="76">
        <v>15050</v>
      </c>
      <c r="FM423" s="76">
        <v>94.623393170507796</v>
      </c>
      <c r="FN423" s="76">
        <v>13.49</v>
      </c>
      <c r="FO423" s="76">
        <v>30</v>
      </c>
      <c r="FP423" s="76">
        <v>0.19331485909826421</v>
      </c>
      <c r="FQ423" s="76">
        <v>13.472</v>
      </c>
      <c r="FR423" s="76">
        <v>335</v>
      </c>
      <c r="FS423" s="76">
        <v>2.2054171344255549</v>
      </c>
      <c r="FT423" s="76">
        <v>13.455</v>
      </c>
      <c r="FU423" s="76">
        <v>8295</v>
      </c>
      <c r="FV423" s="76">
        <v>55.715230534497934</v>
      </c>
      <c r="FW423" s="76">
        <v>13.44</v>
      </c>
      <c r="FX423" s="76">
        <v>120750</v>
      </c>
      <c r="FY423" s="76">
        <v>824.95079343270049</v>
      </c>
      <c r="FZ423" s="76">
        <v>13.443</v>
      </c>
      <c r="GA423" s="76">
        <v>5</v>
      </c>
      <c r="GB423" s="76">
        <v>3.4621317934690796E-2</v>
      </c>
      <c r="GC423" s="62">
        <v>13.446</v>
      </c>
      <c r="GD423" s="62">
        <v>0</v>
      </c>
      <c r="GE423" s="62">
        <v>0</v>
      </c>
      <c r="GF423" s="62">
        <v>13.449</v>
      </c>
      <c r="GG423" s="62">
        <v>0</v>
      </c>
      <c r="GH423" s="62">
        <v>0</v>
      </c>
      <c r="GI423" s="62">
        <v>13.452</v>
      </c>
      <c r="GJ423" s="62">
        <v>855</v>
      </c>
      <c r="GK423" s="62">
        <v>6.1034699294628512</v>
      </c>
      <c r="GL423" s="62">
        <v>13.456</v>
      </c>
      <c r="GM423" s="62">
        <v>0</v>
      </c>
      <c r="GN423" s="62">
        <v>0</v>
      </c>
      <c r="GO423" s="62">
        <v>13.46</v>
      </c>
      <c r="GP423" s="62">
        <v>11905</v>
      </c>
      <c r="GQ423" s="62">
        <v>86.629487091205618</v>
      </c>
      <c r="GR423" s="62">
        <v>13.465999999999999</v>
      </c>
      <c r="GS423" s="62">
        <v>0</v>
      </c>
      <c r="GT423" s="62">
        <v>0</v>
      </c>
      <c r="GU423" s="62">
        <v>13.471</v>
      </c>
      <c r="GV423" s="62">
        <v>355</v>
      </c>
      <c r="GW423" s="62">
        <v>2.5841094125707125</v>
      </c>
      <c r="GX423" s="62">
        <v>13.475999999999999</v>
      </c>
      <c r="GY423" s="62">
        <v>0</v>
      </c>
      <c r="GZ423" s="62">
        <v>0</v>
      </c>
      <c r="HA423" s="62">
        <v>13.48</v>
      </c>
      <c r="HB423" s="62">
        <v>14270</v>
      </c>
      <c r="HC423" s="62">
        <v>102.41174098673619</v>
      </c>
      <c r="HD423" s="62">
        <v>13.486000000000001</v>
      </c>
      <c r="HE423" s="62">
        <v>0</v>
      </c>
      <c r="HF423" s="62">
        <v>0</v>
      </c>
      <c r="HG423" s="62">
        <v>0</v>
      </c>
      <c r="HH423" s="62">
        <v>0</v>
      </c>
      <c r="HI423" s="62">
        <v>0</v>
      </c>
      <c r="HJ423" s="62">
        <v>0</v>
      </c>
      <c r="HK423" s="62">
        <v>0</v>
      </c>
      <c r="HL423" s="62">
        <v>0</v>
      </c>
      <c r="HM423" s="62">
        <v>13.5</v>
      </c>
      <c r="HN423" s="62">
        <v>0</v>
      </c>
      <c r="HO423" s="62">
        <v>0</v>
      </c>
      <c r="HP423" s="62">
        <v>13.5</v>
      </c>
      <c r="HQ423" s="62">
        <v>0</v>
      </c>
      <c r="HR423" s="62">
        <v>0</v>
      </c>
    </row>
    <row r="424" spans="32:226" s="43" customFormat="1">
      <c r="AF424" s="54">
        <v>42619</v>
      </c>
      <c r="AG424" s="43">
        <v>13.955</v>
      </c>
      <c r="AH424" s="43">
        <v>120990</v>
      </c>
      <c r="AI424" s="43">
        <f t="shared" si="94"/>
        <v>120990</v>
      </c>
      <c r="AK424" s="58">
        <f t="shared" si="95"/>
        <v>42228</v>
      </c>
      <c r="AL424" s="43">
        <f t="shared" si="100"/>
        <v>419</v>
      </c>
      <c r="AM424" s="43">
        <f>IF(AK424="","",NETWORKDAYS(AK424,$AM$2,FERIADOS!$A$1:$A$830)-1)</f>
        <v>349</v>
      </c>
      <c r="AN424" s="63">
        <v>3.4807999999999999</v>
      </c>
      <c r="AO424" s="43">
        <f t="shared" si="96"/>
        <v>13.87</v>
      </c>
      <c r="AP424" s="50">
        <f t="shared" si="97"/>
        <v>295995</v>
      </c>
      <c r="AQ424" s="59">
        <f t="shared" si="99"/>
        <v>863.96956228712361</v>
      </c>
      <c r="AR424" s="59">
        <f t="shared" si="98"/>
        <v>0</v>
      </c>
      <c r="AS424" s="72">
        <v>42228</v>
      </c>
      <c r="AT424" s="73">
        <v>4241.9855276714743</v>
      </c>
      <c r="AU424" s="62">
        <v>0</v>
      </c>
      <c r="AV424" s="62">
        <v>0</v>
      </c>
      <c r="AW424" s="62">
        <v>0</v>
      </c>
      <c r="AX424" s="62">
        <v>0</v>
      </c>
      <c r="AY424" s="62">
        <v>0</v>
      </c>
      <c r="AZ424" s="62">
        <v>0</v>
      </c>
      <c r="BA424" s="62">
        <v>14.166</v>
      </c>
      <c r="BB424" s="62">
        <v>47895</v>
      </c>
      <c r="BC424" s="62">
        <v>16.894943465355315</v>
      </c>
      <c r="BD424" s="62">
        <v>14.14</v>
      </c>
      <c r="BE424" s="62">
        <v>5485</v>
      </c>
      <c r="BF424" s="62">
        <v>0.81532637618963821</v>
      </c>
      <c r="BG424" s="62">
        <v>14.196999999999999</v>
      </c>
      <c r="BH424" s="62">
        <v>3400</v>
      </c>
      <c r="BI424" s="62">
        <v>1.8774938594907697</v>
      </c>
      <c r="BJ424" s="62">
        <v>14.21</v>
      </c>
      <c r="BK424" s="62">
        <v>3140</v>
      </c>
      <c r="BL424" s="62">
        <v>2.3174203394583097</v>
      </c>
      <c r="BM424" s="62">
        <v>14.234999999999999</v>
      </c>
      <c r="BN424" s="74">
        <v>236665</v>
      </c>
      <c r="BO424" s="75">
        <v>221.91344313617296</v>
      </c>
      <c r="BP424" s="62">
        <v>14.23</v>
      </c>
      <c r="BQ424" s="62">
        <v>2445</v>
      </c>
      <c r="BR424" s="62">
        <v>2.7269737380947792</v>
      </c>
      <c r="BS424" s="62">
        <v>14.26</v>
      </c>
      <c r="BT424" s="62">
        <v>8605</v>
      </c>
      <c r="BU424" s="62">
        <v>11.014179627230318</v>
      </c>
      <c r="BV424" s="62">
        <v>14.265000000000001</v>
      </c>
      <c r="BW424" s="62">
        <v>32935</v>
      </c>
      <c r="BX424" s="62">
        <v>48.307494917479772</v>
      </c>
      <c r="BY424" s="62">
        <v>14.24</v>
      </c>
      <c r="BZ424" s="62">
        <v>10</v>
      </c>
      <c r="CA424" s="62">
        <v>1.633337720672122E-2</v>
      </c>
      <c r="CB424" s="62">
        <v>14.22</v>
      </c>
      <c r="CC424" s="62">
        <v>1260</v>
      </c>
      <c r="CD424" s="62">
        <v>2.2734666880616077</v>
      </c>
      <c r="CE424" s="62">
        <v>14.215</v>
      </c>
      <c r="CF424" s="62">
        <v>68170</v>
      </c>
      <c r="CG424" s="62">
        <v>134.90094860300033</v>
      </c>
      <c r="CH424" s="62">
        <v>14.167</v>
      </c>
      <c r="CI424" s="62">
        <v>4900</v>
      </c>
      <c r="CJ424" s="62">
        <v>10.501511339896807</v>
      </c>
      <c r="CK424" s="62">
        <v>0</v>
      </c>
      <c r="CL424" s="62">
        <v>0</v>
      </c>
      <c r="CM424" s="62">
        <v>0</v>
      </c>
      <c r="CN424" s="62">
        <v>14.09</v>
      </c>
      <c r="CO424" s="62">
        <v>8275</v>
      </c>
      <c r="CP424" s="62">
        <v>20.483657092106668</v>
      </c>
      <c r="CQ424" s="62">
        <v>13.93</v>
      </c>
      <c r="CR424" s="62">
        <v>240</v>
      </c>
      <c r="CS424" s="62">
        <v>0.63069576168597186</v>
      </c>
      <c r="CT424" s="62">
        <v>13.93</v>
      </c>
      <c r="CU424" s="62">
        <v>240</v>
      </c>
      <c r="CV424" s="62">
        <v>0.66473409202294931</v>
      </c>
      <c r="CW424" s="62">
        <v>13.93</v>
      </c>
      <c r="CX424" s="62">
        <v>295995</v>
      </c>
      <c r="CY424" s="62">
        <v>863.96956228712361</v>
      </c>
      <c r="CZ424" s="62">
        <v>0</v>
      </c>
      <c r="DA424" s="62">
        <v>0</v>
      </c>
      <c r="DB424" s="62">
        <v>0</v>
      </c>
      <c r="DC424" s="62">
        <v>0</v>
      </c>
      <c r="DD424" s="62">
        <v>0</v>
      </c>
      <c r="DE424" s="62">
        <v>0</v>
      </c>
      <c r="DF424" s="62">
        <v>13.72</v>
      </c>
      <c r="DG424" s="62">
        <v>1135</v>
      </c>
      <c r="DH424" s="62">
        <v>3.8064406419880461</v>
      </c>
      <c r="DI424" s="62">
        <v>0</v>
      </c>
      <c r="DJ424" s="62">
        <v>0</v>
      </c>
      <c r="DK424" s="62">
        <v>0</v>
      </c>
      <c r="DL424" s="62">
        <v>0</v>
      </c>
      <c r="DM424" s="62">
        <v>0</v>
      </c>
      <c r="DN424" s="62">
        <v>0</v>
      </c>
      <c r="DO424" s="62">
        <v>13.66</v>
      </c>
      <c r="DP424" s="62">
        <v>10530</v>
      </c>
      <c r="DQ424" s="62">
        <v>39.348131260183763</v>
      </c>
      <c r="DR424" s="62">
        <v>0</v>
      </c>
      <c r="DS424" s="62">
        <v>0</v>
      </c>
      <c r="DT424" s="62">
        <v>0</v>
      </c>
      <c r="DU424" s="62">
        <v>0</v>
      </c>
      <c r="DV424" s="62">
        <v>0</v>
      </c>
      <c r="DW424" s="62">
        <v>0</v>
      </c>
      <c r="DX424" s="62">
        <v>13.586</v>
      </c>
      <c r="DY424" s="62">
        <v>5430</v>
      </c>
      <c r="DZ424" s="62">
        <v>22.338994742703406</v>
      </c>
      <c r="EA424" s="62"/>
      <c r="EB424" s="62"/>
      <c r="EC424" s="62"/>
      <c r="ED424" s="62"/>
      <c r="EE424" s="62"/>
      <c r="EF424" s="62"/>
      <c r="EG424" s="62">
        <v>13.53</v>
      </c>
      <c r="EH424" s="62">
        <v>175415</v>
      </c>
      <c r="EI424" s="62">
        <v>780.38012150912698</v>
      </c>
      <c r="EJ424" s="62"/>
      <c r="EK424" s="62">
        <v>0</v>
      </c>
      <c r="EL424" s="62">
        <v>0</v>
      </c>
      <c r="EM424" s="62">
        <v>0</v>
      </c>
      <c r="EN424" s="62">
        <v>0</v>
      </c>
      <c r="EO424" s="62">
        <v>0</v>
      </c>
      <c r="EP424" s="62">
        <v>13.53</v>
      </c>
      <c r="EQ424" s="62">
        <v>1550</v>
      </c>
      <c r="ER424" s="62">
        <v>7.367972721894982</v>
      </c>
      <c r="ES424" s="62">
        <v>13.53</v>
      </c>
      <c r="ET424" s="62">
        <v>15120</v>
      </c>
      <c r="EU424" s="62">
        <v>76.275454791695338</v>
      </c>
      <c r="EV424" s="62">
        <v>13.513999999999999</v>
      </c>
      <c r="EW424" s="62">
        <v>530</v>
      </c>
      <c r="EX424" s="62">
        <v>2.8196898370750176</v>
      </c>
      <c r="EY424" s="62">
        <v>13.5</v>
      </c>
      <c r="EZ424" s="62">
        <v>89645</v>
      </c>
      <c r="FA424" s="62">
        <v>498.97021955074297</v>
      </c>
      <c r="FB424" s="62">
        <v>13.48</v>
      </c>
      <c r="FC424" s="62">
        <v>135</v>
      </c>
      <c r="FD424" s="62">
        <v>0.7817293984982735</v>
      </c>
      <c r="FE424" s="62">
        <v>13.52</v>
      </c>
      <c r="FF424" s="62">
        <v>6880</v>
      </c>
      <c r="FG424" s="62">
        <v>41.179463011819841</v>
      </c>
      <c r="FH424" s="62">
        <v>13.5</v>
      </c>
      <c r="FI424" s="62">
        <v>360</v>
      </c>
      <c r="FJ424" s="62">
        <v>2.2278904239922261</v>
      </c>
      <c r="FK424" s="62">
        <v>13.45</v>
      </c>
      <c r="FL424" s="76">
        <v>5405</v>
      </c>
      <c r="FM424" s="76">
        <v>34.469283135683597</v>
      </c>
      <c r="FN424" s="76">
        <v>13.423</v>
      </c>
      <c r="FO424" s="76">
        <v>235</v>
      </c>
      <c r="FP424" s="76">
        <v>1.5366430565901708</v>
      </c>
      <c r="FQ424" s="76">
        <v>13.4</v>
      </c>
      <c r="FR424" s="76">
        <v>115</v>
      </c>
      <c r="FS424" s="76">
        <v>0.76853059220284958</v>
      </c>
      <c r="FT424" s="76">
        <v>13.395</v>
      </c>
      <c r="FU424" s="76">
        <v>220</v>
      </c>
      <c r="FV424" s="76">
        <v>1.499236331384328</v>
      </c>
      <c r="FW424" s="76">
        <v>13.39</v>
      </c>
      <c r="FX424" s="76">
        <v>129300</v>
      </c>
      <c r="FY424" s="76">
        <v>895.8339590829014</v>
      </c>
      <c r="FZ424" s="76">
        <v>13.396000000000001</v>
      </c>
      <c r="GA424" s="76">
        <v>5</v>
      </c>
      <c r="GB424" s="76">
        <v>3.510654873826808E-2</v>
      </c>
      <c r="GC424" s="62">
        <v>13.401999999999999</v>
      </c>
      <c r="GD424" s="62">
        <v>5</v>
      </c>
      <c r="GE424" s="62">
        <v>3.5516874623267275E-2</v>
      </c>
      <c r="GF424" s="62">
        <v>13.407999999999999</v>
      </c>
      <c r="GG424" s="62">
        <v>0</v>
      </c>
      <c r="GH424" s="62">
        <v>0</v>
      </c>
      <c r="GI424" s="62">
        <v>13.413</v>
      </c>
      <c r="GJ424" s="62">
        <v>4030</v>
      </c>
      <c r="GK424" s="62">
        <v>29.163100162290206</v>
      </c>
      <c r="GL424" s="62">
        <v>13.422000000000001</v>
      </c>
      <c r="GM424" s="62">
        <v>0</v>
      </c>
      <c r="GN424" s="62">
        <v>0</v>
      </c>
      <c r="GO424" s="62">
        <v>13.43</v>
      </c>
      <c r="GP424" s="62">
        <v>27525</v>
      </c>
      <c r="GQ424" s="62">
        <v>202.9576163025387</v>
      </c>
      <c r="GR424" s="62">
        <v>13.433</v>
      </c>
      <c r="GS424" s="62">
        <v>0</v>
      </c>
      <c r="GT424" s="62">
        <v>0</v>
      </c>
      <c r="GU424" s="62">
        <v>13.436</v>
      </c>
      <c r="GV424" s="62">
        <v>95</v>
      </c>
      <c r="GW424" s="62">
        <v>0.70115217468953417</v>
      </c>
      <c r="GX424" s="62">
        <v>13.438000000000001</v>
      </c>
      <c r="GY424" s="62">
        <v>0</v>
      </c>
      <c r="GZ424" s="62">
        <v>0</v>
      </c>
      <c r="HA424" s="62">
        <v>13.44</v>
      </c>
      <c r="HB424" s="62">
        <v>35730</v>
      </c>
      <c r="HC424" s="62">
        <v>260.18109081953514</v>
      </c>
      <c r="HD424" s="62">
        <v>13.443</v>
      </c>
      <c r="HE424" s="62">
        <v>0</v>
      </c>
      <c r="HF424" s="62">
        <v>0</v>
      </c>
      <c r="HG424" s="62">
        <v>0</v>
      </c>
      <c r="HH424" s="62">
        <v>0</v>
      </c>
      <c r="HI424" s="62">
        <v>0</v>
      </c>
      <c r="HJ424" s="62">
        <v>0</v>
      </c>
      <c r="HK424" s="62">
        <v>0</v>
      </c>
      <c r="HL424" s="62">
        <v>0</v>
      </c>
      <c r="HM424" s="62">
        <v>13.45</v>
      </c>
      <c r="HN424" s="62">
        <v>0</v>
      </c>
      <c r="HO424" s="62">
        <v>0</v>
      </c>
      <c r="HP424" s="62">
        <v>13.45</v>
      </c>
      <c r="HQ424" s="62">
        <v>0</v>
      </c>
      <c r="HR424" s="62">
        <v>0</v>
      </c>
    </row>
    <row r="425" spans="32:226" s="43" customFormat="1">
      <c r="AF425" s="54">
        <v>42621</v>
      </c>
      <c r="AG425" s="43">
        <v>13.95</v>
      </c>
      <c r="AH425" s="43">
        <v>104475</v>
      </c>
      <c r="AI425" s="43">
        <f t="shared" si="94"/>
        <v>104475</v>
      </c>
      <c r="AK425" s="58">
        <f t="shared" si="95"/>
        <v>42227</v>
      </c>
      <c r="AL425" s="43">
        <f t="shared" si="100"/>
        <v>420</v>
      </c>
      <c r="AM425" s="43">
        <f>IF(AK425="","",NETWORKDAYS(AK425,$AM$2,FERIADOS!$A$1:$A$830)-1)</f>
        <v>350</v>
      </c>
      <c r="AN425" s="63">
        <v>3.4742999999999999</v>
      </c>
      <c r="AO425" s="43">
        <f t="shared" si="96"/>
        <v>14.03</v>
      </c>
      <c r="AP425" s="50">
        <f t="shared" si="97"/>
        <v>457510</v>
      </c>
      <c r="AQ425" s="59">
        <f t="shared" si="99"/>
        <v>1336.5599097236873</v>
      </c>
      <c r="AR425" s="59">
        <f t="shared" si="98"/>
        <v>0</v>
      </c>
      <c r="AS425" s="72">
        <v>42227</v>
      </c>
      <c r="AT425" s="73">
        <v>5820.0886808875584</v>
      </c>
      <c r="AU425" s="62">
        <v>0</v>
      </c>
      <c r="AV425" s="62">
        <v>0</v>
      </c>
      <c r="AW425" s="62">
        <v>0</v>
      </c>
      <c r="AX425" s="62">
        <v>0</v>
      </c>
      <c r="AY425" s="62">
        <v>0</v>
      </c>
      <c r="AZ425" s="62">
        <v>0</v>
      </c>
      <c r="BA425" s="62">
        <v>14.186</v>
      </c>
      <c r="BB425" s="62">
        <v>180665</v>
      </c>
      <c r="BC425" s="62">
        <v>65.574653297953816</v>
      </c>
      <c r="BD425" s="62">
        <v>14.145</v>
      </c>
      <c r="BE425" s="62">
        <v>33035</v>
      </c>
      <c r="BF425" s="62">
        <v>5.2447101136750263</v>
      </c>
      <c r="BG425" s="62">
        <v>14.239000000000001</v>
      </c>
      <c r="BH425" s="62">
        <v>32940</v>
      </c>
      <c r="BI425" s="62">
        <v>18.525197755595698</v>
      </c>
      <c r="BJ425" s="62">
        <v>14.255000000000001</v>
      </c>
      <c r="BK425" s="62">
        <v>18285</v>
      </c>
      <c r="BL425" s="62">
        <v>13.68146930304828</v>
      </c>
      <c r="BM425" s="62">
        <v>14.27</v>
      </c>
      <c r="BN425" s="74">
        <v>280720</v>
      </c>
      <c r="BO425" s="75">
        <v>266.12415375950394</v>
      </c>
      <c r="BP425" s="62">
        <v>14.27</v>
      </c>
      <c r="BQ425" s="62">
        <v>1005</v>
      </c>
      <c r="BR425" s="62">
        <v>1.1312548401943237</v>
      </c>
      <c r="BS425" s="62">
        <v>14.335000000000001</v>
      </c>
      <c r="BT425" s="62">
        <v>505</v>
      </c>
      <c r="BU425" s="62">
        <v>0.65128071956606925</v>
      </c>
      <c r="BV425" s="62">
        <v>14.335000000000001</v>
      </c>
      <c r="BW425" s="62">
        <v>35880</v>
      </c>
      <c r="BX425" s="62">
        <v>52.973810987933732</v>
      </c>
      <c r="BY425" s="62">
        <v>14.317</v>
      </c>
      <c r="BZ425" s="62">
        <v>2505</v>
      </c>
      <c r="CA425" s="62">
        <v>4.1149949398755359</v>
      </c>
      <c r="CB425" s="62">
        <v>14.303000000000001</v>
      </c>
      <c r="CC425" s="62">
        <v>2005</v>
      </c>
      <c r="CD425" s="62">
        <v>3.6358169069196404</v>
      </c>
      <c r="CE425" s="62">
        <v>14.29</v>
      </c>
      <c r="CF425" s="62">
        <v>98755</v>
      </c>
      <c r="CG425" s="62">
        <v>196.32163005551627</v>
      </c>
      <c r="CH425" s="62">
        <v>14.256</v>
      </c>
      <c r="CI425" s="62">
        <v>0</v>
      </c>
      <c r="CJ425" s="62">
        <v>0</v>
      </c>
      <c r="CK425" s="62">
        <v>0</v>
      </c>
      <c r="CL425" s="62">
        <v>0</v>
      </c>
      <c r="CM425" s="62">
        <v>0</v>
      </c>
      <c r="CN425" s="62">
        <v>14.2</v>
      </c>
      <c r="CO425" s="62">
        <v>9850</v>
      </c>
      <c r="CP425" s="62">
        <v>24.449341320969289</v>
      </c>
      <c r="CQ425" s="62">
        <v>14.04</v>
      </c>
      <c r="CR425" s="62">
        <v>160</v>
      </c>
      <c r="CS425" s="62">
        <v>0.42149302725085697</v>
      </c>
      <c r="CT425" s="62">
        <v>14.04</v>
      </c>
      <c r="CU425" s="62">
        <v>160</v>
      </c>
      <c r="CV425" s="62">
        <v>0.44411911260061288</v>
      </c>
      <c r="CW425" s="62">
        <v>14.04</v>
      </c>
      <c r="CX425" s="62">
        <v>457510</v>
      </c>
      <c r="CY425" s="62">
        <v>1336.5599097236873</v>
      </c>
      <c r="CZ425" s="62">
        <v>0</v>
      </c>
      <c r="DA425" s="62">
        <v>0</v>
      </c>
      <c r="DB425" s="62">
        <v>0</v>
      </c>
      <c r="DC425" s="62">
        <v>0</v>
      </c>
      <c r="DD425" s="62">
        <v>0</v>
      </c>
      <c r="DE425" s="62">
        <v>0</v>
      </c>
      <c r="DF425" s="62">
        <v>13.92</v>
      </c>
      <c r="DG425" s="62">
        <v>4330</v>
      </c>
      <c r="DH425" s="62">
        <v>14.508908241113289</v>
      </c>
      <c r="DI425" s="62">
        <v>0</v>
      </c>
      <c r="DJ425" s="62">
        <v>0</v>
      </c>
      <c r="DK425" s="62">
        <v>0</v>
      </c>
      <c r="DL425" s="62">
        <v>0</v>
      </c>
      <c r="DM425" s="62">
        <v>0</v>
      </c>
      <c r="DN425" s="62">
        <v>0</v>
      </c>
      <c r="DO425" s="62">
        <v>13.86</v>
      </c>
      <c r="DP425" s="62">
        <v>12635</v>
      </c>
      <c r="DQ425" s="62">
        <v>47.138377074849103</v>
      </c>
      <c r="DR425" s="62">
        <v>0</v>
      </c>
      <c r="DS425" s="62">
        <v>0</v>
      </c>
      <c r="DT425" s="62">
        <v>0</v>
      </c>
      <c r="DU425" s="62">
        <v>0</v>
      </c>
      <c r="DV425" s="62">
        <v>0</v>
      </c>
      <c r="DW425" s="62">
        <v>0</v>
      </c>
      <c r="DX425" s="62">
        <v>13.81</v>
      </c>
      <c r="DY425" s="62">
        <v>10810</v>
      </c>
      <c r="DZ425" s="62">
        <v>44.340695682149949</v>
      </c>
      <c r="EA425" s="62"/>
      <c r="EB425" s="62"/>
      <c r="EC425" s="62"/>
      <c r="ED425" s="62"/>
      <c r="EE425" s="62"/>
      <c r="EF425" s="62"/>
      <c r="EG425" s="62">
        <v>13.73</v>
      </c>
      <c r="EH425" s="62">
        <v>265355</v>
      </c>
      <c r="EI425" s="62">
        <v>1177.0633306724333</v>
      </c>
      <c r="EJ425" s="62"/>
      <c r="EK425" s="62">
        <v>0</v>
      </c>
      <c r="EL425" s="62">
        <v>0</v>
      </c>
      <c r="EM425" s="62">
        <v>0</v>
      </c>
      <c r="EN425" s="62">
        <v>0</v>
      </c>
      <c r="EO425" s="62">
        <v>0</v>
      </c>
      <c r="EP425" s="62">
        <v>13.72</v>
      </c>
      <c r="EQ425" s="62">
        <v>445</v>
      </c>
      <c r="ER425" s="62">
        <v>2.1086078800824462</v>
      </c>
      <c r="ES425" s="62">
        <v>13.72</v>
      </c>
      <c r="ET425" s="62">
        <v>4765</v>
      </c>
      <c r="EU425" s="62">
        <v>23.948406118440733</v>
      </c>
      <c r="EV425" s="62">
        <v>13.72</v>
      </c>
      <c r="EW425" s="62">
        <v>90</v>
      </c>
      <c r="EX425" s="62">
        <v>0.47650019620804679</v>
      </c>
      <c r="EY425" s="62">
        <v>13.72</v>
      </c>
      <c r="EZ425" s="62">
        <v>125060</v>
      </c>
      <c r="FA425" s="62">
        <v>691.98084109553474</v>
      </c>
      <c r="FB425" s="62">
        <v>13.69</v>
      </c>
      <c r="FC425" s="62">
        <v>235</v>
      </c>
      <c r="FD425" s="62">
        <v>1.352557429913215</v>
      </c>
      <c r="FE425" s="62">
        <v>13.71</v>
      </c>
      <c r="FF425" s="62">
        <v>27720</v>
      </c>
      <c r="FG425" s="62">
        <v>164.96611288956197</v>
      </c>
      <c r="FH425" s="62">
        <v>13.69</v>
      </c>
      <c r="FI425" s="62">
        <v>2350</v>
      </c>
      <c r="FJ425" s="62">
        <v>14.452717525924212</v>
      </c>
      <c r="FK425" s="62">
        <v>13.67</v>
      </c>
      <c r="FL425" s="76">
        <v>11280</v>
      </c>
      <c r="FM425" s="76">
        <v>71.352610739653699</v>
      </c>
      <c r="FN425" s="76">
        <v>13.65</v>
      </c>
      <c r="FO425" s="76">
        <v>505</v>
      </c>
      <c r="FP425" s="76">
        <v>3.2725148330603657</v>
      </c>
      <c r="FQ425" s="76">
        <v>13.632</v>
      </c>
      <c r="FR425" s="76">
        <v>1325</v>
      </c>
      <c r="FS425" s="76">
        <v>8.7684492598695254</v>
      </c>
      <c r="FT425" s="76">
        <v>13.615</v>
      </c>
      <c r="FU425" s="76">
        <v>5</v>
      </c>
      <c r="FV425" s="76">
        <v>3.374387156419445E-2</v>
      </c>
      <c r="FW425" s="76">
        <v>13.6</v>
      </c>
      <c r="FX425" s="76">
        <v>175970</v>
      </c>
      <c r="FY425" s="76">
        <v>1207.4314472378906</v>
      </c>
      <c r="FZ425" s="76">
        <v>13.606</v>
      </c>
      <c r="GA425" s="76">
        <v>0</v>
      </c>
      <c r="GB425" s="76">
        <v>0</v>
      </c>
      <c r="GC425" s="62">
        <v>13.612</v>
      </c>
      <c r="GD425" s="62">
        <v>5</v>
      </c>
      <c r="GE425" s="62">
        <v>3.5140751362976286E-2</v>
      </c>
      <c r="GF425" s="62">
        <v>13.618</v>
      </c>
      <c r="GG425" s="62">
        <v>0</v>
      </c>
      <c r="GH425" s="62">
        <v>0</v>
      </c>
      <c r="GI425" s="62">
        <v>13.622999999999999</v>
      </c>
      <c r="GJ425" s="62">
        <v>3925</v>
      </c>
      <c r="GK425" s="62">
        <v>28.074590119142126</v>
      </c>
      <c r="GL425" s="62">
        <v>13.632</v>
      </c>
      <c r="GM425" s="62">
        <v>0</v>
      </c>
      <c r="GN425" s="62">
        <v>0</v>
      </c>
      <c r="GO425" s="62">
        <v>13.64</v>
      </c>
      <c r="GP425" s="62">
        <v>14520</v>
      </c>
      <c r="GQ425" s="62">
        <v>105.62182573471907</v>
      </c>
      <c r="GR425" s="62">
        <v>13.643000000000001</v>
      </c>
      <c r="GS425" s="62">
        <v>0</v>
      </c>
      <c r="GT425" s="62">
        <v>0</v>
      </c>
      <c r="GU425" s="62">
        <v>13.646000000000001</v>
      </c>
      <c r="GV425" s="62">
        <v>360</v>
      </c>
      <c r="GW425" s="62">
        <v>2.6162490972628158</v>
      </c>
      <c r="GX425" s="62">
        <v>13.648</v>
      </c>
      <c r="GY425" s="62">
        <v>0</v>
      </c>
      <c r="GZ425" s="62">
        <v>0</v>
      </c>
      <c r="HA425" s="62">
        <v>13.65</v>
      </c>
      <c r="HB425" s="62">
        <v>30765</v>
      </c>
      <c r="HC425" s="62">
        <v>220.16887652222084</v>
      </c>
      <c r="HD425" s="62">
        <v>13.656000000000001</v>
      </c>
      <c r="HE425" s="62">
        <v>75</v>
      </c>
      <c r="HF425" s="62">
        <v>0.52234205031171332</v>
      </c>
      <c r="HG425" s="62">
        <v>0</v>
      </c>
      <c r="HH425" s="62">
        <v>0</v>
      </c>
      <c r="HI425" s="62">
        <v>0</v>
      </c>
      <c r="HJ425" s="62">
        <v>0</v>
      </c>
      <c r="HK425" s="62">
        <v>0</v>
      </c>
      <c r="HL425" s="62">
        <v>0</v>
      </c>
      <c r="HM425" s="62">
        <v>13.67</v>
      </c>
      <c r="HN425" s="62">
        <v>0</v>
      </c>
      <c r="HO425" s="62">
        <v>0</v>
      </c>
      <c r="HP425" s="62">
        <v>13.67</v>
      </c>
      <c r="HQ425" s="62">
        <v>0</v>
      </c>
      <c r="HR425" s="62">
        <v>0</v>
      </c>
    </row>
    <row r="426" spans="32:226" s="43" customFormat="1">
      <c r="AF426" s="54">
        <v>42622</v>
      </c>
      <c r="AG426" s="43">
        <v>13.975</v>
      </c>
      <c r="AH426" s="43">
        <v>138005</v>
      </c>
      <c r="AI426" s="43">
        <f t="shared" si="94"/>
        <v>138005</v>
      </c>
      <c r="AK426" s="58">
        <f t="shared" si="95"/>
        <v>42226</v>
      </c>
      <c r="AL426" s="43">
        <f t="shared" si="100"/>
        <v>421</v>
      </c>
      <c r="AM426" s="43">
        <f>IF(AK426="","",NETWORKDAYS(AK426,$AM$2,FERIADOS!$A$1:$A$830)-1)</f>
        <v>351</v>
      </c>
      <c r="AN426" s="63">
        <v>3.4376000000000002</v>
      </c>
      <c r="AO426" s="43">
        <f t="shared" si="96"/>
        <v>14.15</v>
      </c>
      <c r="AP426" s="50">
        <f t="shared" si="97"/>
        <v>357580</v>
      </c>
      <c r="AQ426" s="59">
        <f t="shared" si="99"/>
        <v>1055.5840122743989</v>
      </c>
      <c r="AR426" s="59">
        <f t="shared" si="98"/>
        <v>0</v>
      </c>
      <c r="AS426" s="72">
        <v>42226</v>
      </c>
      <c r="AT426" s="73">
        <v>3926.6499810338082</v>
      </c>
      <c r="AU426" s="62">
        <v>0</v>
      </c>
      <c r="AV426" s="62">
        <v>0</v>
      </c>
      <c r="AW426" s="62">
        <v>0</v>
      </c>
      <c r="AX426" s="62">
        <v>0</v>
      </c>
      <c r="AY426" s="62">
        <v>0</v>
      </c>
      <c r="AZ426" s="62">
        <v>0</v>
      </c>
      <c r="BA426" s="62">
        <v>14.201000000000001</v>
      </c>
      <c r="BB426" s="62">
        <v>68475</v>
      </c>
      <c r="BC426" s="62">
        <v>25.780634087972654</v>
      </c>
      <c r="BD426" s="62">
        <v>14.145</v>
      </c>
      <c r="BE426" s="62">
        <v>135325</v>
      </c>
      <c r="BF426" s="62">
        <v>23.058875489620412</v>
      </c>
      <c r="BG426" s="62">
        <v>14.269</v>
      </c>
      <c r="BH426" s="62">
        <v>62480</v>
      </c>
      <c r="BI426" s="62">
        <v>36.094922856939299</v>
      </c>
      <c r="BJ426" s="62">
        <v>14.3</v>
      </c>
      <c r="BK426" s="62">
        <v>41830</v>
      </c>
      <c r="BL426" s="62">
        <v>32.004851257692096</v>
      </c>
      <c r="BM426" s="62">
        <v>14.37</v>
      </c>
      <c r="BN426" s="74">
        <v>224070</v>
      </c>
      <c r="BO426" s="75">
        <v>216.45417119457926</v>
      </c>
      <c r="BP426" s="62">
        <v>14.403</v>
      </c>
      <c r="BQ426" s="62">
        <v>150</v>
      </c>
      <c r="BR426" s="62">
        <v>0.17168173860515468</v>
      </c>
      <c r="BS426" s="62">
        <v>14.426</v>
      </c>
      <c r="BT426" s="62">
        <v>10</v>
      </c>
      <c r="BU426" s="62">
        <v>1.3104899914505638E-2</v>
      </c>
      <c r="BV426" s="62">
        <v>14.445</v>
      </c>
      <c r="BW426" s="62">
        <v>41590</v>
      </c>
      <c r="BX426" s="62">
        <v>62.313457043700751</v>
      </c>
      <c r="BY426" s="62">
        <v>14.433</v>
      </c>
      <c r="BZ426" s="62">
        <v>18520</v>
      </c>
      <c r="CA426" s="62">
        <v>30.847371915750745</v>
      </c>
      <c r="CB426" s="62">
        <v>14.423</v>
      </c>
      <c r="CC426" s="62">
        <v>10</v>
      </c>
      <c r="CD426" s="62">
        <v>1.8373466039109453E-2</v>
      </c>
      <c r="CE426" s="62">
        <v>14.414999999999999</v>
      </c>
      <c r="CF426" s="62">
        <v>44170</v>
      </c>
      <c r="CG426" s="62">
        <v>88.910722836458618</v>
      </c>
      <c r="CH426" s="62">
        <v>14.385999999999999</v>
      </c>
      <c r="CI426" s="62">
        <v>0</v>
      </c>
      <c r="CJ426" s="62">
        <v>0</v>
      </c>
      <c r="CK426" s="62">
        <v>0</v>
      </c>
      <c r="CL426" s="62">
        <v>0</v>
      </c>
      <c r="CM426" s="62">
        <v>0</v>
      </c>
      <c r="CN426" s="62">
        <v>14.34</v>
      </c>
      <c r="CO426" s="62">
        <v>4850</v>
      </c>
      <c r="CP426" s="62">
        <v>12.170588138099394</v>
      </c>
      <c r="CQ426" s="62">
        <v>14.209</v>
      </c>
      <c r="CR426" s="62">
        <v>0</v>
      </c>
      <c r="CS426" s="62">
        <v>0</v>
      </c>
      <c r="CT426" s="62">
        <v>14.209</v>
      </c>
      <c r="CU426" s="62">
        <v>0</v>
      </c>
      <c r="CV426" s="62">
        <v>0</v>
      </c>
      <c r="CW426" s="62">
        <v>14.209</v>
      </c>
      <c r="CX426" s="62">
        <v>357580</v>
      </c>
      <c r="CY426" s="62">
        <v>1055.5840122743989</v>
      </c>
      <c r="CZ426" s="62">
        <v>0</v>
      </c>
      <c r="DA426" s="62">
        <v>0</v>
      </c>
      <c r="DB426" s="62">
        <v>0</v>
      </c>
      <c r="DC426" s="62">
        <v>0</v>
      </c>
      <c r="DD426" s="62">
        <v>0</v>
      </c>
      <c r="DE426" s="62">
        <v>0</v>
      </c>
      <c r="DF426" s="62">
        <v>14.04</v>
      </c>
      <c r="DG426" s="62">
        <v>2995</v>
      </c>
      <c r="DH426" s="62">
        <v>10.133712489396064</v>
      </c>
      <c r="DI426" s="62">
        <v>0</v>
      </c>
      <c r="DJ426" s="62">
        <v>0</v>
      </c>
      <c r="DK426" s="62">
        <v>0</v>
      </c>
      <c r="DL426" s="62">
        <v>0</v>
      </c>
      <c r="DM426" s="62">
        <v>0</v>
      </c>
      <c r="DN426" s="62">
        <v>0</v>
      </c>
      <c r="DO426" s="62">
        <v>13.96</v>
      </c>
      <c r="DP426" s="62">
        <v>16940</v>
      </c>
      <c r="DQ426" s="62">
        <v>63.813562209638555</v>
      </c>
      <c r="DR426" s="62">
        <v>0</v>
      </c>
      <c r="DS426" s="62">
        <v>0</v>
      </c>
      <c r="DT426" s="62">
        <v>0</v>
      </c>
      <c r="DU426" s="62">
        <v>0</v>
      </c>
      <c r="DV426" s="62">
        <v>0</v>
      </c>
      <c r="DW426" s="62">
        <v>0</v>
      </c>
      <c r="DX426" s="62">
        <v>13.93</v>
      </c>
      <c r="DY426" s="62">
        <v>4945</v>
      </c>
      <c r="DZ426" s="62">
        <v>20.459675091760872</v>
      </c>
      <c r="EA426" s="62"/>
      <c r="EB426" s="62"/>
      <c r="EC426" s="62"/>
      <c r="ED426" s="62"/>
      <c r="EE426" s="62"/>
      <c r="EF426" s="62"/>
      <c r="EG426" s="62">
        <v>13.87</v>
      </c>
      <c r="EH426" s="62">
        <v>175965</v>
      </c>
      <c r="EI426" s="62">
        <v>786.50922202854304</v>
      </c>
      <c r="EJ426" s="62"/>
      <c r="EK426" s="62">
        <v>0</v>
      </c>
      <c r="EL426" s="62">
        <v>0</v>
      </c>
      <c r="EM426" s="62">
        <v>0</v>
      </c>
      <c r="EN426" s="62">
        <v>0</v>
      </c>
      <c r="EO426" s="62">
        <v>0</v>
      </c>
      <c r="EP426" s="62">
        <v>13.85</v>
      </c>
      <c r="EQ426" s="62">
        <v>1615</v>
      </c>
      <c r="ER426" s="62">
        <v>7.7100220558696462</v>
      </c>
      <c r="ES426" s="62">
        <v>13.85</v>
      </c>
      <c r="ET426" s="62">
        <v>3360</v>
      </c>
      <c r="EU426" s="62">
        <v>17.006663971623766</v>
      </c>
      <c r="EV426" s="62">
        <v>13.834</v>
      </c>
      <c r="EW426" s="62">
        <v>35</v>
      </c>
      <c r="EX426" s="62">
        <v>0.18665182430878227</v>
      </c>
      <c r="EY426" s="62">
        <v>13.82</v>
      </c>
      <c r="EZ426" s="62">
        <v>78585</v>
      </c>
      <c r="FA426" s="62">
        <v>438.0720160374575</v>
      </c>
      <c r="FB426" s="62">
        <v>13.8</v>
      </c>
      <c r="FC426" s="62">
        <v>1735</v>
      </c>
      <c r="FD426" s="62">
        <v>10.053439496740186</v>
      </c>
      <c r="FE426" s="62">
        <v>13.8</v>
      </c>
      <c r="FF426" s="62">
        <v>7305</v>
      </c>
      <c r="FG426" s="62">
        <v>43.791190396889</v>
      </c>
      <c r="FH426" s="62">
        <v>13.77</v>
      </c>
      <c r="FI426" s="62">
        <v>2815</v>
      </c>
      <c r="FJ426" s="62">
        <v>17.442247641220614</v>
      </c>
      <c r="FK426" s="62">
        <v>13.73</v>
      </c>
      <c r="FL426" s="76">
        <v>4290</v>
      </c>
      <c r="FM426" s="76">
        <v>27.359589588905628</v>
      </c>
      <c r="FN426" s="76">
        <v>13.71</v>
      </c>
      <c r="FO426" s="76">
        <v>5</v>
      </c>
      <c r="FP426" s="76">
        <v>3.2661379413122464E-2</v>
      </c>
      <c r="FQ426" s="76">
        <v>13.692</v>
      </c>
      <c r="FR426" s="76">
        <v>30</v>
      </c>
      <c r="FS426" s="76">
        <v>0.20009142821172249</v>
      </c>
      <c r="FT426" s="76">
        <v>13.675000000000001</v>
      </c>
      <c r="FU426" s="76">
        <v>0</v>
      </c>
      <c r="FV426" s="76">
        <v>0</v>
      </c>
      <c r="FW426" s="76">
        <v>13.66</v>
      </c>
      <c r="FX426" s="76">
        <v>110115</v>
      </c>
      <c r="FY426" s="76">
        <v>761.23861591716798</v>
      </c>
      <c r="FZ426" s="76">
        <v>13.662000000000001</v>
      </c>
      <c r="GA426" s="76">
        <v>5</v>
      </c>
      <c r="GB426" s="76">
        <v>3.5015241624932546E-2</v>
      </c>
      <c r="GC426" s="62">
        <v>13.664</v>
      </c>
      <c r="GD426" s="62">
        <v>5</v>
      </c>
      <c r="GE426" s="62">
        <v>3.5410553966997257E-2</v>
      </c>
      <c r="GF426" s="62">
        <v>13.666</v>
      </c>
      <c r="GG426" s="62">
        <v>0</v>
      </c>
      <c r="GH426" s="62">
        <v>0</v>
      </c>
      <c r="GI426" s="62">
        <v>13.667</v>
      </c>
      <c r="GJ426" s="62">
        <v>375</v>
      </c>
      <c r="GK426" s="62">
        <v>2.7035080263630378</v>
      </c>
      <c r="GL426" s="62">
        <v>13.67</v>
      </c>
      <c r="GM426" s="62">
        <v>0</v>
      </c>
      <c r="GN426" s="62">
        <v>0</v>
      </c>
      <c r="GO426" s="62">
        <v>13.673</v>
      </c>
      <c r="GP426" s="62">
        <v>5480</v>
      </c>
      <c r="GQ426" s="62">
        <v>40.191836219456405</v>
      </c>
      <c r="GR426" s="62">
        <v>13.675000000000001</v>
      </c>
      <c r="GS426" s="62">
        <v>0</v>
      </c>
      <c r="GT426" s="62">
        <v>0</v>
      </c>
      <c r="GU426" s="62">
        <v>13.677</v>
      </c>
      <c r="GV426" s="62">
        <v>10</v>
      </c>
      <c r="GW426" s="62">
        <v>7.3259851286983119E-2</v>
      </c>
      <c r="GX426" s="62">
        <v>13.678000000000001</v>
      </c>
      <c r="GY426" s="62">
        <v>0</v>
      </c>
      <c r="GZ426" s="62">
        <v>0</v>
      </c>
      <c r="HA426" s="62">
        <v>13.68</v>
      </c>
      <c r="HB426" s="62">
        <v>13335</v>
      </c>
      <c r="HC426" s="62">
        <v>96.178822384193268</v>
      </c>
      <c r="HD426" s="62">
        <v>13.686</v>
      </c>
      <c r="HE426" s="62">
        <v>0</v>
      </c>
      <c r="HF426" s="62">
        <v>0</v>
      </c>
      <c r="HG426" s="62">
        <v>0</v>
      </c>
      <c r="HH426" s="62">
        <v>0</v>
      </c>
      <c r="HI426" s="62">
        <v>0</v>
      </c>
      <c r="HJ426" s="62">
        <v>0</v>
      </c>
      <c r="HK426" s="62">
        <v>0</v>
      </c>
      <c r="HL426" s="62">
        <v>0</v>
      </c>
      <c r="HM426" s="62">
        <v>13.7</v>
      </c>
      <c r="HN426" s="62">
        <v>0</v>
      </c>
      <c r="HO426" s="62">
        <v>0</v>
      </c>
      <c r="HP426" s="62">
        <v>13.7</v>
      </c>
      <c r="HQ426" s="62">
        <v>0</v>
      </c>
      <c r="HR426" s="62">
        <v>0</v>
      </c>
    </row>
    <row r="427" spans="32:226" s="43" customFormat="1">
      <c r="AF427" s="54">
        <v>42625</v>
      </c>
      <c r="AG427" s="43">
        <v>13.975</v>
      </c>
      <c r="AH427" s="43">
        <v>68014</v>
      </c>
      <c r="AI427" s="43">
        <f t="shared" si="94"/>
        <v>68014</v>
      </c>
      <c r="AK427" s="58">
        <f t="shared" si="95"/>
        <v>42223</v>
      </c>
      <c r="AL427" s="43">
        <f t="shared" si="100"/>
        <v>422</v>
      </c>
      <c r="AM427" s="43">
        <f>IF(AK427="","",NETWORKDAYS(AK427,$AM$2,FERIADOS!$A$1:$A$830)-1)</f>
        <v>352</v>
      </c>
      <c r="AN427" s="63">
        <v>3.5072000000000001</v>
      </c>
      <c r="AO427" s="43">
        <f t="shared" si="96"/>
        <v>14.31</v>
      </c>
      <c r="AP427" s="50">
        <f t="shared" si="97"/>
        <v>752270</v>
      </c>
      <c r="AQ427" s="59">
        <f t="shared" si="99"/>
        <v>2174.3907531556379</v>
      </c>
      <c r="AR427" s="59">
        <f t="shared" si="98"/>
        <v>0</v>
      </c>
      <c r="AS427" s="72">
        <v>42223</v>
      </c>
      <c r="AT427" s="73">
        <v>8249.7466799747726</v>
      </c>
      <c r="AU427" s="62">
        <v>0</v>
      </c>
      <c r="AV427" s="62">
        <v>0</v>
      </c>
      <c r="AW427" s="62">
        <v>0</v>
      </c>
      <c r="AX427" s="62">
        <v>0</v>
      </c>
      <c r="AY427" s="62">
        <v>0</v>
      </c>
      <c r="AZ427" s="62">
        <v>0</v>
      </c>
      <c r="BA427" s="62">
        <v>14.25</v>
      </c>
      <c r="BB427" s="62">
        <v>226335</v>
      </c>
      <c r="BC427" s="62">
        <v>85.633778443447</v>
      </c>
      <c r="BD427" s="62">
        <v>14.16</v>
      </c>
      <c r="BE427" s="62">
        <v>53070</v>
      </c>
      <c r="BF427" s="62">
        <v>9.3786087920828933</v>
      </c>
      <c r="BG427" s="62">
        <v>14.349</v>
      </c>
      <c r="BH427" s="62">
        <v>26735</v>
      </c>
      <c r="BI427" s="62">
        <v>15.373513936427736</v>
      </c>
      <c r="BJ427" s="62">
        <v>14.38</v>
      </c>
      <c r="BK427" s="62">
        <v>7270</v>
      </c>
      <c r="BL427" s="62">
        <v>5.5130178074286054</v>
      </c>
      <c r="BM427" s="62">
        <v>14.48</v>
      </c>
      <c r="BN427" s="74">
        <v>445770</v>
      </c>
      <c r="BO427" s="75">
        <v>425.45027027623598</v>
      </c>
      <c r="BP427" s="62">
        <v>14.524000000000001</v>
      </c>
      <c r="BQ427" s="62">
        <v>25</v>
      </c>
      <c r="BR427" s="62">
        <v>2.8218171647869848E-2</v>
      </c>
      <c r="BS427" s="62">
        <v>14.554</v>
      </c>
      <c r="BT427" s="62">
        <v>30</v>
      </c>
      <c r="BU427" s="62">
        <v>3.8721430496459278E-2</v>
      </c>
      <c r="BV427" s="62">
        <v>14.58</v>
      </c>
      <c r="BW427" s="62">
        <v>94045</v>
      </c>
      <c r="BX427" s="62">
        <v>138.61822768046298</v>
      </c>
      <c r="BY427" s="62">
        <v>14.568</v>
      </c>
      <c r="BZ427" s="62">
        <v>15115</v>
      </c>
      <c r="CA427" s="62">
        <v>24.748199589394183</v>
      </c>
      <c r="CB427" s="62">
        <v>14.558</v>
      </c>
      <c r="CC427" s="62">
        <v>20</v>
      </c>
      <c r="CD427" s="62">
        <v>3.6098668601714526E-2</v>
      </c>
      <c r="CE427" s="62">
        <v>14.55</v>
      </c>
      <c r="CF427" s="62">
        <v>62950</v>
      </c>
      <c r="CG427" s="62">
        <v>124.40553742023901</v>
      </c>
      <c r="CH427" s="62">
        <v>14.51</v>
      </c>
      <c r="CI427" s="62">
        <v>250</v>
      </c>
      <c r="CJ427" s="62">
        <v>0.53426483568497862</v>
      </c>
      <c r="CK427" s="62">
        <v>0</v>
      </c>
      <c r="CL427" s="62">
        <v>0</v>
      </c>
      <c r="CM427" s="62">
        <v>0</v>
      </c>
      <c r="CN427" s="62">
        <v>14.48</v>
      </c>
      <c r="CO427" s="62">
        <v>4380</v>
      </c>
      <c r="CP427" s="62">
        <v>10.77600242674788</v>
      </c>
      <c r="CQ427" s="62">
        <v>14.363</v>
      </c>
      <c r="CR427" s="62">
        <v>0</v>
      </c>
      <c r="CS427" s="62">
        <v>0</v>
      </c>
      <c r="CT427" s="62">
        <v>14.363</v>
      </c>
      <c r="CU427" s="62">
        <v>0</v>
      </c>
      <c r="CV427" s="62">
        <v>0</v>
      </c>
      <c r="CW427" s="62">
        <v>14.363</v>
      </c>
      <c r="CX427" s="62">
        <v>752270</v>
      </c>
      <c r="CY427" s="62">
        <v>2174.3907531556379</v>
      </c>
      <c r="CZ427" s="62">
        <v>0</v>
      </c>
      <c r="DA427" s="62">
        <v>0</v>
      </c>
      <c r="DB427" s="62">
        <v>0</v>
      </c>
      <c r="DC427" s="62">
        <v>0</v>
      </c>
      <c r="DD427" s="62">
        <v>0</v>
      </c>
      <c r="DE427" s="62">
        <v>0</v>
      </c>
      <c r="DF427" s="62">
        <v>14.23</v>
      </c>
      <c r="DG427" s="62">
        <v>1390</v>
      </c>
      <c r="DH427" s="62">
        <v>4.5981563798129601</v>
      </c>
      <c r="DI427" s="62">
        <v>0</v>
      </c>
      <c r="DJ427" s="62">
        <v>0</v>
      </c>
      <c r="DK427" s="62">
        <v>0</v>
      </c>
      <c r="DL427" s="62">
        <v>0</v>
      </c>
      <c r="DM427" s="62">
        <v>0</v>
      </c>
      <c r="DN427" s="62">
        <v>0</v>
      </c>
      <c r="DO427" s="62">
        <v>14.16</v>
      </c>
      <c r="DP427" s="62">
        <v>20625</v>
      </c>
      <c r="DQ427" s="62">
        <v>75.887736433626998</v>
      </c>
      <c r="DR427" s="62">
        <v>0</v>
      </c>
      <c r="DS427" s="62">
        <v>0</v>
      </c>
      <c r="DT427" s="62">
        <v>0</v>
      </c>
      <c r="DU427" s="62">
        <v>0</v>
      </c>
      <c r="DV427" s="62">
        <v>0</v>
      </c>
      <c r="DW427" s="62">
        <v>0</v>
      </c>
      <c r="DX427" s="62">
        <v>14.11</v>
      </c>
      <c r="DY427" s="62">
        <v>3170</v>
      </c>
      <c r="DZ427" s="62">
        <v>12.808780089555048</v>
      </c>
      <c r="EA427" s="62"/>
      <c r="EB427" s="62"/>
      <c r="EC427" s="62"/>
      <c r="ED427" s="62"/>
      <c r="EE427" s="62"/>
      <c r="EF427" s="62"/>
      <c r="EG427" s="62">
        <v>14.03</v>
      </c>
      <c r="EH427" s="62">
        <v>392390</v>
      </c>
      <c r="EI427" s="62">
        <v>1712.8600505765701</v>
      </c>
      <c r="EJ427" s="62"/>
      <c r="EK427" s="62">
        <v>0</v>
      </c>
      <c r="EL427" s="62">
        <v>0</v>
      </c>
      <c r="EM427" s="62">
        <v>0</v>
      </c>
      <c r="EN427" s="62">
        <v>0</v>
      </c>
      <c r="EO427" s="62">
        <v>0</v>
      </c>
      <c r="EP427" s="62">
        <v>14.01</v>
      </c>
      <c r="EQ427" s="62">
        <v>1935</v>
      </c>
      <c r="ER427" s="62">
        <v>9.0172956621661413</v>
      </c>
      <c r="ES427" s="62">
        <v>14.01</v>
      </c>
      <c r="ET427" s="62">
        <v>13920</v>
      </c>
      <c r="EU427" s="62">
        <v>68.741963469418323</v>
      </c>
      <c r="EV427" s="62">
        <v>14</v>
      </c>
      <c r="EW427" s="62">
        <v>1270</v>
      </c>
      <c r="EX427" s="62">
        <v>6.603477566816176</v>
      </c>
      <c r="EY427" s="62">
        <v>14</v>
      </c>
      <c r="EZ427" s="62">
        <v>188420</v>
      </c>
      <c r="FA427" s="62">
        <v>1023.0764554523817</v>
      </c>
      <c r="FB427" s="62">
        <v>13.994999999999999</v>
      </c>
      <c r="FC427" s="62">
        <v>325</v>
      </c>
      <c r="FD427" s="62">
        <v>1.8323528580591828</v>
      </c>
      <c r="FE427" s="62">
        <v>13.99</v>
      </c>
      <c r="FF427" s="62">
        <v>6575</v>
      </c>
      <c r="FG427" s="62">
        <v>38.340024320055655</v>
      </c>
      <c r="FH427" s="62">
        <v>13.941000000000001</v>
      </c>
      <c r="FI427" s="62">
        <v>490</v>
      </c>
      <c r="FJ427" s="62">
        <v>2.9543587836117555</v>
      </c>
      <c r="FK427" s="62">
        <v>13.9</v>
      </c>
      <c r="FL427" s="76">
        <v>15255</v>
      </c>
      <c r="FM427" s="76">
        <v>94.631923515989214</v>
      </c>
      <c r="FN427" s="76">
        <v>13.874000000000001</v>
      </c>
      <c r="FO427" s="76">
        <v>0</v>
      </c>
      <c r="FP427" s="76">
        <v>0</v>
      </c>
      <c r="FQ427" s="76">
        <v>13.850999999999999</v>
      </c>
      <c r="FR427" s="76">
        <v>40</v>
      </c>
      <c r="FS427" s="76">
        <v>0.25943591398880472</v>
      </c>
      <c r="FT427" s="76">
        <v>13.829000000000001</v>
      </c>
      <c r="FU427" s="76">
        <v>5</v>
      </c>
      <c r="FV427" s="76">
        <v>3.3061572292501874E-2</v>
      </c>
      <c r="FW427" s="76">
        <v>13.81</v>
      </c>
      <c r="FX427" s="76">
        <v>249215</v>
      </c>
      <c r="FY427" s="76">
        <v>1674.8974255823566</v>
      </c>
      <c r="FZ427" s="76">
        <v>13.813000000000001</v>
      </c>
      <c r="GA427" s="76">
        <v>3405</v>
      </c>
      <c r="GB427" s="76">
        <v>23.172146598916388</v>
      </c>
      <c r="GC427" s="62">
        <v>13.816000000000001</v>
      </c>
      <c r="GD427" s="62">
        <v>5</v>
      </c>
      <c r="GE427" s="62">
        <v>3.4396469171732974E-2</v>
      </c>
      <c r="GF427" s="62">
        <v>13.818999999999999</v>
      </c>
      <c r="GG427" s="62">
        <v>0</v>
      </c>
      <c r="GH427" s="62">
        <v>0</v>
      </c>
      <c r="GI427" s="62">
        <v>13.821999999999999</v>
      </c>
      <c r="GJ427" s="62">
        <v>2915</v>
      </c>
      <c r="GK427" s="62">
        <v>20.394521502349225</v>
      </c>
      <c r="GL427" s="62">
        <v>13.826000000000001</v>
      </c>
      <c r="GM427" s="62">
        <v>0</v>
      </c>
      <c r="GN427" s="62">
        <v>0</v>
      </c>
      <c r="GO427" s="62">
        <v>13.83</v>
      </c>
      <c r="GP427" s="62">
        <v>22210</v>
      </c>
      <c r="GQ427" s="62">
        <v>157.83186799015536</v>
      </c>
      <c r="GR427" s="62">
        <v>13.821</v>
      </c>
      <c r="GS427" s="62">
        <v>0</v>
      </c>
      <c r="GT427" s="62">
        <v>0</v>
      </c>
      <c r="GU427" s="62">
        <v>13.813000000000001</v>
      </c>
      <c r="GV427" s="62">
        <v>460</v>
      </c>
      <c r="GW427" s="62">
        <v>3.2662016929720452</v>
      </c>
      <c r="GX427" s="62">
        <v>13.806000000000001</v>
      </c>
      <c r="GY427" s="62">
        <v>0</v>
      </c>
      <c r="GZ427" s="62">
        <v>0</v>
      </c>
      <c r="HA427" s="62">
        <v>13.8</v>
      </c>
      <c r="HB427" s="62">
        <v>33695</v>
      </c>
      <c r="HC427" s="62">
        <v>235.59097618158069</v>
      </c>
      <c r="HD427" s="62">
        <v>13.8</v>
      </c>
      <c r="HE427" s="62">
        <v>10000</v>
      </c>
      <c r="HF427" s="62">
        <v>67.988858728390028</v>
      </c>
      <c r="HG427" s="62">
        <v>0</v>
      </c>
      <c r="HH427" s="62">
        <v>0</v>
      </c>
      <c r="HI427" s="62">
        <v>0</v>
      </c>
      <c r="HJ427" s="62">
        <v>0</v>
      </c>
      <c r="HK427" s="62">
        <v>0</v>
      </c>
      <c r="HL427" s="62">
        <v>0</v>
      </c>
      <c r="HM427" s="62">
        <v>13.8</v>
      </c>
      <c r="HN427" s="62">
        <v>0</v>
      </c>
      <c r="HO427" s="62">
        <v>0</v>
      </c>
      <c r="HP427" s="62">
        <v>13.8</v>
      </c>
      <c r="HQ427" s="62">
        <v>0</v>
      </c>
      <c r="HR427" s="62">
        <v>0</v>
      </c>
    </row>
    <row r="428" spans="32:226" s="43" customFormat="1">
      <c r="AF428" s="54">
        <v>42626</v>
      </c>
      <c r="AG428" s="43">
        <v>14</v>
      </c>
      <c r="AH428" s="43">
        <v>151660</v>
      </c>
      <c r="AI428" s="43">
        <f t="shared" si="94"/>
        <v>151660</v>
      </c>
      <c r="AK428" s="58">
        <f t="shared" si="95"/>
        <v>42222</v>
      </c>
      <c r="AL428" s="43">
        <f t="shared" si="100"/>
        <v>423</v>
      </c>
      <c r="AM428" s="43">
        <f>IF(AK428="","",NETWORKDAYS(AK428,$AM$2,FERIADOS!$A$1:$A$830)-1)</f>
        <v>353</v>
      </c>
      <c r="AN428" s="63">
        <v>3.5356000000000001</v>
      </c>
      <c r="AO428" s="43">
        <f t="shared" si="96"/>
        <v>14.2</v>
      </c>
      <c r="AP428" s="50">
        <f t="shared" si="97"/>
        <v>964050</v>
      </c>
      <c r="AQ428" s="59">
        <f t="shared" si="99"/>
        <v>2776.938020908608</v>
      </c>
      <c r="AR428" s="59">
        <f t="shared" si="98"/>
        <v>0</v>
      </c>
      <c r="AS428" s="72">
        <v>42222</v>
      </c>
      <c r="AT428" s="73">
        <v>9976.2914036810034</v>
      </c>
      <c r="AU428" s="62">
        <v>0</v>
      </c>
      <c r="AV428" s="62">
        <v>0</v>
      </c>
      <c r="AW428" s="62">
        <v>0</v>
      </c>
      <c r="AX428" s="62">
        <v>0</v>
      </c>
      <c r="AY428" s="62">
        <v>0</v>
      </c>
      <c r="AZ428" s="62">
        <v>0</v>
      </c>
      <c r="BA428" s="62">
        <v>14.244</v>
      </c>
      <c r="BB428" s="62">
        <v>284595</v>
      </c>
      <c r="BC428" s="62">
        <v>109.49903380405067</v>
      </c>
      <c r="BD428" s="62">
        <v>14.145</v>
      </c>
      <c r="BE428" s="62">
        <v>56925</v>
      </c>
      <c r="BF428" s="62">
        <v>10.529409489409266</v>
      </c>
      <c r="BG428" s="62">
        <v>14.324999999999999</v>
      </c>
      <c r="BH428" s="62">
        <v>7660</v>
      </c>
      <c r="BI428" s="62">
        <v>4.4409907212581814</v>
      </c>
      <c r="BJ428" s="62">
        <v>14.32</v>
      </c>
      <c r="BK428" s="62">
        <v>990</v>
      </c>
      <c r="BL428" s="62">
        <v>0.75414037504054776</v>
      </c>
      <c r="BM428" s="62">
        <v>14.39</v>
      </c>
      <c r="BN428" s="74">
        <v>620945</v>
      </c>
      <c r="BO428" s="75">
        <v>593.98253285135411</v>
      </c>
      <c r="BP428" s="62">
        <v>14.44</v>
      </c>
      <c r="BQ428" s="62">
        <v>60</v>
      </c>
      <c r="BR428" s="62">
        <v>6.776778322355384E-2</v>
      </c>
      <c r="BS428" s="62">
        <v>14.475</v>
      </c>
      <c r="BT428" s="62">
        <v>510</v>
      </c>
      <c r="BU428" s="62">
        <v>0.65796261490845442</v>
      </c>
      <c r="BV428" s="62">
        <v>14.47</v>
      </c>
      <c r="BW428" s="62">
        <v>68975</v>
      </c>
      <c r="BX428" s="62">
        <v>101.57434635343611</v>
      </c>
      <c r="BY428" s="62">
        <v>14.465999999999999</v>
      </c>
      <c r="BZ428" s="62">
        <v>345</v>
      </c>
      <c r="CA428" s="62">
        <v>0.56396685967198157</v>
      </c>
      <c r="CB428" s="62">
        <v>14.462999999999999</v>
      </c>
      <c r="CC428" s="62">
        <v>1255</v>
      </c>
      <c r="CD428" s="62">
        <v>2.2601912348468072</v>
      </c>
      <c r="CE428" s="62">
        <v>14.46</v>
      </c>
      <c r="CF428" s="62">
        <v>125290</v>
      </c>
      <c r="CG428" s="62">
        <v>246.93914714825837</v>
      </c>
      <c r="CH428" s="62">
        <v>14.43</v>
      </c>
      <c r="CI428" s="62">
        <v>10</v>
      </c>
      <c r="CJ428" s="62">
        <v>2.1302836146039481E-2</v>
      </c>
      <c r="CK428" s="62">
        <v>0</v>
      </c>
      <c r="CL428" s="62">
        <v>0</v>
      </c>
      <c r="CM428" s="62">
        <v>0</v>
      </c>
      <c r="CN428" s="62">
        <v>14.38</v>
      </c>
      <c r="CO428" s="62">
        <v>7530</v>
      </c>
      <c r="CP428" s="62">
        <v>18.465116906024022</v>
      </c>
      <c r="CQ428" s="62">
        <v>14.215</v>
      </c>
      <c r="CR428" s="62">
        <v>15</v>
      </c>
      <c r="CS428" s="62">
        <v>3.901146836384916E-2</v>
      </c>
      <c r="CT428" s="62">
        <v>14.215</v>
      </c>
      <c r="CU428" s="62">
        <v>15</v>
      </c>
      <c r="CV428" s="62">
        <v>4.1076609104775334E-2</v>
      </c>
      <c r="CW428" s="62">
        <v>14.215</v>
      </c>
      <c r="CX428" s="62">
        <v>964050</v>
      </c>
      <c r="CY428" s="62">
        <v>2776.938020908608</v>
      </c>
      <c r="CZ428" s="62">
        <v>0</v>
      </c>
      <c r="DA428" s="62">
        <v>0</v>
      </c>
      <c r="DB428" s="62">
        <v>0</v>
      </c>
      <c r="DC428" s="62">
        <v>0</v>
      </c>
      <c r="DD428" s="62">
        <v>0</v>
      </c>
      <c r="DE428" s="62">
        <v>0</v>
      </c>
      <c r="DF428" s="62">
        <v>14.1</v>
      </c>
      <c r="DG428" s="62">
        <v>1125</v>
      </c>
      <c r="DH428" s="62">
        <v>3.7097545000530912</v>
      </c>
      <c r="DI428" s="62">
        <v>0</v>
      </c>
      <c r="DJ428" s="62">
        <v>0</v>
      </c>
      <c r="DK428" s="62">
        <v>0</v>
      </c>
      <c r="DL428" s="62">
        <v>0</v>
      </c>
      <c r="DM428" s="62">
        <v>0</v>
      </c>
      <c r="DN428" s="62">
        <v>0</v>
      </c>
      <c r="DO428" s="62">
        <v>14.03</v>
      </c>
      <c r="DP428" s="62">
        <v>24150</v>
      </c>
      <c r="DQ428" s="62">
        <v>88.574135969234518</v>
      </c>
      <c r="DR428" s="62">
        <v>0</v>
      </c>
      <c r="DS428" s="62">
        <v>0</v>
      </c>
      <c r="DT428" s="62">
        <v>0</v>
      </c>
      <c r="DU428" s="62">
        <v>0</v>
      </c>
      <c r="DV428" s="62">
        <v>0</v>
      </c>
      <c r="DW428" s="62">
        <v>0</v>
      </c>
      <c r="DX428" s="62">
        <v>14</v>
      </c>
      <c r="DY428" s="62">
        <v>12055</v>
      </c>
      <c r="DZ428" s="62">
        <v>48.529676715653409</v>
      </c>
      <c r="EA428" s="62"/>
      <c r="EB428" s="62"/>
      <c r="EC428" s="62"/>
      <c r="ED428" s="62"/>
      <c r="EE428" s="62"/>
      <c r="EF428" s="62"/>
      <c r="EG428" s="62">
        <v>13.91</v>
      </c>
      <c r="EH428" s="62">
        <v>474965</v>
      </c>
      <c r="EI428" s="62">
        <v>2066.3742399463863</v>
      </c>
      <c r="EJ428" s="62"/>
      <c r="EK428" s="62">
        <v>0</v>
      </c>
      <c r="EL428" s="62">
        <v>0</v>
      </c>
      <c r="EM428" s="62">
        <v>0</v>
      </c>
      <c r="EN428" s="62">
        <v>0</v>
      </c>
      <c r="EO428" s="62">
        <v>0</v>
      </c>
      <c r="EP428" s="62">
        <v>13.88</v>
      </c>
      <c r="EQ428" s="62">
        <v>400</v>
      </c>
      <c r="ER428" s="62">
        <v>1.8585848061558832</v>
      </c>
      <c r="ES428" s="62">
        <v>13.88</v>
      </c>
      <c r="ET428" s="62">
        <v>28320</v>
      </c>
      <c r="EU428" s="62">
        <v>139.46656618474938</v>
      </c>
      <c r="EV428" s="62">
        <v>13.864000000000001</v>
      </c>
      <c r="EW428" s="62">
        <v>65</v>
      </c>
      <c r="EX428" s="62">
        <v>0.33717005061096617</v>
      </c>
      <c r="EY428" s="62">
        <v>13.85</v>
      </c>
      <c r="EZ428" s="62">
        <v>224465</v>
      </c>
      <c r="FA428" s="62">
        <v>1216.7969813472178</v>
      </c>
      <c r="FB428" s="62">
        <v>13.87</v>
      </c>
      <c r="FC428" s="62">
        <v>305</v>
      </c>
      <c r="FD428" s="62">
        <v>1.7154471879935049</v>
      </c>
      <c r="FE428" s="62">
        <v>13.85</v>
      </c>
      <c r="FF428" s="62">
        <v>9715</v>
      </c>
      <c r="FG428" s="62">
        <v>56.56101561389022</v>
      </c>
      <c r="FH428" s="62">
        <v>13.83</v>
      </c>
      <c r="FI428" s="62">
        <v>180</v>
      </c>
      <c r="FJ428" s="62">
        <v>1.0824371817787273</v>
      </c>
      <c r="FK428" s="62">
        <v>13.76</v>
      </c>
      <c r="FL428" s="76">
        <v>22040</v>
      </c>
      <c r="FM428" s="76">
        <v>136.57821316324279</v>
      </c>
      <c r="FN428" s="76">
        <v>13.74</v>
      </c>
      <c r="FO428" s="76">
        <v>5</v>
      </c>
      <c r="FP428" s="76">
        <v>3.1730916981111891E-2</v>
      </c>
      <c r="FQ428" s="76">
        <v>13.722</v>
      </c>
      <c r="FR428" s="76">
        <v>205</v>
      </c>
      <c r="FS428" s="76">
        <v>1.3281432690477164</v>
      </c>
      <c r="FT428" s="76">
        <v>13.705</v>
      </c>
      <c r="FU428" s="76">
        <v>0</v>
      </c>
      <c r="FV428" s="76">
        <v>0</v>
      </c>
      <c r="FW428" s="76">
        <v>13.69</v>
      </c>
      <c r="FX428" s="76">
        <v>282185</v>
      </c>
      <c r="FY428" s="76">
        <v>1894.3834170980274</v>
      </c>
      <c r="FZ428" s="76">
        <v>13.698</v>
      </c>
      <c r="GA428" s="76">
        <v>5</v>
      </c>
      <c r="GB428" s="76">
        <v>3.3986739993425476E-2</v>
      </c>
      <c r="GC428" s="62">
        <v>13.705</v>
      </c>
      <c r="GD428" s="62">
        <v>5</v>
      </c>
      <c r="GE428" s="62">
        <v>3.4355341141865663E-2</v>
      </c>
      <c r="GF428" s="62">
        <v>13.712999999999999</v>
      </c>
      <c r="GG428" s="62">
        <v>0</v>
      </c>
      <c r="GH428" s="62">
        <v>0</v>
      </c>
      <c r="GI428" s="62">
        <v>13.718999999999999</v>
      </c>
      <c r="GJ428" s="62">
        <v>2350</v>
      </c>
      <c r="GK428" s="62">
        <v>16.420611445242994</v>
      </c>
      <c r="GL428" s="62">
        <v>13.73</v>
      </c>
      <c r="GM428" s="62">
        <v>0</v>
      </c>
      <c r="GN428" s="62">
        <v>0</v>
      </c>
      <c r="GO428" s="62">
        <v>13.74</v>
      </c>
      <c r="GP428" s="62">
        <v>26120</v>
      </c>
      <c r="GQ428" s="62">
        <v>185.35519007367532</v>
      </c>
      <c r="GR428" s="62">
        <v>13.734</v>
      </c>
      <c r="GS428" s="62">
        <v>5</v>
      </c>
      <c r="GT428" s="62">
        <v>3.5541458845440722E-2</v>
      </c>
      <c r="GU428" s="62">
        <v>13.728999999999999</v>
      </c>
      <c r="GV428" s="62">
        <v>475</v>
      </c>
      <c r="GW428" s="62">
        <v>3.3686988664675646</v>
      </c>
      <c r="GX428" s="62">
        <v>13.724</v>
      </c>
      <c r="GY428" s="62">
        <v>0</v>
      </c>
      <c r="GZ428" s="62">
        <v>0</v>
      </c>
      <c r="HA428" s="62">
        <v>13.72</v>
      </c>
      <c r="HB428" s="62">
        <v>30485</v>
      </c>
      <c r="HC428" s="62">
        <v>212.96388005250802</v>
      </c>
      <c r="HD428" s="62">
        <v>13.723000000000001</v>
      </c>
      <c r="HE428" s="62">
        <v>5000</v>
      </c>
      <c r="HF428" s="62">
        <v>33.977607788407823</v>
      </c>
      <c r="HG428" s="62">
        <v>0</v>
      </c>
      <c r="HH428" s="62">
        <v>0</v>
      </c>
      <c r="HI428" s="62">
        <v>0</v>
      </c>
      <c r="HJ428" s="62">
        <v>0</v>
      </c>
      <c r="HK428" s="62">
        <v>0</v>
      </c>
      <c r="HL428" s="62">
        <v>0</v>
      </c>
      <c r="HM428" s="62">
        <v>13.73</v>
      </c>
      <c r="HN428" s="62">
        <v>0</v>
      </c>
      <c r="HO428" s="62">
        <v>0</v>
      </c>
      <c r="HP428" s="62">
        <v>13.73</v>
      </c>
      <c r="HQ428" s="62">
        <v>0</v>
      </c>
      <c r="HR428" s="62">
        <v>0</v>
      </c>
    </row>
    <row r="429" spans="32:226" s="43" customFormat="1">
      <c r="AF429" s="54">
        <v>42627</v>
      </c>
      <c r="AG429" s="43">
        <v>13.994999999999999</v>
      </c>
      <c r="AH429" s="43">
        <v>87145</v>
      </c>
      <c r="AI429" s="43">
        <f t="shared" si="94"/>
        <v>87145</v>
      </c>
      <c r="AK429" s="58">
        <f t="shared" si="95"/>
        <v>42221</v>
      </c>
      <c r="AL429" s="43">
        <f t="shared" si="100"/>
        <v>424</v>
      </c>
      <c r="AM429" s="43">
        <f>IF(AK429="","",NETWORKDAYS(AK429,$AM$2,FERIADOS!$A$1:$A$830)-1)</f>
        <v>354</v>
      </c>
      <c r="AN429" s="63">
        <v>3.4853999999999998</v>
      </c>
      <c r="AO429" s="43">
        <f t="shared" si="96"/>
        <v>13.76</v>
      </c>
      <c r="AP429" s="50">
        <f t="shared" si="97"/>
        <v>393300</v>
      </c>
      <c r="AQ429" s="59">
        <f t="shared" si="99"/>
        <v>1162.605647285546</v>
      </c>
      <c r="AR429" s="59">
        <f t="shared" si="98"/>
        <v>0</v>
      </c>
      <c r="AS429" s="72">
        <v>42221</v>
      </c>
      <c r="AT429" s="73">
        <v>5368.1215391892783</v>
      </c>
      <c r="AU429" s="62">
        <v>0</v>
      </c>
      <c r="AV429" s="62">
        <v>0</v>
      </c>
      <c r="AW429" s="62">
        <v>0</v>
      </c>
      <c r="AX429" s="62">
        <v>0</v>
      </c>
      <c r="AY429" s="62">
        <v>0</v>
      </c>
      <c r="AZ429" s="62">
        <v>0</v>
      </c>
      <c r="BA429" s="62">
        <v>14.183999999999999</v>
      </c>
      <c r="BB429" s="62">
        <v>69480</v>
      </c>
      <c r="BC429" s="62">
        <v>27.797962471646553</v>
      </c>
      <c r="BD429" s="62">
        <v>14.135</v>
      </c>
      <c r="BE429" s="62">
        <v>11445</v>
      </c>
      <c r="BF429" s="62">
        <v>2.2595228212379084</v>
      </c>
      <c r="BG429" s="62">
        <v>14.225</v>
      </c>
      <c r="BH429" s="62">
        <v>52905</v>
      </c>
      <c r="BI429" s="62">
        <v>31.641932132537072</v>
      </c>
      <c r="BJ429" s="62">
        <v>14.24</v>
      </c>
      <c r="BK429" s="62">
        <v>8080</v>
      </c>
      <c r="BL429" s="62">
        <v>6.323244804800443</v>
      </c>
      <c r="BM429" s="62">
        <v>14.244999999999999</v>
      </c>
      <c r="BN429" s="74">
        <v>184550</v>
      </c>
      <c r="BO429" s="75">
        <v>181.04548540556266</v>
      </c>
      <c r="BP429" s="62">
        <v>14.247999999999999</v>
      </c>
      <c r="BQ429" s="62">
        <v>0</v>
      </c>
      <c r="BR429" s="62">
        <v>0</v>
      </c>
      <c r="BS429" s="62">
        <v>14.25</v>
      </c>
      <c r="BT429" s="62">
        <v>915</v>
      </c>
      <c r="BU429" s="62">
        <v>1.2089731473511582</v>
      </c>
      <c r="BV429" s="62">
        <v>14.24</v>
      </c>
      <c r="BW429" s="62">
        <v>130080</v>
      </c>
      <c r="BX429" s="62">
        <v>196.04960052585565</v>
      </c>
      <c r="BY429" s="62">
        <v>14.215999999999999</v>
      </c>
      <c r="BZ429" s="62">
        <v>5</v>
      </c>
      <c r="CA429" s="62">
        <v>8.3633969881255332E-3</v>
      </c>
      <c r="CB429" s="62">
        <v>14.196999999999999</v>
      </c>
      <c r="CC429" s="62">
        <v>10</v>
      </c>
      <c r="CD429" s="62">
        <v>1.842590956674978E-2</v>
      </c>
      <c r="CE429" s="62">
        <v>14.18</v>
      </c>
      <c r="CF429" s="62">
        <v>80955</v>
      </c>
      <c r="CG429" s="62">
        <v>163.24130116719587</v>
      </c>
      <c r="CH429" s="62">
        <v>14.122999999999999</v>
      </c>
      <c r="CI429" s="62">
        <v>885</v>
      </c>
      <c r="CJ429" s="62">
        <v>1.9294170333430651</v>
      </c>
      <c r="CK429" s="62">
        <v>0</v>
      </c>
      <c r="CL429" s="62">
        <v>0</v>
      </c>
      <c r="CM429" s="62">
        <v>0</v>
      </c>
      <c r="CN429" s="62">
        <v>14.03</v>
      </c>
      <c r="CO429" s="62">
        <v>4555</v>
      </c>
      <c r="CP429" s="62">
        <v>11.438989679478615</v>
      </c>
      <c r="CQ429" s="62">
        <v>13.843999999999999</v>
      </c>
      <c r="CR429" s="62">
        <v>0</v>
      </c>
      <c r="CS429" s="62">
        <v>0</v>
      </c>
      <c r="CT429" s="62">
        <v>13.843999999999999</v>
      </c>
      <c r="CU429" s="62">
        <v>0</v>
      </c>
      <c r="CV429" s="62">
        <v>0</v>
      </c>
      <c r="CW429" s="62">
        <v>13.843999999999999</v>
      </c>
      <c r="CX429" s="62">
        <v>393300</v>
      </c>
      <c r="CY429" s="62">
        <v>1162.605647285546</v>
      </c>
      <c r="CZ429" s="62">
        <v>0</v>
      </c>
      <c r="DA429" s="62">
        <v>0</v>
      </c>
      <c r="DB429" s="62">
        <v>0</v>
      </c>
      <c r="DC429" s="62">
        <v>0</v>
      </c>
      <c r="DD429" s="62">
        <v>0</v>
      </c>
      <c r="DE429" s="62">
        <v>0</v>
      </c>
      <c r="DF429" s="62">
        <v>13.61</v>
      </c>
      <c r="DG429" s="62">
        <v>465</v>
      </c>
      <c r="DH429" s="62">
        <v>1.5762982504852263</v>
      </c>
      <c r="DI429" s="62">
        <v>0</v>
      </c>
      <c r="DJ429" s="62">
        <v>0</v>
      </c>
      <c r="DK429" s="62">
        <v>0</v>
      </c>
      <c r="DL429" s="62">
        <v>0</v>
      </c>
      <c r="DM429" s="62">
        <v>0</v>
      </c>
      <c r="DN429" s="62">
        <v>0</v>
      </c>
      <c r="DO429" s="62">
        <v>13.52</v>
      </c>
      <c r="DP429" s="62">
        <v>26320</v>
      </c>
      <c r="DQ429" s="62">
        <v>99.360694797928502</v>
      </c>
      <c r="DR429" s="62">
        <v>0</v>
      </c>
      <c r="DS429" s="62">
        <v>0</v>
      </c>
      <c r="DT429" s="62">
        <v>0</v>
      </c>
      <c r="DU429" s="62">
        <v>0</v>
      </c>
      <c r="DV429" s="62">
        <v>0</v>
      </c>
      <c r="DW429" s="62">
        <v>0</v>
      </c>
      <c r="DX429" s="62">
        <v>13.44</v>
      </c>
      <c r="DY429" s="62">
        <v>1370</v>
      </c>
      <c r="DZ429" s="62">
        <v>5.6897457326196728</v>
      </c>
      <c r="EA429" s="62"/>
      <c r="EB429" s="62"/>
      <c r="EC429" s="62"/>
      <c r="ED429" s="62"/>
      <c r="EE429" s="62"/>
      <c r="EF429" s="62"/>
      <c r="EG429" s="62">
        <v>13.37</v>
      </c>
      <c r="EH429" s="62">
        <v>298700</v>
      </c>
      <c r="EI429" s="62">
        <v>1341.2147267952168</v>
      </c>
      <c r="EJ429" s="62"/>
      <c r="EK429" s="62">
        <v>0</v>
      </c>
      <c r="EL429" s="62">
        <v>0</v>
      </c>
      <c r="EM429" s="62">
        <v>0</v>
      </c>
      <c r="EN429" s="62">
        <v>0</v>
      </c>
      <c r="EO429" s="62">
        <v>0</v>
      </c>
      <c r="EP429" s="62">
        <v>13.33</v>
      </c>
      <c r="EQ429" s="62">
        <v>355</v>
      </c>
      <c r="ER429" s="62">
        <v>1.7046759274899497</v>
      </c>
      <c r="ES429" s="62">
        <v>13.33</v>
      </c>
      <c r="ET429" s="62">
        <v>16430</v>
      </c>
      <c r="EU429" s="62">
        <v>83.709462191603151</v>
      </c>
      <c r="EV429" s="62">
        <v>13.295</v>
      </c>
      <c r="EW429" s="62">
        <v>70</v>
      </c>
      <c r="EX429" s="62">
        <v>0.37634200905003207</v>
      </c>
      <c r="EY429" s="62">
        <v>13.31</v>
      </c>
      <c r="EZ429" s="62">
        <v>116715</v>
      </c>
      <c r="FA429" s="62">
        <v>655.77388423405898</v>
      </c>
      <c r="FB429" s="62">
        <v>13.295</v>
      </c>
      <c r="FC429" s="62">
        <v>80</v>
      </c>
      <c r="FD429" s="62">
        <v>0.46753115381020721</v>
      </c>
      <c r="FE429" s="62">
        <v>13.3</v>
      </c>
      <c r="FF429" s="62">
        <v>3445</v>
      </c>
      <c r="FG429" s="62">
        <v>20.842616077764941</v>
      </c>
      <c r="FH429" s="62">
        <v>13.273</v>
      </c>
      <c r="FI429" s="62">
        <v>35</v>
      </c>
      <c r="FJ429" s="62">
        <v>0.21905321565011082</v>
      </c>
      <c r="FK429" s="62">
        <v>13.25</v>
      </c>
      <c r="FL429" s="76">
        <v>6780</v>
      </c>
      <c r="FM429" s="76">
        <v>43.682130913279906</v>
      </c>
      <c r="FN429" s="76">
        <v>13.239000000000001</v>
      </c>
      <c r="FO429" s="76">
        <v>5</v>
      </c>
      <c r="FP429" s="76">
        <v>3.3010627559543079E-2</v>
      </c>
      <c r="FQ429" s="76">
        <v>13.228</v>
      </c>
      <c r="FR429" s="76">
        <v>25</v>
      </c>
      <c r="FS429" s="76">
        <v>0.16861337975954507</v>
      </c>
      <c r="FT429" s="76">
        <v>13.218999999999999</v>
      </c>
      <c r="FU429" s="76">
        <v>45</v>
      </c>
      <c r="FV429" s="76">
        <v>0.30961675703864056</v>
      </c>
      <c r="FW429" s="76">
        <v>13.21</v>
      </c>
      <c r="FX429" s="76">
        <v>138820</v>
      </c>
      <c r="FY429" s="76">
        <v>971.48193773623348</v>
      </c>
      <c r="FZ429" s="76">
        <v>13.224</v>
      </c>
      <c r="GA429" s="76">
        <v>5</v>
      </c>
      <c r="GB429" s="76">
        <v>3.5451586713229871E-2</v>
      </c>
      <c r="GC429" s="62">
        <v>13.237</v>
      </c>
      <c r="GD429" s="62">
        <v>25</v>
      </c>
      <c r="GE429" s="62">
        <v>0.17929363389104025</v>
      </c>
      <c r="GF429" s="62">
        <v>13.249000000000001</v>
      </c>
      <c r="GG429" s="62">
        <v>0</v>
      </c>
      <c r="GH429" s="62">
        <v>0</v>
      </c>
      <c r="GI429" s="62">
        <v>13.26</v>
      </c>
      <c r="GJ429" s="62">
        <v>1265</v>
      </c>
      <c r="GK429" s="62">
        <v>9.2393698699319824</v>
      </c>
      <c r="GL429" s="62">
        <v>13.276</v>
      </c>
      <c r="GM429" s="62">
        <v>0</v>
      </c>
      <c r="GN429" s="62">
        <v>0</v>
      </c>
      <c r="GO429" s="62">
        <v>13.29</v>
      </c>
      <c r="GP429" s="62">
        <v>20635</v>
      </c>
      <c r="GQ429" s="62">
        <v>153.56324103091163</v>
      </c>
      <c r="GR429" s="62">
        <v>13.298999999999999</v>
      </c>
      <c r="GS429" s="62">
        <v>0</v>
      </c>
      <c r="GT429" s="62">
        <v>0</v>
      </c>
      <c r="GU429" s="62">
        <v>13.307</v>
      </c>
      <c r="GV429" s="62">
        <v>115</v>
      </c>
      <c r="GW429" s="62">
        <v>0.85661823913209312</v>
      </c>
      <c r="GX429" s="62">
        <v>13.314</v>
      </c>
      <c r="GY429" s="62">
        <v>0</v>
      </c>
      <c r="GZ429" s="62">
        <v>0</v>
      </c>
      <c r="HA429" s="62">
        <v>13.32</v>
      </c>
      <c r="HB429" s="62">
        <v>19690</v>
      </c>
      <c r="HC429" s="62">
        <v>144.71647147692653</v>
      </c>
      <c r="HD429" s="62">
        <v>13.323</v>
      </c>
      <c r="HE429" s="62">
        <v>6600</v>
      </c>
      <c r="HF429" s="62">
        <v>47.351887771113269</v>
      </c>
      <c r="HG429" s="62">
        <v>0</v>
      </c>
      <c r="HH429" s="62">
        <v>0</v>
      </c>
      <c r="HI429" s="62">
        <v>0</v>
      </c>
      <c r="HJ429" s="62">
        <v>0</v>
      </c>
      <c r="HK429" s="62">
        <v>0</v>
      </c>
      <c r="HL429" s="62">
        <v>0</v>
      </c>
      <c r="HM429" s="62">
        <v>13.33</v>
      </c>
      <c r="HN429" s="62">
        <v>0</v>
      </c>
      <c r="HO429" s="62">
        <v>0</v>
      </c>
      <c r="HP429" s="62">
        <v>13.33</v>
      </c>
      <c r="HQ429" s="62">
        <v>0</v>
      </c>
      <c r="HR429" s="62">
        <v>0</v>
      </c>
    </row>
    <row r="430" spans="32:226" s="43" customFormat="1">
      <c r="AF430" s="54">
        <v>42628</v>
      </c>
      <c r="AG430" s="43">
        <v>13.984999999999999</v>
      </c>
      <c r="AH430" s="43">
        <v>108491</v>
      </c>
      <c r="AI430" s="43">
        <f t="shared" si="94"/>
        <v>108491</v>
      </c>
      <c r="AK430" s="58">
        <f t="shared" si="95"/>
        <v>42220</v>
      </c>
      <c r="AL430" s="43">
        <f t="shared" si="100"/>
        <v>425</v>
      </c>
      <c r="AM430" s="43">
        <f>IF(AK430="","",NETWORKDAYS(AK430,$AM$2,FERIADOS!$A$1:$A$830)-1)</f>
        <v>355</v>
      </c>
      <c r="AN430" s="63">
        <v>3.4710000000000001</v>
      </c>
      <c r="AO430" s="43">
        <f t="shared" si="96"/>
        <v>13.6</v>
      </c>
      <c r="AP430" s="50">
        <f t="shared" si="97"/>
        <v>292315</v>
      </c>
      <c r="AQ430" s="59">
        <f t="shared" si="99"/>
        <v>872.63544197064334</v>
      </c>
      <c r="AR430" s="59">
        <f t="shared" si="98"/>
        <v>0</v>
      </c>
      <c r="AS430" s="72">
        <v>42220</v>
      </c>
      <c r="AT430" s="73">
        <v>4170.0350736405926</v>
      </c>
      <c r="AU430" s="62">
        <v>0</v>
      </c>
      <c r="AV430" s="62">
        <v>0</v>
      </c>
      <c r="AW430" s="62">
        <v>0</v>
      </c>
      <c r="AX430" s="62">
        <v>0</v>
      </c>
      <c r="AY430" s="62">
        <v>0</v>
      </c>
      <c r="AZ430" s="62">
        <v>0</v>
      </c>
      <c r="BA430" s="62">
        <v>14.179</v>
      </c>
      <c r="BB430" s="62">
        <v>64045</v>
      </c>
      <c r="BC430" s="62">
        <v>26.344831574925738</v>
      </c>
      <c r="BD430" s="62">
        <v>14.14</v>
      </c>
      <c r="BE430" s="62">
        <v>89090</v>
      </c>
      <c r="BF430" s="62">
        <v>18.53398227027612</v>
      </c>
      <c r="BG430" s="62">
        <v>14.21</v>
      </c>
      <c r="BH430" s="62">
        <v>7925</v>
      </c>
      <c r="BI430" s="62">
        <v>4.8345327106826019</v>
      </c>
      <c r="BJ430" s="62">
        <v>14.21</v>
      </c>
      <c r="BK430" s="62">
        <v>2515</v>
      </c>
      <c r="BL430" s="62">
        <v>2.0000970607942805</v>
      </c>
      <c r="BM430" s="62">
        <v>14.22</v>
      </c>
      <c r="BN430" s="74">
        <v>112940</v>
      </c>
      <c r="BO430" s="75">
        <v>112.30020330406599</v>
      </c>
      <c r="BP430" s="62">
        <v>14.22</v>
      </c>
      <c r="BQ430" s="62">
        <v>0</v>
      </c>
      <c r="BR430" s="62">
        <v>0</v>
      </c>
      <c r="BS430" s="62">
        <v>14.209</v>
      </c>
      <c r="BT430" s="62">
        <v>1100</v>
      </c>
      <c r="BU430" s="62">
        <v>1.4696979201903053</v>
      </c>
      <c r="BV430" s="62">
        <v>14.2</v>
      </c>
      <c r="BW430" s="62">
        <v>14555</v>
      </c>
      <c r="BX430" s="62">
        <v>22.162188279534778</v>
      </c>
      <c r="BY430" s="62">
        <v>14.154999999999999</v>
      </c>
      <c r="BZ430" s="62">
        <v>0</v>
      </c>
      <c r="CA430" s="62">
        <v>0</v>
      </c>
      <c r="CB430" s="62">
        <v>14.117000000000001</v>
      </c>
      <c r="CC430" s="62">
        <v>50</v>
      </c>
      <c r="CD430" s="62">
        <v>9.3030560879597976E-2</v>
      </c>
      <c r="CE430" s="62">
        <v>14.085000000000001</v>
      </c>
      <c r="CF430" s="62">
        <v>23305</v>
      </c>
      <c r="CG430" s="62">
        <v>47.445560892182371</v>
      </c>
      <c r="CH430" s="62">
        <v>14.010999999999999</v>
      </c>
      <c r="CI430" s="62">
        <v>2770</v>
      </c>
      <c r="CJ430" s="62">
        <v>6.0970965896425788</v>
      </c>
      <c r="CK430" s="62">
        <v>0</v>
      </c>
      <c r="CL430" s="62">
        <v>0</v>
      </c>
      <c r="CM430" s="62">
        <v>0</v>
      </c>
      <c r="CN430" s="62">
        <v>13.89</v>
      </c>
      <c r="CO430" s="62">
        <v>10100</v>
      </c>
      <c r="CP430" s="62">
        <v>25.611092351622251</v>
      </c>
      <c r="CQ430" s="62">
        <v>0</v>
      </c>
      <c r="CR430" s="62">
        <v>0</v>
      </c>
      <c r="CS430" s="62">
        <v>0</v>
      </c>
      <c r="CT430" s="62">
        <v>13.69</v>
      </c>
      <c r="CU430" s="62">
        <v>0</v>
      </c>
      <c r="CV430" s="62">
        <v>0</v>
      </c>
      <c r="CW430" s="62">
        <v>0</v>
      </c>
      <c r="CX430" s="62">
        <v>292315</v>
      </c>
      <c r="CY430" s="62">
        <v>872.63544197064334</v>
      </c>
      <c r="CZ430" s="62">
        <v>0</v>
      </c>
      <c r="DA430" s="62">
        <v>0</v>
      </c>
      <c r="DB430" s="62">
        <v>0</v>
      </c>
      <c r="DC430" s="62">
        <v>0</v>
      </c>
      <c r="DD430" s="62">
        <v>0</v>
      </c>
      <c r="DE430" s="62">
        <v>0</v>
      </c>
      <c r="DF430" s="62">
        <v>13.42</v>
      </c>
      <c r="DG430" s="62">
        <v>1210</v>
      </c>
      <c r="DH430" s="62">
        <v>4.1449778952461802</v>
      </c>
      <c r="DI430" s="62">
        <v>0</v>
      </c>
      <c r="DJ430" s="62">
        <v>0</v>
      </c>
      <c r="DK430" s="62">
        <v>0</v>
      </c>
      <c r="DL430" s="62">
        <v>0</v>
      </c>
      <c r="DM430" s="62">
        <v>0</v>
      </c>
      <c r="DN430" s="62">
        <v>0</v>
      </c>
      <c r="DO430" s="62">
        <v>13.32</v>
      </c>
      <c r="DP430" s="62">
        <v>14840</v>
      </c>
      <c r="DQ430" s="62">
        <v>56.63336234210626</v>
      </c>
      <c r="DR430" s="62">
        <v>0</v>
      </c>
      <c r="DS430" s="62">
        <v>0</v>
      </c>
      <c r="DT430" s="62">
        <v>0</v>
      </c>
      <c r="DU430" s="62">
        <v>0</v>
      </c>
      <c r="DV430" s="62">
        <v>0</v>
      </c>
      <c r="DW430" s="62">
        <v>0</v>
      </c>
      <c r="DX430" s="62">
        <v>13.25</v>
      </c>
      <c r="DY430" s="62">
        <v>555</v>
      </c>
      <c r="DZ430" s="62">
        <v>2.3299393166979523</v>
      </c>
      <c r="EA430" s="62"/>
      <c r="EB430" s="62"/>
      <c r="EC430" s="62"/>
      <c r="ED430" s="62"/>
      <c r="EE430" s="62"/>
      <c r="EF430" s="62"/>
      <c r="EG430" s="62">
        <v>13.15</v>
      </c>
      <c r="EH430" s="62">
        <v>182530</v>
      </c>
      <c r="EI430" s="62">
        <v>829.40452665052931</v>
      </c>
      <c r="EJ430" s="62"/>
      <c r="EK430" s="62">
        <v>0</v>
      </c>
      <c r="EL430" s="62">
        <v>0</v>
      </c>
      <c r="EM430" s="62">
        <v>0</v>
      </c>
      <c r="EN430" s="62">
        <v>0</v>
      </c>
      <c r="EO430" s="62">
        <v>0</v>
      </c>
      <c r="EP430" s="62">
        <v>13.11</v>
      </c>
      <c r="EQ430" s="62">
        <v>2785</v>
      </c>
      <c r="ER430" s="62">
        <v>13.53779006617067</v>
      </c>
      <c r="ES430" s="62">
        <v>13.1</v>
      </c>
      <c r="ET430" s="62">
        <v>7395</v>
      </c>
      <c r="EU430" s="62">
        <v>38.167022375978092</v>
      </c>
      <c r="EV430" s="62">
        <v>13.089</v>
      </c>
      <c r="EW430" s="62">
        <v>15</v>
      </c>
      <c r="EX430" s="62">
        <v>8.1655300744979911E-2</v>
      </c>
      <c r="EY430" s="62">
        <v>13.08</v>
      </c>
      <c r="EZ430" s="62">
        <v>83865</v>
      </c>
      <c r="FA430" s="62">
        <v>477.72232023021724</v>
      </c>
      <c r="FB430" s="62">
        <v>13.08</v>
      </c>
      <c r="FC430" s="62">
        <v>0</v>
      </c>
      <c r="FD430" s="62">
        <v>0</v>
      </c>
      <c r="FE430" s="62">
        <v>13.08</v>
      </c>
      <c r="FF430" s="62">
        <v>3175</v>
      </c>
      <c r="FG430" s="62">
        <v>19.482913371126408</v>
      </c>
      <c r="FH430" s="62">
        <v>13.053000000000001</v>
      </c>
      <c r="FI430" s="62">
        <v>305</v>
      </c>
      <c r="FJ430" s="62">
        <v>1.9369705480780857</v>
      </c>
      <c r="FK430" s="62">
        <v>13.03</v>
      </c>
      <c r="FL430" s="76">
        <v>7240</v>
      </c>
      <c r="FM430" s="76">
        <v>47.352829159021987</v>
      </c>
      <c r="FN430" s="76">
        <v>13.021000000000001</v>
      </c>
      <c r="FO430" s="76">
        <v>0</v>
      </c>
      <c r="FP430" s="76">
        <v>0</v>
      </c>
      <c r="FQ430" s="76">
        <v>13.013999999999999</v>
      </c>
      <c r="FR430" s="76">
        <v>535</v>
      </c>
      <c r="FS430" s="76">
        <v>3.665030974566255</v>
      </c>
      <c r="FT430" s="76">
        <v>13.006</v>
      </c>
      <c r="FU430" s="76">
        <v>0</v>
      </c>
      <c r="FV430" s="76">
        <v>0</v>
      </c>
      <c r="FW430" s="76">
        <v>13</v>
      </c>
      <c r="FX430" s="76">
        <v>194625</v>
      </c>
      <c r="FY430" s="76">
        <v>1384.331330604397</v>
      </c>
      <c r="FZ430" s="76">
        <v>13.013999999999999</v>
      </c>
      <c r="GA430" s="76">
        <v>0</v>
      </c>
      <c r="GB430" s="76">
        <v>0</v>
      </c>
      <c r="GC430" s="62">
        <v>13.028</v>
      </c>
      <c r="GD430" s="62">
        <v>55</v>
      </c>
      <c r="GE430" s="62">
        <v>0.40122237150295653</v>
      </c>
      <c r="GF430" s="62">
        <v>13.041</v>
      </c>
      <c r="GG430" s="62">
        <v>0</v>
      </c>
      <c r="GH430" s="62">
        <v>0</v>
      </c>
      <c r="GI430" s="62">
        <v>13.052</v>
      </c>
      <c r="GJ430" s="62">
        <v>790</v>
      </c>
      <c r="GK430" s="62">
        <v>5.8739572262820117</v>
      </c>
      <c r="GL430" s="62">
        <v>13.071999999999999</v>
      </c>
      <c r="GM430" s="62">
        <v>0</v>
      </c>
      <c r="GN430" s="62">
        <v>0</v>
      </c>
      <c r="GO430" s="62">
        <v>13.09</v>
      </c>
      <c r="GP430" s="62">
        <v>9195</v>
      </c>
      <c r="GQ430" s="62">
        <v>69.74053677131117</v>
      </c>
      <c r="GR430" s="62">
        <v>13.108000000000001</v>
      </c>
      <c r="GS430" s="62">
        <v>0</v>
      </c>
      <c r="GT430" s="62">
        <v>0</v>
      </c>
      <c r="GU430" s="62">
        <v>13.122999999999999</v>
      </c>
      <c r="GV430" s="62">
        <v>50</v>
      </c>
      <c r="GW430" s="62">
        <v>0.37972028060540053</v>
      </c>
      <c r="GX430" s="62">
        <v>13.137</v>
      </c>
      <c r="GY430" s="62">
        <v>0</v>
      </c>
      <c r="GZ430" s="62">
        <v>0</v>
      </c>
      <c r="HA430" s="62">
        <v>13.15</v>
      </c>
      <c r="HB430" s="62">
        <v>10040</v>
      </c>
      <c r="HC430" s="62">
        <v>75.255922318059405</v>
      </c>
      <c r="HD430" s="62">
        <v>13.15</v>
      </c>
      <c r="HE430" s="62">
        <v>0</v>
      </c>
      <c r="HF430" s="62">
        <v>0</v>
      </c>
      <c r="HG430" s="62">
        <v>0</v>
      </c>
      <c r="HH430" s="62">
        <v>0</v>
      </c>
      <c r="HI430" s="62">
        <v>0</v>
      </c>
      <c r="HJ430" s="62">
        <v>0</v>
      </c>
      <c r="HK430" s="62">
        <v>0</v>
      </c>
      <c r="HL430" s="62">
        <v>0</v>
      </c>
      <c r="HM430" s="62">
        <v>13.15</v>
      </c>
      <c r="HN430" s="62">
        <v>10</v>
      </c>
      <c r="HO430" s="62">
        <v>6.529035251117847E-2</v>
      </c>
      <c r="HP430" s="62">
        <v>13.15</v>
      </c>
      <c r="HQ430" s="62">
        <v>0</v>
      </c>
      <c r="HR430" s="62">
        <v>0</v>
      </c>
    </row>
    <row r="431" spans="32:226" s="43" customFormat="1">
      <c r="AF431" s="54">
        <v>42629</v>
      </c>
      <c r="AG431" s="43">
        <v>13.965</v>
      </c>
      <c r="AH431" s="43">
        <v>160765</v>
      </c>
      <c r="AI431" s="43">
        <f t="shared" si="94"/>
        <v>160765</v>
      </c>
      <c r="AK431" s="58">
        <f t="shared" si="95"/>
        <v>42219</v>
      </c>
      <c r="AL431" s="43">
        <f t="shared" si="100"/>
        <v>426</v>
      </c>
      <c r="AM431" s="43">
        <f>IF(AK431="","",NETWORKDAYS(AK431,$AM$2,FERIADOS!$A$1:$A$830)-1)</f>
        <v>356</v>
      </c>
      <c r="AN431" s="63">
        <v>3.4510999999999998</v>
      </c>
      <c r="AO431" s="43">
        <f t="shared" si="96"/>
        <v>13.6</v>
      </c>
      <c r="AP431" s="50">
        <f t="shared" si="97"/>
        <v>274210</v>
      </c>
      <c r="AQ431" s="59">
        <f t="shared" si="99"/>
        <v>825.20907368316557</v>
      </c>
      <c r="AR431" s="59">
        <f t="shared" si="98"/>
        <v>0</v>
      </c>
      <c r="AS431" s="72">
        <v>42219</v>
      </c>
      <c r="AT431" s="73">
        <v>3294.4610703845319</v>
      </c>
      <c r="AU431" s="62">
        <v>0</v>
      </c>
      <c r="AV431" s="62">
        <v>0</v>
      </c>
      <c r="AW431" s="62">
        <v>0</v>
      </c>
      <c r="AX431" s="62">
        <v>0</v>
      </c>
      <c r="AY431" s="62">
        <v>0</v>
      </c>
      <c r="AZ431" s="62">
        <v>0</v>
      </c>
      <c r="BA431" s="62">
        <v>14.179</v>
      </c>
      <c r="BB431" s="62">
        <v>21280</v>
      </c>
      <c r="BC431" s="62">
        <v>9.0088537870859753</v>
      </c>
      <c r="BD431" s="62">
        <v>14.141</v>
      </c>
      <c r="BE431" s="62">
        <v>9825</v>
      </c>
      <c r="BF431" s="62">
        <v>2.1524879767569902</v>
      </c>
      <c r="BG431" s="62">
        <v>14.21</v>
      </c>
      <c r="BH431" s="62">
        <v>15155</v>
      </c>
      <c r="BI431" s="62">
        <v>9.4410148924924258</v>
      </c>
      <c r="BJ431" s="62">
        <v>14.23</v>
      </c>
      <c r="BK431" s="62">
        <v>2795</v>
      </c>
      <c r="BL431" s="62">
        <v>2.2608033071284486</v>
      </c>
      <c r="BM431" s="62">
        <v>14.23</v>
      </c>
      <c r="BN431" s="74">
        <v>150065</v>
      </c>
      <c r="BO431" s="75">
        <v>151.40585093172112</v>
      </c>
      <c r="BP431" s="62">
        <v>14.224</v>
      </c>
      <c r="BQ431" s="62">
        <v>30</v>
      </c>
      <c r="BR431" s="62">
        <v>3.5603908028892878E-2</v>
      </c>
      <c r="BS431" s="62">
        <v>14.22</v>
      </c>
      <c r="BT431" s="62">
        <v>985</v>
      </c>
      <c r="BU431" s="62">
        <v>1.3319236839559403</v>
      </c>
      <c r="BV431" s="62">
        <v>14.205</v>
      </c>
      <c r="BW431" s="62">
        <v>48530</v>
      </c>
      <c r="BX431" s="62">
        <v>74.723245406911659</v>
      </c>
      <c r="BY431" s="62">
        <v>14.151999999999999</v>
      </c>
      <c r="BZ431" s="62">
        <v>1280</v>
      </c>
      <c r="CA431" s="62">
        <v>2.1855137548994872</v>
      </c>
      <c r="CB431" s="62">
        <v>14.108000000000001</v>
      </c>
      <c r="CC431" s="62">
        <v>1080</v>
      </c>
      <c r="CD431" s="62">
        <v>2.0300390578956837</v>
      </c>
      <c r="CE431" s="62">
        <v>14.07</v>
      </c>
      <c r="CF431" s="62">
        <v>28400</v>
      </c>
      <c r="CG431" s="62">
        <v>58.389716843109184</v>
      </c>
      <c r="CH431" s="62">
        <v>14.005000000000001</v>
      </c>
      <c r="CI431" s="62">
        <v>0</v>
      </c>
      <c r="CJ431" s="62">
        <v>0</v>
      </c>
      <c r="CK431" s="62">
        <v>0</v>
      </c>
      <c r="CL431" s="62">
        <v>0</v>
      </c>
      <c r="CM431" s="62">
        <v>0</v>
      </c>
      <c r="CN431" s="62">
        <v>13.9</v>
      </c>
      <c r="CO431" s="62">
        <v>10245</v>
      </c>
      <c r="CP431" s="62">
        <v>26.198928445563844</v>
      </c>
      <c r="CQ431" s="62">
        <v>0</v>
      </c>
      <c r="CR431" s="62">
        <v>0</v>
      </c>
      <c r="CS431" s="62">
        <v>0</v>
      </c>
      <c r="CT431" s="62">
        <v>0</v>
      </c>
      <c r="CU431" s="62">
        <v>0</v>
      </c>
      <c r="CV431" s="62">
        <v>0</v>
      </c>
      <c r="CW431" s="62">
        <v>0</v>
      </c>
      <c r="CX431" s="62">
        <v>274210</v>
      </c>
      <c r="CY431" s="62">
        <v>825.20907368316557</v>
      </c>
      <c r="CZ431" s="62">
        <v>0</v>
      </c>
      <c r="DA431" s="62">
        <v>0</v>
      </c>
      <c r="DB431" s="62">
        <v>0</v>
      </c>
      <c r="DC431" s="62">
        <v>0</v>
      </c>
      <c r="DD431" s="62">
        <v>0</v>
      </c>
      <c r="DE431" s="62">
        <v>0</v>
      </c>
      <c r="DF431" s="62">
        <v>13.42</v>
      </c>
      <c r="DG431" s="62">
        <v>1280</v>
      </c>
      <c r="DH431" s="62">
        <v>4.4183705265239412</v>
      </c>
      <c r="DI431" s="62">
        <v>0</v>
      </c>
      <c r="DJ431" s="62">
        <v>0</v>
      </c>
      <c r="DK431" s="62">
        <v>0</v>
      </c>
      <c r="DL431" s="62">
        <v>0</v>
      </c>
      <c r="DM431" s="62">
        <v>0</v>
      </c>
      <c r="DN431" s="62">
        <v>0</v>
      </c>
      <c r="DO431" s="62">
        <v>13.29</v>
      </c>
      <c r="DP431" s="62">
        <v>10975</v>
      </c>
      <c r="DQ431" s="62">
        <v>42.224338396346312</v>
      </c>
      <c r="DR431" s="62">
        <v>0</v>
      </c>
      <c r="DS431" s="62">
        <v>0</v>
      </c>
      <c r="DT431" s="62">
        <v>0</v>
      </c>
      <c r="DU431" s="62">
        <v>0</v>
      </c>
      <c r="DV431" s="62">
        <v>0</v>
      </c>
      <c r="DW431" s="62">
        <v>0</v>
      </c>
      <c r="DX431" s="62">
        <v>13.2</v>
      </c>
      <c r="DY431" s="62">
        <v>1140</v>
      </c>
      <c r="DZ431" s="62">
        <v>4.8266217746868261</v>
      </c>
      <c r="EA431" s="62"/>
      <c r="EB431" s="62"/>
      <c r="EC431" s="62"/>
      <c r="ED431" s="62"/>
      <c r="EE431" s="62"/>
      <c r="EF431" s="62"/>
      <c r="EG431" s="62">
        <v>13.11</v>
      </c>
      <c r="EH431" s="62">
        <v>130965</v>
      </c>
      <c r="EI431" s="62">
        <v>599.94525199223892</v>
      </c>
      <c r="EJ431" s="62"/>
      <c r="EK431" s="62">
        <v>0</v>
      </c>
      <c r="EL431" s="62">
        <v>0</v>
      </c>
      <c r="EM431" s="62">
        <v>0</v>
      </c>
      <c r="EN431" s="62">
        <v>0</v>
      </c>
      <c r="EO431" s="62">
        <v>0</v>
      </c>
      <c r="EP431" s="62">
        <v>13.07</v>
      </c>
      <c r="EQ431" s="62">
        <v>610</v>
      </c>
      <c r="ER431" s="62">
        <v>2.9891586742686576</v>
      </c>
      <c r="ES431" s="62">
        <v>13.06</v>
      </c>
      <c r="ET431" s="62">
        <v>7460</v>
      </c>
      <c r="EU431" s="62">
        <v>38.812160833816129</v>
      </c>
      <c r="EV431" s="62">
        <v>13.055</v>
      </c>
      <c r="EW431" s="62">
        <v>85</v>
      </c>
      <c r="EX431" s="62">
        <v>0.46632263767268911</v>
      </c>
      <c r="EY431" s="62">
        <v>13.05</v>
      </c>
      <c r="EZ431" s="62">
        <v>87345</v>
      </c>
      <c r="FA431" s="62">
        <v>501.34000647941389</v>
      </c>
      <c r="FB431" s="62">
        <v>13.05</v>
      </c>
      <c r="FC431" s="62">
        <v>85</v>
      </c>
      <c r="FD431" s="62">
        <v>0.50735734476689909</v>
      </c>
      <c r="FE431" s="62">
        <v>13.05</v>
      </c>
      <c r="FF431" s="62">
        <v>7320</v>
      </c>
      <c r="FG431" s="62">
        <v>45.25986083353132</v>
      </c>
      <c r="FH431" s="62">
        <v>13.023</v>
      </c>
      <c r="FI431" s="62">
        <v>20</v>
      </c>
      <c r="FJ431" s="62">
        <v>0.12798168535660462</v>
      </c>
      <c r="FK431" s="62">
        <v>13</v>
      </c>
      <c r="FL431" s="76">
        <v>5295</v>
      </c>
      <c r="FM431" s="76">
        <v>34.895845477790203</v>
      </c>
      <c r="FN431" s="76">
        <v>12.997</v>
      </c>
      <c r="FO431" s="76">
        <v>15</v>
      </c>
      <c r="FP431" s="76">
        <v>0.10130491037496149</v>
      </c>
      <c r="FQ431" s="76">
        <v>12.994999999999999</v>
      </c>
      <c r="FR431" s="76">
        <v>35</v>
      </c>
      <c r="FS431" s="76">
        <v>0.24146867629815413</v>
      </c>
      <c r="FT431" s="76">
        <v>12.992000000000001</v>
      </c>
      <c r="FU431" s="76">
        <v>10</v>
      </c>
      <c r="FV431" s="76">
        <v>7.0389356063397926E-2</v>
      </c>
      <c r="FW431" s="76">
        <v>12.99</v>
      </c>
      <c r="FX431" s="76">
        <v>101630</v>
      </c>
      <c r="FY431" s="76">
        <v>727.63754842245964</v>
      </c>
      <c r="FZ431" s="76">
        <v>12.993</v>
      </c>
      <c r="GA431" s="76">
        <v>15</v>
      </c>
      <c r="GB431" s="76">
        <v>0.10892410632842441</v>
      </c>
      <c r="GC431" s="62">
        <v>12.994999999999999</v>
      </c>
      <c r="GD431" s="62">
        <v>15</v>
      </c>
      <c r="GE431" s="62">
        <v>0.11029753154393808</v>
      </c>
      <c r="GF431" s="62">
        <v>12.997999999999999</v>
      </c>
      <c r="GG431" s="62">
        <v>0</v>
      </c>
      <c r="GH431" s="62">
        <v>0</v>
      </c>
      <c r="GI431" s="62">
        <v>13</v>
      </c>
      <c r="GJ431" s="62">
        <v>365</v>
      </c>
      <c r="GK431" s="62">
        <v>2.7392331922061222</v>
      </c>
      <c r="GL431" s="62">
        <v>13.032</v>
      </c>
      <c r="GM431" s="62">
        <v>0</v>
      </c>
      <c r="GN431" s="62">
        <v>0</v>
      </c>
      <c r="GO431" s="62">
        <v>13.06</v>
      </c>
      <c r="GP431" s="62">
        <v>7480</v>
      </c>
      <c r="GQ431" s="62">
        <v>57.190002455150079</v>
      </c>
      <c r="GR431" s="62">
        <v>13.086</v>
      </c>
      <c r="GS431" s="62">
        <v>0</v>
      </c>
      <c r="GT431" s="62">
        <v>0</v>
      </c>
      <c r="GU431" s="62">
        <v>13.11</v>
      </c>
      <c r="GV431" s="62">
        <v>20</v>
      </c>
      <c r="GW431" s="62">
        <v>0.15292628884851284</v>
      </c>
      <c r="GX431" s="62">
        <v>13.131</v>
      </c>
      <c r="GY431" s="62">
        <v>0</v>
      </c>
      <c r="GZ431" s="62">
        <v>0</v>
      </c>
      <c r="HA431" s="62">
        <v>13.15</v>
      </c>
      <c r="HB431" s="62">
        <v>8745</v>
      </c>
      <c r="HC431" s="62">
        <v>65.922643110131446</v>
      </c>
      <c r="HD431" s="62">
        <v>13.15</v>
      </c>
      <c r="HE431" s="62">
        <v>0</v>
      </c>
      <c r="HF431" s="62">
        <v>0</v>
      </c>
      <c r="HG431" s="62">
        <v>0</v>
      </c>
      <c r="HH431" s="62">
        <v>0</v>
      </c>
      <c r="HI431" s="62">
        <v>0</v>
      </c>
      <c r="HJ431" s="62">
        <v>0</v>
      </c>
      <c r="HK431" s="62">
        <v>0</v>
      </c>
      <c r="HL431" s="62">
        <v>0</v>
      </c>
      <c r="HM431" s="62">
        <v>13.15</v>
      </c>
      <c r="HN431" s="62">
        <v>0</v>
      </c>
      <c r="HO431" s="62">
        <v>0</v>
      </c>
      <c r="HP431" s="62">
        <v>13.15</v>
      </c>
      <c r="HQ431" s="62">
        <v>0</v>
      </c>
      <c r="HR431" s="62">
        <v>0</v>
      </c>
    </row>
    <row r="432" spans="32:226" s="43" customFormat="1">
      <c r="AF432" s="54">
        <v>42632</v>
      </c>
      <c r="AG432" s="43">
        <v>13.955</v>
      </c>
      <c r="AH432" s="43">
        <v>46870</v>
      </c>
      <c r="AI432" s="43">
        <f t="shared" si="94"/>
        <v>46870</v>
      </c>
      <c r="AK432" s="58">
        <f t="shared" si="95"/>
        <v>42216</v>
      </c>
      <c r="AL432" s="43">
        <f t="shared" si="100"/>
        <v>427</v>
      </c>
      <c r="AM432" s="43">
        <f>IF(AK432="","",NETWORKDAYS(AK432,$AM$2,FERIADOS!$A$1:$A$830)-1)</f>
        <v>357</v>
      </c>
      <c r="AN432" s="63">
        <v>3.4214000000000002</v>
      </c>
      <c r="AO432" s="43">
        <f t="shared" si="96"/>
        <v>13.43</v>
      </c>
      <c r="AP432" s="50">
        <f t="shared" si="97"/>
        <v>376305</v>
      </c>
      <c r="AQ432" s="59">
        <f t="shared" si="99"/>
        <v>1149.0651380198669</v>
      </c>
      <c r="AR432" s="59">
        <f t="shared" si="98"/>
        <v>0</v>
      </c>
      <c r="AS432" s="72">
        <v>42216</v>
      </c>
      <c r="AT432" s="73">
        <v>5138.417055397731</v>
      </c>
      <c r="AU432" s="62">
        <v>0</v>
      </c>
      <c r="AV432" s="62">
        <v>0</v>
      </c>
      <c r="AW432" s="62">
        <v>0</v>
      </c>
      <c r="AX432" s="62">
        <v>0</v>
      </c>
      <c r="AY432" s="62">
        <v>0</v>
      </c>
      <c r="AZ432" s="62">
        <v>0</v>
      </c>
      <c r="BA432" s="62">
        <v>14.162000000000001</v>
      </c>
      <c r="BB432" s="62">
        <v>287635</v>
      </c>
      <c r="BC432" s="62">
        <v>125.63915295730413</v>
      </c>
      <c r="BD432" s="62">
        <v>14.141</v>
      </c>
      <c r="BE432" s="62">
        <v>203670</v>
      </c>
      <c r="BF432" s="62">
        <v>47.029043218860551</v>
      </c>
      <c r="BG432" s="62">
        <v>14.18</v>
      </c>
      <c r="BH432" s="62">
        <v>20510</v>
      </c>
      <c r="BI432" s="62">
        <v>13.086696018775458</v>
      </c>
      <c r="BJ432" s="62">
        <v>14.18</v>
      </c>
      <c r="BK432" s="62">
        <v>7945</v>
      </c>
      <c r="BL432" s="62">
        <v>6.5598390988839608</v>
      </c>
      <c r="BM432" s="62">
        <v>14.19</v>
      </c>
      <c r="BN432" s="74">
        <v>235220</v>
      </c>
      <c r="BO432" s="75">
        <v>241.63314010330657</v>
      </c>
      <c r="BP432" s="62">
        <v>14.164</v>
      </c>
      <c r="BQ432" s="62">
        <v>0</v>
      </c>
      <c r="BR432" s="62">
        <v>0</v>
      </c>
      <c r="BS432" s="62">
        <v>14.146000000000001</v>
      </c>
      <c r="BT432" s="62">
        <v>700</v>
      </c>
      <c r="BU432" s="62">
        <v>0.96182284399566065</v>
      </c>
      <c r="BV432" s="62">
        <v>14.13</v>
      </c>
      <c r="BW432" s="62">
        <v>47300</v>
      </c>
      <c r="BX432" s="62">
        <v>73.943443409075314</v>
      </c>
      <c r="BY432" s="62">
        <v>14.07</v>
      </c>
      <c r="BZ432" s="62">
        <v>340</v>
      </c>
      <c r="CA432" s="62">
        <v>0.58912740437996836</v>
      </c>
      <c r="CB432" s="62">
        <v>14.02</v>
      </c>
      <c r="CC432" s="62">
        <v>1300</v>
      </c>
      <c r="CD432" s="62">
        <v>2.4788265026273799</v>
      </c>
      <c r="CE432" s="62">
        <v>13.98</v>
      </c>
      <c r="CF432" s="62">
        <v>117525</v>
      </c>
      <c r="CG432" s="62">
        <v>245.02831123142315</v>
      </c>
      <c r="CH432" s="62">
        <v>0</v>
      </c>
      <c r="CI432" s="62">
        <v>0</v>
      </c>
      <c r="CJ432" s="62">
        <v>0</v>
      </c>
      <c r="CK432" s="62">
        <v>0</v>
      </c>
      <c r="CL432" s="62">
        <v>0</v>
      </c>
      <c r="CM432" s="62">
        <v>0</v>
      </c>
      <c r="CN432" s="62">
        <v>13.74</v>
      </c>
      <c r="CO432" s="62">
        <v>4900</v>
      </c>
      <c r="CP432" s="62">
        <v>12.714354871416942</v>
      </c>
      <c r="CQ432" s="62">
        <v>0</v>
      </c>
      <c r="CR432" s="62">
        <v>0</v>
      </c>
      <c r="CS432" s="62">
        <v>0</v>
      </c>
      <c r="CT432" s="62">
        <v>0</v>
      </c>
      <c r="CU432" s="62">
        <v>0</v>
      </c>
      <c r="CV432" s="62">
        <v>0</v>
      </c>
      <c r="CW432" s="62">
        <v>0</v>
      </c>
      <c r="CX432" s="62">
        <v>376305</v>
      </c>
      <c r="CY432" s="62">
        <v>1149.0651380198669</v>
      </c>
      <c r="CZ432" s="62">
        <v>0</v>
      </c>
      <c r="DA432" s="62">
        <v>0</v>
      </c>
      <c r="DB432" s="62">
        <v>0</v>
      </c>
      <c r="DC432" s="62">
        <v>0</v>
      </c>
      <c r="DD432" s="62">
        <v>0</v>
      </c>
      <c r="DE432" s="62">
        <v>0</v>
      </c>
      <c r="DF432" s="62">
        <v>13.25</v>
      </c>
      <c r="DG432" s="62">
        <v>640</v>
      </c>
      <c r="DH432" s="62">
        <v>2.241513459637984</v>
      </c>
      <c r="DI432" s="62">
        <v>0</v>
      </c>
      <c r="DJ432" s="62">
        <v>0</v>
      </c>
      <c r="DK432" s="62">
        <v>0</v>
      </c>
      <c r="DL432" s="62">
        <v>0</v>
      </c>
      <c r="DM432" s="62">
        <v>0</v>
      </c>
      <c r="DN432" s="62">
        <v>0</v>
      </c>
      <c r="DO432" s="62">
        <v>13.13</v>
      </c>
      <c r="DP432" s="62">
        <v>32385</v>
      </c>
      <c r="DQ432" s="62">
        <v>126.39521085403825</v>
      </c>
      <c r="DR432" s="62">
        <v>0</v>
      </c>
      <c r="DS432" s="62">
        <v>0</v>
      </c>
      <c r="DT432" s="62">
        <v>0</v>
      </c>
      <c r="DU432" s="62">
        <v>0</v>
      </c>
      <c r="DV432" s="62">
        <v>0</v>
      </c>
      <c r="DW432" s="62">
        <v>0</v>
      </c>
      <c r="DX432" s="62">
        <v>13.03</v>
      </c>
      <c r="DY432" s="62">
        <v>1965</v>
      </c>
      <c r="DZ432" s="62">
        <v>8.443140357811302</v>
      </c>
      <c r="EA432" s="62"/>
      <c r="EB432" s="62"/>
      <c r="EC432" s="62"/>
      <c r="ED432" s="62"/>
      <c r="EE432" s="62"/>
      <c r="EF432" s="62"/>
      <c r="EG432" s="62">
        <v>12.9</v>
      </c>
      <c r="EH432" s="62">
        <v>174045</v>
      </c>
      <c r="EI432" s="62">
        <v>810.26378808001971</v>
      </c>
      <c r="EJ432" s="62"/>
      <c r="EK432" s="62">
        <v>0</v>
      </c>
      <c r="EL432" s="62">
        <v>0</v>
      </c>
      <c r="EM432" s="62">
        <v>0</v>
      </c>
      <c r="EN432" s="62">
        <v>0</v>
      </c>
      <c r="EO432" s="62">
        <v>0</v>
      </c>
      <c r="EP432" s="62">
        <v>12.86</v>
      </c>
      <c r="EQ432" s="62">
        <v>14580</v>
      </c>
      <c r="ER432" s="62">
        <v>72.630116064058839</v>
      </c>
      <c r="ES432" s="62">
        <v>12.85</v>
      </c>
      <c r="ET432" s="62">
        <v>4545</v>
      </c>
      <c r="EU432" s="62">
        <v>24.046347467568093</v>
      </c>
      <c r="EV432" s="62">
        <v>12.839</v>
      </c>
      <c r="EW432" s="62">
        <v>415</v>
      </c>
      <c r="EX432" s="62">
        <v>2.3166223435643918</v>
      </c>
      <c r="EY432" s="62">
        <v>12.83</v>
      </c>
      <c r="EZ432" s="62">
        <v>128135</v>
      </c>
      <c r="FA432" s="62">
        <v>748.74583951514637</v>
      </c>
      <c r="FB432" s="62">
        <v>12.83</v>
      </c>
      <c r="FC432" s="62">
        <v>0</v>
      </c>
      <c r="FD432" s="62">
        <v>0</v>
      </c>
      <c r="FE432" s="62">
        <v>12.83</v>
      </c>
      <c r="FF432" s="62">
        <v>4875</v>
      </c>
      <c r="FG432" s="62">
        <v>30.711309434265672</v>
      </c>
      <c r="FH432" s="62">
        <v>12.815</v>
      </c>
      <c r="FI432" s="62">
        <v>0</v>
      </c>
      <c r="FJ432" s="62">
        <v>0</v>
      </c>
      <c r="FK432" s="62">
        <v>12.79</v>
      </c>
      <c r="FL432" s="76">
        <v>12420</v>
      </c>
      <c r="FM432" s="76">
        <v>83.431504070789842</v>
      </c>
      <c r="FN432" s="76">
        <v>12.795</v>
      </c>
      <c r="FO432" s="76">
        <v>0</v>
      </c>
      <c r="FP432" s="76">
        <v>0</v>
      </c>
      <c r="FQ432" s="76">
        <v>12.8</v>
      </c>
      <c r="FR432" s="76">
        <v>0</v>
      </c>
      <c r="FS432" s="76">
        <v>0</v>
      </c>
      <c r="FT432" s="76">
        <v>12.795</v>
      </c>
      <c r="FU432" s="76">
        <v>0</v>
      </c>
      <c r="FV432" s="76">
        <v>0</v>
      </c>
      <c r="FW432" s="76">
        <v>12.79</v>
      </c>
      <c r="FX432" s="76">
        <v>130715</v>
      </c>
      <c r="FY432" s="76">
        <v>955.00552554464957</v>
      </c>
      <c r="FZ432" s="76">
        <v>12.801</v>
      </c>
      <c r="GA432" s="76">
        <v>0</v>
      </c>
      <c r="GB432" s="76">
        <v>0</v>
      </c>
      <c r="GC432" s="62">
        <v>12.811999999999999</v>
      </c>
      <c r="GD432" s="62">
        <v>0</v>
      </c>
      <c r="GE432" s="62">
        <v>0</v>
      </c>
      <c r="GF432" s="62">
        <v>12.821999999999999</v>
      </c>
      <c r="GG432" s="62">
        <v>0</v>
      </c>
      <c r="GH432" s="62">
        <v>0</v>
      </c>
      <c r="GI432" s="62">
        <v>12.83</v>
      </c>
      <c r="GJ432" s="62">
        <v>12515</v>
      </c>
      <c r="GK432" s="62">
        <v>95.811140508234729</v>
      </c>
      <c r="GL432" s="62">
        <v>12.846</v>
      </c>
      <c r="GM432" s="62">
        <v>0</v>
      </c>
      <c r="GN432" s="62">
        <v>0</v>
      </c>
      <c r="GO432" s="62">
        <v>12.86</v>
      </c>
      <c r="GP432" s="62">
        <v>15895</v>
      </c>
      <c r="GQ432" s="62">
        <v>124.42508334243311</v>
      </c>
      <c r="GR432" s="62">
        <v>12.885999999999999</v>
      </c>
      <c r="GS432" s="62">
        <v>0</v>
      </c>
      <c r="GT432" s="62">
        <v>0</v>
      </c>
      <c r="GU432" s="62">
        <v>12.91</v>
      </c>
      <c r="GV432" s="62">
        <v>60</v>
      </c>
      <c r="GW432" s="62">
        <v>0.47050108029481474</v>
      </c>
      <c r="GX432" s="62">
        <v>12.931000000000001</v>
      </c>
      <c r="GY432" s="62">
        <v>0</v>
      </c>
      <c r="GZ432" s="62">
        <v>0</v>
      </c>
      <c r="HA432" s="62">
        <v>12.95</v>
      </c>
      <c r="HB432" s="62">
        <v>17400</v>
      </c>
      <c r="HC432" s="62">
        <v>134.75051759530376</v>
      </c>
      <c r="HD432" s="62">
        <v>12.95</v>
      </c>
      <c r="HE432" s="62">
        <v>0</v>
      </c>
      <c r="HF432" s="62">
        <v>0</v>
      </c>
      <c r="HG432" s="62">
        <v>0</v>
      </c>
      <c r="HH432" s="62">
        <v>0</v>
      </c>
      <c r="HI432" s="62">
        <v>0</v>
      </c>
      <c r="HJ432" s="62">
        <v>0</v>
      </c>
      <c r="HK432" s="62">
        <v>0</v>
      </c>
      <c r="HL432" s="62">
        <v>0</v>
      </c>
      <c r="HM432" s="62">
        <v>12.95</v>
      </c>
      <c r="HN432" s="62">
        <v>0</v>
      </c>
      <c r="HO432" s="62">
        <v>0</v>
      </c>
      <c r="HP432" s="62">
        <v>12.95</v>
      </c>
      <c r="HQ432" s="62">
        <v>0</v>
      </c>
      <c r="HR432" s="62">
        <v>0</v>
      </c>
    </row>
    <row r="433" spans="32:226" s="43" customFormat="1">
      <c r="AF433" s="54">
        <v>42633</v>
      </c>
      <c r="AG433" s="43">
        <v>13.93</v>
      </c>
      <c r="AH433" s="43">
        <v>375430</v>
      </c>
      <c r="AI433" s="43">
        <f t="shared" si="94"/>
        <v>375430</v>
      </c>
      <c r="AK433" s="58">
        <f t="shared" si="95"/>
        <v>42215</v>
      </c>
      <c r="AL433" s="43">
        <f t="shared" si="100"/>
        <v>428</v>
      </c>
      <c r="AM433" s="43">
        <f>IF(AK433="","",NETWORKDAYS(AK433,$AM$2,FERIADOS!$A$1:$A$830)-1)</f>
        <v>358</v>
      </c>
      <c r="AN433" s="63">
        <v>3.3717999999999999</v>
      </c>
      <c r="AO433" s="43">
        <f t="shared" si="96"/>
        <v>13.52</v>
      </c>
      <c r="AP433" s="50">
        <f t="shared" si="97"/>
        <v>613495</v>
      </c>
      <c r="AQ433" s="59">
        <f t="shared" si="99"/>
        <v>1901.6105564606164</v>
      </c>
      <c r="AR433" s="59">
        <f t="shared" si="98"/>
        <v>0</v>
      </c>
      <c r="AS433" s="72">
        <v>42215</v>
      </c>
      <c r="AT433" s="73">
        <v>9082.395085274542</v>
      </c>
      <c r="AU433" s="62">
        <v>0</v>
      </c>
      <c r="AV433" s="62">
        <v>0</v>
      </c>
      <c r="AW433" s="62">
        <v>0</v>
      </c>
      <c r="AX433" s="62">
        <v>0</v>
      </c>
      <c r="AY433" s="62">
        <v>0</v>
      </c>
      <c r="AZ433" s="62">
        <v>0</v>
      </c>
      <c r="BA433" s="62">
        <v>14.17</v>
      </c>
      <c r="BB433" s="62">
        <v>388530</v>
      </c>
      <c r="BC433" s="62">
        <v>176.01333918115654</v>
      </c>
      <c r="BD433" s="62">
        <v>14.154999999999999</v>
      </c>
      <c r="BE433" s="62">
        <v>1304720</v>
      </c>
      <c r="BF433" s="62">
        <v>318.7833049368466</v>
      </c>
      <c r="BG433" s="62">
        <v>14.18</v>
      </c>
      <c r="BH433" s="62">
        <v>95255</v>
      </c>
      <c r="BI433" s="62">
        <v>62.588742690211475</v>
      </c>
      <c r="BJ433" s="62">
        <v>14.18</v>
      </c>
      <c r="BK433" s="62">
        <v>68280</v>
      </c>
      <c r="BL433" s="62">
        <v>57.847665372500082</v>
      </c>
      <c r="BM433" s="62">
        <v>14.18</v>
      </c>
      <c r="BN433" s="74">
        <v>574235</v>
      </c>
      <c r="BO433" s="75">
        <v>603.92024144691072</v>
      </c>
      <c r="BP433" s="62">
        <v>14.163</v>
      </c>
      <c r="BQ433" s="62">
        <v>25</v>
      </c>
      <c r="BR433" s="62">
        <v>3.0842034854714491E-2</v>
      </c>
      <c r="BS433" s="62">
        <v>14.151</v>
      </c>
      <c r="BT433" s="62">
        <v>30</v>
      </c>
      <c r="BU433" s="62">
        <v>4.2088813920427577E-2</v>
      </c>
      <c r="BV433" s="62">
        <v>14.14</v>
      </c>
      <c r="BW433" s="62">
        <v>85395</v>
      </c>
      <c r="BX433" s="62">
        <v>136.17553633811025</v>
      </c>
      <c r="BY433" s="62">
        <v>14.1</v>
      </c>
      <c r="BZ433" s="62">
        <v>8720</v>
      </c>
      <c r="CA433" s="62">
        <v>15.398062105313365</v>
      </c>
      <c r="CB433" s="62">
        <v>14.051</v>
      </c>
      <c r="CC433" s="62">
        <v>35</v>
      </c>
      <c r="CD433" s="62">
        <v>6.7974076519319554E-2</v>
      </c>
      <c r="CE433" s="62">
        <v>14.01</v>
      </c>
      <c r="CF433" s="62">
        <v>81190</v>
      </c>
      <c r="CG433" s="62">
        <v>172.33027155712944</v>
      </c>
      <c r="CH433" s="62">
        <v>0</v>
      </c>
      <c r="CI433" s="62">
        <v>0</v>
      </c>
      <c r="CJ433" s="62">
        <v>0</v>
      </c>
      <c r="CK433" s="62">
        <v>0</v>
      </c>
      <c r="CL433" s="62">
        <v>0</v>
      </c>
      <c r="CM433" s="62">
        <v>0</v>
      </c>
      <c r="CN433" s="62">
        <v>13.8</v>
      </c>
      <c r="CO433" s="62">
        <v>7570</v>
      </c>
      <c r="CP433" s="62">
        <v>19.965493873560419</v>
      </c>
      <c r="CQ433" s="62">
        <v>0</v>
      </c>
      <c r="CR433" s="62">
        <v>0</v>
      </c>
      <c r="CS433" s="62">
        <v>0</v>
      </c>
      <c r="CT433" s="62">
        <v>0</v>
      </c>
      <c r="CU433" s="62">
        <v>0</v>
      </c>
      <c r="CV433" s="62">
        <v>0</v>
      </c>
      <c r="CW433" s="62">
        <v>0</v>
      </c>
      <c r="CX433" s="62">
        <v>613495</v>
      </c>
      <c r="CY433" s="62">
        <v>1901.6105564606164</v>
      </c>
      <c r="CZ433" s="62">
        <v>0</v>
      </c>
      <c r="DA433" s="62">
        <v>0</v>
      </c>
      <c r="DB433" s="62">
        <v>0</v>
      </c>
      <c r="DC433" s="62">
        <v>0</v>
      </c>
      <c r="DD433" s="62">
        <v>0</v>
      </c>
      <c r="DE433" s="62">
        <v>0</v>
      </c>
      <c r="DF433" s="62">
        <v>13.36</v>
      </c>
      <c r="DG433" s="62">
        <v>695</v>
      </c>
      <c r="DH433" s="62">
        <v>2.4681779061406774</v>
      </c>
      <c r="DI433" s="62">
        <v>0</v>
      </c>
      <c r="DJ433" s="62">
        <v>0</v>
      </c>
      <c r="DK433" s="62">
        <v>0</v>
      </c>
      <c r="DL433" s="62">
        <v>0</v>
      </c>
      <c r="DM433" s="62">
        <v>0</v>
      </c>
      <c r="DN433" s="62">
        <v>0</v>
      </c>
      <c r="DO433" s="62">
        <v>13.22</v>
      </c>
      <c r="DP433" s="62">
        <v>43110</v>
      </c>
      <c r="DQ433" s="62">
        <v>170.60311523788408</v>
      </c>
      <c r="DR433" s="62">
        <v>0</v>
      </c>
      <c r="DS433" s="62">
        <v>0</v>
      </c>
      <c r="DT433" s="62">
        <v>0</v>
      </c>
      <c r="DU433" s="62">
        <v>0</v>
      </c>
      <c r="DV433" s="62">
        <v>0</v>
      </c>
      <c r="DW433" s="62">
        <v>0</v>
      </c>
      <c r="DX433" s="62">
        <v>13.12</v>
      </c>
      <c r="DY433" s="62">
        <v>10550</v>
      </c>
      <c r="DZ433" s="62">
        <v>45.943445986205944</v>
      </c>
      <c r="EA433" s="62"/>
      <c r="EB433" s="62"/>
      <c r="EC433" s="62"/>
      <c r="ED433" s="62"/>
      <c r="EE433" s="62"/>
      <c r="EF433" s="62"/>
      <c r="EG433" s="62">
        <v>13.01</v>
      </c>
      <c r="EH433" s="62">
        <v>396465</v>
      </c>
      <c r="EI433" s="62">
        <v>1868.8490310672969</v>
      </c>
      <c r="EJ433" s="62"/>
      <c r="EK433" s="62">
        <v>0</v>
      </c>
      <c r="EL433" s="62">
        <v>0</v>
      </c>
      <c r="EM433" s="62">
        <v>0</v>
      </c>
      <c r="EN433" s="62">
        <v>0</v>
      </c>
      <c r="EO433" s="62">
        <v>0</v>
      </c>
      <c r="EP433" s="62">
        <v>12.98</v>
      </c>
      <c r="EQ433" s="62">
        <v>8225</v>
      </c>
      <c r="ER433" s="62">
        <v>41.456398139118157</v>
      </c>
      <c r="ES433" s="62">
        <v>12.96</v>
      </c>
      <c r="ET433" s="62">
        <v>14705</v>
      </c>
      <c r="EU433" s="62">
        <v>78.71463480644168</v>
      </c>
      <c r="EV433" s="62">
        <v>12.94</v>
      </c>
      <c r="EW433" s="62">
        <v>440</v>
      </c>
      <c r="EX433" s="62">
        <v>2.4849848116188569</v>
      </c>
      <c r="EY433" s="62">
        <v>12.92</v>
      </c>
      <c r="EZ433" s="62">
        <v>156395</v>
      </c>
      <c r="FA433" s="62">
        <v>924.70818786145549</v>
      </c>
      <c r="FB433" s="62">
        <v>12.92</v>
      </c>
      <c r="FC433" s="62">
        <v>155</v>
      </c>
      <c r="FD433" s="62">
        <v>0.95316450417594734</v>
      </c>
      <c r="FE433" s="62">
        <v>12.92</v>
      </c>
      <c r="FF433" s="62">
        <v>35665</v>
      </c>
      <c r="FG433" s="62">
        <v>227.22105886756648</v>
      </c>
      <c r="FH433" s="62">
        <v>12.904999999999999</v>
      </c>
      <c r="FI433" s="62">
        <v>40</v>
      </c>
      <c r="FJ433" s="62">
        <v>0.26364556923852667</v>
      </c>
      <c r="FK433" s="62">
        <v>12.87</v>
      </c>
      <c r="FL433" s="76">
        <v>10785</v>
      </c>
      <c r="FM433" s="76">
        <v>73.26369646067981</v>
      </c>
      <c r="FN433" s="76">
        <v>12.864000000000001</v>
      </c>
      <c r="FO433" s="76">
        <v>25</v>
      </c>
      <c r="FP433" s="76">
        <v>0.17409536401598058</v>
      </c>
      <c r="FQ433" s="76">
        <v>12.85</v>
      </c>
      <c r="FR433" s="76">
        <v>20</v>
      </c>
      <c r="FS433" s="76">
        <v>0.14239353732754528</v>
      </c>
      <c r="FT433" s="76">
        <v>12.853999999999999</v>
      </c>
      <c r="FU433" s="76">
        <v>10</v>
      </c>
      <c r="FV433" s="76">
        <v>7.2630237405715031E-2</v>
      </c>
      <c r="FW433" s="76">
        <v>12.85</v>
      </c>
      <c r="FX433" s="76">
        <v>259215</v>
      </c>
      <c r="FY433" s="76">
        <v>1915.644439727326</v>
      </c>
      <c r="FZ433" s="76">
        <v>12.86</v>
      </c>
      <c r="GA433" s="76">
        <v>10</v>
      </c>
      <c r="GB433" s="76">
        <v>7.4940756046545223E-2</v>
      </c>
      <c r="GC433" s="62">
        <v>12.868</v>
      </c>
      <c r="GD433" s="62">
        <v>10</v>
      </c>
      <c r="GE433" s="62">
        <v>7.5875387117793125E-2</v>
      </c>
      <c r="GF433" s="62">
        <v>12.877000000000001</v>
      </c>
      <c r="GG433" s="62">
        <v>0</v>
      </c>
      <c r="GH433" s="62">
        <v>0</v>
      </c>
      <c r="GI433" s="62">
        <v>12.885</v>
      </c>
      <c r="GJ433" s="62">
        <v>665</v>
      </c>
      <c r="GK433" s="62">
        <v>5.148062015641548</v>
      </c>
      <c r="GL433" s="62">
        <v>12.898</v>
      </c>
      <c r="GM433" s="62">
        <v>0</v>
      </c>
      <c r="GN433" s="62">
        <v>0</v>
      </c>
      <c r="GO433" s="62">
        <v>12.91</v>
      </c>
      <c r="GP433" s="62">
        <v>16955</v>
      </c>
      <c r="GQ433" s="62">
        <v>134.18271720468877</v>
      </c>
      <c r="GR433" s="62">
        <v>12.931000000000001</v>
      </c>
      <c r="GS433" s="62">
        <v>0</v>
      </c>
      <c r="GT433" s="62">
        <v>0</v>
      </c>
      <c r="GU433" s="62">
        <v>12.949</v>
      </c>
      <c r="GV433" s="62">
        <v>360</v>
      </c>
      <c r="GW433" s="62">
        <v>2.8552403393060644</v>
      </c>
      <c r="GX433" s="62">
        <v>12.965</v>
      </c>
      <c r="GY433" s="62">
        <v>0</v>
      </c>
      <c r="GZ433" s="62">
        <v>0</v>
      </c>
      <c r="HA433" s="62">
        <v>12.98</v>
      </c>
      <c r="HB433" s="62">
        <v>15610</v>
      </c>
      <c r="HC433" s="62">
        <v>122.32103060019512</v>
      </c>
      <c r="HD433" s="62">
        <v>12.98</v>
      </c>
      <c r="HE433" s="62">
        <v>0</v>
      </c>
      <c r="HF433" s="62">
        <v>0</v>
      </c>
      <c r="HG433" s="62">
        <v>0</v>
      </c>
      <c r="HH433" s="62">
        <v>0</v>
      </c>
      <c r="HI433" s="62">
        <v>0</v>
      </c>
      <c r="HJ433" s="62">
        <v>0</v>
      </c>
      <c r="HK433" s="62">
        <v>0</v>
      </c>
      <c r="HL433" s="62">
        <v>0</v>
      </c>
      <c r="HM433" s="62">
        <v>12.98</v>
      </c>
      <c r="HN433" s="62">
        <v>0</v>
      </c>
      <c r="HO433" s="62">
        <v>0</v>
      </c>
      <c r="HP433" s="62">
        <v>12.98</v>
      </c>
      <c r="HQ433" s="62">
        <v>0</v>
      </c>
      <c r="HR433" s="62">
        <v>0</v>
      </c>
    </row>
    <row r="434" spans="32:226" s="43" customFormat="1">
      <c r="AF434" s="54">
        <v>42634</v>
      </c>
      <c r="AG434" s="43">
        <v>13.885</v>
      </c>
      <c r="AH434" s="43">
        <v>307155</v>
      </c>
      <c r="AI434" s="43">
        <f t="shared" si="94"/>
        <v>307155</v>
      </c>
      <c r="AK434" s="58">
        <f t="shared" si="95"/>
        <v>42214</v>
      </c>
      <c r="AL434" s="43">
        <f t="shared" si="100"/>
        <v>429</v>
      </c>
      <c r="AM434" s="43">
        <f>IF(AK434="","",NETWORKDAYS(AK434,$AM$2,FERIADOS!$A$1:$A$830)-1)</f>
        <v>359</v>
      </c>
      <c r="AN434" s="63">
        <v>3.3311000000000002</v>
      </c>
      <c r="AO434" s="43">
        <f t="shared" si="96"/>
        <v>13.84</v>
      </c>
      <c r="AP434" s="50">
        <f t="shared" si="97"/>
        <v>304805</v>
      </c>
      <c r="AQ434" s="59">
        <f t="shared" si="99"/>
        <v>951.99697175239203</v>
      </c>
      <c r="AR434" s="59">
        <f t="shared" si="98"/>
        <v>0</v>
      </c>
      <c r="AS434" s="72">
        <v>42214</v>
      </c>
      <c r="AT434" s="73">
        <v>4551.3560474424003</v>
      </c>
      <c r="AU434" s="62">
        <v>0</v>
      </c>
      <c r="AV434" s="62">
        <v>0</v>
      </c>
      <c r="AW434" s="62">
        <v>0</v>
      </c>
      <c r="AX434" s="62">
        <v>0</v>
      </c>
      <c r="AY434" s="62">
        <v>0</v>
      </c>
      <c r="AZ434" s="62">
        <v>0</v>
      </c>
      <c r="BA434" s="62">
        <v>14.18</v>
      </c>
      <c r="BB434" s="62">
        <v>342620</v>
      </c>
      <c r="BC434" s="62">
        <v>160.50177016530779</v>
      </c>
      <c r="BD434" s="62">
        <v>14.074999999999999</v>
      </c>
      <c r="BE434" s="62">
        <v>1208735</v>
      </c>
      <c r="BF434" s="62">
        <v>311.47181993935698</v>
      </c>
      <c r="BG434" s="62">
        <v>14.24</v>
      </c>
      <c r="BH434" s="62">
        <v>6450</v>
      </c>
      <c r="BI434" s="62">
        <v>4.349665055386768</v>
      </c>
      <c r="BJ434" s="62">
        <v>14.26</v>
      </c>
      <c r="BK434" s="62">
        <v>4555</v>
      </c>
      <c r="BL434" s="62">
        <v>3.9458258584058061</v>
      </c>
      <c r="BM434" s="62">
        <v>14.29</v>
      </c>
      <c r="BN434" s="74">
        <v>304640</v>
      </c>
      <c r="BO434" s="75">
        <v>326.68268775837436</v>
      </c>
      <c r="BP434" s="62">
        <v>14.29</v>
      </c>
      <c r="BQ434" s="62">
        <v>14655</v>
      </c>
      <c r="BR434" s="62">
        <v>18.402820949554766</v>
      </c>
      <c r="BS434" s="62">
        <v>14.29</v>
      </c>
      <c r="BT434" s="62">
        <v>1100</v>
      </c>
      <c r="BU434" s="62">
        <v>1.5688796569840648</v>
      </c>
      <c r="BV434" s="62">
        <v>14.29</v>
      </c>
      <c r="BW434" s="62">
        <v>20860</v>
      </c>
      <c r="BX434" s="62">
        <v>33.778024475804919</v>
      </c>
      <c r="BY434" s="62">
        <v>14.274000000000001</v>
      </c>
      <c r="BZ434" s="62">
        <v>0</v>
      </c>
      <c r="CA434" s="62">
        <v>0</v>
      </c>
      <c r="CB434" s="62">
        <v>14.26</v>
      </c>
      <c r="CC434" s="62">
        <v>800</v>
      </c>
      <c r="CD434" s="62">
        <v>1.5740375628183447</v>
      </c>
      <c r="CE434" s="62">
        <v>14.24</v>
      </c>
      <c r="CF434" s="62">
        <v>46595</v>
      </c>
      <c r="CG434" s="62">
        <v>100.09904830406816</v>
      </c>
      <c r="CH434" s="62">
        <v>0</v>
      </c>
      <c r="CI434" s="62">
        <v>0</v>
      </c>
      <c r="CJ434" s="62">
        <v>0</v>
      </c>
      <c r="CK434" s="62">
        <v>0</v>
      </c>
      <c r="CL434" s="62">
        <v>0</v>
      </c>
      <c r="CM434" s="62">
        <v>0</v>
      </c>
      <c r="CN434" s="62">
        <v>14.08</v>
      </c>
      <c r="CO434" s="62">
        <v>19595</v>
      </c>
      <c r="CP434" s="62">
        <v>52.180867300109824</v>
      </c>
      <c r="CQ434" s="62">
        <v>0</v>
      </c>
      <c r="CR434" s="62">
        <v>0</v>
      </c>
      <c r="CS434" s="62">
        <v>0</v>
      </c>
      <c r="CT434" s="62">
        <v>0</v>
      </c>
      <c r="CU434" s="62">
        <v>0</v>
      </c>
      <c r="CV434" s="62">
        <v>0</v>
      </c>
      <c r="CW434" s="62">
        <v>0</v>
      </c>
      <c r="CX434" s="62">
        <v>304805</v>
      </c>
      <c r="CY434" s="62">
        <v>951.99697175239203</v>
      </c>
      <c r="CZ434" s="62">
        <v>0</v>
      </c>
      <c r="DA434" s="62">
        <v>0</v>
      </c>
      <c r="DB434" s="62">
        <v>0</v>
      </c>
      <c r="DC434" s="62">
        <v>0</v>
      </c>
      <c r="DD434" s="62">
        <v>0</v>
      </c>
      <c r="DE434" s="62">
        <v>0</v>
      </c>
      <c r="DF434" s="62">
        <v>13.67</v>
      </c>
      <c r="DG434" s="62">
        <v>1855</v>
      </c>
      <c r="DH434" s="62">
        <v>6.6320022503853959</v>
      </c>
      <c r="DI434" s="62">
        <v>0</v>
      </c>
      <c r="DJ434" s="62">
        <v>0</v>
      </c>
      <c r="DK434" s="62">
        <v>0</v>
      </c>
      <c r="DL434" s="62">
        <v>0</v>
      </c>
      <c r="DM434" s="62">
        <v>0</v>
      </c>
      <c r="DN434" s="62">
        <v>0</v>
      </c>
      <c r="DO434" s="62">
        <v>13.57</v>
      </c>
      <c r="DP434" s="62">
        <v>27570</v>
      </c>
      <c r="DQ434" s="62">
        <v>109.61981066674933</v>
      </c>
      <c r="DR434" s="62">
        <v>0</v>
      </c>
      <c r="DS434" s="62">
        <v>0</v>
      </c>
      <c r="DT434" s="62">
        <v>0</v>
      </c>
      <c r="DU434" s="62">
        <v>0</v>
      </c>
      <c r="DV434" s="62">
        <v>0</v>
      </c>
      <c r="DW434" s="62">
        <v>0</v>
      </c>
      <c r="DX434" s="62">
        <v>13.48</v>
      </c>
      <c r="DY434" s="62">
        <v>1940</v>
      </c>
      <c r="DZ434" s="62">
        <v>8.4770943014435431</v>
      </c>
      <c r="EA434" s="62"/>
      <c r="EB434" s="62"/>
      <c r="EC434" s="62"/>
      <c r="ED434" s="62"/>
      <c r="EE434" s="62"/>
      <c r="EF434" s="62"/>
      <c r="EG434" s="62">
        <v>13.35</v>
      </c>
      <c r="EH434" s="62">
        <v>167830</v>
      </c>
      <c r="EI434" s="62">
        <v>793.52109379568583</v>
      </c>
      <c r="EJ434" s="62"/>
      <c r="EK434" s="62">
        <v>0</v>
      </c>
      <c r="EL434" s="62">
        <v>0</v>
      </c>
      <c r="EM434" s="62">
        <v>0</v>
      </c>
      <c r="EN434" s="62">
        <v>0</v>
      </c>
      <c r="EO434" s="62">
        <v>0</v>
      </c>
      <c r="EP434" s="62">
        <v>13.29</v>
      </c>
      <c r="EQ434" s="62">
        <v>115</v>
      </c>
      <c r="ER434" s="62">
        <v>0.58144961200426604</v>
      </c>
      <c r="ES434" s="62">
        <v>13.27</v>
      </c>
      <c r="ET434" s="62">
        <v>5940</v>
      </c>
      <c r="EU434" s="62">
        <v>31.869971532592803</v>
      </c>
      <c r="EV434" s="62">
        <v>13.24</v>
      </c>
      <c r="EW434" s="62">
        <v>80</v>
      </c>
      <c r="EX434" s="62">
        <v>0.45266297657588428</v>
      </c>
      <c r="EY434" s="62">
        <v>13.2</v>
      </c>
      <c r="EZ434" s="62">
        <v>66525</v>
      </c>
      <c r="FA434" s="62">
        <v>394.09006212468802</v>
      </c>
      <c r="FB434" s="62">
        <v>13.17</v>
      </c>
      <c r="FC434" s="62">
        <v>1240</v>
      </c>
      <c r="FD434" s="62">
        <v>7.6441298074929058</v>
      </c>
      <c r="FE434" s="62">
        <v>13.132999999999999</v>
      </c>
      <c r="FF434" s="62">
        <v>6195</v>
      </c>
      <c r="FG434" s="62">
        <v>39.604737615897214</v>
      </c>
      <c r="FH434" s="62">
        <v>13.099</v>
      </c>
      <c r="FI434" s="62">
        <v>735</v>
      </c>
      <c r="FJ434" s="62">
        <v>4.8627404012614122</v>
      </c>
      <c r="FK434" s="62">
        <v>13.07</v>
      </c>
      <c r="FL434" s="76">
        <v>6345</v>
      </c>
      <c r="FM434" s="76">
        <v>43.23095974678548</v>
      </c>
      <c r="FN434" s="76">
        <v>13.061</v>
      </c>
      <c r="FO434" s="76">
        <v>0</v>
      </c>
      <c r="FP434" s="76">
        <v>0</v>
      </c>
      <c r="FQ434" s="76">
        <v>13.054</v>
      </c>
      <c r="FR434" s="76">
        <v>640</v>
      </c>
      <c r="FS434" s="76">
        <v>4.5648808790634909</v>
      </c>
      <c r="FT434" s="76">
        <v>13.045999999999999</v>
      </c>
      <c r="FU434" s="76">
        <v>0</v>
      </c>
      <c r="FV434" s="76">
        <v>0</v>
      </c>
      <c r="FW434" s="76">
        <v>13.04</v>
      </c>
      <c r="FX434" s="76">
        <v>136940</v>
      </c>
      <c r="FY434" s="76">
        <v>1013.6488157732324</v>
      </c>
      <c r="FZ434" s="76">
        <v>13.034000000000001</v>
      </c>
      <c r="GA434" s="76">
        <v>0</v>
      </c>
      <c r="GB434" s="76">
        <v>0</v>
      </c>
      <c r="GC434" s="62">
        <v>13.029</v>
      </c>
      <c r="GD434" s="62">
        <v>0</v>
      </c>
      <c r="GE434" s="62">
        <v>0</v>
      </c>
      <c r="GF434" s="62">
        <v>13.023999999999999</v>
      </c>
      <c r="GG434" s="62">
        <v>0</v>
      </c>
      <c r="GH434" s="62">
        <v>0</v>
      </c>
      <c r="GI434" s="62">
        <v>13.02</v>
      </c>
      <c r="GJ434" s="62">
        <v>845</v>
      </c>
      <c r="GK434" s="62">
        <v>6.5640170574897869</v>
      </c>
      <c r="GL434" s="62">
        <v>13.052</v>
      </c>
      <c r="GM434" s="62">
        <v>0</v>
      </c>
      <c r="GN434" s="62">
        <v>0</v>
      </c>
      <c r="GO434" s="62">
        <v>13.08</v>
      </c>
      <c r="GP434" s="62">
        <v>6380</v>
      </c>
      <c r="GQ434" s="62">
        <v>50.469413768692704</v>
      </c>
      <c r="GR434" s="62">
        <v>13.095000000000001</v>
      </c>
      <c r="GS434" s="62">
        <v>0</v>
      </c>
      <c r="GT434" s="62">
        <v>0</v>
      </c>
      <c r="GU434" s="62">
        <v>13.108000000000001</v>
      </c>
      <c r="GV434" s="62">
        <v>130</v>
      </c>
      <c r="GW434" s="62">
        <v>1.0299527742114467</v>
      </c>
      <c r="GX434" s="62">
        <v>13.119</v>
      </c>
      <c r="GY434" s="62">
        <v>0</v>
      </c>
      <c r="GZ434" s="62">
        <v>0</v>
      </c>
      <c r="HA434" s="62">
        <v>13.13</v>
      </c>
      <c r="HB434" s="62">
        <v>8685</v>
      </c>
      <c r="HC434" s="62">
        <v>67.939833579583706</v>
      </c>
      <c r="HD434" s="62">
        <v>13.13</v>
      </c>
      <c r="HE434" s="62">
        <v>0</v>
      </c>
      <c r="HF434" s="62">
        <v>0</v>
      </c>
      <c r="HG434" s="62">
        <v>0</v>
      </c>
      <c r="HH434" s="62">
        <v>0</v>
      </c>
      <c r="HI434" s="62">
        <v>0</v>
      </c>
      <c r="HJ434" s="62">
        <v>0</v>
      </c>
      <c r="HK434" s="62">
        <v>0</v>
      </c>
      <c r="HL434" s="62">
        <v>0</v>
      </c>
      <c r="HM434" s="62">
        <v>13.13</v>
      </c>
      <c r="HN434" s="62">
        <v>0</v>
      </c>
      <c r="HO434" s="62">
        <v>0</v>
      </c>
      <c r="HP434" s="62">
        <v>13.13</v>
      </c>
      <c r="HQ434" s="62">
        <v>0</v>
      </c>
      <c r="HR434" s="62">
        <v>0</v>
      </c>
    </row>
    <row r="435" spans="32:226" s="43" customFormat="1">
      <c r="AF435" s="54">
        <v>42635</v>
      </c>
      <c r="AG435" s="43">
        <v>13.835000000000001</v>
      </c>
      <c r="AH435" s="43">
        <v>330285</v>
      </c>
      <c r="AI435" s="43">
        <f t="shared" si="94"/>
        <v>330285</v>
      </c>
      <c r="AK435" s="58">
        <f t="shared" si="95"/>
        <v>42213</v>
      </c>
      <c r="AL435" s="43">
        <f t="shared" si="100"/>
        <v>430</v>
      </c>
      <c r="AM435" s="43">
        <f>IF(AK435="","",NETWORKDAYS(AK435,$AM$2,FERIADOS!$A$1:$A$830)-1)</f>
        <v>360</v>
      </c>
      <c r="AN435" s="63">
        <v>3.3567999999999998</v>
      </c>
      <c r="AO435" s="43">
        <f t="shared" si="96"/>
        <v>13.93</v>
      </c>
      <c r="AP435" s="50">
        <f t="shared" si="97"/>
        <v>442095</v>
      </c>
      <c r="AQ435" s="59">
        <f t="shared" si="99"/>
        <v>1370.7000739520608</v>
      </c>
      <c r="AR435" s="59">
        <f t="shared" si="98"/>
        <v>0</v>
      </c>
      <c r="AS435" s="72">
        <v>42213</v>
      </c>
      <c r="AT435" s="73">
        <v>6162.8956886295382</v>
      </c>
      <c r="AU435" s="62">
        <v>0</v>
      </c>
      <c r="AV435" s="62">
        <v>0</v>
      </c>
      <c r="AW435" s="62">
        <v>0</v>
      </c>
      <c r="AX435" s="62">
        <v>0</v>
      </c>
      <c r="AY435" s="62">
        <v>0</v>
      </c>
      <c r="AZ435" s="62">
        <v>0</v>
      </c>
      <c r="BA435" s="62">
        <v>14.185</v>
      </c>
      <c r="BB435" s="62">
        <v>216580</v>
      </c>
      <c r="BC435" s="62">
        <v>102.81029351514684</v>
      </c>
      <c r="BD435" s="62">
        <v>14.07</v>
      </c>
      <c r="BE435" s="62">
        <v>594465</v>
      </c>
      <c r="BF435" s="62">
        <v>158.01690440940186</v>
      </c>
      <c r="BG435" s="62">
        <v>14.23</v>
      </c>
      <c r="BH435" s="62">
        <v>6655</v>
      </c>
      <c r="BI435" s="62">
        <v>4.5181361488517249</v>
      </c>
      <c r="BJ435" s="62">
        <v>14.27</v>
      </c>
      <c r="BK435" s="62">
        <v>8190</v>
      </c>
      <c r="BL435" s="62">
        <v>7.1166898494084752</v>
      </c>
      <c r="BM435" s="62">
        <v>14.32</v>
      </c>
      <c r="BN435" s="74">
        <v>391995</v>
      </c>
      <c r="BO435" s="75">
        <v>420.58539064112063</v>
      </c>
      <c r="BP435" s="62">
        <v>14.324</v>
      </c>
      <c r="BQ435" s="62">
        <v>1415</v>
      </c>
      <c r="BR435" s="62">
        <v>1.7751900460716725</v>
      </c>
      <c r="BS435" s="62">
        <v>14.327</v>
      </c>
      <c r="BT435" s="62">
        <v>0</v>
      </c>
      <c r="BU435" s="62">
        <v>0</v>
      </c>
      <c r="BV435" s="62">
        <v>14.33</v>
      </c>
      <c r="BW435" s="62">
        <v>61095</v>
      </c>
      <c r="BX435" s="62">
        <v>98.639240326677623</v>
      </c>
      <c r="BY435" s="62">
        <v>14.33</v>
      </c>
      <c r="BZ435" s="62">
        <v>1240</v>
      </c>
      <c r="CA435" s="62">
        <v>2.2125194782931032</v>
      </c>
      <c r="CB435" s="62">
        <v>14.314</v>
      </c>
      <c r="CC435" s="62">
        <v>200</v>
      </c>
      <c r="CD435" s="62">
        <v>0.39179883425624462</v>
      </c>
      <c r="CE435" s="62">
        <v>14.3</v>
      </c>
      <c r="CF435" s="62">
        <v>61665</v>
      </c>
      <c r="CG435" s="62">
        <v>131.82029754768902</v>
      </c>
      <c r="CH435" s="62">
        <v>0</v>
      </c>
      <c r="CI435" s="62">
        <v>0</v>
      </c>
      <c r="CJ435" s="62">
        <v>0</v>
      </c>
      <c r="CK435" s="62">
        <v>0</v>
      </c>
      <c r="CL435" s="62">
        <v>0</v>
      </c>
      <c r="CM435" s="62">
        <v>0</v>
      </c>
      <c r="CN435" s="62">
        <v>14.16</v>
      </c>
      <c r="CO435" s="62">
        <v>10275</v>
      </c>
      <c r="CP435" s="62">
        <v>27.187688488584055</v>
      </c>
      <c r="CQ435" s="62">
        <v>0</v>
      </c>
      <c r="CR435" s="62">
        <v>0</v>
      </c>
      <c r="CS435" s="62">
        <v>0</v>
      </c>
      <c r="CT435" s="62">
        <v>0</v>
      </c>
      <c r="CU435" s="62">
        <v>0</v>
      </c>
      <c r="CV435" s="62">
        <v>0</v>
      </c>
      <c r="CW435" s="62">
        <v>0</v>
      </c>
      <c r="CX435" s="62">
        <v>442095</v>
      </c>
      <c r="CY435" s="62">
        <v>1370.7000739520608</v>
      </c>
      <c r="CZ435" s="62">
        <v>0</v>
      </c>
      <c r="DA435" s="62">
        <v>0</v>
      </c>
      <c r="DB435" s="62">
        <v>0</v>
      </c>
      <c r="DC435" s="62">
        <v>0</v>
      </c>
      <c r="DD435" s="62">
        <v>0</v>
      </c>
      <c r="DE435" s="62">
        <v>0</v>
      </c>
      <c r="DF435" s="62">
        <v>13.77</v>
      </c>
      <c r="DG435" s="62">
        <v>375</v>
      </c>
      <c r="DH435" s="62">
        <v>1.3297635921868365</v>
      </c>
      <c r="DI435" s="62">
        <v>0</v>
      </c>
      <c r="DJ435" s="62">
        <v>0</v>
      </c>
      <c r="DK435" s="62">
        <v>0</v>
      </c>
      <c r="DL435" s="62">
        <v>0</v>
      </c>
      <c r="DM435" s="62">
        <v>0</v>
      </c>
      <c r="DN435" s="62">
        <v>0</v>
      </c>
      <c r="DO435" s="62">
        <v>13.65</v>
      </c>
      <c r="DP435" s="62">
        <v>17180</v>
      </c>
      <c r="DQ435" s="62">
        <v>67.751721775953712</v>
      </c>
      <c r="DR435" s="62">
        <v>0</v>
      </c>
      <c r="DS435" s="62">
        <v>0</v>
      </c>
      <c r="DT435" s="62">
        <v>0</v>
      </c>
      <c r="DU435" s="62">
        <v>0</v>
      </c>
      <c r="DV435" s="62">
        <v>0</v>
      </c>
      <c r="DW435" s="62">
        <v>0</v>
      </c>
      <c r="DX435" s="62">
        <v>13.55</v>
      </c>
      <c r="DY435" s="62">
        <v>2080</v>
      </c>
      <c r="DZ435" s="62">
        <v>9.0134990591483088</v>
      </c>
      <c r="EA435" s="62"/>
      <c r="EB435" s="62"/>
      <c r="EC435" s="62"/>
      <c r="ED435" s="62"/>
      <c r="EE435" s="62"/>
      <c r="EF435" s="62"/>
      <c r="EG435" s="62">
        <v>13.41</v>
      </c>
      <c r="EH435" s="62">
        <v>226170</v>
      </c>
      <c r="EI435" s="62">
        <v>1060.4654322295667</v>
      </c>
      <c r="EJ435" s="62"/>
      <c r="EK435" s="62">
        <v>0</v>
      </c>
      <c r="EL435" s="62">
        <v>0</v>
      </c>
      <c r="EM435" s="62">
        <v>0</v>
      </c>
      <c r="EN435" s="62">
        <v>0</v>
      </c>
      <c r="EO435" s="62">
        <v>0</v>
      </c>
      <c r="EP435" s="62">
        <v>13.35</v>
      </c>
      <c r="EQ435" s="62">
        <v>14540</v>
      </c>
      <c r="ER435" s="62">
        <v>72.883848675619035</v>
      </c>
      <c r="ES435" s="62">
        <v>13.31</v>
      </c>
      <c r="ET435" s="62">
        <v>13095</v>
      </c>
      <c r="EU435" s="62">
        <v>69.685161595853032</v>
      </c>
      <c r="EV435" s="62">
        <v>13.266</v>
      </c>
      <c r="EW435" s="62">
        <v>200</v>
      </c>
      <c r="EX435" s="62">
        <v>1.122773214748487</v>
      </c>
      <c r="EY435" s="62">
        <v>13.23</v>
      </c>
      <c r="EZ435" s="62">
        <v>117580</v>
      </c>
      <c r="FA435" s="62">
        <v>690.86001169513167</v>
      </c>
      <c r="FB435" s="62">
        <v>13.18</v>
      </c>
      <c r="FC435" s="62">
        <v>20</v>
      </c>
      <c r="FD435" s="62">
        <v>0.12237100608949346</v>
      </c>
      <c r="FE435" s="62">
        <v>13.135999999999999</v>
      </c>
      <c r="FF435" s="62">
        <v>1115</v>
      </c>
      <c r="FG435" s="62">
        <v>7.0764564199788467</v>
      </c>
      <c r="FH435" s="62">
        <v>13.095000000000001</v>
      </c>
      <c r="FI435" s="62">
        <v>35</v>
      </c>
      <c r="FJ435" s="62">
        <v>0.22993514730247991</v>
      </c>
      <c r="FK435" s="62">
        <v>13.06</v>
      </c>
      <c r="FL435" s="76">
        <v>9435</v>
      </c>
      <c r="FM435" s="76">
        <v>63.849000055860955</v>
      </c>
      <c r="FN435" s="76">
        <v>13.042999999999999</v>
      </c>
      <c r="FO435" s="76">
        <v>10</v>
      </c>
      <c r="FP435" s="76">
        <v>6.9375960565403405E-2</v>
      </c>
      <c r="FQ435" s="76">
        <v>13.05</v>
      </c>
      <c r="FR435" s="76">
        <v>290</v>
      </c>
      <c r="FS435" s="76">
        <v>2.0537164022346666</v>
      </c>
      <c r="FT435" s="76">
        <v>13.013</v>
      </c>
      <c r="FU435" s="76">
        <v>0</v>
      </c>
      <c r="FV435" s="76">
        <v>0</v>
      </c>
      <c r="FW435" s="76">
        <v>13</v>
      </c>
      <c r="FX435" s="76">
        <v>186930</v>
      </c>
      <c r="FY435" s="76">
        <v>1376.5479553124155</v>
      </c>
      <c r="FZ435" s="76">
        <v>13.003</v>
      </c>
      <c r="GA435" s="76">
        <v>0</v>
      </c>
      <c r="GB435" s="76">
        <v>0</v>
      </c>
      <c r="GC435" s="62">
        <v>13.006</v>
      </c>
      <c r="GD435" s="62">
        <v>0</v>
      </c>
      <c r="GE435" s="62">
        <v>0</v>
      </c>
      <c r="GF435" s="62">
        <v>13.009</v>
      </c>
      <c r="GG435" s="62">
        <v>0</v>
      </c>
      <c r="GH435" s="62">
        <v>0</v>
      </c>
      <c r="GI435" s="62">
        <v>13.012</v>
      </c>
      <c r="GJ435" s="62">
        <v>13650</v>
      </c>
      <c r="GK435" s="62">
        <v>105.29158667475404</v>
      </c>
      <c r="GL435" s="62">
        <v>13.016</v>
      </c>
      <c r="GM435" s="62">
        <v>0</v>
      </c>
      <c r="GN435" s="62">
        <v>0</v>
      </c>
      <c r="GO435" s="62">
        <v>13.02</v>
      </c>
      <c r="GP435" s="62">
        <v>12450</v>
      </c>
      <c r="GQ435" s="62">
        <v>98.174198187510811</v>
      </c>
      <c r="GR435" s="62">
        <v>13.032</v>
      </c>
      <c r="GS435" s="62">
        <v>0</v>
      </c>
      <c r="GT435" s="62">
        <v>0</v>
      </c>
      <c r="GU435" s="62">
        <v>13.042</v>
      </c>
      <c r="GV435" s="62">
        <v>200</v>
      </c>
      <c r="GW435" s="62">
        <v>1.5810305896114034</v>
      </c>
      <c r="GX435" s="62">
        <v>13.051</v>
      </c>
      <c r="GY435" s="62">
        <v>0</v>
      </c>
      <c r="GZ435" s="62">
        <v>0</v>
      </c>
      <c r="HA435" s="62">
        <v>13.06</v>
      </c>
      <c r="HB435" s="62">
        <v>26750</v>
      </c>
      <c r="HC435" s="62">
        <v>208.98118840045697</v>
      </c>
      <c r="HD435" s="62">
        <v>13.06</v>
      </c>
      <c r="HE435" s="62">
        <v>0</v>
      </c>
      <c r="HF435" s="62">
        <v>0</v>
      </c>
      <c r="HG435" s="62">
        <v>0</v>
      </c>
      <c r="HH435" s="62">
        <v>0</v>
      </c>
      <c r="HI435" s="62">
        <v>0</v>
      </c>
      <c r="HJ435" s="62">
        <v>0</v>
      </c>
      <c r="HK435" s="62">
        <v>0</v>
      </c>
      <c r="HL435" s="62">
        <v>0</v>
      </c>
      <c r="HM435" s="62">
        <v>13.06</v>
      </c>
      <c r="HN435" s="62">
        <v>0</v>
      </c>
      <c r="HO435" s="62">
        <v>0</v>
      </c>
      <c r="HP435" s="62">
        <v>13.06</v>
      </c>
      <c r="HQ435" s="62">
        <v>5</v>
      </c>
      <c r="HR435" s="62">
        <v>3.2439396986942752E-2</v>
      </c>
    </row>
    <row r="436" spans="32:226" s="43" customFormat="1">
      <c r="AF436" s="54">
        <v>42636</v>
      </c>
      <c r="AG436" s="43">
        <v>13.82</v>
      </c>
      <c r="AH436" s="43">
        <v>264057</v>
      </c>
      <c r="AI436" s="43">
        <f t="shared" si="94"/>
        <v>264057</v>
      </c>
      <c r="AK436" s="58">
        <f t="shared" si="95"/>
        <v>42212</v>
      </c>
      <c r="AL436" s="43">
        <f t="shared" si="100"/>
        <v>431</v>
      </c>
      <c r="AM436" s="43">
        <f>IF(AK436="","",NETWORKDAYS(AK436,$AM$2,FERIADOS!$A$1:$A$830)-1)</f>
        <v>361</v>
      </c>
      <c r="AN436" s="63">
        <v>3.3637999999999999</v>
      </c>
      <c r="AO436" s="43">
        <f t="shared" si="96"/>
        <v>13.88</v>
      </c>
      <c r="AP436" s="50">
        <f t="shared" si="97"/>
        <v>200440</v>
      </c>
      <c r="AQ436" s="59">
        <f t="shared" si="99"/>
        <v>622.22894649146394</v>
      </c>
      <c r="AR436" s="59">
        <f t="shared" si="98"/>
        <v>0</v>
      </c>
      <c r="AS436" s="72">
        <v>42212</v>
      </c>
      <c r="AT436" s="73">
        <v>3235.8008774461596</v>
      </c>
      <c r="AU436" s="62">
        <v>0</v>
      </c>
      <c r="AV436" s="62">
        <v>0</v>
      </c>
      <c r="AW436" s="62">
        <v>0</v>
      </c>
      <c r="AX436" s="62">
        <v>0</v>
      </c>
      <c r="AY436" s="62">
        <v>0</v>
      </c>
      <c r="AZ436" s="62">
        <v>0</v>
      </c>
      <c r="BA436" s="62">
        <v>14.166</v>
      </c>
      <c r="BB436" s="62">
        <v>110635</v>
      </c>
      <c r="BC436" s="62">
        <v>53.506543826465979</v>
      </c>
      <c r="BD436" s="62">
        <v>14.05</v>
      </c>
      <c r="BE436" s="62">
        <v>364970</v>
      </c>
      <c r="BF436" s="62">
        <v>100.50266637782532</v>
      </c>
      <c r="BG436" s="62">
        <v>14.22</v>
      </c>
      <c r="BH436" s="62">
        <v>20830</v>
      </c>
      <c r="BI436" s="62">
        <v>14.313806675099215</v>
      </c>
      <c r="BJ436" s="62">
        <v>14.26</v>
      </c>
      <c r="BK436" s="62">
        <v>915</v>
      </c>
      <c r="BL436" s="62">
        <v>0.80212011546676998</v>
      </c>
      <c r="BM436" s="62">
        <v>14.3</v>
      </c>
      <c r="BN436" s="74">
        <v>134735</v>
      </c>
      <c r="BO436" s="75">
        <v>145.53199659107921</v>
      </c>
      <c r="BP436" s="62">
        <v>14.308999999999999</v>
      </c>
      <c r="BQ436" s="62">
        <v>15</v>
      </c>
      <c r="BR436" s="62">
        <v>1.8917285672144232E-2</v>
      </c>
      <c r="BS436" s="62">
        <v>14.315</v>
      </c>
      <c r="BT436" s="62">
        <v>15</v>
      </c>
      <c r="BU436" s="62">
        <v>2.144190375555436E-2</v>
      </c>
      <c r="BV436" s="62">
        <v>14.32</v>
      </c>
      <c r="BW436" s="62">
        <v>27220</v>
      </c>
      <c r="BX436" s="62">
        <v>44.095363673344067</v>
      </c>
      <c r="BY436" s="62">
        <v>14.301</v>
      </c>
      <c r="BZ436" s="62">
        <v>10</v>
      </c>
      <c r="CA436" s="62">
        <v>1.7897480591600644E-2</v>
      </c>
      <c r="CB436" s="62">
        <v>14.284000000000001</v>
      </c>
      <c r="CC436" s="62">
        <v>10</v>
      </c>
      <c r="CD436" s="62">
        <v>1.9640474249754757E-2</v>
      </c>
      <c r="CE436" s="62">
        <v>14.27</v>
      </c>
      <c r="CF436" s="62">
        <v>32745</v>
      </c>
      <c r="CG436" s="62">
        <v>70.149701093939626</v>
      </c>
      <c r="CH436" s="62">
        <v>0</v>
      </c>
      <c r="CI436" s="62">
        <v>0</v>
      </c>
      <c r="CJ436" s="62">
        <v>0</v>
      </c>
      <c r="CK436" s="62">
        <v>0</v>
      </c>
      <c r="CL436" s="62">
        <v>0</v>
      </c>
      <c r="CM436" s="62">
        <v>0</v>
      </c>
      <c r="CN436" s="62">
        <v>14.12</v>
      </c>
      <c r="CO436" s="62">
        <v>8005</v>
      </c>
      <c r="CP436" s="62">
        <v>21.213010736913471</v>
      </c>
      <c r="CQ436" s="62">
        <v>0</v>
      </c>
      <c r="CR436" s="62">
        <v>0</v>
      </c>
      <c r="CS436" s="62">
        <v>0</v>
      </c>
      <c r="CT436" s="62">
        <v>0</v>
      </c>
      <c r="CU436" s="62">
        <v>0</v>
      </c>
      <c r="CV436" s="62">
        <v>0</v>
      </c>
      <c r="CW436" s="62">
        <v>0</v>
      </c>
      <c r="CX436" s="62">
        <v>200440</v>
      </c>
      <c r="CY436" s="62">
        <v>622.22894649146394</v>
      </c>
      <c r="CZ436" s="62">
        <v>0</v>
      </c>
      <c r="DA436" s="62">
        <v>0</v>
      </c>
      <c r="DB436" s="62">
        <v>0</v>
      </c>
      <c r="DC436" s="62">
        <v>0</v>
      </c>
      <c r="DD436" s="62">
        <v>0</v>
      </c>
      <c r="DE436" s="62">
        <v>0</v>
      </c>
      <c r="DF436" s="62">
        <v>13.72</v>
      </c>
      <c r="DG436" s="62">
        <v>75</v>
      </c>
      <c r="DH436" s="62">
        <v>0.26620324706368231</v>
      </c>
      <c r="DI436" s="62">
        <v>0</v>
      </c>
      <c r="DJ436" s="62">
        <v>0</v>
      </c>
      <c r="DK436" s="62">
        <v>0</v>
      </c>
      <c r="DL436" s="62">
        <v>0</v>
      </c>
      <c r="DM436" s="62">
        <v>0</v>
      </c>
      <c r="DN436" s="62">
        <v>0</v>
      </c>
      <c r="DO436" s="62">
        <v>13.58</v>
      </c>
      <c r="DP436" s="62">
        <v>12495</v>
      </c>
      <c r="DQ436" s="62">
        <v>49.338548561136655</v>
      </c>
      <c r="DR436" s="62">
        <v>0</v>
      </c>
      <c r="DS436" s="62">
        <v>0</v>
      </c>
      <c r="DT436" s="62">
        <v>0</v>
      </c>
      <c r="DU436" s="62">
        <v>0</v>
      </c>
      <c r="DV436" s="62">
        <v>0</v>
      </c>
      <c r="DW436" s="62">
        <v>0</v>
      </c>
      <c r="DX436" s="62">
        <v>13.47</v>
      </c>
      <c r="DY436" s="62">
        <v>1220</v>
      </c>
      <c r="DZ436" s="62">
        <v>5.2945698925838025</v>
      </c>
      <c r="EA436" s="62"/>
      <c r="EB436" s="62"/>
      <c r="EC436" s="62"/>
      <c r="ED436" s="62"/>
      <c r="EE436" s="62"/>
      <c r="EF436" s="62"/>
      <c r="EG436" s="62">
        <v>13.35</v>
      </c>
      <c r="EH436" s="62">
        <v>111520</v>
      </c>
      <c r="EI436" s="62">
        <v>523.34869681805083</v>
      </c>
      <c r="EJ436" s="62"/>
      <c r="EK436" s="62">
        <v>0</v>
      </c>
      <c r="EL436" s="62">
        <v>0</v>
      </c>
      <c r="EM436" s="62">
        <v>0</v>
      </c>
      <c r="EN436" s="62">
        <v>0</v>
      </c>
      <c r="EO436" s="62">
        <v>0</v>
      </c>
      <c r="EP436" s="62">
        <v>13.28</v>
      </c>
      <c r="EQ436" s="62">
        <v>155</v>
      </c>
      <c r="ER436" s="62">
        <v>0.77787245410074035</v>
      </c>
      <c r="ES436" s="62">
        <v>13.25</v>
      </c>
      <c r="ET436" s="62">
        <v>9725</v>
      </c>
      <c r="EU436" s="62">
        <v>51.796044392832918</v>
      </c>
      <c r="EV436" s="62">
        <v>13.206</v>
      </c>
      <c r="EW436" s="62">
        <v>315</v>
      </c>
      <c r="EX436" s="62">
        <v>1.7699330877713859</v>
      </c>
      <c r="EY436" s="62">
        <v>13.17</v>
      </c>
      <c r="EZ436" s="62">
        <v>57685</v>
      </c>
      <c r="FA436" s="62">
        <v>339.25170819280493</v>
      </c>
      <c r="FB436" s="62">
        <v>13.132999999999999</v>
      </c>
      <c r="FC436" s="62">
        <v>0</v>
      </c>
      <c r="FD436" s="62">
        <v>0</v>
      </c>
      <c r="FE436" s="62">
        <v>13.101000000000001</v>
      </c>
      <c r="FF436" s="62">
        <v>24885</v>
      </c>
      <c r="FG436" s="62">
        <v>157.9289947926242</v>
      </c>
      <c r="FH436" s="62">
        <v>13.07</v>
      </c>
      <c r="FI436" s="62">
        <v>9750</v>
      </c>
      <c r="FJ436" s="62">
        <v>64.022854408393144</v>
      </c>
      <c r="FK436" s="62">
        <v>13.03</v>
      </c>
      <c r="FL436" s="76">
        <v>19390</v>
      </c>
      <c r="FM436" s="76">
        <v>131.18631567809172</v>
      </c>
      <c r="FN436" s="76">
        <v>13.016</v>
      </c>
      <c r="FO436" s="76">
        <v>2105</v>
      </c>
      <c r="FP436" s="76">
        <v>14.59830570735677</v>
      </c>
      <c r="FQ436" s="76">
        <v>13.003</v>
      </c>
      <c r="FR436" s="76">
        <v>20</v>
      </c>
      <c r="FS436" s="76">
        <v>0.14173420929501496</v>
      </c>
      <c r="FT436" s="76">
        <v>12.991</v>
      </c>
      <c r="FU436" s="76">
        <v>0</v>
      </c>
      <c r="FV436" s="76">
        <v>0</v>
      </c>
      <c r="FW436" s="76">
        <v>12.98</v>
      </c>
      <c r="FX436" s="76">
        <v>80290</v>
      </c>
      <c r="FY436" s="76">
        <v>590.84017648630652</v>
      </c>
      <c r="FZ436" s="76">
        <v>12.968999999999999</v>
      </c>
      <c r="GA436" s="76">
        <v>0</v>
      </c>
      <c r="GB436" s="76">
        <v>0</v>
      </c>
      <c r="GC436" s="62">
        <v>12.959</v>
      </c>
      <c r="GD436" s="62">
        <v>0</v>
      </c>
      <c r="GE436" s="62">
        <v>0</v>
      </c>
      <c r="GF436" s="62">
        <v>12.949</v>
      </c>
      <c r="GG436" s="62">
        <v>0</v>
      </c>
      <c r="GH436" s="62">
        <v>0</v>
      </c>
      <c r="GI436" s="62">
        <v>12.94</v>
      </c>
      <c r="GJ436" s="62">
        <v>1420</v>
      </c>
      <c r="GK436" s="62">
        <v>10.983843821316754</v>
      </c>
      <c r="GL436" s="62">
        <v>12.961</v>
      </c>
      <c r="GM436" s="62">
        <v>0</v>
      </c>
      <c r="GN436" s="62">
        <v>0</v>
      </c>
      <c r="GO436" s="62">
        <v>12.98</v>
      </c>
      <c r="GP436" s="62">
        <v>5075</v>
      </c>
      <c r="GQ436" s="62">
        <v>40.056573735947133</v>
      </c>
      <c r="GR436" s="62">
        <v>12.997999999999999</v>
      </c>
      <c r="GS436" s="62">
        <v>0</v>
      </c>
      <c r="GT436" s="62">
        <v>0</v>
      </c>
      <c r="GU436" s="62">
        <v>13</v>
      </c>
      <c r="GV436" s="62">
        <v>360</v>
      </c>
      <c r="GW436" s="62">
        <v>2.8498279841291132</v>
      </c>
      <c r="GX436" s="62">
        <v>13.026999999999999</v>
      </c>
      <c r="GY436" s="62">
        <v>0</v>
      </c>
      <c r="GZ436" s="62">
        <v>0</v>
      </c>
      <c r="HA436" s="62">
        <v>13.04</v>
      </c>
      <c r="HB436" s="62">
        <v>22910</v>
      </c>
      <c r="HC436" s="62">
        <v>178.92662125048781</v>
      </c>
      <c r="HD436" s="62">
        <v>13.04</v>
      </c>
      <c r="HE436" s="62">
        <v>0</v>
      </c>
      <c r="HF436" s="62">
        <v>0</v>
      </c>
      <c r="HG436" s="62">
        <v>0</v>
      </c>
      <c r="HH436" s="62">
        <v>0</v>
      </c>
      <c r="HI436" s="62">
        <v>0</v>
      </c>
      <c r="HJ436" s="62">
        <v>0</v>
      </c>
      <c r="HK436" s="62">
        <v>0</v>
      </c>
      <c r="HL436" s="62">
        <v>0</v>
      </c>
      <c r="HM436" s="62">
        <v>13.04</v>
      </c>
      <c r="HN436" s="62">
        <v>0</v>
      </c>
      <c r="HO436" s="62">
        <v>0</v>
      </c>
      <c r="HP436" s="62">
        <v>0</v>
      </c>
      <c r="HQ436" s="62">
        <v>0</v>
      </c>
      <c r="HR436" s="62">
        <v>0</v>
      </c>
    </row>
    <row r="437" spans="32:226" s="43" customFormat="1">
      <c r="AF437" s="54">
        <v>42639</v>
      </c>
      <c r="AG437" s="43">
        <v>13.824999999999999</v>
      </c>
      <c r="AH437" s="43">
        <v>292310</v>
      </c>
      <c r="AI437" s="43">
        <f t="shared" si="94"/>
        <v>292310</v>
      </c>
      <c r="AK437" s="58">
        <f t="shared" si="95"/>
        <v>42209</v>
      </c>
      <c r="AL437" s="43">
        <f t="shared" si="100"/>
        <v>432</v>
      </c>
      <c r="AM437" s="43">
        <f>IF(AK437="","",NETWORKDAYS(AK437,$AM$2,FERIADOS!$A$1:$A$830)-1)</f>
        <v>362</v>
      </c>
      <c r="AN437" s="63">
        <v>3.3551000000000002</v>
      </c>
      <c r="AO437" s="43">
        <f t="shared" si="96"/>
        <v>13.87</v>
      </c>
      <c r="AP437" s="50">
        <f t="shared" si="97"/>
        <v>745050</v>
      </c>
      <c r="AQ437" s="59">
        <f t="shared" si="99"/>
        <v>2324.5892603023708</v>
      </c>
      <c r="AR437" s="59">
        <f t="shared" si="98"/>
        <v>0</v>
      </c>
      <c r="AS437" s="72">
        <v>42209</v>
      </c>
      <c r="AT437" s="73">
        <v>8349.8438752367365</v>
      </c>
      <c r="AU437" s="62">
        <v>0</v>
      </c>
      <c r="AV437" s="62">
        <v>0</v>
      </c>
      <c r="AW437" s="62">
        <v>0</v>
      </c>
      <c r="AX437" s="62">
        <v>0</v>
      </c>
      <c r="AY437" s="62">
        <v>0</v>
      </c>
      <c r="AZ437" s="62">
        <v>0</v>
      </c>
      <c r="BA437" s="62">
        <v>14.15</v>
      </c>
      <c r="BB437" s="62">
        <v>369200</v>
      </c>
      <c r="BC437" s="62">
        <v>182.68377431086921</v>
      </c>
      <c r="BD437" s="62">
        <v>14.02</v>
      </c>
      <c r="BE437" s="62">
        <v>566655</v>
      </c>
      <c r="BF437" s="62">
        <v>162.20285162667975</v>
      </c>
      <c r="BG437" s="62">
        <v>14.21</v>
      </c>
      <c r="BH437" s="62">
        <v>6865</v>
      </c>
      <c r="BI437" s="62">
        <v>4.7962246462908009</v>
      </c>
      <c r="BJ437" s="62">
        <v>14.24</v>
      </c>
      <c r="BK437" s="62">
        <v>960</v>
      </c>
      <c r="BL437" s="62">
        <v>0.85298262513777712</v>
      </c>
      <c r="BM437" s="62">
        <v>14.29</v>
      </c>
      <c r="BN437" s="74">
        <v>544790</v>
      </c>
      <c r="BO437" s="75">
        <v>595.04727755393128</v>
      </c>
      <c r="BP437" s="62">
        <v>14.307</v>
      </c>
      <c r="BQ437" s="62">
        <v>35</v>
      </c>
      <c r="BR437" s="62">
        <v>4.4570144422988865E-2</v>
      </c>
      <c r="BS437" s="62">
        <v>14.319000000000001</v>
      </c>
      <c r="BT437" s="62">
        <v>40</v>
      </c>
      <c r="BU437" s="62">
        <v>5.7674998239360523E-2</v>
      </c>
      <c r="BV437" s="62">
        <v>14.33</v>
      </c>
      <c r="BW437" s="62">
        <v>40165</v>
      </c>
      <c r="BX437" s="62">
        <v>65.569250945434064</v>
      </c>
      <c r="BY437" s="62">
        <v>14.303000000000001</v>
      </c>
      <c r="BZ437" s="62">
        <v>45</v>
      </c>
      <c r="CA437" s="62">
        <v>8.1122516641172412E-2</v>
      </c>
      <c r="CB437" s="62">
        <v>14.28</v>
      </c>
      <c r="CC437" s="62">
        <v>530</v>
      </c>
      <c r="CD437" s="62">
        <v>1.0480565476485602</v>
      </c>
      <c r="CE437" s="62">
        <v>14.26</v>
      </c>
      <c r="CF437" s="62">
        <v>60110</v>
      </c>
      <c r="CG437" s="62">
        <v>129.61047681855922</v>
      </c>
      <c r="CH437" s="62">
        <v>0</v>
      </c>
      <c r="CI437" s="62">
        <v>0</v>
      </c>
      <c r="CJ437" s="62">
        <v>0</v>
      </c>
      <c r="CK437" s="62">
        <v>0</v>
      </c>
      <c r="CL437" s="62">
        <v>0</v>
      </c>
      <c r="CM437" s="62">
        <v>0</v>
      </c>
      <c r="CN437" s="62">
        <v>14.12</v>
      </c>
      <c r="CO437" s="62">
        <v>26640</v>
      </c>
      <c r="CP437" s="62">
        <v>70.97697860902025</v>
      </c>
      <c r="CQ437" s="62">
        <v>0</v>
      </c>
      <c r="CR437" s="62">
        <v>0</v>
      </c>
      <c r="CS437" s="62">
        <v>0</v>
      </c>
      <c r="CT437" s="62">
        <v>0</v>
      </c>
      <c r="CU437" s="62">
        <v>0</v>
      </c>
      <c r="CV437" s="62">
        <v>0</v>
      </c>
      <c r="CW437" s="62">
        <v>0</v>
      </c>
      <c r="CX437" s="62">
        <v>745050</v>
      </c>
      <c r="CY437" s="62">
        <v>2324.5892603023708</v>
      </c>
      <c r="CZ437" s="62">
        <v>0</v>
      </c>
      <c r="DA437" s="62">
        <v>0</v>
      </c>
      <c r="DB437" s="62">
        <v>0</v>
      </c>
      <c r="DC437" s="62">
        <v>0</v>
      </c>
      <c r="DD437" s="62">
        <v>0</v>
      </c>
      <c r="DE437" s="62">
        <v>0</v>
      </c>
      <c r="DF437" s="62">
        <v>13.696</v>
      </c>
      <c r="DG437" s="62">
        <v>430</v>
      </c>
      <c r="DH437" s="62">
        <v>1.5338784830884911</v>
      </c>
      <c r="DI437" s="62">
        <v>0</v>
      </c>
      <c r="DJ437" s="62">
        <v>0</v>
      </c>
      <c r="DK437" s="62">
        <v>0</v>
      </c>
      <c r="DL437" s="62">
        <v>0</v>
      </c>
      <c r="DM437" s="62">
        <v>0</v>
      </c>
      <c r="DN437" s="62">
        <v>0</v>
      </c>
      <c r="DO437" s="62">
        <v>13.57</v>
      </c>
      <c r="DP437" s="62">
        <v>19245</v>
      </c>
      <c r="DQ437" s="62">
        <v>76.326983261178967</v>
      </c>
      <c r="DR437" s="62">
        <v>0</v>
      </c>
      <c r="DS437" s="62">
        <v>0</v>
      </c>
      <c r="DT437" s="62">
        <v>0</v>
      </c>
      <c r="DU437" s="62">
        <v>0</v>
      </c>
      <c r="DV437" s="62">
        <v>0</v>
      </c>
      <c r="DW437" s="62">
        <v>0</v>
      </c>
      <c r="DX437" s="62">
        <v>13.46</v>
      </c>
      <c r="DY437" s="62">
        <v>3660</v>
      </c>
      <c r="DZ437" s="62">
        <v>15.950332129567197</v>
      </c>
      <c r="EA437" s="62"/>
      <c r="EB437" s="62"/>
      <c r="EC437" s="62"/>
      <c r="ED437" s="62"/>
      <c r="EE437" s="62"/>
      <c r="EF437" s="62"/>
      <c r="EG437" s="62">
        <v>13.32</v>
      </c>
      <c r="EH437" s="62">
        <v>348350</v>
      </c>
      <c r="EI437" s="62">
        <v>1642.3559784645381</v>
      </c>
      <c r="EJ437" s="62"/>
      <c r="EK437" s="62">
        <v>0</v>
      </c>
      <c r="EL437" s="62">
        <v>0</v>
      </c>
      <c r="EM437" s="62">
        <v>0</v>
      </c>
      <c r="EN437" s="62">
        <v>0</v>
      </c>
      <c r="EO437" s="62">
        <v>0</v>
      </c>
      <c r="EP437" s="62">
        <v>13.266</v>
      </c>
      <c r="EQ437" s="62">
        <v>345</v>
      </c>
      <c r="ER437" s="62">
        <v>1.7383947900373362</v>
      </c>
      <c r="ES437" s="62">
        <v>13.22</v>
      </c>
      <c r="ET437" s="62">
        <v>8355</v>
      </c>
      <c r="EU437" s="62">
        <v>44.699769392755506</v>
      </c>
      <c r="EV437" s="62">
        <v>13.182</v>
      </c>
      <c r="EW437" s="62">
        <v>960</v>
      </c>
      <c r="EX437" s="62">
        <v>5.4169654827759812</v>
      </c>
      <c r="EY437" s="62">
        <v>13.15</v>
      </c>
      <c r="EZ437" s="62">
        <v>114200</v>
      </c>
      <c r="FA437" s="62">
        <v>674.34192206595799</v>
      </c>
      <c r="FB437" s="62">
        <v>13.125999999999999</v>
      </c>
      <c r="FC437" s="62">
        <v>195</v>
      </c>
      <c r="FD437" s="62">
        <v>1.1978015046575283</v>
      </c>
      <c r="FE437" s="62">
        <v>13.105</v>
      </c>
      <c r="FF437" s="62">
        <v>5125</v>
      </c>
      <c r="FG437" s="62">
        <v>32.620931795373735</v>
      </c>
      <c r="FH437" s="62">
        <v>13.085000000000001</v>
      </c>
      <c r="FI437" s="62">
        <v>55</v>
      </c>
      <c r="FJ437" s="62">
        <v>0.36201089704486328</v>
      </c>
      <c r="FK437" s="62">
        <v>13.05</v>
      </c>
      <c r="FL437" s="76">
        <v>10085</v>
      </c>
      <c r="FM437" s="76">
        <v>68.371183056217887</v>
      </c>
      <c r="FN437" s="76">
        <v>13.055</v>
      </c>
      <c r="FO437" s="76">
        <v>45</v>
      </c>
      <c r="FP437" s="76">
        <v>0.31238928783746461</v>
      </c>
      <c r="FQ437" s="76">
        <v>13.042</v>
      </c>
      <c r="FR437" s="76">
        <v>375</v>
      </c>
      <c r="FS437" s="76">
        <v>2.6598359500151947</v>
      </c>
      <c r="FT437" s="76">
        <v>13.03</v>
      </c>
      <c r="FU437" s="76">
        <v>15</v>
      </c>
      <c r="FV437" s="76">
        <v>0.10856519504877256</v>
      </c>
      <c r="FW437" s="76">
        <v>13.02</v>
      </c>
      <c r="FX437" s="76">
        <v>245745</v>
      </c>
      <c r="FY437" s="76">
        <v>1809.4167755606925</v>
      </c>
      <c r="FZ437" s="76">
        <v>13.023</v>
      </c>
      <c r="GA437" s="76">
        <v>20</v>
      </c>
      <c r="GB437" s="76">
        <v>0.1493184349587009</v>
      </c>
      <c r="GC437" s="62">
        <v>13.026</v>
      </c>
      <c r="GD437" s="62">
        <v>20</v>
      </c>
      <c r="GE437" s="62">
        <v>0.15115544209204443</v>
      </c>
      <c r="GF437" s="62">
        <v>13.029</v>
      </c>
      <c r="GG437" s="62">
        <v>0</v>
      </c>
      <c r="GH437" s="62">
        <v>0</v>
      </c>
      <c r="GI437" s="62">
        <v>13.032</v>
      </c>
      <c r="GJ437" s="62">
        <v>1445</v>
      </c>
      <c r="GK437" s="62">
        <v>11.140245271617449</v>
      </c>
      <c r="GL437" s="62">
        <v>13.036</v>
      </c>
      <c r="GM437" s="62">
        <v>0</v>
      </c>
      <c r="GN437" s="62">
        <v>0</v>
      </c>
      <c r="GO437" s="62">
        <v>13.04</v>
      </c>
      <c r="GP437" s="62">
        <v>23755</v>
      </c>
      <c r="GQ437" s="62">
        <v>187.15435079907536</v>
      </c>
      <c r="GR437" s="62">
        <v>13.048999999999999</v>
      </c>
      <c r="GS437" s="62">
        <v>0</v>
      </c>
      <c r="GT437" s="62">
        <v>0</v>
      </c>
      <c r="GU437" s="62">
        <v>13.057</v>
      </c>
      <c r="GV437" s="62">
        <v>865</v>
      </c>
      <c r="GW437" s="62">
        <v>6.8327041144303271</v>
      </c>
      <c r="GX437" s="62">
        <v>13.064</v>
      </c>
      <c r="GY437" s="62">
        <v>0</v>
      </c>
      <c r="GZ437" s="62">
        <v>0</v>
      </c>
      <c r="HA437" s="62">
        <v>13.07</v>
      </c>
      <c r="HB437" s="62">
        <v>29385</v>
      </c>
      <c r="HC437" s="62">
        <v>229.44188221253194</v>
      </c>
      <c r="HD437" s="62">
        <v>13.07</v>
      </c>
      <c r="HE437" s="62">
        <v>0</v>
      </c>
      <c r="HF437" s="62">
        <v>0</v>
      </c>
      <c r="HG437" s="62">
        <v>0</v>
      </c>
      <c r="HH437" s="62">
        <v>0</v>
      </c>
      <c r="HI437" s="62">
        <v>0</v>
      </c>
      <c r="HJ437" s="62">
        <v>0</v>
      </c>
      <c r="HK437" s="62">
        <v>0</v>
      </c>
      <c r="HL437" s="62">
        <v>0</v>
      </c>
      <c r="HM437" s="62">
        <v>13.07</v>
      </c>
      <c r="HN437" s="62">
        <v>0</v>
      </c>
      <c r="HO437" s="62">
        <v>0</v>
      </c>
      <c r="HP437" s="62">
        <v>0</v>
      </c>
      <c r="HQ437" s="62">
        <v>0</v>
      </c>
      <c r="HR437" s="62">
        <v>0</v>
      </c>
    </row>
    <row r="438" spans="32:226" s="43" customFormat="1">
      <c r="AF438" s="54">
        <v>42640</v>
      </c>
      <c r="AG438" s="43">
        <v>13.775</v>
      </c>
      <c r="AH438" s="43">
        <v>551175</v>
      </c>
      <c r="AI438" s="43">
        <f t="shared" si="94"/>
        <v>551175</v>
      </c>
      <c r="AK438" s="58">
        <f t="shared" si="95"/>
        <v>42208</v>
      </c>
      <c r="AL438" s="43">
        <f t="shared" si="100"/>
        <v>433</v>
      </c>
      <c r="AM438" s="43">
        <f>IF(AK438="","",NETWORKDAYS(AK438,$AM$2,FERIADOS!$A$1:$A$830)-1)</f>
        <v>363</v>
      </c>
      <c r="AN438" s="63">
        <v>3.2856999999999998</v>
      </c>
      <c r="AO438" s="43">
        <f t="shared" si="96"/>
        <v>13.64</v>
      </c>
      <c r="AP438" s="50">
        <f t="shared" si="97"/>
        <v>700185</v>
      </c>
      <c r="AQ438" s="59">
        <f t="shared" si="99"/>
        <v>2246.8203633374596</v>
      </c>
      <c r="AR438" s="59">
        <f t="shared" si="98"/>
        <v>0</v>
      </c>
      <c r="AS438" s="72">
        <v>42208</v>
      </c>
      <c r="AT438" s="73">
        <v>8762.1447938394704</v>
      </c>
      <c r="AU438" s="62">
        <v>0</v>
      </c>
      <c r="AV438" s="62">
        <v>0</v>
      </c>
      <c r="AW438" s="62">
        <v>0</v>
      </c>
      <c r="AX438" s="62">
        <v>0</v>
      </c>
      <c r="AY438" s="62">
        <v>0</v>
      </c>
      <c r="AZ438" s="62">
        <v>0</v>
      </c>
      <c r="BA438" s="62">
        <v>13.98</v>
      </c>
      <c r="BB438" s="62">
        <v>495320</v>
      </c>
      <c r="BC438" s="62">
        <v>255.69559280946669</v>
      </c>
      <c r="BD438" s="62">
        <v>13.901</v>
      </c>
      <c r="BE438" s="62">
        <v>425315</v>
      </c>
      <c r="BF438" s="62">
        <v>128.83906376375353</v>
      </c>
      <c r="BG438" s="62">
        <v>14.02</v>
      </c>
      <c r="BH438" s="62">
        <v>5915</v>
      </c>
      <c r="BI438" s="62">
        <v>4.2869600181685108</v>
      </c>
      <c r="BJ438" s="62">
        <v>14.067</v>
      </c>
      <c r="BK438" s="62">
        <v>1015</v>
      </c>
      <c r="BL438" s="62">
        <v>0.9325622902066959</v>
      </c>
      <c r="BM438" s="62">
        <v>14.1</v>
      </c>
      <c r="BN438" s="74">
        <v>387925</v>
      </c>
      <c r="BO438" s="75">
        <v>437.34534756205244</v>
      </c>
      <c r="BP438" s="62">
        <v>14.1</v>
      </c>
      <c r="BQ438" s="62">
        <v>0</v>
      </c>
      <c r="BR438" s="62">
        <v>0</v>
      </c>
      <c r="BS438" s="62">
        <v>14.1</v>
      </c>
      <c r="BT438" s="62">
        <v>500</v>
      </c>
      <c r="BU438" s="62">
        <v>0.74292719452588518</v>
      </c>
      <c r="BV438" s="62">
        <v>14.1</v>
      </c>
      <c r="BW438" s="62">
        <v>14115</v>
      </c>
      <c r="BX438" s="62">
        <v>23.733493337160859</v>
      </c>
      <c r="BY438" s="62">
        <v>14.073</v>
      </c>
      <c r="BZ438" s="62">
        <v>80</v>
      </c>
      <c r="CA438" s="62">
        <v>0.14847682766901721</v>
      </c>
      <c r="CB438" s="62">
        <v>14.05</v>
      </c>
      <c r="CC438" s="62">
        <v>300</v>
      </c>
      <c r="CD438" s="62">
        <v>0.61055350447387058</v>
      </c>
      <c r="CE438" s="62">
        <v>14.03</v>
      </c>
      <c r="CF438" s="62">
        <v>59670</v>
      </c>
      <c r="CG438" s="62">
        <v>132.3828374378576</v>
      </c>
      <c r="CH438" s="62">
        <v>0</v>
      </c>
      <c r="CI438" s="62">
        <v>0</v>
      </c>
      <c r="CJ438" s="62">
        <v>0</v>
      </c>
      <c r="CK438" s="62">
        <v>0</v>
      </c>
      <c r="CL438" s="62">
        <v>0</v>
      </c>
      <c r="CM438" s="62">
        <v>0</v>
      </c>
      <c r="CN438" s="62">
        <v>13.86</v>
      </c>
      <c r="CO438" s="62">
        <v>24355</v>
      </c>
      <c r="CP438" s="62">
        <v>66.778939133194797</v>
      </c>
      <c r="CQ438" s="62">
        <v>0</v>
      </c>
      <c r="CR438" s="62">
        <v>0</v>
      </c>
      <c r="CS438" s="62">
        <v>0</v>
      </c>
      <c r="CT438" s="62">
        <v>0</v>
      </c>
      <c r="CU438" s="62">
        <v>0</v>
      </c>
      <c r="CV438" s="62">
        <v>0</v>
      </c>
      <c r="CW438" s="62">
        <v>0</v>
      </c>
      <c r="CX438" s="62">
        <v>700185</v>
      </c>
      <c r="CY438" s="62">
        <v>2246.8203633374596</v>
      </c>
      <c r="CZ438" s="62">
        <v>0</v>
      </c>
      <c r="DA438" s="62">
        <v>0</v>
      </c>
      <c r="DB438" s="62">
        <v>0</v>
      </c>
      <c r="DC438" s="62">
        <v>0</v>
      </c>
      <c r="DD438" s="62">
        <v>0</v>
      </c>
      <c r="DE438" s="62">
        <v>0</v>
      </c>
      <c r="DF438" s="62">
        <v>13.48</v>
      </c>
      <c r="DG438" s="62">
        <v>4385</v>
      </c>
      <c r="DH438" s="62">
        <v>16.083921837783194</v>
      </c>
      <c r="DI438" s="62">
        <v>0</v>
      </c>
      <c r="DJ438" s="62">
        <v>0</v>
      </c>
      <c r="DK438" s="62">
        <v>0</v>
      </c>
      <c r="DL438" s="62">
        <v>0</v>
      </c>
      <c r="DM438" s="62">
        <v>0</v>
      </c>
      <c r="DN438" s="62">
        <v>0</v>
      </c>
      <c r="DO438" s="62">
        <v>13.36</v>
      </c>
      <c r="DP438" s="62">
        <v>14795</v>
      </c>
      <c r="DQ438" s="62">
        <v>60.337123962378115</v>
      </c>
      <c r="DR438" s="62">
        <v>0</v>
      </c>
      <c r="DS438" s="62">
        <v>0</v>
      </c>
      <c r="DT438" s="62">
        <v>0</v>
      </c>
      <c r="DU438" s="62">
        <v>0</v>
      </c>
      <c r="DV438" s="62">
        <v>0</v>
      </c>
      <c r="DW438" s="62">
        <v>0</v>
      </c>
      <c r="DX438" s="62">
        <v>13.29</v>
      </c>
      <c r="DY438" s="62">
        <v>750</v>
      </c>
      <c r="DZ438" s="62">
        <v>3.3579557172839438</v>
      </c>
      <c r="EA438" s="62"/>
      <c r="EB438" s="62"/>
      <c r="EC438" s="62"/>
      <c r="ED438" s="62"/>
      <c r="EE438" s="62"/>
      <c r="EF438" s="62"/>
      <c r="EG438" s="62">
        <v>13.18</v>
      </c>
      <c r="EH438" s="62">
        <v>372215</v>
      </c>
      <c r="EI438" s="62">
        <v>1801.6038954573594</v>
      </c>
      <c r="EJ438" s="62"/>
      <c r="EK438" s="62">
        <v>0</v>
      </c>
      <c r="EL438" s="62">
        <v>0</v>
      </c>
      <c r="EM438" s="62">
        <v>0</v>
      </c>
      <c r="EN438" s="62">
        <v>0</v>
      </c>
      <c r="EO438" s="62">
        <v>0</v>
      </c>
      <c r="EP438" s="62">
        <v>13.148</v>
      </c>
      <c r="EQ438" s="62">
        <v>2510</v>
      </c>
      <c r="ER438" s="62">
        <v>12.976996188289281</v>
      </c>
      <c r="ES438" s="62">
        <v>13.12</v>
      </c>
      <c r="ET438" s="62">
        <v>23425</v>
      </c>
      <c r="EU438" s="62">
        <v>128.52800441055223</v>
      </c>
      <c r="EV438" s="62">
        <v>13.093</v>
      </c>
      <c r="EW438" s="62">
        <v>0</v>
      </c>
      <c r="EX438" s="62">
        <v>0</v>
      </c>
      <c r="EY438" s="62">
        <v>13.07</v>
      </c>
      <c r="EZ438" s="62">
        <v>118145</v>
      </c>
      <c r="FA438" s="62">
        <v>715.08335098613634</v>
      </c>
      <c r="FB438" s="62">
        <v>13.055</v>
      </c>
      <c r="FC438" s="62">
        <v>0</v>
      </c>
      <c r="FD438" s="62">
        <v>0</v>
      </c>
      <c r="FE438" s="62">
        <v>13.042</v>
      </c>
      <c r="FF438" s="62">
        <v>16835</v>
      </c>
      <c r="FG438" s="62">
        <v>109.77674822041945</v>
      </c>
      <c r="FH438" s="62">
        <v>13.03</v>
      </c>
      <c r="FI438" s="62">
        <v>0</v>
      </c>
      <c r="FJ438" s="62">
        <v>0</v>
      </c>
      <c r="FK438" s="62">
        <v>13.01</v>
      </c>
      <c r="FL438" s="76">
        <v>7460</v>
      </c>
      <c r="FM438" s="76">
        <v>51.763763429418653</v>
      </c>
      <c r="FN438" s="76">
        <v>13.007</v>
      </c>
      <c r="FO438" s="76">
        <v>0</v>
      </c>
      <c r="FP438" s="76">
        <v>0</v>
      </c>
      <c r="FQ438" s="76">
        <v>13.005000000000001</v>
      </c>
      <c r="FR438" s="76">
        <v>40</v>
      </c>
      <c r="FS438" s="76">
        <v>0.29036329733079741</v>
      </c>
      <c r="FT438" s="76">
        <v>13.002000000000001</v>
      </c>
      <c r="FU438" s="76">
        <v>0</v>
      </c>
      <c r="FV438" s="76">
        <v>0</v>
      </c>
      <c r="FW438" s="76">
        <v>13</v>
      </c>
      <c r="FX438" s="76">
        <v>284655</v>
      </c>
      <c r="FY438" s="76">
        <v>2143.142127264472</v>
      </c>
      <c r="FZ438" s="76">
        <v>13.007999999999999</v>
      </c>
      <c r="GA438" s="76">
        <v>0</v>
      </c>
      <c r="GB438" s="76">
        <v>0</v>
      </c>
      <c r="GC438" s="62">
        <v>13.015000000000001</v>
      </c>
      <c r="GD438" s="62">
        <v>15</v>
      </c>
      <c r="GE438" s="62">
        <v>0.11586048690508051</v>
      </c>
      <c r="GF438" s="62">
        <v>13.023</v>
      </c>
      <c r="GG438" s="62">
        <v>0</v>
      </c>
      <c r="GH438" s="62">
        <v>0</v>
      </c>
      <c r="GI438" s="62">
        <v>13.029</v>
      </c>
      <c r="GJ438" s="62">
        <v>965</v>
      </c>
      <c r="GK438" s="62">
        <v>7.5993193815630562</v>
      </c>
      <c r="GL438" s="62">
        <v>13.04</v>
      </c>
      <c r="GM438" s="62">
        <v>0</v>
      </c>
      <c r="GN438" s="62">
        <v>0</v>
      </c>
      <c r="GO438" s="62">
        <v>13.05</v>
      </c>
      <c r="GP438" s="62">
        <v>17445</v>
      </c>
      <c r="GQ438" s="62">
        <v>140.24625354715539</v>
      </c>
      <c r="GR438" s="62">
        <v>13.044</v>
      </c>
      <c r="GS438" s="62">
        <v>0</v>
      </c>
      <c r="GT438" s="62">
        <v>0</v>
      </c>
      <c r="GU438" s="62">
        <v>13.039</v>
      </c>
      <c r="GV438" s="62">
        <v>335</v>
      </c>
      <c r="GW438" s="62">
        <v>2.7060936176547616</v>
      </c>
      <c r="GX438" s="62">
        <v>13.034000000000001</v>
      </c>
      <c r="GY438" s="62">
        <v>0</v>
      </c>
      <c r="GZ438" s="62">
        <v>0</v>
      </c>
      <c r="HA438" s="62">
        <v>13.03</v>
      </c>
      <c r="HB438" s="62">
        <v>33760</v>
      </c>
      <c r="HC438" s="62">
        <v>270.14597329439977</v>
      </c>
      <c r="HD438" s="62">
        <v>13.03</v>
      </c>
      <c r="HE438" s="62">
        <v>0</v>
      </c>
      <c r="HF438" s="62">
        <v>0</v>
      </c>
      <c r="HG438" s="62">
        <v>0</v>
      </c>
      <c r="HH438" s="62">
        <v>0</v>
      </c>
      <c r="HI438" s="62">
        <v>0</v>
      </c>
      <c r="HJ438" s="62">
        <v>0</v>
      </c>
      <c r="HK438" s="62">
        <v>0</v>
      </c>
      <c r="HL438" s="62">
        <v>0</v>
      </c>
      <c r="HM438" s="62">
        <v>13.03</v>
      </c>
      <c r="HN438" s="62">
        <v>10</v>
      </c>
      <c r="HO438" s="62">
        <v>6.9925524380736986E-2</v>
      </c>
      <c r="HP438" s="62">
        <v>0</v>
      </c>
      <c r="HQ438" s="62">
        <v>0</v>
      </c>
      <c r="HR438" s="62">
        <v>0</v>
      </c>
    </row>
    <row r="439" spans="32:226" s="43" customFormat="1">
      <c r="AF439" s="54">
        <v>42641</v>
      </c>
      <c r="AG439" s="43">
        <v>13.75</v>
      </c>
      <c r="AH439" s="43">
        <v>201140</v>
      </c>
      <c r="AI439" s="43">
        <f t="shared" si="94"/>
        <v>201140</v>
      </c>
      <c r="AK439" s="58">
        <f t="shared" si="95"/>
        <v>42207</v>
      </c>
      <c r="AL439" s="43">
        <f t="shared" si="100"/>
        <v>434</v>
      </c>
      <c r="AM439" s="43">
        <f>IF(AK439="","",NETWORKDAYS(AK439,$AM$2,FERIADOS!$A$1:$A$830)-1)</f>
        <v>364</v>
      </c>
      <c r="AN439" s="63">
        <v>3.2229000000000001</v>
      </c>
      <c r="AO439" s="43">
        <f t="shared" si="96"/>
        <v>13.33</v>
      </c>
      <c r="AP439" s="50">
        <f t="shared" si="97"/>
        <v>423780</v>
      </c>
      <c r="AQ439" s="59">
        <f t="shared" si="99"/>
        <v>1398.7864361613972</v>
      </c>
      <c r="AR439" s="59">
        <f t="shared" si="98"/>
        <v>0</v>
      </c>
      <c r="AS439" s="72">
        <v>42207</v>
      </c>
      <c r="AT439" s="73">
        <v>6888.6826893594998</v>
      </c>
      <c r="AU439" s="62">
        <v>0</v>
      </c>
      <c r="AV439" s="62">
        <v>0</v>
      </c>
      <c r="AW439" s="62">
        <v>0</v>
      </c>
      <c r="AX439" s="62">
        <v>0</v>
      </c>
      <c r="AY439" s="62">
        <v>0</v>
      </c>
      <c r="AZ439" s="62">
        <v>0</v>
      </c>
      <c r="BA439" s="62">
        <v>13.931000000000001</v>
      </c>
      <c r="BB439" s="62">
        <v>283745</v>
      </c>
      <c r="BC439" s="62">
        <v>152.31612091355288</v>
      </c>
      <c r="BD439" s="62">
        <v>13.86</v>
      </c>
      <c r="BE439" s="62">
        <v>32045</v>
      </c>
      <c r="BF439" s="62">
        <v>10.23651498575701</v>
      </c>
      <c r="BG439" s="62">
        <v>13.97</v>
      </c>
      <c r="BH439" s="62">
        <v>8115</v>
      </c>
      <c r="BI439" s="62">
        <v>6.0807511664383664</v>
      </c>
      <c r="BJ439" s="62">
        <v>13.96</v>
      </c>
      <c r="BK439" s="62">
        <v>770</v>
      </c>
      <c r="BL439" s="62">
        <v>0.72972562562227838</v>
      </c>
      <c r="BM439" s="62">
        <v>13.98</v>
      </c>
      <c r="BN439" s="74">
        <v>315620</v>
      </c>
      <c r="BO439" s="75">
        <v>366.34067808288631</v>
      </c>
      <c r="BP439" s="62">
        <v>13.96</v>
      </c>
      <c r="BQ439" s="62">
        <v>340</v>
      </c>
      <c r="BR439" s="62">
        <v>0.45920437882751203</v>
      </c>
      <c r="BS439" s="62">
        <v>13.946999999999999</v>
      </c>
      <c r="BT439" s="62">
        <v>265</v>
      </c>
      <c r="BU439" s="62">
        <v>0.40472523349999784</v>
      </c>
      <c r="BV439" s="62">
        <v>13.935</v>
      </c>
      <c r="BW439" s="62">
        <v>13965</v>
      </c>
      <c r="BX439" s="62">
        <v>24.122883291111695</v>
      </c>
      <c r="BY439" s="62">
        <v>13.9</v>
      </c>
      <c r="BZ439" s="62">
        <v>930</v>
      </c>
      <c r="CA439" s="62">
        <v>1.7725882711275069</v>
      </c>
      <c r="CB439" s="62">
        <v>13.83</v>
      </c>
      <c r="CC439" s="62">
        <v>1435</v>
      </c>
      <c r="CD439" s="62">
        <v>3.0004161111543803</v>
      </c>
      <c r="CE439" s="62">
        <v>13.81</v>
      </c>
      <c r="CF439" s="62">
        <v>68670</v>
      </c>
      <c r="CG439" s="62">
        <v>156.47931070226747</v>
      </c>
      <c r="CH439" s="62">
        <v>0</v>
      </c>
      <c r="CI439" s="62">
        <v>0</v>
      </c>
      <c r="CJ439" s="62">
        <v>0</v>
      </c>
      <c r="CK439" s="62">
        <v>0</v>
      </c>
      <c r="CL439" s="62">
        <v>0</v>
      </c>
      <c r="CM439" s="62">
        <v>0</v>
      </c>
      <c r="CN439" s="62">
        <v>13.59</v>
      </c>
      <c r="CO439" s="62">
        <v>4340</v>
      </c>
      <c r="CP439" s="62">
        <v>12.229396041888839</v>
      </c>
      <c r="CQ439" s="62">
        <v>0</v>
      </c>
      <c r="CR439" s="62">
        <v>0</v>
      </c>
      <c r="CS439" s="62">
        <v>0</v>
      </c>
      <c r="CT439" s="62">
        <v>0</v>
      </c>
      <c r="CU439" s="62">
        <v>0</v>
      </c>
      <c r="CV439" s="62">
        <v>0</v>
      </c>
      <c r="CW439" s="62">
        <v>0</v>
      </c>
      <c r="CX439" s="62">
        <v>423780</v>
      </c>
      <c r="CY439" s="62">
        <v>1398.7864361613972</v>
      </c>
      <c r="CZ439" s="62">
        <v>0</v>
      </c>
      <c r="DA439" s="62">
        <v>0</v>
      </c>
      <c r="DB439" s="62">
        <v>0</v>
      </c>
      <c r="DC439" s="62">
        <v>0</v>
      </c>
      <c r="DD439" s="62">
        <v>0</v>
      </c>
      <c r="DE439" s="62">
        <v>0</v>
      </c>
      <c r="DF439" s="62">
        <v>13.132</v>
      </c>
      <c r="DG439" s="62">
        <v>235</v>
      </c>
      <c r="DH439" s="62">
        <v>0.88770479730786711</v>
      </c>
      <c r="DI439" s="62">
        <v>0</v>
      </c>
      <c r="DJ439" s="62">
        <v>0</v>
      </c>
      <c r="DK439" s="62">
        <v>0</v>
      </c>
      <c r="DL439" s="62">
        <v>0</v>
      </c>
      <c r="DM439" s="62">
        <v>0</v>
      </c>
      <c r="DN439" s="62">
        <v>0</v>
      </c>
      <c r="DO439" s="62">
        <v>12.99</v>
      </c>
      <c r="DP439" s="62">
        <v>22315</v>
      </c>
      <c r="DQ439" s="62">
        <v>93.820016087425188</v>
      </c>
      <c r="DR439" s="62">
        <v>0</v>
      </c>
      <c r="DS439" s="62">
        <v>0</v>
      </c>
      <c r="DT439" s="62">
        <v>0</v>
      </c>
      <c r="DU439" s="62">
        <v>0</v>
      </c>
      <c r="DV439" s="62">
        <v>0</v>
      </c>
      <c r="DW439" s="62">
        <v>0</v>
      </c>
      <c r="DX439" s="62">
        <v>12.88</v>
      </c>
      <c r="DY439" s="62">
        <v>2325</v>
      </c>
      <c r="DZ439" s="62">
        <v>10.750251861108401</v>
      </c>
      <c r="EA439" s="62"/>
      <c r="EB439" s="62"/>
      <c r="EC439" s="62"/>
      <c r="ED439" s="62"/>
      <c r="EE439" s="62"/>
      <c r="EF439" s="62"/>
      <c r="EG439" s="62">
        <v>12.74</v>
      </c>
      <c r="EH439" s="62">
        <v>201325</v>
      </c>
      <c r="EI439" s="62">
        <v>1007.980548230599</v>
      </c>
      <c r="EJ439" s="62"/>
      <c r="EK439" s="62">
        <v>0</v>
      </c>
      <c r="EL439" s="62">
        <v>0</v>
      </c>
      <c r="EM439" s="62">
        <v>0</v>
      </c>
      <c r="EN439" s="62">
        <v>0</v>
      </c>
      <c r="EO439" s="62">
        <v>0</v>
      </c>
      <c r="EP439" s="62">
        <v>12.68</v>
      </c>
      <c r="EQ439" s="62">
        <v>45</v>
      </c>
      <c r="ER439" s="62">
        <v>0.24107192016488421</v>
      </c>
      <c r="ES439" s="62">
        <v>12.64</v>
      </c>
      <c r="ET439" s="62">
        <v>14030</v>
      </c>
      <c r="EU439" s="62">
        <v>79.870874042852193</v>
      </c>
      <c r="EV439" s="62">
        <v>12.62</v>
      </c>
      <c r="EW439" s="62">
        <v>105</v>
      </c>
      <c r="EX439" s="62">
        <v>0.63071380267251898</v>
      </c>
      <c r="EY439" s="62">
        <v>12.58</v>
      </c>
      <c r="EZ439" s="62">
        <v>199645</v>
      </c>
      <c r="FA439" s="62">
        <v>1256.6809355649311</v>
      </c>
      <c r="FB439" s="62">
        <v>12.558999999999999</v>
      </c>
      <c r="FC439" s="62">
        <v>0</v>
      </c>
      <c r="FD439" s="62">
        <v>0</v>
      </c>
      <c r="FE439" s="62">
        <v>12.54</v>
      </c>
      <c r="FF439" s="62">
        <v>9680</v>
      </c>
      <c r="FG439" s="62">
        <v>65.809134203310322</v>
      </c>
      <c r="FH439" s="62">
        <v>12.53</v>
      </c>
      <c r="FI439" s="62">
        <v>0</v>
      </c>
      <c r="FJ439" s="62">
        <v>0</v>
      </c>
      <c r="FK439" s="62">
        <v>12.48</v>
      </c>
      <c r="FL439" s="76">
        <v>9295</v>
      </c>
      <c r="FM439" s="76">
        <v>67.481787857706664</v>
      </c>
      <c r="FN439" s="76">
        <v>12.477</v>
      </c>
      <c r="FO439" s="76">
        <v>0</v>
      </c>
      <c r="FP439" s="76">
        <v>0</v>
      </c>
      <c r="FQ439" s="76">
        <v>12.475</v>
      </c>
      <c r="FR439" s="76">
        <v>60</v>
      </c>
      <c r="FS439" s="76">
        <v>0.45671117724361782</v>
      </c>
      <c r="FT439" s="76">
        <v>12.472</v>
      </c>
      <c r="FU439" s="76">
        <v>0</v>
      </c>
      <c r="FV439" s="76">
        <v>0</v>
      </c>
      <c r="FW439" s="76">
        <v>12.47</v>
      </c>
      <c r="FX439" s="76">
        <v>238730</v>
      </c>
      <c r="FY439" s="76">
        <v>1889.0902708171336</v>
      </c>
      <c r="FZ439" s="76">
        <v>12.467000000000001</v>
      </c>
      <c r="GA439" s="76">
        <v>0</v>
      </c>
      <c r="GB439" s="76">
        <v>0</v>
      </c>
      <c r="GC439" s="62">
        <v>12.464</v>
      </c>
      <c r="GD439" s="62">
        <v>0</v>
      </c>
      <c r="GE439" s="62">
        <v>0</v>
      </c>
      <c r="GF439" s="62">
        <v>12.461</v>
      </c>
      <c r="GG439" s="62">
        <v>0</v>
      </c>
      <c r="GH439" s="62">
        <v>0</v>
      </c>
      <c r="GI439" s="62">
        <v>12.458</v>
      </c>
      <c r="GJ439" s="62">
        <v>380</v>
      </c>
      <c r="GK439" s="62">
        <v>3.1681078245976311</v>
      </c>
      <c r="GL439" s="62">
        <v>12.454000000000001</v>
      </c>
      <c r="GM439" s="62">
        <v>0</v>
      </c>
      <c r="GN439" s="62">
        <v>0</v>
      </c>
      <c r="GO439" s="62">
        <v>12.45</v>
      </c>
      <c r="GP439" s="62">
        <v>17530</v>
      </c>
      <c r="GQ439" s="62">
        <v>150.26754470479929</v>
      </c>
      <c r="GR439" s="62">
        <v>12.45</v>
      </c>
      <c r="GS439" s="62">
        <v>0</v>
      </c>
      <c r="GT439" s="62">
        <v>0</v>
      </c>
      <c r="GU439" s="62">
        <v>12.45</v>
      </c>
      <c r="GV439" s="62">
        <v>190</v>
      </c>
      <c r="GW439" s="62">
        <v>1.6435141080989317</v>
      </c>
      <c r="GX439" s="62">
        <v>12.45</v>
      </c>
      <c r="GY439" s="62">
        <v>0</v>
      </c>
      <c r="GZ439" s="62">
        <v>0</v>
      </c>
      <c r="HA439" s="62">
        <v>12.45</v>
      </c>
      <c r="HB439" s="62">
        <v>14750</v>
      </c>
      <c r="HC439" s="62">
        <v>126.94475139401466</v>
      </c>
      <c r="HD439" s="62">
        <v>12.45</v>
      </c>
      <c r="HE439" s="62">
        <v>0</v>
      </c>
      <c r="HF439" s="62">
        <v>0</v>
      </c>
      <c r="HG439" s="62">
        <v>0</v>
      </c>
      <c r="HH439" s="62">
        <v>0</v>
      </c>
      <c r="HI439" s="62">
        <v>0</v>
      </c>
      <c r="HJ439" s="62">
        <v>0</v>
      </c>
      <c r="HK439" s="62">
        <v>0</v>
      </c>
      <c r="HL439" s="62">
        <v>0</v>
      </c>
      <c r="HM439" s="62">
        <v>12.45</v>
      </c>
      <c r="HN439" s="62">
        <v>0</v>
      </c>
      <c r="HO439" s="62">
        <v>0</v>
      </c>
      <c r="HP439" s="62">
        <v>0</v>
      </c>
      <c r="HQ439" s="62">
        <v>0</v>
      </c>
      <c r="HR439" s="62">
        <v>0</v>
      </c>
    </row>
    <row r="440" spans="32:226" s="43" customFormat="1">
      <c r="AF440" s="54">
        <v>42642</v>
      </c>
      <c r="AG440" s="43">
        <v>13.77</v>
      </c>
      <c r="AH440" s="43">
        <v>169810</v>
      </c>
      <c r="AI440" s="43">
        <f t="shared" si="94"/>
        <v>169810</v>
      </c>
      <c r="AK440" s="58">
        <f t="shared" si="95"/>
        <v>42206</v>
      </c>
      <c r="AL440" s="43">
        <f t="shared" si="100"/>
        <v>435</v>
      </c>
      <c r="AM440" s="43">
        <f>IF(AK440="","",NETWORKDAYS(AK440,$AM$2,FERIADOS!$A$1:$A$830)-1)</f>
        <v>365</v>
      </c>
      <c r="AN440" s="63">
        <v>3.1718000000000002</v>
      </c>
      <c r="AO440" s="43">
        <f t="shared" si="96"/>
        <v>13.33</v>
      </c>
      <c r="AP440" s="50">
        <f t="shared" si="97"/>
        <v>244025</v>
      </c>
      <c r="AQ440" s="59">
        <f t="shared" si="99"/>
        <v>820.28003135727215</v>
      </c>
      <c r="AR440" s="59">
        <f t="shared" si="98"/>
        <v>0</v>
      </c>
      <c r="AS440" s="72">
        <v>42206</v>
      </c>
      <c r="AT440" s="73">
        <v>4298.557797243544</v>
      </c>
      <c r="AU440" s="62">
        <v>0</v>
      </c>
      <c r="AV440" s="62">
        <v>0</v>
      </c>
      <c r="AW440" s="62">
        <v>0</v>
      </c>
      <c r="AX440" s="62">
        <v>0</v>
      </c>
      <c r="AY440" s="62">
        <v>0</v>
      </c>
      <c r="AZ440" s="62">
        <v>0</v>
      </c>
      <c r="BA440" s="62">
        <v>13.935</v>
      </c>
      <c r="BB440" s="62">
        <v>92025</v>
      </c>
      <c r="BC440" s="62">
        <v>51.151046067050657</v>
      </c>
      <c r="BD440" s="62">
        <v>13.861000000000001</v>
      </c>
      <c r="BE440" s="62">
        <v>83930</v>
      </c>
      <c r="BF440" s="62">
        <v>28.136013902989117</v>
      </c>
      <c r="BG440" s="62">
        <v>13.98</v>
      </c>
      <c r="BH440" s="62">
        <v>6655</v>
      </c>
      <c r="BI440" s="62">
        <v>5.1342104338851344</v>
      </c>
      <c r="BJ440" s="62">
        <v>13.97</v>
      </c>
      <c r="BK440" s="62">
        <v>1520</v>
      </c>
      <c r="BL440" s="62">
        <v>1.4786699185254775</v>
      </c>
      <c r="BM440" s="62">
        <v>13.99</v>
      </c>
      <c r="BN440" s="74">
        <v>90445</v>
      </c>
      <c r="BO440" s="75">
        <v>107.53707470395844</v>
      </c>
      <c r="BP440" s="62">
        <v>13.984999999999999</v>
      </c>
      <c r="BQ440" s="62">
        <v>10</v>
      </c>
      <c r="BR440" s="62">
        <v>1.3814195714205429E-2</v>
      </c>
      <c r="BS440" s="62">
        <v>13.965999999999999</v>
      </c>
      <c r="BT440" s="62">
        <v>0</v>
      </c>
      <c r="BU440" s="62">
        <v>0</v>
      </c>
      <c r="BV440" s="62">
        <v>13.95</v>
      </c>
      <c r="BW440" s="62">
        <v>14495</v>
      </c>
      <c r="BX440" s="62">
        <v>25.568203666436457</v>
      </c>
      <c r="BY440" s="62">
        <v>13.9</v>
      </c>
      <c r="BZ440" s="62">
        <v>400</v>
      </c>
      <c r="CA440" s="62">
        <v>0.77825713203676727</v>
      </c>
      <c r="CB440" s="62">
        <v>13.846</v>
      </c>
      <c r="CC440" s="62">
        <v>0</v>
      </c>
      <c r="CD440" s="62">
        <v>0</v>
      </c>
      <c r="CE440" s="62">
        <v>13.8</v>
      </c>
      <c r="CF440" s="62">
        <v>37215</v>
      </c>
      <c r="CG440" s="62">
        <v>86.501033348971674</v>
      </c>
      <c r="CH440" s="62">
        <v>0</v>
      </c>
      <c r="CI440" s="62">
        <v>0</v>
      </c>
      <c r="CJ440" s="62">
        <v>0</v>
      </c>
      <c r="CK440" s="62">
        <v>0</v>
      </c>
      <c r="CL440" s="62">
        <v>0</v>
      </c>
      <c r="CM440" s="62">
        <v>0</v>
      </c>
      <c r="CN440" s="62">
        <v>13.58</v>
      </c>
      <c r="CO440" s="62">
        <v>2955</v>
      </c>
      <c r="CP440" s="62">
        <v>8.4861267219074428</v>
      </c>
      <c r="CQ440" s="62">
        <v>0</v>
      </c>
      <c r="CR440" s="62">
        <v>0</v>
      </c>
      <c r="CS440" s="62">
        <v>0</v>
      </c>
      <c r="CT440" s="62">
        <v>0</v>
      </c>
      <c r="CU440" s="62">
        <v>0</v>
      </c>
      <c r="CV440" s="62">
        <v>0</v>
      </c>
      <c r="CW440" s="62">
        <v>0</v>
      </c>
      <c r="CX440" s="62">
        <v>244025</v>
      </c>
      <c r="CY440" s="62">
        <v>820.28003135727215</v>
      </c>
      <c r="CZ440" s="62">
        <v>0</v>
      </c>
      <c r="DA440" s="62">
        <v>0</v>
      </c>
      <c r="DB440" s="62">
        <v>0</v>
      </c>
      <c r="DC440" s="62">
        <v>0</v>
      </c>
      <c r="DD440" s="62">
        <v>0</v>
      </c>
      <c r="DE440" s="62">
        <v>0</v>
      </c>
      <c r="DF440" s="62">
        <v>13.11</v>
      </c>
      <c r="DG440" s="62">
        <v>1090</v>
      </c>
      <c r="DH440" s="62">
        <v>4.1937001046892926</v>
      </c>
      <c r="DI440" s="62">
        <v>0</v>
      </c>
      <c r="DJ440" s="62">
        <v>0</v>
      </c>
      <c r="DK440" s="62">
        <v>0</v>
      </c>
      <c r="DL440" s="62">
        <v>0</v>
      </c>
      <c r="DM440" s="62">
        <v>0</v>
      </c>
      <c r="DN440" s="62">
        <v>0</v>
      </c>
      <c r="DO440" s="62">
        <v>12.97</v>
      </c>
      <c r="DP440" s="62">
        <v>18830</v>
      </c>
      <c r="DQ440" s="62">
        <v>80.610772090913017</v>
      </c>
      <c r="DR440" s="62">
        <v>0</v>
      </c>
      <c r="DS440" s="62">
        <v>0</v>
      </c>
      <c r="DT440" s="62">
        <v>0</v>
      </c>
      <c r="DU440" s="62">
        <v>0</v>
      </c>
      <c r="DV440" s="62">
        <v>0</v>
      </c>
      <c r="DW440" s="62">
        <v>0</v>
      </c>
      <c r="DX440" s="62">
        <v>12.84</v>
      </c>
      <c r="DY440" s="62">
        <v>5910</v>
      </c>
      <c r="DZ440" s="62">
        <v>27.835071708154164</v>
      </c>
      <c r="EA440" s="62"/>
      <c r="EB440" s="62"/>
      <c r="EC440" s="62"/>
      <c r="ED440" s="62"/>
      <c r="EE440" s="62"/>
      <c r="EF440" s="62"/>
      <c r="EG440" s="62">
        <v>12.7</v>
      </c>
      <c r="EH440" s="62">
        <v>147255</v>
      </c>
      <c r="EI440" s="62">
        <v>750.92375313988362</v>
      </c>
      <c r="EJ440" s="62"/>
      <c r="EK440" s="62">
        <v>0</v>
      </c>
      <c r="EL440" s="62">
        <v>0</v>
      </c>
      <c r="EM440" s="62">
        <v>0</v>
      </c>
      <c r="EN440" s="62">
        <v>0</v>
      </c>
      <c r="EO440" s="62">
        <v>0</v>
      </c>
      <c r="EP440" s="62">
        <v>12.62</v>
      </c>
      <c r="EQ440" s="62">
        <v>40</v>
      </c>
      <c r="ER440" s="62">
        <v>0.21838567621439209</v>
      </c>
      <c r="ES440" s="62">
        <v>12.59</v>
      </c>
      <c r="ET440" s="62">
        <v>8550</v>
      </c>
      <c r="EU440" s="62">
        <v>49.588291586795386</v>
      </c>
      <c r="EV440" s="62">
        <v>12.535</v>
      </c>
      <c r="EW440" s="62">
        <v>0</v>
      </c>
      <c r="EX440" s="62">
        <v>0</v>
      </c>
      <c r="EY440" s="62">
        <v>12.5</v>
      </c>
      <c r="EZ440" s="62">
        <v>81790</v>
      </c>
      <c r="FA440" s="62">
        <v>525.13916376936822</v>
      </c>
      <c r="FB440" s="62">
        <v>12.484</v>
      </c>
      <c r="FC440" s="62">
        <v>0</v>
      </c>
      <c r="FD440" s="62">
        <v>0</v>
      </c>
      <c r="FE440" s="62">
        <v>12.47</v>
      </c>
      <c r="FF440" s="62">
        <v>14745</v>
      </c>
      <c r="FG440" s="62">
        <v>102.22625671483578</v>
      </c>
      <c r="FH440" s="62">
        <v>12.422000000000001</v>
      </c>
      <c r="FI440" s="62">
        <v>0</v>
      </c>
      <c r="FJ440" s="62">
        <v>0</v>
      </c>
      <c r="FK440" s="62">
        <v>12.38</v>
      </c>
      <c r="FL440" s="76">
        <v>2780</v>
      </c>
      <c r="FM440" s="76">
        <v>20.616217258395167</v>
      </c>
      <c r="FN440" s="76">
        <v>12.371</v>
      </c>
      <c r="FO440" s="76">
        <v>0</v>
      </c>
      <c r="FP440" s="76">
        <v>0</v>
      </c>
      <c r="FQ440" s="76">
        <v>12.364000000000001</v>
      </c>
      <c r="FR440" s="76">
        <v>70</v>
      </c>
      <c r="FS440" s="76">
        <v>0.54477540533898838</v>
      </c>
      <c r="FT440" s="76">
        <v>12.356</v>
      </c>
      <c r="FU440" s="76">
        <v>0</v>
      </c>
      <c r="FV440" s="76">
        <v>0</v>
      </c>
      <c r="FW440" s="76">
        <v>12.35</v>
      </c>
      <c r="FX440" s="76">
        <v>154070</v>
      </c>
      <c r="FY440" s="76">
        <v>1247.6762249050209</v>
      </c>
      <c r="FZ440" s="76">
        <v>12.345000000000001</v>
      </c>
      <c r="GA440" s="76">
        <v>0</v>
      </c>
      <c r="GB440" s="76">
        <v>0</v>
      </c>
      <c r="GC440" s="62">
        <v>12.340999999999999</v>
      </c>
      <c r="GD440" s="62">
        <v>0</v>
      </c>
      <c r="GE440" s="62">
        <v>0</v>
      </c>
      <c r="GF440" s="62">
        <v>12.336</v>
      </c>
      <c r="GG440" s="62">
        <v>0</v>
      </c>
      <c r="GH440" s="62">
        <v>0</v>
      </c>
      <c r="GI440" s="62">
        <v>12.333</v>
      </c>
      <c r="GJ440" s="62">
        <v>400</v>
      </c>
      <c r="GK440" s="62">
        <v>3.4172062641150882</v>
      </c>
      <c r="GL440" s="62">
        <v>12.326000000000001</v>
      </c>
      <c r="GM440" s="62">
        <v>0</v>
      </c>
      <c r="GN440" s="62">
        <v>0</v>
      </c>
      <c r="GO440" s="62">
        <v>12.32</v>
      </c>
      <c r="GP440" s="62">
        <v>26075</v>
      </c>
      <c r="GQ440" s="62">
        <v>229.35637381535508</v>
      </c>
      <c r="GR440" s="62">
        <v>12.323</v>
      </c>
      <c r="GS440" s="62">
        <v>0</v>
      </c>
      <c r="GT440" s="62">
        <v>0</v>
      </c>
      <c r="GU440" s="62">
        <v>12.326000000000001</v>
      </c>
      <c r="GV440" s="62">
        <v>115</v>
      </c>
      <c r="GW440" s="62">
        <v>1.0213430593991191</v>
      </c>
      <c r="GX440" s="62">
        <v>12.327999999999999</v>
      </c>
      <c r="GY440" s="62">
        <v>0</v>
      </c>
      <c r="GZ440" s="62">
        <v>0</v>
      </c>
      <c r="HA440" s="62">
        <v>12.33</v>
      </c>
      <c r="HB440" s="62">
        <v>13585</v>
      </c>
      <c r="HC440" s="62">
        <v>120.1257802963181</v>
      </c>
      <c r="HD440" s="62">
        <v>12.33</v>
      </c>
      <c r="HE440" s="62">
        <v>0</v>
      </c>
      <c r="HF440" s="62">
        <v>0</v>
      </c>
      <c r="HG440" s="62">
        <v>0</v>
      </c>
      <c r="HH440" s="62">
        <v>0</v>
      </c>
      <c r="HI440" s="62">
        <v>0</v>
      </c>
      <c r="HJ440" s="62">
        <v>0</v>
      </c>
      <c r="HK440" s="62">
        <v>0</v>
      </c>
      <c r="HL440" s="62">
        <v>0</v>
      </c>
      <c r="HM440" s="62">
        <v>12.33</v>
      </c>
      <c r="HN440" s="62">
        <v>0</v>
      </c>
      <c r="HO440" s="62">
        <v>0</v>
      </c>
      <c r="HP440" s="62">
        <v>0</v>
      </c>
      <c r="HQ440" s="62">
        <v>0</v>
      </c>
      <c r="HR440" s="62">
        <v>0</v>
      </c>
    </row>
    <row r="441" spans="32:226" s="43" customFormat="1">
      <c r="AF441" s="54">
        <v>42643</v>
      </c>
      <c r="AG441" s="43">
        <v>13.77</v>
      </c>
      <c r="AH441" s="43">
        <v>191935</v>
      </c>
      <c r="AI441" s="43">
        <f t="shared" si="94"/>
        <v>191935</v>
      </c>
      <c r="AK441" s="58">
        <f t="shared" si="95"/>
        <v>42205</v>
      </c>
      <c r="AL441" s="43">
        <f t="shared" si="100"/>
        <v>436</v>
      </c>
      <c r="AM441" s="43">
        <f>IF(AK441="","",NETWORKDAYS(AK441,$AM$2,FERIADOS!$A$1:$A$830)-1)</f>
        <v>366</v>
      </c>
      <c r="AN441" s="63">
        <v>3.1960000000000002</v>
      </c>
      <c r="AO441" s="43">
        <f t="shared" si="96"/>
        <v>13.33</v>
      </c>
      <c r="AP441" s="50">
        <f t="shared" si="97"/>
        <v>365685</v>
      </c>
      <c r="AQ441" s="59">
        <f t="shared" si="99"/>
        <v>1222.6623953326327</v>
      </c>
      <c r="AR441" s="59">
        <f t="shared" si="98"/>
        <v>0</v>
      </c>
      <c r="AS441" s="72">
        <v>42205</v>
      </c>
      <c r="AT441" s="73">
        <v>4626.2597018463248</v>
      </c>
      <c r="AU441" s="62">
        <v>0</v>
      </c>
      <c r="AV441" s="62">
        <v>0</v>
      </c>
      <c r="AW441" s="62">
        <v>0</v>
      </c>
      <c r="AX441" s="62">
        <v>0</v>
      </c>
      <c r="AY441" s="62">
        <v>0</v>
      </c>
      <c r="AZ441" s="62">
        <v>0</v>
      </c>
      <c r="BA441" s="62">
        <v>13.94</v>
      </c>
      <c r="BB441" s="62">
        <v>147385</v>
      </c>
      <c r="BC441" s="62">
        <v>82.818170543943623</v>
      </c>
      <c r="BD441" s="62">
        <v>13.86</v>
      </c>
      <c r="BE441" s="62">
        <v>347605</v>
      </c>
      <c r="BF441" s="62">
        <v>119.3161574396416</v>
      </c>
      <c r="BG441" s="62">
        <v>13.95</v>
      </c>
      <c r="BH441" s="62">
        <v>7660</v>
      </c>
      <c r="BI441" s="62">
        <v>5.9440799499406118</v>
      </c>
      <c r="BJ441" s="62">
        <v>13.974</v>
      </c>
      <c r="BK441" s="62">
        <v>300</v>
      </c>
      <c r="BL441" s="62">
        <v>0.29258128756663287</v>
      </c>
      <c r="BM441" s="62">
        <v>13.99</v>
      </c>
      <c r="BN441" s="74">
        <v>320920</v>
      </c>
      <c r="BO441" s="75">
        <v>381.77189182710947</v>
      </c>
      <c r="BP441" s="62">
        <v>13.99</v>
      </c>
      <c r="BQ441" s="62">
        <v>5100</v>
      </c>
      <c r="BR441" s="62">
        <v>7.0395521002710471</v>
      </c>
      <c r="BS441" s="62">
        <v>13.978999999999999</v>
      </c>
      <c r="BT441" s="62">
        <v>0</v>
      </c>
      <c r="BU441" s="62">
        <v>0</v>
      </c>
      <c r="BV441" s="62">
        <v>13.97</v>
      </c>
      <c r="BW441" s="62">
        <v>13795</v>
      </c>
      <c r="BX441" s="62">
        <v>24.266576710072879</v>
      </c>
      <c r="BY441" s="62">
        <v>13.92</v>
      </c>
      <c r="BZ441" s="62">
        <v>3855</v>
      </c>
      <c r="CA441" s="62">
        <v>7.4754358115499047</v>
      </c>
      <c r="CB441" s="62">
        <v>13.86</v>
      </c>
      <c r="CC441" s="62">
        <v>1815</v>
      </c>
      <c r="CD441" s="62">
        <v>3.8564623068205934</v>
      </c>
      <c r="CE441" s="62">
        <v>13.81</v>
      </c>
      <c r="CF441" s="62">
        <v>62620</v>
      </c>
      <c r="CG441" s="62">
        <v>144.95440191308569</v>
      </c>
      <c r="CH441" s="62">
        <v>0</v>
      </c>
      <c r="CI441" s="62">
        <v>0</v>
      </c>
      <c r="CJ441" s="62">
        <v>0</v>
      </c>
      <c r="CK441" s="62">
        <v>0</v>
      </c>
      <c r="CL441" s="62">
        <v>0</v>
      </c>
      <c r="CM441" s="62">
        <v>0</v>
      </c>
      <c r="CN441" s="62">
        <v>13.58</v>
      </c>
      <c r="CO441" s="62">
        <v>3915</v>
      </c>
      <c r="CP441" s="62">
        <v>11.188957441020969</v>
      </c>
      <c r="CQ441" s="62">
        <v>0</v>
      </c>
      <c r="CR441" s="62">
        <v>0</v>
      </c>
      <c r="CS441" s="62">
        <v>0</v>
      </c>
      <c r="CT441" s="62">
        <v>0</v>
      </c>
      <c r="CU441" s="62">
        <v>0</v>
      </c>
      <c r="CV441" s="62">
        <v>0</v>
      </c>
      <c r="CW441" s="62">
        <v>0</v>
      </c>
      <c r="CX441" s="62">
        <v>365685</v>
      </c>
      <c r="CY441" s="62">
        <v>1222.6623953326327</v>
      </c>
      <c r="CZ441" s="62">
        <v>0</v>
      </c>
      <c r="DA441" s="62">
        <v>0</v>
      </c>
      <c r="DB441" s="62">
        <v>0</v>
      </c>
      <c r="DC441" s="62">
        <v>0</v>
      </c>
      <c r="DD441" s="62">
        <v>0</v>
      </c>
      <c r="DE441" s="62">
        <v>0</v>
      </c>
      <c r="DF441" s="62">
        <v>13.13</v>
      </c>
      <c r="DG441" s="62">
        <v>2100</v>
      </c>
      <c r="DH441" s="62">
        <v>8.0293472940482591</v>
      </c>
      <c r="DI441" s="62">
        <v>0</v>
      </c>
      <c r="DJ441" s="62">
        <v>0</v>
      </c>
      <c r="DK441" s="62">
        <v>0</v>
      </c>
      <c r="DL441" s="62">
        <v>0</v>
      </c>
      <c r="DM441" s="62">
        <v>0</v>
      </c>
      <c r="DN441" s="62">
        <v>0</v>
      </c>
      <c r="DO441" s="62">
        <v>12.98</v>
      </c>
      <c r="DP441" s="62">
        <v>15935</v>
      </c>
      <c r="DQ441" s="62">
        <v>67.78845751353812</v>
      </c>
      <c r="DR441" s="62">
        <v>0</v>
      </c>
      <c r="DS441" s="62">
        <v>0</v>
      </c>
      <c r="DT441" s="62">
        <v>0</v>
      </c>
      <c r="DU441" s="62">
        <v>0</v>
      </c>
      <c r="DV441" s="62">
        <v>0</v>
      </c>
      <c r="DW441" s="62">
        <v>0</v>
      </c>
      <c r="DX441" s="62">
        <v>12.87</v>
      </c>
      <c r="DY441" s="62">
        <v>2370</v>
      </c>
      <c r="DZ441" s="62">
        <v>11.083005742239266</v>
      </c>
      <c r="EA441" s="62"/>
      <c r="EB441" s="62"/>
      <c r="EC441" s="62"/>
      <c r="ED441" s="62"/>
      <c r="EE441" s="62"/>
      <c r="EF441" s="62"/>
      <c r="EG441" s="62">
        <v>12.76</v>
      </c>
      <c r="EH441" s="62">
        <v>183830</v>
      </c>
      <c r="EI441" s="62">
        <v>929.70371249697575</v>
      </c>
      <c r="EJ441" s="62"/>
      <c r="EK441" s="62">
        <v>0</v>
      </c>
      <c r="EL441" s="62">
        <v>0</v>
      </c>
      <c r="EM441" s="62">
        <v>0</v>
      </c>
      <c r="EN441" s="62">
        <v>0</v>
      </c>
      <c r="EO441" s="62">
        <v>0</v>
      </c>
      <c r="EP441" s="62">
        <v>12.69</v>
      </c>
      <c r="EQ441" s="62">
        <v>1320</v>
      </c>
      <c r="ER441" s="62">
        <v>7.14298005141689</v>
      </c>
      <c r="ES441" s="62">
        <v>12.67</v>
      </c>
      <c r="ET441" s="62">
        <v>13125</v>
      </c>
      <c r="EU441" s="62">
        <v>75.401497242061296</v>
      </c>
      <c r="EV441" s="62">
        <v>12.65</v>
      </c>
      <c r="EW441" s="62">
        <v>30</v>
      </c>
      <c r="EX441" s="62">
        <v>0.18179907075993859</v>
      </c>
      <c r="EY441" s="62">
        <v>12.61</v>
      </c>
      <c r="EZ441" s="62">
        <v>62380</v>
      </c>
      <c r="FA441" s="62">
        <v>396.03573894861387</v>
      </c>
      <c r="FB441" s="62">
        <v>12.6</v>
      </c>
      <c r="FC441" s="62">
        <v>25</v>
      </c>
      <c r="FD441" s="62">
        <v>0.1651529764886972</v>
      </c>
      <c r="FE441" s="62">
        <v>12.592000000000001</v>
      </c>
      <c r="FF441" s="62">
        <v>2760</v>
      </c>
      <c r="FG441" s="62">
        <v>18.899221499853731</v>
      </c>
      <c r="FH441" s="62">
        <v>12.585000000000001</v>
      </c>
      <c r="FI441" s="62">
        <v>0</v>
      </c>
      <c r="FJ441" s="62">
        <v>0</v>
      </c>
      <c r="FK441" s="62">
        <v>12.54</v>
      </c>
      <c r="FL441" s="76">
        <v>12225</v>
      </c>
      <c r="FM441" s="76">
        <v>89.317721612897813</v>
      </c>
      <c r="FN441" s="76">
        <v>12.54</v>
      </c>
      <c r="FO441" s="76">
        <v>0</v>
      </c>
      <c r="FP441" s="76">
        <v>0</v>
      </c>
      <c r="FQ441" s="76">
        <v>12.54</v>
      </c>
      <c r="FR441" s="76">
        <v>130</v>
      </c>
      <c r="FS441" s="76">
        <v>0.99513264792085288</v>
      </c>
      <c r="FT441" s="76">
        <v>12.529</v>
      </c>
      <c r="FU441" s="76">
        <v>0</v>
      </c>
      <c r="FV441" s="76">
        <v>0</v>
      </c>
      <c r="FW441" s="76">
        <v>12.52</v>
      </c>
      <c r="FX441" s="76">
        <v>90760</v>
      </c>
      <c r="FY441" s="76">
        <v>722.54890708088021</v>
      </c>
      <c r="FZ441" s="76">
        <v>12.516999999999999</v>
      </c>
      <c r="GA441" s="76">
        <v>0</v>
      </c>
      <c r="GB441" s="76">
        <v>0</v>
      </c>
      <c r="GC441" s="62">
        <v>12.513999999999999</v>
      </c>
      <c r="GD441" s="62">
        <v>10</v>
      </c>
      <c r="GE441" s="62">
        <v>8.1934609413266538E-2</v>
      </c>
      <c r="GF441" s="62">
        <v>12.510999999999999</v>
      </c>
      <c r="GG441" s="62">
        <v>0</v>
      </c>
      <c r="GH441" s="62">
        <v>0</v>
      </c>
      <c r="GI441" s="62">
        <v>12.507999999999999</v>
      </c>
      <c r="GJ441" s="62">
        <v>85</v>
      </c>
      <c r="GK441" s="62">
        <v>0.7124788550062805</v>
      </c>
      <c r="GL441" s="62">
        <v>12.504</v>
      </c>
      <c r="GM441" s="62">
        <v>0</v>
      </c>
      <c r="GN441" s="62">
        <v>0</v>
      </c>
      <c r="GO441" s="62">
        <v>12.5</v>
      </c>
      <c r="GP441" s="62">
        <v>24075</v>
      </c>
      <c r="GQ441" s="62">
        <v>207.35866350348985</v>
      </c>
      <c r="GR441" s="62">
        <v>12.503</v>
      </c>
      <c r="GS441" s="62">
        <v>0</v>
      </c>
      <c r="GT441" s="62">
        <v>0</v>
      </c>
      <c r="GU441" s="62">
        <v>12.506</v>
      </c>
      <c r="GV441" s="62">
        <v>80</v>
      </c>
      <c r="GW441" s="62">
        <v>0.6945748288962158</v>
      </c>
      <c r="GX441" s="62">
        <v>12.507999999999999</v>
      </c>
      <c r="GY441" s="62">
        <v>0</v>
      </c>
      <c r="GZ441" s="62">
        <v>0</v>
      </c>
      <c r="HA441" s="62">
        <v>12.51</v>
      </c>
      <c r="HB441" s="62">
        <v>9100</v>
      </c>
      <c r="HC441" s="62">
        <v>78.532713208168019</v>
      </c>
      <c r="HD441" s="62">
        <v>12.51</v>
      </c>
      <c r="HE441" s="62">
        <v>0</v>
      </c>
      <c r="HF441" s="62">
        <v>0</v>
      </c>
      <c r="HG441" s="62">
        <v>0</v>
      </c>
      <c r="HH441" s="62">
        <v>0</v>
      </c>
      <c r="HI441" s="62">
        <v>0</v>
      </c>
      <c r="HJ441" s="62">
        <v>0</v>
      </c>
      <c r="HK441" s="62">
        <v>0</v>
      </c>
      <c r="HL441" s="62">
        <v>0</v>
      </c>
      <c r="HM441" s="62">
        <v>12.51</v>
      </c>
      <c r="HN441" s="62">
        <v>0</v>
      </c>
      <c r="HO441" s="62">
        <v>0</v>
      </c>
      <c r="HP441" s="62">
        <v>0</v>
      </c>
      <c r="HQ441" s="62">
        <v>0</v>
      </c>
      <c r="HR441" s="62">
        <v>0</v>
      </c>
    </row>
    <row r="442" spans="32:226" s="43" customFormat="1">
      <c r="AF442" s="54">
        <v>42646</v>
      </c>
      <c r="AG442" s="43">
        <v>13.72</v>
      </c>
      <c r="AH442" s="43">
        <v>205145</v>
      </c>
      <c r="AI442" s="43">
        <f t="shared" si="94"/>
        <v>205145</v>
      </c>
      <c r="AK442" s="58">
        <f t="shared" si="95"/>
        <v>42202</v>
      </c>
      <c r="AL442" s="43">
        <f t="shared" si="100"/>
        <v>437</v>
      </c>
      <c r="AM442" s="43">
        <f>IF(AK442="","",NETWORKDAYS(AK442,$AM$2,FERIADOS!$A$1:$A$830)-1)</f>
        <v>367</v>
      </c>
      <c r="AN442" s="63">
        <v>3.1880999999999999</v>
      </c>
      <c r="AO442" s="43">
        <f t="shared" si="96"/>
        <v>13.45</v>
      </c>
      <c r="AP442" s="50">
        <f t="shared" si="97"/>
        <v>304245</v>
      </c>
      <c r="AQ442" s="59">
        <f t="shared" si="99"/>
        <v>1019.3845617107031</v>
      </c>
      <c r="AR442" s="59">
        <f t="shared" si="98"/>
        <v>0</v>
      </c>
      <c r="AS442" s="72">
        <v>42202</v>
      </c>
      <c r="AT442" s="73">
        <v>4197.3052638430036</v>
      </c>
      <c r="AU442" s="62">
        <v>0</v>
      </c>
      <c r="AV442" s="62">
        <v>0</v>
      </c>
      <c r="AW442" s="62">
        <v>0</v>
      </c>
      <c r="AX442" s="62">
        <v>0</v>
      </c>
      <c r="AY442" s="62">
        <v>0</v>
      </c>
      <c r="AZ442" s="62">
        <v>0</v>
      </c>
      <c r="BA442" s="62">
        <v>13.96</v>
      </c>
      <c r="BB442" s="62">
        <v>129895</v>
      </c>
      <c r="BC442" s="62">
        <v>74.497215730759663</v>
      </c>
      <c r="BD442" s="62">
        <v>13.882999999999999</v>
      </c>
      <c r="BE442" s="62">
        <v>13615</v>
      </c>
      <c r="BF442" s="62">
        <v>4.8277723644421657</v>
      </c>
      <c r="BG442" s="62">
        <v>14.02</v>
      </c>
      <c r="BH442" s="62">
        <v>850</v>
      </c>
      <c r="BI442" s="62">
        <v>0.66928029113475218</v>
      </c>
      <c r="BJ442" s="62">
        <v>14.01</v>
      </c>
      <c r="BK442" s="62">
        <v>440</v>
      </c>
      <c r="BL442" s="62">
        <v>0.43434444865887051</v>
      </c>
      <c r="BM442" s="62">
        <v>14.02</v>
      </c>
      <c r="BN442" s="74">
        <v>194420</v>
      </c>
      <c r="BO442" s="75">
        <v>233.64570849145167</v>
      </c>
      <c r="BP442" s="62">
        <v>14.010999999999999</v>
      </c>
      <c r="BQ442" s="62">
        <v>5340</v>
      </c>
      <c r="BR442" s="62">
        <v>7.4374395151596921</v>
      </c>
      <c r="BS442" s="62">
        <v>14.005000000000001</v>
      </c>
      <c r="BT442" s="62">
        <v>4695</v>
      </c>
      <c r="BU442" s="62">
        <v>7.3733562585306442</v>
      </c>
      <c r="BV442" s="62">
        <v>14</v>
      </c>
      <c r="BW442" s="62">
        <v>17415</v>
      </c>
      <c r="BX442" s="62">
        <v>30.853998898378482</v>
      </c>
      <c r="BY442" s="62">
        <v>13.96</v>
      </c>
      <c r="BZ442" s="62">
        <v>1650</v>
      </c>
      <c r="CA442" s="62">
        <v>3.220127125557001</v>
      </c>
      <c r="CB442" s="62">
        <v>13.9</v>
      </c>
      <c r="CC442" s="62">
        <v>1810</v>
      </c>
      <c r="CD442" s="62">
        <v>3.8685185590837476</v>
      </c>
      <c r="CE442" s="62">
        <v>13.87</v>
      </c>
      <c r="CF442" s="62">
        <v>29230</v>
      </c>
      <c r="CG442" s="62">
        <v>68.007538397430039</v>
      </c>
      <c r="CH442" s="62">
        <v>0</v>
      </c>
      <c r="CI442" s="62">
        <v>0</v>
      </c>
      <c r="CJ442" s="62">
        <v>0</v>
      </c>
      <c r="CK442" s="62">
        <v>0</v>
      </c>
      <c r="CL442" s="62">
        <v>0</v>
      </c>
      <c r="CM442" s="62">
        <v>0</v>
      </c>
      <c r="CN442" s="62">
        <v>13.67</v>
      </c>
      <c r="CO442" s="62">
        <v>1025</v>
      </c>
      <c r="CP442" s="62">
        <v>2.9396592145430587</v>
      </c>
      <c r="CQ442" s="62">
        <v>0</v>
      </c>
      <c r="CR442" s="62">
        <v>0</v>
      </c>
      <c r="CS442" s="62">
        <v>0</v>
      </c>
      <c r="CT442" s="62">
        <v>0</v>
      </c>
      <c r="CU442" s="62">
        <v>0</v>
      </c>
      <c r="CV442" s="62">
        <v>0</v>
      </c>
      <c r="CW442" s="62">
        <v>0</v>
      </c>
      <c r="CX442" s="62">
        <v>304245</v>
      </c>
      <c r="CY442" s="62">
        <v>1019.3845617107031</v>
      </c>
      <c r="CZ442" s="62">
        <v>0</v>
      </c>
      <c r="DA442" s="62">
        <v>0</v>
      </c>
      <c r="DB442" s="62">
        <v>0</v>
      </c>
      <c r="DC442" s="62">
        <v>0</v>
      </c>
      <c r="DD442" s="62">
        <v>0</v>
      </c>
      <c r="DE442" s="62">
        <v>0</v>
      </c>
      <c r="DF442" s="62">
        <v>13.24</v>
      </c>
      <c r="DG442" s="62">
        <v>1965</v>
      </c>
      <c r="DH442" s="62">
        <v>7.5257638959515587</v>
      </c>
      <c r="DI442" s="62">
        <v>0</v>
      </c>
      <c r="DJ442" s="62">
        <v>0</v>
      </c>
      <c r="DK442" s="62">
        <v>0</v>
      </c>
      <c r="DL442" s="62">
        <v>0</v>
      </c>
      <c r="DM442" s="62">
        <v>0</v>
      </c>
      <c r="DN442" s="62">
        <v>0</v>
      </c>
      <c r="DO442" s="62">
        <v>13.11</v>
      </c>
      <c r="DP442" s="62">
        <v>15035</v>
      </c>
      <c r="DQ442" s="62">
        <v>64.000110725037132</v>
      </c>
      <c r="DR442" s="62">
        <v>0</v>
      </c>
      <c r="DS442" s="62">
        <v>0</v>
      </c>
      <c r="DT442" s="62">
        <v>0</v>
      </c>
      <c r="DU442" s="62">
        <v>0</v>
      </c>
      <c r="DV442" s="62">
        <v>0</v>
      </c>
      <c r="DW442" s="62">
        <v>0</v>
      </c>
      <c r="DX442" s="62">
        <v>12.98</v>
      </c>
      <c r="DY442" s="62">
        <v>1935</v>
      </c>
      <c r="DZ442" s="62">
        <v>9.0548601954878496</v>
      </c>
      <c r="EA442" s="62"/>
      <c r="EB442" s="62"/>
      <c r="EC442" s="62"/>
      <c r="ED442" s="62"/>
      <c r="EE442" s="62"/>
      <c r="EF442" s="62"/>
      <c r="EG442" s="62">
        <v>12.89</v>
      </c>
      <c r="EH442" s="62">
        <v>192135</v>
      </c>
      <c r="EI442" s="62">
        <v>971.36260339221462</v>
      </c>
      <c r="EJ442" s="62"/>
      <c r="EK442" s="62">
        <v>0</v>
      </c>
      <c r="EL442" s="62">
        <v>0</v>
      </c>
      <c r="EM442" s="62">
        <v>0</v>
      </c>
      <c r="EN442" s="62">
        <v>0</v>
      </c>
      <c r="EO442" s="62">
        <v>0</v>
      </c>
      <c r="EP442" s="62">
        <v>12.81</v>
      </c>
      <c r="EQ442" s="62">
        <v>600</v>
      </c>
      <c r="ER442" s="62">
        <v>3.2453452817339992</v>
      </c>
      <c r="ES442" s="62">
        <v>12.79</v>
      </c>
      <c r="ET442" s="62">
        <v>11170</v>
      </c>
      <c r="EU442" s="62">
        <v>64.116214698417579</v>
      </c>
      <c r="EV442" s="62">
        <v>12.752000000000001</v>
      </c>
      <c r="EW442" s="62">
        <v>215</v>
      </c>
      <c r="EX442" s="62">
        <v>1.3021757050096081</v>
      </c>
      <c r="EY442" s="62">
        <v>12.72</v>
      </c>
      <c r="EZ442" s="62">
        <v>74855</v>
      </c>
      <c r="FA442" s="62">
        <v>474.67716057287856</v>
      </c>
      <c r="FB442" s="62">
        <v>12.696999999999999</v>
      </c>
      <c r="FC442" s="62">
        <v>235</v>
      </c>
      <c r="FD442" s="62">
        <v>1.5509639882281456</v>
      </c>
      <c r="FE442" s="62">
        <v>12.7</v>
      </c>
      <c r="FF442" s="62">
        <v>2065</v>
      </c>
      <c r="FG442" s="62">
        <v>14.116013404011847</v>
      </c>
      <c r="FH442" s="62">
        <v>12.657</v>
      </c>
      <c r="FI442" s="62">
        <v>30</v>
      </c>
      <c r="FJ442" s="62">
        <v>0.21242376587298981</v>
      </c>
      <c r="FK442" s="62">
        <v>12.64</v>
      </c>
      <c r="FL442" s="76">
        <v>3820</v>
      </c>
      <c r="FM442" s="76">
        <v>27.855516336886698</v>
      </c>
      <c r="FN442" s="76">
        <v>12.634</v>
      </c>
      <c r="FO442" s="76">
        <v>25</v>
      </c>
      <c r="FP442" s="76">
        <v>0.18689639656746601</v>
      </c>
      <c r="FQ442" s="76">
        <v>12.629</v>
      </c>
      <c r="FR442" s="76">
        <v>20</v>
      </c>
      <c r="FS442" s="76">
        <v>0.15280995349100093</v>
      </c>
      <c r="FT442" s="76">
        <v>12.624000000000001</v>
      </c>
      <c r="FU442" s="76">
        <v>20</v>
      </c>
      <c r="FV442" s="76">
        <v>0.15598582547880199</v>
      </c>
      <c r="FW442" s="76">
        <v>12.62</v>
      </c>
      <c r="FX442" s="76">
        <v>121270</v>
      </c>
      <c r="FY442" s="76">
        <v>962.56449130903366</v>
      </c>
      <c r="FZ442" s="76">
        <v>12.615</v>
      </c>
      <c r="GA442" s="76">
        <v>20</v>
      </c>
      <c r="GB442" s="76">
        <v>0.16115605878579978</v>
      </c>
      <c r="GC442" s="62">
        <v>12.611000000000001</v>
      </c>
      <c r="GD442" s="62">
        <v>20</v>
      </c>
      <c r="GE442" s="62">
        <v>0.16333031016497909</v>
      </c>
      <c r="GF442" s="62">
        <v>12.606</v>
      </c>
      <c r="GG442" s="62">
        <v>0</v>
      </c>
      <c r="GH442" s="62">
        <v>0</v>
      </c>
      <c r="GI442" s="62">
        <v>12.603</v>
      </c>
      <c r="GJ442" s="62">
        <v>50</v>
      </c>
      <c r="GK442" s="62">
        <v>0.41757714233561632</v>
      </c>
      <c r="GL442" s="62">
        <v>12.596</v>
      </c>
      <c r="GM442" s="62">
        <v>0</v>
      </c>
      <c r="GN442" s="62">
        <v>0</v>
      </c>
      <c r="GO442" s="62">
        <v>12.59</v>
      </c>
      <c r="GP442" s="62">
        <v>8545</v>
      </c>
      <c r="GQ442" s="62">
        <v>73.289733972046307</v>
      </c>
      <c r="GR442" s="62">
        <v>12.587</v>
      </c>
      <c r="GS442" s="62">
        <v>5</v>
      </c>
      <c r="GT442" s="62">
        <v>4.3142317499503202E-2</v>
      </c>
      <c r="GU442" s="62">
        <v>12.584</v>
      </c>
      <c r="GV442" s="62">
        <v>30</v>
      </c>
      <c r="GW442" s="62">
        <v>0.25941271282219902</v>
      </c>
      <c r="GX442" s="62">
        <v>12.582000000000001</v>
      </c>
      <c r="GY442" s="62">
        <v>0</v>
      </c>
      <c r="GZ442" s="62">
        <v>0</v>
      </c>
      <c r="HA442" s="62">
        <v>12.58</v>
      </c>
      <c r="HB442" s="62">
        <v>7415</v>
      </c>
      <c r="HC442" s="62">
        <v>63.732054877214217</v>
      </c>
      <c r="HD442" s="62">
        <v>12.58</v>
      </c>
      <c r="HE442" s="62">
        <v>0</v>
      </c>
      <c r="HF442" s="62">
        <v>0</v>
      </c>
      <c r="HG442" s="62">
        <v>0</v>
      </c>
      <c r="HH442" s="62">
        <v>0</v>
      </c>
      <c r="HI442" s="62">
        <v>0</v>
      </c>
      <c r="HJ442" s="62">
        <v>0</v>
      </c>
      <c r="HK442" s="62">
        <v>0</v>
      </c>
      <c r="HL442" s="62">
        <v>0</v>
      </c>
      <c r="HM442" s="62">
        <v>12.58</v>
      </c>
      <c r="HN442" s="62">
        <v>0</v>
      </c>
      <c r="HO442" s="62">
        <v>0</v>
      </c>
      <c r="HP442" s="62">
        <v>0</v>
      </c>
      <c r="HQ442" s="62">
        <v>0</v>
      </c>
      <c r="HR442" s="62">
        <v>0</v>
      </c>
    </row>
    <row r="443" spans="32:226" s="43" customFormat="1">
      <c r="AF443" s="54">
        <v>42647</v>
      </c>
      <c r="AG443" s="43">
        <v>13.739000000000001</v>
      </c>
      <c r="AH443" s="43">
        <v>249533</v>
      </c>
      <c r="AI443" s="43">
        <f t="shared" si="94"/>
        <v>249533</v>
      </c>
      <c r="AK443" s="58">
        <f t="shared" si="95"/>
        <v>42201</v>
      </c>
      <c r="AL443" s="43">
        <f t="shared" si="100"/>
        <v>438</v>
      </c>
      <c r="AM443" s="43">
        <f>IF(AK443="","",NETWORKDAYS(AK443,$AM$2,FERIADOS!$A$1:$A$830)-1)</f>
        <v>368</v>
      </c>
      <c r="AN443" s="63">
        <v>3.1564999999999999</v>
      </c>
      <c r="AO443" s="43">
        <f t="shared" si="96"/>
        <v>13.54</v>
      </c>
      <c r="AP443" s="50">
        <f t="shared" si="97"/>
        <v>266445</v>
      </c>
      <c r="AQ443" s="59">
        <f t="shared" si="99"/>
        <v>901.91432982801132</v>
      </c>
      <c r="AR443" s="59">
        <f t="shared" si="98"/>
        <v>0</v>
      </c>
      <c r="AS443" s="72">
        <v>42201</v>
      </c>
      <c r="AT443" s="73">
        <v>3754.4349333719379</v>
      </c>
      <c r="AU443" s="62">
        <v>0</v>
      </c>
      <c r="AV443" s="62">
        <v>0</v>
      </c>
      <c r="AW443" s="62">
        <v>0</v>
      </c>
      <c r="AX443" s="62">
        <v>0</v>
      </c>
      <c r="AY443" s="62">
        <v>0</v>
      </c>
      <c r="AZ443" s="62">
        <v>0</v>
      </c>
      <c r="BA443" s="62">
        <v>13.965</v>
      </c>
      <c r="BB443" s="62">
        <v>83945</v>
      </c>
      <c r="BC443" s="62">
        <v>49.498164099349921</v>
      </c>
      <c r="BD443" s="62">
        <v>13.874000000000001</v>
      </c>
      <c r="BE443" s="62">
        <v>35445</v>
      </c>
      <c r="BF443" s="62">
        <v>13.073448150560077</v>
      </c>
      <c r="BG443" s="62">
        <v>14.02</v>
      </c>
      <c r="BH443" s="62">
        <v>2480</v>
      </c>
      <c r="BI443" s="62">
        <v>1.997529245976575</v>
      </c>
      <c r="BJ443" s="62">
        <v>14.04</v>
      </c>
      <c r="BK443" s="62">
        <v>520</v>
      </c>
      <c r="BL443" s="62">
        <v>0.5234497008477984</v>
      </c>
      <c r="BM443" s="62">
        <v>14.05</v>
      </c>
      <c r="BN443" s="74">
        <v>134015</v>
      </c>
      <c r="BO443" s="75">
        <v>163.90745236018444</v>
      </c>
      <c r="BP443" s="62">
        <v>14.04</v>
      </c>
      <c r="BQ443" s="62">
        <v>700</v>
      </c>
      <c r="BR443" s="62">
        <v>0.99098703178088854</v>
      </c>
      <c r="BS443" s="62">
        <v>14.04</v>
      </c>
      <c r="BT443" s="62">
        <v>635</v>
      </c>
      <c r="BU443" s="62">
        <v>1.0126568163027601</v>
      </c>
      <c r="BV443" s="62">
        <v>14.05</v>
      </c>
      <c r="BW443" s="62">
        <v>25870</v>
      </c>
      <c r="BX443" s="62">
        <v>46.493480332793233</v>
      </c>
      <c r="BY443" s="62">
        <v>14.012</v>
      </c>
      <c r="BZ443" s="62">
        <v>400</v>
      </c>
      <c r="CA443" s="62">
        <v>0.79137678445016202</v>
      </c>
      <c r="CB443" s="62">
        <v>13.98</v>
      </c>
      <c r="CC443" s="62">
        <v>710</v>
      </c>
      <c r="CD443" s="62">
        <v>1.5368579558136928</v>
      </c>
      <c r="CE443" s="62">
        <v>13.95</v>
      </c>
      <c r="CF443" s="62">
        <v>30420</v>
      </c>
      <c r="CG443" s="62">
        <v>71.645703937011561</v>
      </c>
      <c r="CH443" s="62">
        <v>0</v>
      </c>
      <c r="CI443" s="62">
        <v>0</v>
      </c>
      <c r="CJ443" s="62">
        <v>0</v>
      </c>
      <c r="CK443" s="62">
        <v>0</v>
      </c>
      <c r="CL443" s="62">
        <v>0</v>
      </c>
      <c r="CM443" s="62">
        <v>0</v>
      </c>
      <c r="CN443" s="62">
        <v>13.8</v>
      </c>
      <c r="CO443" s="62">
        <v>3190</v>
      </c>
      <c r="CP443" s="62">
        <v>9.2424036635079503</v>
      </c>
      <c r="CQ443" s="62">
        <v>0</v>
      </c>
      <c r="CR443" s="62">
        <v>0</v>
      </c>
      <c r="CS443" s="62">
        <v>0</v>
      </c>
      <c r="CT443" s="62">
        <v>0</v>
      </c>
      <c r="CU443" s="62">
        <v>0</v>
      </c>
      <c r="CV443" s="62">
        <v>0</v>
      </c>
      <c r="CW443" s="62">
        <v>0</v>
      </c>
      <c r="CX443" s="62">
        <v>266445</v>
      </c>
      <c r="CY443" s="62">
        <v>901.91432982801132</v>
      </c>
      <c r="CZ443" s="62">
        <v>0</v>
      </c>
      <c r="DA443" s="62">
        <v>0</v>
      </c>
      <c r="DB443" s="62">
        <v>0</v>
      </c>
      <c r="DC443" s="62">
        <v>0</v>
      </c>
      <c r="DD443" s="62">
        <v>0</v>
      </c>
      <c r="DE443" s="62">
        <v>0</v>
      </c>
      <c r="DF443" s="62">
        <v>13.36</v>
      </c>
      <c r="DG443" s="62">
        <v>700</v>
      </c>
      <c r="DH443" s="62">
        <v>2.7049291854486479</v>
      </c>
      <c r="DI443" s="62">
        <v>0</v>
      </c>
      <c r="DJ443" s="62">
        <v>0</v>
      </c>
      <c r="DK443" s="62">
        <v>0</v>
      </c>
      <c r="DL443" s="62">
        <v>0</v>
      </c>
      <c r="DM443" s="62">
        <v>0</v>
      </c>
      <c r="DN443" s="62">
        <v>0</v>
      </c>
      <c r="DO443" s="62">
        <v>13.21</v>
      </c>
      <c r="DP443" s="62">
        <v>8220</v>
      </c>
      <c r="DQ443" s="62">
        <v>35.302881235053945</v>
      </c>
      <c r="DR443" s="62">
        <v>0</v>
      </c>
      <c r="DS443" s="62">
        <v>0</v>
      </c>
      <c r="DT443" s="62">
        <v>0</v>
      </c>
      <c r="DU443" s="62">
        <v>0</v>
      </c>
      <c r="DV443" s="62">
        <v>0</v>
      </c>
      <c r="DW443" s="62">
        <v>0</v>
      </c>
      <c r="DX443" s="62">
        <v>13.1</v>
      </c>
      <c r="DY443" s="62">
        <v>5310</v>
      </c>
      <c r="DZ443" s="62">
        <v>25.044447507799841</v>
      </c>
      <c r="EA443" s="62"/>
      <c r="EB443" s="62"/>
      <c r="EC443" s="62"/>
      <c r="ED443" s="62"/>
      <c r="EE443" s="62"/>
      <c r="EF443" s="62"/>
      <c r="EG443" s="62">
        <v>12.96</v>
      </c>
      <c r="EH443" s="62">
        <v>125145</v>
      </c>
      <c r="EI443" s="62">
        <v>638.38030816517357</v>
      </c>
      <c r="EJ443" s="62"/>
      <c r="EK443" s="62">
        <v>0</v>
      </c>
      <c r="EL443" s="62">
        <v>0</v>
      </c>
      <c r="EM443" s="62">
        <v>0</v>
      </c>
      <c r="EN443" s="62">
        <v>0</v>
      </c>
      <c r="EO443" s="62">
        <v>0</v>
      </c>
      <c r="EP443" s="62">
        <v>12.89</v>
      </c>
      <c r="EQ443" s="62">
        <v>435</v>
      </c>
      <c r="ER443" s="62">
        <v>2.372575201605466</v>
      </c>
      <c r="ES443" s="62">
        <v>12.85</v>
      </c>
      <c r="ET443" s="62">
        <v>11850</v>
      </c>
      <c r="EU443" s="62">
        <v>68.616163534187081</v>
      </c>
      <c r="EV443" s="62">
        <v>12.806000000000001</v>
      </c>
      <c r="EW443" s="62">
        <v>0</v>
      </c>
      <c r="EX443" s="62">
        <v>0</v>
      </c>
      <c r="EY443" s="62">
        <v>12.77</v>
      </c>
      <c r="EZ443" s="62">
        <v>69570</v>
      </c>
      <c r="FA443" s="62">
        <v>445.0040251395605</v>
      </c>
      <c r="FB443" s="62">
        <v>12.746</v>
      </c>
      <c r="FC443" s="62">
        <v>20</v>
      </c>
      <c r="FD443" s="62">
        <v>0.13312725294844516</v>
      </c>
      <c r="FE443" s="62">
        <v>12.725</v>
      </c>
      <c r="FF443" s="62">
        <v>20630</v>
      </c>
      <c r="FG443" s="62">
        <v>142.35562976949632</v>
      </c>
      <c r="FH443" s="62">
        <v>12.69</v>
      </c>
      <c r="FI443" s="62">
        <v>10</v>
      </c>
      <c r="FJ443" s="62">
        <v>7.1441892921236969E-2</v>
      </c>
      <c r="FK443" s="62">
        <v>12.66</v>
      </c>
      <c r="FL443" s="76">
        <v>22205</v>
      </c>
      <c r="FM443" s="76">
        <v>163.4508296370208</v>
      </c>
      <c r="FN443" s="76">
        <v>12.646000000000001</v>
      </c>
      <c r="FO443" s="76">
        <v>1745</v>
      </c>
      <c r="FP443" s="76">
        <v>13.17289581300304</v>
      </c>
      <c r="FQ443" s="76">
        <v>12.632999999999999</v>
      </c>
      <c r="FR443" s="76">
        <v>200</v>
      </c>
      <c r="FS443" s="76">
        <v>1.5435848707662667</v>
      </c>
      <c r="FT443" s="76">
        <v>12.621</v>
      </c>
      <c r="FU443" s="76">
        <v>1610</v>
      </c>
      <c r="FV443" s="76">
        <v>12.688370058343843</v>
      </c>
      <c r="FW443" s="76">
        <v>12.61</v>
      </c>
      <c r="FX443" s="76">
        <v>101730</v>
      </c>
      <c r="FY443" s="76">
        <v>816.22897077754612</v>
      </c>
      <c r="FZ443" s="76">
        <v>12.605</v>
      </c>
      <c r="GA443" s="76">
        <v>0</v>
      </c>
      <c r="GB443" s="76">
        <v>0</v>
      </c>
      <c r="GC443" s="62">
        <v>12.600999999999999</v>
      </c>
      <c r="GD443" s="62">
        <v>0</v>
      </c>
      <c r="GE443" s="62">
        <v>0</v>
      </c>
      <c r="GF443" s="62">
        <v>12.597</v>
      </c>
      <c r="GG443" s="62">
        <v>0</v>
      </c>
      <c r="GH443" s="62">
        <v>0</v>
      </c>
      <c r="GI443" s="62">
        <v>12.593</v>
      </c>
      <c r="GJ443" s="62">
        <v>210</v>
      </c>
      <c r="GK443" s="62">
        <v>1.7728101860672265</v>
      </c>
      <c r="GL443" s="62">
        <v>12.586</v>
      </c>
      <c r="GM443" s="62">
        <v>0</v>
      </c>
      <c r="GN443" s="62">
        <v>0</v>
      </c>
      <c r="GO443" s="62">
        <v>12.58</v>
      </c>
      <c r="GP443" s="62">
        <v>4235</v>
      </c>
      <c r="GQ443" s="62">
        <v>36.716689434900744</v>
      </c>
      <c r="GR443" s="62">
        <v>12.58</v>
      </c>
      <c r="GS443" s="62">
        <v>0</v>
      </c>
      <c r="GT443" s="62">
        <v>0</v>
      </c>
      <c r="GU443" s="62">
        <v>12.58</v>
      </c>
      <c r="GV443" s="62">
        <v>95</v>
      </c>
      <c r="GW443" s="62">
        <v>0.82997596218036951</v>
      </c>
      <c r="GX443" s="62">
        <v>12.58</v>
      </c>
      <c r="GY443" s="62">
        <v>0</v>
      </c>
      <c r="GZ443" s="62">
        <v>0</v>
      </c>
      <c r="HA443" s="62">
        <v>12.58</v>
      </c>
      <c r="HB443" s="62">
        <v>9840</v>
      </c>
      <c r="HC443" s="62">
        <v>85.417437841324627</v>
      </c>
      <c r="HD443" s="62">
        <v>12.58</v>
      </c>
      <c r="HE443" s="62">
        <v>0</v>
      </c>
      <c r="HF443" s="62">
        <v>0</v>
      </c>
      <c r="HG443" s="62">
        <v>0</v>
      </c>
      <c r="HH443" s="62">
        <v>0</v>
      </c>
      <c r="HI443" s="62">
        <v>0</v>
      </c>
      <c r="HJ443" s="62">
        <v>0</v>
      </c>
      <c r="HK443" s="62">
        <v>0</v>
      </c>
      <c r="HL443" s="62">
        <v>0</v>
      </c>
      <c r="HM443" s="62">
        <v>12.58</v>
      </c>
      <c r="HN443" s="62">
        <v>0</v>
      </c>
      <c r="HO443" s="62">
        <v>0</v>
      </c>
      <c r="HP443" s="62">
        <v>0</v>
      </c>
      <c r="HQ443" s="62">
        <v>0</v>
      </c>
      <c r="HR443" s="62">
        <v>0</v>
      </c>
    </row>
    <row r="444" spans="32:226" s="43" customFormat="1">
      <c r="AF444" s="54">
        <v>42648</v>
      </c>
      <c r="AG444" s="43">
        <v>13.723000000000001</v>
      </c>
      <c r="AH444" s="43">
        <v>226400</v>
      </c>
      <c r="AI444" s="43">
        <f t="shared" si="94"/>
        <v>226400</v>
      </c>
      <c r="AK444" s="58">
        <f t="shared" si="95"/>
        <v>42200</v>
      </c>
      <c r="AL444" s="43">
        <f t="shared" si="100"/>
        <v>439</v>
      </c>
      <c r="AM444" s="43">
        <f>IF(AK444="","",NETWORKDAYS(AK444,$AM$2,FERIADOS!$A$1:$A$830)-1)</f>
        <v>369</v>
      </c>
      <c r="AN444" s="63">
        <v>3.14</v>
      </c>
      <c r="AO444" s="43">
        <f t="shared" si="96"/>
        <v>13.54</v>
      </c>
      <c r="AP444" s="50">
        <f t="shared" si="97"/>
        <v>201190</v>
      </c>
      <c r="AQ444" s="59">
        <f t="shared" si="99"/>
        <v>686.11979821518992</v>
      </c>
      <c r="AR444" s="59">
        <f t="shared" si="98"/>
        <v>0</v>
      </c>
      <c r="AS444" s="72">
        <v>42200</v>
      </c>
      <c r="AT444" s="73">
        <v>3584.8558079461227</v>
      </c>
      <c r="AU444" s="62">
        <v>0</v>
      </c>
      <c r="AV444" s="62">
        <v>0</v>
      </c>
      <c r="AW444" s="62">
        <v>0</v>
      </c>
      <c r="AX444" s="62">
        <v>0</v>
      </c>
      <c r="AY444" s="62">
        <v>0</v>
      </c>
      <c r="AZ444" s="62">
        <v>0</v>
      </c>
      <c r="BA444" s="62">
        <v>13.968</v>
      </c>
      <c r="BB444" s="62">
        <v>57575</v>
      </c>
      <c r="BC444" s="62">
        <v>34.728852288475956</v>
      </c>
      <c r="BD444" s="62">
        <v>13.87</v>
      </c>
      <c r="BE444" s="62">
        <v>105570</v>
      </c>
      <c r="BF444" s="62">
        <v>40.274896209334521</v>
      </c>
      <c r="BG444" s="62">
        <v>14.03</v>
      </c>
      <c r="BH444" s="62">
        <v>5580</v>
      </c>
      <c r="BI444" s="62">
        <v>4.574599755184475</v>
      </c>
      <c r="BJ444" s="62">
        <v>14.04</v>
      </c>
      <c r="BK444" s="62">
        <v>500</v>
      </c>
      <c r="BL444" s="62">
        <v>0.51096581540666086</v>
      </c>
      <c r="BM444" s="62">
        <v>14.04</v>
      </c>
      <c r="BN444" s="74">
        <v>142540</v>
      </c>
      <c r="BO444" s="75">
        <v>176.66586270894166</v>
      </c>
      <c r="BP444" s="62">
        <v>14.05</v>
      </c>
      <c r="BQ444" s="62">
        <v>300</v>
      </c>
      <c r="BR444" s="62">
        <v>0.42975163928734156</v>
      </c>
      <c r="BS444" s="62">
        <v>14.035</v>
      </c>
      <c r="BT444" s="62">
        <v>2270</v>
      </c>
      <c r="BU444" s="62">
        <v>3.6606024453832817</v>
      </c>
      <c r="BV444" s="62">
        <v>14.04</v>
      </c>
      <c r="BW444" s="62">
        <v>8825</v>
      </c>
      <c r="BX444" s="62">
        <v>16.026720949208816</v>
      </c>
      <c r="BY444" s="62">
        <v>14.007999999999999</v>
      </c>
      <c r="BZ444" s="62">
        <v>2135</v>
      </c>
      <c r="CA444" s="62">
        <v>4.2655554739550867</v>
      </c>
      <c r="CB444" s="62">
        <v>13.98</v>
      </c>
      <c r="CC444" s="62">
        <v>400</v>
      </c>
      <c r="CD444" s="62">
        <v>0.87388764673218888</v>
      </c>
      <c r="CE444" s="62">
        <v>13.95</v>
      </c>
      <c r="CF444" s="62">
        <v>29305</v>
      </c>
      <c r="CG444" s="62">
        <v>69.632929475579374</v>
      </c>
      <c r="CH444" s="62">
        <v>0</v>
      </c>
      <c r="CI444" s="62">
        <v>0</v>
      </c>
      <c r="CJ444" s="62">
        <v>0</v>
      </c>
      <c r="CK444" s="62">
        <v>0</v>
      </c>
      <c r="CL444" s="62">
        <v>0</v>
      </c>
      <c r="CM444" s="62">
        <v>0</v>
      </c>
      <c r="CN444" s="62">
        <v>13.78</v>
      </c>
      <c r="CO444" s="62">
        <v>21125</v>
      </c>
      <c r="CP444" s="62">
        <v>61.720053661046769</v>
      </c>
      <c r="CQ444" s="62">
        <v>0</v>
      </c>
      <c r="CR444" s="62">
        <v>0</v>
      </c>
      <c r="CS444" s="62">
        <v>0</v>
      </c>
      <c r="CT444" s="62">
        <v>0</v>
      </c>
      <c r="CU444" s="62">
        <v>0</v>
      </c>
      <c r="CV444" s="62">
        <v>0</v>
      </c>
      <c r="CW444" s="62">
        <v>0</v>
      </c>
      <c r="CX444" s="62">
        <v>201190</v>
      </c>
      <c r="CY444" s="62">
        <v>686.11979821518992</v>
      </c>
      <c r="CZ444" s="62">
        <v>0</v>
      </c>
      <c r="DA444" s="62">
        <v>0</v>
      </c>
      <c r="DB444" s="62">
        <v>0</v>
      </c>
      <c r="DC444" s="62">
        <v>0</v>
      </c>
      <c r="DD444" s="62">
        <v>0</v>
      </c>
      <c r="DE444" s="62">
        <v>0</v>
      </c>
      <c r="DF444" s="62">
        <v>13.33</v>
      </c>
      <c r="DG444" s="62">
        <v>1390</v>
      </c>
      <c r="DH444" s="62">
        <v>5.4131405547842943</v>
      </c>
      <c r="DI444" s="62">
        <v>0</v>
      </c>
      <c r="DJ444" s="62">
        <v>0</v>
      </c>
      <c r="DK444" s="62">
        <v>0</v>
      </c>
      <c r="DL444" s="62">
        <v>0</v>
      </c>
      <c r="DM444" s="62">
        <v>0</v>
      </c>
      <c r="DN444" s="62">
        <v>0</v>
      </c>
      <c r="DO444" s="62">
        <v>13.18</v>
      </c>
      <c r="DP444" s="62">
        <v>23050</v>
      </c>
      <c r="DQ444" s="62">
        <v>99.745278085615908</v>
      </c>
      <c r="DR444" s="62">
        <v>0</v>
      </c>
      <c r="DS444" s="62">
        <v>0</v>
      </c>
      <c r="DT444" s="62">
        <v>0</v>
      </c>
      <c r="DU444" s="62">
        <v>0</v>
      </c>
      <c r="DV444" s="62">
        <v>0</v>
      </c>
      <c r="DW444" s="62">
        <v>0</v>
      </c>
      <c r="DX444" s="62">
        <v>13.07</v>
      </c>
      <c r="DY444" s="62">
        <v>15745</v>
      </c>
      <c r="DZ444" s="62">
        <v>74.812285435717342</v>
      </c>
      <c r="EA444" s="62"/>
      <c r="EB444" s="62"/>
      <c r="EC444" s="62"/>
      <c r="ED444" s="62"/>
      <c r="EE444" s="62"/>
      <c r="EF444" s="62"/>
      <c r="EG444" s="62">
        <v>12.92</v>
      </c>
      <c r="EH444" s="62">
        <v>111445</v>
      </c>
      <c r="EI444" s="62">
        <v>572.83098932199152</v>
      </c>
      <c r="EJ444" s="62"/>
      <c r="EK444" s="62">
        <v>0</v>
      </c>
      <c r="EL444" s="62">
        <v>0</v>
      </c>
      <c r="EM444" s="62">
        <v>0</v>
      </c>
      <c r="EN444" s="62">
        <v>0</v>
      </c>
      <c r="EO444" s="62">
        <v>0</v>
      </c>
      <c r="EP444" s="62">
        <v>12.84</v>
      </c>
      <c r="EQ444" s="62">
        <v>285</v>
      </c>
      <c r="ER444" s="62">
        <v>1.5667275552852955</v>
      </c>
      <c r="ES444" s="62">
        <v>12.79</v>
      </c>
      <c r="ET444" s="62">
        <v>18820</v>
      </c>
      <c r="EU444" s="62">
        <v>109.87335033304936</v>
      </c>
      <c r="EV444" s="62">
        <v>12.734999999999999</v>
      </c>
      <c r="EW444" s="62">
        <v>730</v>
      </c>
      <c r="EX444" s="62">
        <v>4.4987870722074446</v>
      </c>
      <c r="EY444" s="62">
        <v>12.69</v>
      </c>
      <c r="EZ444" s="62">
        <v>70095</v>
      </c>
      <c r="FA444" s="62">
        <v>452.44840669133475</v>
      </c>
      <c r="FB444" s="62">
        <v>12.673999999999999</v>
      </c>
      <c r="FC444" s="62">
        <v>250</v>
      </c>
      <c r="FD444" s="62">
        <v>1.6788615963659064</v>
      </c>
      <c r="FE444" s="62">
        <v>12.66</v>
      </c>
      <c r="FF444" s="62">
        <v>9675</v>
      </c>
      <c r="FG444" s="62">
        <v>67.339627123941426</v>
      </c>
      <c r="FH444" s="62">
        <v>12.62</v>
      </c>
      <c r="FI444" s="62">
        <v>295</v>
      </c>
      <c r="FJ444" s="62">
        <v>2.1264673700171866</v>
      </c>
      <c r="FK444" s="62">
        <v>12.58</v>
      </c>
      <c r="FL444" s="76">
        <v>5240</v>
      </c>
      <c r="FM444" s="76">
        <v>38.941050826323895</v>
      </c>
      <c r="FN444" s="76">
        <v>12.577</v>
      </c>
      <c r="FO444" s="76">
        <v>10</v>
      </c>
      <c r="FP444" s="76">
        <v>7.6179843399493699E-2</v>
      </c>
      <c r="FQ444" s="76">
        <v>12.574999999999999</v>
      </c>
      <c r="FR444" s="76">
        <v>465</v>
      </c>
      <c r="FS444" s="76">
        <v>3.6199487865974653</v>
      </c>
      <c r="FT444" s="76">
        <v>12.567</v>
      </c>
      <c r="FU444" s="76">
        <v>0</v>
      </c>
      <c r="FV444" s="76">
        <v>0</v>
      </c>
      <c r="FW444" s="76">
        <v>12.56</v>
      </c>
      <c r="FX444" s="76">
        <v>98010</v>
      </c>
      <c r="FY444" s="76">
        <v>792.98501856136909</v>
      </c>
      <c r="FZ444" s="76">
        <v>12.552</v>
      </c>
      <c r="GA444" s="76">
        <v>0</v>
      </c>
      <c r="GB444" s="76">
        <v>0</v>
      </c>
      <c r="GC444" s="62">
        <v>12.545</v>
      </c>
      <c r="GD444" s="62">
        <v>0</v>
      </c>
      <c r="GE444" s="62">
        <v>0</v>
      </c>
      <c r="GF444" s="62">
        <v>12.538</v>
      </c>
      <c r="GG444" s="62">
        <v>0</v>
      </c>
      <c r="GH444" s="62">
        <v>0</v>
      </c>
      <c r="GI444" s="62">
        <v>12.531000000000001</v>
      </c>
      <c r="GJ444" s="62">
        <v>535</v>
      </c>
      <c r="GK444" s="62">
        <v>4.5594952930378847</v>
      </c>
      <c r="GL444" s="62">
        <v>12.52</v>
      </c>
      <c r="GM444" s="62">
        <v>0</v>
      </c>
      <c r="GN444" s="62">
        <v>0</v>
      </c>
      <c r="GO444" s="62">
        <v>12.51</v>
      </c>
      <c r="GP444" s="62">
        <v>16905</v>
      </c>
      <c r="GQ444" s="62">
        <v>148.11833953773839</v>
      </c>
      <c r="GR444" s="62">
        <v>12.51</v>
      </c>
      <c r="GS444" s="62">
        <v>0</v>
      </c>
      <c r="GT444" s="62">
        <v>0</v>
      </c>
      <c r="GU444" s="62">
        <v>12.51</v>
      </c>
      <c r="GV444" s="62">
        <v>85</v>
      </c>
      <c r="GW444" s="62">
        <v>0.75090350221875457</v>
      </c>
      <c r="GX444" s="62">
        <v>12.51</v>
      </c>
      <c r="GY444" s="62">
        <v>0</v>
      </c>
      <c r="GZ444" s="62">
        <v>0</v>
      </c>
      <c r="HA444" s="62">
        <v>12.51</v>
      </c>
      <c r="HB444" s="62">
        <v>11840</v>
      </c>
      <c r="HC444" s="62">
        <v>103.98647417140172</v>
      </c>
      <c r="HD444" s="62">
        <v>12.51</v>
      </c>
      <c r="HE444" s="62">
        <v>0</v>
      </c>
      <c r="HF444" s="62">
        <v>0</v>
      </c>
      <c r="HG444" s="62">
        <v>0</v>
      </c>
      <c r="HH444" s="62">
        <v>0</v>
      </c>
      <c r="HI444" s="62">
        <v>0</v>
      </c>
      <c r="HJ444" s="62">
        <v>0</v>
      </c>
      <c r="HK444" s="62">
        <v>0</v>
      </c>
      <c r="HL444" s="62">
        <v>0</v>
      </c>
      <c r="HM444" s="62">
        <v>12.51</v>
      </c>
      <c r="HN444" s="62">
        <v>0</v>
      </c>
      <c r="HO444" s="62">
        <v>0</v>
      </c>
      <c r="HP444" s="62">
        <v>0</v>
      </c>
      <c r="HQ444" s="62">
        <v>0</v>
      </c>
      <c r="HR444" s="62">
        <v>0</v>
      </c>
    </row>
    <row r="445" spans="32:226" s="43" customFormat="1">
      <c r="AF445" s="54">
        <v>42649</v>
      </c>
      <c r="AG445" s="43">
        <v>13.701000000000001</v>
      </c>
      <c r="AH445" s="43">
        <v>378725</v>
      </c>
      <c r="AI445" s="43">
        <f t="shared" si="94"/>
        <v>378725</v>
      </c>
      <c r="AK445" s="58">
        <f t="shared" si="95"/>
        <v>42199</v>
      </c>
      <c r="AL445" s="43">
        <f t="shared" si="100"/>
        <v>440</v>
      </c>
      <c r="AM445" s="43">
        <f>IF(AK445="","",NETWORKDAYS(AK445,$AM$2,FERIADOS!$A$1:$A$830)-1)</f>
        <v>370</v>
      </c>
      <c r="AN445" s="63">
        <v>3.1400999999999999</v>
      </c>
      <c r="AO445" s="43">
        <f t="shared" si="96"/>
        <v>13.53</v>
      </c>
      <c r="AP445" s="50">
        <f t="shared" si="97"/>
        <v>170375</v>
      </c>
      <c r="AQ445" s="59">
        <f t="shared" si="99"/>
        <v>582.42033186669414</v>
      </c>
      <c r="AR445" s="59">
        <f t="shared" si="98"/>
        <v>0</v>
      </c>
      <c r="AS445" s="72">
        <v>42199</v>
      </c>
      <c r="AT445" s="73">
        <v>2570.308483782364</v>
      </c>
      <c r="AU445" s="62">
        <v>0</v>
      </c>
      <c r="AV445" s="62">
        <v>0</v>
      </c>
      <c r="AW445" s="62">
        <v>0</v>
      </c>
      <c r="AX445" s="62">
        <v>0</v>
      </c>
      <c r="AY445" s="62">
        <v>0</v>
      </c>
      <c r="AZ445" s="62">
        <v>0</v>
      </c>
      <c r="BA445" s="62">
        <v>13.96</v>
      </c>
      <c r="BB445" s="62">
        <v>92005</v>
      </c>
      <c r="BC445" s="62">
        <v>56.461571932832037</v>
      </c>
      <c r="BD445" s="62">
        <v>13.866</v>
      </c>
      <c r="BE445" s="62">
        <v>9130</v>
      </c>
      <c r="BF445" s="62">
        <v>3.5807903996893393</v>
      </c>
      <c r="BG445" s="62">
        <v>14.01</v>
      </c>
      <c r="BH445" s="62">
        <v>18465</v>
      </c>
      <c r="BI445" s="62">
        <v>15.329632852644833</v>
      </c>
      <c r="BJ445" s="62">
        <v>14.03</v>
      </c>
      <c r="BK445" s="62">
        <v>560</v>
      </c>
      <c r="BL445" s="62">
        <v>0.57793215264152553</v>
      </c>
      <c r="BM445" s="62">
        <v>14.04</v>
      </c>
      <c r="BN445" s="74">
        <v>130875</v>
      </c>
      <c r="BO445" s="75">
        <v>163.48074761199294</v>
      </c>
      <c r="BP445" s="62">
        <v>14.02</v>
      </c>
      <c r="BQ445" s="62">
        <v>650</v>
      </c>
      <c r="BR445" s="62">
        <v>0.9376919911732351</v>
      </c>
      <c r="BS445" s="62">
        <v>14.031000000000001</v>
      </c>
      <c r="BT445" s="62">
        <v>1705</v>
      </c>
      <c r="BU445" s="62">
        <v>2.7655136231406066</v>
      </c>
      <c r="BV445" s="62">
        <v>14.04</v>
      </c>
      <c r="BW445" s="62">
        <v>25065</v>
      </c>
      <c r="BX445" s="62">
        <v>45.747091900526513</v>
      </c>
      <c r="BY445" s="62">
        <v>14.01</v>
      </c>
      <c r="BZ445" s="62">
        <v>8360</v>
      </c>
      <c r="CA445" s="62">
        <v>16.776315856393339</v>
      </c>
      <c r="CB445" s="62">
        <v>13.98</v>
      </c>
      <c r="CC445" s="62">
        <v>1730</v>
      </c>
      <c r="CD445" s="62">
        <v>3.7945743913639278</v>
      </c>
      <c r="CE445" s="62">
        <v>13.95</v>
      </c>
      <c r="CF445" s="62">
        <v>67130</v>
      </c>
      <c r="CG445" s="62">
        <v>160.07895958273517</v>
      </c>
      <c r="CH445" s="62">
        <v>0</v>
      </c>
      <c r="CI445" s="62">
        <v>0</v>
      </c>
      <c r="CJ445" s="62">
        <v>0</v>
      </c>
      <c r="CK445" s="62">
        <v>0</v>
      </c>
      <c r="CL445" s="62">
        <v>0</v>
      </c>
      <c r="CM445" s="62">
        <v>0</v>
      </c>
      <c r="CN445" s="62">
        <v>13.78</v>
      </c>
      <c r="CO445" s="62">
        <v>4995</v>
      </c>
      <c r="CP445" s="62">
        <v>14.633105987274433</v>
      </c>
      <c r="CQ445" s="62">
        <v>0</v>
      </c>
      <c r="CR445" s="62">
        <v>0</v>
      </c>
      <c r="CS445" s="62">
        <v>0</v>
      </c>
      <c r="CT445" s="62">
        <v>0</v>
      </c>
      <c r="CU445" s="62">
        <v>0</v>
      </c>
      <c r="CV445" s="62">
        <v>0</v>
      </c>
      <c r="CW445" s="62">
        <v>0</v>
      </c>
      <c r="CX445" s="62">
        <v>170375</v>
      </c>
      <c r="CY445" s="62">
        <v>582.42033186669414</v>
      </c>
      <c r="CZ445" s="62">
        <v>0</v>
      </c>
      <c r="DA445" s="62">
        <v>0</v>
      </c>
      <c r="DB445" s="62">
        <v>0</v>
      </c>
      <c r="DC445" s="62">
        <v>0</v>
      </c>
      <c r="DD445" s="62">
        <v>0</v>
      </c>
      <c r="DE445" s="62">
        <v>0</v>
      </c>
      <c r="DF445" s="62">
        <v>13.33</v>
      </c>
      <c r="DG445" s="62">
        <v>1460</v>
      </c>
      <c r="DH445" s="62">
        <v>5.6958652637364846</v>
      </c>
      <c r="DI445" s="62">
        <v>0</v>
      </c>
      <c r="DJ445" s="62">
        <v>0</v>
      </c>
      <c r="DK445" s="62">
        <v>0</v>
      </c>
      <c r="DL445" s="62">
        <v>0</v>
      </c>
      <c r="DM445" s="62">
        <v>0</v>
      </c>
      <c r="DN445" s="62">
        <v>0</v>
      </c>
      <c r="DO445" s="62">
        <v>13.18</v>
      </c>
      <c r="DP445" s="62">
        <v>13835</v>
      </c>
      <c r="DQ445" s="62">
        <v>59.958619726112879</v>
      </c>
      <c r="DR445" s="62">
        <v>0</v>
      </c>
      <c r="DS445" s="62">
        <v>0</v>
      </c>
      <c r="DT445" s="62">
        <v>0</v>
      </c>
      <c r="DU445" s="62">
        <v>0</v>
      </c>
      <c r="DV445" s="62">
        <v>0</v>
      </c>
      <c r="DW445" s="62">
        <v>0</v>
      </c>
      <c r="DX445" s="62">
        <v>13.06</v>
      </c>
      <c r="DY445" s="62">
        <v>2140</v>
      </c>
      <c r="DZ445" s="62">
        <v>10.184031388694047</v>
      </c>
      <c r="EA445" s="62"/>
      <c r="EB445" s="62"/>
      <c r="EC445" s="62"/>
      <c r="ED445" s="62"/>
      <c r="EE445" s="62"/>
      <c r="EF445" s="62"/>
      <c r="EG445" s="62">
        <v>12.91</v>
      </c>
      <c r="EH445" s="62">
        <v>99770</v>
      </c>
      <c r="EI445" s="62">
        <v>513.54296089858133</v>
      </c>
      <c r="EJ445" s="62"/>
      <c r="EK445" s="62">
        <v>0</v>
      </c>
      <c r="EL445" s="62">
        <v>0</v>
      </c>
      <c r="EM445" s="62">
        <v>0</v>
      </c>
      <c r="EN445" s="62">
        <v>0</v>
      </c>
      <c r="EO445" s="62">
        <v>0</v>
      </c>
      <c r="EP445" s="62">
        <v>12.84</v>
      </c>
      <c r="EQ445" s="62">
        <v>220</v>
      </c>
      <c r="ER445" s="62">
        <v>1.21056324615466</v>
      </c>
      <c r="ES445" s="62">
        <v>12.79</v>
      </c>
      <c r="ET445" s="62">
        <v>4380</v>
      </c>
      <c r="EU445" s="62">
        <v>25.592324095639224</v>
      </c>
      <c r="EV445" s="62">
        <v>12.746</v>
      </c>
      <c r="EW445" s="62">
        <v>0</v>
      </c>
      <c r="EX445" s="62">
        <v>0</v>
      </c>
      <c r="EY445" s="62">
        <v>12.71</v>
      </c>
      <c r="EZ445" s="62">
        <v>49920</v>
      </c>
      <c r="FA445" s="62">
        <v>322.17601231940245</v>
      </c>
      <c r="FB445" s="62">
        <v>12.681000000000001</v>
      </c>
      <c r="FC445" s="62">
        <v>1105</v>
      </c>
      <c r="FD445" s="62">
        <v>7.4226290862242301</v>
      </c>
      <c r="FE445" s="62">
        <v>12.654999999999999</v>
      </c>
      <c r="FF445" s="62">
        <v>2935</v>
      </c>
      <c r="FG445" s="62">
        <v>20.442846933021212</v>
      </c>
      <c r="FH445" s="62">
        <v>12.64</v>
      </c>
      <c r="FI445" s="62">
        <v>0</v>
      </c>
      <c r="FJ445" s="62">
        <v>0</v>
      </c>
      <c r="FK445" s="62">
        <v>12.61</v>
      </c>
      <c r="FL445" s="76">
        <v>7710</v>
      </c>
      <c r="FM445" s="76">
        <v>57.235863374913421</v>
      </c>
      <c r="FN445" s="76">
        <v>12.603999999999999</v>
      </c>
      <c r="FO445" s="76">
        <v>10</v>
      </c>
      <c r="FP445" s="76">
        <v>7.6101784760463226E-2</v>
      </c>
      <c r="FQ445" s="76">
        <v>12.599</v>
      </c>
      <c r="FR445" s="76">
        <v>55</v>
      </c>
      <c r="FS445" s="76">
        <v>0.42775250759770234</v>
      </c>
      <c r="FT445" s="76">
        <v>12.593999999999999</v>
      </c>
      <c r="FU445" s="76">
        <v>0</v>
      </c>
      <c r="FV445" s="76">
        <v>0</v>
      </c>
      <c r="FW445" s="76">
        <v>12.59</v>
      </c>
      <c r="FX445" s="76">
        <v>51290</v>
      </c>
      <c r="FY445" s="76">
        <v>414.36110976835221</v>
      </c>
      <c r="FZ445" s="76">
        <v>12.585000000000001</v>
      </c>
      <c r="GA445" s="76">
        <v>0</v>
      </c>
      <c r="GB445" s="76">
        <v>0</v>
      </c>
      <c r="GC445" s="62">
        <v>12.581</v>
      </c>
      <c r="GD445" s="62">
        <v>0</v>
      </c>
      <c r="GE445" s="62">
        <v>0</v>
      </c>
      <c r="GF445" s="62">
        <v>12.577</v>
      </c>
      <c r="GG445" s="62">
        <v>0</v>
      </c>
      <c r="GH445" s="62">
        <v>0</v>
      </c>
      <c r="GI445" s="62">
        <v>12.573</v>
      </c>
      <c r="GJ445" s="62">
        <v>210</v>
      </c>
      <c r="GK445" s="62">
        <v>1.7849466109251602</v>
      </c>
      <c r="GL445" s="62">
        <v>12.566000000000001</v>
      </c>
      <c r="GM445" s="62">
        <v>0</v>
      </c>
      <c r="GN445" s="62">
        <v>0</v>
      </c>
      <c r="GO445" s="62">
        <v>12.56</v>
      </c>
      <c r="GP445" s="62">
        <v>2445</v>
      </c>
      <c r="GQ445" s="62">
        <v>21.343108743686376</v>
      </c>
      <c r="GR445" s="62">
        <v>12.56</v>
      </c>
      <c r="GS445" s="62">
        <v>0</v>
      </c>
      <c r="GT445" s="62">
        <v>0</v>
      </c>
      <c r="GU445" s="62">
        <v>12.56</v>
      </c>
      <c r="GV445" s="62">
        <v>95</v>
      </c>
      <c r="GW445" s="62">
        <v>0.83571108127749738</v>
      </c>
      <c r="GX445" s="62">
        <v>12.56</v>
      </c>
      <c r="GY445" s="62">
        <v>0</v>
      </c>
      <c r="GZ445" s="62">
        <v>0</v>
      </c>
      <c r="HA445" s="62">
        <v>12.56</v>
      </c>
      <c r="HB445" s="62">
        <v>4740</v>
      </c>
      <c r="HC445" s="62">
        <v>41.433776804182159</v>
      </c>
      <c r="HD445" s="62">
        <v>12.56</v>
      </c>
      <c r="HE445" s="62">
        <v>0</v>
      </c>
      <c r="HF445" s="62">
        <v>0</v>
      </c>
      <c r="HG445" s="62">
        <v>0</v>
      </c>
      <c r="HH445" s="62">
        <v>0</v>
      </c>
      <c r="HI445" s="62">
        <v>0</v>
      </c>
      <c r="HJ445" s="62">
        <v>0</v>
      </c>
      <c r="HK445" s="62">
        <v>0</v>
      </c>
      <c r="HL445" s="62">
        <v>0</v>
      </c>
      <c r="HM445" s="62">
        <v>12.56</v>
      </c>
      <c r="HN445" s="62">
        <v>0</v>
      </c>
      <c r="HO445" s="62">
        <v>0</v>
      </c>
      <c r="HP445" s="62">
        <v>0</v>
      </c>
      <c r="HQ445" s="62">
        <v>0</v>
      </c>
      <c r="HR445" s="62">
        <v>0</v>
      </c>
    </row>
    <row r="446" spans="32:226" s="43" customFormat="1">
      <c r="AF446" s="54">
        <v>42650</v>
      </c>
      <c r="AG446" s="43">
        <v>13.66</v>
      </c>
      <c r="AH446" s="43">
        <v>508020</v>
      </c>
      <c r="AI446" s="43">
        <f t="shared" si="94"/>
        <v>508020</v>
      </c>
      <c r="AK446" s="58">
        <f t="shared" si="95"/>
        <v>42198</v>
      </c>
      <c r="AL446" s="43">
        <f t="shared" si="100"/>
        <v>441</v>
      </c>
      <c r="AM446" s="43">
        <f>IF(AK446="","",NETWORKDAYS(AK446,$AM$2,FERIADOS!$A$1:$A$830)-1)</f>
        <v>371</v>
      </c>
      <c r="AN446" s="63">
        <v>3.1337999999999999</v>
      </c>
      <c r="AO446" s="43">
        <f t="shared" si="96"/>
        <v>13.56</v>
      </c>
      <c r="AP446" s="50">
        <f t="shared" si="97"/>
        <v>86530</v>
      </c>
      <c r="AQ446" s="59">
        <f t="shared" si="99"/>
        <v>296.85159034879257</v>
      </c>
      <c r="AR446" s="59">
        <f t="shared" si="98"/>
        <v>0</v>
      </c>
      <c r="AS446" s="72">
        <v>42198</v>
      </c>
      <c r="AT446" s="73">
        <v>1630.3320416565666</v>
      </c>
      <c r="AU446" s="62">
        <v>0</v>
      </c>
      <c r="AV446" s="62">
        <v>0</v>
      </c>
      <c r="AW446" s="62">
        <v>0</v>
      </c>
      <c r="AX446" s="62">
        <v>0</v>
      </c>
      <c r="AY446" s="62">
        <v>0</v>
      </c>
      <c r="AZ446" s="62">
        <v>0</v>
      </c>
      <c r="BA446" s="62">
        <v>13.96</v>
      </c>
      <c r="BB446" s="62">
        <v>63515</v>
      </c>
      <c r="BC446" s="62">
        <v>39.720798485204689</v>
      </c>
      <c r="BD446" s="62">
        <v>13.865</v>
      </c>
      <c r="BE446" s="62">
        <v>28745</v>
      </c>
      <c r="BF446" s="62">
        <v>11.604393577909608</v>
      </c>
      <c r="BG446" s="62">
        <v>14.02</v>
      </c>
      <c r="BH446" s="62">
        <v>4340</v>
      </c>
      <c r="BI446" s="62">
        <v>3.6542719647486539</v>
      </c>
      <c r="BJ446" s="62">
        <v>14.03</v>
      </c>
      <c r="BK446" s="62">
        <v>800</v>
      </c>
      <c r="BL446" s="62">
        <v>0.83528344098144991</v>
      </c>
      <c r="BM446" s="62">
        <v>14.04</v>
      </c>
      <c r="BN446" s="74">
        <v>96910</v>
      </c>
      <c r="BO446" s="75">
        <v>122.24424523413651</v>
      </c>
      <c r="BP446" s="62">
        <v>14.04</v>
      </c>
      <c r="BQ446" s="62">
        <v>440</v>
      </c>
      <c r="BR446" s="62">
        <v>0.64005589078715608</v>
      </c>
      <c r="BS446" s="62">
        <v>14.04</v>
      </c>
      <c r="BT446" s="62">
        <v>625</v>
      </c>
      <c r="BU446" s="62">
        <v>1.0215136578688173</v>
      </c>
      <c r="BV446" s="62">
        <v>14.04</v>
      </c>
      <c r="BW446" s="62">
        <v>18265</v>
      </c>
      <c r="BX446" s="62">
        <v>33.570209959831345</v>
      </c>
      <c r="BY446" s="62">
        <v>14.007999999999999</v>
      </c>
      <c r="BZ446" s="62">
        <v>325</v>
      </c>
      <c r="CA446" s="62">
        <v>0.65643080579650359</v>
      </c>
      <c r="CB446" s="62">
        <v>13.98</v>
      </c>
      <c r="CC446" s="62">
        <v>500</v>
      </c>
      <c r="CD446" s="62">
        <v>1.1032795120858403</v>
      </c>
      <c r="CE446" s="62">
        <v>13.95</v>
      </c>
      <c r="CF446" s="62">
        <v>13380</v>
      </c>
      <c r="CG446" s="62">
        <v>32.084636479016282</v>
      </c>
      <c r="CH446" s="62">
        <v>0</v>
      </c>
      <c r="CI446" s="62">
        <v>0</v>
      </c>
      <c r="CJ446" s="62">
        <v>0</v>
      </c>
      <c r="CK446" s="62">
        <v>0</v>
      </c>
      <c r="CL446" s="62">
        <v>0</v>
      </c>
      <c r="CM446" s="62">
        <v>0</v>
      </c>
      <c r="CN446" s="62">
        <v>13.81</v>
      </c>
      <c r="CO446" s="62">
        <v>7275</v>
      </c>
      <c r="CP446" s="62">
        <v>21.400879266492318</v>
      </c>
      <c r="CQ446" s="62">
        <v>0</v>
      </c>
      <c r="CR446" s="62">
        <v>0</v>
      </c>
      <c r="CS446" s="62">
        <v>0</v>
      </c>
      <c r="CT446" s="62">
        <v>0</v>
      </c>
      <c r="CU446" s="62">
        <v>0</v>
      </c>
      <c r="CV446" s="62">
        <v>0</v>
      </c>
      <c r="CW446" s="62">
        <v>0</v>
      </c>
      <c r="CX446" s="62">
        <v>86530</v>
      </c>
      <c r="CY446" s="62">
        <v>296.85159034879257</v>
      </c>
      <c r="CZ446" s="62">
        <v>0</v>
      </c>
      <c r="DA446" s="62">
        <v>0</v>
      </c>
      <c r="DB446" s="62">
        <v>0</v>
      </c>
      <c r="DC446" s="62">
        <v>0</v>
      </c>
      <c r="DD446" s="62">
        <v>0</v>
      </c>
      <c r="DE446" s="62">
        <v>0</v>
      </c>
      <c r="DF446" s="62">
        <v>13.37</v>
      </c>
      <c r="DG446" s="62">
        <v>4965</v>
      </c>
      <c r="DH446" s="62">
        <v>19.425149511946032</v>
      </c>
      <c r="DI446" s="62">
        <v>0</v>
      </c>
      <c r="DJ446" s="62">
        <v>0</v>
      </c>
      <c r="DK446" s="62">
        <v>0</v>
      </c>
      <c r="DL446" s="62">
        <v>0</v>
      </c>
      <c r="DM446" s="62">
        <v>0</v>
      </c>
      <c r="DN446" s="62">
        <v>0</v>
      </c>
      <c r="DO446" s="62">
        <v>13.22</v>
      </c>
      <c r="DP446" s="62">
        <v>10885</v>
      </c>
      <c r="DQ446" s="62">
        <v>47.291239165443983</v>
      </c>
      <c r="DR446" s="62">
        <v>0</v>
      </c>
      <c r="DS446" s="62">
        <v>0</v>
      </c>
      <c r="DT446" s="62">
        <v>0</v>
      </c>
      <c r="DU446" s="62">
        <v>0</v>
      </c>
      <c r="DV446" s="62">
        <v>0</v>
      </c>
      <c r="DW446" s="62">
        <v>0</v>
      </c>
      <c r="DX446" s="62">
        <v>13.1</v>
      </c>
      <c r="DY446" s="62">
        <v>3170</v>
      </c>
      <c r="DZ446" s="62">
        <v>15.118443675357998</v>
      </c>
      <c r="EA446" s="62"/>
      <c r="EB446" s="62"/>
      <c r="EC446" s="62"/>
      <c r="ED446" s="62"/>
      <c r="EE446" s="62"/>
      <c r="EF446" s="62"/>
      <c r="EG446" s="62">
        <v>12.95</v>
      </c>
      <c r="EH446" s="62">
        <v>56675</v>
      </c>
      <c r="EI446" s="62">
        <v>292.27945675075267</v>
      </c>
      <c r="EJ446" s="62"/>
      <c r="EK446" s="62">
        <v>0</v>
      </c>
      <c r="EL446" s="62">
        <v>0</v>
      </c>
      <c r="EM446" s="62">
        <v>0</v>
      </c>
      <c r="EN446" s="62">
        <v>0</v>
      </c>
      <c r="EO446" s="62">
        <v>0</v>
      </c>
      <c r="EP446" s="62">
        <v>12.87</v>
      </c>
      <c r="EQ446" s="62">
        <v>125</v>
      </c>
      <c r="ER446" s="62">
        <v>0.68920466122316315</v>
      </c>
      <c r="ES446" s="62">
        <v>12.83</v>
      </c>
      <c r="ET446" s="62">
        <v>5380</v>
      </c>
      <c r="EU446" s="62">
        <v>31.481597704217517</v>
      </c>
      <c r="EV446" s="62">
        <v>12.775</v>
      </c>
      <c r="EW446" s="62">
        <v>120</v>
      </c>
      <c r="EX446" s="62">
        <v>0.74101218430338944</v>
      </c>
      <c r="EY446" s="62">
        <v>12.73</v>
      </c>
      <c r="EZ446" s="62">
        <v>25795</v>
      </c>
      <c r="FA446" s="62">
        <v>166.79217359533234</v>
      </c>
      <c r="FB446" s="62">
        <v>12.714</v>
      </c>
      <c r="FC446" s="62">
        <v>0</v>
      </c>
      <c r="FD446" s="62">
        <v>0</v>
      </c>
      <c r="FE446" s="62">
        <v>12.7</v>
      </c>
      <c r="FF446" s="62">
        <v>1015</v>
      </c>
      <c r="FG446" s="62">
        <v>7.0736848685745786</v>
      </c>
      <c r="FH446" s="62">
        <v>12.68</v>
      </c>
      <c r="FI446" s="62">
        <v>340</v>
      </c>
      <c r="FJ446" s="62">
        <v>2.4512084112235883</v>
      </c>
      <c r="FK446" s="62">
        <v>12.63</v>
      </c>
      <c r="FL446" s="76">
        <v>4435</v>
      </c>
      <c r="FM446" s="76">
        <v>32.971631784048043</v>
      </c>
      <c r="FN446" s="76">
        <v>12.621</v>
      </c>
      <c r="FO446" s="76">
        <v>10</v>
      </c>
      <c r="FP446" s="76">
        <v>7.621749833305852E-2</v>
      </c>
      <c r="FQ446" s="76">
        <v>12.614000000000001</v>
      </c>
      <c r="FR446" s="76">
        <v>0</v>
      </c>
      <c r="FS446" s="76">
        <v>0</v>
      </c>
      <c r="FT446" s="76">
        <v>12.606</v>
      </c>
      <c r="FU446" s="76">
        <v>0</v>
      </c>
      <c r="FV446" s="76">
        <v>0</v>
      </c>
      <c r="FW446" s="76">
        <v>12.6</v>
      </c>
      <c r="FX446" s="76">
        <v>43295</v>
      </c>
      <c r="FY446" s="76">
        <v>350.36345949788785</v>
      </c>
      <c r="FZ446" s="76">
        <v>12.595000000000001</v>
      </c>
      <c r="GA446" s="76">
        <v>0</v>
      </c>
      <c r="GB446" s="76">
        <v>0</v>
      </c>
      <c r="GC446" s="62">
        <v>12.590999999999999</v>
      </c>
      <c r="GD446" s="62">
        <v>0</v>
      </c>
      <c r="GE446" s="62">
        <v>0</v>
      </c>
      <c r="GF446" s="62">
        <v>12.586</v>
      </c>
      <c r="GG446" s="62">
        <v>0</v>
      </c>
      <c r="GH446" s="62">
        <v>0</v>
      </c>
      <c r="GI446" s="62">
        <v>12.583</v>
      </c>
      <c r="GJ446" s="62">
        <v>250</v>
      </c>
      <c r="GK446" s="62">
        <v>2.1281083070213551</v>
      </c>
      <c r="GL446" s="62">
        <v>12.576000000000001</v>
      </c>
      <c r="GM446" s="62">
        <v>0</v>
      </c>
      <c r="GN446" s="62">
        <v>0</v>
      </c>
      <c r="GO446" s="62">
        <v>12.57</v>
      </c>
      <c r="GP446" s="62">
        <v>4575</v>
      </c>
      <c r="GQ446" s="62">
        <v>39.989290095197774</v>
      </c>
      <c r="GR446" s="62">
        <v>12.57</v>
      </c>
      <c r="GS446" s="62">
        <v>0</v>
      </c>
      <c r="GT446" s="62">
        <v>0</v>
      </c>
      <c r="GU446" s="62">
        <v>12.57</v>
      </c>
      <c r="GV446" s="62">
        <v>470</v>
      </c>
      <c r="GW446" s="62">
        <v>4.1394149201569563</v>
      </c>
      <c r="GX446" s="62">
        <v>12.57</v>
      </c>
      <c r="GY446" s="62">
        <v>0</v>
      </c>
      <c r="GZ446" s="62">
        <v>0</v>
      </c>
      <c r="HA446" s="62">
        <v>12.57</v>
      </c>
      <c r="HB446" s="62">
        <v>5935</v>
      </c>
      <c r="HC446" s="62">
        <v>51.933160401894327</v>
      </c>
      <c r="HD446" s="62">
        <v>12.57</v>
      </c>
      <c r="HE446" s="62">
        <v>0</v>
      </c>
      <c r="HF446" s="62">
        <v>0</v>
      </c>
      <c r="HG446" s="62">
        <v>0</v>
      </c>
      <c r="HH446" s="62">
        <v>0</v>
      </c>
      <c r="HI446" s="62">
        <v>0</v>
      </c>
      <c r="HJ446" s="62">
        <v>0</v>
      </c>
      <c r="HK446" s="62">
        <v>0</v>
      </c>
      <c r="HL446" s="62">
        <v>0</v>
      </c>
      <c r="HM446" s="62">
        <v>12.57</v>
      </c>
      <c r="HN446" s="62">
        <v>0</v>
      </c>
      <c r="HO446" s="62">
        <v>0</v>
      </c>
      <c r="HP446" s="62">
        <v>0</v>
      </c>
      <c r="HQ446" s="62">
        <v>0</v>
      </c>
      <c r="HR446" s="62">
        <v>0</v>
      </c>
    </row>
    <row r="447" spans="32:226" s="43" customFormat="1">
      <c r="AF447" s="54">
        <v>42653</v>
      </c>
      <c r="AG447" s="43">
        <v>13.676</v>
      </c>
      <c r="AH447" s="43">
        <v>61016</v>
      </c>
      <c r="AI447" s="43">
        <f t="shared" si="94"/>
        <v>61016</v>
      </c>
      <c r="AK447" s="58">
        <f t="shared" si="95"/>
        <v>42195</v>
      </c>
      <c r="AL447" s="43">
        <f t="shared" si="100"/>
        <v>442</v>
      </c>
      <c r="AM447" s="43">
        <f>IF(AK447="","",NETWORKDAYS(AK447,$AM$2,FERIADOS!$A$1:$A$830)-1)</f>
        <v>372</v>
      </c>
      <c r="AN447" s="63">
        <v>3.1602000000000001</v>
      </c>
      <c r="AO447" s="43">
        <f t="shared" si="96"/>
        <v>13.56</v>
      </c>
      <c r="AP447" s="50">
        <f t="shared" si="97"/>
        <v>317090</v>
      </c>
      <c r="AQ447" s="59">
        <f t="shared" si="99"/>
        <v>1081.0899040679842</v>
      </c>
      <c r="AR447" s="59">
        <f t="shared" si="98"/>
        <v>0</v>
      </c>
      <c r="AS447" s="72">
        <v>42195</v>
      </c>
      <c r="AT447" s="73">
        <v>4457.5559377059053</v>
      </c>
      <c r="AU447" s="62">
        <v>0</v>
      </c>
      <c r="AV447" s="62">
        <v>0</v>
      </c>
      <c r="AW447" s="62">
        <v>0</v>
      </c>
      <c r="AX447" s="62">
        <v>0</v>
      </c>
      <c r="AY447" s="62">
        <v>0</v>
      </c>
      <c r="AZ447" s="62">
        <v>0</v>
      </c>
      <c r="BA447" s="62">
        <v>13.948</v>
      </c>
      <c r="BB447" s="62">
        <v>190240</v>
      </c>
      <c r="BC447" s="62">
        <v>119.96525010187077</v>
      </c>
      <c r="BD447" s="62">
        <v>13.859</v>
      </c>
      <c r="BE447" s="62">
        <v>37660</v>
      </c>
      <c r="BF447" s="62">
        <v>15.476815244499502</v>
      </c>
      <c r="BG447" s="62">
        <v>14.02</v>
      </c>
      <c r="BH447" s="62">
        <v>6100</v>
      </c>
      <c r="BI447" s="62">
        <v>5.1550687255830105</v>
      </c>
      <c r="BJ447" s="62">
        <v>14.01</v>
      </c>
      <c r="BK447" s="62">
        <v>20</v>
      </c>
      <c r="BL447" s="62">
        <v>2.0911035307714407E-2</v>
      </c>
      <c r="BM447" s="62">
        <v>14.03</v>
      </c>
      <c r="BN447" s="74">
        <v>384670</v>
      </c>
      <c r="BO447" s="75">
        <v>484.96390903374203</v>
      </c>
      <c r="BP447" s="62">
        <v>14.03</v>
      </c>
      <c r="BQ447" s="62">
        <v>810</v>
      </c>
      <c r="BR447" s="62">
        <v>1.1762761938908832</v>
      </c>
      <c r="BS447" s="62">
        <v>14.03</v>
      </c>
      <c r="BT447" s="62">
        <v>550</v>
      </c>
      <c r="BU447" s="62">
        <v>0.89665515387597394</v>
      </c>
      <c r="BV447" s="62">
        <v>14.02</v>
      </c>
      <c r="BW447" s="62">
        <v>14940</v>
      </c>
      <c r="BX447" s="62">
        <v>27.373255902321681</v>
      </c>
      <c r="BY447" s="62">
        <v>13.99</v>
      </c>
      <c r="BZ447" s="62">
        <v>1200</v>
      </c>
      <c r="CA447" s="62">
        <v>2.4148273961391324</v>
      </c>
      <c r="CB447" s="62">
        <v>13.98</v>
      </c>
      <c r="CC447" s="62">
        <v>500</v>
      </c>
      <c r="CD447" s="62">
        <v>1.0983984355155072</v>
      </c>
      <c r="CE447" s="62">
        <v>13.95</v>
      </c>
      <c r="CF447" s="62">
        <v>48905</v>
      </c>
      <c r="CG447" s="62">
        <v>116.70647349819033</v>
      </c>
      <c r="CH447" s="62">
        <v>0</v>
      </c>
      <c r="CI447" s="62">
        <v>0</v>
      </c>
      <c r="CJ447" s="62">
        <v>0</v>
      </c>
      <c r="CK447" s="62">
        <v>0</v>
      </c>
      <c r="CL447" s="62">
        <v>0</v>
      </c>
      <c r="CM447" s="62">
        <v>0</v>
      </c>
      <c r="CN447" s="62">
        <v>13.8</v>
      </c>
      <c r="CO447" s="62">
        <v>3315</v>
      </c>
      <c r="CP447" s="62">
        <v>9.6983951208919716</v>
      </c>
      <c r="CQ447" s="62">
        <v>0</v>
      </c>
      <c r="CR447" s="62">
        <v>0</v>
      </c>
      <c r="CS447" s="62">
        <v>0</v>
      </c>
      <c r="CT447" s="62">
        <v>0</v>
      </c>
      <c r="CU447" s="62">
        <v>0</v>
      </c>
      <c r="CV447" s="62">
        <v>0</v>
      </c>
      <c r="CW447" s="62">
        <v>0</v>
      </c>
      <c r="CX447" s="62">
        <v>317090</v>
      </c>
      <c r="CY447" s="62">
        <v>1081.0899040679842</v>
      </c>
      <c r="CZ447" s="62">
        <v>0</v>
      </c>
      <c r="DA447" s="62">
        <v>0</v>
      </c>
      <c r="DB447" s="62">
        <v>0</v>
      </c>
      <c r="DC447" s="62">
        <v>0</v>
      </c>
      <c r="DD447" s="62">
        <v>0</v>
      </c>
      <c r="DE447" s="62">
        <v>0</v>
      </c>
      <c r="DF447" s="62">
        <v>13.37</v>
      </c>
      <c r="DG447" s="62">
        <v>1110</v>
      </c>
      <c r="DH447" s="62">
        <v>4.3142546259856696</v>
      </c>
      <c r="DI447" s="62">
        <v>0</v>
      </c>
      <c r="DJ447" s="62">
        <v>0</v>
      </c>
      <c r="DK447" s="62">
        <v>0</v>
      </c>
      <c r="DL447" s="62">
        <v>0</v>
      </c>
      <c r="DM447" s="62">
        <v>0</v>
      </c>
      <c r="DN447" s="62">
        <v>0</v>
      </c>
      <c r="DO447" s="62">
        <v>13.23</v>
      </c>
      <c r="DP447" s="62">
        <v>15620</v>
      </c>
      <c r="DQ447" s="62">
        <v>67.380887079123923</v>
      </c>
      <c r="DR447" s="62">
        <v>0</v>
      </c>
      <c r="DS447" s="62">
        <v>0</v>
      </c>
      <c r="DT447" s="62">
        <v>0</v>
      </c>
      <c r="DU447" s="62">
        <v>0</v>
      </c>
      <c r="DV447" s="62">
        <v>0</v>
      </c>
      <c r="DW447" s="62">
        <v>0</v>
      </c>
      <c r="DX447" s="62">
        <v>13.095000000000001</v>
      </c>
      <c r="DY447" s="62">
        <v>565</v>
      </c>
      <c r="DZ447" s="62">
        <v>2.6759475901687226</v>
      </c>
      <c r="EA447" s="62"/>
      <c r="EB447" s="62"/>
      <c r="EC447" s="62"/>
      <c r="ED447" s="62"/>
      <c r="EE447" s="62"/>
      <c r="EF447" s="62"/>
      <c r="EG447" s="62">
        <v>12.95</v>
      </c>
      <c r="EH447" s="62">
        <v>205710</v>
      </c>
      <c r="EI447" s="62">
        <v>1053.1925851359192</v>
      </c>
      <c r="EJ447" s="62"/>
      <c r="EK447" s="62">
        <v>0</v>
      </c>
      <c r="EL447" s="62">
        <v>0</v>
      </c>
      <c r="EM447" s="62">
        <v>0</v>
      </c>
      <c r="EN447" s="62">
        <v>0</v>
      </c>
      <c r="EO447" s="62">
        <v>0</v>
      </c>
      <c r="EP447" s="62">
        <v>12.88</v>
      </c>
      <c r="EQ447" s="62">
        <v>480</v>
      </c>
      <c r="ER447" s="62">
        <v>2.6261592908988818</v>
      </c>
      <c r="ES447" s="62">
        <v>12.82</v>
      </c>
      <c r="ET447" s="62">
        <v>3240</v>
      </c>
      <c r="EU447" s="62">
        <v>18.823621044589185</v>
      </c>
      <c r="EV447" s="62">
        <v>12.776</v>
      </c>
      <c r="EW447" s="62">
        <v>0</v>
      </c>
      <c r="EX447" s="62">
        <v>0</v>
      </c>
      <c r="EY447" s="62">
        <v>12.74</v>
      </c>
      <c r="EZ447" s="62">
        <v>74780</v>
      </c>
      <c r="FA447" s="62">
        <v>479.62554028790947</v>
      </c>
      <c r="FB447" s="62">
        <v>12.714</v>
      </c>
      <c r="FC447" s="62">
        <v>0</v>
      </c>
      <c r="FD447" s="62">
        <v>0</v>
      </c>
      <c r="FE447" s="62">
        <v>12.69</v>
      </c>
      <c r="FF447" s="62">
        <v>3455</v>
      </c>
      <c r="FG447" s="62">
        <v>23.900433159209491</v>
      </c>
      <c r="FH447" s="62">
        <v>12.663</v>
      </c>
      <c r="FI447" s="62">
        <v>0</v>
      </c>
      <c r="FJ447" s="62">
        <v>0</v>
      </c>
      <c r="FK447" s="62">
        <v>12.64</v>
      </c>
      <c r="FL447" s="76">
        <v>5850</v>
      </c>
      <c r="FM447" s="76">
        <v>43.125082116967505</v>
      </c>
      <c r="FN447" s="76">
        <v>12.637</v>
      </c>
      <c r="FO447" s="76">
        <v>0</v>
      </c>
      <c r="FP447" s="76">
        <v>0</v>
      </c>
      <c r="FQ447" s="76">
        <v>12.635</v>
      </c>
      <c r="FR447" s="76">
        <v>20</v>
      </c>
      <c r="FS447" s="76">
        <v>0.15436539592074494</v>
      </c>
      <c r="FT447" s="76">
        <v>12.627000000000001</v>
      </c>
      <c r="FU447" s="76">
        <v>0</v>
      </c>
      <c r="FV447" s="76">
        <v>0</v>
      </c>
      <c r="FW447" s="76">
        <v>12.62</v>
      </c>
      <c r="FX447" s="76">
        <v>91725</v>
      </c>
      <c r="FY447" s="76">
        <v>735.42503157999317</v>
      </c>
      <c r="FZ447" s="76">
        <v>12.614000000000001</v>
      </c>
      <c r="GA447" s="76">
        <v>0</v>
      </c>
      <c r="GB447" s="76">
        <v>0</v>
      </c>
      <c r="GC447" s="62">
        <v>12.608000000000001</v>
      </c>
      <c r="GD447" s="62">
        <v>0</v>
      </c>
      <c r="GE447" s="62">
        <v>0</v>
      </c>
      <c r="GF447" s="62">
        <v>12.602</v>
      </c>
      <c r="GG447" s="62">
        <v>0</v>
      </c>
      <c r="GH447" s="62">
        <v>0</v>
      </c>
      <c r="GI447" s="62">
        <v>12.597</v>
      </c>
      <c r="GJ447" s="62">
        <v>1125</v>
      </c>
      <c r="GK447" s="62">
        <v>9.4890567172063331</v>
      </c>
      <c r="GL447" s="62">
        <v>12.587999999999999</v>
      </c>
      <c r="GM447" s="62">
        <v>0</v>
      </c>
      <c r="GN447" s="62">
        <v>0</v>
      </c>
      <c r="GO447" s="62">
        <v>12.58</v>
      </c>
      <c r="GP447" s="62">
        <v>7145</v>
      </c>
      <c r="GQ447" s="62">
        <v>61.888893180602636</v>
      </c>
      <c r="GR447" s="62">
        <v>12.58</v>
      </c>
      <c r="GS447" s="62">
        <v>0</v>
      </c>
      <c r="GT447" s="62">
        <v>0</v>
      </c>
      <c r="GU447" s="62">
        <v>12.58</v>
      </c>
      <c r="GV447" s="62">
        <v>0</v>
      </c>
      <c r="GW447" s="62">
        <v>0</v>
      </c>
      <c r="GX447" s="62">
        <v>12.58</v>
      </c>
      <c r="GY447" s="62">
        <v>0</v>
      </c>
      <c r="GZ447" s="62">
        <v>0</v>
      </c>
      <c r="HA447" s="62">
        <v>12.58</v>
      </c>
      <c r="HB447" s="62">
        <v>10255</v>
      </c>
      <c r="HC447" s="62">
        <v>88.897940591597234</v>
      </c>
      <c r="HD447" s="62">
        <v>12.58</v>
      </c>
      <c r="HE447" s="62">
        <v>0</v>
      </c>
      <c r="HF447" s="62">
        <v>0</v>
      </c>
      <c r="HG447" s="62">
        <v>0</v>
      </c>
      <c r="HH447" s="62">
        <v>0</v>
      </c>
      <c r="HI447" s="62">
        <v>0</v>
      </c>
      <c r="HJ447" s="62">
        <v>0</v>
      </c>
      <c r="HK447" s="62">
        <v>0</v>
      </c>
      <c r="HL447" s="62">
        <v>0</v>
      </c>
      <c r="HM447" s="62">
        <v>12.58</v>
      </c>
      <c r="HN447" s="62">
        <v>0</v>
      </c>
      <c r="HO447" s="62">
        <v>0</v>
      </c>
      <c r="HP447" s="62">
        <v>0</v>
      </c>
      <c r="HQ447" s="62">
        <v>0</v>
      </c>
      <c r="HR447" s="62">
        <v>0</v>
      </c>
    </row>
    <row r="448" spans="32:226" s="43" customFormat="1">
      <c r="AF448" s="54">
        <v>42654</v>
      </c>
      <c r="AG448" s="43">
        <v>13.659000000000001</v>
      </c>
      <c r="AH448" s="43">
        <v>479050</v>
      </c>
      <c r="AI448" s="43">
        <f t="shared" si="94"/>
        <v>479050</v>
      </c>
      <c r="AK448" s="58">
        <f t="shared" si="95"/>
        <v>42193</v>
      </c>
      <c r="AL448" s="43">
        <f t="shared" si="100"/>
        <v>443</v>
      </c>
      <c r="AM448" s="43">
        <f>IF(AK448="","",NETWORKDAYS(AK448,$AM$2,FERIADOS!$A$1:$A$830)-1)</f>
        <v>374</v>
      </c>
      <c r="AN448" s="63">
        <v>3.2353000000000001</v>
      </c>
      <c r="AO448" s="43">
        <f t="shared" si="96"/>
        <v>13.66</v>
      </c>
      <c r="AP448" s="50">
        <f t="shared" si="97"/>
        <v>378915</v>
      </c>
      <c r="AQ448" s="59">
        <f t="shared" si="99"/>
        <v>1264.6252192623576</v>
      </c>
      <c r="AR448" s="59">
        <f t="shared" si="98"/>
        <v>0</v>
      </c>
      <c r="AS448" s="72">
        <v>42193</v>
      </c>
      <c r="AT448" s="73">
        <v>5964.3635719338772</v>
      </c>
      <c r="AU448" s="62">
        <v>0</v>
      </c>
      <c r="AV448" s="62">
        <v>0</v>
      </c>
      <c r="AW448" s="62">
        <v>0</v>
      </c>
      <c r="AX448" s="62">
        <v>0</v>
      </c>
      <c r="AY448" s="62">
        <v>0</v>
      </c>
      <c r="AZ448" s="62">
        <v>0</v>
      </c>
      <c r="BA448" s="62">
        <v>13.977</v>
      </c>
      <c r="BB448" s="62">
        <v>148925</v>
      </c>
      <c r="BC448" s="62">
        <v>94.713470429974791</v>
      </c>
      <c r="BD448" s="62">
        <v>13.879</v>
      </c>
      <c r="BE448" s="62">
        <v>54885</v>
      </c>
      <c r="BF448" s="62">
        <v>23.163042775639543</v>
      </c>
      <c r="BG448" s="62">
        <v>14.03</v>
      </c>
      <c r="BH448" s="62">
        <v>11785</v>
      </c>
      <c r="BI448" s="62">
        <v>9.9599091288457746</v>
      </c>
      <c r="BJ448" s="62">
        <v>14.05</v>
      </c>
      <c r="BK448" s="62">
        <v>21855</v>
      </c>
      <c r="BL448" s="62">
        <v>22.731631030297589</v>
      </c>
      <c r="BM448" s="62">
        <v>14.06</v>
      </c>
      <c r="BN448" s="74">
        <v>500950</v>
      </c>
      <c r="BO448" s="75">
        <v>626.11536010691373</v>
      </c>
      <c r="BP448" s="62">
        <v>14.048</v>
      </c>
      <c r="BQ448" s="62">
        <v>50</v>
      </c>
      <c r="BR448" s="62">
        <v>7.1830385737649702E-2</v>
      </c>
      <c r="BS448" s="62">
        <v>14.04</v>
      </c>
      <c r="BT448" s="62">
        <v>260</v>
      </c>
      <c r="BU448" s="62">
        <v>0.41868036684485876</v>
      </c>
      <c r="BV448" s="62">
        <v>14.07</v>
      </c>
      <c r="BW448" s="62">
        <v>45945</v>
      </c>
      <c r="BX448" s="62">
        <v>82.975972063732797</v>
      </c>
      <c r="BY448" s="62">
        <v>14.05</v>
      </c>
      <c r="BZ448" s="62">
        <v>215</v>
      </c>
      <c r="CA448" s="62">
        <v>0.42592719550061281</v>
      </c>
      <c r="CB448" s="62">
        <v>14.034000000000001</v>
      </c>
      <c r="CC448" s="62">
        <v>75</v>
      </c>
      <c r="CD448" s="62">
        <v>0.16205796739129913</v>
      </c>
      <c r="CE448" s="62">
        <v>14.02</v>
      </c>
      <c r="CF448" s="62">
        <v>59570</v>
      </c>
      <c r="CG448" s="62">
        <v>139.67110635249151</v>
      </c>
      <c r="CH448" s="62">
        <v>0</v>
      </c>
      <c r="CI448" s="62">
        <v>0</v>
      </c>
      <c r="CJ448" s="62">
        <v>0</v>
      </c>
      <c r="CK448" s="62">
        <v>0</v>
      </c>
      <c r="CL448" s="62">
        <v>0</v>
      </c>
      <c r="CM448" s="62">
        <v>0</v>
      </c>
      <c r="CN448" s="62">
        <v>13.89</v>
      </c>
      <c r="CO448" s="62">
        <v>21370</v>
      </c>
      <c r="CP448" s="62">
        <v>61.289979975460412</v>
      </c>
      <c r="CQ448" s="62">
        <v>0</v>
      </c>
      <c r="CR448" s="62">
        <v>0</v>
      </c>
      <c r="CS448" s="62">
        <v>0</v>
      </c>
      <c r="CT448" s="62">
        <v>0</v>
      </c>
      <c r="CU448" s="62">
        <v>0</v>
      </c>
      <c r="CV448" s="62">
        <v>0</v>
      </c>
      <c r="CW448" s="62">
        <v>0</v>
      </c>
      <c r="CX448" s="62">
        <v>378915</v>
      </c>
      <c r="CY448" s="62">
        <v>1264.6252192623576</v>
      </c>
      <c r="CZ448" s="62">
        <v>0</v>
      </c>
      <c r="DA448" s="62">
        <v>0</v>
      </c>
      <c r="DB448" s="62">
        <v>0</v>
      </c>
      <c r="DC448" s="62">
        <v>0</v>
      </c>
      <c r="DD448" s="62">
        <v>0</v>
      </c>
      <c r="DE448" s="62">
        <v>0</v>
      </c>
      <c r="DF448" s="62">
        <v>13.47</v>
      </c>
      <c r="DG448" s="62">
        <v>2870</v>
      </c>
      <c r="DH448" s="62">
        <v>10.908658833746673</v>
      </c>
      <c r="DI448" s="62">
        <v>0</v>
      </c>
      <c r="DJ448" s="62">
        <v>0</v>
      </c>
      <c r="DK448" s="62">
        <v>0</v>
      </c>
      <c r="DL448" s="62">
        <v>0</v>
      </c>
      <c r="DM448" s="62">
        <v>0</v>
      </c>
      <c r="DN448" s="62">
        <v>0</v>
      </c>
      <c r="DO448" s="62">
        <v>13.31</v>
      </c>
      <c r="DP448" s="62">
        <v>17140</v>
      </c>
      <c r="DQ448" s="62">
        <v>72.288348591764546</v>
      </c>
      <c r="DR448" s="62">
        <v>0</v>
      </c>
      <c r="DS448" s="62">
        <v>0</v>
      </c>
      <c r="DT448" s="62">
        <v>0</v>
      </c>
      <c r="DU448" s="62">
        <v>0</v>
      </c>
      <c r="DV448" s="62">
        <v>0</v>
      </c>
      <c r="DW448" s="62">
        <v>0</v>
      </c>
      <c r="DX448" s="62">
        <v>13.17</v>
      </c>
      <c r="DY448" s="62">
        <v>6945</v>
      </c>
      <c r="DZ448" s="62">
        <v>32.143388361450612</v>
      </c>
      <c r="EA448" s="62"/>
      <c r="EB448" s="62"/>
      <c r="EC448" s="62"/>
      <c r="ED448" s="62"/>
      <c r="EE448" s="62"/>
      <c r="EF448" s="62"/>
      <c r="EG448" s="62">
        <v>13.04</v>
      </c>
      <c r="EH448" s="62">
        <v>279250</v>
      </c>
      <c r="EI448" s="62">
        <v>1395.781998613558</v>
      </c>
      <c r="EJ448" s="62"/>
      <c r="EK448" s="62">
        <v>0</v>
      </c>
      <c r="EL448" s="62">
        <v>0</v>
      </c>
      <c r="EM448" s="62">
        <v>0</v>
      </c>
      <c r="EN448" s="62">
        <v>0</v>
      </c>
      <c r="EO448" s="62">
        <v>0</v>
      </c>
      <c r="EP448" s="62">
        <v>12.96</v>
      </c>
      <c r="EQ448" s="62">
        <v>560</v>
      </c>
      <c r="ER448" s="62">
        <v>2.9907223393358868</v>
      </c>
      <c r="ES448" s="62">
        <v>12.88</v>
      </c>
      <c r="ET448" s="62">
        <v>2855</v>
      </c>
      <c r="EU448" s="62">
        <v>16.195523892145999</v>
      </c>
      <c r="EV448" s="62">
        <v>12.842000000000001</v>
      </c>
      <c r="EW448" s="62">
        <v>150</v>
      </c>
      <c r="EX448" s="62">
        <v>0.89699274480165447</v>
      </c>
      <c r="EY448" s="62">
        <v>12.81</v>
      </c>
      <c r="EZ448" s="62">
        <v>78010</v>
      </c>
      <c r="FA448" s="62">
        <v>488.02745850127394</v>
      </c>
      <c r="FB448" s="62">
        <v>12.789</v>
      </c>
      <c r="FC448" s="62">
        <v>460</v>
      </c>
      <c r="FD448" s="62">
        <v>2.9926876557152498</v>
      </c>
      <c r="FE448" s="62">
        <v>12.77</v>
      </c>
      <c r="FF448" s="62">
        <v>8320</v>
      </c>
      <c r="FG448" s="62">
        <v>56.080747269903839</v>
      </c>
      <c r="FH448" s="62">
        <v>12.75</v>
      </c>
      <c r="FI448" s="62">
        <v>1415</v>
      </c>
      <c r="FJ448" s="62">
        <v>9.8631861019430236</v>
      </c>
      <c r="FK448" s="62">
        <v>12.7</v>
      </c>
      <c r="FL448" s="76">
        <v>13530</v>
      </c>
      <c r="FM448" s="76">
        <v>97.222643861122577</v>
      </c>
      <c r="FN448" s="76">
        <v>12.705</v>
      </c>
      <c r="FO448" s="76">
        <v>505</v>
      </c>
      <c r="FP448" s="76">
        <v>3.7164974729318514</v>
      </c>
      <c r="FQ448" s="76">
        <v>12.71</v>
      </c>
      <c r="FR448" s="76">
        <v>20</v>
      </c>
      <c r="FS448" s="76">
        <v>0.15028382394034354</v>
      </c>
      <c r="FT448" s="76">
        <v>12.689</v>
      </c>
      <c r="FU448" s="76">
        <v>25</v>
      </c>
      <c r="FV448" s="76">
        <v>0.1918395689534311</v>
      </c>
      <c r="FW448" s="76">
        <v>12.67</v>
      </c>
      <c r="FX448" s="76">
        <v>152095</v>
      </c>
      <c r="FY448" s="76">
        <v>1188.3377086611017</v>
      </c>
      <c r="FZ448" s="76">
        <v>12.662000000000001</v>
      </c>
      <c r="GA448" s="76">
        <v>5</v>
      </c>
      <c r="GB448" s="76">
        <v>3.9652681146420628E-2</v>
      </c>
      <c r="GC448" s="62">
        <v>12.654999999999999</v>
      </c>
      <c r="GD448" s="62">
        <v>5</v>
      </c>
      <c r="GE448" s="62">
        <v>4.018289989495237E-2</v>
      </c>
      <c r="GF448" s="62">
        <v>12.647</v>
      </c>
      <c r="GG448" s="62">
        <v>0</v>
      </c>
      <c r="GH448" s="62">
        <v>0</v>
      </c>
      <c r="GI448" s="62">
        <v>12.641</v>
      </c>
      <c r="GJ448" s="62">
        <v>515</v>
      </c>
      <c r="GK448" s="62">
        <v>4.2319041633690899</v>
      </c>
      <c r="GL448" s="62">
        <v>12.63</v>
      </c>
      <c r="GM448" s="62">
        <v>0</v>
      </c>
      <c r="GN448" s="62">
        <v>0</v>
      </c>
      <c r="GO448" s="62">
        <v>12.62</v>
      </c>
      <c r="GP448" s="62">
        <v>8325</v>
      </c>
      <c r="GQ448" s="62">
        <v>70.233340967176375</v>
      </c>
      <c r="GR448" s="62">
        <v>12.62</v>
      </c>
      <c r="GS448" s="62">
        <v>0</v>
      </c>
      <c r="GT448" s="62">
        <v>0</v>
      </c>
      <c r="GU448" s="62">
        <v>12.6</v>
      </c>
      <c r="GV448" s="62">
        <v>610</v>
      </c>
      <c r="GW448" s="62">
        <v>5.1908020907141141</v>
      </c>
      <c r="GX448" s="62">
        <v>12.61</v>
      </c>
      <c r="GY448" s="62">
        <v>0</v>
      </c>
      <c r="GZ448" s="62">
        <v>0</v>
      </c>
      <c r="HA448" s="62">
        <v>12.62</v>
      </c>
      <c r="HB448" s="62">
        <v>21400</v>
      </c>
      <c r="HC448" s="62">
        <v>180.51481579670005</v>
      </c>
      <c r="HD448" s="62">
        <v>12.62</v>
      </c>
      <c r="HE448" s="62">
        <v>0</v>
      </c>
      <c r="HF448" s="62">
        <v>0</v>
      </c>
      <c r="HG448" s="62">
        <v>0</v>
      </c>
      <c r="HH448" s="62">
        <v>0</v>
      </c>
      <c r="HI448" s="62">
        <v>0</v>
      </c>
      <c r="HJ448" s="62">
        <v>0</v>
      </c>
      <c r="HK448" s="62">
        <v>0</v>
      </c>
      <c r="HL448" s="62">
        <v>0</v>
      </c>
      <c r="HM448" s="62">
        <v>12.62</v>
      </c>
      <c r="HN448" s="62">
        <v>0</v>
      </c>
      <c r="HO448" s="62">
        <v>0</v>
      </c>
      <c r="HP448" s="62">
        <v>0</v>
      </c>
      <c r="HQ448" s="62">
        <v>0</v>
      </c>
      <c r="HR448" s="62">
        <v>0</v>
      </c>
    </row>
    <row r="449" spans="32:226" s="43" customFormat="1">
      <c r="AF449" s="54">
        <v>42656</v>
      </c>
      <c r="AG449" s="43">
        <v>13.641</v>
      </c>
      <c r="AH449" s="43">
        <v>230698</v>
      </c>
      <c r="AI449" s="43">
        <f t="shared" si="94"/>
        <v>230698</v>
      </c>
      <c r="AK449" s="58">
        <f t="shared" si="95"/>
        <v>42192</v>
      </c>
      <c r="AL449" s="43">
        <f t="shared" si="100"/>
        <v>444</v>
      </c>
      <c r="AM449" s="43">
        <f>IF(AK449="","",NETWORKDAYS(AK449,$AM$2,FERIADOS!$A$1:$A$830)-1)</f>
        <v>375</v>
      </c>
      <c r="AN449" s="63">
        <v>3.1861999999999999</v>
      </c>
      <c r="AO449" s="43">
        <f t="shared" si="96"/>
        <v>13.72</v>
      </c>
      <c r="AP449" s="50">
        <f t="shared" si="97"/>
        <v>376000</v>
      </c>
      <c r="AQ449" s="59">
        <f t="shared" si="99"/>
        <v>1275.3169748455464</v>
      </c>
      <c r="AR449" s="59">
        <f t="shared" si="98"/>
        <v>0</v>
      </c>
      <c r="AS449" s="72">
        <v>42192</v>
      </c>
      <c r="AT449" s="73">
        <v>4372.8188245934343</v>
      </c>
      <c r="AU449" s="62">
        <v>0</v>
      </c>
      <c r="AV449" s="62">
        <v>0</v>
      </c>
      <c r="AW449" s="62">
        <v>0</v>
      </c>
      <c r="AX449" s="62">
        <v>0</v>
      </c>
      <c r="AY449" s="62">
        <v>0</v>
      </c>
      <c r="AZ449" s="62">
        <v>0</v>
      </c>
      <c r="BA449" s="62">
        <v>14.01</v>
      </c>
      <c r="BB449" s="62">
        <v>148015</v>
      </c>
      <c r="BC449" s="62">
        <v>97.066892974066263</v>
      </c>
      <c r="BD449" s="62">
        <v>13.88</v>
      </c>
      <c r="BE449" s="62">
        <v>13610</v>
      </c>
      <c r="BF449" s="62">
        <v>5.974988020531999</v>
      </c>
      <c r="BG449" s="62">
        <v>14.08</v>
      </c>
      <c r="BH449" s="62">
        <v>4040</v>
      </c>
      <c r="BI449" s="62">
        <v>3.5053675098393837</v>
      </c>
      <c r="BJ449" s="62">
        <v>14.11</v>
      </c>
      <c r="BK449" s="62">
        <v>13945</v>
      </c>
      <c r="BL449" s="62">
        <v>14.853491039142927</v>
      </c>
      <c r="BM449" s="62">
        <v>14.12</v>
      </c>
      <c r="BN449" s="74">
        <v>475255</v>
      </c>
      <c r="BO449" s="75">
        <v>607.22286589272517</v>
      </c>
      <c r="BP449" s="62">
        <v>14.12</v>
      </c>
      <c r="BQ449" s="62">
        <v>900</v>
      </c>
      <c r="BR449" s="62">
        <v>1.319986229551936</v>
      </c>
      <c r="BS449" s="62">
        <v>14.13</v>
      </c>
      <c r="BT449" s="62">
        <v>200</v>
      </c>
      <c r="BU449" s="62">
        <v>0.32843166211297259</v>
      </c>
      <c r="BV449" s="62">
        <v>14.15</v>
      </c>
      <c r="BW449" s="62">
        <v>58090</v>
      </c>
      <c r="BX449" s="62">
        <v>106.91586000553922</v>
      </c>
      <c r="BY449" s="62">
        <v>14.13</v>
      </c>
      <c r="BZ449" s="62">
        <v>600</v>
      </c>
      <c r="CA449" s="62">
        <v>1.210662274121417</v>
      </c>
      <c r="CB449" s="62">
        <v>14.13</v>
      </c>
      <c r="CC449" s="62">
        <v>200</v>
      </c>
      <c r="CD449" s="62">
        <v>0.43982212614010052</v>
      </c>
      <c r="CE449" s="62">
        <v>14.1</v>
      </c>
      <c r="CF449" s="62">
        <v>37390</v>
      </c>
      <c r="CG449" s="62">
        <v>89.205560143237037</v>
      </c>
      <c r="CH449" s="62">
        <v>0</v>
      </c>
      <c r="CI449" s="62">
        <v>0</v>
      </c>
      <c r="CJ449" s="62">
        <v>0</v>
      </c>
      <c r="CK449" s="62">
        <v>0</v>
      </c>
      <c r="CL449" s="62">
        <v>0</v>
      </c>
      <c r="CM449" s="62">
        <v>0</v>
      </c>
      <c r="CN449" s="62">
        <v>13.97</v>
      </c>
      <c r="CO449" s="62">
        <v>6780</v>
      </c>
      <c r="CP449" s="62">
        <v>19.766619285714047</v>
      </c>
      <c r="CQ449" s="62">
        <v>0</v>
      </c>
      <c r="CR449" s="62">
        <v>0</v>
      </c>
      <c r="CS449" s="62">
        <v>0</v>
      </c>
      <c r="CT449" s="62">
        <v>0</v>
      </c>
      <c r="CU449" s="62">
        <v>0</v>
      </c>
      <c r="CV449" s="62">
        <v>0</v>
      </c>
      <c r="CW449" s="62">
        <v>0</v>
      </c>
      <c r="CX449" s="62">
        <v>376000</v>
      </c>
      <c r="CY449" s="62">
        <v>1275.3169748455464</v>
      </c>
      <c r="CZ449" s="62">
        <v>0</v>
      </c>
      <c r="DA449" s="62">
        <v>0</v>
      </c>
      <c r="DB449" s="62">
        <v>0</v>
      </c>
      <c r="DC449" s="62">
        <v>0</v>
      </c>
      <c r="DD449" s="62">
        <v>0</v>
      </c>
      <c r="DE449" s="62">
        <v>0</v>
      </c>
      <c r="DF449" s="62">
        <v>13.5</v>
      </c>
      <c r="DG449" s="62">
        <v>880</v>
      </c>
      <c r="DH449" s="62">
        <v>3.3999417772556129</v>
      </c>
      <c r="DI449" s="62">
        <v>0</v>
      </c>
      <c r="DJ449" s="62">
        <v>0</v>
      </c>
      <c r="DK449" s="62">
        <v>0</v>
      </c>
      <c r="DL449" s="62">
        <v>0</v>
      </c>
      <c r="DM449" s="62">
        <v>0</v>
      </c>
      <c r="DN449" s="62">
        <v>0</v>
      </c>
      <c r="DO449" s="62">
        <v>13.35</v>
      </c>
      <c r="DP449" s="62">
        <v>18775</v>
      </c>
      <c r="DQ449" s="62">
        <v>80.440663284415152</v>
      </c>
      <c r="DR449" s="62">
        <v>0</v>
      </c>
      <c r="DS449" s="62">
        <v>0</v>
      </c>
      <c r="DT449" s="62">
        <v>0</v>
      </c>
      <c r="DU449" s="62">
        <v>0</v>
      </c>
      <c r="DV449" s="62">
        <v>0</v>
      </c>
      <c r="DW449" s="62">
        <v>0</v>
      </c>
      <c r="DX449" s="62">
        <v>13.24</v>
      </c>
      <c r="DY449" s="62">
        <v>3980</v>
      </c>
      <c r="DZ449" s="62">
        <v>18.690973337260534</v>
      </c>
      <c r="EA449" s="62"/>
      <c r="EB449" s="62"/>
      <c r="EC449" s="62"/>
      <c r="ED449" s="62"/>
      <c r="EE449" s="62"/>
      <c r="EF449" s="62"/>
      <c r="EG449" s="62">
        <v>13.04</v>
      </c>
      <c r="EH449" s="62">
        <v>146240</v>
      </c>
      <c r="EI449" s="62">
        <v>743.04703062027738</v>
      </c>
      <c r="EJ449" s="62"/>
      <c r="EK449" s="62">
        <v>0</v>
      </c>
      <c r="EL449" s="62">
        <v>0</v>
      </c>
      <c r="EM449" s="62">
        <v>0</v>
      </c>
      <c r="EN449" s="62">
        <v>0</v>
      </c>
      <c r="EO449" s="62">
        <v>0</v>
      </c>
      <c r="EP449" s="62">
        <v>12.95</v>
      </c>
      <c r="EQ449" s="62">
        <v>675</v>
      </c>
      <c r="ER449" s="62">
        <v>3.665219633774853</v>
      </c>
      <c r="ES449" s="62">
        <v>12.88</v>
      </c>
      <c r="ET449" s="62">
        <v>5845</v>
      </c>
      <c r="EU449" s="62">
        <v>33.696620802870157</v>
      </c>
      <c r="EV449" s="62">
        <v>12.836</v>
      </c>
      <c r="EW449" s="62">
        <v>100</v>
      </c>
      <c r="EX449" s="62">
        <v>0.60780334975273431</v>
      </c>
      <c r="EY449" s="62">
        <v>12.8</v>
      </c>
      <c r="EZ449" s="62">
        <v>51380</v>
      </c>
      <c r="FA449" s="62">
        <v>326.73125049582052</v>
      </c>
      <c r="FB449" s="62">
        <v>12.771000000000001</v>
      </c>
      <c r="FC449" s="62">
        <v>20</v>
      </c>
      <c r="FD449" s="62">
        <v>0.13229964525912694</v>
      </c>
      <c r="FE449" s="62">
        <v>12.744999999999999</v>
      </c>
      <c r="FF449" s="62">
        <v>1760</v>
      </c>
      <c r="FG449" s="62">
        <v>12.065645188086382</v>
      </c>
      <c r="FH449" s="62">
        <v>12.715</v>
      </c>
      <c r="FI449" s="62">
        <v>210</v>
      </c>
      <c r="FJ449" s="62">
        <v>1.4894546958291111</v>
      </c>
      <c r="FK449" s="62">
        <v>12.69</v>
      </c>
      <c r="FL449" s="76">
        <v>5045</v>
      </c>
      <c r="FM449" s="76">
        <v>36.84363732616098</v>
      </c>
      <c r="FN449" s="76">
        <v>12.673</v>
      </c>
      <c r="FO449" s="76">
        <v>355</v>
      </c>
      <c r="FP449" s="76">
        <v>2.6581349151064342</v>
      </c>
      <c r="FQ449" s="76">
        <v>12.657999999999999</v>
      </c>
      <c r="FR449" s="76">
        <v>10</v>
      </c>
      <c r="FS449" s="76">
        <v>7.6535016728252414E-2</v>
      </c>
      <c r="FT449" s="76">
        <v>12.643000000000001</v>
      </c>
      <c r="FU449" s="76">
        <v>0</v>
      </c>
      <c r="FV449" s="76">
        <v>0</v>
      </c>
      <c r="FW449" s="76">
        <v>12.63</v>
      </c>
      <c r="FX449" s="76">
        <v>90535</v>
      </c>
      <c r="FY449" s="76">
        <v>720.09619243511838</v>
      </c>
      <c r="FZ449" s="76">
        <v>12.622</v>
      </c>
      <c r="GA449" s="76">
        <v>0</v>
      </c>
      <c r="GB449" s="76">
        <v>0</v>
      </c>
      <c r="GC449" s="62">
        <v>12.615</v>
      </c>
      <c r="GD449" s="62">
        <v>0</v>
      </c>
      <c r="GE449" s="62">
        <v>0</v>
      </c>
      <c r="GF449" s="62">
        <v>12.606999999999999</v>
      </c>
      <c r="GG449" s="62">
        <v>0</v>
      </c>
      <c r="GH449" s="62">
        <v>0</v>
      </c>
      <c r="GI449" s="62">
        <v>12.600999999999999</v>
      </c>
      <c r="GJ449" s="62">
        <v>125</v>
      </c>
      <c r="GK449" s="62">
        <v>1.0459080010000812</v>
      </c>
      <c r="GL449" s="62">
        <v>12.59</v>
      </c>
      <c r="GM449" s="62">
        <v>0</v>
      </c>
      <c r="GN449" s="62">
        <v>0</v>
      </c>
      <c r="GO449" s="62">
        <v>12.58</v>
      </c>
      <c r="GP449" s="62">
        <v>6730</v>
      </c>
      <c r="GQ449" s="62">
        <v>57.829262836278438</v>
      </c>
      <c r="GR449" s="62">
        <v>12.577</v>
      </c>
      <c r="GS449" s="62">
        <v>0</v>
      </c>
      <c r="GT449" s="62">
        <v>0</v>
      </c>
      <c r="GU449" s="62">
        <v>12.574</v>
      </c>
      <c r="GV449" s="62">
        <v>60</v>
      </c>
      <c r="GW449" s="62">
        <v>0.51957092529303095</v>
      </c>
      <c r="GX449" s="62">
        <v>12.571999999999999</v>
      </c>
      <c r="GY449" s="62">
        <v>0</v>
      </c>
      <c r="GZ449" s="62">
        <v>0</v>
      </c>
      <c r="HA449" s="62">
        <v>12.57</v>
      </c>
      <c r="HB449" s="62">
        <v>12395</v>
      </c>
      <c r="HC449" s="62">
        <v>106.65515829887879</v>
      </c>
      <c r="HD449" s="62">
        <v>12.57</v>
      </c>
      <c r="HE449" s="62">
        <v>0</v>
      </c>
      <c r="HF449" s="62">
        <v>0</v>
      </c>
      <c r="HG449" s="62">
        <v>0</v>
      </c>
      <c r="HH449" s="62">
        <v>0</v>
      </c>
      <c r="HI449" s="62">
        <v>0</v>
      </c>
      <c r="HJ449" s="62">
        <v>0</v>
      </c>
      <c r="HK449" s="62">
        <v>0</v>
      </c>
      <c r="HL449" s="62">
        <v>0</v>
      </c>
      <c r="HM449" s="62">
        <v>12.57</v>
      </c>
      <c r="HN449" s="62">
        <v>0</v>
      </c>
      <c r="HO449" s="62">
        <v>0</v>
      </c>
      <c r="HP449" s="62">
        <v>0</v>
      </c>
      <c r="HQ449" s="62">
        <v>0</v>
      </c>
      <c r="HR449" s="62">
        <v>0</v>
      </c>
    </row>
    <row r="450" spans="32:226" s="43" customFormat="1">
      <c r="AF450" s="54">
        <v>42657</v>
      </c>
      <c r="AG450" s="43">
        <v>13.635</v>
      </c>
      <c r="AH450" s="43">
        <v>625450</v>
      </c>
      <c r="AI450" s="43">
        <f t="shared" si="94"/>
        <v>625450</v>
      </c>
      <c r="AK450" s="58">
        <f t="shared" si="95"/>
        <v>42191</v>
      </c>
      <c r="AL450" s="43">
        <f t="shared" si="100"/>
        <v>445</v>
      </c>
      <c r="AM450" s="43">
        <f>IF(AK450="","",NETWORKDAYS(AK450,$AM$2,FERIADOS!$A$1:$A$830)-1)</f>
        <v>376</v>
      </c>
      <c r="AN450" s="63">
        <v>3.1377999999999999</v>
      </c>
      <c r="AO450" s="43">
        <f t="shared" si="96"/>
        <v>13.75</v>
      </c>
      <c r="AP450" s="50">
        <f t="shared" si="97"/>
        <v>120030</v>
      </c>
      <c r="AQ450" s="59">
        <f t="shared" si="99"/>
        <v>414.01626384531653</v>
      </c>
      <c r="AR450" s="59">
        <f t="shared" si="98"/>
        <v>0</v>
      </c>
      <c r="AS450" s="72">
        <v>42191</v>
      </c>
      <c r="AT450" s="73">
        <v>2652.9415598054534</v>
      </c>
      <c r="AU450" s="62">
        <v>0</v>
      </c>
      <c r="AV450" s="62">
        <v>0</v>
      </c>
      <c r="AW450" s="62">
        <v>0</v>
      </c>
      <c r="AX450" s="62">
        <v>0</v>
      </c>
      <c r="AY450" s="62">
        <v>0</v>
      </c>
      <c r="AZ450" s="62">
        <v>0</v>
      </c>
      <c r="BA450" s="62">
        <v>14.02</v>
      </c>
      <c r="BB450" s="62">
        <v>31185</v>
      </c>
      <c r="BC450" s="62">
        <v>21.087942275903739</v>
      </c>
      <c r="BD450" s="62">
        <v>13.875</v>
      </c>
      <c r="BE450" s="62">
        <v>5775</v>
      </c>
      <c r="BF450" s="62">
        <v>2.6359815081043139</v>
      </c>
      <c r="BG450" s="62">
        <v>14.09</v>
      </c>
      <c r="BH450" s="62">
        <v>4040</v>
      </c>
      <c r="BI450" s="62">
        <v>3.6000186165314672</v>
      </c>
      <c r="BJ450" s="62">
        <v>14.13</v>
      </c>
      <c r="BK450" s="62">
        <v>1605</v>
      </c>
      <c r="BL450" s="62">
        <v>1.7514346915276029</v>
      </c>
      <c r="BM450" s="62">
        <v>14.16</v>
      </c>
      <c r="BN450" s="74">
        <v>185095</v>
      </c>
      <c r="BO450" s="75">
        <v>241.80679168892149</v>
      </c>
      <c r="BP450" s="62">
        <v>14.173</v>
      </c>
      <c r="BQ450" s="62">
        <v>5</v>
      </c>
      <c r="BR450" s="62">
        <v>7.4883031740099722E-3</v>
      </c>
      <c r="BS450" s="62">
        <v>14.182</v>
      </c>
      <c r="BT450" s="62">
        <v>0</v>
      </c>
      <c r="BU450" s="62">
        <v>0</v>
      </c>
      <c r="BV450" s="62">
        <v>14.19</v>
      </c>
      <c r="BW450" s="62">
        <v>17865</v>
      </c>
      <c r="BX450" s="62">
        <v>33.529499311957935</v>
      </c>
      <c r="BY450" s="62">
        <v>14.16</v>
      </c>
      <c r="BZ450" s="62">
        <v>1775</v>
      </c>
      <c r="CA450" s="62">
        <v>3.6507772543547139</v>
      </c>
      <c r="CB450" s="62">
        <v>14.13</v>
      </c>
      <c r="CC450" s="62">
        <v>1200</v>
      </c>
      <c r="CD450" s="62">
        <v>2.6900311644463297</v>
      </c>
      <c r="CE450" s="62">
        <v>14.13</v>
      </c>
      <c r="CF450" s="62">
        <v>23680</v>
      </c>
      <c r="CG450" s="62">
        <v>57.537611586235748</v>
      </c>
      <c r="CH450" s="62">
        <v>0</v>
      </c>
      <c r="CI450" s="62">
        <v>0</v>
      </c>
      <c r="CJ450" s="62">
        <v>0</v>
      </c>
      <c r="CK450" s="62">
        <v>0</v>
      </c>
      <c r="CL450" s="62">
        <v>0</v>
      </c>
      <c r="CM450" s="62">
        <v>0</v>
      </c>
      <c r="CN450" s="62">
        <v>14</v>
      </c>
      <c r="CO450" s="62">
        <v>3965</v>
      </c>
      <c r="CP450" s="62">
        <v>11.762294111354757</v>
      </c>
      <c r="CQ450" s="62">
        <v>0</v>
      </c>
      <c r="CR450" s="62">
        <v>0</v>
      </c>
      <c r="CS450" s="62">
        <v>0</v>
      </c>
      <c r="CT450" s="62">
        <v>0</v>
      </c>
      <c r="CU450" s="62">
        <v>0</v>
      </c>
      <c r="CV450" s="62">
        <v>0</v>
      </c>
      <c r="CW450" s="62">
        <v>0</v>
      </c>
      <c r="CX450" s="62">
        <v>120030</v>
      </c>
      <c r="CY450" s="62">
        <v>414.01626384531653</v>
      </c>
      <c r="CZ450" s="62">
        <v>0</v>
      </c>
      <c r="DA450" s="62">
        <v>0</v>
      </c>
      <c r="DB450" s="62">
        <v>0</v>
      </c>
      <c r="DC450" s="62">
        <v>0</v>
      </c>
      <c r="DD450" s="62">
        <v>0</v>
      </c>
      <c r="DE450" s="62">
        <v>0</v>
      </c>
      <c r="DF450" s="62">
        <v>13.55</v>
      </c>
      <c r="DG450" s="62">
        <v>335</v>
      </c>
      <c r="DH450" s="62">
        <v>1.3150009161643823</v>
      </c>
      <c r="DI450" s="62">
        <v>0</v>
      </c>
      <c r="DJ450" s="62">
        <v>0</v>
      </c>
      <c r="DK450" s="62">
        <v>0</v>
      </c>
      <c r="DL450" s="62">
        <v>0</v>
      </c>
      <c r="DM450" s="62">
        <v>0</v>
      </c>
      <c r="DN450" s="62">
        <v>0</v>
      </c>
      <c r="DO450" s="62">
        <v>13.37</v>
      </c>
      <c r="DP450" s="62">
        <v>12240</v>
      </c>
      <c r="DQ450" s="62">
        <v>53.302514685391493</v>
      </c>
      <c r="DR450" s="62">
        <v>0</v>
      </c>
      <c r="DS450" s="62">
        <v>0</v>
      </c>
      <c r="DT450" s="62">
        <v>0</v>
      </c>
      <c r="DU450" s="62">
        <v>0</v>
      </c>
      <c r="DV450" s="62">
        <v>0</v>
      </c>
      <c r="DW450" s="62">
        <v>0</v>
      </c>
      <c r="DX450" s="62">
        <v>13.24</v>
      </c>
      <c r="DY450" s="62">
        <v>1950</v>
      </c>
      <c r="DZ450" s="62">
        <v>9.3107848351698301</v>
      </c>
      <c r="EA450" s="62"/>
      <c r="EB450" s="62"/>
      <c r="EC450" s="62"/>
      <c r="ED450" s="62"/>
      <c r="EE450" s="62"/>
      <c r="EF450" s="62"/>
      <c r="EG450" s="62">
        <v>13.05</v>
      </c>
      <c r="EH450" s="62">
        <v>126950</v>
      </c>
      <c r="EI450" s="62">
        <v>655.51076617796286</v>
      </c>
      <c r="EJ450" s="62"/>
      <c r="EK450" s="62">
        <v>0</v>
      </c>
      <c r="EL450" s="62">
        <v>0</v>
      </c>
      <c r="EM450" s="62">
        <v>0</v>
      </c>
      <c r="EN450" s="62">
        <v>0</v>
      </c>
      <c r="EO450" s="62">
        <v>0</v>
      </c>
      <c r="EP450" s="62">
        <v>12.96</v>
      </c>
      <c r="EQ450" s="62">
        <v>360</v>
      </c>
      <c r="ER450" s="62">
        <v>1.9862138044910056</v>
      </c>
      <c r="ES450" s="62">
        <v>12.89</v>
      </c>
      <c r="ET450" s="62">
        <v>4395</v>
      </c>
      <c r="EU450" s="62">
        <v>25.741044427747049</v>
      </c>
      <c r="EV450" s="62">
        <v>12.840999999999999</v>
      </c>
      <c r="EW450" s="62">
        <v>100</v>
      </c>
      <c r="EX450" s="62">
        <v>0.61752592086950653</v>
      </c>
      <c r="EY450" s="62">
        <v>12.8</v>
      </c>
      <c r="EZ450" s="62">
        <v>55375</v>
      </c>
      <c r="FA450" s="62">
        <v>357.8051327169585</v>
      </c>
      <c r="FB450" s="62">
        <v>12.765000000000001</v>
      </c>
      <c r="FC450" s="62">
        <v>0</v>
      </c>
      <c r="FD450" s="62">
        <v>0</v>
      </c>
      <c r="FE450" s="62">
        <v>12.765000000000001</v>
      </c>
      <c r="FF450" s="62">
        <v>4200</v>
      </c>
      <c r="FG450" s="62">
        <v>29.226764725920567</v>
      </c>
      <c r="FH450" s="62">
        <v>12.73</v>
      </c>
      <c r="FI450" s="62">
        <v>0</v>
      </c>
      <c r="FJ450" s="62">
        <v>0</v>
      </c>
      <c r="FK450" s="62">
        <v>12.7</v>
      </c>
      <c r="FL450" s="76">
        <v>3560</v>
      </c>
      <c r="FM450" s="76">
        <v>26.397746796878874</v>
      </c>
      <c r="FN450" s="76">
        <v>12.689</v>
      </c>
      <c r="FO450" s="76">
        <v>100</v>
      </c>
      <c r="FP450" s="76">
        <v>0.7599805711577764</v>
      </c>
      <c r="FQ450" s="76">
        <v>12.678000000000001</v>
      </c>
      <c r="FR450" s="76">
        <v>30</v>
      </c>
      <c r="FS450" s="76">
        <v>0.23297574854478315</v>
      </c>
      <c r="FT450" s="76">
        <v>12.669</v>
      </c>
      <c r="FU450" s="76">
        <v>30</v>
      </c>
      <c r="FV450" s="76">
        <v>0.23775898968016593</v>
      </c>
      <c r="FW450" s="76">
        <v>12.66</v>
      </c>
      <c r="FX450" s="76">
        <v>63300</v>
      </c>
      <c r="FY450" s="76">
        <v>510.48887586636715</v>
      </c>
      <c r="FZ450" s="76">
        <v>12.651999999999999</v>
      </c>
      <c r="GA450" s="76">
        <v>50</v>
      </c>
      <c r="GB450" s="76">
        <v>0.40927300607857953</v>
      </c>
      <c r="GC450" s="62">
        <v>12.645</v>
      </c>
      <c r="GD450" s="62">
        <v>0</v>
      </c>
      <c r="GE450" s="62">
        <v>0</v>
      </c>
      <c r="GF450" s="62">
        <v>12.638</v>
      </c>
      <c r="GG450" s="62">
        <v>0</v>
      </c>
      <c r="GH450" s="62">
        <v>0</v>
      </c>
      <c r="GI450" s="62">
        <v>12.631</v>
      </c>
      <c r="GJ450" s="62">
        <v>125</v>
      </c>
      <c r="GK450" s="62">
        <v>1.0600799078766285</v>
      </c>
      <c r="GL450" s="62">
        <v>12.62</v>
      </c>
      <c r="GM450" s="62">
        <v>0</v>
      </c>
      <c r="GN450" s="62">
        <v>0</v>
      </c>
      <c r="GO450" s="62">
        <v>12.61</v>
      </c>
      <c r="GP450" s="62">
        <v>7715</v>
      </c>
      <c r="GQ450" s="62">
        <v>67.168092122917699</v>
      </c>
      <c r="GR450" s="62">
        <v>12.603999999999999</v>
      </c>
      <c r="GS450" s="62">
        <v>0</v>
      </c>
      <c r="GT450" s="62">
        <v>0</v>
      </c>
      <c r="GU450" s="62">
        <v>12.599</v>
      </c>
      <c r="GV450" s="62">
        <v>15</v>
      </c>
      <c r="GW450" s="62">
        <v>0.1316195557200848</v>
      </c>
      <c r="GX450" s="62">
        <v>12.593999999999999</v>
      </c>
      <c r="GY450" s="62">
        <v>0</v>
      </c>
      <c r="GZ450" s="62">
        <v>0</v>
      </c>
      <c r="HA450" s="62">
        <v>12.59</v>
      </c>
      <c r="HB450" s="62">
        <v>13435</v>
      </c>
      <c r="HC450" s="62">
        <v>117.16327467172832</v>
      </c>
      <c r="HD450" s="62">
        <v>12.59</v>
      </c>
      <c r="HE450" s="62">
        <v>0</v>
      </c>
      <c r="HF450" s="62">
        <v>0</v>
      </c>
      <c r="HG450" s="62">
        <v>0</v>
      </c>
      <c r="HH450" s="62">
        <v>0</v>
      </c>
      <c r="HI450" s="62">
        <v>0</v>
      </c>
      <c r="HJ450" s="62">
        <v>0</v>
      </c>
      <c r="HK450" s="62">
        <v>0</v>
      </c>
      <c r="HL450" s="62">
        <v>0</v>
      </c>
      <c r="HM450" s="62">
        <v>12.59</v>
      </c>
      <c r="HN450" s="62">
        <v>0</v>
      </c>
      <c r="HO450" s="62">
        <v>0</v>
      </c>
      <c r="HP450" s="62">
        <v>0</v>
      </c>
      <c r="HQ450" s="62">
        <v>0</v>
      </c>
      <c r="HR450" s="62">
        <v>0</v>
      </c>
    </row>
    <row r="451" spans="32:226" s="43" customFormat="1">
      <c r="AF451" s="54">
        <v>42660</v>
      </c>
      <c r="AG451" s="43">
        <v>13.637</v>
      </c>
      <c r="AH451" s="43">
        <v>179752</v>
      </c>
      <c r="AI451" s="43">
        <f t="shared" si="94"/>
        <v>179752</v>
      </c>
      <c r="AK451" s="58">
        <f t="shared" si="95"/>
        <v>42188</v>
      </c>
      <c r="AL451" s="43">
        <f t="shared" si="100"/>
        <v>446</v>
      </c>
      <c r="AM451" s="43">
        <f>IF(AK451="","",NETWORKDAYS(AK451,$AM$2,FERIADOS!$A$1:$A$830)-1)</f>
        <v>377</v>
      </c>
      <c r="AN451" s="63">
        <v>3.1343000000000001</v>
      </c>
      <c r="AO451" s="43">
        <f t="shared" si="96"/>
        <v>13.72</v>
      </c>
      <c r="AP451" s="50">
        <f t="shared" si="97"/>
        <v>142220</v>
      </c>
      <c r="AQ451" s="59">
        <f t="shared" si="99"/>
        <v>492.48201285468213</v>
      </c>
      <c r="AR451" s="59">
        <f t="shared" si="98"/>
        <v>0</v>
      </c>
      <c r="AS451" s="72">
        <v>42188</v>
      </c>
      <c r="AT451" s="73">
        <v>3038.6412746296191</v>
      </c>
      <c r="AU451" s="62">
        <v>0</v>
      </c>
      <c r="AV451" s="62">
        <v>0</v>
      </c>
      <c r="AW451" s="62">
        <v>0</v>
      </c>
      <c r="AX451" s="62">
        <v>0</v>
      </c>
      <c r="AY451" s="62">
        <v>0</v>
      </c>
      <c r="AZ451" s="62">
        <v>0</v>
      </c>
      <c r="BA451" s="62">
        <v>14</v>
      </c>
      <c r="BB451" s="62">
        <v>117225</v>
      </c>
      <c r="BC451" s="62">
        <v>80.59391193398055</v>
      </c>
      <c r="BD451" s="62">
        <v>13.87</v>
      </c>
      <c r="BE451" s="62">
        <v>32015</v>
      </c>
      <c r="BF451" s="62">
        <v>14.97083897290103</v>
      </c>
      <c r="BG451" s="62">
        <v>14.07</v>
      </c>
      <c r="BH451" s="62">
        <v>13630</v>
      </c>
      <c r="BI451" s="62">
        <v>12.300371271882467</v>
      </c>
      <c r="BJ451" s="62">
        <v>14.12</v>
      </c>
      <c r="BK451" s="62">
        <v>28450</v>
      </c>
      <c r="BL451" s="62">
        <v>31.36663791913427</v>
      </c>
      <c r="BM451" s="62">
        <v>14.14</v>
      </c>
      <c r="BN451" s="74">
        <v>257095</v>
      </c>
      <c r="BO451" s="75">
        <v>338.82193608029735</v>
      </c>
      <c r="BP451" s="62">
        <v>14.148</v>
      </c>
      <c r="BQ451" s="62">
        <v>25</v>
      </c>
      <c r="BR451" s="62">
        <v>3.7733297249579849E-2</v>
      </c>
      <c r="BS451" s="62">
        <v>14.154</v>
      </c>
      <c r="BT451" s="62">
        <v>1660</v>
      </c>
      <c r="BU451" s="62">
        <v>2.8009979910775802</v>
      </c>
      <c r="BV451" s="62">
        <v>14.16</v>
      </c>
      <c r="BW451" s="62">
        <v>40655</v>
      </c>
      <c r="BX451" s="62">
        <v>76.790856867945976</v>
      </c>
      <c r="BY451" s="62">
        <v>14.132999999999999</v>
      </c>
      <c r="BZ451" s="62">
        <v>1855</v>
      </c>
      <c r="CA451" s="62">
        <v>3.837672110809923</v>
      </c>
      <c r="CB451" s="62">
        <v>14.11</v>
      </c>
      <c r="CC451" s="62">
        <v>565</v>
      </c>
      <c r="CD451" s="62">
        <v>1.2732900476317521</v>
      </c>
      <c r="CE451" s="62">
        <v>14.1</v>
      </c>
      <c r="CF451" s="62">
        <v>24080</v>
      </c>
      <c r="CG451" s="62">
        <v>58.809182054623719</v>
      </c>
      <c r="CH451" s="62">
        <v>0</v>
      </c>
      <c r="CI451" s="62">
        <v>0</v>
      </c>
      <c r="CJ451" s="62">
        <v>0</v>
      </c>
      <c r="CK451" s="62">
        <v>0</v>
      </c>
      <c r="CL451" s="62">
        <v>0</v>
      </c>
      <c r="CM451" s="62">
        <v>0</v>
      </c>
      <c r="CN451" s="62">
        <v>13.96</v>
      </c>
      <c r="CO451" s="62">
        <v>1130</v>
      </c>
      <c r="CP451" s="62">
        <v>3.3674893224647464</v>
      </c>
      <c r="CQ451" s="62">
        <v>0</v>
      </c>
      <c r="CR451" s="62">
        <v>0</v>
      </c>
      <c r="CS451" s="62">
        <v>0</v>
      </c>
      <c r="CT451" s="62">
        <v>0</v>
      </c>
      <c r="CU451" s="62">
        <v>0</v>
      </c>
      <c r="CV451" s="62">
        <v>0</v>
      </c>
      <c r="CW451" s="62">
        <v>0</v>
      </c>
      <c r="CX451" s="62">
        <v>142220</v>
      </c>
      <c r="CY451" s="62">
        <v>492.48201285468213</v>
      </c>
      <c r="CZ451" s="62">
        <v>0</v>
      </c>
      <c r="DA451" s="62">
        <v>0</v>
      </c>
      <c r="DB451" s="62">
        <v>0</v>
      </c>
      <c r="DC451" s="62">
        <v>0</v>
      </c>
      <c r="DD451" s="62">
        <v>0</v>
      </c>
      <c r="DE451" s="62">
        <v>0</v>
      </c>
      <c r="DF451" s="62">
        <v>13.53</v>
      </c>
      <c r="DG451" s="62">
        <v>320</v>
      </c>
      <c r="DH451" s="62">
        <v>1.2603559500926143</v>
      </c>
      <c r="DI451" s="62">
        <v>0</v>
      </c>
      <c r="DJ451" s="62">
        <v>0</v>
      </c>
      <c r="DK451" s="62">
        <v>0</v>
      </c>
      <c r="DL451" s="62">
        <v>0</v>
      </c>
      <c r="DM451" s="62">
        <v>0</v>
      </c>
      <c r="DN451" s="62">
        <v>0</v>
      </c>
      <c r="DO451" s="62">
        <v>13.36</v>
      </c>
      <c r="DP451" s="62">
        <v>19790</v>
      </c>
      <c r="DQ451" s="62">
        <v>86.429325514788076</v>
      </c>
      <c r="DR451" s="62">
        <v>0</v>
      </c>
      <c r="DS451" s="62">
        <v>0</v>
      </c>
      <c r="DT451" s="62">
        <v>0</v>
      </c>
      <c r="DU451" s="62">
        <v>0</v>
      </c>
      <c r="DV451" s="62">
        <v>0</v>
      </c>
      <c r="DW451" s="62">
        <v>0</v>
      </c>
      <c r="DX451" s="62">
        <v>13.18</v>
      </c>
      <c r="DY451" s="62">
        <v>1980</v>
      </c>
      <c r="DZ451" s="62">
        <v>9.4929765128071715</v>
      </c>
      <c r="EA451" s="62"/>
      <c r="EB451" s="62"/>
      <c r="EC451" s="62"/>
      <c r="ED451" s="62"/>
      <c r="EE451" s="62"/>
      <c r="EF451" s="62"/>
      <c r="EG451" s="62">
        <v>13.04</v>
      </c>
      <c r="EH451" s="62">
        <v>116435</v>
      </c>
      <c r="EI451" s="62">
        <v>602.74163086280237</v>
      </c>
      <c r="EJ451" s="62"/>
      <c r="EK451" s="62">
        <v>0</v>
      </c>
      <c r="EL451" s="62">
        <v>0</v>
      </c>
      <c r="EM451" s="62">
        <v>0</v>
      </c>
      <c r="EN451" s="62">
        <v>0</v>
      </c>
      <c r="EO451" s="62">
        <v>0</v>
      </c>
      <c r="EP451" s="62">
        <v>12.95</v>
      </c>
      <c r="EQ451" s="62">
        <v>1235</v>
      </c>
      <c r="ER451" s="62">
        <v>6.8303074087498103</v>
      </c>
      <c r="ES451" s="62">
        <v>12.88</v>
      </c>
      <c r="ET451" s="62">
        <v>5330</v>
      </c>
      <c r="EU451" s="62">
        <v>31.289746090130837</v>
      </c>
      <c r="EV451" s="62">
        <v>12.82</v>
      </c>
      <c r="EW451" s="62">
        <v>225</v>
      </c>
      <c r="EX451" s="62">
        <v>1.3931236209167446</v>
      </c>
      <c r="EY451" s="62">
        <v>12.77</v>
      </c>
      <c r="EZ451" s="62">
        <v>59125</v>
      </c>
      <c r="FA451" s="62">
        <v>383.17232358144611</v>
      </c>
      <c r="FB451" s="62">
        <v>12.75</v>
      </c>
      <c r="FC451" s="62">
        <v>3505</v>
      </c>
      <c r="FD451" s="62">
        <v>23.618039219635836</v>
      </c>
      <c r="FE451" s="62">
        <v>12.74</v>
      </c>
      <c r="FF451" s="62">
        <v>4195</v>
      </c>
      <c r="FG451" s="62">
        <v>29.272107875559016</v>
      </c>
      <c r="FH451" s="62">
        <v>12.691000000000001</v>
      </c>
      <c r="FI451" s="62">
        <v>680</v>
      </c>
      <c r="FJ451" s="62">
        <v>4.9128794617693758</v>
      </c>
      <c r="FK451" s="62">
        <v>12.65</v>
      </c>
      <c r="FL451" s="76">
        <v>3540</v>
      </c>
      <c r="FM451" s="76">
        <v>26.353613607626269</v>
      </c>
      <c r="FN451" s="76">
        <v>12.63</v>
      </c>
      <c r="FO451" s="76">
        <v>20</v>
      </c>
      <c r="FP451" s="76">
        <v>0.15267891625386038</v>
      </c>
      <c r="FQ451" s="76">
        <v>12.62</v>
      </c>
      <c r="FR451" s="76">
        <v>15</v>
      </c>
      <c r="FS451" s="76">
        <v>0.11701509157854954</v>
      </c>
      <c r="FT451" s="76">
        <v>12.599</v>
      </c>
      <c r="FU451" s="76">
        <v>20</v>
      </c>
      <c r="FV451" s="76">
        <v>0.15934410609426722</v>
      </c>
      <c r="FW451" s="76">
        <v>12.58</v>
      </c>
      <c r="FX451" s="76">
        <v>67795</v>
      </c>
      <c r="FY451" s="76">
        <v>550.01335673085737</v>
      </c>
      <c r="FZ451" s="76">
        <v>12.568999999999999</v>
      </c>
      <c r="GA451" s="76">
        <v>15</v>
      </c>
      <c r="GB451" s="76">
        <v>0.12355683964669296</v>
      </c>
      <c r="GC451" s="62">
        <v>12.558</v>
      </c>
      <c r="GD451" s="62">
        <v>15</v>
      </c>
      <c r="GE451" s="62">
        <v>0.12525481953856243</v>
      </c>
      <c r="GF451" s="62">
        <v>12.548</v>
      </c>
      <c r="GG451" s="62">
        <v>0</v>
      </c>
      <c r="GH451" s="62">
        <v>0</v>
      </c>
      <c r="GI451" s="62">
        <v>12.54</v>
      </c>
      <c r="GJ451" s="62">
        <v>40</v>
      </c>
      <c r="GK451" s="62">
        <v>0.34171090644904728</v>
      </c>
      <c r="GL451" s="62">
        <v>12.524000000000001</v>
      </c>
      <c r="GM451" s="62">
        <v>5</v>
      </c>
      <c r="GN451" s="62">
        <v>4.3412918945437209E-2</v>
      </c>
      <c r="GO451" s="62">
        <v>12.51</v>
      </c>
      <c r="GP451" s="62">
        <v>6750</v>
      </c>
      <c r="GQ451" s="62">
        <v>59.280307959864103</v>
      </c>
      <c r="GR451" s="62">
        <v>12.504</v>
      </c>
      <c r="GS451" s="62">
        <v>0</v>
      </c>
      <c r="GT451" s="62">
        <v>0</v>
      </c>
      <c r="GU451" s="62">
        <v>12.499000000000001</v>
      </c>
      <c r="GV451" s="62">
        <v>0</v>
      </c>
      <c r="GW451" s="62">
        <v>0</v>
      </c>
      <c r="GX451" s="62">
        <v>12.494</v>
      </c>
      <c r="GY451" s="62">
        <v>0</v>
      </c>
      <c r="GZ451" s="62">
        <v>0</v>
      </c>
      <c r="HA451" s="62">
        <v>12.49</v>
      </c>
      <c r="HB451" s="62">
        <v>11810</v>
      </c>
      <c r="HC451" s="62">
        <v>104.06527590938587</v>
      </c>
      <c r="HD451" s="62">
        <v>12.49</v>
      </c>
      <c r="HE451" s="62">
        <v>0</v>
      </c>
      <c r="HF451" s="62">
        <v>0</v>
      </c>
      <c r="HG451" s="62">
        <v>0</v>
      </c>
      <c r="HH451" s="62">
        <v>0</v>
      </c>
      <c r="HI451" s="62">
        <v>0</v>
      </c>
      <c r="HJ451" s="62">
        <v>0</v>
      </c>
      <c r="HK451" s="62">
        <v>0</v>
      </c>
      <c r="HL451" s="62">
        <v>0</v>
      </c>
      <c r="HM451" s="62">
        <v>12.49</v>
      </c>
      <c r="HN451" s="62">
        <v>0</v>
      </c>
      <c r="HO451" s="62">
        <v>0</v>
      </c>
      <c r="HP451" s="62">
        <v>0</v>
      </c>
      <c r="HQ451" s="62">
        <v>0</v>
      </c>
      <c r="HR451" s="62">
        <v>0</v>
      </c>
    </row>
    <row r="452" spans="32:226" s="43" customFormat="1">
      <c r="AF452" s="54">
        <v>42661</v>
      </c>
      <c r="AG452" s="43">
        <v>13.635</v>
      </c>
      <c r="AH452" s="43">
        <v>302615</v>
      </c>
      <c r="AI452" s="43">
        <f t="shared" si="94"/>
        <v>302615</v>
      </c>
      <c r="AK452" s="58">
        <f t="shared" si="95"/>
        <v>42187</v>
      </c>
      <c r="AL452" s="43">
        <f t="shared" si="100"/>
        <v>447</v>
      </c>
      <c r="AM452" s="43">
        <f>IF(AK452="","",NETWORKDAYS(AK452,$AM$2,FERIADOS!$A$1:$A$830)-1)</f>
        <v>378</v>
      </c>
      <c r="AN452" s="63">
        <v>3.0966999999999998</v>
      </c>
      <c r="AO452" s="43">
        <f t="shared" si="96"/>
        <v>13.82</v>
      </c>
      <c r="AP452" s="50">
        <f t="shared" si="97"/>
        <v>431125</v>
      </c>
      <c r="AQ452" s="59">
        <f t="shared" si="99"/>
        <v>1510.9457938673279</v>
      </c>
      <c r="AR452" s="59">
        <f t="shared" si="98"/>
        <v>0</v>
      </c>
      <c r="AS452" s="72">
        <v>42187</v>
      </c>
      <c r="AT452" s="73">
        <v>5845.2738186460874</v>
      </c>
      <c r="AU452" s="62">
        <v>0</v>
      </c>
      <c r="AV452" s="62">
        <v>0</v>
      </c>
      <c r="AW452" s="62">
        <v>0</v>
      </c>
      <c r="AX452" s="62">
        <v>0</v>
      </c>
      <c r="AY452" s="62">
        <v>0</v>
      </c>
      <c r="AZ452" s="62">
        <v>0</v>
      </c>
      <c r="BA452" s="62">
        <v>14.01</v>
      </c>
      <c r="BB452" s="62">
        <v>223860</v>
      </c>
      <c r="BC452" s="62">
        <v>158.11008513888584</v>
      </c>
      <c r="BD452" s="62">
        <v>13.875</v>
      </c>
      <c r="BE452" s="62">
        <v>82400</v>
      </c>
      <c r="BF452" s="62">
        <v>39.884049694852642</v>
      </c>
      <c r="BG452" s="62">
        <v>14.09</v>
      </c>
      <c r="BH452" s="62">
        <v>4275</v>
      </c>
      <c r="BI452" s="62">
        <v>3.947757292379106</v>
      </c>
      <c r="BJ452" s="62">
        <v>14.14</v>
      </c>
      <c r="BK452" s="62">
        <v>10855</v>
      </c>
      <c r="BL452" s="62">
        <v>12.219059475864226</v>
      </c>
      <c r="BM452" s="62">
        <v>14.17</v>
      </c>
      <c r="BN452" s="74">
        <v>436955</v>
      </c>
      <c r="BO452" s="75">
        <v>586.89748253011157</v>
      </c>
      <c r="BP452" s="62">
        <v>14.186999999999999</v>
      </c>
      <c r="BQ452" s="62">
        <v>50</v>
      </c>
      <c r="BR452" s="62">
        <v>7.6820481768767948E-2</v>
      </c>
      <c r="BS452" s="62">
        <v>14.199</v>
      </c>
      <c r="BT452" s="62">
        <v>0</v>
      </c>
      <c r="BU452" s="62">
        <v>0</v>
      </c>
      <c r="BV452" s="62">
        <v>14.21</v>
      </c>
      <c r="BW452" s="62">
        <v>123185</v>
      </c>
      <c r="BX452" s="62">
        <v>236.44913501969722</v>
      </c>
      <c r="BY452" s="62">
        <v>14.191000000000001</v>
      </c>
      <c r="BZ452" s="62">
        <v>1290</v>
      </c>
      <c r="CA452" s="62">
        <v>2.7102327106474671</v>
      </c>
      <c r="CB452" s="62">
        <v>14.173999999999999</v>
      </c>
      <c r="CC452" s="62">
        <v>1300</v>
      </c>
      <c r="CD452" s="62">
        <v>2.9734647399803644</v>
      </c>
      <c r="CE452" s="62">
        <v>14.16</v>
      </c>
      <c r="CF452" s="62">
        <v>64660</v>
      </c>
      <c r="CG452" s="62">
        <v>160.21701984831293</v>
      </c>
      <c r="CH452" s="62">
        <v>0</v>
      </c>
      <c r="CI452" s="62">
        <v>0</v>
      </c>
      <c r="CJ452" s="62">
        <v>0</v>
      </c>
      <c r="CK452" s="62">
        <v>0</v>
      </c>
      <c r="CL452" s="62">
        <v>0</v>
      </c>
      <c r="CM452" s="62">
        <v>0</v>
      </c>
      <c r="CN452" s="62">
        <v>14.04</v>
      </c>
      <c r="CO452" s="62">
        <v>1265</v>
      </c>
      <c r="CP452" s="62">
        <v>3.8196059615891547</v>
      </c>
      <c r="CQ452" s="62">
        <v>0</v>
      </c>
      <c r="CR452" s="62">
        <v>0</v>
      </c>
      <c r="CS452" s="62">
        <v>0</v>
      </c>
      <c r="CT452" s="62">
        <v>0</v>
      </c>
      <c r="CU452" s="62">
        <v>0</v>
      </c>
      <c r="CV452" s="62">
        <v>0</v>
      </c>
      <c r="CW452" s="62">
        <v>0</v>
      </c>
      <c r="CX452" s="62">
        <v>431125</v>
      </c>
      <c r="CY452" s="62">
        <v>1510.9457938673279</v>
      </c>
      <c r="CZ452" s="62">
        <v>0</v>
      </c>
      <c r="DA452" s="62">
        <v>0</v>
      </c>
      <c r="DB452" s="62">
        <v>0</v>
      </c>
      <c r="DC452" s="62">
        <v>0</v>
      </c>
      <c r="DD452" s="62">
        <v>0</v>
      </c>
      <c r="DE452" s="62">
        <v>0</v>
      </c>
      <c r="DF452" s="62">
        <v>13.62</v>
      </c>
      <c r="DG452" s="62">
        <v>1090</v>
      </c>
      <c r="DH452" s="62">
        <v>4.3433855377587021</v>
      </c>
      <c r="DI452" s="62">
        <v>0</v>
      </c>
      <c r="DJ452" s="62">
        <v>0</v>
      </c>
      <c r="DK452" s="62">
        <v>0</v>
      </c>
      <c r="DL452" s="62">
        <v>0</v>
      </c>
      <c r="DM452" s="62">
        <v>0</v>
      </c>
      <c r="DN452" s="62">
        <v>0</v>
      </c>
      <c r="DO452" s="62">
        <v>13.46</v>
      </c>
      <c r="DP452" s="62">
        <v>21455</v>
      </c>
      <c r="DQ452" s="62">
        <v>94.729692631413243</v>
      </c>
      <c r="DR452" s="62">
        <v>0</v>
      </c>
      <c r="DS452" s="62">
        <v>0</v>
      </c>
      <c r="DT452" s="62">
        <v>0</v>
      </c>
      <c r="DU452" s="62">
        <v>0</v>
      </c>
      <c r="DV452" s="62">
        <v>0</v>
      </c>
      <c r="DW452" s="62">
        <v>0</v>
      </c>
      <c r="DX452" s="62">
        <v>13.31</v>
      </c>
      <c r="DY452" s="62">
        <v>9425</v>
      </c>
      <c r="DZ452" s="62">
        <v>45.623959403505594</v>
      </c>
      <c r="EA452" s="62"/>
      <c r="EB452" s="62"/>
      <c r="EC452" s="62"/>
      <c r="ED452" s="62"/>
      <c r="EE452" s="62"/>
      <c r="EF452" s="62"/>
      <c r="EG452" s="62">
        <v>13.12</v>
      </c>
      <c r="EH452" s="62">
        <v>226030</v>
      </c>
      <c r="EI452" s="62">
        <v>1182.6686670463087</v>
      </c>
      <c r="EJ452" s="62"/>
      <c r="EK452" s="62">
        <v>0</v>
      </c>
      <c r="EL452" s="62">
        <v>0</v>
      </c>
      <c r="EM452" s="62">
        <v>0</v>
      </c>
      <c r="EN452" s="62">
        <v>0</v>
      </c>
      <c r="EO452" s="62">
        <v>0</v>
      </c>
      <c r="EP452" s="62">
        <v>13.02</v>
      </c>
      <c r="EQ452" s="62">
        <v>2745</v>
      </c>
      <c r="ER452" s="62">
        <v>15.345224788204124</v>
      </c>
      <c r="ES452" s="62">
        <v>12.95</v>
      </c>
      <c r="ET452" s="62">
        <v>6620</v>
      </c>
      <c r="EU452" s="62">
        <v>39.270885080322422</v>
      </c>
      <c r="EV452" s="62">
        <v>12.884</v>
      </c>
      <c r="EW452" s="62">
        <v>0</v>
      </c>
      <c r="EX452" s="62">
        <v>0</v>
      </c>
      <c r="EY452" s="62">
        <v>12.83</v>
      </c>
      <c r="EZ452" s="62">
        <v>98630</v>
      </c>
      <c r="FA452" s="62">
        <v>645.84065183626774</v>
      </c>
      <c r="FB452" s="62">
        <v>12.808999999999999</v>
      </c>
      <c r="FC452" s="62">
        <v>0</v>
      </c>
      <c r="FD452" s="62">
        <v>0</v>
      </c>
      <c r="FE452" s="62">
        <v>12.79</v>
      </c>
      <c r="FF452" s="62">
        <v>15515</v>
      </c>
      <c r="FG452" s="62">
        <v>109.39190291965791</v>
      </c>
      <c r="FH452" s="62">
        <v>12.741</v>
      </c>
      <c r="FI452" s="62">
        <v>0</v>
      </c>
      <c r="FJ452" s="62">
        <v>0</v>
      </c>
      <c r="FK452" s="62">
        <v>12.7</v>
      </c>
      <c r="FL452" s="76">
        <v>6145</v>
      </c>
      <c r="FM452" s="76">
        <v>46.208454278519199</v>
      </c>
      <c r="FN452" s="76">
        <v>12.667999999999999</v>
      </c>
      <c r="FO452" s="76">
        <v>0</v>
      </c>
      <c r="FP452" s="76">
        <v>0</v>
      </c>
      <c r="FQ452" s="76">
        <v>12.64</v>
      </c>
      <c r="FR452" s="76">
        <v>5</v>
      </c>
      <c r="FS452" s="76">
        <v>3.9449619265598097E-2</v>
      </c>
      <c r="FT452" s="76">
        <v>12.614000000000001</v>
      </c>
      <c r="FU452" s="76">
        <v>0</v>
      </c>
      <c r="FV452" s="76">
        <v>0</v>
      </c>
      <c r="FW452" s="76">
        <v>12.59</v>
      </c>
      <c r="FX452" s="76">
        <v>95815</v>
      </c>
      <c r="FY452" s="76">
        <v>786.5213806075069</v>
      </c>
      <c r="FZ452" s="76">
        <v>12.577</v>
      </c>
      <c r="GA452" s="76">
        <v>0</v>
      </c>
      <c r="GB452" s="76">
        <v>0</v>
      </c>
      <c r="GC452" s="62">
        <v>12.565</v>
      </c>
      <c r="GD452" s="62">
        <v>0</v>
      </c>
      <c r="GE452" s="62">
        <v>0</v>
      </c>
      <c r="GF452" s="62">
        <v>12.554</v>
      </c>
      <c r="GG452" s="62">
        <v>0</v>
      </c>
      <c r="GH452" s="62">
        <v>0</v>
      </c>
      <c r="GI452" s="62">
        <v>12.544</v>
      </c>
      <c r="GJ452" s="62">
        <v>90</v>
      </c>
      <c r="GK452" s="62">
        <v>0.77808986111718959</v>
      </c>
      <c r="GL452" s="62">
        <v>12.526</v>
      </c>
      <c r="GM452" s="62">
        <v>0</v>
      </c>
      <c r="GN452" s="62">
        <v>0</v>
      </c>
      <c r="GO452" s="62">
        <v>12.51</v>
      </c>
      <c r="GP452" s="62">
        <v>5030</v>
      </c>
      <c r="GQ452" s="62">
        <v>44.714000879900198</v>
      </c>
      <c r="GR452" s="62">
        <v>12.500999999999999</v>
      </c>
      <c r="GS452" s="62">
        <v>0</v>
      </c>
      <c r="GT452" s="62">
        <v>0</v>
      </c>
      <c r="GU452" s="62">
        <v>12.493</v>
      </c>
      <c r="GV452" s="62">
        <v>250</v>
      </c>
      <c r="GW452" s="62">
        <v>2.2426676452927028</v>
      </c>
      <c r="GX452" s="62">
        <v>12.486000000000001</v>
      </c>
      <c r="GY452" s="62">
        <v>0</v>
      </c>
      <c r="GZ452" s="62">
        <v>0</v>
      </c>
      <c r="HA452" s="62">
        <v>12.48</v>
      </c>
      <c r="HB452" s="62">
        <v>12245</v>
      </c>
      <c r="HC452" s="62">
        <v>109.30489974963008</v>
      </c>
      <c r="HD452" s="62">
        <v>12.48</v>
      </c>
      <c r="HE452" s="62">
        <v>0</v>
      </c>
      <c r="HF452" s="62">
        <v>0</v>
      </c>
      <c r="HG452" s="62">
        <v>0</v>
      </c>
      <c r="HH452" s="62">
        <v>0</v>
      </c>
      <c r="HI452" s="62">
        <v>0</v>
      </c>
      <c r="HJ452" s="62">
        <v>0</v>
      </c>
      <c r="HK452" s="62">
        <v>0</v>
      </c>
      <c r="HL452" s="62">
        <v>0</v>
      </c>
      <c r="HM452" s="62">
        <v>12.48</v>
      </c>
      <c r="HN452" s="62">
        <v>0</v>
      </c>
      <c r="HO452" s="62">
        <v>0</v>
      </c>
      <c r="HP452" s="62">
        <v>0</v>
      </c>
      <c r="HQ452" s="62">
        <v>0</v>
      </c>
      <c r="HR452" s="62">
        <v>0</v>
      </c>
    </row>
    <row r="453" spans="32:226" s="43" customFormat="1">
      <c r="AF453" s="54">
        <v>42662</v>
      </c>
      <c r="AG453" s="43">
        <v>13.602</v>
      </c>
      <c r="AH453" s="43">
        <v>779120</v>
      </c>
      <c r="AI453" s="43">
        <f t="shared" si="94"/>
        <v>779120</v>
      </c>
      <c r="AK453" s="58"/>
      <c r="AN453" s="63">
        <v>3.1492</v>
      </c>
      <c r="AP453" s="50"/>
      <c r="AQ453" s="59"/>
      <c r="AR453" s="59"/>
      <c r="AS453" s="72">
        <v>42186</v>
      </c>
      <c r="AT453" s="73">
        <v>3359.9061141784086</v>
      </c>
      <c r="AU453" s="62">
        <v>14.02</v>
      </c>
      <c r="AV453" s="62">
        <v>235805</v>
      </c>
      <c r="AW453" s="62">
        <v>2.6046242240962751</v>
      </c>
      <c r="AX453" s="62">
        <v>0</v>
      </c>
      <c r="AY453" s="62">
        <v>0</v>
      </c>
      <c r="AZ453" s="62">
        <v>0</v>
      </c>
      <c r="BA453" s="62">
        <v>14.045</v>
      </c>
      <c r="BB453" s="62">
        <v>240060</v>
      </c>
      <c r="BC453" s="62">
        <v>169.13682126286935</v>
      </c>
      <c r="BD453" s="62">
        <v>13.875</v>
      </c>
      <c r="BE453" s="62">
        <v>17925</v>
      </c>
      <c r="BF453" s="62">
        <v>8.7209944037267295</v>
      </c>
      <c r="BG453" s="62">
        <v>14.13</v>
      </c>
      <c r="BH453" s="62">
        <v>115</v>
      </c>
      <c r="BI453" s="62">
        <v>0.10553582034587872</v>
      </c>
      <c r="BJ453" s="62">
        <v>14.22</v>
      </c>
      <c r="BK453" s="62">
        <v>500</v>
      </c>
      <c r="BL453" s="62">
        <v>0.55781905021861022</v>
      </c>
      <c r="BM453" s="62">
        <v>14.27</v>
      </c>
      <c r="BN453" s="74">
        <v>280090</v>
      </c>
      <c r="BO453" s="75">
        <v>372.13328952925656</v>
      </c>
      <c r="BP453" s="62">
        <v>14.291</v>
      </c>
      <c r="BQ453" s="62">
        <v>0</v>
      </c>
      <c r="BR453" s="62">
        <v>0</v>
      </c>
      <c r="BS453" s="62">
        <v>14.305999999999999</v>
      </c>
      <c r="BT453" s="62">
        <v>0</v>
      </c>
      <c r="BU453" s="62">
        <v>0</v>
      </c>
      <c r="BV453" s="62">
        <v>14.32</v>
      </c>
      <c r="BW453" s="62">
        <v>79745</v>
      </c>
      <c r="BX453" s="62">
        <v>150.97733709898748</v>
      </c>
      <c r="BY453" s="62">
        <v>14.308999999999999</v>
      </c>
      <c r="BZ453" s="62">
        <v>2690</v>
      </c>
      <c r="CA453" s="62">
        <v>5.5704465837941743</v>
      </c>
      <c r="CB453" s="62">
        <v>14.3</v>
      </c>
      <c r="CC453" s="62">
        <v>530</v>
      </c>
      <c r="CD453" s="62">
        <v>1.1940755179255145</v>
      </c>
      <c r="CE453" s="62">
        <v>14.3</v>
      </c>
      <c r="CF453" s="62">
        <v>74585</v>
      </c>
      <c r="CG453" s="62">
        <v>181.9065897265595</v>
      </c>
      <c r="CH453" s="62">
        <v>0</v>
      </c>
      <c r="CI453" s="62">
        <v>0</v>
      </c>
      <c r="CJ453" s="62">
        <v>0</v>
      </c>
      <c r="CK453" s="62">
        <v>0</v>
      </c>
      <c r="CL453" s="62">
        <v>0</v>
      </c>
      <c r="CM453" s="62">
        <v>0</v>
      </c>
      <c r="CN453" s="62">
        <v>14.21</v>
      </c>
      <c r="CO453" s="62">
        <v>1775</v>
      </c>
      <c r="CP453" s="62">
        <v>5.2662739596110075</v>
      </c>
      <c r="CQ453" s="62">
        <v>0</v>
      </c>
      <c r="CR453" s="62">
        <v>0</v>
      </c>
      <c r="CS453" s="62">
        <v>0</v>
      </c>
      <c r="CT453" s="62">
        <v>0</v>
      </c>
      <c r="CU453" s="62">
        <v>0</v>
      </c>
      <c r="CV453" s="62">
        <v>0</v>
      </c>
      <c r="CW453" s="62">
        <v>0</v>
      </c>
      <c r="CX453" s="62">
        <v>235805</v>
      </c>
      <c r="CY453" s="62">
        <v>810.79812187336506</v>
      </c>
      <c r="CZ453" s="62">
        <v>0</v>
      </c>
      <c r="DA453" s="62">
        <v>0</v>
      </c>
      <c r="DB453" s="62">
        <v>0</v>
      </c>
      <c r="DC453" s="62">
        <v>0</v>
      </c>
      <c r="DD453" s="62">
        <v>0</v>
      </c>
      <c r="DE453" s="62">
        <v>0</v>
      </c>
      <c r="DF453" s="62">
        <v>13.811</v>
      </c>
      <c r="DG453" s="62">
        <v>785</v>
      </c>
      <c r="DH453" s="62">
        <v>3.0670442405963589</v>
      </c>
      <c r="DI453" s="62">
        <v>0</v>
      </c>
      <c r="DJ453" s="62">
        <v>0</v>
      </c>
      <c r="DK453" s="62">
        <v>0</v>
      </c>
      <c r="DL453" s="62">
        <v>0</v>
      </c>
      <c r="DM453" s="62">
        <v>0</v>
      </c>
      <c r="DN453" s="62">
        <v>0</v>
      </c>
      <c r="DO453" s="62">
        <v>13.66</v>
      </c>
      <c r="DP453" s="62">
        <v>21200</v>
      </c>
      <c r="DQ453" s="62">
        <v>91.694368828262725</v>
      </c>
      <c r="DR453" s="62">
        <v>0</v>
      </c>
      <c r="DS453" s="62">
        <v>0</v>
      </c>
      <c r="DT453" s="62">
        <v>0</v>
      </c>
      <c r="DU453" s="62">
        <v>0</v>
      </c>
      <c r="DV453" s="62">
        <v>0</v>
      </c>
      <c r="DW453" s="62">
        <v>0</v>
      </c>
      <c r="DX453" s="62">
        <v>13.52</v>
      </c>
      <c r="DY453" s="62">
        <v>2575</v>
      </c>
      <c r="DZ453" s="62">
        <v>12.198909492421739</v>
      </c>
      <c r="EA453" s="62"/>
      <c r="EB453" s="62"/>
      <c r="EC453" s="62"/>
      <c r="ED453" s="62"/>
      <c r="EE453" s="62"/>
      <c r="EF453" s="62"/>
      <c r="EG453" s="62">
        <v>13.34</v>
      </c>
      <c r="EH453" s="62">
        <v>94080</v>
      </c>
      <c r="EI453" s="62">
        <v>481.30653321577518</v>
      </c>
      <c r="EJ453" s="62"/>
      <c r="EK453" s="62">
        <v>0</v>
      </c>
      <c r="EL453" s="62">
        <v>0</v>
      </c>
      <c r="EM453" s="62">
        <v>0</v>
      </c>
      <c r="EN453" s="62">
        <v>0</v>
      </c>
      <c r="EO453" s="62">
        <v>0</v>
      </c>
      <c r="EP453" s="62">
        <v>13.23</v>
      </c>
      <c r="EQ453" s="62">
        <v>735</v>
      </c>
      <c r="ER453" s="62">
        <v>4.016265389931716</v>
      </c>
      <c r="ES453" s="62">
        <v>13.16</v>
      </c>
      <c r="ET453" s="62">
        <v>8225</v>
      </c>
      <c r="EU453" s="62">
        <v>47.664776068751372</v>
      </c>
      <c r="EV453" s="62">
        <v>13.071999999999999</v>
      </c>
      <c r="EW453" s="62">
        <v>30</v>
      </c>
      <c r="EX453" s="62">
        <v>0.18340320842803898</v>
      </c>
      <c r="EY453" s="62">
        <v>13</v>
      </c>
      <c r="EZ453" s="62">
        <v>41160</v>
      </c>
      <c r="FA453" s="62">
        <v>263.41612826626789</v>
      </c>
      <c r="FB453" s="62">
        <v>12.956</v>
      </c>
      <c r="FC453" s="62">
        <v>0</v>
      </c>
      <c r="FD453" s="62">
        <v>0</v>
      </c>
      <c r="FE453" s="62">
        <v>12.917</v>
      </c>
      <c r="FF453" s="62">
        <v>5</v>
      </c>
      <c r="FG453" s="62">
        <v>3.4490260750303384E-2</v>
      </c>
      <c r="FH453" s="62">
        <v>12.881</v>
      </c>
      <c r="FI453" s="62">
        <v>0</v>
      </c>
      <c r="FJ453" s="62">
        <v>0</v>
      </c>
      <c r="FK453" s="62">
        <v>12.85</v>
      </c>
      <c r="FL453" s="76">
        <v>1090</v>
      </c>
      <c r="FM453" s="76">
        <v>8.0044268815923587</v>
      </c>
      <c r="FN453" s="76">
        <v>12.821</v>
      </c>
      <c r="FO453" s="76">
        <v>0</v>
      </c>
      <c r="FP453" s="76">
        <v>0</v>
      </c>
      <c r="FQ453" s="76">
        <v>12.795999999999999</v>
      </c>
      <c r="FR453" s="76">
        <v>0</v>
      </c>
      <c r="FS453" s="76">
        <v>0</v>
      </c>
      <c r="FT453" s="76">
        <v>12.771000000000001</v>
      </c>
      <c r="FU453" s="76">
        <v>0</v>
      </c>
      <c r="FV453" s="76">
        <v>0</v>
      </c>
      <c r="FW453" s="76">
        <v>12.75</v>
      </c>
      <c r="FX453" s="76">
        <v>77385</v>
      </c>
      <c r="FY453" s="76">
        <v>619.07186592414246</v>
      </c>
      <c r="FZ453" s="76">
        <v>12.736000000000001</v>
      </c>
      <c r="GA453" s="76">
        <v>0</v>
      </c>
      <c r="GB453" s="76">
        <v>0</v>
      </c>
      <c r="GC453" s="62">
        <v>12.722</v>
      </c>
      <c r="GD453" s="62">
        <v>0</v>
      </c>
      <c r="GE453" s="62">
        <v>0</v>
      </c>
      <c r="GF453" s="62">
        <v>12.709</v>
      </c>
      <c r="GG453" s="62">
        <v>0</v>
      </c>
      <c r="GH453" s="62">
        <v>0</v>
      </c>
      <c r="GI453" s="62">
        <v>12.698</v>
      </c>
      <c r="GJ453" s="62">
        <v>155</v>
      </c>
      <c r="GK453" s="62">
        <v>1.3044742274471222</v>
      </c>
      <c r="GL453" s="62">
        <v>12.678000000000001</v>
      </c>
      <c r="GM453" s="62">
        <v>0</v>
      </c>
      <c r="GN453" s="62">
        <v>0</v>
      </c>
      <c r="GO453" s="62">
        <v>12.66</v>
      </c>
      <c r="GP453" s="62">
        <v>3650</v>
      </c>
      <c r="GQ453" s="62">
        <v>31.549160695476846</v>
      </c>
      <c r="GR453" s="62">
        <v>12.651</v>
      </c>
      <c r="GS453" s="62">
        <v>0</v>
      </c>
      <c r="GT453" s="62">
        <v>0</v>
      </c>
      <c r="GU453" s="62">
        <v>12.643000000000001</v>
      </c>
      <c r="GV453" s="62">
        <v>20</v>
      </c>
      <c r="GW453" s="62">
        <v>0.17421081281455447</v>
      </c>
      <c r="GX453" s="62">
        <v>12.635999999999999</v>
      </c>
      <c r="GY453" s="62">
        <v>0</v>
      </c>
      <c r="GZ453" s="62">
        <v>0</v>
      </c>
      <c r="HA453" s="62">
        <v>12.63</v>
      </c>
      <c r="HB453" s="62">
        <v>10080</v>
      </c>
      <c r="HC453" s="62">
        <v>87.24812761499372</v>
      </c>
      <c r="HD453" s="62">
        <v>12.63</v>
      </c>
      <c r="HE453" s="62">
        <v>0</v>
      </c>
      <c r="HF453" s="62">
        <v>0</v>
      </c>
      <c r="HG453" s="62">
        <v>0</v>
      </c>
      <c r="HH453" s="62">
        <v>0</v>
      </c>
      <c r="HI453" s="62">
        <v>0</v>
      </c>
      <c r="HJ453" s="62">
        <v>0</v>
      </c>
      <c r="HK453" s="62">
        <v>0</v>
      </c>
      <c r="HL453" s="62">
        <v>0</v>
      </c>
      <c r="HM453" s="62">
        <v>12.63</v>
      </c>
      <c r="HN453" s="62">
        <v>0</v>
      </c>
      <c r="HO453" s="62">
        <v>0</v>
      </c>
      <c r="HP453" s="62">
        <v>0</v>
      </c>
      <c r="HQ453" s="62">
        <v>0</v>
      </c>
      <c r="HR453" s="62">
        <v>0</v>
      </c>
    </row>
    <row r="454" spans="32:226" s="43" customFormat="1">
      <c r="AF454" s="54">
        <v>42663</v>
      </c>
      <c r="AG454" s="43">
        <v>13.717000000000001</v>
      </c>
      <c r="AH454" s="43">
        <v>872525</v>
      </c>
      <c r="AI454" s="43">
        <f t="shared" si="94"/>
        <v>872525</v>
      </c>
      <c r="AK454" s="58"/>
      <c r="AN454" s="43">
        <v>3.1030000000000002</v>
      </c>
      <c r="AS454" s="72">
        <v>42185</v>
      </c>
      <c r="AT454" s="73">
        <v>4086.7848074388494</v>
      </c>
      <c r="AU454" s="62">
        <v>13.94</v>
      </c>
      <c r="AV454" s="62">
        <v>200105</v>
      </c>
      <c r="AW454" s="62">
        <v>4.4872430585579233</v>
      </c>
      <c r="AX454" s="62">
        <v>13.64</v>
      </c>
      <c r="AY454" s="62">
        <v>701170</v>
      </c>
      <c r="AZ454" s="62">
        <v>194.77837788228911</v>
      </c>
      <c r="BA454" s="62">
        <v>14.03</v>
      </c>
      <c r="BB454" s="62">
        <v>108805</v>
      </c>
      <c r="BC454" s="62">
        <v>78.951860816948539</v>
      </c>
      <c r="BD454" s="62">
        <v>13.866</v>
      </c>
      <c r="BE454" s="62">
        <v>22350</v>
      </c>
      <c r="BF454" s="62">
        <v>11.276253353819834</v>
      </c>
      <c r="BG454" s="62">
        <v>14.1</v>
      </c>
      <c r="BH454" s="62">
        <v>100</v>
      </c>
      <c r="BI454" s="62">
        <v>9.4191172350644628E-2</v>
      </c>
      <c r="BJ454" s="62">
        <v>14.2</v>
      </c>
      <c r="BK454" s="62">
        <v>540</v>
      </c>
      <c r="BL454" s="62">
        <v>0.61695722207477521</v>
      </c>
      <c r="BM454" s="62">
        <v>14.24</v>
      </c>
      <c r="BN454" s="62">
        <v>150200</v>
      </c>
      <c r="BO454" s="62">
        <v>204.07317904498106</v>
      </c>
      <c r="BP454" s="62">
        <v>14.269</v>
      </c>
      <c r="BQ454" s="62">
        <v>5</v>
      </c>
      <c r="BR454" s="62">
        <v>7.7529916484975871E-3</v>
      </c>
      <c r="BS454" s="62">
        <v>14.29</v>
      </c>
      <c r="BT454" s="62">
        <v>520</v>
      </c>
      <c r="BU454" s="62">
        <v>0.89907755340679707</v>
      </c>
      <c r="BV454" s="62">
        <v>14.3</v>
      </c>
      <c r="BW454" s="62">
        <v>32785</v>
      </c>
      <c r="BX454" s="62">
        <v>63.311798980890281</v>
      </c>
      <c r="BY454" s="62">
        <v>14.29</v>
      </c>
      <c r="BZ454" s="62">
        <v>0</v>
      </c>
      <c r="CA454" s="62">
        <v>0</v>
      </c>
      <c r="CB454" s="62">
        <v>14.28</v>
      </c>
      <c r="CC454" s="62">
        <v>0</v>
      </c>
      <c r="CD454" s="62">
        <v>0</v>
      </c>
      <c r="CE454" s="62">
        <v>14.27</v>
      </c>
      <c r="CF454" s="62">
        <v>37640</v>
      </c>
      <c r="CG454" s="62">
        <v>93.535567170484057</v>
      </c>
      <c r="CH454" s="62">
        <v>0</v>
      </c>
      <c r="CI454" s="62">
        <v>0</v>
      </c>
      <c r="CJ454" s="62">
        <v>0</v>
      </c>
      <c r="CK454" s="62">
        <v>0</v>
      </c>
      <c r="CL454" s="62">
        <v>0</v>
      </c>
      <c r="CM454" s="62">
        <v>0</v>
      </c>
      <c r="CN454" s="62">
        <v>14.16</v>
      </c>
      <c r="CO454" s="62">
        <v>26470</v>
      </c>
      <c r="CP454" s="62">
        <v>79.991341803514217</v>
      </c>
      <c r="CQ454" s="62">
        <v>0</v>
      </c>
      <c r="CR454" s="62">
        <v>0</v>
      </c>
      <c r="CS454" s="62">
        <v>0</v>
      </c>
      <c r="CT454" s="62">
        <v>0</v>
      </c>
      <c r="CU454" s="62">
        <v>0</v>
      </c>
      <c r="CV454" s="62">
        <v>0</v>
      </c>
      <c r="CW454" s="62">
        <v>0</v>
      </c>
      <c r="CX454" s="62">
        <v>200105</v>
      </c>
      <c r="CY454" s="62">
        <v>701.0013858674987</v>
      </c>
      <c r="CZ454" s="62">
        <v>0</v>
      </c>
      <c r="DA454" s="62">
        <v>0</v>
      </c>
      <c r="DB454" s="62">
        <v>0</v>
      </c>
      <c r="DC454" s="62">
        <v>0</v>
      </c>
      <c r="DD454" s="62">
        <v>0</v>
      </c>
      <c r="DE454" s="62">
        <v>0</v>
      </c>
      <c r="DF454" s="62">
        <v>13.76</v>
      </c>
      <c r="DG454" s="62">
        <v>300</v>
      </c>
      <c r="DH454" s="62">
        <v>1.1931197020961066</v>
      </c>
      <c r="DI454" s="62">
        <v>0</v>
      </c>
      <c r="DJ454" s="62">
        <v>0</v>
      </c>
      <c r="DK454" s="62">
        <v>0</v>
      </c>
      <c r="DL454" s="62">
        <v>0</v>
      </c>
      <c r="DM454" s="62">
        <v>0</v>
      </c>
      <c r="DN454" s="62">
        <v>0</v>
      </c>
      <c r="DO454" s="62">
        <v>13.6</v>
      </c>
      <c r="DP454" s="62">
        <v>51245</v>
      </c>
      <c r="DQ454" s="62">
        <v>225.63466189490498</v>
      </c>
      <c r="DR454" s="62">
        <v>0</v>
      </c>
      <c r="DS454" s="62">
        <v>0</v>
      </c>
      <c r="DT454" s="62">
        <v>0</v>
      </c>
      <c r="DU454" s="62">
        <v>0</v>
      </c>
      <c r="DV454" s="62">
        <v>0</v>
      </c>
      <c r="DW454" s="62">
        <v>0</v>
      </c>
      <c r="DX454" s="62">
        <v>13.45</v>
      </c>
      <c r="DY454" s="62">
        <v>2220</v>
      </c>
      <c r="DZ454" s="62">
        <v>10.70861611641805</v>
      </c>
      <c r="EA454" s="62"/>
      <c r="EB454" s="62"/>
      <c r="EC454" s="62"/>
      <c r="ED454" s="62"/>
      <c r="EE454" s="62"/>
      <c r="EF454" s="62"/>
      <c r="EG454" s="62">
        <v>13.26</v>
      </c>
      <c r="EH454" s="62">
        <v>141490</v>
      </c>
      <c r="EI454" s="62">
        <v>737.25213355743733</v>
      </c>
      <c r="EJ454" s="62"/>
      <c r="EK454" s="62">
        <v>0</v>
      </c>
      <c r="EL454" s="62">
        <v>0</v>
      </c>
      <c r="EM454" s="62">
        <v>0</v>
      </c>
      <c r="EN454" s="62">
        <v>0</v>
      </c>
      <c r="EO454" s="62">
        <v>0</v>
      </c>
      <c r="EP454" s="62">
        <v>13.16</v>
      </c>
      <c r="EQ454" s="62">
        <v>760</v>
      </c>
      <c r="ER454" s="62">
        <v>4.2285059624675103</v>
      </c>
      <c r="ES454" s="62">
        <v>13.07</v>
      </c>
      <c r="ET454" s="62">
        <v>8995</v>
      </c>
      <c r="EU454" s="62">
        <v>53.115837282199735</v>
      </c>
      <c r="EV454" s="62">
        <v>12.988</v>
      </c>
      <c r="EW454" s="62">
        <v>0</v>
      </c>
      <c r="EX454" s="62">
        <v>0</v>
      </c>
      <c r="EY454" s="62">
        <v>12.92</v>
      </c>
      <c r="EZ454" s="62">
        <v>83695</v>
      </c>
      <c r="FA454" s="62">
        <v>545.69476472445626</v>
      </c>
      <c r="FB454" s="62">
        <v>12.882999999999999</v>
      </c>
      <c r="FC454" s="62">
        <v>0</v>
      </c>
      <c r="FD454" s="62">
        <v>0</v>
      </c>
      <c r="FE454" s="62">
        <v>12.85</v>
      </c>
      <c r="FF454" s="62">
        <v>755</v>
      </c>
      <c r="FG454" s="62">
        <v>5.3039505432188845</v>
      </c>
      <c r="FH454" s="62">
        <v>12.807</v>
      </c>
      <c r="FI454" s="62">
        <v>550</v>
      </c>
      <c r="FJ454" s="62">
        <v>3.9976908066332753</v>
      </c>
      <c r="FK454" s="62">
        <v>12.77</v>
      </c>
      <c r="FL454" s="76">
        <v>1520</v>
      </c>
      <c r="FM454" s="76">
        <v>11.377153739861035</v>
      </c>
      <c r="FN454" s="76">
        <v>12.744</v>
      </c>
      <c r="FO454" s="76">
        <v>0</v>
      </c>
      <c r="FP454" s="76">
        <v>0</v>
      </c>
      <c r="FQ454" s="76">
        <v>12.721</v>
      </c>
      <c r="FR454" s="76">
        <v>0</v>
      </c>
      <c r="FS454" s="76">
        <v>0</v>
      </c>
      <c r="FT454" s="76">
        <v>12.699</v>
      </c>
      <c r="FU454" s="76">
        <v>320</v>
      </c>
      <c r="FV454" s="76">
        <v>2.5631981372598092</v>
      </c>
      <c r="FW454" s="76">
        <v>12.68</v>
      </c>
      <c r="FX454" s="76">
        <v>105505</v>
      </c>
      <c r="FY454" s="76">
        <v>860.2682152575818</v>
      </c>
      <c r="FZ454" s="76">
        <v>12.667</v>
      </c>
      <c r="GA454" s="76">
        <v>0</v>
      </c>
      <c r="GB454" s="76">
        <v>0</v>
      </c>
      <c r="GC454" s="62">
        <v>12.654999999999999</v>
      </c>
      <c r="GD454" s="62">
        <v>0</v>
      </c>
      <c r="GE454" s="62">
        <v>0</v>
      </c>
      <c r="GF454" s="62">
        <v>12.644</v>
      </c>
      <c r="GG454" s="62">
        <v>0</v>
      </c>
      <c r="GH454" s="62">
        <v>0</v>
      </c>
      <c r="GI454" s="62">
        <v>12.634</v>
      </c>
      <c r="GJ454" s="62">
        <v>425</v>
      </c>
      <c r="GK454" s="62">
        <v>3.64601300277219</v>
      </c>
      <c r="GL454" s="62">
        <v>12.616</v>
      </c>
      <c r="GM454" s="62">
        <v>0</v>
      </c>
      <c r="GN454" s="62">
        <v>0</v>
      </c>
      <c r="GO454" s="62">
        <v>12.6</v>
      </c>
      <c r="GP454" s="62">
        <v>13525</v>
      </c>
      <c r="GQ454" s="62">
        <v>119.18962189381288</v>
      </c>
      <c r="GR454" s="62">
        <v>12.593999999999999</v>
      </c>
      <c r="GS454" s="62">
        <v>0</v>
      </c>
      <c r="GT454" s="62">
        <v>0</v>
      </c>
      <c r="GU454" s="62">
        <v>12.589</v>
      </c>
      <c r="GV454" s="62">
        <v>30</v>
      </c>
      <c r="GW454" s="62">
        <v>0.26641316412658639</v>
      </c>
      <c r="GX454" s="62">
        <v>12.584</v>
      </c>
      <c r="GY454" s="62">
        <v>0</v>
      </c>
      <c r="GZ454" s="62">
        <v>0</v>
      </c>
      <c r="HA454" s="62">
        <v>12.58</v>
      </c>
      <c r="HB454" s="62">
        <v>7855</v>
      </c>
      <c r="HC454" s="62">
        <v>69.3199247351385</v>
      </c>
      <c r="HD454" s="62">
        <v>12.58</v>
      </c>
      <c r="HE454" s="62">
        <v>0</v>
      </c>
      <c r="HF454" s="62">
        <v>0</v>
      </c>
      <c r="HG454" s="62">
        <v>0</v>
      </c>
      <c r="HH454" s="62">
        <v>0</v>
      </c>
      <c r="HI454" s="62">
        <v>0</v>
      </c>
      <c r="HJ454" s="62">
        <v>0</v>
      </c>
      <c r="HK454" s="62">
        <v>0</v>
      </c>
      <c r="HL454" s="62">
        <v>0</v>
      </c>
      <c r="HM454" s="62">
        <v>12.58</v>
      </c>
      <c r="HN454" s="62">
        <v>0</v>
      </c>
      <c r="HO454" s="62">
        <v>0</v>
      </c>
      <c r="HP454" s="62">
        <v>0</v>
      </c>
      <c r="HQ454" s="62">
        <v>0</v>
      </c>
      <c r="HR454" s="62">
        <v>0</v>
      </c>
    </row>
    <row r="455" spans="32:226" s="43" customFormat="1">
      <c r="AF455" s="54">
        <v>42664</v>
      </c>
      <c r="AG455" s="43">
        <v>13.718</v>
      </c>
      <c r="AH455" s="43">
        <v>543110</v>
      </c>
      <c r="AI455" s="43">
        <f t="shared" si="94"/>
        <v>543110</v>
      </c>
      <c r="AK455" s="58"/>
      <c r="AN455" s="43">
        <v>3.1177000000000001</v>
      </c>
      <c r="AS455" s="72">
        <v>42184</v>
      </c>
      <c r="AT455" s="73">
        <v>3543.3788727726387</v>
      </c>
      <c r="AU455" s="62">
        <v>14.02</v>
      </c>
      <c r="AV455" s="62">
        <v>173985</v>
      </c>
      <c r="AW455" s="62">
        <v>5.8175324878511088</v>
      </c>
      <c r="AX455" s="62">
        <v>13.64</v>
      </c>
      <c r="AY455" s="62">
        <v>683135</v>
      </c>
      <c r="AZ455" s="62">
        <v>196.32896860765734</v>
      </c>
      <c r="BA455" s="62">
        <v>14.04</v>
      </c>
      <c r="BB455" s="62">
        <v>95890</v>
      </c>
      <c r="BC455" s="62">
        <v>70.241498965347617</v>
      </c>
      <c r="BD455" s="62">
        <v>13.87</v>
      </c>
      <c r="BE455" s="62">
        <v>66445</v>
      </c>
      <c r="BF455" s="62">
        <v>34.071809176105525</v>
      </c>
      <c r="BG455" s="62">
        <v>14.125</v>
      </c>
      <c r="BH455" s="62">
        <v>2185</v>
      </c>
      <c r="BI455" s="62">
        <v>2.0699523944235474</v>
      </c>
      <c r="BJ455" s="62">
        <v>14.2</v>
      </c>
      <c r="BK455" s="62">
        <v>680</v>
      </c>
      <c r="BL455" s="62">
        <v>0.77999454722170103</v>
      </c>
      <c r="BM455" s="62">
        <v>14.27</v>
      </c>
      <c r="BN455" s="62">
        <v>186825</v>
      </c>
      <c r="BO455" s="62">
        <v>254.34525205440778</v>
      </c>
      <c r="BP455" s="62">
        <v>14.298999999999999</v>
      </c>
      <c r="BQ455" s="62">
        <v>420</v>
      </c>
      <c r="BR455" s="62">
        <v>0.6518828452358012</v>
      </c>
      <c r="BS455" s="62">
        <v>14.321</v>
      </c>
      <c r="BT455" s="62">
        <v>705</v>
      </c>
      <c r="BU455" s="62">
        <v>1.2191725289450706</v>
      </c>
      <c r="BV455" s="62">
        <v>14.34</v>
      </c>
      <c r="BW455" s="62">
        <v>35250</v>
      </c>
      <c r="BX455" s="62">
        <v>68.027705763841908</v>
      </c>
      <c r="BY455" s="62">
        <v>14.34</v>
      </c>
      <c r="BZ455" s="62">
        <v>1095</v>
      </c>
      <c r="CA455" s="62">
        <v>2.308641780924372</v>
      </c>
      <c r="CB455" s="62">
        <v>14.33</v>
      </c>
      <c r="CC455" s="62">
        <v>2285</v>
      </c>
      <c r="CD455" s="62">
        <v>5.2368719221701134</v>
      </c>
      <c r="CE455" s="62">
        <v>14.32</v>
      </c>
      <c r="CF455" s="62">
        <v>30415</v>
      </c>
      <c r="CG455" s="62">
        <v>75.414833773514985</v>
      </c>
      <c r="CH455" s="62">
        <v>0</v>
      </c>
      <c r="CI455" s="62">
        <v>0</v>
      </c>
      <c r="CJ455" s="62">
        <v>0</v>
      </c>
      <c r="CK455" s="62">
        <v>0</v>
      </c>
      <c r="CL455" s="62">
        <v>0</v>
      </c>
      <c r="CM455" s="62">
        <v>0</v>
      </c>
      <c r="CN455" s="62">
        <v>14.23</v>
      </c>
      <c r="CO455" s="62">
        <v>8530</v>
      </c>
      <c r="CP455" s="62">
        <v>25.686936965690879</v>
      </c>
      <c r="CQ455" s="62">
        <v>0</v>
      </c>
      <c r="CR455" s="62">
        <v>0</v>
      </c>
      <c r="CS455" s="62">
        <v>0</v>
      </c>
      <c r="CT455" s="62">
        <v>0</v>
      </c>
      <c r="CU455" s="62">
        <v>0</v>
      </c>
      <c r="CV455" s="62">
        <v>0</v>
      </c>
      <c r="CW455" s="62">
        <v>0</v>
      </c>
      <c r="CX455" s="62">
        <v>173985</v>
      </c>
      <c r="CY455" s="62">
        <v>606.83551090549861</v>
      </c>
      <c r="CZ455" s="62">
        <v>0</v>
      </c>
      <c r="DA455" s="62">
        <v>0</v>
      </c>
      <c r="DB455" s="62">
        <v>0</v>
      </c>
      <c r="DC455" s="62">
        <v>0</v>
      </c>
      <c r="DD455" s="62">
        <v>0</v>
      </c>
      <c r="DE455" s="62">
        <v>0</v>
      </c>
      <c r="DF455" s="62">
        <v>13.83</v>
      </c>
      <c r="DG455" s="62">
        <v>2485</v>
      </c>
      <c r="DH455" s="62">
        <v>9.8367709396107177</v>
      </c>
      <c r="DI455" s="62">
        <v>0</v>
      </c>
      <c r="DJ455" s="62">
        <v>0</v>
      </c>
      <c r="DK455" s="62">
        <v>0</v>
      </c>
      <c r="DL455" s="62">
        <v>0</v>
      </c>
      <c r="DM455" s="62">
        <v>0</v>
      </c>
      <c r="DN455" s="62">
        <v>0</v>
      </c>
      <c r="DO455" s="62">
        <v>13.67</v>
      </c>
      <c r="DP455" s="62">
        <v>45070</v>
      </c>
      <c r="DQ455" s="62">
        <v>197.43493637348064</v>
      </c>
      <c r="DR455" s="62">
        <v>0</v>
      </c>
      <c r="DS455" s="62">
        <v>0</v>
      </c>
      <c r="DT455" s="62">
        <v>0</v>
      </c>
      <c r="DU455" s="62">
        <v>0</v>
      </c>
      <c r="DV455" s="62">
        <v>0</v>
      </c>
      <c r="DW455" s="62">
        <v>0</v>
      </c>
      <c r="DX455" s="62">
        <v>13.52</v>
      </c>
      <c r="DY455" s="62">
        <v>2170</v>
      </c>
      <c r="DZ455" s="62">
        <v>10.410195057078088</v>
      </c>
      <c r="EA455" s="62"/>
      <c r="EB455" s="62"/>
      <c r="EC455" s="62"/>
      <c r="ED455" s="62"/>
      <c r="EE455" s="62"/>
      <c r="EF455" s="62"/>
      <c r="EG455" s="62">
        <v>13.34</v>
      </c>
      <c r="EH455" s="62">
        <v>100090</v>
      </c>
      <c r="EI455" s="62">
        <v>518.35603377547716</v>
      </c>
      <c r="EJ455" s="62"/>
      <c r="EK455" s="62">
        <v>0</v>
      </c>
      <c r="EL455" s="62">
        <v>0</v>
      </c>
      <c r="EM455" s="62">
        <v>0</v>
      </c>
      <c r="EN455" s="62">
        <v>0</v>
      </c>
      <c r="EO455" s="62">
        <v>0</v>
      </c>
      <c r="EP455" s="62">
        <v>13.23</v>
      </c>
      <c r="EQ455" s="62">
        <v>2565</v>
      </c>
      <c r="ER455" s="62">
        <v>14.184599913421199</v>
      </c>
      <c r="ES455" s="62">
        <v>13.16</v>
      </c>
      <c r="ET455" s="62">
        <v>7895</v>
      </c>
      <c r="EU455" s="62">
        <v>46.291957484146373</v>
      </c>
      <c r="EV455" s="62">
        <v>13.06</v>
      </c>
      <c r="EW455" s="62">
        <v>1295</v>
      </c>
      <c r="EX455" s="62">
        <v>8.012271354536697</v>
      </c>
      <c r="EY455" s="62">
        <v>13</v>
      </c>
      <c r="EZ455" s="62">
        <v>58475</v>
      </c>
      <c r="FA455" s="62">
        <v>378.50264804350883</v>
      </c>
      <c r="FB455" s="62">
        <v>12.94</v>
      </c>
      <c r="FC455" s="62">
        <v>1075</v>
      </c>
      <c r="FD455" s="62">
        <v>7.2414691999975842</v>
      </c>
      <c r="FE455" s="62">
        <v>12.92</v>
      </c>
      <c r="FF455" s="62">
        <v>365</v>
      </c>
      <c r="FG455" s="62">
        <v>2.5455112216082827</v>
      </c>
      <c r="FH455" s="62">
        <v>12.877000000000001</v>
      </c>
      <c r="FI455" s="62">
        <v>30</v>
      </c>
      <c r="FJ455" s="62">
        <v>0.21642144007380892</v>
      </c>
      <c r="FK455" s="62">
        <v>12.84</v>
      </c>
      <c r="FL455" s="76">
        <v>4800</v>
      </c>
      <c r="FM455" s="76">
        <v>35.651066176734133</v>
      </c>
      <c r="FN455" s="76">
        <v>12.808</v>
      </c>
      <c r="FO455" s="76">
        <v>265</v>
      </c>
      <c r="FP455" s="76">
        <v>2.0183453911973435</v>
      </c>
      <c r="FQ455" s="76">
        <v>12.78</v>
      </c>
      <c r="FR455" s="76">
        <v>65</v>
      </c>
      <c r="FS455" s="76">
        <v>0.50610783831730677</v>
      </c>
      <c r="FT455" s="76">
        <v>12.754</v>
      </c>
      <c r="FU455" s="76">
        <v>5</v>
      </c>
      <c r="FV455" s="76">
        <v>3.9751064137153284E-2</v>
      </c>
      <c r="FW455" s="76">
        <v>12.73</v>
      </c>
      <c r="FX455" s="76">
        <v>100755</v>
      </c>
      <c r="FY455" s="76">
        <v>815.5136886544459</v>
      </c>
      <c r="FZ455" s="76">
        <v>12.702</v>
      </c>
      <c r="GA455" s="76">
        <v>120</v>
      </c>
      <c r="GB455" s="76">
        <v>0.9867212536683565</v>
      </c>
      <c r="GC455" s="62">
        <v>12.675000000000001</v>
      </c>
      <c r="GD455" s="62">
        <v>0</v>
      </c>
      <c r="GE455" s="62">
        <v>0</v>
      </c>
      <c r="GF455" s="62">
        <v>12.667999999999999</v>
      </c>
      <c r="GG455" s="62">
        <v>0</v>
      </c>
      <c r="GH455" s="62">
        <v>0</v>
      </c>
      <c r="GI455" s="62">
        <v>12.661</v>
      </c>
      <c r="GJ455" s="62">
        <v>100</v>
      </c>
      <c r="GK455" s="62">
        <v>0.85242731951000661</v>
      </c>
      <c r="GL455" s="62">
        <v>12.65</v>
      </c>
      <c r="GM455" s="62">
        <v>0</v>
      </c>
      <c r="GN455" s="62">
        <v>0</v>
      </c>
      <c r="GO455" s="62">
        <v>12.64</v>
      </c>
      <c r="GP455" s="62">
        <v>7590</v>
      </c>
      <c r="GQ455" s="62">
        <v>66.375345019543275</v>
      </c>
      <c r="GR455" s="62">
        <v>12.634</v>
      </c>
      <c r="GS455" s="62">
        <v>0</v>
      </c>
      <c r="GT455" s="62">
        <v>0</v>
      </c>
      <c r="GU455" s="62">
        <v>12.629</v>
      </c>
      <c r="GV455" s="62">
        <v>25</v>
      </c>
      <c r="GW455" s="62">
        <v>0.2202211619507593</v>
      </c>
      <c r="GX455" s="62">
        <v>12.624000000000001</v>
      </c>
      <c r="GY455" s="62">
        <v>0</v>
      </c>
      <c r="GZ455" s="62">
        <v>0</v>
      </c>
      <c r="HA455" s="62">
        <v>12.62</v>
      </c>
      <c r="HB455" s="62">
        <v>9045</v>
      </c>
      <c r="HC455" s="62">
        <v>79.145819371359238</v>
      </c>
      <c r="HD455" s="62">
        <v>12.62</v>
      </c>
      <c r="HE455" s="62">
        <v>0</v>
      </c>
      <c r="HF455" s="62">
        <v>0</v>
      </c>
      <c r="HG455" s="62">
        <v>0</v>
      </c>
      <c r="HH455" s="62">
        <v>0</v>
      </c>
      <c r="HI455" s="62">
        <v>0</v>
      </c>
      <c r="HJ455" s="62">
        <v>0</v>
      </c>
      <c r="HK455" s="62">
        <v>0</v>
      </c>
      <c r="HL455" s="62">
        <v>0</v>
      </c>
      <c r="HM455" s="62">
        <v>12.62</v>
      </c>
      <c r="HN455" s="62">
        <v>0</v>
      </c>
      <c r="HO455" s="62">
        <v>0</v>
      </c>
      <c r="HP455" s="62">
        <v>0</v>
      </c>
      <c r="HQ455" s="62">
        <v>0</v>
      </c>
      <c r="HR455" s="62">
        <v>0</v>
      </c>
    </row>
    <row r="456" spans="32:226" s="43" customFormat="1">
      <c r="AF456" s="54">
        <v>42667</v>
      </c>
      <c r="AG456" s="43">
        <v>13.72</v>
      </c>
      <c r="AH456" s="43">
        <v>180635</v>
      </c>
      <c r="AI456" s="43">
        <f t="shared" si="94"/>
        <v>180635</v>
      </c>
      <c r="AK456" s="58"/>
      <c r="AN456" s="43">
        <v>3.1293000000000002</v>
      </c>
      <c r="AS456" s="72">
        <v>42181</v>
      </c>
      <c r="AT456" s="73">
        <v>3233.2662007509548</v>
      </c>
      <c r="AU456" s="62">
        <v>14.05</v>
      </c>
      <c r="AV456" s="62">
        <v>150970</v>
      </c>
      <c r="AW456" s="62">
        <v>6.700409451457924</v>
      </c>
      <c r="AX456" s="62">
        <v>13.645</v>
      </c>
      <c r="AY456" s="62">
        <v>153635</v>
      </c>
      <c r="AZ456" s="62">
        <v>45.65664920557149</v>
      </c>
      <c r="BA456" s="62">
        <v>14.05</v>
      </c>
      <c r="BB456" s="62">
        <v>100850</v>
      </c>
      <c r="BC456" s="62">
        <v>74.636064324537074</v>
      </c>
      <c r="BD456" s="62">
        <v>13.865</v>
      </c>
      <c r="BE456" s="62">
        <v>14600</v>
      </c>
      <c r="BF456" s="62">
        <v>7.6140391077686411</v>
      </c>
      <c r="BG456" s="62">
        <v>14.11</v>
      </c>
      <c r="BH456" s="62">
        <v>335</v>
      </c>
      <c r="BI456" s="62">
        <v>0.31962675088342457</v>
      </c>
      <c r="BJ456" s="62">
        <v>14.218</v>
      </c>
      <c r="BK456" s="62">
        <v>20</v>
      </c>
      <c r="BL456" s="62">
        <v>2.3048294833532278E-2</v>
      </c>
      <c r="BM456" s="62">
        <v>14.3</v>
      </c>
      <c r="BN456" s="62">
        <v>116600</v>
      </c>
      <c r="BO456" s="62">
        <v>159.21110045091822</v>
      </c>
      <c r="BP456" s="62">
        <v>14.317</v>
      </c>
      <c r="BQ456" s="62">
        <v>20</v>
      </c>
      <c r="BR456" s="62">
        <v>3.1107424527056296E-2</v>
      </c>
      <c r="BS456" s="62">
        <v>14.33</v>
      </c>
      <c r="BT456" s="62">
        <v>410</v>
      </c>
      <c r="BU456" s="62">
        <v>0.7100781888656964</v>
      </c>
      <c r="BV456" s="62">
        <v>14.37</v>
      </c>
      <c r="BW456" s="62">
        <v>17300</v>
      </c>
      <c r="BX456" s="62">
        <v>33.402876879394263</v>
      </c>
      <c r="BY456" s="62">
        <v>14.34</v>
      </c>
      <c r="BZ456" s="62">
        <v>410</v>
      </c>
      <c r="CA456" s="62">
        <v>0.86482096414248155</v>
      </c>
      <c r="CB456" s="62">
        <v>14.345000000000001</v>
      </c>
      <c r="CC456" s="62">
        <v>15</v>
      </c>
      <c r="CD456" s="62">
        <v>3.4370305387471434E-2</v>
      </c>
      <c r="CE456" s="62">
        <v>14.35</v>
      </c>
      <c r="CF456" s="62">
        <v>30370</v>
      </c>
      <c r="CG456" s="62">
        <v>75.238529375717889</v>
      </c>
      <c r="CH456" s="62">
        <v>0</v>
      </c>
      <c r="CI456" s="62">
        <v>0</v>
      </c>
      <c r="CJ456" s="62">
        <v>0</v>
      </c>
      <c r="CK456" s="62">
        <v>0</v>
      </c>
      <c r="CL456" s="62">
        <v>0</v>
      </c>
      <c r="CM456" s="62">
        <v>0</v>
      </c>
      <c r="CN456" s="62">
        <v>14.25</v>
      </c>
      <c r="CO456" s="62">
        <v>2720</v>
      </c>
      <c r="CP456" s="62">
        <v>8.1784725659959463</v>
      </c>
      <c r="CQ456" s="62">
        <v>0</v>
      </c>
      <c r="CR456" s="62">
        <v>0</v>
      </c>
      <c r="CS456" s="62">
        <v>0</v>
      </c>
      <c r="CT456" s="62">
        <v>0</v>
      </c>
      <c r="CU456" s="62">
        <v>0</v>
      </c>
      <c r="CV456" s="62">
        <v>0</v>
      </c>
      <c r="CW456" s="62">
        <v>0</v>
      </c>
      <c r="CX456" s="62">
        <v>150970</v>
      </c>
      <c r="CY456" s="62">
        <v>525.36578260886768</v>
      </c>
      <c r="CZ456" s="62">
        <v>0</v>
      </c>
      <c r="DA456" s="62">
        <v>0</v>
      </c>
      <c r="DB456" s="62">
        <v>0</v>
      </c>
      <c r="DC456" s="62">
        <v>0</v>
      </c>
      <c r="DD456" s="62">
        <v>0</v>
      </c>
      <c r="DE456" s="62">
        <v>0</v>
      </c>
      <c r="DF456" s="62">
        <v>13.847</v>
      </c>
      <c r="DG456" s="62">
        <v>350</v>
      </c>
      <c r="DH456" s="62">
        <v>1.3821440262126408</v>
      </c>
      <c r="DI456" s="62">
        <v>0</v>
      </c>
      <c r="DJ456" s="62">
        <v>0</v>
      </c>
      <c r="DK456" s="62">
        <v>0</v>
      </c>
      <c r="DL456" s="62">
        <v>0</v>
      </c>
      <c r="DM456" s="62">
        <v>0</v>
      </c>
      <c r="DN456" s="62">
        <v>0</v>
      </c>
      <c r="DO456" s="62">
        <v>13.7</v>
      </c>
      <c r="DP456" s="62">
        <v>25900</v>
      </c>
      <c r="DQ456" s="62">
        <v>113.11358841384188</v>
      </c>
      <c r="DR456" s="62">
        <v>0</v>
      </c>
      <c r="DS456" s="62">
        <v>0</v>
      </c>
      <c r="DT456" s="62">
        <v>0</v>
      </c>
      <c r="DU456" s="62">
        <v>0</v>
      </c>
      <c r="DV456" s="62">
        <v>0</v>
      </c>
      <c r="DW456" s="62">
        <v>0</v>
      </c>
      <c r="DX456" s="62">
        <v>13.53</v>
      </c>
      <c r="DY456" s="62">
        <v>6350</v>
      </c>
      <c r="DZ456" s="62">
        <v>30.379299494668221</v>
      </c>
      <c r="EA456" s="62"/>
      <c r="EB456" s="62"/>
      <c r="EC456" s="62"/>
      <c r="ED456" s="62"/>
      <c r="EE456" s="62"/>
      <c r="EF456" s="62"/>
      <c r="EG456" s="62">
        <v>13.35</v>
      </c>
      <c r="EH456" s="62">
        <v>123535</v>
      </c>
      <c r="EI456" s="62">
        <v>637.89928207593573</v>
      </c>
      <c r="EJ456" s="62"/>
      <c r="EK456" s="62">
        <v>0</v>
      </c>
      <c r="EL456" s="62">
        <v>0</v>
      </c>
      <c r="EM456" s="62">
        <v>0</v>
      </c>
      <c r="EN456" s="62">
        <v>0</v>
      </c>
      <c r="EO456" s="62">
        <v>0</v>
      </c>
      <c r="EP456" s="62">
        <v>13.22</v>
      </c>
      <c r="EQ456" s="62">
        <v>2490</v>
      </c>
      <c r="ER456" s="62">
        <v>13.73640339816337</v>
      </c>
      <c r="ES456" s="62">
        <v>13.15</v>
      </c>
      <c r="ET456" s="62">
        <v>8360</v>
      </c>
      <c r="EU456" s="62">
        <v>48.894736520055346</v>
      </c>
      <c r="EV456" s="62">
        <v>13.057</v>
      </c>
      <c r="EW456" s="62">
        <v>150</v>
      </c>
      <c r="EX456" s="62">
        <v>0.92540468205192816</v>
      </c>
      <c r="EY456" s="62">
        <v>12.98</v>
      </c>
      <c r="EZ456" s="62">
        <v>51005</v>
      </c>
      <c r="FA456" s="62">
        <v>329.40223638256793</v>
      </c>
      <c r="FB456" s="62">
        <v>12.92</v>
      </c>
      <c r="FC456" s="62">
        <v>1540</v>
      </c>
      <c r="FD456" s="62">
        <v>10.350036337589884</v>
      </c>
      <c r="FE456" s="62">
        <v>12.91</v>
      </c>
      <c r="FF456" s="62">
        <v>410</v>
      </c>
      <c r="FG456" s="62">
        <v>2.8514642056537483</v>
      </c>
      <c r="FH456" s="62">
        <v>12.856</v>
      </c>
      <c r="FI456" s="62">
        <v>25</v>
      </c>
      <c r="FJ456" s="62">
        <v>0.17993983886607062</v>
      </c>
      <c r="FK456" s="62">
        <v>12.81</v>
      </c>
      <c r="FL456" s="76">
        <v>1950</v>
      </c>
      <c r="FM456" s="76">
        <v>14.456502246814788</v>
      </c>
      <c r="FN456" s="76">
        <v>12.773</v>
      </c>
      <c r="FO456" s="76">
        <v>30</v>
      </c>
      <c r="FP456" s="76">
        <v>0.22813302927657836</v>
      </c>
      <c r="FQ456" s="76">
        <v>12.74</v>
      </c>
      <c r="FR456" s="76">
        <v>25</v>
      </c>
      <c r="FS456" s="76">
        <v>0.1944097615245548</v>
      </c>
      <c r="FT456" s="76">
        <v>12.708</v>
      </c>
      <c r="FU456" s="76">
        <v>20</v>
      </c>
      <c r="FV456" s="76">
        <v>0.15886381188215798</v>
      </c>
      <c r="FW456" s="76">
        <v>12.68</v>
      </c>
      <c r="FX456" s="76">
        <v>112740</v>
      </c>
      <c r="FY456" s="76">
        <v>911.98794691027138</v>
      </c>
      <c r="FZ456" s="76">
        <v>12.664</v>
      </c>
      <c r="GA456" s="76">
        <v>25</v>
      </c>
      <c r="GB456" s="76">
        <v>0.20531560051593586</v>
      </c>
      <c r="GC456" s="62">
        <v>12.649000000000001</v>
      </c>
      <c r="GD456" s="62">
        <v>20</v>
      </c>
      <c r="GE456" s="62">
        <v>0.16649298608639973</v>
      </c>
      <c r="GF456" s="62">
        <v>12.635</v>
      </c>
      <c r="GG456" s="62">
        <v>0</v>
      </c>
      <c r="GH456" s="62">
        <v>0</v>
      </c>
      <c r="GI456" s="62">
        <v>12.622</v>
      </c>
      <c r="GJ456" s="62">
        <v>290</v>
      </c>
      <c r="GK456" s="62">
        <v>2.4696167417558503</v>
      </c>
      <c r="GL456" s="62">
        <v>12.6</v>
      </c>
      <c r="GM456" s="62">
        <v>0</v>
      </c>
      <c r="GN456" s="62">
        <v>0</v>
      </c>
      <c r="GO456" s="62">
        <v>12.58</v>
      </c>
      <c r="GP456" s="62">
        <v>5195</v>
      </c>
      <c r="GQ456" s="62">
        <v>45.470286728233056</v>
      </c>
      <c r="GR456" s="62">
        <v>12.571</v>
      </c>
      <c r="GS456" s="62">
        <v>5</v>
      </c>
      <c r="GT456" s="62">
        <v>4.402788956671206E-2</v>
      </c>
      <c r="GU456" s="62">
        <v>12.563000000000001</v>
      </c>
      <c r="GV456" s="62">
        <v>25</v>
      </c>
      <c r="GW456" s="62">
        <v>0.22062658290332635</v>
      </c>
      <c r="GX456" s="62">
        <v>12.556000000000001</v>
      </c>
      <c r="GY456" s="62">
        <v>0</v>
      </c>
      <c r="GZ456" s="62">
        <v>0</v>
      </c>
      <c r="HA456" s="62">
        <v>12.55</v>
      </c>
      <c r="HB456" s="62">
        <v>14880</v>
      </c>
      <c r="HC456" s="62">
        <v>130.56246718764893</v>
      </c>
      <c r="HD456" s="62">
        <v>12.55</v>
      </c>
      <c r="HE456" s="62">
        <v>0</v>
      </c>
      <c r="HF456" s="62">
        <v>0</v>
      </c>
      <c r="HG456" s="62">
        <v>0</v>
      </c>
      <c r="HH456" s="62">
        <v>0</v>
      </c>
      <c r="HI456" s="62">
        <v>0</v>
      </c>
      <c r="HJ456" s="62">
        <v>0</v>
      </c>
      <c r="HK456" s="62">
        <v>0</v>
      </c>
      <c r="HL456" s="62">
        <v>0</v>
      </c>
      <c r="HM456" s="62">
        <v>12.55</v>
      </c>
      <c r="HN456" s="62">
        <v>0</v>
      </c>
      <c r="HO456" s="62">
        <v>0</v>
      </c>
      <c r="HP456" s="62">
        <v>0</v>
      </c>
      <c r="HQ456" s="62">
        <v>0</v>
      </c>
      <c r="HR456" s="62">
        <v>0</v>
      </c>
    </row>
    <row r="457" spans="32:226" s="43" customFormat="1">
      <c r="AF457" s="54">
        <v>42668</v>
      </c>
      <c r="AG457" s="43">
        <v>13.728999999999999</v>
      </c>
      <c r="AH457" s="43">
        <v>342585</v>
      </c>
      <c r="AI457" s="43">
        <f t="shared" ref="AI457:AI520" si="101">IF(ISERROR(AH457+1-1),0,AH457)</f>
        <v>342585</v>
      </c>
      <c r="AK457" s="58"/>
      <c r="AN457" s="43">
        <v>3.1274999999999999</v>
      </c>
      <c r="AS457" s="72">
        <v>42180</v>
      </c>
      <c r="AT457" s="73">
        <v>5597.2995748274598</v>
      </c>
      <c r="AU457" s="62">
        <v>14.06</v>
      </c>
      <c r="AV457" s="62">
        <v>326185</v>
      </c>
      <c r="AW457" s="62">
        <v>18.095440769884821</v>
      </c>
      <c r="AX457" s="62">
        <v>13.644</v>
      </c>
      <c r="AY457" s="62">
        <v>27875</v>
      </c>
      <c r="AZ457" s="62">
        <v>8.5912568561975799</v>
      </c>
      <c r="BA457" s="62">
        <v>14.03</v>
      </c>
      <c r="BB457" s="62">
        <v>123620</v>
      </c>
      <c r="BC457" s="62">
        <v>92.8391491895581</v>
      </c>
      <c r="BD457" s="62">
        <v>13.858000000000001</v>
      </c>
      <c r="BE457" s="62">
        <v>16725</v>
      </c>
      <c r="BF457" s="62">
        <v>8.905149577954111</v>
      </c>
      <c r="BG457" s="62">
        <v>14.11</v>
      </c>
      <c r="BH457" s="62">
        <v>2230</v>
      </c>
      <c r="BI457" s="62">
        <v>2.1514163545409528</v>
      </c>
      <c r="BJ457" s="62">
        <v>14.212999999999999</v>
      </c>
      <c r="BK457" s="62">
        <v>6070</v>
      </c>
      <c r="BL457" s="62">
        <v>7.0595326745442657</v>
      </c>
      <c r="BM457" s="62">
        <v>14.29</v>
      </c>
      <c r="BN457" s="62">
        <v>282125</v>
      </c>
      <c r="BO457" s="62">
        <v>388.21442375960061</v>
      </c>
      <c r="BP457" s="62">
        <v>14.302</v>
      </c>
      <c r="BQ457" s="62">
        <v>0</v>
      </c>
      <c r="BR457" s="62">
        <v>0</v>
      </c>
      <c r="BS457" s="62">
        <v>14.31</v>
      </c>
      <c r="BT457" s="62">
        <v>620</v>
      </c>
      <c r="BU457" s="62">
        <v>1.0804216213533462</v>
      </c>
      <c r="BV457" s="62">
        <v>14.35</v>
      </c>
      <c r="BW457" s="62">
        <v>31990</v>
      </c>
      <c r="BX457" s="62">
        <v>62.108256566545627</v>
      </c>
      <c r="BY457" s="62">
        <v>14.34</v>
      </c>
      <c r="BZ457" s="62">
        <v>500</v>
      </c>
      <c r="CA457" s="62">
        <v>1.0596573697371898</v>
      </c>
      <c r="CB457" s="62">
        <v>14.33</v>
      </c>
      <c r="CC457" s="62">
        <v>600</v>
      </c>
      <c r="CD457" s="62">
        <v>1.3810975519226691</v>
      </c>
      <c r="CE457" s="62">
        <v>14.34</v>
      </c>
      <c r="CF457" s="62">
        <v>55055</v>
      </c>
      <c r="CG457" s="62">
        <v>136.955958851009</v>
      </c>
      <c r="CH457" s="62">
        <v>0</v>
      </c>
      <c r="CI457" s="62">
        <v>0</v>
      </c>
      <c r="CJ457" s="62">
        <v>0</v>
      </c>
      <c r="CK457" s="62">
        <v>0</v>
      </c>
      <c r="CL457" s="62">
        <v>0</v>
      </c>
      <c r="CM457" s="62">
        <v>0</v>
      </c>
      <c r="CN457" s="62">
        <v>14.25</v>
      </c>
      <c r="CO457" s="62">
        <v>3025</v>
      </c>
      <c r="CP457" s="62">
        <v>9.1243053151747642</v>
      </c>
      <c r="CQ457" s="62">
        <v>0</v>
      </c>
      <c r="CR457" s="62">
        <v>0</v>
      </c>
      <c r="CS457" s="62">
        <v>0</v>
      </c>
      <c r="CT457" s="62">
        <v>0</v>
      </c>
      <c r="CU457" s="62">
        <v>0</v>
      </c>
      <c r="CV457" s="62">
        <v>0</v>
      </c>
      <c r="CW457" s="62">
        <v>0</v>
      </c>
      <c r="CX457" s="62">
        <v>326185</v>
      </c>
      <c r="CY457" s="62">
        <v>1137.8837325680067</v>
      </c>
      <c r="CZ457" s="62">
        <v>0</v>
      </c>
      <c r="DA457" s="62">
        <v>0</v>
      </c>
      <c r="DB457" s="62">
        <v>0</v>
      </c>
      <c r="DC457" s="62">
        <v>0</v>
      </c>
      <c r="DD457" s="62">
        <v>0</v>
      </c>
      <c r="DE457" s="62">
        <v>0</v>
      </c>
      <c r="DF457" s="62">
        <v>13.856999999999999</v>
      </c>
      <c r="DG457" s="62">
        <v>110</v>
      </c>
      <c r="DH457" s="62">
        <v>0.43528247391849262</v>
      </c>
      <c r="DI457" s="62">
        <v>0</v>
      </c>
      <c r="DJ457" s="62">
        <v>0</v>
      </c>
      <c r="DK457" s="62">
        <v>0</v>
      </c>
      <c r="DL457" s="62">
        <v>0</v>
      </c>
      <c r="DM457" s="62">
        <v>0</v>
      </c>
      <c r="DN457" s="62">
        <v>0</v>
      </c>
      <c r="DO457" s="62">
        <v>13.71</v>
      </c>
      <c r="DP457" s="62">
        <v>36985</v>
      </c>
      <c r="DQ457" s="62">
        <v>161.81165928556385</v>
      </c>
      <c r="DR457" s="62">
        <v>0</v>
      </c>
      <c r="DS457" s="62">
        <v>0</v>
      </c>
      <c r="DT457" s="62">
        <v>0</v>
      </c>
      <c r="DU457" s="62">
        <v>0</v>
      </c>
      <c r="DV457" s="62">
        <v>0</v>
      </c>
      <c r="DW457" s="62">
        <v>0</v>
      </c>
      <c r="DX457" s="62">
        <v>13.58</v>
      </c>
      <c r="DY457" s="62">
        <v>1610</v>
      </c>
      <c r="DZ457" s="62">
        <v>7.7054096977528648</v>
      </c>
      <c r="EA457" s="62"/>
      <c r="EB457" s="62"/>
      <c r="EC457" s="62"/>
      <c r="ED457" s="62"/>
      <c r="EE457" s="62"/>
      <c r="EF457" s="62"/>
      <c r="EG457" s="62">
        <v>13.4</v>
      </c>
      <c r="EH457" s="62">
        <v>156865</v>
      </c>
      <c r="EI457" s="62">
        <v>810.09521562343173</v>
      </c>
      <c r="EJ457" s="62"/>
      <c r="EK457" s="62">
        <v>0</v>
      </c>
      <c r="EL457" s="62">
        <v>0</v>
      </c>
      <c r="EM457" s="62">
        <v>0</v>
      </c>
      <c r="EN457" s="62">
        <v>0</v>
      </c>
      <c r="EO457" s="62">
        <v>0</v>
      </c>
      <c r="EP457" s="62">
        <v>13.3</v>
      </c>
      <c r="EQ457" s="62">
        <v>4240</v>
      </c>
      <c r="ER457" s="62">
        <v>23.364157108501043</v>
      </c>
      <c r="ES457" s="62">
        <v>13.24</v>
      </c>
      <c r="ET457" s="62">
        <v>13195</v>
      </c>
      <c r="EU457" s="62">
        <v>77.035995351190408</v>
      </c>
      <c r="EV457" s="62">
        <v>13.163</v>
      </c>
      <c r="EW457" s="62">
        <v>0</v>
      </c>
      <c r="EX457" s="62">
        <v>0</v>
      </c>
      <c r="EY457" s="62">
        <v>13.1</v>
      </c>
      <c r="EZ457" s="62">
        <v>114240</v>
      </c>
      <c r="FA457" s="62">
        <v>735.16898601529317</v>
      </c>
      <c r="FB457" s="62">
        <v>13.066000000000001</v>
      </c>
      <c r="FC457" s="62">
        <v>0</v>
      </c>
      <c r="FD457" s="62">
        <v>0</v>
      </c>
      <c r="FE457" s="62">
        <v>13.035</v>
      </c>
      <c r="FF457" s="62">
        <v>4955</v>
      </c>
      <c r="FG457" s="62">
        <v>34.30847616745983</v>
      </c>
      <c r="FH457" s="62">
        <v>12.984</v>
      </c>
      <c r="FI457" s="62">
        <v>0</v>
      </c>
      <c r="FJ457" s="62">
        <v>0</v>
      </c>
      <c r="FK457" s="62">
        <v>12.94</v>
      </c>
      <c r="FL457" s="76">
        <v>2175</v>
      </c>
      <c r="FM457" s="76">
        <v>16.038269921298603</v>
      </c>
      <c r="FN457" s="76">
        <v>12.906000000000001</v>
      </c>
      <c r="FO457" s="76">
        <v>0</v>
      </c>
      <c r="FP457" s="76">
        <v>0</v>
      </c>
      <c r="FQ457" s="76">
        <v>12.875</v>
      </c>
      <c r="FR457" s="76">
        <v>10</v>
      </c>
      <c r="FS457" s="76">
        <v>7.7276961267378153E-2</v>
      </c>
      <c r="FT457" s="76">
        <v>12.846</v>
      </c>
      <c r="FU457" s="76">
        <v>0</v>
      </c>
      <c r="FV457" s="76">
        <v>0</v>
      </c>
      <c r="FW457" s="76">
        <v>12.82</v>
      </c>
      <c r="FX457" s="76">
        <v>189010</v>
      </c>
      <c r="FY457" s="76">
        <v>1517.9096096537073</v>
      </c>
      <c r="FZ457" s="76">
        <v>12.806000000000001</v>
      </c>
      <c r="GA457" s="76">
        <v>0</v>
      </c>
      <c r="GB457" s="76">
        <v>0</v>
      </c>
      <c r="GC457" s="62">
        <v>12.792</v>
      </c>
      <c r="GD457" s="62">
        <v>65</v>
      </c>
      <c r="GE457" s="62">
        <v>0.53673423975342127</v>
      </c>
      <c r="GF457" s="62">
        <v>12.779</v>
      </c>
      <c r="GG457" s="62">
        <v>0</v>
      </c>
      <c r="GH457" s="62">
        <v>0</v>
      </c>
      <c r="GI457" s="62">
        <v>12.768000000000001</v>
      </c>
      <c r="GJ457" s="62">
        <v>795</v>
      </c>
      <c r="GK457" s="62">
        <v>6.7094839412354839</v>
      </c>
      <c r="GL457" s="62">
        <v>12.747999999999999</v>
      </c>
      <c r="GM457" s="62">
        <v>0</v>
      </c>
      <c r="GN457" s="62">
        <v>0</v>
      </c>
      <c r="GO457" s="62">
        <v>12.73</v>
      </c>
      <c r="GP457" s="62">
        <v>19920</v>
      </c>
      <c r="GQ457" s="62">
        <v>172.5020161281299</v>
      </c>
      <c r="GR457" s="62">
        <v>12.718</v>
      </c>
      <c r="GS457" s="62">
        <v>0</v>
      </c>
      <c r="GT457" s="62">
        <v>0</v>
      </c>
      <c r="GU457" s="62">
        <v>12.708</v>
      </c>
      <c r="GV457" s="62">
        <v>195</v>
      </c>
      <c r="GW457" s="62">
        <v>1.7009796848424252</v>
      </c>
      <c r="GX457" s="62">
        <v>12.699</v>
      </c>
      <c r="GY457" s="62">
        <v>0</v>
      </c>
      <c r="GZ457" s="62">
        <v>0</v>
      </c>
      <c r="HA457" s="62">
        <v>12.69</v>
      </c>
      <c r="HB457" s="62">
        <v>18055</v>
      </c>
      <c r="HC457" s="62">
        <v>156.4502235480841</v>
      </c>
      <c r="HD457" s="62">
        <v>12.69</v>
      </c>
      <c r="HE457" s="62">
        <v>0</v>
      </c>
      <c r="HF457" s="62">
        <v>0</v>
      </c>
      <c r="HG457" s="62">
        <v>0</v>
      </c>
      <c r="HH457" s="62">
        <v>0</v>
      </c>
      <c r="HI457" s="62">
        <v>0</v>
      </c>
      <c r="HJ457" s="62">
        <v>0</v>
      </c>
      <c r="HK457" s="62">
        <v>0</v>
      </c>
      <c r="HL457" s="62">
        <v>0</v>
      </c>
      <c r="HM457" s="62">
        <v>12.69</v>
      </c>
      <c r="HN457" s="62">
        <v>0</v>
      </c>
      <c r="HO457" s="62">
        <v>0</v>
      </c>
      <c r="HP457" s="62">
        <v>0</v>
      </c>
      <c r="HQ457" s="62">
        <v>0</v>
      </c>
      <c r="HR457" s="62">
        <v>0</v>
      </c>
    </row>
    <row r="458" spans="32:226" s="43" customFormat="1">
      <c r="AF458" s="54">
        <v>42669</v>
      </c>
      <c r="AG458" s="43">
        <v>13.725</v>
      </c>
      <c r="AH458" s="43">
        <v>156130</v>
      </c>
      <c r="AI458" s="43">
        <f t="shared" si="101"/>
        <v>156130</v>
      </c>
      <c r="AK458" s="58"/>
      <c r="AN458" s="43">
        <v>3.0983999999999998</v>
      </c>
      <c r="AS458" s="72">
        <v>42179</v>
      </c>
      <c r="AT458" s="73">
        <v>4123.1606539958711</v>
      </c>
      <c r="AU458" s="62">
        <v>13.94</v>
      </c>
      <c r="AV458" s="62">
        <v>329740</v>
      </c>
      <c r="AW458" s="62">
        <v>22.169669130634819</v>
      </c>
      <c r="AX458" s="62">
        <v>13.645</v>
      </c>
      <c r="AY458" s="62">
        <v>46395</v>
      </c>
      <c r="AZ458" s="62">
        <v>14.941290974045302</v>
      </c>
      <c r="BA458" s="62">
        <v>14.01</v>
      </c>
      <c r="BB458" s="62">
        <v>270265</v>
      </c>
      <c r="BC458" s="62">
        <v>207.74172717446356</v>
      </c>
      <c r="BD458" s="62">
        <v>13.845000000000001</v>
      </c>
      <c r="BE458" s="62">
        <v>29920</v>
      </c>
      <c r="BF458" s="62">
        <v>16.402354870198224</v>
      </c>
      <c r="BG458" s="62">
        <v>14.07</v>
      </c>
      <c r="BH458" s="62">
        <v>520</v>
      </c>
      <c r="BI458" s="62">
        <v>0.51192883558505609</v>
      </c>
      <c r="BJ458" s="62">
        <v>14.161</v>
      </c>
      <c r="BK458" s="62">
        <v>7325</v>
      </c>
      <c r="BL458" s="62">
        <v>8.6777356029887756</v>
      </c>
      <c r="BM458" s="62">
        <v>14.23</v>
      </c>
      <c r="BN458" s="62">
        <v>336155</v>
      </c>
      <c r="BO458" s="62">
        <v>470.54568435943531</v>
      </c>
      <c r="BP458" s="62">
        <v>14.250999999999999</v>
      </c>
      <c r="BQ458" s="62">
        <v>0</v>
      </c>
      <c r="BR458" s="62">
        <v>0</v>
      </c>
      <c r="BS458" s="62">
        <v>14.266</v>
      </c>
      <c r="BT458" s="62">
        <v>3800</v>
      </c>
      <c r="BU458" s="62">
        <v>6.723790227992918</v>
      </c>
      <c r="BV458" s="62">
        <v>14.28</v>
      </c>
      <c r="BW458" s="62">
        <v>55725</v>
      </c>
      <c r="BX458" s="62">
        <v>109.82937631084123</v>
      </c>
      <c r="BY458" s="62">
        <v>14.272</v>
      </c>
      <c r="BZ458" s="62">
        <v>0</v>
      </c>
      <c r="CA458" s="62">
        <v>0</v>
      </c>
      <c r="CB458" s="62">
        <v>14.266</v>
      </c>
      <c r="CC458" s="62">
        <v>0</v>
      </c>
      <c r="CD458" s="62">
        <v>0</v>
      </c>
      <c r="CE458" s="62">
        <v>14.26</v>
      </c>
      <c r="CF458" s="62">
        <v>43470</v>
      </c>
      <c r="CG458" s="62">
        <v>109.67419402374196</v>
      </c>
      <c r="CH458" s="62">
        <v>0</v>
      </c>
      <c r="CI458" s="62">
        <v>0</v>
      </c>
      <c r="CJ458" s="62">
        <v>0</v>
      </c>
      <c r="CK458" s="62">
        <v>0</v>
      </c>
      <c r="CL458" s="62">
        <v>0</v>
      </c>
      <c r="CM458" s="62">
        <v>0</v>
      </c>
      <c r="CN458" s="62">
        <v>14.15</v>
      </c>
      <c r="CO458" s="62">
        <v>1130</v>
      </c>
      <c r="CP458" s="62">
        <v>3.4561891489787544</v>
      </c>
      <c r="CQ458" s="62">
        <v>0</v>
      </c>
      <c r="CR458" s="62">
        <v>0</v>
      </c>
      <c r="CS458" s="62">
        <v>0</v>
      </c>
      <c r="CT458" s="62">
        <v>0</v>
      </c>
      <c r="CU458" s="62">
        <v>0</v>
      </c>
      <c r="CV458" s="62">
        <v>0</v>
      </c>
      <c r="CW458" s="62">
        <v>0</v>
      </c>
      <c r="CX458" s="62">
        <v>329740</v>
      </c>
      <c r="CY458" s="62">
        <v>1166.6077754342959</v>
      </c>
      <c r="CZ458" s="62">
        <v>0</v>
      </c>
      <c r="DA458" s="62">
        <v>0</v>
      </c>
      <c r="DB458" s="62">
        <v>0</v>
      </c>
      <c r="DC458" s="62">
        <v>0</v>
      </c>
      <c r="DD458" s="62">
        <v>0</v>
      </c>
      <c r="DE458" s="62">
        <v>0</v>
      </c>
      <c r="DF458" s="62">
        <v>13.734999999999999</v>
      </c>
      <c r="DG458" s="62">
        <v>50</v>
      </c>
      <c r="DH458" s="62">
        <v>0.20065432344858816</v>
      </c>
      <c r="DI458" s="62">
        <v>0</v>
      </c>
      <c r="DJ458" s="62">
        <v>0</v>
      </c>
      <c r="DK458" s="62">
        <v>0</v>
      </c>
      <c r="DL458" s="62">
        <v>0</v>
      </c>
      <c r="DM458" s="62">
        <v>0</v>
      </c>
      <c r="DN458" s="62">
        <v>0</v>
      </c>
      <c r="DO458" s="62">
        <v>13.58</v>
      </c>
      <c r="DP458" s="62">
        <v>11575</v>
      </c>
      <c r="DQ458" s="62">
        <v>51.36862155078164</v>
      </c>
      <c r="DR458" s="62">
        <v>0</v>
      </c>
      <c r="DS458" s="62">
        <v>0</v>
      </c>
      <c r="DT458" s="62">
        <v>0</v>
      </c>
      <c r="DU458" s="62">
        <v>0</v>
      </c>
      <c r="DV458" s="62">
        <v>0</v>
      </c>
      <c r="DW458" s="62">
        <v>0</v>
      </c>
      <c r="DX458" s="62">
        <v>13.404</v>
      </c>
      <c r="DY458" s="62">
        <v>725</v>
      </c>
      <c r="DZ458" s="62">
        <v>3.5246153056877341</v>
      </c>
      <c r="EA458" s="62"/>
      <c r="EB458" s="62"/>
      <c r="EC458" s="62"/>
      <c r="ED458" s="62"/>
      <c r="EE458" s="62"/>
      <c r="EF458" s="62"/>
      <c r="EG458" s="62">
        <v>13.27</v>
      </c>
      <c r="EH458" s="62">
        <v>98415</v>
      </c>
      <c r="EI458" s="62">
        <v>515.64572367155665</v>
      </c>
      <c r="EJ458" s="62"/>
      <c r="EK458" s="62">
        <v>0</v>
      </c>
      <c r="EL458" s="62">
        <v>0</v>
      </c>
      <c r="EM458" s="62">
        <v>0</v>
      </c>
      <c r="EN458" s="62">
        <v>0</v>
      </c>
      <c r="EO458" s="62">
        <v>0</v>
      </c>
      <c r="EP458" s="62">
        <v>13.17</v>
      </c>
      <c r="EQ458" s="62">
        <v>650</v>
      </c>
      <c r="ER458" s="62">
        <v>3.6344715446326434</v>
      </c>
      <c r="ES458" s="62">
        <v>13.11</v>
      </c>
      <c r="ET458" s="62">
        <v>13930</v>
      </c>
      <c r="EU458" s="62">
        <v>82.537951881315564</v>
      </c>
      <c r="EV458" s="62">
        <v>13.022</v>
      </c>
      <c r="EW458" s="62">
        <v>0</v>
      </c>
      <c r="EX458" s="62">
        <v>0</v>
      </c>
      <c r="EY458" s="62">
        <v>12.95</v>
      </c>
      <c r="EZ458" s="62">
        <v>48080</v>
      </c>
      <c r="FA458" s="62">
        <v>314.39159184229982</v>
      </c>
      <c r="FB458" s="62">
        <v>12.898</v>
      </c>
      <c r="FC458" s="62">
        <v>0</v>
      </c>
      <c r="FD458" s="62">
        <v>0</v>
      </c>
      <c r="FE458" s="62">
        <v>12.850999999999999</v>
      </c>
      <c r="FF458" s="62">
        <v>30</v>
      </c>
      <c r="FG458" s="62">
        <v>0.2114920336337637</v>
      </c>
      <c r="FH458" s="62">
        <v>12.807</v>
      </c>
      <c r="FI458" s="62">
        <v>0</v>
      </c>
      <c r="FJ458" s="62">
        <v>0</v>
      </c>
      <c r="FK458" s="62">
        <v>12.77</v>
      </c>
      <c r="FL458" s="76">
        <v>2320</v>
      </c>
      <c r="FM458" s="76">
        <v>17.419047390822893</v>
      </c>
      <c r="FN458" s="76">
        <v>12.738</v>
      </c>
      <c r="FO458" s="76">
        <v>175</v>
      </c>
      <c r="FP458" s="76">
        <v>1.347415682507094</v>
      </c>
      <c r="FQ458" s="76">
        <v>12.711</v>
      </c>
      <c r="FR458" s="76">
        <v>255</v>
      </c>
      <c r="FS458" s="76">
        <v>2.007127248537921</v>
      </c>
      <c r="FT458" s="76">
        <v>12.683999999999999</v>
      </c>
      <c r="FU458" s="76">
        <v>120</v>
      </c>
      <c r="FV458" s="76">
        <v>0.96451375779558102</v>
      </c>
      <c r="FW458" s="76">
        <v>12.66</v>
      </c>
      <c r="FX458" s="76">
        <v>90170</v>
      </c>
      <c r="FY458" s="76">
        <v>737.90306293585547</v>
      </c>
      <c r="FZ458" s="76">
        <v>12.644</v>
      </c>
      <c r="GA458" s="76">
        <v>0</v>
      </c>
      <c r="GB458" s="76">
        <v>0</v>
      </c>
      <c r="GC458" s="62">
        <v>12.629</v>
      </c>
      <c r="GD458" s="62">
        <v>0</v>
      </c>
      <c r="GE458" s="62">
        <v>0</v>
      </c>
      <c r="GF458" s="62">
        <v>12.615</v>
      </c>
      <c r="GG458" s="62">
        <v>0</v>
      </c>
      <c r="GH458" s="62">
        <v>0</v>
      </c>
      <c r="GI458" s="62">
        <v>12.602</v>
      </c>
      <c r="GJ458" s="62">
        <v>90</v>
      </c>
      <c r="GK458" s="62">
        <v>0.77532385024229589</v>
      </c>
      <c r="GL458" s="62">
        <v>12.58</v>
      </c>
      <c r="GM458" s="62">
        <v>0</v>
      </c>
      <c r="GN458" s="62">
        <v>0</v>
      </c>
      <c r="GO458" s="62">
        <v>12.56</v>
      </c>
      <c r="GP458" s="62">
        <v>9430</v>
      </c>
      <c r="GQ458" s="62">
        <v>83.496986320381055</v>
      </c>
      <c r="GR458" s="62">
        <v>12.551</v>
      </c>
      <c r="GS458" s="62">
        <v>0</v>
      </c>
      <c r="GT458" s="62">
        <v>0</v>
      </c>
      <c r="GU458" s="62">
        <v>12.542999999999999</v>
      </c>
      <c r="GV458" s="62">
        <v>45</v>
      </c>
      <c r="GW458" s="62">
        <v>0.40176364115350094</v>
      </c>
      <c r="GX458" s="62">
        <v>12.536</v>
      </c>
      <c r="GY458" s="62">
        <v>0</v>
      </c>
      <c r="GZ458" s="62">
        <v>0</v>
      </c>
      <c r="HA458" s="62">
        <v>12.53</v>
      </c>
      <c r="HB458" s="62">
        <v>19155</v>
      </c>
      <c r="HC458" s="62">
        <v>170.04857492201646</v>
      </c>
      <c r="HD458" s="62">
        <v>12.53</v>
      </c>
      <c r="HE458" s="62">
        <v>0</v>
      </c>
      <c r="HF458" s="62">
        <v>0</v>
      </c>
      <c r="HG458" s="62">
        <v>0</v>
      </c>
      <c r="HH458" s="62">
        <v>0</v>
      </c>
      <c r="HI458" s="62">
        <v>0</v>
      </c>
      <c r="HJ458" s="62">
        <v>0</v>
      </c>
      <c r="HK458" s="62">
        <v>0</v>
      </c>
      <c r="HL458" s="62">
        <v>0</v>
      </c>
      <c r="HM458" s="62">
        <v>12.53</v>
      </c>
      <c r="HN458" s="62">
        <v>0</v>
      </c>
      <c r="HO458" s="62">
        <v>0</v>
      </c>
      <c r="HP458" s="62">
        <v>0</v>
      </c>
      <c r="HQ458" s="62">
        <v>0</v>
      </c>
      <c r="HR458" s="62">
        <v>0</v>
      </c>
    </row>
    <row r="459" spans="32:226" s="43" customFormat="1">
      <c r="AF459" s="54">
        <v>42670</v>
      </c>
      <c r="AG459" s="43">
        <v>13.728</v>
      </c>
      <c r="AH459" s="43">
        <v>181090</v>
      </c>
      <c r="AI459" s="43">
        <f t="shared" si="101"/>
        <v>181090</v>
      </c>
      <c r="AK459" s="58"/>
      <c r="AN459" s="43">
        <v>3.0754000000000001</v>
      </c>
      <c r="AS459" s="72">
        <v>42178</v>
      </c>
      <c r="AT459" s="62">
        <v>4801.4678824814846</v>
      </c>
      <c r="AU459" s="62">
        <v>13.84</v>
      </c>
      <c r="AV459" s="62">
        <v>316585</v>
      </c>
      <c r="AW459" s="62">
        <v>25.028083214966774</v>
      </c>
      <c r="AX459" s="62">
        <v>13.644</v>
      </c>
      <c r="AY459" s="62">
        <v>41825</v>
      </c>
      <c r="AZ459" s="62">
        <v>14.031233871573122</v>
      </c>
      <c r="BA459" s="62">
        <v>13.96</v>
      </c>
      <c r="BB459" s="62">
        <v>384740</v>
      </c>
      <c r="BC459" s="62">
        <v>302.15533330077864</v>
      </c>
      <c r="BD459" s="62">
        <v>13.835000000000001</v>
      </c>
      <c r="BE459" s="62">
        <v>70080</v>
      </c>
      <c r="BF459" s="62">
        <v>39.463641357681212</v>
      </c>
      <c r="BG459" s="62">
        <v>14.01</v>
      </c>
      <c r="BH459" s="62">
        <v>775</v>
      </c>
      <c r="BI459" s="62">
        <v>0.77718587315284815</v>
      </c>
      <c r="BJ459" s="62">
        <v>14.08</v>
      </c>
      <c r="BK459" s="62">
        <v>1475</v>
      </c>
      <c r="BL459" s="62">
        <v>1.7770732541555025</v>
      </c>
      <c r="BM459" s="62">
        <v>14.14</v>
      </c>
      <c r="BN459" s="62">
        <v>440590</v>
      </c>
      <c r="BO459" s="62">
        <v>626.40916160251174</v>
      </c>
      <c r="BP459" s="62">
        <v>14.161</v>
      </c>
      <c r="BQ459" s="62">
        <v>455</v>
      </c>
      <c r="BR459" s="62">
        <v>0.73475946969177275</v>
      </c>
      <c r="BS459" s="62">
        <v>14.176</v>
      </c>
      <c r="BT459" s="62">
        <v>1110</v>
      </c>
      <c r="BU459" s="62">
        <v>1.9917792772661616</v>
      </c>
      <c r="BV459" s="62">
        <v>14.19</v>
      </c>
      <c r="BW459" s="62">
        <v>64745</v>
      </c>
      <c r="BX459" s="62">
        <v>129.33326785936677</v>
      </c>
      <c r="BY459" s="62">
        <v>14.16</v>
      </c>
      <c r="BZ459" s="62">
        <v>805</v>
      </c>
      <c r="CA459" s="62">
        <v>1.7544291858964174</v>
      </c>
      <c r="CB459" s="62">
        <v>14.16</v>
      </c>
      <c r="CC459" s="62">
        <v>925</v>
      </c>
      <c r="CD459" s="62">
        <v>2.1876783097056891</v>
      </c>
      <c r="CE459" s="62">
        <v>14.16</v>
      </c>
      <c r="CF459" s="62">
        <v>54065</v>
      </c>
      <c r="CG459" s="62">
        <v>138.1300896853331</v>
      </c>
      <c r="CH459" s="62">
        <v>0</v>
      </c>
      <c r="CI459" s="62">
        <v>0</v>
      </c>
      <c r="CJ459" s="62">
        <v>0</v>
      </c>
      <c r="CK459" s="62">
        <v>0</v>
      </c>
      <c r="CL459" s="62">
        <v>0</v>
      </c>
      <c r="CM459" s="62">
        <v>0</v>
      </c>
      <c r="CN459" s="62">
        <v>14.05</v>
      </c>
      <c r="CO459" s="62">
        <v>6710</v>
      </c>
      <c r="CP459" s="62">
        <v>20.771213256770562</v>
      </c>
      <c r="CQ459" s="62">
        <v>0</v>
      </c>
      <c r="CR459" s="62">
        <v>0</v>
      </c>
      <c r="CS459" s="62">
        <v>0</v>
      </c>
      <c r="CT459" s="62">
        <v>0</v>
      </c>
      <c r="CU459" s="62">
        <v>0</v>
      </c>
      <c r="CV459" s="62">
        <v>0</v>
      </c>
      <c r="CW459" s="62">
        <v>0</v>
      </c>
      <c r="CX459" s="62">
        <v>316585</v>
      </c>
      <c r="CY459" s="62">
        <v>1133.3079961726683</v>
      </c>
      <c r="CZ459" s="62">
        <v>0</v>
      </c>
      <c r="DA459" s="62">
        <v>0</v>
      </c>
      <c r="DB459" s="62">
        <v>0</v>
      </c>
      <c r="DC459" s="62">
        <v>0</v>
      </c>
      <c r="DD459" s="62">
        <v>0</v>
      </c>
      <c r="DE459" s="62">
        <v>0</v>
      </c>
      <c r="DF459" s="62">
        <v>13.65</v>
      </c>
      <c r="DG459" s="62">
        <v>1910</v>
      </c>
      <c r="DH459" s="62">
        <v>7.7517095903321405</v>
      </c>
      <c r="DI459" s="62">
        <v>0</v>
      </c>
      <c r="DJ459" s="62">
        <v>0</v>
      </c>
      <c r="DK459" s="62">
        <v>0</v>
      </c>
      <c r="DL459" s="62">
        <v>0</v>
      </c>
      <c r="DM459" s="62">
        <v>0</v>
      </c>
      <c r="DN459" s="62">
        <v>0</v>
      </c>
      <c r="DO459" s="62">
        <v>13.52</v>
      </c>
      <c r="DP459" s="62">
        <v>23245</v>
      </c>
      <c r="DQ459" s="62">
        <v>104.24834957411643</v>
      </c>
      <c r="DR459" s="62">
        <v>0</v>
      </c>
      <c r="DS459" s="62">
        <v>0</v>
      </c>
      <c r="DT459" s="62">
        <v>0</v>
      </c>
      <c r="DU459" s="62">
        <v>0</v>
      </c>
      <c r="DV459" s="62">
        <v>0</v>
      </c>
      <c r="DW459" s="62">
        <v>0</v>
      </c>
      <c r="DX459" s="62">
        <v>13.37</v>
      </c>
      <c r="DY459" s="62">
        <v>1735</v>
      </c>
      <c r="DZ459" s="62">
        <v>8.5167993294466182</v>
      </c>
      <c r="EA459" s="62"/>
      <c r="EB459" s="62"/>
      <c r="EC459" s="62"/>
      <c r="ED459" s="62"/>
      <c r="EE459" s="62"/>
      <c r="EF459" s="62"/>
      <c r="EG459" s="62">
        <v>13.22</v>
      </c>
      <c r="EH459" s="62">
        <v>146495</v>
      </c>
      <c r="EI459" s="62">
        <v>775.34225829585034</v>
      </c>
      <c r="EJ459" s="62"/>
      <c r="EK459" s="62">
        <v>0</v>
      </c>
      <c r="EL459" s="62">
        <v>0</v>
      </c>
      <c r="EM459" s="62">
        <v>0</v>
      </c>
      <c r="EN459" s="62">
        <v>0</v>
      </c>
      <c r="EO459" s="62">
        <v>0</v>
      </c>
      <c r="EP459" s="62">
        <v>13.13</v>
      </c>
      <c r="EQ459" s="62">
        <v>2200</v>
      </c>
      <c r="ER459" s="62">
        <v>12.421534423088266</v>
      </c>
      <c r="ES459" s="62">
        <v>13.07</v>
      </c>
      <c r="ET459" s="62">
        <v>7770</v>
      </c>
      <c r="EU459" s="62">
        <v>46.487479364983038</v>
      </c>
      <c r="EV459" s="62">
        <v>13</v>
      </c>
      <c r="EW459" s="62">
        <v>1385</v>
      </c>
      <c r="EX459" s="62">
        <v>8.7321577085904618</v>
      </c>
      <c r="EY459" s="62">
        <v>12.92</v>
      </c>
      <c r="EZ459" s="62">
        <v>56415</v>
      </c>
      <c r="FA459" s="62">
        <v>372.33905246046703</v>
      </c>
      <c r="FB459" s="62">
        <v>12.86</v>
      </c>
      <c r="FC459" s="62">
        <v>600</v>
      </c>
      <c r="FD459" s="62">
        <v>4.1206577150605677</v>
      </c>
      <c r="FE459" s="62">
        <v>12.8</v>
      </c>
      <c r="FF459" s="62">
        <v>130</v>
      </c>
      <c r="FG459" s="62">
        <v>0.92588330333364377</v>
      </c>
      <c r="FH459" s="62">
        <v>12.778</v>
      </c>
      <c r="FI459" s="62">
        <v>50</v>
      </c>
      <c r="FJ459" s="62">
        <v>0.36802082518568102</v>
      </c>
      <c r="FK459" s="62">
        <v>12.76</v>
      </c>
      <c r="FL459" s="76">
        <v>4085</v>
      </c>
      <c r="FM459" s="76">
        <v>30.927973514390228</v>
      </c>
      <c r="FN459" s="76">
        <v>12.72</v>
      </c>
      <c r="FO459" s="76">
        <v>25</v>
      </c>
      <c r="FP459" s="76">
        <v>0.19417549959927427</v>
      </c>
      <c r="FQ459" s="76">
        <v>12.683999999999999</v>
      </c>
      <c r="FR459" s="76">
        <v>0</v>
      </c>
      <c r="FS459" s="76">
        <v>0</v>
      </c>
      <c r="FT459" s="76">
        <v>12.65</v>
      </c>
      <c r="FU459" s="76">
        <v>0</v>
      </c>
      <c r="FV459" s="76">
        <v>0</v>
      </c>
      <c r="FW459" s="76">
        <v>12.62</v>
      </c>
      <c r="FX459" s="76">
        <v>94995</v>
      </c>
      <c r="FY459" s="76">
        <v>785.20941779330246</v>
      </c>
      <c r="FZ459" s="76">
        <v>12.609</v>
      </c>
      <c r="GA459" s="76">
        <v>0</v>
      </c>
      <c r="GB459" s="76">
        <v>0</v>
      </c>
      <c r="GC459" s="62">
        <v>12.599</v>
      </c>
      <c r="GD459" s="62">
        <v>0</v>
      </c>
      <c r="GE459" s="62">
        <v>0</v>
      </c>
      <c r="GF459" s="62">
        <v>12.589</v>
      </c>
      <c r="GG459" s="62">
        <v>0</v>
      </c>
      <c r="GH459" s="62">
        <v>0</v>
      </c>
      <c r="GI459" s="62">
        <v>12.58</v>
      </c>
      <c r="GJ459" s="62">
        <v>900</v>
      </c>
      <c r="GK459" s="62">
        <v>7.8237774472978208</v>
      </c>
      <c r="GL459" s="62">
        <v>12.564</v>
      </c>
      <c r="GM459" s="62">
        <v>0</v>
      </c>
      <c r="GN459" s="62">
        <v>0</v>
      </c>
      <c r="GO459" s="62">
        <v>12.55</v>
      </c>
      <c r="GP459" s="62">
        <v>11030</v>
      </c>
      <c r="GQ459" s="62">
        <v>98.47464873165444</v>
      </c>
      <c r="GR459" s="62">
        <v>12.541</v>
      </c>
      <c r="GS459" s="62">
        <v>0</v>
      </c>
      <c r="GT459" s="62">
        <v>0</v>
      </c>
      <c r="GU459" s="62">
        <v>12.532999999999999</v>
      </c>
      <c r="GV459" s="62">
        <v>160</v>
      </c>
      <c r="GW459" s="62">
        <v>1.44038843486916</v>
      </c>
      <c r="GX459" s="62">
        <v>12.526</v>
      </c>
      <c r="GY459" s="62">
        <v>0</v>
      </c>
      <c r="GZ459" s="62">
        <v>0</v>
      </c>
      <c r="HA459" s="62">
        <v>12.52</v>
      </c>
      <c r="HB459" s="62">
        <v>10980</v>
      </c>
      <c r="HC459" s="62">
        <v>98.290672778399014</v>
      </c>
      <c r="HD459" s="62">
        <v>12.52</v>
      </c>
      <c r="HE459" s="62">
        <v>0</v>
      </c>
      <c r="HF459" s="62">
        <v>0</v>
      </c>
      <c r="HG459" s="62">
        <v>0</v>
      </c>
      <c r="HH459" s="62">
        <v>0</v>
      </c>
      <c r="HI459" s="62">
        <v>0</v>
      </c>
      <c r="HJ459" s="62">
        <v>0</v>
      </c>
      <c r="HK459" s="62">
        <v>0</v>
      </c>
      <c r="HL459" s="62">
        <v>0</v>
      </c>
      <c r="HM459" s="62">
        <v>12.52</v>
      </c>
      <c r="HN459" s="62">
        <v>0</v>
      </c>
      <c r="HO459" s="62">
        <v>0</v>
      </c>
      <c r="HP459" s="62">
        <v>0</v>
      </c>
      <c r="HQ459" s="62">
        <v>0</v>
      </c>
      <c r="HR459" s="62">
        <v>0</v>
      </c>
    </row>
    <row r="460" spans="32:226" s="43" customFormat="1">
      <c r="AF460" s="54">
        <v>42671</v>
      </c>
      <c r="AG460" s="43">
        <v>13.718999999999999</v>
      </c>
      <c r="AH460" s="43">
        <v>266780</v>
      </c>
      <c r="AI460" s="43">
        <f t="shared" si="101"/>
        <v>266780</v>
      </c>
      <c r="AK460" s="58"/>
      <c r="AN460" s="43">
        <v>3.0802999999999998</v>
      </c>
      <c r="AS460" s="72">
        <v>42177</v>
      </c>
      <c r="AT460" s="62">
        <v>4190.3970318696965</v>
      </c>
      <c r="AU460" s="62">
        <v>13.92</v>
      </c>
      <c r="AV460" s="62">
        <v>249600</v>
      </c>
      <c r="AW460" s="62">
        <v>22.487657163895054</v>
      </c>
      <c r="AX460" s="62">
        <v>13.645</v>
      </c>
      <c r="AY460" s="62">
        <v>21330</v>
      </c>
      <c r="AZ460" s="62">
        <v>7.3786190420012332</v>
      </c>
      <c r="BA460" s="62">
        <v>13.98</v>
      </c>
      <c r="BB460" s="62">
        <v>173395</v>
      </c>
      <c r="BC460" s="62">
        <v>137.74471795764654</v>
      </c>
      <c r="BD460" s="62">
        <v>13.83</v>
      </c>
      <c r="BE460" s="62">
        <v>8485</v>
      </c>
      <c r="BF460" s="62">
        <v>4.8617919085515791</v>
      </c>
      <c r="BG460" s="62">
        <v>14.06</v>
      </c>
      <c r="BH460" s="62">
        <v>390</v>
      </c>
      <c r="BI460" s="62">
        <v>0.39423382679162161</v>
      </c>
      <c r="BJ460" s="62">
        <v>14.14</v>
      </c>
      <c r="BK460" s="62">
        <v>1010</v>
      </c>
      <c r="BL460" s="62">
        <v>1.2240833895457128</v>
      </c>
      <c r="BM460" s="62">
        <v>14.19</v>
      </c>
      <c r="BN460" s="62">
        <v>334920</v>
      </c>
      <c r="BO460" s="62">
        <v>478.36290953278535</v>
      </c>
      <c r="BP460" s="62">
        <v>14.218999999999999</v>
      </c>
      <c r="BQ460" s="62">
        <v>0</v>
      </c>
      <c r="BR460" s="62">
        <v>0</v>
      </c>
      <c r="BS460" s="62">
        <v>14.24</v>
      </c>
      <c r="BT460" s="62">
        <v>0</v>
      </c>
      <c r="BU460" s="62">
        <v>0</v>
      </c>
      <c r="BV460" s="62">
        <v>14.26</v>
      </c>
      <c r="BW460" s="62">
        <v>37505</v>
      </c>
      <c r="BX460" s="62">
        <v>75.060083952062641</v>
      </c>
      <c r="BY460" s="62">
        <v>14.24</v>
      </c>
      <c r="BZ460" s="62">
        <v>300</v>
      </c>
      <c r="CA460" s="62">
        <v>0.65460806370665037</v>
      </c>
      <c r="CB460" s="62">
        <v>14.24</v>
      </c>
      <c r="CC460" s="62">
        <v>100</v>
      </c>
      <c r="CD460" s="62">
        <v>0.23667867900556708</v>
      </c>
      <c r="CE460" s="62">
        <v>14.23</v>
      </c>
      <c r="CF460" s="62">
        <v>61025</v>
      </c>
      <c r="CG460" s="62">
        <v>155.98862788578847</v>
      </c>
      <c r="CH460" s="62">
        <v>0</v>
      </c>
      <c r="CI460" s="62">
        <v>0</v>
      </c>
      <c r="CJ460" s="62">
        <v>0</v>
      </c>
      <c r="CK460" s="62">
        <v>0</v>
      </c>
      <c r="CL460" s="62">
        <v>0</v>
      </c>
      <c r="CM460" s="62">
        <v>0</v>
      </c>
      <c r="CN460" s="62">
        <v>14.13</v>
      </c>
      <c r="CO460" s="62">
        <v>6695</v>
      </c>
      <c r="CP460" s="62">
        <v>20.711570454051156</v>
      </c>
      <c r="CQ460" s="62">
        <v>0</v>
      </c>
      <c r="CR460" s="62">
        <v>0</v>
      </c>
      <c r="CS460" s="62">
        <v>0</v>
      </c>
      <c r="CT460" s="62">
        <v>0</v>
      </c>
      <c r="CU460" s="62">
        <v>0</v>
      </c>
      <c r="CV460" s="62">
        <v>0</v>
      </c>
      <c r="CW460" s="62">
        <v>0</v>
      </c>
      <c r="CX460" s="62">
        <v>249600</v>
      </c>
      <c r="CY460" s="62">
        <v>892.36302836395259</v>
      </c>
      <c r="CZ460" s="62">
        <v>0</v>
      </c>
      <c r="DA460" s="62">
        <v>0</v>
      </c>
      <c r="DB460" s="62">
        <v>0</v>
      </c>
      <c r="DC460" s="62">
        <v>0</v>
      </c>
      <c r="DD460" s="62">
        <v>0</v>
      </c>
      <c r="DE460" s="62">
        <v>0</v>
      </c>
      <c r="DF460" s="62">
        <v>13.74</v>
      </c>
      <c r="DG460" s="62">
        <v>2275</v>
      </c>
      <c r="DH460" s="62">
        <v>9.2138703603437264</v>
      </c>
      <c r="DI460" s="62">
        <v>0</v>
      </c>
      <c r="DJ460" s="62">
        <v>0</v>
      </c>
      <c r="DK460" s="62">
        <v>0</v>
      </c>
      <c r="DL460" s="62">
        <v>0</v>
      </c>
      <c r="DM460" s="62">
        <v>0</v>
      </c>
      <c r="DN460" s="62">
        <v>0</v>
      </c>
      <c r="DO460" s="62">
        <v>13.6</v>
      </c>
      <c r="DP460" s="62">
        <v>21945</v>
      </c>
      <c r="DQ460" s="62">
        <v>98.195063296277922</v>
      </c>
      <c r="DR460" s="62">
        <v>0</v>
      </c>
      <c r="DS460" s="62">
        <v>0</v>
      </c>
      <c r="DT460" s="62">
        <v>0</v>
      </c>
      <c r="DU460" s="62">
        <v>0</v>
      </c>
      <c r="DV460" s="62">
        <v>0</v>
      </c>
      <c r="DW460" s="62">
        <v>0</v>
      </c>
      <c r="DX460" s="62">
        <v>13.46</v>
      </c>
      <c r="DY460" s="62">
        <v>4770</v>
      </c>
      <c r="DZ460" s="62">
        <v>23.346006488743225</v>
      </c>
      <c r="EA460" s="62"/>
      <c r="EB460" s="62"/>
      <c r="EC460" s="62"/>
      <c r="ED460" s="62"/>
      <c r="EE460" s="62"/>
      <c r="EF460" s="62"/>
      <c r="EG460" s="62">
        <v>13.28</v>
      </c>
      <c r="EH460" s="62">
        <v>142975</v>
      </c>
      <c r="EI460" s="62">
        <v>754.91485112725138</v>
      </c>
      <c r="EJ460" s="62"/>
      <c r="EK460" s="62">
        <v>0</v>
      </c>
      <c r="EL460" s="62">
        <v>0</v>
      </c>
      <c r="EM460" s="62">
        <v>0</v>
      </c>
      <c r="EN460" s="62">
        <v>0</v>
      </c>
      <c r="EO460" s="62">
        <v>0</v>
      </c>
      <c r="EP460" s="62">
        <v>13.18</v>
      </c>
      <c r="EQ460" s="62">
        <v>1325</v>
      </c>
      <c r="ER460" s="62">
        <v>7.4638909697963776</v>
      </c>
      <c r="ES460" s="62">
        <v>13.11</v>
      </c>
      <c r="ET460" s="62">
        <v>9020</v>
      </c>
      <c r="EU460" s="62">
        <v>53.848468091526414</v>
      </c>
      <c r="EV460" s="62">
        <v>13.04</v>
      </c>
      <c r="EW460" s="62">
        <v>50</v>
      </c>
      <c r="EX460" s="62">
        <v>0.31449290064929686</v>
      </c>
      <c r="EY460" s="62">
        <v>12.97</v>
      </c>
      <c r="EZ460" s="62">
        <v>50240</v>
      </c>
      <c r="FA460" s="62">
        <v>330.60928482724336</v>
      </c>
      <c r="FB460" s="62">
        <v>12.909000000000001</v>
      </c>
      <c r="FC460" s="62">
        <v>10</v>
      </c>
      <c r="FD460" s="62">
        <v>6.8466368384945284E-2</v>
      </c>
      <c r="FE460" s="62">
        <v>12.853999999999999</v>
      </c>
      <c r="FF460" s="62">
        <v>40</v>
      </c>
      <c r="FG460" s="62">
        <v>0.28389937290475092</v>
      </c>
      <c r="FH460" s="62">
        <v>12.804</v>
      </c>
      <c r="FI460" s="62">
        <v>10</v>
      </c>
      <c r="FJ460" s="62">
        <v>7.343122179938863E-2</v>
      </c>
      <c r="FK460" s="62">
        <v>12.76</v>
      </c>
      <c r="FL460" s="76">
        <v>1795</v>
      </c>
      <c r="FM460" s="76">
        <v>13.573971983825318</v>
      </c>
      <c r="FN460" s="76">
        <v>12.725999999999999</v>
      </c>
      <c r="FO460" s="76">
        <v>0</v>
      </c>
      <c r="FP460" s="76">
        <v>0</v>
      </c>
      <c r="FQ460" s="76">
        <v>12.695</v>
      </c>
      <c r="FR460" s="76">
        <v>20</v>
      </c>
      <c r="FS460" s="76">
        <v>0.15858276613465513</v>
      </c>
      <c r="FT460" s="76">
        <v>12.666</v>
      </c>
      <c r="FU460" s="76">
        <v>0</v>
      </c>
      <c r="FV460" s="76">
        <v>0</v>
      </c>
      <c r="FW460" s="76">
        <v>12.64</v>
      </c>
      <c r="FX460" s="76">
        <v>97140</v>
      </c>
      <c r="FY460" s="76">
        <v>800.93390933812179</v>
      </c>
      <c r="FZ460" s="76">
        <v>12.625999999999999</v>
      </c>
      <c r="GA460" s="76">
        <v>0</v>
      </c>
      <c r="GB460" s="76">
        <v>0</v>
      </c>
      <c r="GC460" s="62">
        <v>12.612</v>
      </c>
      <c r="GD460" s="62">
        <v>0</v>
      </c>
      <c r="GE460" s="62">
        <v>0</v>
      </c>
      <c r="GF460" s="62">
        <v>12.6</v>
      </c>
      <c r="GG460" s="62">
        <v>0</v>
      </c>
      <c r="GH460" s="62">
        <v>0</v>
      </c>
      <c r="GI460" s="62">
        <v>12.587999999999999</v>
      </c>
      <c r="GJ460" s="62">
        <v>90</v>
      </c>
      <c r="GK460" s="62">
        <v>0.78082513649813046</v>
      </c>
      <c r="GL460" s="62">
        <v>12.568</v>
      </c>
      <c r="GM460" s="62">
        <v>0</v>
      </c>
      <c r="GN460" s="62">
        <v>0</v>
      </c>
      <c r="GO460" s="62">
        <v>12.55</v>
      </c>
      <c r="GP460" s="62">
        <v>19705</v>
      </c>
      <c r="GQ460" s="62">
        <v>175.65471529458296</v>
      </c>
      <c r="GR460" s="62">
        <v>12.538</v>
      </c>
      <c r="GS460" s="62">
        <v>0</v>
      </c>
      <c r="GT460" s="62">
        <v>0</v>
      </c>
      <c r="GU460" s="62">
        <v>12.528</v>
      </c>
      <c r="GV460" s="62">
        <v>60</v>
      </c>
      <c r="GW460" s="62">
        <v>0.53951327158704798</v>
      </c>
      <c r="GX460" s="62">
        <v>12.519</v>
      </c>
      <c r="GY460" s="62">
        <v>0</v>
      </c>
      <c r="GZ460" s="62">
        <v>0</v>
      </c>
      <c r="HA460" s="62">
        <v>12.51</v>
      </c>
      <c r="HB460" s="62">
        <v>13745</v>
      </c>
      <c r="HC460" s="62">
        <v>122.95517883424121</v>
      </c>
      <c r="HD460" s="62">
        <v>12.51</v>
      </c>
      <c r="HE460" s="62">
        <v>0</v>
      </c>
      <c r="HF460" s="62">
        <v>0</v>
      </c>
      <c r="HG460" s="62">
        <v>0</v>
      </c>
      <c r="HH460" s="62">
        <v>0</v>
      </c>
      <c r="HI460" s="62">
        <v>0</v>
      </c>
      <c r="HJ460" s="62">
        <v>0</v>
      </c>
      <c r="HK460" s="62">
        <v>0</v>
      </c>
      <c r="HL460" s="62">
        <v>0</v>
      </c>
      <c r="HM460" s="62">
        <v>12.51</v>
      </c>
      <c r="HN460" s="62">
        <v>0</v>
      </c>
      <c r="HO460" s="62">
        <v>0</v>
      </c>
      <c r="HP460" s="62">
        <v>0</v>
      </c>
      <c r="HQ460" s="62">
        <v>0</v>
      </c>
      <c r="HR460" s="62">
        <v>0</v>
      </c>
    </row>
    <row r="461" spans="32:226" s="43" customFormat="1">
      <c r="AF461" s="54">
        <v>42674</v>
      </c>
      <c r="AG461" s="43">
        <v>13.717000000000001</v>
      </c>
      <c r="AH461" s="43">
        <v>63265</v>
      </c>
      <c r="AI461" s="43">
        <f t="shared" si="101"/>
        <v>63265</v>
      </c>
      <c r="AK461" s="58"/>
      <c r="AN461" s="43">
        <v>3.0977999999999999</v>
      </c>
      <c r="AS461" s="72">
        <v>42174</v>
      </c>
      <c r="AT461" s="62">
        <v>5701.9443106164654</v>
      </c>
      <c r="AU461" s="62">
        <v>14.04</v>
      </c>
      <c r="AV461" s="62">
        <v>470895</v>
      </c>
      <c r="AW461" s="62">
        <v>47.382471210856735</v>
      </c>
      <c r="AX461" s="62">
        <v>13.645</v>
      </c>
      <c r="AY461" s="62">
        <v>80895</v>
      </c>
      <c r="AZ461" s="62">
        <v>28.708691555128524</v>
      </c>
      <c r="BA461" s="62">
        <v>13.99</v>
      </c>
      <c r="BB461" s="62">
        <v>251055</v>
      </c>
      <c r="BC461" s="62">
        <v>200.90047304777306</v>
      </c>
      <c r="BD461" s="62">
        <v>13.837999999999999</v>
      </c>
      <c r="BE461" s="62">
        <v>35945</v>
      </c>
      <c r="BF461" s="62">
        <v>20.860993740688151</v>
      </c>
      <c r="BG461" s="62">
        <v>14.08</v>
      </c>
      <c r="BH461" s="62">
        <v>6175</v>
      </c>
      <c r="BI461" s="62">
        <v>6.2680155063599194</v>
      </c>
      <c r="BJ461" s="62">
        <v>14.16</v>
      </c>
      <c r="BK461" s="62">
        <v>1295</v>
      </c>
      <c r="BL461" s="62">
        <v>1.5730889644071038</v>
      </c>
      <c r="BM461" s="62">
        <v>14.23</v>
      </c>
      <c r="BN461" s="62">
        <v>492725</v>
      </c>
      <c r="BO461" s="62">
        <v>704.17213507697124</v>
      </c>
      <c r="BP461" s="62">
        <v>14.259</v>
      </c>
      <c r="BQ461" s="62">
        <v>80</v>
      </c>
      <c r="BR461" s="62">
        <v>0.12959213862731803</v>
      </c>
      <c r="BS461" s="62">
        <v>14.28</v>
      </c>
      <c r="BT461" s="62">
        <v>80</v>
      </c>
      <c r="BU461" s="62">
        <v>0.14377764421895176</v>
      </c>
      <c r="BV461" s="62">
        <v>14.3</v>
      </c>
      <c r="BW461" s="62">
        <v>35925</v>
      </c>
      <c r="BX461" s="62">
        <v>71.771838424888642</v>
      </c>
      <c r="BY461" s="62">
        <v>14.292</v>
      </c>
      <c r="BZ461" s="62">
        <v>120</v>
      </c>
      <c r="CA461" s="62">
        <v>0.26120392242284424</v>
      </c>
      <c r="CB461" s="62">
        <v>14.286</v>
      </c>
      <c r="CC461" s="62">
        <v>85</v>
      </c>
      <c r="CD461" s="62">
        <v>0.20061737903648169</v>
      </c>
      <c r="CE461" s="62">
        <v>14.28</v>
      </c>
      <c r="CF461" s="62">
        <v>103775</v>
      </c>
      <c r="CG461" s="62">
        <v>264.40429632967783</v>
      </c>
      <c r="CH461" s="62">
        <v>0</v>
      </c>
      <c r="CI461" s="62">
        <v>0</v>
      </c>
      <c r="CJ461" s="62">
        <v>0</v>
      </c>
      <c r="CK461" s="62">
        <v>0</v>
      </c>
      <c r="CL461" s="62">
        <v>0</v>
      </c>
      <c r="CM461" s="62">
        <v>0</v>
      </c>
      <c r="CN461" s="62">
        <v>14.2</v>
      </c>
      <c r="CO461" s="62">
        <v>17105</v>
      </c>
      <c r="CP461" s="62">
        <v>52.676979139504205</v>
      </c>
      <c r="CQ461" s="62">
        <v>0</v>
      </c>
      <c r="CR461" s="62">
        <v>0</v>
      </c>
      <c r="CS461" s="62">
        <v>0</v>
      </c>
      <c r="CT461" s="62">
        <v>0</v>
      </c>
      <c r="CU461" s="62">
        <v>0</v>
      </c>
      <c r="CV461" s="62">
        <v>0</v>
      </c>
      <c r="CW461" s="62">
        <v>0</v>
      </c>
      <c r="CX461" s="62">
        <v>470895</v>
      </c>
      <c r="CY461" s="62">
        <v>1673.0169995047402</v>
      </c>
      <c r="CZ461" s="62">
        <v>0</v>
      </c>
      <c r="DA461" s="62">
        <v>0</v>
      </c>
      <c r="DB461" s="62">
        <v>0</v>
      </c>
      <c r="DC461" s="62">
        <v>0</v>
      </c>
      <c r="DD461" s="62">
        <v>0</v>
      </c>
      <c r="DE461" s="62">
        <v>0</v>
      </c>
      <c r="DF461" s="62">
        <v>13.87</v>
      </c>
      <c r="DG461" s="62">
        <v>1890</v>
      </c>
      <c r="DH461" s="62">
        <v>7.6001180634569865</v>
      </c>
      <c r="DI461" s="62">
        <v>0</v>
      </c>
      <c r="DJ461" s="62">
        <v>0</v>
      </c>
      <c r="DK461" s="62">
        <v>0</v>
      </c>
      <c r="DL461" s="62">
        <v>0</v>
      </c>
      <c r="DM461" s="62">
        <v>0</v>
      </c>
      <c r="DN461" s="62">
        <v>0</v>
      </c>
      <c r="DO461" s="62">
        <v>13.74</v>
      </c>
      <c r="DP461" s="62">
        <v>17195</v>
      </c>
      <c r="DQ461" s="62">
        <v>76.3314543356787</v>
      </c>
      <c r="DR461" s="62">
        <v>0</v>
      </c>
      <c r="DS461" s="62">
        <v>0</v>
      </c>
      <c r="DT461" s="62">
        <v>0</v>
      </c>
      <c r="DU461" s="62">
        <v>0</v>
      </c>
      <c r="DV461" s="62">
        <v>0</v>
      </c>
      <c r="DW461" s="62">
        <v>0</v>
      </c>
      <c r="DX461" s="62">
        <v>13.6</v>
      </c>
      <c r="DY461" s="62">
        <v>670</v>
      </c>
      <c r="DZ461" s="62">
        <v>3.2515168076446956</v>
      </c>
      <c r="EA461" s="62"/>
      <c r="EB461" s="62"/>
      <c r="EC461" s="62"/>
      <c r="ED461" s="62"/>
      <c r="EE461" s="62"/>
      <c r="EF461" s="62"/>
      <c r="EG461" s="62">
        <v>13.45</v>
      </c>
      <c r="EH461" s="62">
        <v>163120</v>
      </c>
      <c r="EI461" s="62">
        <v>852.8146257259358</v>
      </c>
      <c r="EJ461" s="62"/>
      <c r="EK461" s="62">
        <v>0</v>
      </c>
      <c r="EL461" s="62">
        <v>0</v>
      </c>
      <c r="EM461" s="62">
        <v>0</v>
      </c>
      <c r="EN461" s="62">
        <v>0</v>
      </c>
      <c r="EO461" s="62">
        <v>0</v>
      </c>
      <c r="EP461" s="62">
        <v>13.35</v>
      </c>
      <c r="EQ461" s="62">
        <v>410</v>
      </c>
      <c r="ER461" s="62">
        <v>2.2857296629952586</v>
      </c>
      <c r="ES461" s="62">
        <v>13.29</v>
      </c>
      <c r="ET461" s="62">
        <v>9120</v>
      </c>
      <c r="EU461" s="62">
        <v>53.83739693671788</v>
      </c>
      <c r="EV461" s="62">
        <v>13.23</v>
      </c>
      <c r="EW461" s="62">
        <v>260</v>
      </c>
      <c r="EX461" s="62">
        <v>1.615668244594908</v>
      </c>
      <c r="EY461" s="62">
        <v>13.12</v>
      </c>
      <c r="EZ461" s="62">
        <v>71420</v>
      </c>
      <c r="FA461" s="62">
        <v>464.83625109047853</v>
      </c>
      <c r="FB461" s="62">
        <v>13.061999999999999</v>
      </c>
      <c r="FC461" s="62">
        <v>190</v>
      </c>
      <c r="FD461" s="62">
        <v>1.2859354334658255</v>
      </c>
      <c r="FE461" s="62">
        <v>13.01</v>
      </c>
      <c r="FF461" s="62">
        <v>365</v>
      </c>
      <c r="FG461" s="62">
        <v>2.5594956864491336</v>
      </c>
      <c r="FH461" s="62">
        <v>12.951000000000001</v>
      </c>
      <c r="FI461" s="62">
        <v>20</v>
      </c>
      <c r="FJ461" s="62">
        <v>0.14509954207584033</v>
      </c>
      <c r="FK461" s="62">
        <v>12.9</v>
      </c>
      <c r="FL461" s="76">
        <v>2515</v>
      </c>
      <c r="FM461" s="76">
        <v>18.789604843532452</v>
      </c>
      <c r="FN461" s="76">
        <v>12.856999999999999</v>
      </c>
      <c r="FO461" s="76">
        <v>20</v>
      </c>
      <c r="FP461" s="76">
        <v>0.15324963658574692</v>
      </c>
      <c r="FQ461" s="76">
        <v>12.818999999999999</v>
      </c>
      <c r="FR461" s="76">
        <v>15</v>
      </c>
      <c r="FS461" s="76">
        <v>0.11752320959141285</v>
      </c>
      <c r="FT461" s="76">
        <v>12.782</v>
      </c>
      <c r="FU461" s="76">
        <v>15</v>
      </c>
      <c r="FV461" s="76">
        <v>0.12003288408543271</v>
      </c>
      <c r="FW461" s="76">
        <v>12.75</v>
      </c>
      <c r="FX461" s="76">
        <v>120290</v>
      </c>
      <c r="FY461" s="76">
        <v>980.19194546663914</v>
      </c>
      <c r="FZ461" s="76">
        <v>12.734</v>
      </c>
      <c r="GA461" s="76">
        <v>20</v>
      </c>
      <c r="GB461" s="76">
        <v>0.16540641004398221</v>
      </c>
      <c r="GC461" s="62">
        <v>12.718999999999999</v>
      </c>
      <c r="GD461" s="62">
        <v>15</v>
      </c>
      <c r="GE461" s="62">
        <v>0.12571024818498172</v>
      </c>
      <c r="GF461" s="62">
        <v>12.705</v>
      </c>
      <c r="GG461" s="62">
        <v>0</v>
      </c>
      <c r="GH461" s="62">
        <v>0</v>
      </c>
      <c r="GI461" s="62">
        <v>12.692</v>
      </c>
      <c r="GJ461" s="62">
        <v>2565</v>
      </c>
      <c r="GK461" s="62">
        <v>21.977829164366934</v>
      </c>
      <c r="GL461" s="62">
        <v>12.67</v>
      </c>
      <c r="GM461" s="62">
        <v>0</v>
      </c>
      <c r="GN461" s="62">
        <v>0</v>
      </c>
      <c r="GO461" s="62">
        <v>12.65</v>
      </c>
      <c r="GP461" s="62">
        <v>8830</v>
      </c>
      <c r="GQ461" s="62">
        <v>77.683079492266444</v>
      </c>
      <c r="GR461" s="62">
        <v>12.635</v>
      </c>
      <c r="GS461" s="62">
        <v>0</v>
      </c>
      <c r="GT461" s="62">
        <v>0</v>
      </c>
      <c r="GU461" s="62">
        <v>12.622</v>
      </c>
      <c r="GV461" s="62">
        <v>735</v>
      </c>
      <c r="GW461" s="62">
        <v>6.5197690058713373</v>
      </c>
      <c r="GX461" s="62">
        <v>12.611000000000001</v>
      </c>
      <c r="GY461" s="62">
        <v>0</v>
      </c>
      <c r="GZ461" s="62">
        <v>0</v>
      </c>
      <c r="HA461" s="62">
        <v>12.6</v>
      </c>
      <c r="HB461" s="62">
        <v>6470</v>
      </c>
      <c r="HC461" s="62">
        <v>57.065695140504822</v>
      </c>
      <c r="HD461" s="62">
        <v>12.6</v>
      </c>
      <c r="HE461" s="62">
        <v>0</v>
      </c>
      <c r="HF461" s="62">
        <v>0</v>
      </c>
      <c r="HG461" s="62">
        <v>0</v>
      </c>
      <c r="HH461" s="62">
        <v>0</v>
      </c>
      <c r="HI461" s="62">
        <v>0</v>
      </c>
      <c r="HJ461" s="62">
        <v>0</v>
      </c>
      <c r="HK461" s="62">
        <v>0</v>
      </c>
      <c r="HL461" s="62">
        <v>0</v>
      </c>
      <c r="HM461" s="62">
        <v>12.6</v>
      </c>
      <c r="HN461" s="62">
        <v>0</v>
      </c>
      <c r="HO461" s="62">
        <v>0</v>
      </c>
      <c r="HP461" s="62">
        <v>0</v>
      </c>
      <c r="HQ461" s="62">
        <v>0</v>
      </c>
      <c r="HR461" s="62">
        <v>0</v>
      </c>
    </row>
    <row r="462" spans="32:226" s="43" customFormat="1">
      <c r="AF462" s="54">
        <v>42675</v>
      </c>
      <c r="AG462" s="43">
        <v>13.714</v>
      </c>
      <c r="AH462" s="43">
        <v>290690</v>
      </c>
      <c r="AI462" s="43">
        <f t="shared" si="101"/>
        <v>290690</v>
      </c>
      <c r="AK462" s="58"/>
      <c r="AN462" s="43">
        <v>3.0602</v>
      </c>
      <c r="AS462" s="72">
        <v>42173</v>
      </c>
      <c r="AT462" s="62">
        <v>4872.2740324956776</v>
      </c>
      <c r="AU462" s="62">
        <v>13.98</v>
      </c>
      <c r="AV462" s="62">
        <v>227455</v>
      </c>
      <c r="AW462" s="62">
        <v>25.743131774985805</v>
      </c>
      <c r="AX462" s="62">
        <v>13.645</v>
      </c>
      <c r="AY462" s="62">
        <v>73425</v>
      </c>
      <c r="AZ462" s="62">
        <v>27.188344457041936</v>
      </c>
      <c r="BA462" s="62">
        <v>14</v>
      </c>
      <c r="BB462" s="62">
        <v>171980</v>
      </c>
      <c r="BC462" s="62">
        <v>141.1068311813828</v>
      </c>
      <c r="BD462" s="62">
        <v>13.835000000000001</v>
      </c>
      <c r="BE462" s="62">
        <v>64480</v>
      </c>
      <c r="BF462" s="62">
        <v>38.577450625994068</v>
      </c>
      <c r="BG462" s="62">
        <v>14.1</v>
      </c>
      <c r="BH462" s="62">
        <v>400</v>
      </c>
      <c r="BI462" s="62">
        <v>0.41502296384657095</v>
      </c>
      <c r="BJ462" s="62">
        <v>14.17</v>
      </c>
      <c r="BK462" s="62">
        <v>9695</v>
      </c>
      <c r="BL462" s="62">
        <v>12.017420589785891</v>
      </c>
      <c r="BM462" s="62">
        <v>14.24</v>
      </c>
      <c r="BN462" s="62">
        <v>220025</v>
      </c>
      <c r="BO462" s="62">
        <v>320.42045121215932</v>
      </c>
      <c r="BP462" s="62">
        <v>14.269</v>
      </c>
      <c r="BQ462" s="62">
        <v>0</v>
      </c>
      <c r="BR462" s="62">
        <v>0</v>
      </c>
      <c r="BS462" s="62">
        <v>14.29</v>
      </c>
      <c r="BT462" s="62">
        <v>350</v>
      </c>
      <c r="BU462" s="62">
        <v>0.6399394021093594</v>
      </c>
      <c r="BV462" s="62">
        <v>14.3</v>
      </c>
      <c r="BW462" s="62">
        <v>60800</v>
      </c>
      <c r="BX462" s="62">
        <v>123.51564818910249</v>
      </c>
      <c r="BY462" s="62">
        <v>14.285</v>
      </c>
      <c r="BZ462" s="62">
        <v>0</v>
      </c>
      <c r="CA462" s="62">
        <v>0</v>
      </c>
      <c r="CB462" s="62">
        <v>14.272</v>
      </c>
      <c r="CC462" s="62">
        <v>0</v>
      </c>
      <c r="CD462" s="62">
        <v>0</v>
      </c>
      <c r="CE462" s="62">
        <v>14.26</v>
      </c>
      <c r="CF462" s="62">
        <v>49095</v>
      </c>
      <c r="CG462" s="62">
        <v>127.08736592854586</v>
      </c>
      <c r="CH462" s="62">
        <v>0</v>
      </c>
      <c r="CI462" s="62">
        <v>0</v>
      </c>
      <c r="CJ462" s="62">
        <v>0</v>
      </c>
      <c r="CK462" s="62">
        <v>0</v>
      </c>
      <c r="CL462" s="62">
        <v>0</v>
      </c>
      <c r="CM462" s="62">
        <v>0</v>
      </c>
      <c r="CN462" s="62">
        <v>14.16</v>
      </c>
      <c r="CO462" s="62">
        <v>2385</v>
      </c>
      <c r="CP462" s="62">
        <v>7.4600307633971008</v>
      </c>
      <c r="CQ462" s="62">
        <v>0</v>
      </c>
      <c r="CR462" s="62">
        <v>0</v>
      </c>
      <c r="CS462" s="62">
        <v>0</v>
      </c>
      <c r="CT462" s="62">
        <v>0</v>
      </c>
      <c r="CU462" s="62">
        <v>0</v>
      </c>
      <c r="CV462" s="62">
        <v>0</v>
      </c>
      <c r="CW462" s="62">
        <v>0</v>
      </c>
      <c r="CX462" s="62">
        <v>227455</v>
      </c>
      <c r="CY462" s="62">
        <v>820.82415874490437</v>
      </c>
      <c r="CZ462" s="62">
        <v>0</v>
      </c>
      <c r="DA462" s="62">
        <v>0</v>
      </c>
      <c r="DB462" s="62">
        <v>0</v>
      </c>
      <c r="DC462" s="62">
        <v>0</v>
      </c>
      <c r="DD462" s="62">
        <v>0</v>
      </c>
      <c r="DE462" s="62">
        <v>0</v>
      </c>
      <c r="DF462" s="62">
        <v>13.8</v>
      </c>
      <c r="DG462" s="62">
        <v>1035</v>
      </c>
      <c r="DH462" s="62">
        <v>4.2275286935677965</v>
      </c>
      <c r="DI462" s="62">
        <v>0</v>
      </c>
      <c r="DJ462" s="62">
        <v>0</v>
      </c>
      <c r="DK462" s="62">
        <v>0</v>
      </c>
      <c r="DL462" s="62">
        <v>0</v>
      </c>
      <c r="DM462" s="62">
        <v>0</v>
      </c>
      <c r="DN462" s="62">
        <v>0</v>
      </c>
      <c r="DO462" s="62">
        <v>13.67</v>
      </c>
      <c r="DP462" s="62">
        <v>25640</v>
      </c>
      <c r="DQ462" s="62">
        <v>115.60060556236637</v>
      </c>
      <c r="DR462" s="62">
        <v>0</v>
      </c>
      <c r="DS462" s="62">
        <v>0</v>
      </c>
      <c r="DT462" s="62">
        <v>0</v>
      </c>
      <c r="DU462" s="62">
        <v>0</v>
      </c>
      <c r="DV462" s="62">
        <v>0</v>
      </c>
      <c r="DW462" s="62">
        <v>0</v>
      </c>
      <c r="DX462" s="62">
        <v>13.510999999999999</v>
      </c>
      <c r="DY462" s="62">
        <v>255</v>
      </c>
      <c r="DZ462" s="62">
        <v>1.2575007934628986</v>
      </c>
      <c r="EA462" s="62"/>
      <c r="EB462" s="62"/>
      <c r="EC462" s="62"/>
      <c r="ED462" s="62"/>
      <c r="EE462" s="62"/>
      <c r="EF462" s="62"/>
      <c r="EG462" s="62">
        <v>13.39</v>
      </c>
      <c r="EH462" s="62">
        <v>167355</v>
      </c>
      <c r="EI462" s="62">
        <v>888.31061708073128</v>
      </c>
      <c r="EJ462" s="62"/>
      <c r="EK462" s="62">
        <v>0</v>
      </c>
      <c r="EL462" s="62">
        <v>0</v>
      </c>
      <c r="EM462" s="62">
        <v>0</v>
      </c>
      <c r="EN462" s="62">
        <v>0</v>
      </c>
      <c r="EO462" s="62">
        <v>0</v>
      </c>
      <c r="EP462" s="62">
        <v>13.3</v>
      </c>
      <c r="EQ462" s="62">
        <v>765</v>
      </c>
      <c r="ER462" s="62">
        <v>4.3284750562204808</v>
      </c>
      <c r="ES462" s="62">
        <v>13.24</v>
      </c>
      <c r="ET462" s="62">
        <v>6155</v>
      </c>
      <c r="EU462" s="62">
        <v>36.876316578256315</v>
      </c>
      <c r="EV462" s="62">
        <v>13.147</v>
      </c>
      <c r="EW462" s="62">
        <v>10</v>
      </c>
      <c r="EX462" s="62">
        <v>6.3147576710793879E-2</v>
      </c>
      <c r="EY462" s="62">
        <v>13.07</v>
      </c>
      <c r="EZ462" s="62">
        <v>144505</v>
      </c>
      <c r="FA462" s="62">
        <v>954.5794085981928</v>
      </c>
      <c r="FB462" s="62">
        <v>13.006</v>
      </c>
      <c r="FC462" s="62">
        <v>10</v>
      </c>
      <c r="FD462" s="62">
        <v>6.8713308071095269E-2</v>
      </c>
      <c r="FE462" s="62">
        <v>12.949</v>
      </c>
      <c r="FF462" s="62">
        <v>1450</v>
      </c>
      <c r="FG462" s="62">
        <v>10.325885855146812</v>
      </c>
      <c r="FH462" s="62">
        <v>12.896000000000001</v>
      </c>
      <c r="FI462" s="62">
        <v>0</v>
      </c>
      <c r="FJ462" s="62">
        <v>0</v>
      </c>
      <c r="FK462" s="62">
        <v>12.85</v>
      </c>
      <c r="FL462" s="76">
        <v>1690</v>
      </c>
      <c r="FM462" s="76">
        <v>12.817550653784421</v>
      </c>
      <c r="FN462" s="76">
        <v>12.801</v>
      </c>
      <c r="FO462" s="76">
        <v>0</v>
      </c>
      <c r="FP462" s="76">
        <v>0</v>
      </c>
      <c r="FQ462" s="76">
        <v>12.76</v>
      </c>
      <c r="FR462" s="76">
        <v>0</v>
      </c>
      <c r="FS462" s="76">
        <v>0</v>
      </c>
      <c r="FT462" s="76">
        <v>12.717000000000001</v>
      </c>
      <c r="FU462" s="76">
        <v>0</v>
      </c>
      <c r="FV462" s="76">
        <v>0</v>
      </c>
      <c r="FW462" s="76">
        <v>12.68</v>
      </c>
      <c r="FX462" s="76">
        <v>121855</v>
      </c>
      <c r="FY462" s="76">
        <v>1009.4698866807781</v>
      </c>
      <c r="FZ462" s="76">
        <v>12.664</v>
      </c>
      <c r="GA462" s="76">
        <v>0</v>
      </c>
      <c r="GB462" s="76">
        <v>0</v>
      </c>
      <c r="GC462" s="62">
        <v>12.649000000000001</v>
      </c>
      <c r="GD462" s="62">
        <v>0</v>
      </c>
      <c r="GE462" s="62">
        <v>0</v>
      </c>
      <c r="GF462" s="62">
        <v>12.635</v>
      </c>
      <c r="GG462" s="62">
        <v>0</v>
      </c>
      <c r="GH462" s="62">
        <v>0</v>
      </c>
      <c r="GI462" s="62">
        <v>12.622</v>
      </c>
      <c r="GJ462" s="62">
        <v>75</v>
      </c>
      <c r="GK462" s="62">
        <v>0.65365708820048618</v>
      </c>
      <c r="GL462" s="62">
        <v>12.6</v>
      </c>
      <c r="GM462" s="62">
        <v>0</v>
      </c>
      <c r="GN462" s="62">
        <v>0</v>
      </c>
      <c r="GO462" s="62">
        <v>12.58</v>
      </c>
      <c r="GP462" s="62">
        <v>9395</v>
      </c>
      <c r="GQ462" s="62">
        <v>84.118018126614103</v>
      </c>
      <c r="GR462" s="62">
        <v>12.574</v>
      </c>
      <c r="GS462" s="62">
        <v>0</v>
      </c>
      <c r="GT462" s="62">
        <v>0</v>
      </c>
      <c r="GU462" s="62">
        <v>12.568999999999999</v>
      </c>
      <c r="GV462" s="62">
        <v>35</v>
      </c>
      <c r="GW462" s="62">
        <v>0.31568736577278855</v>
      </c>
      <c r="GX462" s="62">
        <v>12.564</v>
      </c>
      <c r="GY462" s="62">
        <v>0</v>
      </c>
      <c r="GZ462" s="62">
        <v>0</v>
      </c>
      <c r="HA462" s="62">
        <v>12.56</v>
      </c>
      <c r="HB462" s="62">
        <v>11635</v>
      </c>
      <c r="HC462" s="62">
        <v>104.26523764454437</v>
      </c>
      <c r="HD462" s="62">
        <v>12.56</v>
      </c>
      <c r="HE462" s="62">
        <v>0</v>
      </c>
      <c r="HF462" s="62">
        <v>0</v>
      </c>
      <c r="HG462" s="62">
        <v>0</v>
      </c>
      <c r="HH462" s="62">
        <v>0</v>
      </c>
      <c r="HI462" s="62">
        <v>0</v>
      </c>
      <c r="HJ462" s="62">
        <v>0</v>
      </c>
      <c r="HK462" s="62">
        <v>0</v>
      </c>
      <c r="HL462" s="62">
        <v>0</v>
      </c>
      <c r="HM462" s="62">
        <v>12.56</v>
      </c>
      <c r="HN462" s="62">
        <v>0</v>
      </c>
      <c r="HO462" s="62">
        <v>0</v>
      </c>
      <c r="HP462" s="62">
        <v>0</v>
      </c>
      <c r="HQ462" s="62">
        <v>0</v>
      </c>
      <c r="HR462" s="62">
        <v>0</v>
      </c>
    </row>
    <row r="463" spans="32:226" s="43" customFormat="1">
      <c r="AF463" s="54">
        <v>42677</v>
      </c>
      <c r="AG463" s="43">
        <v>13.712999999999999</v>
      </c>
      <c r="AH463" s="43">
        <v>88490</v>
      </c>
      <c r="AI463" s="43">
        <f t="shared" si="101"/>
        <v>88490</v>
      </c>
      <c r="AK463" s="58"/>
      <c r="AN463" s="43">
        <v>3.0566</v>
      </c>
      <c r="AS463" s="72">
        <v>42172</v>
      </c>
      <c r="AT463" s="62">
        <v>4757.6535468940447</v>
      </c>
      <c r="AU463" s="62">
        <v>13.93</v>
      </c>
      <c r="AV463" s="62">
        <v>328540</v>
      </c>
      <c r="AW463" s="62">
        <v>40.947877399821053</v>
      </c>
      <c r="AX463" s="62">
        <v>13.646000000000001</v>
      </c>
      <c r="AY463" s="62">
        <v>11045</v>
      </c>
      <c r="AZ463" s="62">
        <v>4.2165371669882923</v>
      </c>
      <c r="BA463" s="62">
        <v>14</v>
      </c>
      <c r="BB463" s="62">
        <v>164000</v>
      </c>
      <c r="BC463" s="62">
        <v>136.44312591392924</v>
      </c>
      <c r="BD463" s="62">
        <v>13.824999999999999</v>
      </c>
      <c r="BE463" s="62">
        <v>11025</v>
      </c>
      <c r="BF463" s="62">
        <v>6.7234222706140709</v>
      </c>
      <c r="BG463" s="62">
        <v>14.08</v>
      </c>
      <c r="BH463" s="62">
        <v>1935</v>
      </c>
      <c r="BI463" s="62">
        <v>2.0304061561133402</v>
      </c>
      <c r="BJ463" s="62">
        <v>14.17</v>
      </c>
      <c r="BK463" s="62">
        <v>2885</v>
      </c>
      <c r="BL463" s="62">
        <v>3.6092748784263855</v>
      </c>
      <c r="BM463" s="62">
        <v>14.23</v>
      </c>
      <c r="BN463" s="62">
        <v>373615</v>
      </c>
      <c r="BO463" s="62">
        <v>548.46506296079053</v>
      </c>
      <c r="BP463" s="62">
        <v>14.253</v>
      </c>
      <c r="BQ463" s="62">
        <v>5680</v>
      </c>
      <c r="BR463" s="62">
        <v>9.4346760472777955</v>
      </c>
      <c r="BS463" s="62">
        <v>14.27</v>
      </c>
      <c r="BT463" s="62">
        <v>7150</v>
      </c>
      <c r="BU463" s="62">
        <v>13.159345420581925</v>
      </c>
      <c r="BV463" s="62">
        <v>14.29</v>
      </c>
      <c r="BW463" s="62">
        <v>55580</v>
      </c>
      <c r="BX463" s="62">
        <v>113.56980462813054</v>
      </c>
      <c r="BY463" s="62">
        <v>14.275</v>
      </c>
      <c r="BZ463" s="62">
        <v>305</v>
      </c>
      <c r="CA463" s="62">
        <v>0.67848429593407078</v>
      </c>
      <c r="CB463" s="62">
        <v>14.262</v>
      </c>
      <c r="CC463" s="62">
        <v>980</v>
      </c>
      <c r="CD463" s="62">
        <v>2.3622605069485538</v>
      </c>
      <c r="CE463" s="62">
        <v>14.25</v>
      </c>
      <c r="CF463" s="62">
        <v>57920</v>
      </c>
      <c r="CG463" s="62">
        <v>150.62854070661831</v>
      </c>
      <c r="CH463" s="62">
        <v>0</v>
      </c>
      <c r="CI463" s="62">
        <v>0</v>
      </c>
      <c r="CJ463" s="62">
        <v>0</v>
      </c>
      <c r="CK463" s="62">
        <v>0</v>
      </c>
      <c r="CL463" s="62">
        <v>0</v>
      </c>
      <c r="CM463" s="62">
        <v>0</v>
      </c>
      <c r="CN463" s="62">
        <v>14.12</v>
      </c>
      <c r="CO463" s="62">
        <v>6930</v>
      </c>
      <c r="CP463" s="62">
        <v>21.774331360718321</v>
      </c>
      <c r="CQ463" s="62">
        <v>0</v>
      </c>
      <c r="CR463" s="62">
        <v>0</v>
      </c>
      <c r="CS463" s="62">
        <v>0</v>
      </c>
      <c r="CT463" s="62">
        <v>0</v>
      </c>
      <c r="CU463" s="62">
        <v>0</v>
      </c>
      <c r="CV463" s="62">
        <v>0</v>
      </c>
      <c r="CW463" s="62">
        <v>0</v>
      </c>
      <c r="CX463" s="62">
        <v>328540</v>
      </c>
      <c r="CY463" s="62">
        <v>1190.7790033285387</v>
      </c>
      <c r="CZ463" s="62">
        <v>0</v>
      </c>
      <c r="DA463" s="62">
        <v>0</v>
      </c>
      <c r="DB463" s="62">
        <v>0</v>
      </c>
      <c r="DC463" s="62">
        <v>0</v>
      </c>
      <c r="DD463" s="62">
        <v>0</v>
      </c>
      <c r="DE463" s="62">
        <v>0</v>
      </c>
      <c r="DF463" s="62">
        <v>13.74</v>
      </c>
      <c r="DG463" s="62">
        <v>3580</v>
      </c>
      <c r="DH463" s="62">
        <v>14.686495778941504</v>
      </c>
      <c r="DI463" s="62">
        <v>0</v>
      </c>
      <c r="DJ463" s="62">
        <v>0</v>
      </c>
      <c r="DK463" s="62">
        <v>0</v>
      </c>
      <c r="DL463" s="62">
        <v>0</v>
      </c>
      <c r="DM463" s="62">
        <v>0</v>
      </c>
      <c r="DN463" s="62">
        <v>0</v>
      </c>
      <c r="DO463" s="62">
        <v>13.64</v>
      </c>
      <c r="DP463" s="62">
        <v>6960</v>
      </c>
      <c r="DQ463" s="62">
        <v>31.487336161180153</v>
      </c>
      <c r="DR463" s="62">
        <v>0</v>
      </c>
      <c r="DS463" s="62">
        <v>0</v>
      </c>
      <c r="DT463" s="62">
        <v>0</v>
      </c>
      <c r="DU463" s="62">
        <v>0</v>
      </c>
      <c r="DV463" s="62">
        <v>0</v>
      </c>
      <c r="DW463" s="62">
        <v>0</v>
      </c>
      <c r="DX463" s="62">
        <v>13.492000000000001</v>
      </c>
      <c r="DY463" s="62">
        <v>85</v>
      </c>
      <c r="DZ463" s="62">
        <v>0.42040830355388514</v>
      </c>
      <c r="EA463" s="62"/>
      <c r="EB463" s="62"/>
      <c r="EC463" s="62"/>
      <c r="ED463" s="62"/>
      <c r="EE463" s="62"/>
      <c r="EF463" s="62"/>
      <c r="EG463" s="62">
        <v>13.38</v>
      </c>
      <c r="EH463" s="62">
        <v>130035</v>
      </c>
      <c r="EI463" s="62">
        <v>691.98497520316664</v>
      </c>
      <c r="EJ463" s="62"/>
      <c r="EK463" s="62">
        <v>0</v>
      </c>
      <c r="EL463" s="62">
        <v>0</v>
      </c>
      <c r="EM463" s="62">
        <v>0</v>
      </c>
      <c r="EN463" s="62">
        <v>0</v>
      </c>
      <c r="EO463" s="62">
        <v>0</v>
      </c>
      <c r="EP463" s="62">
        <v>13.29</v>
      </c>
      <c r="EQ463" s="62">
        <v>710</v>
      </c>
      <c r="ER463" s="62">
        <v>4.0271102069963547</v>
      </c>
      <c r="ES463" s="62">
        <v>13.24</v>
      </c>
      <c r="ET463" s="62">
        <v>6005</v>
      </c>
      <c r="EU463" s="62">
        <v>36.049477351787594</v>
      </c>
      <c r="EV463" s="62">
        <v>13.157999999999999</v>
      </c>
      <c r="EW463" s="62">
        <v>5</v>
      </c>
      <c r="EX463" s="62">
        <v>3.1620571537762945E-2</v>
      </c>
      <c r="EY463" s="62">
        <v>13.09</v>
      </c>
      <c r="EZ463" s="62">
        <v>80115</v>
      </c>
      <c r="FA463" s="62">
        <v>529.76533698994865</v>
      </c>
      <c r="FB463" s="62">
        <v>13.032999999999999</v>
      </c>
      <c r="FC463" s="62">
        <v>5</v>
      </c>
      <c r="FD463" s="62">
        <v>3.4377465728333126E-2</v>
      </c>
      <c r="FE463" s="62">
        <v>12.981999999999999</v>
      </c>
      <c r="FF463" s="62">
        <v>105</v>
      </c>
      <c r="FG463" s="62">
        <v>0.74789903131761559</v>
      </c>
      <c r="FH463" s="62">
        <v>12.933999999999999</v>
      </c>
      <c r="FI463" s="62">
        <v>0</v>
      </c>
      <c r="FJ463" s="62">
        <v>0</v>
      </c>
      <c r="FK463" s="62">
        <v>12.893000000000001</v>
      </c>
      <c r="FL463" s="76">
        <v>1690</v>
      </c>
      <c r="FM463" s="76">
        <v>12.810708035337159</v>
      </c>
      <c r="FN463" s="76">
        <v>12.858000000000001</v>
      </c>
      <c r="FO463" s="76">
        <v>0</v>
      </c>
      <c r="FP463" s="76">
        <v>0</v>
      </c>
      <c r="FQ463" s="76">
        <v>12.827</v>
      </c>
      <c r="FR463" s="76">
        <v>0</v>
      </c>
      <c r="FS463" s="76">
        <v>0</v>
      </c>
      <c r="FT463" s="76">
        <v>12.795999999999999</v>
      </c>
      <c r="FU463" s="76">
        <v>0</v>
      </c>
      <c r="FV463" s="76">
        <v>0</v>
      </c>
      <c r="FW463" s="76">
        <v>12.77</v>
      </c>
      <c r="FX463" s="76">
        <v>110145</v>
      </c>
      <c r="FY463" s="76">
        <v>909.01005586491419</v>
      </c>
      <c r="FZ463" s="76">
        <v>12.742000000000001</v>
      </c>
      <c r="GA463" s="76">
        <v>0</v>
      </c>
      <c r="GB463" s="76">
        <v>0</v>
      </c>
      <c r="GC463" s="62">
        <v>12.717000000000001</v>
      </c>
      <c r="GD463" s="62">
        <v>0</v>
      </c>
      <c r="GE463" s="62">
        <v>0</v>
      </c>
      <c r="GF463" s="62">
        <v>12.692</v>
      </c>
      <c r="GG463" s="62">
        <v>0</v>
      </c>
      <c r="GH463" s="62">
        <v>0</v>
      </c>
      <c r="GI463" s="62">
        <v>12.67</v>
      </c>
      <c r="GJ463" s="62">
        <v>180</v>
      </c>
      <c r="GK463" s="62">
        <v>1.5658114593817705</v>
      </c>
      <c r="GL463" s="62">
        <v>12.681000000000001</v>
      </c>
      <c r="GM463" s="62">
        <v>0</v>
      </c>
      <c r="GN463" s="62">
        <v>0</v>
      </c>
      <c r="GO463" s="62">
        <v>12.69</v>
      </c>
      <c r="GP463" s="62">
        <v>12065</v>
      </c>
      <c r="GQ463" s="62">
        <v>107.26109959575433</v>
      </c>
      <c r="GR463" s="62">
        <v>12.678000000000001</v>
      </c>
      <c r="GS463" s="62">
        <v>0</v>
      </c>
      <c r="GT463" s="62">
        <v>0</v>
      </c>
      <c r="GU463" s="62">
        <v>12.667999999999999</v>
      </c>
      <c r="GV463" s="62">
        <v>65</v>
      </c>
      <c r="GW463" s="62">
        <v>0.58207958909185664</v>
      </c>
      <c r="GX463" s="62">
        <v>12.659000000000001</v>
      </c>
      <c r="GY463" s="62">
        <v>0</v>
      </c>
      <c r="GZ463" s="62">
        <v>0</v>
      </c>
      <c r="HA463" s="62">
        <v>12.65</v>
      </c>
      <c r="HB463" s="62">
        <v>19375</v>
      </c>
      <c r="HC463" s="62">
        <v>172.36660224397602</v>
      </c>
      <c r="HD463" s="62">
        <v>12.65</v>
      </c>
      <c r="HE463" s="62">
        <v>0</v>
      </c>
      <c r="HF463" s="62">
        <v>0</v>
      </c>
      <c r="HG463" s="62">
        <v>0</v>
      </c>
      <c r="HH463" s="62">
        <v>0</v>
      </c>
      <c r="HI463" s="62">
        <v>0</v>
      </c>
      <c r="HJ463" s="62">
        <v>0</v>
      </c>
      <c r="HK463" s="62">
        <v>0</v>
      </c>
      <c r="HL463" s="62">
        <v>0</v>
      </c>
      <c r="HM463" s="62">
        <v>12.65</v>
      </c>
      <c r="HN463" s="62">
        <v>0</v>
      </c>
      <c r="HO463" s="62">
        <v>0</v>
      </c>
      <c r="HP463" s="62">
        <v>0</v>
      </c>
      <c r="HQ463" s="62">
        <v>0</v>
      </c>
      <c r="HR463" s="62">
        <v>0</v>
      </c>
    </row>
    <row r="464" spans="32:226" s="43" customFormat="1">
      <c r="AF464" s="54">
        <v>42678</v>
      </c>
      <c r="AG464" s="43">
        <v>13.706</v>
      </c>
      <c r="AH464" s="43">
        <v>461695</v>
      </c>
      <c r="AI464" s="43">
        <f t="shared" si="101"/>
        <v>461695</v>
      </c>
      <c r="AK464" s="58"/>
      <c r="AN464" s="43">
        <v>3.0889000000000002</v>
      </c>
      <c r="AS464" s="72">
        <v>42171</v>
      </c>
      <c r="AT464" s="62">
        <v>3931.4643027892071</v>
      </c>
      <c r="AU464" s="62">
        <v>13.96</v>
      </c>
      <c r="AV464" s="62">
        <v>267180</v>
      </c>
      <c r="AW464" s="62">
        <v>35.919134673403811</v>
      </c>
      <c r="AX464" s="62">
        <v>13.645</v>
      </c>
      <c r="AY464" s="62">
        <v>18050</v>
      </c>
      <c r="AZ464" s="62">
        <v>7.0157677787515382</v>
      </c>
      <c r="BA464" s="62">
        <v>14.01</v>
      </c>
      <c r="BB464" s="62">
        <v>79255</v>
      </c>
      <c r="BC464" s="62">
        <v>66.064907098647879</v>
      </c>
      <c r="BD464" s="62">
        <v>13.83</v>
      </c>
      <c r="BE464" s="62">
        <v>11640</v>
      </c>
      <c r="BF464" s="62">
        <v>7.1478986606413324</v>
      </c>
      <c r="BG464" s="62">
        <v>14.12</v>
      </c>
      <c r="BH464" s="62">
        <v>1000</v>
      </c>
      <c r="BI464" s="62">
        <v>1.0479789824254058</v>
      </c>
      <c r="BJ464" s="62">
        <v>14.21</v>
      </c>
      <c r="BK464" s="62">
        <v>755</v>
      </c>
      <c r="BL464" s="62">
        <v>0.94167328843484455</v>
      </c>
      <c r="BM464" s="62">
        <v>14.27</v>
      </c>
      <c r="BN464" s="62">
        <v>189625</v>
      </c>
      <c r="BO464" s="62">
        <v>277.14206210771675</v>
      </c>
      <c r="BP464" s="62">
        <v>14.28</v>
      </c>
      <c r="BQ464" s="62">
        <v>185</v>
      </c>
      <c r="BR464" s="62">
        <v>0.30571066935516777</v>
      </c>
      <c r="BS464" s="62">
        <v>14.32</v>
      </c>
      <c r="BT464" s="62">
        <v>200</v>
      </c>
      <c r="BU464" s="62">
        <v>0.36582316200283282</v>
      </c>
      <c r="BV464" s="62">
        <v>14.32</v>
      </c>
      <c r="BW464" s="62">
        <v>39885</v>
      </c>
      <c r="BX464" s="62">
        <v>80.96916580852222</v>
      </c>
      <c r="BY464" s="62">
        <v>14.301</v>
      </c>
      <c r="BZ464" s="62">
        <v>0</v>
      </c>
      <c r="CA464" s="62">
        <v>0</v>
      </c>
      <c r="CB464" s="62">
        <v>14.284000000000001</v>
      </c>
      <c r="CC464" s="62">
        <v>165</v>
      </c>
      <c r="CD464" s="62">
        <v>0.3948435683584518</v>
      </c>
      <c r="CE464" s="62">
        <v>14.27</v>
      </c>
      <c r="CF464" s="62">
        <v>36140</v>
      </c>
      <c r="CG464" s="62">
        <v>93.274849469043104</v>
      </c>
      <c r="CH464" s="62">
        <v>0</v>
      </c>
      <c r="CI464" s="62">
        <v>0</v>
      </c>
      <c r="CJ464" s="62">
        <v>0</v>
      </c>
      <c r="CK464" s="62">
        <v>0</v>
      </c>
      <c r="CL464" s="62">
        <v>0</v>
      </c>
      <c r="CM464" s="62">
        <v>0</v>
      </c>
      <c r="CN464" s="62">
        <v>14.16</v>
      </c>
      <c r="CO464" s="62">
        <v>6760</v>
      </c>
      <c r="CP464" s="62">
        <v>21.054095009193301</v>
      </c>
      <c r="CQ464" s="62">
        <v>0</v>
      </c>
      <c r="CR464" s="62">
        <v>0</v>
      </c>
      <c r="CS464" s="62">
        <v>0</v>
      </c>
      <c r="CT464" s="62">
        <v>0</v>
      </c>
      <c r="CU464" s="62">
        <v>0</v>
      </c>
      <c r="CV464" s="62">
        <v>0</v>
      </c>
      <c r="CW464" s="62">
        <v>0</v>
      </c>
      <c r="CX464" s="62">
        <v>267180</v>
      </c>
      <c r="CY464" s="62">
        <v>959.57863428705957</v>
      </c>
      <c r="CZ464" s="62">
        <v>0</v>
      </c>
      <c r="DA464" s="62">
        <v>0</v>
      </c>
      <c r="DB464" s="62">
        <v>0</v>
      </c>
      <c r="DC464" s="62">
        <v>0</v>
      </c>
      <c r="DD464" s="62">
        <v>0</v>
      </c>
      <c r="DE464" s="62">
        <v>0</v>
      </c>
      <c r="DF464" s="62">
        <v>13.8</v>
      </c>
      <c r="DG464" s="62">
        <v>485</v>
      </c>
      <c r="DH464" s="62">
        <v>1.9692722427121299</v>
      </c>
      <c r="DI464" s="62">
        <v>0</v>
      </c>
      <c r="DJ464" s="62">
        <v>0</v>
      </c>
      <c r="DK464" s="62">
        <v>0</v>
      </c>
      <c r="DL464" s="62">
        <v>0</v>
      </c>
      <c r="DM464" s="62">
        <v>0</v>
      </c>
      <c r="DN464" s="62">
        <v>0</v>
      </c>
      <c r="DO464" s="62">
        <v>13.66</v>
      </c>
      <c r="DP464" s="62">
        <v>10645</v>
      </c>
      <c r="DQ464" s="62">
        <v>47.697788002611318</v>
      </c>
      <c r="DR464" s="62">
        <v>0</v>
      </c>
      <c r="DS464" s="62">
        <v>0</v>
      </c>
      <c r="DT464" s="62">
        <v>0</v>
      </c>
      <c r="DU464" s="62">
        <v>0</v>
      </c>
      <c r="DV464" s="62">
        <v>0</v>
      </c>
      <c r="DW464" s="62">
        <v>0</v>
      </c>
      <c r="DX464" s="62">
        <v>13.518000000000001</v>
      </c>
      <c r="DY464" s="62">
        <v>50</v>
      </c>
      <c r="DZ464" s="62">
        <v>0.24482833600931084</v>
      </c>
      <c r="EA464" s="62"/>
      <c r="EB464" s="62"/>
      <c r="EC464" s="62"/>
      <c r="ED464" s="62"/>
      <c r="EE464" s="62"/>
      <c r="EF464" s="62"/>
      <c r="EG464" s="62">
        <v>13.41</v>
      </c>
      <c r="EH464" s="62">
        <v>132530</v>
      </c>
      <c r="EI464" s="62">
        <v>697.97739981913764</v>
      </c>
      <c r="EJ464" s="62"/>
      <c r="EK464" s="62">
        <v>0</v>
      </c>
      <c r="EL464" s="62">
        <v>0</v>
      </c>
      <c r="EM464" s="62">
        <v>0</v>
      </c>
      <c r="EN464" s="62">
        <v>0</v>
      </c>
      <c r="EO464" s="62">
        <v>0</v>
      </c>
      <c r="EP464" s="62">
        <v>13.32</v>
      </c>
      <c r="EQ464" s="62">
        <v>100</v>
      </c>
      <c r="ER464" s="62">
        <v>0.56122886413073425</v>
      </c>
      <c r="ES464" s="62">
        <v>13.27</v>
      </c>
      <c r="ET464" s="62">
        <v>12220</v>
      </c>
      <c r="EU464" s="62">
        <v>72.574265816078835</v>
      </c>
      <c r="EV464" s="62">
        <v>13.193</v>
      </c>
      <c r="EW464" s="62">
        <v>0</v>
      </c>
      <c r="EX464" s="62">
        <v>0</v>
      </c>
      <c r="EY464" s="62">
        <v>13.13</v>
      </c>
      <c r="EZ464" s="62">
        <v>60550</v>
      </c>
      <c r="FA464" s="62">
        <v>395.82102093905002</v>
      </c>
      <c r="FB464" s="62">
        <v>13.077999999999999</v>
      </c>
      <c r="FC464" s="62">
        <v>3000</v>
      </c>
      <c r="FD464" s="62">
        <v>20.383578350784543</v>
      </c>
      <c r="FE464" s="62">
        <v>13.031000000000001</v>
      </c>
      <c r="FF464" s="62">
        <v>610</v>
      </c>
      <c r="FG464" s="62">
        <v>4.292314656801298</v>
      </c>
      <c r="FH464" s="62">
        <v>12.987</v>
      </c>
      <c r="FI464" s="62">
        <v>0</v>
      </c>
      <c r="FJ464" s="62">
        <v>0</v>
      </c>
      <c r="FK464" s="62">
        <v>12.95</v>
      </c>
      <c r="FL464" s="76">
        <v>3320</v>
      </c>
      <c r="FM464" s="76">
        <v>24.843733227286013</v>
      </c>
      <c r="FN464" s="76">
        <v>12.917999999999999</v>
      </c>
      <c r="FO464" s="76">
        <v>0</v>
      </c>
      <c r="FP464" s="76">
        <v>0</v>
      </c>
      <c r="FQ464" s="76">
        <v>12.891</v>
      </c>
      <c r="FR464" s="76">
        <v>0</v>
      </c>
      <c r="FS464" s="76">
        <v>0</v>
      </c>
      <c r="FT464" s="76">
        <v>12.864000000000001</v>
      </c>
      <c r="FU464" s="76">
        <v>0</v>
      </c>
      <c r="FV464" s="76">
        <v>0</v>
      </c>
      <c r="FW464" s="76">
        <v>12.84</v>
      </c>
      <c r="FX464" s="76">
        <v>116665</v>
      </c>
      <c r="FY464" s="76">
        <v>949.12518923464029</v>
      </c>
      <c r="FZ464" s="76">
        <v>12.826000000000001</v>
      </c>
      <c r="GA464" s="76">
        <v>0</v>
      </c>
      <c r="GB464" s="76">
        <v>0</v>
      </c>
      <c r="GC464" s="62">
        <v>12.811999999999999</v>
      </c>
      <c r="GD464" s="62">
        <v>0</v>
      </c>
      <c r="GE464" s="62">
        <v>0</v>
      </c>
      <c r="GF464" s="62">
        <v>12.8</v>
      </c>
      <c r="GG464" s="62">
        <v>0</v>
      </c>
      <c r="GH464" s="62">
        <v>0</v>
      </c>
      <c r="GI464" s="62">
        <v>12.788</v>
      </c>
      <c r="GJ464" s="62">
        <v>80</v>
      </c>
      <c r="GK464" s="62">
        <v>0.68332619868796085</v>
      </c>
      <c r="GL464" s="62">
        <v>12.768000000000001</v>
      </c>
      <c r="GM464" s="62">
        <v>0</v>
      </c>
      <c r="GN464" s="62">
        <v>0</v>
      </c>
      <c r="GO464" s="62">
        <v>12.75</v>
      </c>
      <c r="GP464" s="62">
        <v>5310</v>
      </c>
      <c r="GQ464" s="62">
        <v>46.504712186659127</v>
      </c>
      <c r="GR464" s="62">
        <v>12.738</v>
      </c>
      <c r="GS464" s="62">
        <v>0</v>
      </c>
      <c r="GT464" s="62">
        <v>0</v>
      </c>
      <c r="GU464" s="62">
        <v>12.728</v>
      </c>
      <c r="GV464" s="62">
        <v>25</v>
      </c>
      <c r="GW464" s="62">
        <v>0.22041514314372387</v>
      </c>
      <c r="GX464" s="62">
        <v>12.718999999999999</v>
      </c>
      <c r="GY464" s="62">
        <v>0</v>
      </c>
      <c r="GZ464" s="62">
        <v>0</v>
      </c>
      <c r="HA464" s="62">
        <v>12.71</v>
      </c>
      <c r="HB464" s="62">
        <v>13405</v>
      </c>
      <c r="HC464" s="62">
        <v>117.34268520791721</v>
      </c>
      <c r="HD464" s="62">
        <v>12.71</v>
      </c>
      <c r="HE464" s="62">
        <v>0</v>
      </c>
      <c r="HF464" s="62">
        <v>0</v>
      </c>
      <c r="HG464" s="62">
        <v>0</v>
      </c>
      <c r="HH464" s="62">
        <v>0</v>
      </c>
      <c r="HI464" s="62">
        <v>0</v>
      </c>
      <c r="HJ464" s="62">
        <v>0</v>
      </c>
      <c r="HK464" s="62">
        <v>0</v>
      </c>
      <c r="HL464" s="62">
        <v>0</v>
      </c>
      <c r="HM464" s="62">
        <v>12.71</v>
      </c>
      <c r="HN464" s="62">
        <v>0</v>
      </c>
      <c r="HO464" s="62">
        <v>0</v>
      </c>
      <c r="HP464" s="62">
        <v>0</v>
      </c>
      <c r="HQ464" s="62">
        <v>0</v>
      </c>
      <c r="HR464" s="62">
        <v>0</v>
      </c>
    </row>
    <row r="465" spans="32:226" s="43" customFormat="1">
      <c r="AF465" s="54">
        <v>42681</v>
      </c>
      <c r="AG465" s="43">
        <v>13.7</v>
      </c>
      <c r="AH465" s="43">
        <v>387660</v>
      </c>
      <c r="AI465" s="43">
        <f t="shared" si="101"/>
        <v>387660</v>
      </c>
      <c r="AK465" s="58"/>
      <c r="AN465" s="43">
        <v>3.1269</v>
      </c>
      <c r="AS465" s="72">
        <v>42170</v>
      </c>
      <c r="AT465" s="62">
        <v>3117.657335053455</v>
      </c>
      <c r="AU465" s="62">
        <v>14.06</v>
      </c>
      <c r="AV465" s="62">
        <v>196785</v>
      </c>
      <c r="AW465" s="62">
        <v>28.270929518422037</v>
      </c>
      <c r="AX465" s="62">
        <v>13.646000000000001</v>
      </c>
      <c r="AY465" s="62">
        <v>31490</v>
      </c>
      <c r="AZ465" s="62">
        <v>12.42997248446814</v>
      </c>
      <c r="BA465" s="62">
        <v>14.02</v>
      </c>
      <c r="BB465" s="62">
        <v>54070</v>
      </c>
      <c r="BC465" s="62">
        <v>45.073202522041633</v>
      </c>
      <c r="BD465" s="62">
        <v>13.824</v>
      </c>
      <c r="BE465" s="62">
        <v>25665</v>
      </c>
      <c r="BF465" s="62">
        <v>15.839745126412248</v>
      </c>
      <c r="BG465" s="62">
        <v>14.154999999999999</v>
      </c>
      <c r="BH465" s="62">
        <v>800</v>
      </c>
      <c r="BI465" s="62">
        <v>0.83585013043309175</v>
      </c>
      <c r="BJ465" s="62">
        <v>14.24</v>
      </c>
      <c r="BK465" s="62">
        <v>3520</v>
      </c>
      <c r="BL465" s="62">
        <v>4.3697225506283095</v>
      </c>
      <c r="BM465" s="62">
        <v>14.32</v>
      </c>
      <c r="BN465" s="62">
        <v>175495</v>
      </c>
      <c r="BO465" s="62">
        <v>254.87447827147568</v>
      </c>
      <c r="BP465" s="62">
        <v>14.343</v>
      </c>
      <c r="BQ465" s="62">
        <v>505</v>
      </c>
      <c r="BR465" s="62">
        <v>0.82833056176337061</v>
      </c>
      <c r="BS465" s="62">
        <v>14.36</v>
      </c>
      <c r="BT465" s="62">
        <v>730</v>
      </c>
      <c r="BU465" s="62">
        <v>1.3248975510940841</v>
      </c>
      <c r="BV465" s="62">
        <v>14.36</v>
      </c>
      <c r="BW465" s="62">
        <v>28960</v>
      </c>
      <c r="BX465" s="62">
        <v>58.297433247630693</v>
      </c>
      <c r="BY465" s="62">
        <v>14.349</v>
      </c>
      <c r="BZ465" s="62">
        <v>480</v>
      </c>
      <c r="CA465" s="62">
        <v>1.050866057393844</v>
      </c>
      <c r="CB465" s="62">
        <v>14.339</v>
      </c>
      <c r="CC465" s="62">
        <v>465</v>
      </c>
      <c r="CD465" s="62">
        <v>1.1021337159477371</v>
      </c>
      <c r="CE465" s="62">
        <v>14.33</v>
      </c>
      <c r="CF465" s="62">
        <v>35200</v>
      </c>
      <c r="CG465" s="62">
        <v>89.940080651000756</v>
      </c>
      <c r="CH465" s="62">
        <v>0</v>
      </c>
      <c r="CI465" s="62">
        <v>0</v>
      </c>
      <c r="CJ465" s="62">
        <v>0</v>
      </c>
      <c r="CK465" s="62">
        <v>0</v>
      </c>
      <c r="CL465" s="62">
        <v>0</v>
      </c>
      <c r="CM465" s="62">
        <v>0</v>
      </c>
      <c r="CN465" s="62">
        <v>14.24</v>
      </c>
      <c r="CO465" s="62">
        <v>5005</v>
      </c>
      <c r="CP465" s="62">
        <v>15.412425701137328</v>
      </c>
      <c r="CQ465" s="62">
        <v>0</v>
      </c>
      <c r="CR465" s="62">
        <v>0</v>
      </c>
      <c r="CS465" s="62">
        <v>0</v>
      </c>
      <c r="CT465" s="62">
        <v>0</v>
      </c>
      <c r="CU465" s="62">
        <v>0</v>
      </c>
      <c r="CV465" s="62">
        <v>0</v>
      </c>
      <c r="CW465" s="62">
        <v>0</v>
      </c>
      <c r="CX465" s="62">
        <v>196785</v>
      </c>
      <c r="CY465" s="62">
        <v>698.02896772415795</v>
      </c>
      <c r="CZ465" s="62">
        <v>0</v>
      </c>
      <c r="DA465" s="62">
        <v>0</v>
      </c>
      <c r="DB465" s="62">
        <v>0</v>
      </c>
      <c r="DC465" s="62">
        <v>0</v>
      </c>
      <c r="DD465" s="62">
        <v>0</v>
      </c>
      <c r="DE465" s="62">
        <v>0</v>
      </c>
      <c r="DF465" s="62">
        <v>13.87</v>
      </c>
      <c r="DG465" s="62">
        <v>1400</v>
      </c>
      <c r="DH465" s="62">
        <v>5.6152024913725898</v>
      </c>
      <c r="DI465" s="62">
        <v>0</v>
      </c>
      <c r="DJ465" s="62">
        <v>0</v>
      </c>
      <c r="DK465" s="62">
        <v>0</v>
      </c>
      <c r="DL465" s="62">
        <v>0</v>
      </c>
      <c r="DM465" s="62">
        <v>0</v>
      </c>
      <c r="DN465" s="62">
        <v>0</v>
      </c>
      <c r="DO465" s="62">
        <v>13.74</v>
      </c>
      <c r="DP465" s="62">
        <v>8225</v>
      </c>
      <c r="DQ465" s="62">
        <v>36.380517768564175</v>
      </c>
      <c r="DR465" s="62">
        <v>0</v>
      </c>
      <c r="DS465" s="62">
        <v>0</v>
      </c>
      <c r="DT465" s="62">
        <v>0</v>
      </c>
      <c r="DU465" s="62">
        <v>0</v>
      </c>
      <c r="DV465" s="62">
        <v>0</v>
      </c>
      <c r="DW465" s="62">
        <v>0</v>
      </c>
      <c r="DX465" s="62">
        <v>13.6</v>
      </c>
      <c r="DY465" s="62">
        <v>1545</v>
      </c>
      <c r="DZ465" s="62">
        <v>7.4645830854933415</v>
      </c>
      <c r="EA465" s="62"/>
      <c r="EB465" s="62"/>
      <c r="EC465" s="62"/>
      <c r="ED465" s="62"/>
      <c r="EE465" s="62"/>
      <c r="EF465" s="62"/>
      <c r="EG465" s="62">
        <v>13.47</v>
      </c>
      <c r="EH465" s="62">
        <v>115300</v>
      </c>
      <c r="EI465" s="62">
        <v>599.36795382713171</v>
      </c>
      <c r="EJ465" s="62"/>
      <c r="EK465" s="62">
        <v>0</v>
      </c>
      <c r="EL465" s="62">
        <v>0</v>
      </c>
      <c r="EM465" s="62">
        <v>0</v>
      </c>
      <c r="EN465" s="62">
        <v>0</v>
      </c>
      <c r="EO465" s="62">
        <v>0</v>
      </c>
      <c r="EP465" s="62">
        <v>13.38</v>
      </c>
      <c r="EQ465" s="62">
        <v>1950</v>
      </c>
      <c r="ER465" s="62">
        <v>10.799353876960012</v>
      </c>
      <c r="ES465" s="62">
        <v>13.33</v>
      </c>
      <c r="ET465" s="62">
        <v>9435</v>
      </c>
      <c r="EU465" s="62">
        <v>55.280043216304335</v>
      </c>
      <c r="EV465" s="62">
        <v>13.25</v>
      </c>
      <c r="EW465" s="62">
        <v>250</v>
      </c>
      <c r="EX465" s="62">
        <v>1.5423155948841236</v>
      </c>
      <c r="EY465" s="62">
        <v>13.19</v>
      </c>
      <c r="EZ465" s="62">
        <v>43520</v>
      </c>
      <c r="FA465" s="62">
        <v>280.53954325124562</v>
      </c>
      <c r="FB465" s="62">
        <v>13.135</v>
      </c>
      <c r="FC465" s="62">
        <v>35</v>
      </c>
      <c r="FD465" s="62">
        <v>0.23448550929006368</v>
      </c>
      <c r="FE465" s="62">
        <v>13.085000000000001</v>
      </c>
      <c r="FF465" s="62">
        <v>6520</v>
      </c>
      <c r="FG465" s="62">
        <v>45.234987545125996</v>
      </c>
      <c r="FH465" s="62">
        <v>13.039</v>
      </c>
      <c r="FI465" s="62">
        <v>10</v>
      </c>
      <c r="FJ465" s="62">
        <v>7.1706680621814289E-2</v>
      </c>
      <c r="FK465" s="62">
        <v>13</v>
      </c>
      <c r="FL465" s="76">
        <v>850</v>
      </c>
      <c r="FM465" s="76">
        <v>6.2703633952177178</v>
      </c>
      <c r="FN465" s="76">
        <v>12.968</v>
      </c>
      <c r="FO465" s="76">
        <v>15</v>
      </c>
      <c r="FP465" s="76">
        <v>0.11338066765108669</v>
      </c>
      <c r="FQ465" s="76">
        <v>12.941000000000001</v>
      </c>
      <c r="FR465" s="76">
        <v>5</v>
      </c>
      <c r="FS465" s="76">
        <v>3.8605949367501682E-2</v>
      </c>
      <c r="FT465" s="76">
        <v>12.914</v>
      </c>
      <c r="FU465" s="76">
        <v>5</v>
      </c>
      <c r="FV465" s="76">
        <v>3.9391468201172397E-2</v>
      </c>
      <c r="FW465" s="76">
        <v>12.89</v>
      </c>
      <c r="FX465" s="76">
        <v>85415</v>
      </c>
      <c r="FY465" s="76">
        <v>684.62494677322741</v>
      </c>
      <c r="FZ465" s="76">
        <v>12.879</v>
      </c>
      <c r="GA465" s="76">
        <v>5</v>
      </c>
      <c r="GB465" s="76">
        <v>4.0645887851477436E-2</v>
      </c>
      <c r="GC465" s="62">
        <v>12.869</v>
      </c>
      <c r="GD465" s="62">
        <v>0</v>
      </c>
      <c r="GE465" s="62">
        <v>0</v>
      </c>
      <c r="GF465" s="62">
        <v>12.859</v>
      </c>
      <c r="GG465" s="62">
        <v>0</v>
      </c>
      <c r="GH465" s="62">
        <v>0</v>
      </c>
      <c r="GI465" s="62">
        <v>12.85</v>
      </c>
      <c r="GJ465" s="62">
        <v>85</v>
      </c>
      <c r="GK465" s="62">
        <v>0.71434139563038335</v>
      </c>
      <c r="GL465" s="62">
        <v>12.834</v>
      </c>
      <c r="GM465" s="62">
        <v>0</v>
      </c>
      <c r="GN465" s="62">
        <v>0</v>
      </c>
      <c r="GO465" s="62">
        <v>12.82</v>
      </c>
      <c r="GP465" s="62">
        <v>5930</v>
      </c>
      <c r="GQ465" s="62">
        <v>51.035286491073911</v>
      </c>
      <c r="GR465" s="62">
        <v>12.802</v>
      </c>
      <c r="GS465" s="62">
        <v>0</v>
      </c>
      <c r="GT465" s="62">
        <v>0</v>
      </c>
      <c r="GU465" s="62">
        <v>12.78</v>
      </c>
      <c r="GV465" s="62">
        <v>25</v>
      </c>
      <c r="GW465" s="62">
        <v>0.21678104814377161</v>
      </c>
      <c r="GX465" s="62">
        <v>12.77</v>
      </c>
      <c r="GY465" s="62">
        <v>0</v>
      </c>
      <c r="GZ465" s="62">
        <v>0</v>
      </c>
      <c r="HA465" s="62">
        <v>12.76</v>
      </c>
      <c r="HB465" s="62">
        <v>12125</v>
      </c>
      <c r="HC465" s="62">
        <v>104.35386331608902</v>
      </c>
      <c r="HD465" s="62">
        <v>12.76</v>
      </c>
      <c r="HE465" s="62">
        <v>0</v>
      </c>
      <c r="HF465" s="62">
        <v>0</v>
      </c>
      <c r="HG465" s="62">
        <v>0</v>
      </c>
      <c r="HH465" s="62">
        <v>0</v>
      </c>
      <c r="HI465" s="62">
        <v>0</v>
      </c>
      <c r="HJ465" s="62">
        <v>0</v>
      </c>
      <c r="HK465" s="62">
        <v>0</v>
      </c>
      <c r="HL465" s="62">
        <v>0</v>
      </c>
      <c r="HM465" s="62">
        <v>12.76</v>
      </c>
      <c r="HN465" s="62">
        <v>0</v>
      </c>
      <c r="HO465" s="62">
        <v>0</v>
      </c>
      <c r="HP465" s="62">
        <v>0</v>
      </c>
      <c r="HQ465" s="62">
        <v>0</v>
      </c>
      <c r="HR465" s="62">
        <v>0</v>
      </c>
    </row>
    <row r="466" spans="32:226" s="43" customFormat="1">
      <c r="AF466" s="54">
        <v>42682</v>
      </c>
      <c r="AG466" s="43">
        <v>13.693</v>
      </c>
      <c r="AH466" s="43">
        <v>52355</v>
      </c>
      <c r="AI466" s="43">
        <f t="shared" si="101"/>
        <v>52355</v>
      </c>
      <c r="AK466" s="58"/>
      <c r="AN466" s="43">
        <v>3.1196999999999999</v>
      </c>
      <c r="AS466" s="72">
        <v>42167</v>
      </c>
      <c r="AT466" s="62">
        <v>4092.456915378662</v>
      </c>
      <c r="AU466" s="62">
        <v>13.88</v>
      </c>
      <c r="AV466" s="62">
        <v>275660</v>
      </c>
      <c r="AW466" s="62">
        <v>42.796178139637227</v>
      </c>
      <c r="AX466" s="62">
        <v>13.645</v>
      </c>
      <c r="AY466" s="62">
        <v>13455</v>
      </c>
      <c r="AZ466" s="62">
        <v>5.4684660621218466</v>
      </c>
      <c r="BA466" s="62">
        <v>14</v>
      </c>
      <c r="BB466" s="62">
        <v>151965</v>
      </c>
      <c r="BC466" s="62">
        <v>128.56217852867752</v>
      </c>
      <c r="BD466" s="62">
        <v>13.821</v>
      </c>
      <c r="BE466" s="62">
        <v>12545</v>
      </c>
      <c r="BF466" s="62">
        <v>7.8926494596100323</v>
      </c>
      <c r="BG466" s="62">
        <v>14.103999999999999</v>
      </c>
      <c r="BH466" s="62">
        <v>65</v>
      </c>
      <c r="BI466" s="62">
        <v>6.8763927766214372E-2</v>
      </c>
      <c r="BJ466" s="62">
        <v>14.17</v>
      </c>
      <c r="BK466" s="62">
        <v>1355</v>
      </c>
      <c r="BL466" s="62">
        <v>1.7007851440529704</v>
      </c>
      <c r="BM466" s="62">
        <v>14.25</v>
      </c>
      <c r="BN466" s="62">
        <v>203420</v>
      </c>
      <c r="BO466" s="62">
        <v>298.33959764532256</v>
      </c>
      <c r="BP466" s="62">
        <v>14.259</v>
      </c>
      <c r="BQ466" s="62">
        <v>1755</v>
      </c>
      <c r="BR466" s="62">
        <v>2.9051802030147393</v>
      </c>
      <c r="BS466" s="62">
        <v>14.265000000000001</v>
      </c>
      <c r="BT466" s="62">
        <v>5015</v>
      </c>
      <c r="BU466" s="62">
        <v>9.1817722106242812</v>
      </c>
      <c r="BV466" s="62">
        <v>14.265000000000001</v>
      </c>
      <c r="BW466" s="62">
        <v>27725</v>
      </c>
      <c r="BX466" s="62">
        <v>56.271524163462153</v>
      </c>
      <c r="BY466" s="62">
        <v>14.244</v>
      </c>
      <c r="BZ466" s="62">
        <v>70</v>
      </c>
      <c r="CA466" s="62">
        <v>0.15448209919939715</v>
      </c>
      <c r="CB466" s="62">
        <v>14.226000000000001</v>
      </c>
      <c r="CC466" s="62">
        <v>90</v>
      </c>
      <c r="CD466" s="62">
        <v>0.21499226554301165</v>
      </c>
      <c r="CE466" s="62">
        <v>14.21</v>
      </c>
      <c r="CF466" s="62">
        <v>52215</v>
      </c>
      <c r="CG466" s="62">
        <v>134.44649991611556</v>
      </c>
      <c r="CH466" s="62">
        <v>0</v>
      </c>
      <c r="CI466" s="62">
        <v>0</v>
      </c>
      <c r="CJ466" s="62">
        <v>0</v>
      </c>
      <c r="CK466" s="62">
        <v>0</v>
      </c>
      <c r="CL466" s="62">
        <v>0</v>
      </c>
      <c r="CM466" s="62">
        <v>0</v>
      </c>
      <c r="CN466" s="62">
        <v>14.09</v>
      </c>
      <c r="CO466" s="62">
        <v>1825</v>
      </c>
      <c r="CP466" s="62">
        <v>5.6641620622576498</v>
      </c>
      <c r="CQ466" s="62">
        <v>0</v>
      </c>
      <c r="CR466" s="62">
        <v>0</v>
      </c>
      <c r="CS466" s="62">
        <v>0</v>
      </c>
      <c r="CT466" s="62">
        <v>0</v>
      </c>
      <c r="CU466" s="62">
        <v>0</v>
      </c>
      <c r="CV466" s="62">
        <v>0</v>
      </c>
      <c r="CW466" s="62">
        <v>0</v>
      </c>
      <c r="CX466" s="62">
        <v>275660</v>
      </c>
      <c r="CY466" s="62">
        <v>986.03387227287783</v>
      </c>
      <c r="CZ466" s="62">
        <v>0</v>
      </c>
      <c r="DA466" s="62">
        <v>0</v>
      </c>
      <c r="DB466" s="62">
        <v>0</v>
      </c>
      <c r="DC466" s="62">
        <v>0</v>
      </c>
      <c r="DD466" s="62">
        <v>0</v>
      </c>
      <c r="DE466" s="62">
        <v>0</v>
      </c>
      <c r="DF466" s="62">
        <v>13.695</v>
      </c>
      <c r="DG466" s="62">
        <v>1300</v>
      </c>
      <c r="DH466" s="62">
        <v>5.2576071490504814</v>
      </c>
      <c r="DI466" s="62">
        <v>0</v>
      </c>
      <c r="DJ466" s="62">
        <v>0</v>
      </c>
      <c r="DK466" s="62">
        <v>0</v>
      </c>
      <c r="DL466" s="62">
        <v>0</v>
      </c>
      <c r="DM466" s="62">
        <v>0</v>
      </c>
      <c r="DN466" s="62">
        <v>0</v>
      </c>
      <c r="DO466" s="62">
        <v>13.56</v>
      </c>
      <c r="DP466" s="62">
        <v>11935</v>
      </c>
      <c r="DQ466" s="62">
        <v>53.244471371474297</v>
      </c>
      <c r="DR466" s="62">
        <v>0</v>
      </c>
      <c r="DS466" s="62">
        <v>0</v>
      </c>
      <c r="DT466" s="62">
        <v>0</v>
      </c>
      <c r="DU466" s="62">
        <v>0</v>
      </c>
      <c r="DV466" s="62">
        <v>0</v>
      </c>
      <c r="DW466" s="62">
        <v>0</v>
      </c>
      <c r="DX466" s="62">
        <v>13.401</v>
      </c>
      <c r="DY466" s="62">
        <v>275</v>
      </c>
      <c r="DZ466" s="62">
        <v>1.3410850316247587</v>
      </c>
      <c r="EA466" s="62"/>
      <c r="EB466" s="62"/>
      <c r="EC466" s="62"/>
      <c r="ED466" s="62"/>
      <c r="EE466" s="62"/>
      <c r="EF466" s="62"/>
      <c r="EG466" s="62">
        <v>13.28</v>
      </c>
      <c r="EH466" s="62">
        <v>154305</v>
      </c>
      <c r="EI466" s="62">
        <v>809.63000612525843</v>
      </c>
      <c r="EJ466" s="62"/>
      <c r="EK466" s="62">
        <v>0</v>
      </c>
      <c r="EL466" s="62">
        <v>0</v>
      </c>
      <c r="EM466" s="62">
        <v>0</v>
      </c>
      <c r="EN466" s="62">
        <v>0</v>
      </c>
      <c r="EO466" s="62">
        <v>0</v>
      </c>
      <c r="EP466" s="62">
        <v>13.2</v>
      </c>
      <c r="EQ466" s="62">
        <v>1060</v>
      </c>
      <c r="ER466" s="62">
        <v>5.9249810158017384</v>
      </c>
      <c r="ES466" s="62">
        <v>13.14</v>
      </c>
      <c r="ET466" s="62">
        <v>5720</v>
      </c>
      <c r="EU466" s="62">
        <v>33.84691670553272</v>
      </c>
      <c r="EV466" s="62">
        <v>13.058</v>
      </c>
      <c r="EW466" s="62">
        <v>220</v>
      </c>
      <c r="EX466" s="62">
        <v>1.3712929704423851</v>
      </c>
      <c r="EY466" s="62">
        <v>12.99</v>
      </c>
      <c r="EZ466" s="62">
        <v>75135</v>
      </c>
      <c r="FA466" s="62">
        <v>489.67618675489757</v>
      </c>
      <c r="FB466" s="62">
        <v>12.94</v>
      </c>
      <c r="FC466" s="62">
        <v>240</v>
      </c>
      <c r="FD466" s="62">
        <v>1.6258710785186237</v>
      </c>
      <c r="FE466" s="62">
        <v>12.895</v>
      </c>
      <c r="FF466" s="62">
        <v>125</v>
      </c>
      <c r="FG466" s="62">
        <v>0.87705327156039892</v>
      </c>
      <c r="FH466" s="62">
        <v>12.853999999999999</v>
      </c>
      <c r="FI466" s="62">
        <v>30</v>
      </c>
      <c r="FJ466" s="62">
        <v>0.21758831262606629</v>
      </c>
      <c r="FK466" s="62">
        <v>12.818</v>
      </c>
      <c r="FL466" s="76">
        <v>4470</v>
      </c>
      <c r="FM466" s="76">
        <v>33.360466713386664</v>
      </c>
      <c r="FN466" s="76">
        <v>12.787000000000001</v>
      </c>
      <c r="FO466" s="76">
        <v>35</v>
      </c>
      <c r="FP466" s="76">
        <v>0.26773101359889018</v>
      </c>
      <c r="FQ466" s="76">
        <v>12.76</v>
      </c>
      <c r="FR466" s="76">
        <v>30</v>
      </c>
      <c r="FS466" s="76">
        <v>0.23449902378039783</v>
      </c>
      <c r="FT466" s="76">
        <v>12.733000000000001</v>
      </c>
      <c r="FU466" s="76">
        <v>25</v>
      </c>
      <c r="FV466" s="76">
        <v>0.1994674977034937</v>
      </c>
      <c r="FW466" s="76">
        <v>12.71</v>
      </c>
      <c r="FX466" s="76">
        <v>101605</v>
      </c>
      <c r="FY466" s="76">
        <v>825.02902450588135</v>
      </c>
      <c r="FZ466" s="76">
        <v>12.699</v>
      </c>
      <c r="GA466" s="76">
        <v>30</v>
      </c>
      <c r="GB466" s="76">
        <v>0.24714895877181564</v>
      </c>
      <c r="GC466" s="62">
        <v>12.689</v>
      </c>
      <c r="GD466" s="62">
        <v>15</v>
      </c>
      <c r="GE466" s="62">
        <v>0.12517680515069296</v>
      </c>
      <c r="GF466" s="62">
        <v>12.679</v>
      </c>
      <c r="GG466" s="62">
        <v>0</v>
      </c>
      <c r="GH466" s="62">
        <v>0</v>
      </c>
      <c r="GI466" s="62">
        <v>12.67</v>
      </c>
      <c r="GJ466" s="62">
        <v>110</v>
      </c>
      <c r="GK466" s="62">
        <v>0.93790843937298729</v>
      </c>
      <c r="GL466" s="62">
        <v>12.654</v>
      </c>
      <c r="GM466" s="62">
        <v>5</v>
      </c>
      <c r="GN466" s="62">
        <v>4.3277771809843997E-2</v>
      </c>
      <c r="GO466" s="62">
        <v>12.64</v>
      </c>
      <c r="GP466" s="62">
        <v>6745</v>
      </c>
      <c r="GQ466" s="62">
        <v>58.984288250394705</v>
      </c>
      <c r="GR466" s="62">
        <v>12.625</v>
      </c>
      <c r="GS466" s="62">
        <v>5</v>
      </c>
      <c r="GT466" s="62">
        <v>4.3984048108715978E-2</v>
      </c>
      <c r="GU466" s="62">
        <v>12.612</v>
      </c>
      <c r="GV466" s="62">
        <v>20</v>
      </c>
      <c r="GW466" s="62">
        <v>0.17630752037098132</v>
      </c>
      <c r="GX466" s="62">
        <v>12.600999999999999</v>
      </c>
      <c r="GY466" s="62">
        <v>0</v>
      </c>
      <c r="GZ466" s="62">
        <v>0</v>
      </c>
      <c r="HA466" s="62">
        <v>12.59</v>
      </c>
      <c r="HB466" s="62">
        <v>10280</v>
      </c>
      <c r="HC466" s="62">
        <v>90.093470943261394</v>
      </c>
      <c r="HD466" s="62">
        <v>12.59</v>
      </c>
      <c r="HE466" s="62">
        <v>0</v>
      </c>
      <c r="HF466" s="62">
        <v>0</v>
      </c>
      <c r="HG466" s="62">
        <v>0</v>
      </c>
      <c r="HH466" s="62">
        <v>0</v>
      </c>
      <c r="HI466" s="62">
        <v>0</v>
      </c>
      <c r="HJ466" s="62">
        <v>0</v>
      </c>
      <c r="HK466" s="62">
        <v>0</v>
      </c>
      <c r="HL466" s="62">
        <v>0</v>
      </c>
      <c r="HM466" s="62">
        <v>12.59</v>
      </c>
      <c r="HN466" s="62">
        <v>0</v>
      </c>
      <c r="HO466" s="62">
        <v>0</v>
      </c>
      <c r="HP466" s="62">
        <v>0</v>
      </c>
      <c r="HQ466" s="62">
        <v>0</v>
      </c>
      <c r="HR466" s="62">
        <v>0</v>
      </c>
    </row>
    <row r="467" spans="32:226" s="43" customFormat="1">
      <c r="AF467" s="54">
        <v>42683</v>
      </c>
      <c r="AG467" s="43">
        <v>13.689</v>
      </c>
      <c r="AH467" s="43">
        <v>169305</v>
      </c>
      <c r="AI467" s="43">
        <f t="shared" si="101"/>
        <v>169305</v>
      </c>
      <c r="AK467" s="58"/>
      <c r="AN467" s="43">
        <v>3.09</v>
      </c>
      <c r="AS467" s="72">
        <v>42166</v>
      </c>
      <c r="AT467" s="62">
        <v>6726.0534341938046</v>
      </c>
      <c r="AU467" s="62">
        <v>13.89</v>
      </c>
      <c r="AV467" s="62">
        <v>377470</v>
      </c>
      <c r="AW467" s="62">
        <v>63.352951191679757</v>
      </c>
      <c r="AX467" s="62">
        <v>13.647</v>
      </c>
      <c r="AY467" s="62">
        <v>37555</v>
      </c>
      <c r="AZ467" s="62">
        <v>15.818182366756028</v>
      </c>
      <c r="BA467" s="62">
        <v>13.99</v>
      </c>
      <c r="BB467" s="62">
        <v>304675</v>
      </c>
      <c r="BC467" s="62">
        <v>263.41960668300516</v>
      </c>
      <c r="BD467" s="62">
        <v>13.831</v>
      </c>
      <c r="BE467" s="62">
        <v>116585</v>
      </c>
      <c r="BF467" s="62">
        <v>75.284055420531431</v>
      </c>
      <c r="BG467" s="62">
        <v>14.106</v>
      </c>
      <c r="BH467" s="62">
        <v>0</v>
      </c>
      <c r="BI467" s="62">
        <v>0</v>
      </c>
      <c r="BJ467" s="62">
        <v>14.18</v>
      </c>
      <c r="BK467" s="62">
        <v>500</v>
      </c>
      <c r="BL467" s="62">
        <v>0.63848979156212859</v>
      </c>
      <c r="BM467" s="62">
        <v>14.25</v>
      </c>
      <c r="BN467" s="62">
        <v>273445</v>
      </c>
      <c r="BO467" s="62">
        <v>407.53010348976272</v>
      </c>
      <c r="BP467" s="62">
        <v>14.260999999999999</v>
      </c>
      <c r="BQ467" s="62">
        <v>40</v>
      </c>
      <c r="BR467" s="62">
        <v>6.7226522580006928E-2</v>
      </c>
      <c r="BS467" s="62">
        <v>14.27</v>
      </c>
      <c r="BT467" s="62">
        <v>21255</v>
      </c>
      <c r="BU467" s="62">
        <v>39.482196924703075</v>
      </c>
      <c r="BV467" s="62">
        <v>14.28</v>
      </c>
      <c r="BW467" s="62">
        <v>17960</v>
      </c>
      <c r="BX467" s="62">
        <v>36.955490237944232</v>
      </c>
      <c r="BY467" s="62">
        <v>14.257</v>
      </c>
      <c r="BZ467" s="62">
        <v>0</v>
      </c>
      <c r="CA467" s="62">
        <v>0</v>
      </c>
      <c r="CB467" s="62">
        <v>14.237</v>
      </c>
      <c r="CC467" s="62">
        <v>210</v>
      </c>
      <c r="CD467" s="62">
        <v>0.50818112147045191</v>
      </c>
      <c r="CE467" s="62">
        <v>14.22</v>
      </c>
      <c r="CF467" s="62">
        <v>62070</v>
      </c>
      <c r="CG467" s="62">
        <v>161.84997822037741</v>
      </c>
      <c r="CH467" s="62">
        <v>0</v>
      </c>
      <c r="CI467" s="62">
        <v>0</v>
      </c>
      <c r="CJ467" s="62">
        <v>0</v>
      </c>
      <c r="CK467" s="62">
        <v>0</v>
      </c>
      <c r="CL467" s="62">
        <v>0</v>
      </c>
      <c r="CM467" s="62">
        <v>0</v>
      </c>
      <c r="CN467" s="62">
        <v>14.1</v>
      </c>
      <c r="CO467" s="62">
        <v>12605</v>
      </c>
      <c r="CP467" s="62">
        <v>39.588104690615772</v>
      </c>
      <c r="CQ467" s="62">
        <v>0</v>
      </c>
      <c r="CR467" s="62">
        <v>0</v>
      </c>
      <c r="CS467" s="62">
        <v>0</v>
      </c>
      <c r="CT467" s="62">
        <v>0</v>
      </c>
      <c r="CU467" s="62">
        <v>0</v>
      </c>
      <c r="CV467" s="62">
        <v>0</v>
      </c>
      <c r="CW467" s="62">
        <v>0</v>
      </c>
      <c r="CX467" s="62">
        <v>377470</v>
      </c>
      <c r="CY467" s="62">
        <v>1365.6510920181488</v>
      </c>
      <c r="CZ467" s="62">
        <v>0</v>
      </c>
      <c r="DA467" s="62">
        <v>0</v>
      </c>
      <c r="DB467" s="62">
        <v>0</v>
      </c>
      <c r="DC467" s="62">
        <v>0</v>
      </c>
      <c r="DD467" s="62">
        <v>0</v>
      </c>
      <c r="DE467" s="62">
        <v>0</v>
      </c>
      <c r="DF467" s="62">
        <v>13.728</v>
      </c>
      <c r="DG467" s="62">
        <v>835</v>
      </c>
      <c r="DH467" s="62">
        <v>3.4124097158165245</v>
      </c>
      <c r="DI467" s="62">
        <v>0</v>
      </c>
      <c r="DJ467" s="62">
        <v>0</v>
      </c>
      <c r="DK467" s="62">
        <v>0</v>
      </c>
      <c r="DL467" s="62">
        <v>0</v>
      </c>
      <c r="DM467" s="62">
        <v>0</v>
      </c>
      <c r="DN467" s="62">
        <v>0</v>
      </c>
      <c r="DO467" s="62">
        <v>13.61</v>
      </c>
      <c r="DP467" s="62">
        <v>19640</v>
      </c>
      <c r="DQ467" s="62">
        <v>88.46751994603062</v>
      </c>
      <c r="DR467" s="62">
        <v>0</v>
      </c>
      <c r="DS467" s="62">
        <v>0</v>
      </c>
      <c r="DT467" s="62">
        <v>0</v>
      </c>
      <c r="DU467" s="62">
        <v>0</v>
      </c>
      <c r="DV467" s="62">
        <v>0</v>
      </c>
      <c r="DW467" s="62">
        <v>0</v>
      </c>
      <c r="DX467" s="62">
        <v>13.468</v>
      </c>
      <c r="DY467" s="62">
        <v>1565</v>
      </c>
      <c r="DZ467" s="62">
        <v>7.6996944372244194</v>
      </c>
      <c r="EA467" s="62"/>
      <c r="EB467" s="62"/>
      <c r="EC467" s="62"/>
      <c r="ED467" s="62"/>
      <c r="EE467" s="62"/>
      <c r="EF467" s="62"/>
      <c r="EG467" s="62">
        <v>13.36</v>
      </c>
      <c r="EH467" s="62">
        <v>222020</v>
      </c>
      <c r="EI467" s="62">
        <v>1174.4247464855687</v>
      </c>
      <c r="EJ467" s="62"/>
      <c r="EK467" s="62">
        <v>0</v>
      </c>
      <c r="EL467" s="62">
        <v>0</v>
      </c>
      <c r="EM467" s="62">
        <v>0</v>
      </c>
      <c r="EN467" s="62">
        <v>0</v>
      </c>
      <c r="EO467" s="62">
        <v>0</v>
      </c>
      <c r="EP467" s="62">
        <v>13.29</v>
      </c>
      <c r="EQ467" s="62">
        <v>650</v>
      </c>
      <c r="ER467" s="62">
        <v>3.6605225577509914</v>
      </c>
      <c r="ES467" s="62">
        <v>13.25</v>
      </c>
      <c r="ET467" s="62">
        <v>15510</v>
      </c>
      <c r="EU467" s="62">
        <v>92.3711816950062</v>
      </c>
      <c r="EV467" s="62">
        <v>13.16</v>
      </c>
      <c r="EW467" s="62">
        <v>25</v>
      </c>
      <c r="EX467" s="62">
        <v>0.15683039224914133</v>
      </c>
      <c r="EY467" s="62">
        <v>13.08</v>
      </c>
      <c r="EZ467" s="62">
        <v>113835</v>
      </c>
      <c r="FA467" s="62">
        <v>746.79574207156975</v>
      </c>
      <c r="FB467" s="62">
        <v>13.028</v>
      </c>
      <c r="FC467" s="62">
        <v>0</v>
      </c>
      <c r="FD467" s="62">
        <v>0</v>
      </c>
      <c r="FE467" s="62">
        <v>12.981</v>
      </c>
      <c r="FF467" s="62">
        <v>0</v>
      </c>
      <c r="FG467" s="62">
        <v>0</v>
      </c>
      <c r="FH467" s="62">
        <v>12.936999999999999</v>
      </c>
      <c r="FI467" s="62">
        <v>0</v>
      </c>
      <c r="FJ467" s="62">
        <v>0</v>
      </c>
      <c r="FK467" s="62">
        <v>12.9</v>
      </c>
      <c r="FL467" s="76">
        <v>4240</v>
      </c>
      <c r="FM467" s="76">
        <v>31.832119662301281</v>
      </c>
      <c r="FN467" s="76">
        <v>12.871</v>
      </c>
      <c r="FO467" s="76">
        <v>0</v>
      </c>
      <c r="FP467" s="76">
        <v>0</v>
      </c>
      <c r="FQ467" s="76">
        <v>12.846</v>
      </c>
      <c r="FR467" s="76">
        <v>0</v>
      </c>
      <c r="FS467" s="76">
        <v>0</v>
      </c>
      <c r="FT467" s="76">
        <v>12.821</v>
      </c>
      <c r="FU467" s="76">
        <v>0</v>
      </c>
      <c r="FV467" s="76">
        <v>0</v>
      </c>
      <c r="FW467" s="76">
        <v>12.8</v>
      </c>
      <c r="FX467" s="76">
        <v>218875</v>
      </c>
      <c r="FY467" s="76">
        <v>1785.4228625199994</v>
      </c>
      <c r="FZ467" s="76">
        <v>12.789</v>
      </c>
      <c r="GA467" s="76">
        <v>0</v>
      </c>
      <c r="GB467" s="76">
        <v>0</v>
      </c>
      <c r="GC467" s="62">
        <v>12.779</v>
      </c>
      <c r="GD467" s="62">
        <v>0</v>
      </c>
      <c r="GE467" s="62">
        <v>0</v>
      </c>
      <c r="GF467" s="62">
        <v>12.769</v>
      </c>
      <c r="GG467" s="62">
        <v>0</v>
      </c>
      <c r="GH467" s="62">
        <v>0</v>
      </c>
      <c r="GI467" s="62">
        <v>12.76</v>
      </c>
      <c r="GJ467" s="62">
        <v>300</v>
      </c>
      <c r="GK467" s="62">
        <v>2.5673603457383174</v>
      </c>
      <c r="GL467" s="62">
        <v>12.744</v>
      </c>
      <c r="GM467" s="62">
        <v>0</v>
      </c>
      <c r="GN467" s="62">
        <v>0</v>
      </c>
      <c r="GO467" s="62">
        <v>12.73</v>
      </c>
      <c r="GP467" s="62">
        <v>11825</v>
      </c>
      <c r="GQ467" s="62">
        <v>103.6985722549271</v>
      </c>
      <c r="GR467" s="62">
        <v>12.715</v>
      </c>
      <c r="GS467" s="62">
        <v>0</v>
      </c>
      <c r="GT467" s="62">
        <v>0</v>
      </c>
      <c r="GU467" s="62">
        <v>12.702</v>
      </c>
      <c r="GV467" s="62">
        <v>120</v>
      </c>
      <c r="GW467" s="62">
        <v>1.0599116693066888</v>
      </c>
      <c r="GX467" s="62">
        <v>12.691000000000001</v>
      </c>
      <c r="GY467" s="62">
        <v>0</v>
      </c>
      <c r="GZ467" s="62">
        <v>0</v>
      </c>
      <c r="HA467" s="62">
        <v>12.68</v>
      </c>
      <c r="HB467" s="62">
        <v>24430</v>
      </c>
      <c r="HC467" s="62">
        <v>214.33830176117976</v>
      </c>
      <c r="HD467" s="62">
        <v>12.68</v>
      </c>
      <c r="HE467" s="62">
        <v>0</v>
      </c>
      <c r="HF467" s="62">
        <v>0</v>
      </c>
      <c r="HG467" s="62">
        <v>0</v>
      </c>
      <c r="HH467" s="62">
        <v>0</v>
      </c>
      <c r="HI467" s="62">
        <v>0</v>
      </c>
      <c r="HJ467" s="62">
        <v>0</v>
      </c>
      <c r="HK467" s="62">
        <v>0</v>
      </c>
      <c r="HL467" s="62">
        <v>0</v>
      </c>
      <c r="HM467" s="62">
        <v>12.68</v>
      </c>
      <c r="HN467" s="62">
        <v>0</v>
      </c>
      <c r="HO467" s="62">
        <v>0</v>
      </c>
      <c r="HP467" s="62">
        <v>0</v>
      </c>
      <c r="HQ467" s="62">
        <v>0</v>
      </c>
      <c r="HR467" s="62">
        <v>0</v>
      </c>
    </row>
    <row r="468" spans="32:226" s="43" customFormat="1">
      <c r="AF468" s="54">
        <v>42684</v>
      </c>
      <c r="AG468" s="43">
        <v>13.7</v>
      </c>
      <c r="AH468" s="43">
        <v>238585</v>
      </c>
      <c r="AI468" s="43">
        <f t="shared" si="101"/>
        <v>238585</v>
      </c>
      <c r="AK468" s="58"/>
      <c r="AN468" s="43">
        <v>3.1181000000000001</v>
      </c>
      <c r="AS468" s="72">
        <v>42165</v>
      </c>
      <c r="AT468" s="62">
        <v>5481.8582717375039</v>
      </c>
      <c r="AU468" s="62">
        <v>13.76</v>
      </c>
      <c r="AV468" s="62">
        <v>351540</v>
      </c>
      <c r="AW468" s="62">
        <v>62.410789242983483</v>
      </c>
      <c r="AX468" s="62">
        <v>13.644</v>
      </c>
      <c r="AY468" s="62">
        <v>224430</v>
      </c>
      <c r="AZ468" s="62">
        <v>96.097467459484605</v>
      </c>
      <c r="BA468" s="62">
        <v>13.96</v>
      </c>
      <c r="BB468" s="62">
        <v>210490</v>
      </c>
      <c r="BC468" s="62">
        <v>182.57092343476216</v>
      </c>
      <c r="BD468" s="62">
        <v>13.821999999999999</v>
      </c>
      <c r="BE468" s="62">
        <v>153775</v>
      </c>
      <c r="BF468" s="62">
        <v>100.03062946151199</v>
      </c>
      <c r="BG468" s="62">
        <v>14.045999999999999</v>
      </c>
      <c r="BH468" s="62">
        <v>1100</v>
      </c>
      <c r="BI468" s="62">
        <v>1.1871849661216092</v>
      </c>
      <c r="BJ468" s="62">
        <v>14.1</v>
      </c>
      <c r="BK468" s="62">
        <v>2480</v>
      </c>
      <c r="BL468" s="62">
        <v>3.1659333141574484</v>
      </c>
      <c r="BM468" s="62">
        <v>14.15</v>
      </c>
      <c r="BN468" s="62">
        <v>343955</v>
      </c>
      <c r="BO468" s="62">
        <v>511.98147249985908</v>
      </c>
      <c r="BP468" s="62">
        <v>14.157999999999999</v>
      </c>
      <c r="BQ468" s="62">
        <v>0</v>
      </c>
      <c r="BR468" s="62">
        <v>0</v>
      </c>
      <c r="BS468" s="62">
        <v>14.164</v>
      </c>
      <c r="BT468" s="62">
        <v>2100</v>
      </c>
      <c r="BU468" s="62">
        <v>3.8911098342944008</v>
      </c>
      <c r="BV468" s="62">
        <v>14.17</v>
      </c>
      <c r="BW468" s="62">
        <v>28980</v>
      </c>
      <c r="BX468" s="62">
        <v>59.455435945356179</v>
      </c>
      <c r="BY468" s="62">
        <v>14.143000000000001</v>
      </c>
      <c r="BZ468" s="62">
        <v>25</v>
      </c>
      <c r="CA468" s="62">
        <v>5.5729951409965131E-2</v>
      </c>
      <c r="CB468" s="62">
        <v>14.12</v>
      </c>
      <c r="CC468" s="62">
        <v>425</v>
      </c>
      <c r="CD468" s="62">
        <v>1.0248863067715317</v>
      </c>
      <c r="CE468" s="62">
        <v>14.1</v>
      </c>
      <c r="CF468" s="62">
        <v>24120</v>
      </c>
      <c r="CG468" s="62">
        <v>62.663269155460874</v>
      </c>
      <c r="CH468" s="62">
        <v>0</v>
      </c>
      <c r="CI468" s="62">
        <v>0</v>
      </c>
      <c r="CJ468" s="62">
        <v>0</v>
      </c>
      <c r="CK468" s="62">
        <v>0</v>
      </c>
      <c r="CL468" s="62">
        <v>0</v>
      </c>
      <c r="CM468" s="62">
        <v>0</v>
      </c>
      <c r="CN468" s="62">
        <v>13.96</v>
      </c>
      <c r="CO468" s="62">
        <v>3795</v>
      </c>
      <c r="CP468" s="62">
        <v>11.87459211955958</v>
      </c>
      <c r="CQ468" s="62">
        <v>0</v>
      </c>
      <c r="CR468" s="62">
        <v>0</v>
      </c>
      <c r="CS468" s="62">
        <v>0</v>
      </c>
      <c r="CT468" s="62">
        <v>0</v>
      </c>
      <c r="CU468" s="62">
        <v>0</v>
      </c>
      <c r="CV468" s="62">
        <v>0</v>
      </c>
      <c r="CW468" s="62">
        <v>0</v>
      </c>
      <c r="CX468" s="62">
        <v>351540</v>
      </c>
      <c r="CY468" s="62">
        <v>1266.6351698726453</v>
      </c>
      <c r="CZ468" s="62">
        <v>0</v>
      </c>
      <c r="DA468" s="62">
        <v>0</v>
      </c>
      <c r="DB468" s="62">
        <v>0</v>
      </c>
      <c r="DC468" s="62">
        <v>0</v>
      </c>
      <c r="DD468" s="62">
        <v>0</v>
      </c>
      <c r="DE468" s="62">
        <v>0</v>
      </c>
      <c r="DF468" s="62">
        <v>13.598000000000001</v>
      </c>
      <c r="DG468" s="62">
        <v>380</v>
      </c>
      <c r="DH468" s="62">
        <v>1.5465137729461722</v>
      </c>
      <c r="DI468" s="62">
        <v>0</v>
      </c>
      <c r="DJ468" s="62">
        <v>0</v>
      </c>
      <c r="DK468" s="62">
        <v>0</v>
      </c>
      <c r="DL468" s="62">
        <v>0</v>
      </c>
      <c r="DM468" s="62">
        <v>0</v>
      </c>
      <c r="DN468" s="62">
        <v>0</v>
      </c>
      <c r="DO468" s="62">
        <v>13.48</v>
      </c>
      <c r="DP468" s="62">
        <v>12965</v>
      </c>
      <c r="DQ468" s="62">
        <v>58.159721331452111</v>
      </c>
      <c r="DR468" s="62">
        <v>0</v>
      </c>
      <c r="DS468" s="62">
        <v>0</v>
      </c>
      <c r="DT468" s="62">
        <v>0</v>
      </c>
      <c r="DU468" s="62">
        <v>0</v>
      </c>
      <c r="DV468" s="62">
        <v>0</v>
      </c>
      <c r="DW468" s="62">
        <v>0</v>
      </c>
      <c r="DX468" s="62">
        <v>13.349</v>
      </c>
      <c r="DY468" s="62">
        <v>475</v>
      </c>
      <c r="DZ468" s="62">
        <v>2.3267996968075764</v>
      </c>
      <c r="EA468" s="62"/>
      <c r="EB468" s="62"/>
      <c r="EC468" s="62"/>
      <c r="ED468" s="62"/>
      <c r="EE468" s="62"/>
      <c r="EF468" s="62"/>
      <c r="EG468" s="62">
        <v>13.25</v>
      </c>
      <c r="EH468" s="62">
        <v>228130</v>
      </c>
      <c r="EI468" s="62">
        <v>1201.2733341929481</v>
      </c>
      <c r="EJ468" s="62"/>
      <c r="EK468" s="62">
        <v>0</v>
      </c>
      <c r="EL468" s="62">
        <v>0</v>
      </c>
      <c r="EM468" s="62">
        <v>0</v>
      </c>
      <c r="EN468" s="62">
        <v>0</v>
      </c>
      <c r="EO468" s="62">
        <v>0</v>
      </c>
      <c r="EP468" s="62">
        <v>13.17</v>
      </c>
      <c r="EQ468" s="62">
        <v>300</v>
      </c>
      <c r="ER468" s="62">
        <v>1.6825529226144615</v>
      </c>
      <c r="ES468" s="62">
        <v>13.13</v>
      </c>
      <c r="ET468" s="62">
        <v>7480</v>
      </c>
      <c r="EU468" s="62">
        <v>44.372079018744685</v>
      </c>
      <c r="EV468" s="62">
        <v>13.064</v>
      </c>
      <c r="EW468" s="62">
        <v>0</v>
      </c>
      <c r="EX468" s="62">
        <v>0</v>
      </c>
      <c r="EY468" s="62">
        <v>13.01</v>
      </c>
      <c r="EZ468" s="62">
        <v>57620</v>
      </c>
      <c r="FA468" s="62">
        <v>375.89356833626687</v>
      </c>
      <c r="FB468" s="62">
        <v>12.97</v>
      </c>
      <c r="FC468" s="62">
        <v>0</v>
      </c>
      <c r="FD468" s="62">
        <v>0</v>
      </c>
      <c r="FE468" s="62">
        <v>12.926</v>
      </c>
      <c r="FF468" s="62">
        <v>0</v>
      </c>
      <c r="FG468" s="62">
        <v>0</v>
      </c>
      <c r="FH468" s="62">
        <v>12.885</v>
      </c>
      <c r="FI468" s="62">
        <v>0</v>
      </c>
      <c r="FJ468" s="62">
        <v>0</v>
      </c>
      <c r="FK468" s="62">
        <v>12.85</v>
      </c>
      <c r="FL468" s="76">
        <v>3985</v>
      </c>
      <c r="FM468" s="76">
        <v>29.732687856143301</v>
      </c>
      <c r="FN468" s="76">
        <v>12.821</v>
      </c>
      <c r="FO468" s="76">
        <v>0</v>
      </c>
      <c r="FP468" s="76">
        <v>0</v>
      </c>
      <c r="FQ468" s="76">
        <v>12.795999999999999</v>
      </c>
      <c r="FR468" s="76">
        <v>0</v>
      </c>
      <c r="FS468" s="76">
        <v>0</v>
      </c>
      <c r="FT468" s="76">
        <v>12.772</v>
      </c>
      <c r="FU468" s="76">
        <v>0</v>
      </c>
      <c r="FV468" s="76">
        <v>0</v>
      </c>
      <c r="FW468" s="76">
        <v>12.75</v>
      </c>
      <c r="FX468" s="76">
        <v>142040</v>
      </c>
      <c r="FY468" s="76">
        <v>1151.8288815809483</v>
      </c>
      <c r="FZ468" s="76">
        <v>12.739000000000001</v>
      </c>
      <c r="GA468" s="76">
        <v>0</v>
      </c>
      <c r="GB468" s="76">
        <v>0</v>
      </c>
      <c r="GC468" s="62">
        <v>12.728999999999999</v>
      </c>
      <c r="GD468" s="62">
        <v>0</v>
      </c>
      <c r="GE468" s="62">
        <v>0</v>
      </c>
      <c r="GF468" s="62">
        <v>12.718999999999999</v>
      </c>
      <c r="GG468" s="62">
        <v>0</v>
      </c>
      <c r="GH468" s="62">
        <v>0</v>
      </c>
      <c r="GI468" s="62">
        <v>12.71</v>
      </c>
      <c r="GJ468" s="62">
        <v>285</v>
      </c>
      <c r="GK468" s="62">
        <v>2.4254280551924268</v>
      </c>
      <c r="GL468" s="62">
        <v>12.693999999999999</v>
      </c>
      <c r="GM468" s="62">
        <v>0</v>
      </c>
      <c r="GN468" s="62">
        <v>0</v>
      </c>
      <c r="GO468" s="62">
        <v>12.68</v>
      </c>
      <c r="GP468" s="62">
        <v>8790</v>
      </c>
      <c r="GQ468" s="62">
        <v>76.682524588796724</v>
      </c>
      <c r="GR468" s="62">
        <v>12.670999999999999</v>
      </c>
      <c r="GS468" s="62">
        <v>0</v>
      </c>
      <c r="GT468" s="62">
        <v>0</v>
      </c>
      <c r="GU468" s="62">
        <v>12.663</v>
      </c>
      <c r="GV468" s="62">
        <v>50</v>
      </c>
      <c r="GW468" s="62">
        <v>0.4390915385061801</v>
      </c>
      <c r="GX468" s="62">
        <v>12.656000000000001</v>
      </c>
      <c r="GY468" s="62">
        <v>0</v>
      </c>
      <c r="GZ468" s="62">
        <v>0</v>
      </c>
      <c r="HA468" s="62">
        <v>12.65</v>
      </c>
      <c r="HB468" s="62">
        <v>19780</v>
      </c>
      <c r="HC468" s="62">
        <v>172.45049528175815</v>
      </c>
      <c r="HD468" s="62">
        <v>12.65</v>
      </c>
      <c r="HE468" s="62">
        <v>0</v>
      </c>
      <c r="HF468" s="62">
        <v>0</v>
      </c>
      <c r="HG468" s="62">
        <v>0</v>
      </c>
      <c r="HH468" s="62">
        <v>0</v>
      </c>
      <c r="HI468" s="62">
        <v>0</v>
      </c>
      <c r="HJ468" s="62">
        <v>0</v>
      </c>
      <c r="HK468" s="62">
        <v>0</v>
      </c>
      <c r="HL468" s="62">
        <v>0</v>
      </c>
      <c r="HM468" s="62">
        <v>12.65</v>
      </c>
      <c r="HN468" s="62">
        <v>0</v>
      </c>
      <c r="HO468" s="62">
        <v>0</v>
      </c>
      <c r="HP468" s="62">
        <v>0</v>
      </c>
      <c r="HQ468" s="62">
        <v>0</v>
      </c>
      <c r="HR468" s="62">
        <v>0</v>
      </c>
    </row>
    <row r="469" spans="32:226" s="43" customFormat="1">
      <c r="AF469" s="54">
        <v>42685</v>
      </c>
      <c r="AG469" s="43">
        <v>13.72</v>
      </c>
      <c r="AH469" s="43">
        <v>163730</v>
      </c>
      <c r="AI469" s="43">
        <f t="shared" si="101"/>
        <v>163730</v>
      </c>
      <c r="AK469" s="58"/>
      <c r="AN469" s="43">
        <v>3.097</v>
      </c>
      <c r="AS469" s="72">
        <v>42164</v>
      </c>
      <c r="AT469" s="62">
        <v>3316.0956080620558</v>
      </c>
      <c r="AU469" s="62">
        <v>13.58</v>
      </c>
      <c r="AV469" s="62">
        <v>144925</v>
      </c>
      <c r="AW469" s="62">
        <v>27.556111911361601</v>
      </c>
      <c r="AX469" s="62">
        <v>13.645</v>
      </c>
      <c r="AY469" s="62">
        <v>969825</v>
      </c>
      <c r="AZ469" s="62">
        <v>428.59171894255388</v>
      </c>
      <c r="BA469" s="62">
        <v>13.91</v>
      </c>
      <c r="BB469" s="62">
        <v>44185</v>
      </c>
      <c r="BC469" s="62">
        <v>39.064301968454814</v>
      </c>
      <c r="BD469" s="62">
        <v>13.804</v>
      </c>
      <c r="BE469" s="62">
        <v>4215</v>
      </c>
      <c r="BF469" s="62">
        <v>2.8056562195948516</v>
      </c>
      <c r="BG469" s="62">
        <v>13.99</v>
      </c>
      <c r="BH469" s="62">
        <v>0</v>
      </c>
      <c r="BI469" s="62">
        <v>0</v>
      </c>
      <c r="BJ469" s="62">
        <v>14.04</v>
      </c>
      <c r="BK469" s="62">
        <v>2600</v>
      </c>
      <c r="BL469" s="62">
        <v>3.3700019708809932</v>
      </c>
      <c r="BM469" s="62">
        <v>14.08</v>
      </c>
      <c r="BN469" s="62">
        <v>163130</v>
      </c>
      <c r="BO469" s="62">
        <v>246.28185165729587</v>
      </c>
      <c r="BP469" s="62">
        <v>14.08</v>
      </c>
      <c r="BQ469" s="62">
        <v>2400</v>
      </c>
      <c r="BR469" s="62">
        <v>4.0802363478444805</v>
      </c>
      <c r="BS469" s="62">
        <v>14.08</v>
      </c>
      <c r="BT469" s="62">
        <v>0</v>
      </c>
      <c r="BU469" s="62">
        <v>0</v>
      </c>
      <c r="BV469" s="62">
        <v>14.08</v>
      </c>
      <c r="BW469" s="62">
        <v>30115</v>
      </c>
      <c r="BX469" s="62">
        <v>62.565126330223698</v>
      </c>
      <c r="BY469" s="62">
        <v>14.045</v>
      </c>
      <c r="BZ469" s="62">
        <v>500</v>
      </c>
      <c r="CA469" s="62">
        <v>1.1284258351695753</v>
      </c>
      <c r="CB469" s="62">
        <v>14.01</v>
      </c>
      <c r="CC469" s="62">
        <v>860</v>
      </c>
      <c r="CD469" s="62">
        <v>2.0994115910604254</v>
      </c>
      <c r="CE469" s="62">
        <v>13.96</v>
      </c>
      <c r="CF469" s="62">
        <v>43200</v>
      </c>
      <c r="CG469" s="62">
        <v>113.64775613490264</v>
      </c>
      <c r="CH469" s="62">
        <v>0</v>
      </c>
      <c r="CI469" s="62">
        <v>0</v>
      </c>
      <c r="CJ469" s="62">
        <v>0</v>
      </c>
      <c r="CK469" s="62">
        <v>0</v>
      </c>
      <c r="CL469" s="62">
        <v>0</v>
      </c>
      <c r="CM469" s="62">
        <v>0</v>
      </c>
      <c r="CN469" s="62">
        <v>13.79</v>
      </c>
      <c r="CO469" s="62">
        <v>6440</v>
      </c>
      <c r="CP469" s="62">
        <v>20.409215073172682</v>
      </c>
      <c r="CQ469" s="62">
        <v>0</v>
      </c>
      <c r="CR469" s="62">
        <v>0</v>
      </c>
      <c r="CS469" s="62">
        <v>0</v>
      </c>
      <c r="CT469" s="62">
        <v>0</v>
      </c>
      <c r="CU469" s="62">
        <v>0</v>
      </c>
      <c r="CV469" s="62">
        <v>0</v>
      </c>
      <c r="CW469" s="62">
        <v>0</v>
      </c>
      <c r="CX469" s="62">
        <v>144925</v>
      </c>
      <c r="CY469" s="62">
        <v>528.94841667521473</v>
      </c>
      <c r="CZ469" s="62">
        <v>0</v>
      </c>
      <c r="DA469" s="62">
        <v>0</v>
      </c>
      <c r="DB469" s="62">
        <v>0</v>
      </c>
      <c r="DC469" s="62">
        <v>0</v>
      </c>
      <c r="DD469" s="62">
        <v>0</v>
      </c>
      <c r="DE469" s="62">
        <v>0</v>
      </c>
      <c r="DF469" s="62">
        <v>13.39</v>
      </c>
      <c r="DG469" s="62">
        <v>0</v>
      </c>
      <c r="DH469" s="62">
        <v>0</v>
      </c>
      <c r="DI469" s="62">
        <v>0</v>
      </c>
      <c r="DJ469" s="62">
        <v>0</v>
      </c>
      <c r="DK469" s="62">
        <v>0</v>
      </c>
      <c r="DL469" s="62">
        <v>0</v>
      </c>
      <c r="DM469" s="62">
        <v>0</v>
      </c>
      <c r="DN469" s="62">
        <v>0</v>
      </c>
      <c r="DO469" s="62">
        <v>13.24</v>
      </c>
      <c r="DP469" s="62">
        <v>19755</v>
      </c>
      <c r="DQ469" s="62">
        <v>89.93122182611657</v>
      </c>
      <c r="DR469" s="62">
        <v>0</v>
      </c>
      <c r="DS469" s="62">
        <v>0</v>
      </c>
      <c r="DT469" s="62">
        <v>0</v>
      </c>
      <c r="DU469" s="62">
        <v>0</v>
      </c>
      <c r="DV469" s="62">
        <v>0</v>
      </c>
      <c r="DW469" s="62">
        <v>0</v>
      </c>
      <c r="DX469" s="62">
        <v>13.11</v>
      </c>
      <c r="DY469" s="62">
        <v>120</v>
      </c>
      <c r="DZ469" s="62">
        <v>0.59671218010328464</v>
      </c>
      <c r="EA469" s="62"/>
      <c r="EB469" s="62"/>
      <c r="EC469" s="62"/>
      <c r="ED469" s="62"/>
      <c r="EE469" s="62"/>
      <c r="EF469" s="62"/>
      <c r="EG469" s="62">
        <v>12.97</v>
      </c>
      <c r="EH469" s="62">
        <v>104965</v>
      </c>
      <c r="EI469" s="62">
        <v>562.00343495790639</v>
      </c>
      <c r="EJ469" s="62"/>
      <c r="EK469" s="62">
        <v>0</v>
      </c>
      <c r="EL469" s="62">
        <v>0</v>
      </c>
      <c r="EM469" s="62">
        <v>0</v>
      </c>
      <c r="EN469" s="62">
        <v>0</v>
      </c>
      <c r="EO469" s="62">
        <v>0</v>
      </c>
      <c r="EP469" s="62">
        <v>12.91</v>
      </c>
      <c r="EQ469" s="62">
        <v>1045</v>
      </c>
      <c r="ER469" s="62">
        <v>5.9581633448662643</v>
      </c>
      <c r="ES469" s="62">
        <v>12.86</v>
      </c>
      <c r="ET469" s="62">
        <v>6255</v>
      </c>
      <c r="EU469" s="62">
        <v>37.752119269261811</v>
      </c>
      <c r="EV469" s="62">
        <v>12.8</v>
      </c>
      <c r="EW469" s="62">
        <v>20</v>
      </c>
      <c r="EX469" s="62">
        <v>0.12709062906140542</v>
      </c>
      <c r="EY469" s="62">
        <v>12.75</v>
      </c>
      <c r="EZ469" s="62">
        <v>49665</v>
      </c>
      <c r="FA469" s="62">
        <v>329.85169011410898</v>
      </c>
      <c r="FB469" s="62">
        <v>12.707000000000001</v>
      </c>
      <c r="FC469" s="62">
        <v>3400</v>
      </c>
      <c r="FD469" s="62">
        <v>23.472570591118295</v>
      </c>
      <c r="FE469" s="62">
        <v>12.669</v>
      </c>
      <c r="FF469" s="62">
        <v>2100</v>
      </c>
      <c r="FG469" s="62">
        <v>15.015763295700523</v>
      </c>
      <c r="FH469" s="62">
        <v>12.632999999999999</v>
      </c>
      <c r="FI469" s="62">
        <v>0</v>
      </c>
      <c r="FJ469" s="62">
        <v>0</v>
      </c>
      <c r="FK469" s="62">
        <v>12.603</v>
      </c>
      <c r="FL469" s="76">
        <v>1770</v>
      </c>
      <c r="FM469" s="76">
        <v>13.464330250743625</v>
      </c>
      <c r="FN469" s="76">
        <v>12.576000000000001</v>
      </c>
      <c r="FO469" s="76">
        <v>0</v>
      </c>
      <c r="FP469" s="76">
        <v>0</v>
      </c>
      <c r="FQ469" s="76">
        <v>12.553000000000001</v>
      </c>
      <c r="FR469" s="76">
        <v>0</v>
      </c>
      <c r="FS469" s="76">
        <v>0</v>
      </c>
      <c r="FT469" s="76">
        <v>12.53</v>
      </c>
      <c r="FU469" s="76">
        <v>0</v>
      </c>
      <c r="FV469" s="76">
        <v>0</v>
      </c>
      <c r="FW469" s="76">
        <v>12.51</v>
      </c>
      <c r="FX469" s="76">
        <v>69440</v>
      </c>
      <c r="FY469" s="76">
        <v>575.04599934950022</v>
      </c>
      <c r="FZ469" s="76">
        <v>12.502000000000001</v>
      </c>
      <c r="GA469" s="76">
        <v>0</v>
      </c>
      <c r="GB469" s="76">
        <v>0</v>
      </c>
      <c r="GC469" s="62">
        <v>12.494999999999999</v>
      </c>
      <c r="GD469" s="62">
        <v>0</v>
      </c>
      <c r="GE469" s="62">
        <v>0</v>
      </c>
      <c r="GF469" s="62">
        <v>12.488</v>
      </c>
      <c r="GG469" s="62">
        <v>0</v>
      </c>
      <c r="GH469" s="62">
        <v>0</v>
      </c>
      <c r="GI469" s="62">
        <v>12.481</v>
      </c>
      <c r="GJ469" s="62">
        <v>95</v>
      </c>
      <c r="GK469" s="62">
        <v>0.82668438292154633</v>
      </c>
      <c r="GL469" s="62">
        <v>12.47</v>
      </c>
      <c r="GM469" s="62">
        <v>0</v>
      </c>
      <c r="GN469" s="62">
        <v>0</v>
      </c>
      <c r="GO469" s="62">
        <v>12.46</v>
      </c>
      <c r="GP469" s="62">
        <v>6770</v>
      </c>
      <c r="GQ469" s="62">
        <v>60.467123128447746</v>
      </c>
      <c r="GR469" s="62">
        <v>12.448</v>
      </c>
      <c r="GS469" s="62">
        <v>0</v>
      </c>
      <c r="GT469" s="62">
        <v>0</v>
      </c>
      <c r="GU469" s="62">
        <v>12.438000000000001</v>
      </c>
      <c r="GV469" s="62">
        <v>120</v>
      </c>
      <c r="GW469" s="62">
        <v>1.0814019900479646</v>
      </c>
      <c r="GX469" s="62">
        <v>12.429</v>
      </c>
      <c r="GY469" s="62">
        <v>0</v>
      </c>
      <c r="GZ469" s="62">
        <v>0</v>
      </c>
      <c r="HA469" s="62">
        <v>12.42</v>
      </c>
      <c r="HB469" s="62">
        <v>13375</v>
      </c>
      <c r="HC469" s="62">
        <v>119.95307209442086</v>
      </c>
      <c r="HD469" s="62">
        <v>12.42</v>
      </c>
      <c r="HE469" s="62">
        <v>0</v>
      </c>
      <c r="HF469" s="62">
        <v>0</v>
      </c>
      <c r="HG469" s="62">
        <v>0</v>
      </c>
      <c r="HH469" s="62">
        <v>0</v>
      </c>
      <c r="HI469" s="62">
        <v>0</v>
      </c>
      <c r="HJ469" s="62">
        <v>0</v>
      </c>
      <c r="HK469" s="62">
        <v>0</v>
      </c>
      <c r="HL469" s="62">
        <v>0</v>
      </c>
      <c r="HM469" s="62">
        <v>12.42</v>
      </c>
      <c r="HN469" s="62">
        <v>0</v>
      </c>
      <c r="HO469" s="62">
        <v>0</v>
      </c>
      <c r="HP469" s="62">
        <v>0</v>
      </c>
      <c r="HQ469" s="62">
        <v>0</v>
      </c>
      <c r="HR469" s="62">
        <v>0</v>
      </c>
    </row>
    <row r="470" spans="32:226" s="43" customFormat="1">
      <c r="AF470" s="54">
        <v>42688</v>
      </c>
      <c r="AG470" s="43">
        <v>13.739000000000001</v>
      </c>
      <c r="AH470" s="43">
        <v>273365</v>
      </c>
      <c r="AI470" s="43">
        <f t="shared" si="101"/>
        <v>273365</v>
      </c>
      <c r="AN470" s="43">
        <v>3.1124000000000001</v>
      </c>
      <c r="AS470" s="62">
        <v>42163</v>
      </c>
      <c r="AT470" s="62">
        <v>3293.7033184425027</v>
      </c>
      <c r="AU470" s="62">
        <v>13.57</v>
      </c>
      <c r="AV470" s="62">
        <v>211445</v>
      </c>
      <c r="AW470" s="62">
        <v>42.341179423003688</v>
      </c>
      <c r="AX470" s="62">
        <v>13.645</v>
      </c>
      <c r="AY470" s="62">
        <v>533980</v>
      </c>
      <c r="AZ470" s="62">
        <v>240.56066615998498</v>
      </c>
      <c r="BA470" s="62">
        <v>13.9</v>
      </c>
      <c r="BB470" s="62">
        <v>16190</v>
      </c>
      <c r="BC470" s="62">
        <v>14.410807950904978</v>
      </c>
      <c r="BD470" s="62">
        <v>13.795</v>
      </c>
      <c r="BE470" s="62">
        <v>13285</v>
      </c>
      <c r="BF470" s="62">
        <v>8.9397636741352091</v>
      </c>
      <c r="BG470" s="62">
        <v>13.973000000000001</v>
      </c>
      <c r="BH470" s="62">
        <v>5</v>
      </c>
      <c r="BI470" s="62">
        <v>5.5114177581369857E-3</v>
      </c>
      <c r="BJ470" s="62">
        <v>14.02</v>
      </c>
      <c r="BK470" s="62">
        <v>4340</v>
      </c>
      <c r="BL470" s="62">
        <v>5.6415201643154518</v>
      </c>
      <c r="BM470" s="62">
        <v>14.06</v>
      </c>
      <c r="BN470" s="62">
        <v>159480</v>
      </c>
      <c r="BO470" s="62">
        <v>241.17300378938629</v>
      </c>
      <c r="BP470" s="62">
        <v>14.055999999999999</v>
      </c>
      <c r="BQ470" s="62">
        <v>0</v>
      </c>
      <c r="BR470" s="62">
        <v>0</v>
      </c>
      <c r="BS470" s="62">
        <v>14.053000000000001</v>
      </c>
      <c r="BT470" s="62">
        <v>310</v>
      </c>
      <c r="BU470" s="62">
        <v>0.58211284823877096</v>
      </c>
      <c r="BV470" s="62">
        <v>14.05</v>
      </c>
      <c r="BW470" s="62">
        <v>20180</v>
      </c>
      <c r="BX470" s="62">
        <v>41.918001705818284</v>
      </c>
      <c r="BY470" s="62">
        <v>14.005000000000001</v>
      </c>
      <c r="BZ470" s="62">
        <v>145</v>
      </c>
      <c r="CA470" s="62">
        <v>0.32711264252178657</v>
      </c>
      <c r="CB470" s="62">
        <v>13.965</v>
      </c>
      <c r="CC470" s="62">
        <v>25</v>
      </c>
      <c r="CD470" s="62">
        <v>6.0989333946853137E-2</v>
      </c>
      <c r="CE470" s="62">
        <v>13.93</v>
      </c>
      <c r="CF470" s="62">
        <v>18440</v>
      </c>
      <c r="CG470" s="62">
        <v>48.45147066183133</v>
      </c>
      <c r="CH470" s="62">
        <v>0</v>
      </c>
      <c r="CI470" s="62">
        <v>0</v>
      </c>
      <c r="CJ470" s="62">
        <v>0</v>
      </c>
      <c r="CK470" s="62">
        <v>0</v>
      </c>
      <c r="CL470" s="62">
        <v>0</v>
      </c>
      <c r="CM470" s="62">
        <v>0</v>
      </c>
      <c r="CN470" s="62">
        <v>13.78</v>
      </c>
      <c r="CO470" s="62">
        <v>1355</v>
      </c>
      <c r="CP470" s="62">
        <v>4.2844012860240781</v>
      </c>
      <c r="CQ470" s="62">
        <v>0</v>
      </c>
      <c r="CR470" s="62">
        <v>0</v>
      </c>
      <c r="CS470" s="62">
        <v>0</v>
      </c>
      <c r="CT470" s="62">
        <v>0</v>
      </c>
      <c r="CU470" s="62">
        <v>0</v>
      </c>
      <c r="CV470" s="62">
        <v>0</v>
      </c>
      <c r="CW470" s="62">
        <v>0</v>
      </c>
      <c r="CX470" s="62">
        <v>211445</v>
      </c>
      <c r="CY470" s="62">
        <v>769.64454800968235</v>
      </c>
      <c r="CZ470" s="62">
        <v>0</v>
      </c>
      <c r="DA470" s="62">
        <v>0</v>
      </c>
      <c r="DB470" s="62">
        <v>0</v>
      </c>
      <c r="DC470" s="62">
        <v>0</v>
      </c>
      <c r="DD470" s="62">
        <v>0</v>
      </c>
      <c r="DE470" s="62">
        <v>0</v>
      </c>
      <c r="DF470" s="62">
        <v>13.391</v>
      </c>
      <c r="DG470" s="62">
        <v>50</v>
      </c>
      <c r="DH470" s="62">
        <v>0.20560124152852133</v>
      </c>
      <c r="DI470" s="62">
        <v>0</v>
      </c>
      <c r="DJ470" s="62">
        <v>0</v>
      </c>
      <c r="DK470" s="62">
        <v>0</v>
      </c>
      <c r="DL470" s="62">
        <v>0</v>
      </c>
      <c r="DM470" s="62">
        <v>0</v>
      </c>
      <c r="DN470" s="62">
        <v>0</v>
      </c>
      <c r="DO470" s="62">
        <v>13.26</v>
      </c>
      <c r="DP470" s="62">
        <v>17055</v>
      </c>
      <c r="DQ470" s="62">
        <v>77.32426722975471</v>
      </c>
      <c r="DR470" s="62">
        <v>0</v>
      </c>
      <c r="DS470" s="62">
        <v>0</v>
      </c>
      <c r="DT470" s="62">
        <v>0</v>
      </c>
      <c r="DU470" s="62">
        <v>0</v>
      </c>
      <c r="DV470" s="62">
        <v>0</v>
      </c>
      <c r="DW470" s="62">
        <v>0</v>
      </c>
      <c r="DX470" s="62">
        <v>13.106999999999999</v>
      </c>
      <c r="DY470" s="62">
        <v>0</v>
      </c>
      <c r="DZ470" s="62">
        <v>0</v>
      </c>
      <c r="EA470" s="62"/>
      <c r="EB470" s="62"/>
      <c r="EC470" s="62"/>
      <c r="ED470" s="62"/>
      <c r="EE470" s="62"/>
      <c r="EF470" s="62"/>
      <c r="EG470" s="62">
        <v>12.99</v>
      </c>
      <c r="EH470" s="62">
        <v>112815</v>
      </c>
      <c r="EI470" s="62">
        <v>601.30633270725991</v>
      </c>
      <c r="EJ470" s="62"/>
      <c r="EK470" s="62">
        <v>0</v>
      </c>
      <c r="EL470" s="62">
        <v>0</v>
      </c>
      <c r="EM470" s="62">
        <v>0</v>
      </c>
      <c r="EN470" s="62">
        <v>0</v>
      </c>
      <c r="EO470" s="62">
        <v>0</v>
      </c>
      <c r="EP470" s="62">
        <v>12.92</v>
      </c>
      <c r="EQ470" s="62">
        <v>105</v>
      </c>
      <c r="ER470" s="62">
        <v>0.59606044174735351</v>
      </c>
      <c r="ES470" s="62">
        <v>12.86</v>
      </c>
      <c r="ET470" s="62">
        <v>5790</v>
      </c>
      <c r="EU470" s="62">
        <v>34.801204694916962</v>
      </c>
      <c r="EV470" s="62">
        <v>12.811</v>
      </c>
      <c r="EW470" s="62">
        <v>0</v>
      </c>
      <c r="EX470" s="62">
        <v>0</v>
      </c>
      <c r="EY470" s="62">
        <v>12.77</v>
      </c>
      <c r="EZ470" s="62">
        <v>61945</v>
      </c>
      <c r="FA470" s="62">
        <v>409.30549825082892</v>
      </c>
      <c r="FB470" s="62">
        <v>12.728999999999999</v>
      </c>
      <c r="FC470" s="62">
        <v>50</v>
      </c>
      <c r="FD470" s="62">
        <v>0.34335135332558003</v>
      </c>
      <c r="FE470" s="62">
        <v>12.693</v>
      </c>
      <c r="FF470" s="62">
        <v>0</v>
      </c>
      <c r="FG470" s="62">
        <v>0</v>
      </c>
      <c r="FH470" s="62">
        <v>12.659000000000001</v>
      </c>
      <c r="FI470" s="62">
        <v>0</v>
      </c>
      <c r="FJ470" s="62">
        <v>0</v>
      </c>
      <c r="FK470" s="62">
        <v>12.63</v>
      </c>
      <c r="FL470" s="76">
        <v>790</v>
      </c>
      <c r="FM470" s="76">
        <v>5.9741907196331567</v>
      </c>
      <c r="FN470" s="76">
        <v>12.600999999999999</v>
      </c>
      <c r="FO470" s="76">
        <v>0</v>
      </c>
      <c r="FP470" s="76">
        <v>0</v>
      </c>
      <c r="FQ470" s="76">
        <v>12.576000000000001</v>
      </c>
      <c r="FR470" s="76">
        <v>0</v>
      </c>
      <c r="FS470" s="76">
        <v>0</v>
      </c>
      <c r="FT470" s="76">
        <v>12.552</v>
      </c>
      <c r="FU470" s="76">
        <v>0</v>
      </c>
      <c r="FV470" s="76">
        <v>0</v>
      </c>
      <c r="FW470" s="76">
        <v>12.53</v>
      </c>
      <c r="FX470" s="76">
        <v>67520</v>
      </c>
      <c r="FY470" s="76">
        <v>555.86872205141447</v>
      </c>
      <c r="FZ470" s="76">
        <v>12.52</v>
      </c>
      <c r="GA470" s="76">
        <v>0</v>
      </c>
      <c r="GB470" s="76">
        <v>0</v>
      </c>
      <c r="GC470" s="62">
        <v>12.512</v>
      </c>
      <c r="GD470" s="62">
        <v>0</v>
      </c>
      <c r="GE470" s="62">
        <v>0</v>
      </c>
      <c r="GF470" s="62">
        <v>12.503</v>
      </c>
      <c r="GG470" s="62">
        <v>0</v>
      </c>
      <c r="GH470" s="62">
        <v>0</v>
      </c>
      <c r="GI470" s="62">
        <v>12.494999999999999</v>
      </c>
      <c r="GJ470" s="62">
        <v>300</v>
      </c>
      <c r="GK470" s="62">
        <v>2.5955861155378193</v>
      </c>
      <c r="GL470" s="62">
        <v>12.481999999999999</v>
      </c>
      <c r="GM470" s="62">
        <v>0</v>
      </c>
      <c r="GN470" s="62">
        <v>0</v>
      </c>
      <c r="GO470" s="62">
        <v>12.47</v>
      </c>
      <c r="GP470" s="62">
        <v>7950</v>
      </c>
      <c r="GQ470" s="62">
        <v>70.605659346782161</v>
      </c>
      <c r="GR470" s="62">
        <v>12.458</v>
      </c>
      <c r="GS470" s="62">
        <v>0</v>
      </c>
      <c r="GT470" s="62">
        <v>0</v>
      </c>
      <c r="GU470" s="62">
        <v>12.448</v>
      </c>
      <c r="GV470" s="62">
        <v>50</v>
      </c>
      <c r="GW470" s="62">
        <v>0.44797454075509413</v>
      </c>
      <c r="GX470" s="62">
        <v>12.439</v>
      </c>
      <c r="GY470" s="62">
        <v>0</v>
      </c>
      <c r="GZ470" s="62">
        <v>0</v>
      </c>
      <c r="HA470" s="62">
        <v>12.43</v>
      </c>
      <c r="HB470" s="62">
        <v>13010</v>
      </c>
      <c r="HC470" s="62">
        <v>115.98778068146611</v>
      </c>
      <c r="HD470" s="62">
        <v>12.43</v>
      </c>
      <c r="HE470" s="62">
        <v>0</v>
      </c>
      <c r="HF470" s="62">
        <v>0</v>
      </c>
      <c r="HG470" s="62">
        <v>0</v>
      </c>
      <c r="HH470" s="62">
        <v>0</v>
      </c>
      <c r="HI470" s="62">
        <v>0</v>
      </c>
      <c r="HJ470" s="62">
        <v>0</v>
      </c>
      <c r="HK470" s="62">
        <v>0</v>
      </c>
      <c r="HL470" s="62">
        <v>0</v>
      </c>
      <c r="HM470" s="62">
        <v>12.43</v>
      </c>
      <c r="HN470" s="62">
        <v>0</v>
      </c>
      <c r="HO470" s="62">
        <v>0</v>
      </c>
      <c r="HP470" s="62">
        <v>0</v>
      </c>
      <c r="HQ470" s="62">
        <v>0</v>
      </c>
      <c r="HR470" s="62">
        <v>0</v>
      </c>
    </row>
    <row r="471" spans="32:226" s="43" customFormat="1">
      <c r="AF471" s="54">
        <v>42690</v>
      </c>
      <c r="AG471" s="43">
        <v>13.718</v>
      </c>
      <c r="AH471" s="43">
        <v>116055</v>
      </c>
      <c r="AI471" s="43">
        <f t="shared" si="101"/>
        <v>116055</v>
      </c>
      <c r="AN471" s="43">
        <v>3.1423999999999999</v>
      </c>
      <c r="AS471" s="62">
        <v>42160</v>
      </c>
      <c r="AT471" s="62">
        <v>4904.7356276951314</v>
      </c>
      <c r="AU471" s="62">
        <v>13.67</v>
      </c>
      <c r="AV471" s="62">
        <v>292715</v>
      </c>
      <c r="AW471" s="62">
        <v>61.19207670140274</v>
      </c>
      <c r="AX471" s="62">
        <v>13.645</v>
      </c>
      <c r="AY471" s="62">
        <v>181200</v>
      </c>
      <c r="AZ471" s="62">
        <v>82.782160454893841</v>
      </c>
      <c r="BA471" s="62">
        <v>13.91</v>
      </c>
      <c r="BB471" s="62">
        <v>98230</v>
      </c>
      <c r="BC471" s="62">
        <v>87.58820425620452</v>
      </c>
      <c r="BD471" s="62">
        <v>13.795</v>
      </c>
      <c r="BE471" s="62">
        <v>11895</v>
      </c>
      <c r="BF471" s="62">
        <v>8.0517265167468413</v>
      </c>
      <c r="BG471" s="62">
        <v>13.989000000000001</v>
      </c>
      <c r="BH471" s="62">
        <v>35</v>
      </c>
      <c r="BI471" s="62">
        <v>3.8551342068151785E-2</v>
      </c>
      <c r="BJ471" s="62">
        <v>14.04</v>
      </c>
      <c r="BK471" s="62">
        <v>1560</v>
      </c>
      <c r="BL471" s="62">
        <v>2.0230807191767388</v>
      </c>
      <c r="BM471" s="62">
        <v>14.08</v>
      </c>
      <c r="BN471" s="62">
        <v>310970</v>
      </c>
      <c r="BO471" s="62">
        <v>468.58900670111507</v>
      </c>
      <c r="BP471" s="62">
        <v>14.076000000000001</v>
      </c>
      <c r="BQ471" s="62">
        <v>0</v>
      </c>
      <c r="BR471" s="62">
        <v>0</v>
      </c>
      <c r="BS471" s="62">
        <v>14.073</v>
      </c>
      <c r="BT471" s="62">
        <v>30</v>
      </c>
      <c r="BU471" s="62">
        <v>5.605094415352898E-2</v>
      </c>
      <c r="BV471" s="62">
        <v>14.07</v>
      </c>
      <c r="BW471" s="62">
        <v>11325</v>
      </c>
      <c r="BX471" s="62">
        <v>23.392625801934145</v>
      </c>
      <c r="BY471" s="62">
        <v>14.044</v>
      </c>
      <c r="BZ471" s="62">
        <v>0</v>
      </c>
      <c r="CA471" s="62">
        <v>0</v>
      </c>
      <c r="CB471" s="62">
        <v>14.02</v>
      </c>
      <c r="CC471" s="62">
        <v>0</v>
      </c>
      <c r="CD471" s="62">
        <v>0</v>
      </c>
      <c r="CE471" s="62">
        <v>14</v>
      </c>
      <c r="CF471" s="62">
        <v>48230</v>
      </c>
      <c r="CG471" s="62">
        <v>125.75475100461068</v>
      </c>
      <c r="CH471" s="62">
        <v>0</v>
      </c>
      <c r="CI471" s="62">
        <v>0</v>
      </c>
      <c r="CJ471" s="62">
        <v>0</v>
      </c>
      <c r="CK471" s="62">
        <v>0</v>
      </c>
      <c r="CL471" s="62">
        <v>0</v>
      </c>
      <c r="CM471" s="62">
        <v>0</v>
      </c>
      <c r="CN471" s="62">
        <v>13.86</v>
      </c>
      <c r="CO471" s="62">
        <v>5780</v>
      </c>
      <c r="CP471" s="62">
        <v>18.116419191134028</v>
      </c>
      <c r="CQ471" s="62">
        <v>0</v>
      </c>
      <c r="CR471" s="62">
        <v>0</v>
      </c>
      <c r="CS471" s="62">
        <v>0</v>
      </c>
      <c r="CT471" s="62">
        <v>0</v>
      </c>
      <c r="CU471" s="62">
        <v>0</v>
      </c>
      <c r="CV471" s="62">
        <v>0</v>
      </c>
      <c r="CW471" s="62">
        <v>0</v>
      </c>
      <c r="CX471" s="62">
        <v>292715</v>
      </c>
      <c r="CY471" s="62">
        <v>1055.0263632268225</v>
      </c>
      <c r="CZ471" s="62">
        <v>0</v>
      </c>
      <c r="DA471" s="62">
        <v>0</v>
      </c>
      <c r="DB471" s="62">
        <v>0</v>
      </c>
      <c r="DC471" s="62">
        <v>0</v>
      </c>
      <c r="DD471" s="62">
        <v>0</v>
      </c>
      <c r="DE471" s="62">
        <v>0</v>
      </c>
      <c r="DF471" s="62">
        <v>13.491</v>
      </c>
      <c r="DG471" s="62">
        <v>355</v>
      </c>
      <c r="DH471" s="62">
        <v>1.4446456942247319</v>
      </c>
      <c r="DI471" s="62">
        <v>0</v>
      </c>
      <c r="DJ471" s="62">
        <v>0</v>
      </c>
      <c r="DK471" s="62">
        <v>0</v>
      </c>
      <c r="DL471" s="62">
        <v>0</v>
      </c>
      <c r="DM471" s="62">
        <v>0</v>
      </c>
      <c r="DN471" s="62">
        <v>0</v>
      </c>
      <c r="DO471" s="62">
        <v>13.36</v>
      </c>
      <c r="DP471" s="62">
        <v>43260</v>
      </c>
      <c r="DQ471" s="62">
        <v>194.01062653276836</v>
      </c>
      <c r="DR471" s="62">
        <v>0</v>
      </c>
      <c r="DS471" s="62">
        <v>0</v>
      </c>
      <c r="DT471" s="62">
        <v>0</v>
      </c>
      <c r="DU471" s="62">
        <v>0</v>
      </c>
      <c r="DV471" s="62">
        <v>0</v>
      </c>
      <c r="DW471" s="62">
        <v>0</v>
      </c>
      <c r="DX471" s="62">
        <v>13.234999999999999</v>
      </c>
      <c r="DY471" s="62">
        <v>15</v>
      </c>
      <c r="DZ471" s="62">
        <v>7.3420895918399967E-2</v>
      </c>
      <c r="EA471" s="62"/>
      <c r="EB471" s="62"/>
      <c r="EC471" s="62"/>
      <c r="ED471" s="62"/>
      <c r="EE471" s="62"/>
      <c r="EF471" s="62"/>
      <c r="EG471" s="62">
        <v>13.11</v>
      </c>
      <c r="EH471" s="62">
        <v>192400</v>
      </c>
      <c r="EI471" s="62">
        <v>1012.9421607447125</v>
      </c>
      <c r="EJ471" s="62"/>
      <c r="EK471" s="62">
        <v>0</v>
      </c>
      <c r="EL471" s="62">
        <v>0</v>
      </c>
      <c r="EM471" s="62">
        <v>0</v>
      </c>
      <c r="EN471" s="62">
        <v>0</v>
      </c>
      <c r="EO471" s="62">
        <v>0</v>
      </c>
      <c r="EP471" s="62">
        <v>13.04</v>
      </c>
      <c r="EQ471" s="62">
        <v>145</v>
      </c>
      <c r="ER471" s="62">
        <v>0.81273717485676567</v>
      </c>
      <c r="ES471" s="62">
        <v>12.98</v>
      </c>
      <c r="ET471" s="62">
        <v>10025</v>
      </c>
      <c r="EU471" s="62">
        <v>59.472422235865587</v>
      </c>
      <c r="EV471" s="62">
        <v>12.92</v>
      </c>
      <c r="EW471" s="62">
        <v>0</v>
      </c>
      <c r="EX471" s="62">
        <v>0</v>
      </c>
      <c r="EY471" s="62">
        <v>12.87</v>
      </c>
      <c r="EZ471" s="62">
        <v>65155</v>
      </c>
      <c r="FA471" s="62">
        <v>424.95717165258895</v>
      </c>
      <c r="FB471" s="62">
        <v>12.826000000000001</v>
      </c>
      <c r="FC471" s="62">
        <v>0</v>
      </c>
      <c r="FD471" s="62">
        <v>0</v>
      </c>
      <c r="FE471" s="62">
        <v>12.788</v>
      </c>
      <c r="FF471" s="62">
        <v>0</v>
      </c>
      <c r="FG471" s="62">
        <v>0</v>
      </c>
      <c r="FH471" s="62">
        <v>12.750999999999999</v>
      </c>
      <c r="FI471" s="62">
        <v>0</v>
      </c>
      <c r="FJ471" s="62">
        <v>0</v>
      </c>
      <c r="FK471" s="62">
        <v>12.72</v>
      </c>
      <c r="FL471" s="76">
        <v>2615</v>
      </c>
      <c r="FM471" s="76">
        <v>19.507450222108961</v>
      </c>
      <c r="FN471" s="76">
        <v>12.691000000000001</v>
      </c>
      <c r="FO471" s="76">
        <v>0</v>
      </c>
      <c r="FP471" s="76">
        <v>0</v>
      </c>
      <c r="FQ471" s="76">
        <v>12.666</v>
      </c>
      <c r="FR471" s="76">
        <v>0</v>
      </c>
      <c r="FS471" s="76">
        <v>0</v>
      </c>
      <c r="FT471" s="76">
        <v>12.641999999999999</v>
      </c>
      <c r="FU471" s="76">
        <v>0</v>
      </c>
      <c r="FV471" s="76">
        <v>0</v>
      </c>
      <c r="FW471" s="76">
        <v>12.62</v>
      </c>
      <c r="FX471" s="76">
        <v>118930</v>
      </c>
      <c r="FY471" s="76">
        <v>964.92669950035997</v>
      </c>
      <c r="FZ471" s="76">
        <v>12.61</v>
      </c>
      <c r="GA471" s="76">
        <v>0</v>
      </c>
      <c r="GB471" s="76">
        <v>0</v>
      </c>
      <c r="GC471" s="62">
        <v>12.602</v>
      </c>
      <c r="GD471" s="62">
        <v>0</v>
      </c>
      <c r="GE471" s="62">
        <v>0</v>
      </c>
      <c r="GF471" s="62">
        <v>12.593</v>
      </c>
      <c r="GG471" s="62">
        <v>0</v>
      </c>
      <c r="GH471" s="62">
        <v>0</v>
      </c>
      <c r="GI471" s="62">
        <v>12.585000000000001</v>
      </c>
      <c r="GJ471" s="62">
        <v>340</v>
      </c>
      <c r="GK471" s="62">
        <v>2.8964295480966413</v>
      </c>
      <c r="GL471" s="62">
        <v>12.571999999999999</v>
      </c>
      <c r="GM471" s="62">
        <v>0</v>
      </c>
      <c r="GN471" s="62">
        <v>0</v>
      </c>
      <c r="GO471" s="62">
        <v>12.56</v>
      </c>
      <c r="GP471" s="62">
        <v>15090</v>
      </c>
      <c r="GQ471" s="62">
        <v>131.84102899404823</v>
      </c>
      <c r="GR471" s="62">
        <v>12.548</v>
      </c>
      <c r="GS471" s="62">
        <v>0</v>
      </c>
      <c r="GT471" s="62">
        <v>0</v>
      </c>
      <c r="GU471" s="62">
        <v>12.538</v>
      </c>
      <c r="GV471" s="62">
        <v>405</v>
      </c>
      <c r="GW471" s="62">
        <v>3.5666240018224022</v>
      </c>
      <c r="GX471" s="62">
        <v>12.529</v>
      </c>
      <c r="GY471" s="62">
        <v>0</v>
      </c>
      <c r="GZ471" s="62">
        <v>0</v>
      </c>
      <c r="HA471" s="62">
        <v>12.52</v>
      </c>
      <c r="HB471" s="62">
        <v>17780</v>
      </c>
      <c r="HC471" s="62">
        <v>155.67319363749732</v>
      </c>
      <c r="HD471" s="62">
        <v>12.52</v>
      </c>
      <c r="HE471" s="62">
        <v>0</v>
      </c>
      <c r="HF471" s="62">
        <v>0</v>
      </c>
      <c r="HG471" s="62">
        <v>0</v>
      </c>
      <c r="HH471" s="62">
        <v>0</v>
      </c>
      <c r="HI471" s="62">
        <v>0</v>
      </c>
      <c r="HJ471" s="62">
        <v>0</v>
      </c>
      <c r="HK471" s="62">
        <v>0</v>
      </c>
      <c r="HL471" s="62">
        <v>0</v>
      </c>
      <c r="HM471" s="62">
        <v>12.52</v>
      </c>
      <c r="HN471" s="62">
        <v>0</v>
      </c>
      <c r="HO471" s="62">
        <v>0</v>
      </c>
      <c r="HP471" s="62">
        <v>0</v>
      </c>
      <c r="HQ471" s="62">
        <v>0</v>
      </c>
      <c r="HR471" s="62">
        <v>0</v>
      </c>
    </row>
    <row r="472" spans="32:226" s="43" customFormat="1">
      <c r="AF472" s="54">
        <v>42691</v>
      </c>
      <c r="AG472" s="43">
        <v>13.715999999999999</v>
      </c>
      <c r="AH472" s="43">
        <v>200970</v>
      </c>
      <c r="AI472" s="43">
        <f t="shared" si="101"/>
        <v>200970</v>
      </c>
      <c r="AN472" s="43">
        <v>3.1335999999999999</v>
      </c>
      <c r="AS472" s="62">
        <v>42158</v>
      </c>
      <c r="AT472" s="62">
        <v>4886.4899763496323</v>
      </c>
      <c r="AU472" s="62">
        <v>13.58</v>
      </c>
      <c r="AV472" s="62">
        <v>257905</v>
      </c>
      <c r="AW472" s="62">
        <v>56.93177945346644</v>
      </c>
      <c r="AX472" s="62">
        <v>13.597</v>
      </c>
      <c r="AY472" s="62">
        <v>1213955</v>
      </c>
      <c r="AZ472" s="62">
        <v>569.39357669151957</v>
      </c>
      <c r="BA472" s="62">
        <v>13.84</v>
      </c>
      <c r="BB472" s="62">
        <v>124095</v>
      </c>
      <c r="BC472" s="62">
        <v>112.31709692886355</v>
      </c>
      <c r="BD472" s="62">
        <v>13.744999999999999</v>
      </c>
      <c r="BE472" s="62">
        <v>13930</v>
      </c>
      <c r="BF472" s="62">
        <v>9.606156223599319</v>
      </c>
      <c r="BG472" s="62">
        <v>13.907</v>
      </c>
      <c r="BH472" s="62">
        <v>715</v>
      </c>
      <c r="BI472" s="62">
        <v>0.79768296390636617</v>
      </c>
      <c r="BJ472" s="62">
        <v>13.95</v>
      </c>
      <c r="BK472" s="62">
        <v>625</v>
      </c>
      <c r="BL472" s="62">
        <v>0.81985107594286755</v>
      </c>
      <c r="BM472" s="62">
        <v>13.97</v>
      </c>
      <c r="BN472" s="62">
        <v>236660</v>
      </c>
      <c r="BO472" s="62">
        <v>360.41159223134508</v>
      </c>
      <c r="BP472" s="62">
        <v>13.97</v>
      </c>
      <c r="BQ472" s="62">
        <v>30</v>
      </c>
      <c r="BR472" s="62">
        <v>5.1325776185933175E-2</v>
      </c>
      <c r="BS472" s="62">
        <v>13.97</v>
      </c>
      <c r="BT472" s="62">
        <v>1025</v>
      </c>
      <c r="BU472" s="62">
        <v>1.9328076435717207</v>
      </c>
      <c r="BV472" s="62">
        <v>13.97</v>
      </c>
      <c r="BW472" s="62">
        <v>31210</v>
      </c>
      <c r="BX472" s="62">
        <v>65.028736003628481</v>
      </c>
      <c r="BY472" s="62">
        <v>13.943999999999999</v>
      </c>
      <c r="BZ472" s="62">
        <v>30</v>
      </c>
      <c r="CA472" s="62">
        <v>6.781159178112646E-2</v>
      </c>
      <c r="CB472" s="62">
        <v>13.92</v>
      </c>
      <c r="CC472" s="62">
        <v>30</v>
      </c>
      <c r="CD472" s="62">
        <v>7.3259916776647407E-2</v>
      </c>
      <c r="CE472" s="62">
        <v>13.9</v>
      </c>
      <c r="CF472" s="62">
        <v>26435</v>
      </c>
      <c r="CG472" s="62">
        <v>69.465739763789699</v>
      </c>
      <c r="CH472" s="62">
        <v>0</v>
      </c>
      <c r="CI472" s="62">
        <v>0</v>
      </c>
      <c r="CJ472" s="62">
        <v>0</v>
      </c>
      <c r="CK472" s="62">
        <v>0</v>
      </c>
      <c r="CL472" s="62">
        <v>0</v>
      </c>
      <c r="CM472" s="62">
        <v>0</v>
      </c>
      <c r="CN472" s="62">
        <v>13.77</v>
      </c>
      <c r="CO472" s="62">
        <v>4305</v>
      </c>
      <c r="CP472" s="62">
        <v>13.589553689571929</v>
      </c>
      <c r="CQ472" s="62">
        <v>0</v>
      </c>
      <c r="CR472" s="62">
        <v>0</v>
      </c>
      <c r="CS472" s="62">
        <v>0</v>
      </c>
      <c r="CT472" s="62">
        <v>0</v>
      </c>
      <c r="CU472" s="62">
        <v>0</v>
      </c>
      <c r="CV472" s="62">
        <v>0</v>
      </c>
      <c r="CW472" s="62">
        <v>0</v>
      </c>
      <c r="CX472" s="62">
        <v>257905</v>
      </c>
      <c r="CY472" s="62">
        <v>935.95515817843182</v>
      </c>
      <c r="CZ472" s="62">
        <v>0</v>
      </c>
      <c r="DA472" s="62">
        <v>0</v>
      </c>
      <c r="DB472" s="62">
        <v>0</v>
      </c>
      <c r="DC472" s="62">
        <v>0</v>
      </c>
      <c r="DD472" s="62">
        <v>0</v>
      </c>
      <c r="DE472" s="62">
        <v>0</v>
      </c>
      <c r="DF472" s="62">
        <v>13.423999999999999</v>
      </c>
      <c r="DG472" s="62">
        <v>1110</v>
      </c>
      <c r="DH472" s="62">
        <v>4.5448910551141051</v>
      </c>
      <c r="DI472" s="62">
        <v>0</v>
      </c>
      <c r="DJ472" s="62">
        <v>0</v>
      </c>
      <c r="DK472" s="62">
        <v>0</v>
      </c>
      <c r="DL472" s="62">
        <v>0</v>
      </c>
      <c r="DM472" s="62">
        <v>0</v>
      </c>
      <c r="DN472" s="62">
        <v>0</v>
      </c>
      <c r="DO472" s="62">
        <v>13.31</v>
      </c>
      <c r="DP472" s="62">
        <v>26490</v>
      </c>
      <c r="DQ472" s="62">
        <v>119.46568655714938</v>
      </c>
      <c r="DR472" s="62">
        <v>0</v>
      </c>
      <c r="DS472" s="62">
        <v>0</v>
      </c>
      <c r="DT472" s="62">
        <v>0</v>
      </c>
      <c r="DU472" s="62">
        <v>0</v>
      </c>
      <c r="DV472" s="62">
        <v>0</v>
      </c>
      <c r="DW472" s="62">
        <v>0</v>
      </c>
      <c r="DX472" s="62">
        <v>13.19</v>
      </c>
      <c r="DY472" s="62">
        <v>540</v>
      </c>
      <c r="DZ472" s="62">
        <v>2.6573031001913026</v>
      </c>
      <c r="EA472" s="62"/>
      <c r="EB472" s="62"/>
      <c r="EC472" s="62"/>
      <c r="ED472" s="62"/>
      <c r="EE472" s="62"/>
      <c r="EF472" s="62"/>
      <c r="EG472" s="62">
        <v>13.05</v>
      </c>
      <c r="EH472" s="62">
        <v>103785</v>
      </c>
      <c r="EI472" s="62">
        <v>549.55793325320167</v>
      </c>
      <c r="EJ472" s="62"/>
      <c r="EK472" s="62">
        <v>0</v>
      </c>
      <c r="EL472" s="62">
        <v>0</v>
      </c>
      <c r="EM472" s="62">
        <v>0</v>
      </c>
      <c r="EN472" s="62">
        <v>0</v>
      </c>
      <c r="EO472" s="62">
        <v>0</v>
      </c>
      <c r="EP472" s="62">
        <v>12.97</v>
      </c>
      <c r="EQ472" s="62">
        <v>285</v>
      </c>
      <c r="ER472" s="62">
        <v>1.607209663979962</v>
      </c>
      <c r="ES472" s="62">
        <v>12.93</v>
      </c>
      <c r="ET472" s="62">
        <v>3635</v>
      </c>
      <c r="EU472" s="62">
        <v>21.681401013561207</v>
      </c>
      <c r="EV472" s="62">
        <v>12.865</v>
      </c>
      <c r="EW472" s="62">
        <v>175</v>
      </c>
      <c r="EX472" s="62">
        <v>1.0986961649536007</v>
      </c>
      <c r="EY472" s="62">
        <v>12.82</v>
      </c>
      <c r="EZ472" s="62">
        <v>96705</v>
      </c>
      <c r="FA472" s="62">
        <v>634.18746025923622</v>
      </c>
      <c r="FB472" s="62">
        <v>12.772</v>
      </c>
      <c r="FC472" s="62">
        <v>160</v>
      </c>
      <c r="FD472" s="62">
        <v>1.0905318207828416</v>
      </c>
      <c r="FE472" s="62">
        <v>12.728999999999999</v>
      </c>
      <c r="FF472" s="62">
        <v>70</v>
      </c>
      <c r="FG472" s="62">
        <v>0.49410249724691074</v>
      </c>
      <c r="FH472" s="62">
        <v>12.689</v>
      </c>
      <c r="FI472" s="62">
        <v>15</v>
      </c>
      <c r="FJ472" s="62">
        <v>0.10944719905358866</v>
      </c>
      <c r="FK472" s="62">
        <v>12.654</v>
      </c>
      <c r="FL472" s="76">
        <v>1180</v>
      </c>
      <c r="FM472" s="76">
        <v>8.8596388083346334</v>
      </c>
      <c r="FN472" s="76">
        <v>12.624000000000001</v>
      </c>
      <c r="FO472" s="76">
        <v>50</v>
      </c>
      <c r="FP472" s="76">
        <v>0.38479606559098994</v>
      </c>
      <c r="FQ472" s="76">
        <v>12.598000000000001</v>
      </c>
      <c r="FR472" s="76">
        <v>25</v>
      </c>
      <c r="FS472" s="76">
        <v>0.19661583286846401</v>
      </c>
      <c r="FT472" s="76">
        <v>12.571999999999999</v>
      </c>
      <c r="FU472" s="76">
        <v>15</v>
      </c>
      <c r="FV472" s="76">
        <v>0.12042660814424318</v>
      </c>
      <c r="FW472" s="76">
        <v>12.55</v>
      </c>
      <c r="FX472" s="76">
        <v>133935</v>
      </c>
      <c r="FY472" s="76">
        <v>1094.4407305148734</v>
      </c>
      <c r="FZ472" s="76">
        <v>12.537000000000001</v>
      </c>
      <c r="GA472" s="76">
        <v>20</v>
      </c>
      <c r="GB472" s="76">
        <v>0.16585822386385843</v>
      </c>
      <c r="GC472" s="62">
        <v>12.525</v>
      </c>
      <c r="GD472" s="62">
        <v>10</v>
      </c>
      <c r="GE472" s="62">
        <v>8.4030863585185106E-2</v>
      </c>
      <c r="GF472" s="62">
        <v>12.513999999999999</v>
      </c>
      <c r="GG472" s="62">
        <v>0</v>
      </c>
      <c r="GH472" s="62">
        <v>0</v>
      </c>
      <c r="GI472" s="62">
        <v>12.504</v>
      </c>
      <c r="GJ472" s="62">
        <v>215</v>
      </c>
      <c r="GK472" s="62">
        <v>1.8469783761394158</v>
      </c>
      <c r="GL472" s="62">
        <v>12.486000000000001</v>
      </c>
      <c r="GM472" s="62">
        <v>0</v>
      </c>
      <c r="GN472" s="62">
        <v>0</v>
      </c>
      <c r="GO472" s="62">
        <v>12.47</v>
      </c>
      <c r="GP472" s="62">
        <v>10370</v>
      </c>
      <c r="GQ472" s="62">
        <v>91.485942636839894</v>
      </c>
      <c r="GR472" s="62">
        <v>12.458</v>
      </c>
      <c r="GS472" s="62">
        <v>0</v>
      </c>
      <c r="GT472" s="62">
        <v>0</v>
      </c>
      <c r="GU472" s="62">
        <v>12.448</v>
      </c>
      <c r="GV472" s="62">
        <v>75</v>
      </c>
      <c r="GW472" s="62">
        <v>0.66741456609608163</v>
      </c>
      <c r="GX472" s="62">
        <v>12.439</v>
      </c>
      <c r="GY472" s="62">
        <v>0</v>
      </c>
      <c r="GZ472" s="62">
        <v>0</v>
      </c>
      <c r="HA472" s="62">
        <v>12.43</v>
      </c>
      <c r="HB472" s="62">
        <v>17540</v>
      </c>
      <c r="HC472" s="62">
        <v>155.3007531364463</v>
      </c>
      <c r="HD472" s="62">
        <v>12.43</v>
      </c>
      <c r="HE472" s="62">
        <v>0</v>
      </c>
      <c r="HF472" s="62">
        <v>0</v>
      </c>
      <c r="HG472" s="62">
        <v>0</v>
      </c>
      <c r="HH472" s="62">
        <v>0</v>
      </c>
      <c r="HI472" s="62">
        <v>0</v>
      </c>
      <c r="HJ472" s="62">
        <v>0</v>
      </c>
      <c r="HK472" s="62">
        <v>0</v>
      </c>
      <c r="HL472" s="62">
        <v>0</v>
      </c>
      <c r="HM472" s="62">
        <v>12.43</v>
      </c>
      <c r="HN472" s="62">
        <v>0</v>
      </c>
      <c r="HO472" s="62">
        <v>0</v>
      </c>
      <c r="HP472" s="62">
        <v>0</v>
      </c>
      <c r="HQ472" s="62">
        <v>0</v>
      </c>
      <c r="HR472" s="62">
        <v>0</v>
      </c>
    </row>
    <row r="473" spans="32:226" s="43" customFormat="1">
      <c r="AF473" s="54">
        <v>42692</v>
      </c>
      <c r="AG473" s="43">
        <v>13.705</v>
      </c>
      <c r="AH473" s="43">
        <v>252705</v>
      </c>
      <c r="AI473" s="43">
        <f t="shared" si="101"/>
        <v>252705</v>
      </c>
      <c r="AN473" s="43">
        <v>3.1322999999999999</v>
      </c>
      <c r="AS473" s="62">
        <v>42157</v>
      </c>
      <c r="AT473" s="62">
        <v>4712.564624635057</v>
      </c>
      <c r="AU473" s="62">
        <v>13.52</v>
      </c>
      <c r="AV473" s="62">
        <v>399805</v>
      </c>
      <c r="AW473" s="62">
        <v>92.71326558262183</v>
      </c>
      <c r="AX473" s="62">
        <v>13.574999999999999</v>
      </c>
      <c r="AY473" s="62">
        <v>166495</v>
      </c>
      <c r="AZ473" s="62">
        <v>79.919856253056921</v>
      </c>
      <c r="BA473" s="62">
        <v>13.83</v>
      </c>
      <c r="BB473" s="62">
        <v>106845</v>
      </c>
      <c r="BC473" s="62">
        <v>97.843797913874013</v>
      </c>
      <c r="BD473" s="62">
        <v>13.755000000000001</v>
      </c>
      <c r="BE473" s="62">
        <v>58950</v>
      </c>
      <c r="BF473" s="62">
        <v>41.278693931890096</v>
      </c>
      <c r="BG473" s="62">
        <v>13.89</v>
      </c>
      <c r="BH473" s="62">
        <v>1560</v>
      </c>
      <c r="BI473" s="62">
        <v>1.7570128254244768</v>
      </c>
      <c r="BJ473" s="62">
        <v>13.92</v>
      </c>
      <c r="BK473" s="62">
        <v>3400</v>
      </c>
      <c r="BL473" s="62">
        <v>4.4967027644646231</v>
      </c>
      <c r="BM473" s="62">
        <v>13.95</v>
      </c>
      <c r="BN473" s="62">
        <v>265625</v>
      </c>
      <c r="BO473" s="62">
        <v>407.32730586286044</v>
      </c>
      <c r="BP473" s="62">
        <v>13.942</v>
      </c>
      <c r="BQ473" s="62">
        <v>0</v>
      </c>
      <c r="BR473" s="62">
        <v>0</v>
      </c>
      <c r="BS473" s="62">
        <v>13.936</v>
      </c>
      <c r="BT473" s="62">
        <v>0</v>
      </c>
      <c r="BU473" s="62">
        <v>0</v>
      </c>
      <c r="BV473" s="62">
        <v>13.93</v>
      </c>
      <c r="BW473" s="62">
        <v>30635</v>
      </c>
      <c r="BX473" s="62">
        <v>64.170700353997915</v>
      </c>
      <c r="BY473" s="62">
        <v>13.907</v>
      </c>
      <c r="BZ473" s="62">
        <v>0</v>
      </c>
      <c r="CA473" s="62">
        <v>0</v>
      </c>
      <c r="CB473" s="62">
        <v>13.887</v>
      </c>
      <c r="CC473" s="62">
        <v>0</v>
      </c>
      <c r="CD473" s="62">
        <v>0</v>
      </c>
      <c r="CE473" s="62">
        <v>13.87</v>
      </c>
      <c r="CF473" s="62">
        <v>34955</v>
      </c>
      <c r="CG473" s="62">
        <v>92.23349121006251</v>
      </c>
      <c r="CH473" s="62">
        <v>0</v>
      </c>
      <c r="CI473" s="62">
        <v>0</v>
      </c>
      <c r="CJ473" s="62">
        <v>0</v>
      </c>
      <c r="CK473" s="62">
        <v>0</v>
      </c>
      <c r="CL473" s="62">
        <v>0</v>
      </c>
      <c r="CM473" s="62">
        <v>0</v>
      </c>
      <c r="CN473" s="62">
        <v>13.71</v>
      </c>
      <c r="CO473" s="62">
        <v>3780</v>
      </c>
      <c r="CP473" s="62">
        <v>11.981326260267641</v>
      </c>
      <c r="CQ473" s="62">
        <v>0</v>
      </c>
      <c r="CR473" s="62">
        <v>0</v>
      </c>
      <c r="CS473" s="62">
        <v>0</v>
      </c>
      <c r="CT473" s="62">
        <v>0</v>
      </c>
      <c r="CU473" s="62">
        <v>0</v>
      </c>
      <c r="CV473" s="62">
        <v>0</v>
      </c>
      <c r="CW473" s="62">
        <v>0</v>
      </c>
      <c r="CX473" s="62">
        <v>399805</v>
      </c>
      <c r="CY473" s="62">
        <v>1456.4209231398943</v>
      </c>
      <c r="CZ473" s="62">
        <v>0</v>
      </c>
      <c r="DA473" s="62">
        <v>0</v>
      </c>
      <c r="DB473" s="62">
        <v>0</v>
      </c>
      <c r="DC473" s="62">
        <v>0</v>
      </c>
      <c r="DD473" s="62">
        <v>0</v>
      </c>
      <c r="DE473" s="62">
        <v>0</v>
      </c>
      <c r="DF473" s="62">
        <v>13.352</v>
      </c>
      <c r="DG473" s="62">
        <v>875</v>
      </c>
      <c r="DH473" s="62">
        <v>3.5966082771546226</v>
      </c>
      <c r="DI473" s="62">
        <v>0</v>
      </c>
      <c r="DJ473" s="62">
        <v>0</v>
      </c>
      <c r="DK473" s="62">
        <v>0</v>
      </c>
      <c r="DL473" s="62">
        <v>0</v>
      </c>
      <c r="DM473" s="62">
        <v>0</v>
      </c>
      <c r="DN473" s="62">
        <v>0</v>
      </c>
      <c r="DO473" s="62">
        <v>13.23</v>
      </c>
      <c r="DP473" s="62">
        <v>18715</v>
      </c>
      <c r="DQ473" s="62">
        <v>84.740310895395183</v>
      </c>
      <c r="DR473" s="62">
        <v>0</v>
      </c>
      <c r="DS473" s="62">
        <v>0</v>
      </c>
      <c r="DT473" s="62">
        <v>0</v>
      </c>
      <c r="DU473" s="62">
        <v>0</v>
      </c>
      <c r="DV473" s="62">
        <v>0</v>
      </c>
      <c r="DW473" s="62">
        <v>0</v>
      </c>
      <c r="DX473" s="62">
        <v>13.093999999999999</v>
      </c>
      <c r="DY473" s="62">
        <v>50</v>
      </c>
      <c r="DZ473" s="62">
        <v>0.24714484972781764</v>
      </c>
      <c r="EA473" s="62"/>
      <c r="EB473" s="62"/>
      <c r="EC473" s="62"/>
      <c r="ED473" s="62"/>
      <c r="EE473" s="62"/>
      <c r="EF473" s="62"/>
      <c r="EG473" s="62">
        <v>12.99</v>
      </c>
      <c r="EH473" s="62">
        <v>182810</v>
      </c>
      <c r="EI473" s="62">
        <v>971.27382480984863</v>
      </c>
      <c r="EJ473" s="62"/>
      <c r="EK473" s="62">
        <v>0</v>
      </c>
      <c r="EL473" s="62">
        <v>0</v>
      </c>
      <c r="EM473" s="62">
        <v>0</v>
      </c>
      <c r="EN473" s="62">
        <v>0</v>
      </c>
      <c r="EO473" s="62">
        <v>0</v>
      </c>
      <c r="EP473" s="62">
        <v>12.93</v>
      </c>
      <c r="EQ473" s="62">
        <v>215</v>
      </c>
      <c r="ER473" s="62">
        <v>1.2157251838582872</v>
      </c>
      <c r="ES473" s="62">
        <v>12.88</v>
      </c>
      <c r="ET473" s="62">
        <v>4580</v>
      </c>
      <c r="EU473" s="62">
        <v>27.400818110240532</v>
      </c>
      <c r="EV473" s="62">
        <v>12.808999999999999</v>
      </c>
      <c r="EW473" s="62">
        <v>0</v>
      </c>
      <c r="EX473" s="62">
        <v>0</v>
      </c>
      <c r="EY473" s="62">
        <v>12.75</v>
      </c>
      <c r="EZ473" s="62">
        <v>52205</v>
      </c>
      <c r="FA473" s="62">
        <v>343.69058754339983</v>
      </c>
      <c r="FB473" s="62">
        <v>12.704000000000001</v>
      </c>
      <c r="FC473" s="62">
        <v>0</v>
      </c>
      <c r="FD473" s="62">
        <v>0</v>
      </c>
      <c r="FE473" s="62">
        <v>12.662000000000001</v>
      </c>
      <c r="FF473" s="62">
        <v>0</v>
      </c>
      <c r="FG473" s="62">
        <v>0</v>
      </c>
      <c r="FH473" s="62">
        <v>12.622999999999999</v>
      </c>
      <c r="FI473" s="62">
        <v>0</v>
      </c>
      <c r="FJ473" s="62">
        <v>0</v>
      </c>
      <c r="FK473" s="62">
        <v>12.59</v>
      </c>
      <c r="FL473" s="76">
        <v>2120</v>
      </c>
      <c r="FM473" s="76">
        <v>15.980740741348621</v>
      </c>
      <c r="FN473" s="76">
        <v>12.561</v>
      </c>
      <c r="FO473" s="76">
        <v>0</v>
      </c>
      <c r="FP473" s="76">
        <v>0</v>
      </c>
      <c r="FQ473" s="76">
        <v>12.536</v>
      </c>
      <c r="FR473" s="76">
        <v>0</v>
      </c>
      <c r="FS473" s="76">
        <v>0</v>
      </c>
      <c r="FT473" s="76">
        <v>12.512</v>
      </c>
      <c r="FU473" s="76">
        <v>0</v>
      </c>
      <c r="FV473" s="76">
        <v>0</v>
      </c>
      <c r="FW473" s="76">
        <v>12.49</v>
      </c>
      <c r="FX473" s="76">
        <v>100595</v>
      </c>
      <c r="FY473" s="76">
        <v>825.43253529989158</v>
      </c>
      <c r="FZ473" s="76">
        <v>12.477</v>
      </c>
      <c r="GA473" s="76">
        <v>0</v>
      </c>
      <c r="GB473" s="76">
        <v>0</v>
      </c>
      <c r="GC473" s="62">
        <v>12.465</v>
      </c>
      <c r="GD473" s="62">
        <v>0</v>
      </c>
      <c r="GE473" s="62">
        <v>0</v>
      </c>
      <c r="GF473" s="62">
        <v>12.454000000000001</v>
      </c>
      <c r="GG473" s="62">
        <v>0</v>
      </c>
      <c r="GH473" s="62">
        <v>0</v>
      </c>
      <c r="GI473" s="62">
        <v>12.444000000000001</v>
      </c>
      <c r="GJ473" s="62">
        <v>255</v>
      </c>
      <c r="GK473" s="62">
        <v>2.2006735968174662</v>
      </c>
      <c r="GL473" s="62">
        <v>12.426</v>
      </c>
      <c r="GM473" s="62">
        <v>0</v>
      </c>
      <c r="GN473" s="62">
        <v>0</v>
      </c>
      <c r="GO473" s="62">
        <v>12.41</v>
      </c>
      <c r="GP473" s="62">
        <v>3175</v>
      </c>
      <c r="GQ473" s="62">
        <v>28.15196441056106</v>
      </c>
      <c r="GR473" s="62">
        <v>12.395</v>
      </c>
      <c r="GS473" s="62">
        <v>0</v>
      </c>
      <c r="GT473" s="62">
        <v>0</v>
      </c>
      <c r="GU473" s="62">
        <v>12.382</v>
      </c>
      <c r="GV473" s="62">
        <v>90</v>
      </c>
      <c r="GW473" s="62">
        <v>0.80573282097095233</v>
      </c>
      <c r="GX473" s="62">
        <v>12.371</v>
      </c>
      <c r="GY473" s="62">
        <v>0</v>
      </c>
      <c r="GZ473" s="62">
        <v>0</v>
      </c>
      <c r="HA473" s="62">
        <v>12.36</v>
      </c>
      <c r="HB473" s="62">
        <v>6470</v>
      </c>
      <c r="HC473" s="62">
        <v>57.684881997429009</v>
      </c>
      <c r="HD473" s="62">
        <v>12.36</v>
      </c>
      <c r="HE473" s="62">
        <v>0</v>
      </c>
      <c r="HF473" s="62">
        <v>0</v>
      </c>
      <c r="HG473" s="62">
        <v>0</v>
      </c>
      <c r="HH473" s="62">
        <v>0</v>
      </c>
      <c r="HI473" s="62">
        <v>0</v>
      </c>
      <c r="HJ473" s="62">
        <v>0</v>
      </c>
      <c r="HK473" s="62">
        <v>0</v>
      </c>
      <c r="HL473" s="62">
        <v>0</v>
      </c>
      <c r="HM473" s="62">
        <v>12.36</v>
      </c>
      <c r="HN473" s="62">
        <v>0</v>
      </c>
      <c r="HO473" s="62">
        <v>0</v>
      </c>
      <c r="HP473" s="62">
        <v>0</v>
      </c>
      <c r="HQ473" s="62">
        <v>0</v>
      </c>
      <c r="HR473" s="62">
        <v>0</v>
      </c>
    </row>
    <row r="474" spans="32:226" s="43" customFormat="1">
      <c r="AF474" s="54">
        <v>42695</v>
      </c>
      <c r="AG474" s="43">
        <v>13.675000000000001</v>
      </c>
      <c r="AH474" s="43">
        <v>454240</v>
      </c>
      <c r="AI474" s="43">
        <f t="shared" si="101"/>
        <v>454240</v>
      </c>
      <c r="AN474" s="43">
        <v>3.1684000000000001</v>
      </c>
      <c r="AS474" s="62">
        <v>42156</v>
      </c>
      <c r="AT474" s="62">
        <v>2861.9270605341103</v>
      </c>
      <c r="AU474" s="62">
        <v>13.42</v>
      </c>
      <c r="AV474" s="62">
        <v>158405</v>
      </c>
      <c r="AW474" s="62">
        <v>38.06158651345276</v>
      </c>
      <c r="AX474" s="62">
        <v>13.548999999999999</v>
      </c>
      <c r="AY474" s="62">
        <v>640565</v>
      </c>
      <c r="AZ474" s="62">
        <v>310.8119429650618</v>
      </c>
      <c r="BA474" s="62">
        <v>13.8</v>
      </c>
      <c r="BB474" s="62">
        <v>82145</v>
      </c>
      <c r="BC474" s="62">
        <v>75.220312483860539</v>
      </c>
      <c r="BD474" s="62">
        <v>13.73</v>
      </c>
      <c r="BE474" s="62">
        <v>31065</v>
      </c>
      <c r="BF474" s="62">
        <v>21.830605003597221</v>
      </c>
      <c r="BG474" s="62">
        <v>13.85</v>
      </c>
      <c r="BH474" s="62">
        <v>2470</v>
      </c>
      <c r="BI474" s="62">
        <v>2.7759037339437986</v>
      </c>
      <c r="BJ474" s="62">
        <v>13.91</v>
      </c>
      <c r="BK474" s="62">
        <v>8355</v>
      </c>
      <c r="BL474" s="62">
        <v>11.005865452139204</v>
      </c>
      <c r="BM474" s="62">
        <v>13.91</v>
      </c>
      <c r="BN474" s="62">
        <v>220275</v>
      </c>
      <c r="BO474" s="62">
        <v>336.19117191158932</v>
      </c>
      <c r="BP474" s="62">
        <v>13.898</v>
      </c>
      <c r="BQ474" s="62">
        <v>45</v>
      </c>
      <c r="BR474" s="62">
        <v>7.7051102081572925E-2</v>
      </c>
      <c r="BS474" s="62">
        <v>13.888999999999999</v>
      </c>
      <c r="BT474" s="62">
        <v>55</v>
      </c>
      <c r="BU474" s="62">
        <v>0.10369094597121431</v>
      </c>
      <c r="BV474" s="62">
        <v>13.88</v>
      </c>
      <c r="BW474" s="62">
        <v>28350</v>
      </c>
      <c r="BX474" s="62">
        <v>59.004341916597127</v>
      </c>
      <c r="BY474" s="62">
        <v>13.846</v>
      </c>
      <c r="BZ474" s="62">
        <v>810</v>
      </c>
      <c r="CA474" s="62">
        <v>1.8277384666184451</v>
      </c>
      <c r="CB474" s="62">
        <v>13.816000000000001</v>
      </c>
      <c r="CC474" s="62">
        <v>25</v>
      </c>
      <c r="CD474" s="62">
        <v>6.0910669124631771E-2</v>
      </c>
      <c r="CE474" s="62">
        <v>13.79</v>
      </c>
      <c r="CF474" s="62">
        <v>27510</v>
      </c>
      <c r="CG474" s="62">
        <v>72.093222714558195</v>
      </c>
      <c r="CH474" s="62">
        <v>0</v>
      </c>
      <c r="CI474" s="62">
        <v>0</v>
      </c>
      <c r="CJ474" s="62">
        <v>0</v>
      </c>
      <c r="CK474" s="62">
        <v>0</v>
      </c>
      <c r="CL474" s="62">
        <v>0</v>
      </c>
      <c r="CM474" s="62">
        <v>0</v>
      </c>
      <c r="CN474" s="62">
        <v>13.62</v>
      </c>
      <c r="CO474" s="62">
        <v>4430</v>
      </c>
      <c r="CP474" s="62">
        <v>13.941458465203864</v>
      </c>
      <c r="CQ474" s="62">
        <v>0</v>
      </c>
      <c r="CR474" s="62">
        <v>0</v>
      </c>
      <c r="CS474" s="62">
        <v>0</v>
      </c>
      <c r="CT474" s="62">
        <v>0</v>
      </c>
      <c r="CU474" s="62">
        <v>0</v>
      </c>
      <c r="CV474" s="62">
        <v>0</v>
      </c>
      <c r="CW474" s="62">
        <v>0</v>
      </c>
      <c r="CX474" s="62">
        <v>158405</v>
      </c>
      <c r="CY474" s="62">
        <v>572.914398338909</v>
      </c>
      <c r="CZ474" s="62">
        <v>0</v>
      </c>
      <c r="DA474" s="62">
        <v>0</v>
      </c>
      <c r="DB474" s="62">
        <v>0</v>
      </c>
      <c r="DC474" s="62">
        <v>0</v>
      </c>
      <c r="DD474" s="62">
        <v>0</v>
      </c>
      <c r="DE474" s="62">
        <v>0</v>
      </c>
      <c r="DF474" s="62">
        <v>13.247</v>
      </c>
      <c r="DG474" s="62">
        <v>110</v>
      </c>
      <c r="DH474" s="62">
        <v>0.44891661133688898</v>
      </c>
      <c r="DI474" s="62">
        <v>0</v>
      </c>
      <c r="DJ474" s="62">
        <v>0</v>
      </c>
      <c r="DK474" s="62">
        <v>0</v>
      </c>
      <c r="DL474" s="62">
        <v>0</v>
      </c>
      <c r="DM474" s="62">
        <v>0</v>
      </c>
      <c r="DN474" s="62">
        <v>0</v>
      </c>
      <c r="DO474" s="62">
        <v>13.12</v>
      </c>
      <c r="DP474" s="62">
        <v>20920</v>
      </c>
      <c r="DQ474" s="62">
        <v>94.059061165220939</v>
      </c>
      <c r="DR474" s="62">
        <v>0</v>
      </c>
      <c r="DS474" s="62">
        <v>0</v>
      </c>
      <c r="DT474" s="62">
        <v>0</v>
      </c>
      <c r="DU474" s="62">
        <v>0</v>
      </c>
      <c r="DV474" s="62">
        <v>0</v>
      </c>
      <c r="DW474" s="62">
        <v>0</v>
      </c>
      <c r="DX474" s="62">
        <v>13.01</v>
      </c>
      <c r="DY474" s="62">
        <v>90</v>
      </c>
      <c r="DZ474" s="62">
        <v>0.44141820056865283</v>
      </c>
      <c r="EA474" s="62"/>
      <c r="EB474" s="62"/>
      <c r="EC474" s="62"/>
      <c r="ED474" s="62"/>
      <c r="EE474" s="62"/>
      <c r="EF474" s="62"/>
      <c r="EG474" s="62">
        <v>12.9</v>
      </c>
      <c r="EH474" s="62">
        <v>86070</v>
      </c>
      <c r="EI474" s="62">
        <v>453.85149242321944</v>
      </c>
      <c r="EJ474" s="62"/>
      <c r="EK474" s="62">
        <v>0</v>
      </c>
      <c r="EL474" s="62">
        <v>0</v>
      </c>
      <c r="EM474" s="62">
        <v>0</v>
      </c>
      <c r="EN474" s="62">
        <v>0</v>
      </c>
      <c r="EO474" s="62">
        <v>0</v>
      </c>
      <c r="EP474" s="62">
        <v>12.83</v>
      </c>
      <c r="EQ474" s="62">
        <v>440</v>
      </c>
      <c r="ER474" s="62">
        <v>2.4702728392836382</v>
      </c>
      <c r="ES474" s="62">
        <v>12.78</v>
      </c>
      <c r="ET474" s="62">
        <v>8940</v>
      </c>
      <c r="EU474" s="62">
        <v>53.110295920317924</v>
      </c>
      <c r="EV474" s="62">
        <v>12.714</v>
      </c>
      <c r="EW474" s="62">
        <v>5</v>
      </c>
      <c r="EX474" s="62">
        <v>3.127149254550704E-2</v>
      </c>
      <c r="EY474" s="62">
        <v>12.66</v>
      </c>
      <c r="EZ474" s="62">
        <v>26075</v>
      </c>
      <c r="FA474" s="62">
        <v>170.43728033449125</v>
      </c>
      <c r="FB474" s="62">
        <v>12.614000000000001</v>
      </c>
      <c r="FC474" s="62">
        <v>10</v>
      </c>
      <c r="FD474" s="62">
        <v>6.7942781742292332E-2</v>
      </c>
      <c r="FE474" s="62">
        <v>12.571999999999999</v>
      </c>
      <c r="FF474" s="62">
        <v>15</v>
      </c>
      <c r="FG474" s="62">
        <v>0.10556333995685407</v>
      </c>
      <c r="FH474" s="62">
        <v>12.532999999999999</v>
      </c>
      <c r="FI474" s="62">
        <v>0</v>
      </c>
      <c r="FJ474" s="62">
        <v>0</v>
      </c>
      <c r="FK474" s="62">
        <v>12.5</v>
      </c>
      <c r="FL474" s="76">
        <v>705</v>
      </c>
      <c r="FM474" s="76">
        <v>5.2793722899237574</v>
      </c>
      <c r="FN474" s="76">
        <v>12.474</v>
      </c>
      <c r="FO474" s="76">
        <v>0</v>
      </c>
      <c r="FP474" s="76">
        <v>0</v>
      </c>
      <c r="FQ474" s="76">
        <v>12.451000000000001</v>
      </c>
      <c r="FR474" s="76">
        <v>0</v>
      </c>
      <c r="FS474" s="76">
        <v>0</v>
      </c>
      <c r="FT474" s="76">
        <v>12.429</v>
      </c>
      <c r="FU474" s="76">
        <v>0</v>
      </c>
      <c r="FV474" s="76">
        <v>0</v>
      </c>
      <c r="FW474" s="76">
        <v>12.41</v>
      </c>
      <c r="FX474" s="76">
        <v>56780</v>
      </c>
      <c r="FY474" s="76">
        <v>462.87198206113464</v>
      </c>
      <c r="FZ474" s="76">
        <v>12.399000000000001</v>
      </c>
      <c r="GA474" s="76">
        <v>0</v>
      </c>
      <c r="GB474" s="76">
        <v>0</v>
      </c>
      <c r="GC474" s="62">
        <v>12.388999999999999</v>
      </c>
      <c r="GD474" s="62">
        <v>0</v>
      </c>
      <c r="GE474" s="62">
        <v>0</v>
      </c>
      <c r="GF474" s="62">
        <v>12.379</v>
      </c>
      <c r="GG474" s="62">
        <v>0</v>
      </c>
      <c r="GH474" s="62">
        <v>0</v>
      </c>
      <c r="GI474" s="62">
        <v>12.37</v>
      </c>
      <c r="GJ474" s="62">
        <v>130</v>
      </c>
      <c r="GK474" s="62">
        <v>1.1148234487980508</v>
      </c>
      <c r="GL474" s="62">
        <v>12.353999999999999</v>
      </c>
      <c r="GM474" s="62">
        <v>0</v>
      </c>
      <c r="GN474" s="62">
        <v>0</v>
      </c>
      <c r="GO474" s="62">
        <v>12.34</v>
      </c>
      <c r="GP474" s="62">
        <v>2095</v>
      </c>
      <c r="GQ474" s="62">
        <v>18.463555003098996</v>
      </c>
      <c r="GR474" s="62">
        <v>12.321999999999999</v>
      </c>
      <c r="GS474" s="62">
        <v>0</v>
      </c>
      <c r="GT474" s="62">
        <v>0</v>
      </c>
      <c r="GU474" s="62">
        <v>12.307</v>
      </c>
      <c r="GV474" s="62">
        <v>35</v>
      </c>
      <c r="GW474" s="62">
        <v>0.31175227339594713</v>
      </c>
      <c r="GX474" s="62">
        <v>12.292999999999999</v>
      </c>
      <c r="GY474" s="62">
        <v>0</v>
      </c>
      <c r="GZ474" s="62">
        <v>0</v>
      </c>
      <c r="HA474" s="62">
        <v>12.28</v>
      </c>
      <c r="HB474" s="62">
        <v>9340</v>
      </c>
      <c r="HC474" s="62">
        <v>82.941859666366966</v>
      </c>
      <c r="HD474" s="62">
        <v>12.28</v>
      </c>
      <c r="HE474" s="62">
        <v>0</v>
      </c>
      <c r="HF474" s="62">
        <v>0</v>
      </c>
      <c r="HG474" s="62">
        <v>0</v>
      </c>
      <c r="HH474" s="62">
        <v>0</v>
      </c>
      <c r="HI474" s="62">
        <v>0</v>
      </c>
      <c r="HJ474" s="62">
        <v>0</v>
      </c>
      <c r="HK474" s="62">
        <v>0</v>
      </c>
      <c r="HL474" s="62">
        <v>0</v>
      </c>
      <c r="HM474" s="62">
        <v>12.28</v>
      </c>
      <c r="HN474" s="62">
        <v>0</v>
      </c>
      <c r="HO474" s="62">
        <v>0</v>
      </c>
      <c r="HP474" s="62">
        <v>0</v>
      </c>
      <c r="HQ474" s="62">
        <v>0</v>
      </c>
      <c r="HR474" s="62">
        <v>0</v>
      </c>
    </row>
    <row r="475" spans="32:226" s="43" customFormat="1">
      <c r="AF475" s="54">
        <v>42696</v>
      </c>
      <c r="AG475" s="43">
        <v>13.657999999999999</v>
      </c>
      <c r="AH475" s="43">
        <v>331075</v>
      </c>
      <c r="AI475" s="43">
        <f t="shared" si="101"/>
        <v>331075</v>
      </c>
      <c r="AN475" s="43">
        <v>3.1787000000000001</v>
      </c>
      <c r="AS475" s="62">
        <v>42153</v>
      </c>
      <c r="AT475" s="62">
        <v>3358.1885586173844</v>
      </c>
      <c r="AU475" s="62">
        <v>13.32</v>
      </c>
      <c r="AV475" s="62">
        <v>178545</v>
      </c>
      <c r="AW475" s="62">
        <v>44.726233809453092</v>
      </c>
      <c r="AX475" s="62">
        <v>13.524000000000001</v>
      </c>
      <c r="AY475" s="62">
        <v>214045</v>
      </c>
      <c r="AZ475" s="62">
        <v>105.79605269222765</v>
      </c>
      <c r="BA475" s="62">
        <v>13.76</v>
      </c>
      <c r="BB475" s="62">
        <v>73600</v>
      </c>
      <c r="BC475" s="62">
        <v>67.946783730315573</v>
      </c>
      <c r="BD475" s="62">
        <v>13.695</v>
      </c>
      <c r="BE475" s="62">
        <v>1000</v>
      </c>
      <c r="BF475" s="62">
        <v>0.71098957115543271</v>
      </c>
      <c r="BG475" s="62">
        <v>13.802</v>
      </c>
      <c r="BH475" s="62">
        <v>10</v>
      </c>
      <c r="BI475" s="62">
        <v>1.130679361620184E-2</v>
      </c>
      <c r="BJ475" s="62">
        <v>13.83</v>
      </c>
      <c r="BK475" s="62">
        <v>6025</v>
      </c>
      <c r="BL475" s="62">
        <v>7.977041549698928</v>
      </c>
      <c r="BM475" s="62">
        <v>13.85</v>
      </c>
      <c r="BN475" s="62">
        <v>198950</v>
      </c>
      <c r="BO475" s="62">
        <v>304.77733219945776</v>
      </c>
      <c r="BP475" s="62">
        <v>13.842000000000001</v>
      </c>
      <c r="BQ475" s="62">
        <v>2500</v>
      </c>
      <c r="BR475" s="62">
        <v>4.2931715490779796</v>
      </c>
      <c r="BS475" s="62">
        <v>13.836</v>
      </c>
      <c r="BT475" s="62">
        <v>155</v>
      </c>
      <c r="BU475" s="62">
        <v>0.29290213683626282</v>
      </c>
      <c r="BV475" s="62">
        <v>13.83</v>
      </c>
      <c r="BW475" s="62">
        <v>31175</v>
      </c>
      <c r="BX475" s="62">
        <v>64.999259981556193</v>
      </c>
      <c r="BY475" s="62">
        <v>13.785</v>
      </c>
      <c r="BZ475" s="62">
        <v>150</v>
      </c>
      <c r="CA475" s="62">
        <v>0.33900829767861096</v>
      </c>
      <c r="CB475" s="62">
        <v>13.744999999999999</v>
      </c>
      <c r="CC475" s="62">
        <v>50</v>
      </c>
      <c r="CD475" s="62">
        <v>0.1219983234502187</v>
      </c>
      <c r="CE475" s="62">
        <v>13.71</v>
      </c>
      <c r="CF475" s="62">
        <v>24535</v>
      </c>
      <c r="CG475" s="62">
        <v>64.384099105242385</v>
      </c>
      <c r="CH475" s="62">
        <v>0</v>
      </c>
      <c r="CI475" s="62">
        <v>0</v>
      </c>
      <c r="CJ475" s="62">
        <v>0</v>
      </c>
      <c r="CK475" s="62">
        <v>0</v>
      </c>
      <c r="CL475" s="62">
        <v>0</v>
      </c>
      <c r="CM475" s="62">
        <v>0</v>
      </c>
      <c r="CN475" s="62">
        <v>13.53</v>
      </c>
      <c r="CO475" s="62">
        <v>2110</v>
      </c>
      <c r="CP475" s="62">
        <v>6.6472962393112542</v>
      </c>
      <c r="CQ475" s="62">
        <v>0</v>
      </c>
      <c r="CR475" s="62">
        <v>0</v>
      </c>
      <c r="CS475" s="62">
        <v>0</v>
      </c>
      <c r="CT475" s="62">
        <v>0</v>
      </c>
      <c r="CU475" s="62">
        <v>0</v>
      </c>
      <c r="CV475" s="62">
        <v>0</v>
      </c>
      <c r="CW475" s="62">
        <v>0</v>
      </c>
      <c r="CX475" s="62">
        <v>178545</v>
      </c>
      <c r="CY475" s="62">
        <v>646.42630604514375</v>
      </c>
      <c r="CZ475" s="62">
        <v>0</v>
      </c>
      <c r="DA475" s="62">
        <v>0</v>
      </c>
      <c r="DB475" s="62">
        <v>0</v>
      </c>
      <c r="DC475" s="62">
        <v>0</v>
      </c>
      <c r="DD475" s="62">
        <v>0</v>
      </c>
      <c r="DE475" s="62">
        <v>0</v>
      </c>
      <c r="DF475" s="62">
        <v>13.17</v>
      </c>
      <c r="DG475" s="62">
        <v>160</v>
      </c>
      <c r="DH475" s="62">
        <v>0.65319743725206725</v>
      </c>
      <c r="DI475" s="62">
        <v>0</v>
      </c>
      <c r="DJ475" s="62">
        <v>0</v>
      </c>
      <c r="DK475" s="62">
        <v>0</v>
      </c>
      <c r="DL475" s="62">
        <v>0</v>
      </c>
      <c r="DM475" s="62">
        <v>0</v>
      </c>
      <c r="DN475" s="62">
        <v>0</v>
      </c>
      <c r="DO475" s="62">
        <v>13.04</v>
      </c>
      <c r="DP475" s="62">
        <v>10035</v>
      </c>
      <c r="DQ475" s="62">
        <v>45.134574006769014</v>
      </c>
      <c r="DR475" s="62">
        <v>0</v>
      </c>
      <c r="DS475" s="62">
        <v>0</v>
      </c>
      <c r="DT475" s="62">
        <v>0</v>
      </c>
      <c r="DU475" s="62">
        <v>0</v>
      </c>
      <c r="DV475" s="62">
        <v>0</v>
      </c>
      <c r="DW475" s="62">
        <v>0</v>
      </c>
      <c r="DX475" s="62">
        <v>12.94</v>
      </c>
      <c r="DY475" s="62">
        <v>110</v>
      </c>
      <c r="DZ475" s="62">
        <v>0.53953039667061375</v>
      </c>
      <c r="EA475" s="62"/>
      <c r="EB475" s="62"/>
      <c r="EC475" s="62"/>
      <c r="ED475" s="62"/>
      <c r="EE475" s="62"/>
      <c r="EF475" s="62"/>
      <c r="EG475" s="62">
        <v>12.81</v>
      </c>
      <c r="EH475" s="62">
        <v>103820</v>
      </c>
      <c r="EI475" s="62">
        <v>547.81389352929932</v>
      </c>
      <c r="EJ475" s="62"/>
      <c r="EK475" s="62">
        <v>0</v>
      </c>
      <c r="EL475" s="62">
        <v>0</v>
      </c>
      <c r="EM475" s="62">
        <v>0</v>
      </c>
      <c r="EN475" s="62">
        <v>0</v>
      </c>
      <c r="EO475" s="62">
        <v>0</v>
      </c>
      <c r="EP475" s="62">
        <v>12.75</v>
      </c>
      <c r="EQ475" s="62">
        <v>240</v>
      </c>
      <c r="ER475" s="62">
        <v>1.3479527719246425</v>
      </c>
      <c r="ES475" s="62">
        <v>12.7</v>
      </c>
      <c r="ET475" s="62">
        <v>1665</v>
      </c>
      <c r="EU475" s="62">
        <v>9.8959002007518393</v>
      </c>
      <c r="EV475" s="62">
        <v>12.66</v>
      </c>
      <c r="EW475" s="62">
        <v>65</v>
      </c>
      <c r="EX475" s="62">
        <v>0.40634518088888366</v>
      </c>
      <c r="EY475" s="62">
        <v>12.58</v>
      </c>
      <c r="EZ475" s="62">
        <v>59245</v>
      </c>
      <c r="FA475" s="62">
        <v>387.49920224655915</v>
      </c>
      <c r="FB475" s="62">
        <v>12.542</v>
      </c>
      <c r="FC475" s="62">
        <v>0</v>
      </c>
      <c r="FD475" s="62">
        <v>0</v>
      </c>
      <c r="FE475" s="62">
        <v>12.509</v>
      </c>
      <c r="FF475" s="62">
        <v>0</v>
      </c>
      <c r="FG475" s="62">
        <v>0</v>
      </c>
      <c r="FH475" s="62">
        <v>12.477</v>
      </c>
      <c r="FI475" s="62">
        <v>0</v>
      </c>
      <c r="FJ475" s="62">
        <v>0</v>
      </c>
      <c r="FK475" s="62">
        <v>12.45</v>
      </c>
      <c r="FL475" s="76">
        <v>2245</v>
      </c>
      <c r="FM475" s="76">
        <v>16.805469970432178</v>
      </c>
      <c r="FN475" s="76">
        <v>12.420999999999999</v>
      </c>
      <c r="FO475" s="76">
        <v>80</v>
      </c>
      <c r="FP475" s="76">
        <v>0.61399800872051624</v>
      </c>
      <c r="FQ475" s="76">
        <v>12.396000000000001</v>
      </c>
      <c r="FR475" s="76">
        <v>505</v>
      </c>
      <c r="FS475" s="76">
        <v>3.9618991335718152</v>
      </c>
      <c r="FT475" s="76">
        <v>12.372</v>
      </c>
      <c r="FU475" s="76">
        <v>0</v>
      </c>
      <c r="FV475" s="76">
        <v>0</v>
      </c>
      <c r="FW475" s="76">
        <v>12.35</v>
      </c>
      <c r="FX475" s="76">
        <v>107215</v>
      </c>
      <c r="FY475" s="76">
        <v>874.46769799253104</v>
      </c>
      <c r="FZ475" s="76">
        <v>12.34</v>
      </c>
      <c r="GA475" s="76">
        <v>0</v>
      </c>
      <c r="GB475" s="76">
        <v>0</v>
      </c>
      <c r="GC475" s="62">
        <v>12.331</v>
      </c>
      <c r="GD475" s="62">
        <v>0</v>
      </c>
      <c r="GE475" s="62">
        <v>0</v>
      </c>
      <c r="GF475" s="62">
        <v>12.323</v>
      </c>
      <c r="GG475" s="62">
        <v>0</v>
      </c>
      <c r="GH475" s="62">
        <v>0</v>
      </c>
      <c r="GI475" s="62">
        <v>12.315</v>
      </c>
      <c r="GJ475" s="62">
        <v>100</v>
      </c>
      <c r="GK475" s="62">
        <v>0.85807328087951551</v>
      </c>
      <c r="GL475" s="62">
        <v>12.302</v>
      </c>
      <c r="GM475" s="62">
        <v>0</v>
      </c>
      <c r="GN475" s="62">
        <v>0</v>
      </c>
      <c r="GO475" s="62">
        <v>12.29</v>
      </c>
      <c r="GP475" s="62">
        <v>5400</v>
      </c>
      <c r="GQ475" s="62">
        <v>47.621075144184033</v>
      </c>
      <c r="GR475" s="62">
        <v>12.269</v>
      </c>
      <c r="GS475" s="62">
        <v>0</v>
      </c>
      <c r="GT475" s="62">
        <v>0</v>
      </c>
      <c r="GU475" s="62">
        <v>12.250999999999999</v>
      </c>
      <c r="GV475" s="62">
        <v>100</v>
      </c>
      <c r="GW475" s="62">
        <v>0.89207898586387457</v>
      </c>
      <c r="GX475" s="62">
        <v>12.234999999999999</v>
      </c>
      <c r="GY475" s="62">
        <v>0</v>
      </c>
      <c r="GZ475" s="62">
        <v>0</v>
      </c>
      <c r="HA475" s="62">
        <v>12.22</v>
      </c>
      <c r="HB475" s="62">
        <v>11260</v>
      </c>
      <c r="HC475" s="62">
        <v>100.22788830686423</v>
      </c>
      <c r="HD475" s="62">
        <v>12.22</v>
      </c>
      <c r="HE475" s="62">
        <v>0</v>
      </c>
      <c r="HF475" s="62">
        <v>0</v>
      </c>
      <c r="HG475" s="62">
        <v>0</v>
      </c>
      <c r="HH475" s="62">
        <v>0</v>
      </c>
      <c r="HI475" s="62">
        <v>0</v>
      </c>
      <c r="HJ475" s="62">
        <v>0</v>
      </c>
      <c r="HK475" s="62">
        <v>0</v>
      </c>
      <c r="HL475" s="62">
        <v>0</v>
      </c>
      <c r="HM475" s="62">
        <v>12.22</v>
      </c>
      <c r="HN475" s="62">
        <v>0</v>
      </c>
      <c r="HO475" s="62">
        <v>0</v>
      </c>
      <c r="HP475" s="62">
        <v>0</v>
      </c>
      <c r="HQ475" s="62">
        <v>0</v>
      </c>
      <c r="HR475" s="62">
        <v>0</v>
      </c>
    </row>
    <row r="476" spans="32:226" s="43" customFormat="1">
      <c r="AF476" s="54">
        <v>42697</v>
      </c>
      <c r="AG476" s="43">
        <v>13.645</v>
      </c>
      <c r="AH476" s="43">
        <v>298360</v>
      </c>
      <c r="AI476" s="43">
        <f t="shared" si="101"/>
        <v>298360</v>
      </c>
      <c r="AN476" s="43">
        <v>3.1627999999999998</v>
      </c>
      <c r="AS476" s="62">
        <v>42152</v>
      </c>
      <c r="AT476" s="62">
        <v>5443.6080998568723</v>
      </c>
      <c r="AU476" s="62">
        <v>13.28</v>
      </c>
      <c r="AV476" s="62">
        <v>257550</v>
      </c>
      <c r="AW476" s="62">
        <v>67.65343225450394</v>
      </c>
      <c r="AX476" s="62">
        <v>13.494999999999999</v>
      </c>
      <c r="AY476" s="62">
        <v>86635</v>
      </c>
      <c r="AZ476" s="62">
        <v>43.963133828081588</v>
      </c>
      <c r="BA476" s="62">
        <v>13.72</v>
      </c>
      <c r="BB476" s="62">
        <v>48760</v>
      </c>
      <c r="BC476" s="62">
        <v>45.753510946109863</v>
      </c>
      <c r="BD476" s="62">
        <v>13.654999999999999</v>
      </c>
      <c r="BE476" s="62">
        <v>1150</v>
      </c>
      <c r="BF476" s="62">
        <v>0.83396121528238598</v>
      </c>
      <c r="BG476" s="62">
        <v>13.76</v>
      </c>
      <c r="BH476" s="62">
        <v>3950</v>
      </c>
      <c r="BI476" s="62">
        <v>4.5298939097318449</v>
      </c>
      <c r="BJ476" s="62">
        <v>13.79</v>
      </c>
      <c r="BK476" s="62">
        <v>1085</v>
      </c>
      <c r="BL476" s="62">
        <v>1.4549703204427151</v>
      </c>
      <c r="BM476" s="62">
        <v>13.79</v>
      </c>
      <c r="BN476" s="62">
        <v>184910</v>
      </c>
      <c r="BO476" s="62">
        <v>286.67317330692862</v>
      </c>
      <c r="BP476" s="62">
        <v>13.79</v>
      </c>
      <c r="BQ476" s="62">
        <v>3555</v>
      </c>
      <c r="BR476" s="62">
        <v>6.1730303659245811</v>
      </c>
      <c r="BS476" s="62">
        <v>13.78</v>
      </c>
      <c r="BT476" s="62">
        <v>70</v>
      </c>
      <c r="BU476" s="62">
        <v>0.13368996046725803</v>
      </c>
      <c r="BV476" s="62">
        <v>13.77</v>
      </c>
      <c r="BW476" s="62">
        <v>65010</v>
      </c>
      <c r="BX476" s="62">
        <v>136.93136829602304</v>
      </c>
      <c r="BY476" s="62">
        <v>13.744999999999999</v>
      </c>
      <c r="BZ476" s="62">
        <v>50</v>
      </c>
      <c r="CA476" s="62">
        <v>0.11407911582687566</v>
      </c>
      <c r="CB476" s="62">
        <v>13.7</v>
      </c>
      <c r="CC476" s="62">
        <v>255</v>
      </c>
      <c r="CD476" s="62">
        <v>0.62796893012800581</v>
      </c>
      <c r="CE476" s="62">
        <v>13.66</v>
      </c>
      <c r="CF476" s="62">
        <v>29300</v>
      </c>
      <c r="CG476" s="62">
        <v>77.587751275176586</v>
      </c>
      <c r="CH476" s="62">
        <v>0</v>
      </c>
      <c r="CI476" s="62">
        <v>0</v>
      </c>
      <c r="CJ476" s="62">
        <v>0</v>
      </c>
      <c r="CK476" s="62">
        <v>0</v>
      </c>
      <c r="CL476" s="62">
        <v>0</v>
      </c>
      <c r="CM476" s="62">
        <v>0</v>
      </c>
      <c r="CN476" s="62">
        <v>13.49</v>
      </c>
      <c r="CO476" s="62">
        <v>3245</v>
      </c>
      <c r="CP476" s="62">
        <v>10.307942670279399</v>
      </c>
      <c r="CQ476" s="62">
        <v>0</v>
      </c>
      <c r="CR476" s="62">
        <v>0</v>
      </c>
      <c r="CS476" s="62">
        <v>0</v>
      </c>
      <c r="CT476" s="62">
        <v>0</v>
      </c>
      <c r="CU476" s="62">
        <v>0</v>
      </c>
      <c r="CV476" s="62">
        <v>0</v>
      </c>
      <c r="CW476" s="62">
        <v>0</v>
      </c>
      <c r="CX476" s="62">
        <v>257550</v>
      </c>
      <c r="CY476" s="62">
        <v>939.88515312224854</v>
      </c>
      <c r="CZ476" s="62">
        <v>0</v>
      </c>
      <c r="DA476" s="62">
        <v>0</v>
      </c>
      <c r="DB476" s="62">
        <v>0</v>
      </c>
      <c r="DC476" s="62">
        <v>0</v>
      </c>
      <c r="DD476" s="62">
        <v>0</v>
      </c>
      <c r="DE476" s="62">
        <v>0</v>
      </c>
      <c r="DF476" s="62">
        <v>13.13</v>
      </c>
      <c r="DG476" s="62">
        <v>1040</v>
      </c>
      <c r="DH476" s="62">
        <v>4.2785126465834518</v>
      </c>
      <c r="DI476" s="62">
        <v>0</v>
      </c>
      <c r="DJ476" s="62">
        <v>0</v>
      </c>
      <c r="DK476" s="62">
        <v>0</v>
      </c>
      <c r="DL476" s="62">
        <v>0</v>
      </c>
      <c r="DM476" s="62">
        <v>0</v>
      </c>
      <c r="DN476" s="62">
        <v>0</v>
      </c>
      <c r="DO476" s="62">
        <v>13.02</v>
      </c>
      <c r="DP476" s="62">
        <v>31685</v>
      </c>
      <c r="DQ476" s="62">
        <v>143.50752616712694</v>
      </c>
      <c r="DR476" s="62">
        <v>0</v>
      </c>
      <c r="DS476" s="62">
        <v>0</v>
      </c>
      <c r="DT476" s="62">
        <v>0</v>
      </c>
      <c r="DU476" s="62">
        <v>0</v>
      </c>
      <c r="DV476" s="62">
        <v>0</v>
      </c>
      <c r="DW476" s="62">
        <v>0</v>
      </c>
      <c r="DX476" s="62">
        <v>12.878</v>
      </c>
      <c r="DY476" s="62">
        <v>665</v>
      </c>
      <c r="DZ476" s="62">
        <v>3.2881090263802579</v>
      </c>
      <c r="EA476" s="62"/>
      <c r="EB476" s="62"/>
      <c r="EC476" s="62"/>
      <c r="ED476" s="62"/>
      <c r="EE476" s="62"/>
      <c r="EF476" s="62"/>
      <c r="EG476" s="62">
        <v>12.77</v>
      </c>
      <c r="EH476" s="62">
        <v>172350</v>
      </c>
      <c r="EI476" s="62">
        <v>916.12030288251526</v>
      </c>
      <c r="EJ476" s="62"/>
      <c r="EK476" s="62">
        <v>0</v>
      </c>
      <c r="EL476" s="62">
        <v>0</v>
      </c>
      <c r="EM476" s="62">
        <v>0</v>
      </c>
      <c r="EN476" s="62">
        <v>0</v>
      </c>
      <c r="EO476" s="62">
        <v>0</v>
      </c>
      <c r="EP476" s="62">
        <v>12.71</v>
      </c>
      <c r="EQ476" s="62">
        <v>635</v>
      </c>
      <c r="ER476" s="62">
        <v>3.5925912196427268</v>
      </c>
      <c r="ES476" s="62">
        <v>12.67</v>
      </c>
      <c r="ET476" s="62">
        <v>8855</v>
      </c>
      <c r="EU476" s="62">
        <v>52.994778468396866</v>
      </c>
      <c r="EV476" s="62">
        <v>12.615</v>
      </c>
      <c r="EW476" s="62">
        <v>265</v>
      </c>
      <c r="EX476" s="62">
        <v>1.6690493983785963</v>
      </c>
      <c r="EY476" s="62">
        <v>12.57</v>
      </c>
      <c r="EZ476" s="62">
        <v>105605</v>
      </c>
      <c r="FA476" s="62">
        <v>694.92126371987752</v>
      </c>
      <c r="FB476" s="62">
        <v>12.532</v>
      </c>
      <c r="FC476" s="62">
        <v>365</v>
      </c>
      <c r="FD476" s="62">
        <v>2.4958768009685111</v>
      </c>
      <c r="FE476" s="62">
        <v>12.499000000000001</v>
      </c>
      <c r="FF476" s="62">
        <v>65</v>
      </c>
      <c r="FG476" s="62">
        <v>0.46022600371812189</v>
      </c>
      <c r="FH476" s="62">
        <v>12.467000000000001</v>
      </c>
      <c r="FI476" s="62">
        <v>125</v>
      </c>
      <c r="FJ476" s="62">
        <v>0.91481034853351095</v>
      </c>
      <c r="FK476" s="62">
        <v>12.44</v>
      </c>
      <c r="FL476" s="76">
        <v>2020</v>
      </c>
      <c r="FM476" s="76">
        <v>15.210836479829965</v>
      </c>
      <c r="FN476" s="76">
        <v>12.411</v>
      </c>
      <c r="FO476" s="76">
        <v>120</v>
      </c>
      <c r="FP476" s="76">
        <v>0.92643822530512132</v>
      </c>
      <c r="FQ476" s="76">
        <v>12.385999999999999</v>
      </c>
      <c r="FR476" s="76">
        <v>35</v>
      </c>
      <c r="FS476" s="76">
        <v>0.2762047006117907</v>
      </c>
      <c r="FT476" s="76">
        <v>12.362</v>
      </c>
      <c r="FU476" s="76">
        <v>15</v>
      </c>
      <c r="FV476" s="76">
        <v>0.12086650925611811</v>
      </c>
      <c r="FW476" s="76">
        <v>12.34</v>
      </c>
      <c r="FX476" s="76">
        <v>204820</v>
      </c>
      <c r="FY476" s="76">
        <v>1680.3550091375644</v>
      </c>
      <c r="FZ476" s="76">
        <v>12.308999999999999</v>
      </c>
      <c r="GA476" s="76">
        <v>20</v>
      </c>
      <c r="GB476" s="76">
        <v>0.16675871778549545</v>
      </c>
      <c r="GC476" s="62">
        <v>12.28</v>
      </c>
      <c r="GD476" s="62">
        <v>45</v>
      </c>
      <c r="GE476" s="62">
        <v>0.38074790040240236</v>
      </c>
      <c r="GF476" s="62">
        <v>12.278</v>
      </c>
      <c r="GG476" s="62">
        <v>0</v>
      </c>
      <c r="GH476" s="62">
        <v>0</v>
      </c>
      <c r="GI476" s="62">
        <v>12.276</v>
      </c>
      <c r="GJ476" s="62">
        <v>790</v>
      </c>
      <c r="GK476" s="62">
        <v>6.8317804664345978</v>
      </c>
      <c r="GL476" s="62">
        <v>12.273</v>
      </c>
      <c r="GM476" s="62">
        <v>0</v>
      </c>
      <c r="GN476" s="62">
        <v>0</v>
      </c>
      <c r="GO476" s="62">
        <v>12.27</v>
      </c>
      <c r="GP476" s="62">
        <v>4900</v>
      </c>
      <c r="GQ476" s="62">
        <v>43.498103090221264</v>
      </c>
      <c r="GR476" s="62">
        <v>12.252000000000001</v>
      </c>
      <c r="GS476" s="62">
        <v>0</v>
      </c>
      <c r="GT476" s="62">
        <v>0</v>
      </c>
      <c r="GU476" s="62">
        <v>12.237</v>
      </c>
      <c r="GV476" s="62">
        <v>380</v>
      </c>
      <c r="GW476" s="62">
        <v>3.4110239326419642</v>
      </c>
      <c r="GX476" s="62">
        <v>12.223000000000001</v>
      </c>
      <c r="GY476" s="62">
        <v>0</v>
      </c>
      <c r="GZ476" s="62">
        <v>0</v>
      </c>
      <c r="HA476" s="62">
        <v>12.21</v>
      </c>
      <c r="HB476" s="62">
        <v>27425</v>
      </c>
      <c r="HC476" s="62">
        <v>245.56422449754203</v>
      </c>
      <c r="HD476" s="62">
        <v>12.21</v>
      </c>
      <c r="HE476" s="62">
        <v>0</v>
      </c>
      <c r="HF476" s="62">
        <v>0</v>
      </c>
      <c r="HG476" s="62">
        <v>0</v>
      </c>
      <c r="HH476" s="62">
        <v>0</v>
      </c>
      <c r="HI476" s="62">
        <v>0</v>
      </c>
      <c r="HJ476" s="62">
        <v>0</v>
      </c>
      <c r="HK476" s="62">
        <v>0</v>
      </c>
      <c r="HL476" s="62">
        <v>0</v>
      </c>
      <c r="HM476" s="62">
        <v>12.21</v>
      </c>
      <c r="HN476" s="62">
        <v>0</v>
      </c>
      <c r="HO476" s="62">
        <v>0</v>
      </c>
      <c r="HP476" s="62">
        <v>0</v>
      </c>
      <c r="HQ476" s="62">
        <v>0</v>
      </c>
      <c r="HR476" s="62">
        <v>0</v>
      </c>
    </row>
    <row r="477" spans="32:226" s="43" customFormat="1">
      <c r="AF477" s="54">
        <v>42698</v>
      </c>
      <c r="AG477" s="43">
        <v>13.638</v>
      </c>
      <c r="AH477" s="43">
        <v>161215</v>
      </c>
      <c r="AI477" s="43">
        <f t="shared" si="101"/>
        <v>161215</v>
      </c>
      <c r="AN477" s="43">
        <v>3.1396999999999999</v>
      </c>
      <c r="AS477" s="62">
        <v>42151</v>
      </c>
      <c r="AT477" s="62">
        <v>4341.3927780224358</v>
      </c>
      <c r="AU477" s="62">
        <v>13.33</v>
      </c>
      <c r="AV477" s="62">
        <v>268780</v>
      </c>
      <c r="AW477" s="62">
        <v>74.013683565487412</v>
      </c>
      <c r="AX477" s="62">
        <v>13.473000000000001</v>
      </c>
      <c r="AY477" s="62">
        <v>336745</v>
      </c>
      <c r="AZ477" s="62">
        <v>175.75409103038666</v>
      </c>
      <c r="BA477" s="62">
        <v>13.71</v>
      </c>
      <c r="BB477" s="62">
        <v>87345</v>
      </c>
      <c r="BC477" s="62">
        <v>83.45745066682386</v>
      </c>
      <c r="BD477" s="62">
        <v>13.64</v>
      </c>
      <c r="BE477" s="62">
        <v>124150</v>
      </c>
      <c r="BF477" s="62">
        <v>91.996418272784837</v>
      </c>
      <c r="BG477" s="62">
        <v>13.75</v>
      </c>
      <c r="BH477" s="62">
        <v>700</v>
      </c>
      <c r="BI477" s="62">
        <v>0.81570976208509716</v>
      </c>
      <c r="BJ477" s="62">
        <v>13.76</v>
      </c>
      <c r="BK477" s="62">
        <v>840</v>
      </c>
      <c r="BL477" s="62">
        <v>1.1433168670758662</v>
      </c>
      <c r="BM477" s="62">
        <v>13.77</v>
      </c>
      <c r="BN477" s="62">
        <v>196615</v>
      </c>
      <c r="BO477" s="62">
        <v>309.01159506996925</v>
      </c>
      <c r="BP477" s="62">
        <v>13.762</v>
      </c>
      <c r="BQ477" s="62">
        <v>100</v>
      </c>
      <c r="BR477" s="62">
        <v>0.17592098916931012</v>
      </c>
      <c r="BS477" s="62">
        <v>13.756</v>
      </c>
      <c r="BT477" s="62">
        <v>90</v>
      </c>
      <c r="BU477" s="62">
        <v>0.17403381450672678</v>
      </c>
      <c r="BV477" s="62">
        <v>13.75</v>
      </c>
      <c r="BW477" s="62">
        <v>25075</v>
      </c>
      <c r="BX477" s="62">
        <v>53.44416919647994</v>
      </c>
      <c r="BY477" s="62">
        <v>13.734</v>
      </c>
      <c r="BZ477" s="62">
        <v>260</v>
      </c>
      <c r="CA477" s="62">
        <v>0.59994584940168993</v>
      </c>
      <c r="CB477" s="62">
        <v>13.72</v>
      </c>
      <c r="CC477" s="62">
        <v>975</v>
      </c>
      <c r="CD477" s="62">
        <v>2.4261501737250657</v>
      </c>
      <c r="CE477" s="62">
        <v>13.66</v>
      </c>
      <c r="CF477" s="62">
        <v>20170</v>
      </c>
      <c r="CG477" s="62">
        <v>53.971568758757805</v>
      </c>
      <c r="CH477" s="62">
        <v>0</v>
      </c>
      <c r="CI477" s="62">
        <v>0</v>
      </c>
      <c r="CJ477" s="62">
        <v>0</v>
      </c>
      <c r="CK477" s="62">
        <v>0</v>
      </c>
      <c r="CL477" s="62">
        <v>0</v>
      </c>
      <c r="CM477" s="62">
        <v>0</v>
      </c>
      <c r="CN477" s="62">
        <v>13.51</v>
      </c>
      <c r="CO477" s="62">
        <v>3345</v>
      </c>
      <c r="CP477" s="62">
        <v>10.725319720529937</v>
      </c>
      <c r="CQ477" s="62">
        <v>0</v>
      </c>
      <c r="CR477" s="62">
        <v>0</v>
      </c>
      <c r="CS477" s="62">
        <v>0</v>
      </c>
      <c r="CT477" s="62">
        <v>0</v>
      </c>
      <c r="CU477" s="62">
        <v>0</v>
      </c>
      <c r="CV477" s="62">
        <v>0</v>
      </c>
      <c r="CW477" s="62">
        <v>0</v>
      </c>
      <c r="CX477" s="62">
        <v>268780</v>
      </c>
      <c r="CY477" s="62">
        <v>988.91673724854479</v>
      </c>
      <c r="CZ477" s="62">
        <v>0</v>
      </c>
      <c r="DA477" s="62">
        <v>0</v>
      </c>
      <c r="DB477" s="62">
        <v>0</v>
      </c>
      <c r="DC477" s="62">
        <v>0</v>
      </c>
      <c r="DD477" s="62">
        <v>0</v>
      </c>
      <c r="DE477" s="62">
        <v>0</v>
      </c>
      <c r="DF477" s="62">
        <v>13.192</v>
      </c>
      <c r="DG477" s="62">
        <v>225</v>
      </c>
      <c r="DH477" s="62">
        <v>0.93253475532357188</v>
      </c>
      <c r="DI477" s="62">
        <v>0</v>
      </c>
      <c r="DJ477" s="62">
        <v>0</v>
      </c>
      <c r="DK477" s="62">
        <v>0</v>
      </c>
      <c r="DL477" s="62">
        <v>0</v>
      </c>
      <c r="DM477" s="62">
        <v>0</v>
      </c>
      <c r="DN477" s="62">
        <v>0</v>
      </c>
      <c r="DO477" s="62">
        <v>13.09</v>
      </c>
      <c r="DP477" s="62">
        <v>13390</v>
      </c>
      <c r="DQ477" s="62">
        <v>61.06117839363808</v>
      </c>
      <c r="DR477" s="62">
        <v>0</v>
      </c>
      <c r="DS477" s="62">
        <v>0</v>
      </c>
      <c r="DT477" s="62">
        <v>0</v>
      </c>
      <c r="DU477" s="62">
        <v>0</v>
      </c>
      <c r="DV477" s="62">
        <v>0</v>
      </c>
      <c r="DW477" s="62">
        <v>0</v>
      </c>
      <c r="DX477" s="62">
        <v>12.99</v>
      </c>
      <c r="DY477" s="62">
        <v>110</v>
      </c>
      <c r="DZ477" s="62">
        <v>0.54674368136502272</v>
      </c>
      <c r="EA477" s="62"/>
      <c r="EB477" s="62"/>
      <c r="EC477" s="62"/>
      <c r="ED477" s="62"/>
      <c r="EE477" s="62"/>
      <c r="EF477" s="62"/>
      <c r="EG477" s="62">
        <v>12.88</v>
      </c>
      <c r="EH477" s="62">
        <v>134920</v>
      </c>
      <c r="EI477" s="62">
        <v>720.67421127398757</v>
      </c>
      <c r="EJ477" s="62"/>
      <c r="EK477" s="62">
        <v>0</v>
      </c>
      <c r="EL477" s="62">
        <v>0</v>
      </c>
      <c r="EM477" s="62">
        <v>0</v>
      </c>
      <c r="EN477" s="62">
        <v>0</v>
      </c>
      <c r="EO477" s="62">
        <v>0</v>
      </c>
      <c r="EP477" s="62">
        <v>12.82</v>
      </c>
      <c r="EQ477" s="62">
        <v>4175</v>
      </c>
      <c r="ER477" s="62">
        <v>23.7275360935304</v>
      </c>
      <c r="ES477" s="62">
        <v>12.77</v>
      </c>
      <c r="ET477" s="62">
        <v>9480</v>
      </c>
      <c r="EU477" s="62">
        <v>56.992392327421918</v>
      </c>
      <c r="EV477" s="62">
        <v>12.725999999999999</v>
      </c>
      <c r="EW477" s="62">
        <v>40</v>
      </c>
      <c r="EX477" s="62">
        <v>0.25288502320074346</v>
      </c>
      <c r="EY477" s="62">
        <v>12.69</v>
      </c>
      <c r="EZ477" s="62">
        <v>51990</v>
      </c>
      <c r="FA477" s="62">
        <v>343.17125423026908</v>
      </c>
      <c r="FB477" s="62">
        <v>12.65</v>
      </c>
      <c r="FC477" s="62">
        <v>2605</v>
      </c>
      <c r="FD477" s="62">
        <v>17.863745982543946</v>
      </c>
      <c r="FE477" s="62">
        <v>12.66</v>
      </c>
      <c r="FF477" s="62">
        <v>1860</v>
      </c>
      <c r="FG477" s="62">
        <v>13.177258184173754</v>
      </c>
      <c r="FH477" s="62">
        <v>12.606</v>
      </c>
      <c r="FI477" s="62">
        <v>0</v>
      </c>
      <c r="FJ477" s="62">
        <v>0</v>
      </c>
      <c r="FK477" s="62">
        <v>12.56</v>
      </c>
      <c r="FL477" s="76">
        <v>5810</v>
      </c>
      <c r="FM477" s="76">
        <v>43.827522084260032</v>
      </c>
      <c r="FN477" s="76">
        <v>12.537000000000001</v>
      </c>
      <c r="FO477" s="76">
        <v>3970</v>
      </c>
      <c r="FP477" s="76">
        <v>30.685015343110283</v>
      </c>
      <c r="FQ477" s="76">
        <v>12.516999999999999</v>
      </c>
      <c r="FR477" s="76">
        <v>995</v>
      </c>
      <c r="FS477" s="76">
        <v>7.8565957061532421</v>
      </c>
      <c r="FT477" s="76">
        <v>12.497</v>
      </c>
      <c r="FU477" s="76">
        <v>250</v>
      </c>
      <c r="FV477" s="76">
        <v>2.0144569149867397</v>
      </c>
      <c r="FW477" s="76">
        <v>12.48</v>
      </c>
      <c r="FX477" s="76">
        <v>106750</v>
      </c>
      <c r="FY477" s="76">
        <v>875.24077172806403</v>
      </c>
      <c r="FZ477" s="76">
        <v>12.47</v>
      </c>
      <c r="GA477" s="76">
        <v>0</v>
      </c>
      <c r="GB477" s="76">
        <v>0</v>
      </c>
      <c r="GC477" s="62">
        <v>12.462</v>
      </c>
      <c r="GD477" s="62">
        <v>0</v>
      </c>
      <c r="GE477" s="62">
        <v>0</v>
      </c>
      <c r="GF477" s="62">
        <v>12.452999999999999</v>
      </c>
      <c r="GG477" s="62">
        <v>0</v>
      </c>
      <c r="GH477" s="62">
        <v>0</v>
      </c>
      <c r="GI477" s="62">
        <v>12.445</v>
      </c>
      <c r="GJ477" s="62">
        <v>40</v>
      </c>
      <c r="GK477" s="62">
        <v>0.34455763369372783</v>
      </c>
      <c r="GL477" s="62">
        <v>12.432</v>
      </c>
      <c r="GM477" s="62">
        <v>0</v>
      </c>
      <c r="GN477" s="62">
        <v>0</v>
      </c>
      <c r="GO477" s="62">
        <v>12.42</v>
      </c>
      <c r="GP477" s="62">
        <v>7205</v>
      </c>
      <c r="GQ477" s="62">
        <v>63.701166329150439</v>
      </c>
      <c r="GR477" s="62">
        <v>12.388</v>
      </c>
      <c r="GS477" s="62">
        <v>0</v>
      </c>
      <c r="GT477" s="62">
        <v>0</v>
      </c>
      <c r="GU477" s="62">
        <v>12.36</v>
      </c>
      <c r="GV477" s="62">
        <v>55</v>
      </c>
      <c r="GW477" s="62">
        <v>0.49215353713737442</v>
      </c>
      <c r="GX477" s="62">
        <v>12.37</v>
      </c>
      <c r="GY477" s="62">
        <v>0</v>
      </c>
      <c r="GZ477" s="62">
        <v>0</v>
      </c>
      <c r="HA477" s="62">
        <v>12.38</v>
      </c>
      <c r="HB477" s="62">
        <v>26160</v>
      </c>
      <c r="HC477" s="62">
        <v>232.2046878146981</v>
      </c>
      <c r="HD477" s="62">
        <v>12.38</v>
      </c>
      <c r="HE477" s="62">
        <v>0</v>
      </c>
      <c r="HF477" s="62">
        <v>0</v>
      </c>
      <c r="HG477" s="62">
        <v>0</v>
      </c>
      <c r="HH477" s="62">
        <v>0</v>
      </c>
      <c r="HI477" s="62">
        <v>0</v>
      </c>
      <c r="HJ477" s="62">
        <v>0</v>
      </c>
      <c r="HK477" s="62">
        <v>0</v>
      </c>
      <c r="HL477" s="62">
        <v>0</v>
      </c>
      <c r="HM477" s="62">
        <v>12.38</v>
      </c>
      <c r="HN477" s="62">
        <v>0</v>
      </c>
      <c r="HO477" s="62">
        <v>0</v>
      </c>
      <c r="HP477" s="62">
        <v>0</v>
      </c>
      <c r="HQ477" s="62">
        <v>0</v>
      </c>
      <c r="HR477" s="62">
        <v>0</v>
      </c>
    </row>
    <row r="478" spans="32:226" s="43" customFormat="1">
      <c r="AF478" s="54">
        <v>42699</v>
      </c>
      <c r="AG478" s="43">
        <v>13.635999999999999</v>
      </c>
      <c r="AH478" s="43">
        <v>279655</v>
      </c>
      <c r="AI478" s="43">
        <f t="shared" si="101"/>
        <v>279655</v>
      </c>
      <c r="AN478" s="43">
        <v>3.1535000000000002</v>
      </c>
      <c r="AS478" s="62">
        <v>42150</v>
      </c>
      <c r="AT478" s="62">
        <v>4913.8173896209701</v>
      </c>
      <c r="AU478" s="62">
        <v>13.28</v>
      </c>
      <c r="AV478" s="62">
        <v>369255</v>
      </c>
      <c r="AW478" s="62">
        <v>105.28484896302488</v>
      </c>
      <c r="AX478" s="62">
        <v>13.465</v>
      </c>
      <c r="AY478" s="62">
        <v>331490</v>
      </c>
      <c r="AZ478" s="62">
        <v>175.76954338385772</v>
      </c>
      <c r="BA478" s="62">
        <v>13.67</v>
      </c>
      <c r="BB478" s="62">
        <v>91960</v>
      </c>
      <c r="BC478" s="62">
        <v>88.451821797348458</v>
      </c>
      <c r="BD478" s="62">
        <v>13.62</v>
      </c>
      <c r="BE478" s="62">
        <v>26440</v>
      </c>
      <c r="BF478" s="62">
        <v>19.783686639905191</v>
      </c>
      <c r="BG478" s="62">
        <v>13.72</v>
      </c>
      <c r="BH478" s="62">
        <v>800</v>
      </c>
      <c r="BI478" s="62">
        <v>0.93640000270335533</v>
      </c>
      <c r="BJ478" s="62">
        <v>13.73</v>
      </c>
      <c r="BK478" s="62">
        <v>800</v>
      </c>
      <c r="BL478" s="62">
        <v>1.0922640188520651</v>
      </c>
      <c r="BM478" s="62">
        <v>13.72</v>
      </c>
      <c r="BN478" s="62">
        <v>297535</v>
      </c>
      <c r="BO478" s="62">
        <v>468.71196116954644</v>
      </c>
      <c r="BP478" s="62">
        <v>13.712</v>
      </c>
      <c r="BQ478" s="62">
        <v>265</v>
      </c>
      <c r="BR478" s="62">
        <v>0.4669415605741899</v>
      </c>
      <c r="BS478" s="62">
        <v>13.706</v>
      </c>
      <c r="BT478" s="62">
        <v>0</v>
      </c>
      <c r="BU478" s="62">
        <v>0</v>
      </c>
      <c r="BV478" s="62">
        <v>13.7</v>
      </c>
      <c r="BW478" s="62">
        <v>39670</v>
      </c>
      <c r="BX478" s="62">
        <v>84.600593588811577</v>
      </c>
      <c r="BY478" s="62">
        <v>13.662000000000001</v>
      </c>
      <c r="BZ478" s="62">
        <v>600</v>
      </c>
      <c r="CA478" s="62">
        <v>1.3853100273797192</v>
      </c>
      <c r="CB478" s="62">
        <v>13.629</v>
      </c>
      <c r="CC478" s="62">
        <v>0</v>
      </c>
      <c r="CD478" s="62">
        <v>0</v>
      </c>
      <c r="CE478" s="62">
        <v>13.6</v>
      </c>
      <c r="CF478" s="62">
        <v>40170</v>
      </c>
      <c r="CG478" s="62">
        <v>107.4689374686984</v>
      </c>
      <c r="CH478" s="62">
        <v>0</v>
      </c>
      <c r="CI478" s="62">
        <v>0</v>
      </c>
      <c r="CJ478" s="62">
        <v>0</v>
      </c>
      <c r="CK478" s="62">
        <v>0</v>
      </c>
      <c r="CL478" s="62">
        <v>0</v>
      </c>
      <c r="CM478" s="62">
        <v>0</v>
      </c>
      <c r="CN478" s="62">
        <v>13.45</v>
      </c>
      <c r="CO478" s="62">
        <v>5100</v>
      </c>
      <c r="CP478" s="62">
        <v>16.340728341985393</v>
      </c>
      <c r="CQ478" s="62">
        <v>0</v>
      </c>
      <c r="CR478" s="62">
        <v>0</v>
      </c>
      <c r="CS478" s="62">
        <v>0</v>
      </c>
      <c r="CT478" s="62">
        <v>0</v>
      </c>
      <c r="CU478" s="62">
        <v>0</v>
      </c>
      <c r="CV478" s="62">
        <v>0</v>
      </c>
      <c r="CW478" s="62">
        <v>0</v>
      </c>
      <c r="CX478" s="62">
        <v>369255</v>
      </c>
      <c r="CY478" s="62">
        <v>1356.8881167514603</v>
      </c>
      <c r="CZ478" s="62">
        <v>0</v>
      </c>
      <c r="DA478" s="62">
        <v>0</v>
      </c>
      <c r="DB478" s="62">
        <v>0</v>
      </c>
      <c r="DC478" s="62">
        <v>0</v>
      </c>
      <c r="DD478" s="62">
        <v>0</v>
      </c>
      <c r="DE478" s="62">
        <v>0</v>
      </c>
      <c r="DF478" s="62">
        <v>13.13</v>
      </c>
      <c r="DG478" s="62">
        <v>210</v>
      </c>
      <c r="DH478" s="62">
        <v>0.86934545140000352</v>
      </c>
      <c r="DI478" s="62">
        <v>0</v>
      </c>
      <c r="DJ478" s="62">
        <v>0</v>
      </c>
      <c r="DK478" s="62">
        <v>0</v>
      </c>
      <c r="DL478" s="62">
        <v>0</v>
      </c>
      <c r="DM478" s="62">
        <v>0</v>
      </c>
      <c r="DN478" s="62">
        <v>0</v>
      </c>
      <c r="DO478" s="62">
        <v>13.02</v>
      </c>
      <c r="DP478" s="62">
        <v>4530</v>
      </c>
      <c r="DQ478" s="62">
        <v>20.635797273420934</v>
      </c>
      <c r="DR478" s="62">
        <v>0</v>
      </c>
      <c r="DS478" s="62">
        <v>0</v>
      </c>
      <c r="DT478" s="62">
        <v>0</v>
      </c>
      <c r="DU478" s="62">
        <v>0</v>
      </c>
      <c r="DV478" s="62">
        <v>0</v>
      </c>
      <c r="DW478" s="62">
        <v>0</v>
      </c>
      <c r="DX478" s="62">
        <v>12.91</v>
      </c>
      <c r="DY478" s="62">
        <v>235</v>
      </c>
      <c r="DZ478" s="62">
        <v>1.1671004017167768</v>
      </c>
      <c r="EA478" s="62"/>
      <c r="EB478" s="62"/>
      <c r="EC478" s="62"/>
      <c r="ED478" s="62"/>
      <c r="EE478" s="62"/>
      <c r="EF478" s="62"/>
      <c r="EG478" s="62">
        <v>12.82</v>
      </c>
      <c r="EH478" s="62">
        <v>163230</v>
      </c>
      <c r="EI478" s="62">
        <v>870.65054543657823</v>
      </c>
      <c r="EJ478" s="62"/>
      <c r="EK478" s="62">
        <v>0</v>
      </c>
      <c r="EL478" s="62">
        <v>0</v>
      </c>
      <c r="EM478" s="62">
        <v>0</v>
      </c>
      <c r="EN478" s="62">
        <v>0</v>
      </c>
      <c r="EO478" s="62">
        <v>0</v>
      </c>
      <c r="EP478" s="62">
        <v>12.77</v>
      </c>
      <c r="EQ478" s="62">
        <v>360</v>
      </c>
      <c r="ER478" s="62">
        <v>2.0423617486399754</v>
      </c>
      <c r="ES478" s="62">
        <v>12.71</v>
      </c>
      <c r="ET478" s="62">
        <v>7315</v>
      </c>
      <c r="EU478" s="62">
        <v>43.915148908800759</v>
      </c>
      <c r="EV478" s="62">
        <v>12.64</v>
      </c>
      <c r="EW478" s="62">
        <v>100</v>
      </c>
      <c r="EX478" s="62">
        <v>0.63198536558383922</v>
      </c>
      <c r="EY478" s="62">
        <v>12.63</v>
      </c>
      <c r="EZ478" s="62">
        <v>58490</v>
      </c>
      <c r="FA478" s="62">
        <v>385.57052634928897</v>
      </c>
      <c r="FB478" s="62">
        <v>12.592000000000001</v>
      </c>
      <c r="FC478" s="62">
        <v>40</v>
      </c>
      <c r="FD478" s="62">
        <v>0.27393357171741284</v>
      </c>
      <c r="FE478" s="62">
        <v>12.558999999999999</v>
      </c>
      <c r="FF478" s="62">
        <v>1000</v>
      </c>
      <c r="FG478" s="62">
        <v>7.0892786796330389</v>
      </c>
      <c r="FH478" s="62">
        <v>12.526999999999999</v>
      </c>
      <c r="FI478" s="62">
        <v>0</v>
      </c>
      <c r="FJ478" s="62">
        <v>0</v>
      </c>
      <c r="FK478" s="62">
        <v>12.5</v>
      </c>
      <c r="FL478" s="76">
        <v>2985</v>
      </c>
      <c r="FM478" s="76">
        <v>22.494522741215533</v>
      </c>
      <c r="FN478" s="76">
        <v>12.471</v>
      </c>
      <c r="FO478" s="76">
        <v>150</v>
      </c>
      <c r="FP478" s="76">
        <v>1.1586772759536113</v>
      </c>
      <c r="FQ478" s="76">
        <v>12.446</v>
      </c>
      <c r="FR478" s="76">
        <v>50</v>
      </c>
      <c r="FS478" s="76">
        <v>0.39471113727214474</v>
      </c>
      <c r="FT478" s="76">
        <v>12.422000000000001</v>
      </c>
      <c r="FU478" s="76">
        <v>0</v>
      </c>
      <c r="FV478" s="76">
        <v>0</v>
      </c>
      <c r="FW478" s="76">
        <v>12.4</v>
      </c>
      <c r="FX478" s="76">
        <v>120620</v>
      </c>
      <c r="FY478" s="76">
        <v>989.49961348121303</v>
      </c>
      <c r="FZ478" s="76">
        <v>12.391</v>
      </c>
      <c r="GA478" s="76">
        <v>0</v>
      </c>
      <c r="GB478" s="76">
        <v>0</v>
      </c>
      <c r="GC478" s="62">
        <v>12.382</v>
      </c>
      <c r="GD478" s="62">
        <v>0</v>
      </c>
      <c r="GE478" s="62">
        <v>0</v>
      </c>
      <c r="GF478" s="62">
        <v>12.372999999999999</v>
      </c>
      <c r="GG478" s="62">
        <v>0</v>
      </c>
      <c r="GH478" s="62">
        <v>0</v>
      </c>
      <c r="GI478" s="62">
        <v>12.365</v>
      </c>
      <c r="GJ478" s="62">
        <v>65</v>
      </c>
      <c r="GK478" s="62">
        <v>0.56054983393533775</v>
      </c>
      <c r="GL478" s="62">
        <v>12.352</v>
      </c>
      <c r="GM478" s="62">
        <v>0</v>
      </c>
      <c r="GN478" s="62">
        <v>0</v>
      </c>
      <c r="GO478" s="62">
        <v>12.34</v>
      </c>
      <c r="GP478" s="62">
        <v>2920</v>
      </c>
      <c r="GQ478" s="62">
        <v>25.862449485607019</v>
      </c>
      <c r="GR478" s="62">
        <v>12.331</v>
      </c>
      <c r="GS478" s="62">
        <v>0</v>
      </c>
      <c r="GT478" s="62">
        <v>0</v>
      </c>
      <c r="GU478" s="62">
        <v>12.323</v>
      </c>
      <c r="GV478" s="62">
        <v>50</v>
      </c>
      <c r="GW478" s="62">
        <v>0.44686063450056274</v>
      </c>
      <c r="GX478" s="62">
        <v>12.316000000000001</v>
      </c>
      <c r="GY478" s="62">
        <v>0</v>
      </c>
      <c r="GZ478" s="62">
        <v>0</v>
      </c>
      <c r="HA478" s="62">
        <v>12.31</v>
      </c>
      <c r="HB478" s="62">
        <v>12745</v>
      </c>
      <c r="HC478" s="62">
        <v>113.37282813034403</v>
      </c>
      <c r="HD478" s="62">
        <v>12.31</v>
      </c>
      <c r="HE478" s="62">
        <v>0</v>
      </c>
      <c r="HF478" s="62">
        <v>0</v>
      </c>
      <c r="HG478" s="62">
        <v>0</v>
      </c>
      <c r="HH478" s="62">
        <v>0</v>
      </c>
      <c r="HI478" s="62">
        <v>0</v>
      </c>
      <c r="HJ478" s="62">
        <v>0</v>
      </c>
      <c r="HK478" s="62">
        <v>0</v>
      </c>
      <c r="HL478" s="62">
        <v>0</v>
      </c>
      <c r="HM478" s="62">
        <v>12.31</v>
      </c>
      <c r="HN478" s="62">
        <v>0</v>
      </c>
      <c r="HO478" s="62">
        <v>0</v>
      </c>
      <c r="HP478" s="62">
        <v>0</v>
      </c>
      <c r="HQ478" s="62">
        <v>0</v>
      </c>
      <c r="HR478" s="62">
        <v>0</v>
      </c>
    </row>
    <row r="479" spans="32:226" s="43" customFormat="1">
      <c r="AF479" s="54">
        <v>42702</v>
      </c>
      <c r="AG479" s="43">
        <v>13.62</v>
      </c>
      <c r="AH479" s="43">
        <v>196870</v>
      </c>
      <c r="AI479" s="43">
        <f t="shared" si="101"/>
        <v>196870</v>
      </c>
      <c r="AN479" s="43">
        <v>3.0973000000000002</v>
      </c>
      <c r="AS479" s="62">
        <v>42149</v>
      </c>
      <c r="AT479" s="62">
        <v>2410.6821870315375</v>
      </c>
      <c r="AU479" s="62">
        <v>13.29</v>
      </c>
      <c r="AV479" s="62">
        <v>129580</v>
      </c>
      <c r="AW479" s="62">
        <v>39.040926052966761</v>
      </c>
      <c r="AX479" s="62">
        <v>13.454000000000001</v>
      </c>
      <c r="AY479" s="62">
        <v>413400</v>
      </c>
      <c r="AZ479" s="62">
        <v>227.64593816631739</v>
      </c>
      <c r="BA479" s="62">
        <v>13.67</v>
      </c>
      <c r="BB479" s="62">
        <v>24640</v>
      </c>
      <c r="BC479" s="62">
        <v>24.382807171315523</v>
      </c>
      <c r="BD479" s="62">
        <v>13.64</v>
      </c>
      <c r="BE479" s="62">
        <v>8900</v>
      </c>
      <c r="BF479" s="62">
        <v>6.8720706599653889</v>
      </c>
      <c r="BG479" s="62">
        <v>13.706</v>
      </c>
      <c r="BH479" s="62">
        <v>1280</v>
      </c>
      <c r="BI479" s="62">
        <v>1.5385345130187242</v>
      </c>
      <c r="BJ479" s="62">
        <v>13.73</v>
      </c>
      <c r="BK479" s="62">
        <v>720</v>
      </c>
      <c r="BL479" s="62">
        <v>1.0079423269754648</v>
      </c>
      <c r="BM479" s="62">
        <v>13.73</v>
      </c>
      <c r="BN479" s="62">
        <v>129795</v>
      </c>
      <c r="BO479" s="62">
        <v>209.3935149839902</v>
      </c>
      <c r="BP479" s="62">
        <v>13.725999999999999</v>
      </c>
      <c r="BQ479" s="62">
        <v>10</v>
      </c>
      <c r="BR479" s="62">
        <v>1.8030300738477625E-2</v>
      </c>
      <c r="BS479" s="62">
        <v>13.723000000000001</v>
      </c>
      <c r="BT479" s="62">
        <v>25</v>
      </c>
      <c r="BU479" s="62">
        <v>4.9489753198401938E-2</v>
      </c>
      <c r="BV479" s="62">
        <v>13.72</v>
      </c>
      <c r="BW479" s="62">
        <v>23345</v>
      </c>
      <c r="BX479" s="62">
        <v>50.882308883481699</v>
      </c>
      <c r="BY479" s="62">
        <v>13.69</v>
      </c>
      <c r="BZ479" s="62">
        <v>40</v>
      </c>
      <c r="CA479" s="62">
        <v>9.4336893933019375E-2</v>
      </c>
      <c r="CB479" s="62">
        <v>13.663</v>
      </c>
      <c r="CC479" s="62">
        <v>65</v>
      </c>
      <c r="CD479" s="62">
        <v>0.16524216905784014</v>
      </c>
      <c r="CE479" s="62">
        <v>13.64</v>
      </c>
      <c r="CF479" s="62">
        <v>20775</v>
      </c>
      <c r="CG479" s="62">
        <v>56.721695208126825</v>
      </c>
      <c r="CH479" s="62">
        <v>0</v>
      </c>
      <c r="CI479" s="62">
        <v>0</v>
      </c>
      <c r="CJ479" s="62">
        <v>0</v>
      </c>
      <c r="CK479" s="62">
        <v>0</v>
      </c>
      <c r="CL479" s="62">
        <v>0</v>
      </c>
      <c r="CM479" s="62">
        <v>0</v>
      </c>
      <c r="CN479" s="62">
        <v>13.48</v>
      </c>
      <c r="CO479" s="62">
        <v>835</v>
      </c>
      <c r="CP479" s="62">
        <v>2.7288052496528152</v>
      </c>
      <c r="CQ479" s="62">
        <v>0</v>
      </c>
      <c r="CR479" s="62">
        <v>0</v>
      </c>
      <c r="CS479" s="62">
        <v>0</v>
      </c>
      <c r="CT479" s="62">
        <v>0</v>
      </c>
      <c r="CU479" s="62">
        <v>0</v>
      </c>
      <c r="CV479" s="62">
        <v>0</v>
      </c>
      <c r="CW479" s="62">
        <v>0</v>
      </c>
      <c r="CX479" s="62">
        <v>129580</v>
      </c>
      <c r="CY479" s="62">
        <v>485.65068815193098</v>
      </c>
      <c r="CZ479" s="62">
        <v>0</v>
      </c>
      <c r="DA479" s="62">
        <v>0</v>
      </c>
      <c r="DB479" s="62">
        <v>0</v>
      </c>
      <c r="DC479" s="62">
        <v>0</v>
      </c>
      <c r="DD479" s="62">
        <v>0</v>
      </c>
      <c r="DE479" s="62">
        <v>0</v>
      </c>
      <c r="DF479" s="62">
        <v>13.15</v>
      </c>
      <c r="DG479" s="62">
        <v>150</v>
      </c>
      <c r="DH479" s="62">
        <v>0.6329488888870699</v>
      </c>
      <c r="DI479" s="62">
        <v>0</v>
      </c>
      <c r="DJ479" s="62">
        <v>0</v>
      </c>
      <c r="DK479" s="62">
        <v>0</v>
      </c>
      <c r="DL479" s="62">
        <v>0</v>
      </c>
      <c r="DM479" s="62">
        <v>0</v>
      </c>
      <c r="DN479" s="62">
        <v>0</v>
      </c>
      <c r="DO479" s="62">
        <v>13.04</v>
      </c>
      <c r="DP479" s="62">
        <v>3975</v>
      </c>
      <c r="DQ479" s="62">
        <v>18.451876710937249</v>
      </c>
      <c r="DR479" s="62">
        <v>0</v>
      </c>
      <c r="DS479" s="62">
        <v>0</v>
      </c>
      <c r="DT479" s="62">
        <v>0</v>
      </c>
      <c r="DU479" s="62">
        <v>0</v>
      </c>
      <c r="DV479" s="62">
        <v>0</v>
      </c>
      <c r="DW479" s="62">
        <v>0</v>
      </c>
      <c r="DX479" s="62">
        <v>12.92</v>
      </c>
      <c r="DY479" s="62">
        <v>120</v>
      </c>
      <c r="DZ479" s="62">
        <v>0.60732972619004055</v>
      </c>
      <c r="EA479" s="62"/>
      <c r="EB479" s="62"/>
      <c r="EC479" s="62"/>
      <c r="ED479" s="62"/>
      <c r="EE479" s="62"/>
      <c r="EF479" s="62"/>
      <c r="EG479" s="62">
        <v>12.81</v>
      </c>
      <c r="EH479" s="62">
        <v>75400</v>
      </c>
      <c r="EI479" s="62">
        <v>410.03320747184335</v>
      </c>
      <c r="EJ479" s="62"/>
      <c r="EK479" s="62">
        <v>0</v>
      </c>
      <c r="EL479" s="62">
        <v>0</v>
      </c>
      <c r="EM479" s="62">
        <v>0</v>
      </c>
      <c r="EN479" s="62">
        <v>0</v>
      </c>
      <c r="EO479" s="62">
        <v>0</v>
      </c>
      <c r="EP479" s="62">
        <v>12.75</v>
      </c>
      <c r="EQ479" s="62">
        <v>135</v>
      </c>
      <c r="ER479" s="62">
        <v>0.78103276667746691</v>
      </c>
      <c r="ES479" s="62">
        <v>12.72</v>
      </c>
      <c r="ET479" s="62">
        <v>2775</v>
      </c>
      <c r="EU479" s="62">
        <v>16.969404500207993</v>
      </c>
      <c r="EV479" s="62">
        <v>12.664999999999999</v>
      </c>
      <c r="EW479" s="62">
        <v>0</v>
      </c>
      <c r="EX479" s="62">
        <v>0</v>
      </c>
      <c r="EY479" s="62">
        <v>12.62</v>
      </c>
      <c r="EZ479" s="62">
        <v>32080</v>
      </c>
      <c r="FA479" s="62">
        <v>215.53526909029628</v>
      </c>
      <c r="FB479" s="62">
        <v>12.574</v>
      </c>
      <c r="FC479" s="62">
        <v>0</v>
      </c>
      <c r="FD479" s="62">
        <v>0</v>
      </c>
      <c r="FE479" s="62">
        <v>12.532</v>
      </c>
      <c r="FF479" s="62">
        <v>90</v>
      </c>
      <c r="FG479" s="62">
        <v>0.6507319252588567</v>
      </c>
      <c r="FH479" s="62">
        <v>12.493</v>
      </c>
      <c r="FI479" s="62">
        <v>0</v>
      </c>
      <c r="FJ479" s="62">
        <v>0</v>
      </c>
      <c r="FK479" s="62">
        <v>12.46</v>
      </c>
      <c r="FL479" s="76">
        <v>540</v>
      </c>
      <c r="FM479" s="76">
        <v>4.1530975451755729</v>
      </c>
      <c r="FN479" s="76">
        <v>12.430999999999999</v>
      </c>
      <c r="FO479" s="76">
        <v>0</v>
      </c>
      <c r="FP479" s="76">
        <v>0</v>
      </c>
      <c r="FQ479" s="76">
        <v>12.406000000000001</v>
      </c>
      <c r="FR479" s="76">
        <v>25</v>
      </c>
      <c r="FS479" s="76">
        <v>0.20143546268365434</v>
      </c>
      <c r="FT479" s="76">
        <v>12.382</v>
      </c>
      <c r="FU479" s="76">
        <v>0</v>
      </c>
      <c r="FV479" s="76">
        <v>0</v>
      </c>
      <c r="FW479" s="76">
        <v>12.36</v>
      </c>
      <c r="FX479" s="76">
        <v>61635</v>
      </c>
      <c r="FY479" s="76">
        <v>516.12991993083676</v>
      </c>
      <c r="FZ479" s="76">
        <v>12.350999999999999</v>
      </c>
      <c r="GA479" s="76">
        <v>0</v>
      </c>
      <c r="GB479" s="76">
        <v>0</v>
      </c>
      <c r="GC479" s="62">
        <v>12.342000000000001</v>
      </c>
      <c r="GD479" s="62">
        <v>0</v>
      </c>
      <c r="GE479" s="62">
        <v>0</v>
      </c>
      <c r="GF479" s="62">
        <v>12.333</v>
      </c>
      <c r="GG479" s="62">
        <v>0</v>
      </c>
      <c r="GH479" s="62">
        <v>0</v>
      </c>
      <c r="GI479" s="62">
        <v>12.324999999999999</v>
      </c>
      <c r="GJ479" s="62">
        <v>45</v>
      </c>
      <c r="GK479" s="62">
        <v>0.39623875387732449</v>
      </c>
      <c r="GL479" s="62">
        <v>12.311999999999999</v>
      </c>
      <c r="GM479" s="62">
        <v>0</v>
      </c>
      <c r="GN479" s="62">
        <v>0</v>
      </c>
      <c r="GO479" s="62">
        <v>12.3</v>
      </c>
      <c r="GP479" s="62">
        <v>785</v>
      </c>
      <c r="GQ479" s="62">
        <v>7.1010134698026297</v>
      </c>
      <c r="GR479" s="62">
        <v>12.285</v>
      </c>
      <c r="GS479" s="62">
        <v>0</v>
      </c>
      <c r="GT479" s="62">
        <v>0</v>
      </c>
      <c r="GU479" s="62">
        <v>12.272</v>
      </c>
      <c r="GV479" s="62">
        <v>20</v>
      </c>
      <c r="GW479" s="62">
        <v>0.18278068931668942</v>
      </c>
      <c r="GX479" s="62">
        <v>12.260999999999999</v>
      </c>
      <c r="GY479" s="62">
        <v>0</v>
      </c>
      <c r="GZ479" s="62">
        <v>0</v>
      </c>
      <c r="HA479" s="62">
        <v>12.25</v>
      </c>
      <c r="HB479" s="62">
        <v>12370</v>
      </c>
      <c r="HC479" s="62">
        <v>112.66356961487742</v>
      </c>
      <c r="HD479" s="62">
        <v>12.25</v>
      </c>
      <c r="HE479" s="62">
        <v>0</v>
      </c>
      <c r="HF479" s="62">
        <v>0</v>
      </c>
      <c r="HG479" s="62">
        <v>0</v>
      </c>
      <c r="HH479" s="62">
        <v>0</v>
      </c>
      <c r="HI479" s="62">
        <v>0</v>
      </c>
      <c r="HJ479" s="62">
        <v>0</v>
      </c>
      <c r="HK479" s="62">
        <v>0</v>
      </c>
      <c r="HL479" s="62">
        <v>0</v>
      </c>
      <c r="HM479" s="62">
        <v>12.25</v>
      </c>
      <c r="HN479" s="62">
        <v>0</v>
      </c>
      <c r="HO479" s="62">
        <v>0</v>
      </c>
      <c r="HP479" s="62">
        <v>0</v>
      </c>
      <c r="HQ479" s="62">
        <v>0</v>
      </c>
      <c r="HR479" s="62">
        <v>0</v>
      </c>
    </row>
    <row r="480" spans="32:226" s="43" customFormat="1">
      <c r="AF480" s="54">
        <v>42703</v>
      </c>
      <c r="AG480" s="43">
        <v>13.613</v>
      </c>
      <c r="AH480" s="43">
        <v>1134029</v>
      </c>
      <c r="AI480" s="43">
        <f t="shared" si="101"/>
        <v>1134029</v>
      </c>
      <c r="AN480" s="43">
        <v>3.0941999999999998</v>
      </c>
      <c r="AS480" s="62">
        <v>42146</v>
      </c>
      <c r="AT480" s="62">
        <v>6066.9331894823654</v>
      </c>
      <c r="AU480" s="62">
        <v>13.27</v>
      </c>
      <c r="AV480" s="62">
        <v>435080</v>
      </c>
      <c r="AW480" s="62">
        <v>136.03496923012761</v>
      </c>
      <c r="AX480" s="62">
        <v>13.442</v>
      </c>
      <c r="AY480" s="62">
        <v>174650</v>
      </c>
      <c r="AZ480" s="62">
        <v>98.159148304675668</v>
      </c>
      <c r="BA480" s="62">
        <v>13.68</v>
      </c>
      <c r="BB480" s="62">
        <v>82675</v>
      </c>
      <c r="BC480" s="62">
        <v>82.732108889545657</v>
      </c>
      <c r="BD480" s="62">
        <v>13.62</v>
      </c>
      <c r="BE480" s="62">
        <v>3900</v>
      </c>
      <c r="BF480" s="62">
        <v>3.0559706108052755</v>
      </c>
      <c r="BG480" s="62">
        <v>13.75</v>
      </c>
      <c r="BH480" s="62">
        <v>1040</v>
      </c>
      <c r="BI480" s="62">
        <v>1.261033182676961</v>
      </c>
      <c r="BJ480" s="62">
        <v>13.76</v>
      </c>
      <c r="BK480" s="62">
        <v>1365</v>
      </c>
      <c r="BL480" s="62">
        <v>1.9254254464907565</v>
      </c>
      <c r="BM480" s="62">
        <v>13.78</v>
      </c>
      <c r="BN480" s="62">
        <v>361560</v>
      </c>
      <c r="BO480" s="62">
        <v>586.9250509352338</v>
      </c>
      <c r="BP480" s="62">
        <v>13.768000000000001</v>
      </c>
      <c r="BQ480" s="62">
        <v>50</v>
      </c>
      <c r="BR480" s="62">
        <v>9.0654311351807446E-2</v>
      </c>
      <c r="BS480" s="62">
        <v>13.759</v>
      </c>
      <c r="BT480" s="62">
        <v>55</v>
      </c>
      <c r="BU480" s="62">
        <v>0.10943098203018864</v>
      </c>
      <c r="BV480" s="62">
        <v>13.75</v>
      </c>
      <c r="BW480" s="62">
        <v>50880</v>
      </c>
      <c r="BX480" s="62">
        <v>111.41050293669747</v>
      </c>
      <c r="BY480" s="62">
        <v>13.709</v>
      </c>
      <c r="BZ480" s="62">
        <v>60</v>
      </c>
      <c r="CA480" s="62">
        <v>0.14212880941683828</v>
      </c>
      <c r="CB480" s="62">
        <v>13.672000000000001</v>
      </c>
      <c r="CC480" s="62">
        <v>60</v>
      </c>
      <c r="CD480" s="62">
        <v>0.15317572738558749</v>
      </c>
      <c r="CE480" s="62">
        <v>13.64</v>
      </c>
      <c r="CF480" s="62">
        <v>31085</v>
      </c>
      <c r="CG480" s="62">
        <v>85.217226989235016</v>
      </c>
      <c r="CH480" s="62">
        <v>0</v>
      </c>
      <c r="CI480" s="62">
        <v>0</v>
      </c>
      <c r="CJ480" s="62">
        <v>0</v>
      </c>
      <c r="CK480" s="62">
        <v>0</v>
      </c>
      <c r="CL480" s="62">
        <v>0</v>
      </c>
      <c r="CM480" s="62">
        <v>0</v>
      </c>
      <c r="CN480" s="62">
        <v>13.48</v>
      </c>
      <c r="CO480" s="62">
        <v>5185</v>
      </c>
      <c r="CP480" s="62">
        <v>17.002486416303231</v>
      </c>
      <c r="CQ480" s="62">
        <v>0</v>
      </c>
      <c r="CR480" s="62">
        <v>0</v>
      </c>
      <c r="CS480" s="62">
        <v>0</v>
      </c>
      <c r="CT480" s="62">
        <v>0</v>
      </c>
      <c r="CU480" s="62">
        <v>0</v>
      </c>
      <c r="CV480" s="62">
        <v>0</v>
      </c>
      <c r="CW480" s="62">
        <v>0</v>
      </c>
      <c r="CX480" s="62">
        <v>435080</v>
      </c>
      <c r="CY480" s="62">
        <v>1636.2370343163645</v>
      </c>
      <c r="CZ480" s="62">
        <v>0</v>
      </c>
      <c r="DA480" s="62">
        <v>0</v>
      </c>
      <c r="DB480" s="62">
        <v>0</v>
      </c>
      <c r="DC480" s="62">
        <v>0</v>
      </c>
      <c r="DD480" s="62">
        <v>0</v>
      </c>
      <c r="DE480" s="62">
        <v>0</v>
      </c>
      <c r="DF480" s="62">
        <v>13.12</v>
      </c>
      <c r="DG480" s="62">
        <v>435</v>
      </c>
      <c r="DH480" s="62">
        <v>1.8418047072069639</v>
      </c>
      <c r="DI480" s="62">
        <v>0</v>
      </c>
      <c r="DJ480" s="62">
        <v>0</v>
      </c>
      <c r="DK480" s="62">
        <v>0</v>
      </c>
      <c r="DL480" s="62">
        <v>0</v>
      </c>
      <c r="DM480" s="62">
        <v>0</v>
      </c>
      <c r="DN480" s="62">
        <v>0</v>
      </c>
      <c r="DO480" s="62">
        <v>13.01</v>
      </c>
      <c r="DP480" s="62">
        <v>12505</v>
      </c>
      <c r="DQ480" s="62">
        <v>58.235469788618694</v>
      </c>
      <c r="DR480" s="62">
        <v>0</v>
      </c>
      <c r="DS480" s="62">
        <v>0</v>
      </c>
      <c r="DT480" s="62">
        <v>0</v>
      </c>
      <c r="DU480" s="62">
        <v>0</v>
      </c>
      <c r="DV480" s="62">
        <v>0</v>
      </c>
      <c r="DW480" s="62">
        <v>0</v>
      </c>
      <c r="DX480" s="62">
        <v>12.868</v>
      </c>
      <c r="DY480" s="62">
        <v>250</v>
      </c>
      <c r="DZ480" s="62">
        <v>1.2700232192081158</v>
      </c>
      <c r="EA480" s="62"/>
      <c r="EB480" s="62"/>
      <c r="EC480" s="62"/>
      <c r="ED480" s="62"/>
      <c r="EE480" s="62"/>
      <c r="EF480" s="62"/>
      <c r="EG480" s="62">
        <v>12.76</v>
      </c>
      <c r="EH480" s="62">
        <v>156725</v>
      </c>
      <c r="EI480" s="62">
        <v>855.40028613966479</v>
      </c>
      <c r="EJ480" s="62"/>
      <c r="EK480" s="62">
        <v>0</v>
      </c>
      <c r="EL480" s="62">
        <v>0</v>
      </c>
      <c r="EM480" s="62">
        <v>0</v>
      </c>
      <c r="EN480" s="62">
        <v>0</v>
      </c>
      <c r="EO480" s="62">
        <v>0</v>
      </c>
      <c r="EP480" s="62">
        <v>12.7</v>
      </c>
      <c r="EQ480" s="62">
        <v>460</v>
      </c>
      <c r="ER480" s="62">
        <v>2.6709653582066064</v>
      </c>
      <c r="ES480" s="62">
        <v>12.66</v>
      </c>
      <c r="ET480" s="62">
        <v>8710</v>
      </c>
      <c r="EU480" s="62">
        <v>53.475445008565302</v>
      </c>
      <c r="EV480" s="62">
        <v>12.6</v>
      </c>
      <c r="EW480" s="62">
        <v>220</v>
      </c>
      <c r="EX480" s="62">
        <v>1.4212324762775663</v>
      </c>
      <c r="EY480" s="62">
        <v>12.55</v>
      </c>
      <c r="EZ480" s="62">
        <v>74670</v>
      </c>
      <c r="FA480" s="62">
        <v>503.94210596276088</v>
      </c>
      <c r="FB480" s="62">
        <v>12.500999999999999</v>
      </c>
      <c r="FC480" s="62">
        <v>195</v>
      </c>
      <c r="FD480" s="62">
        <v>1.3678967798327921</v>
      </c>
      <c r="FE480" s="62">
        <v>12.457000000000001</v>
      </c>
      <c r="FF480" s="62">
        <v>75</v>
      </c>
      <c r="FG480" s="62">
        <v>0.54493711758574404</v>
      </c>
      <c r="FH480" s="62">
        <v>12.414999999999999</v>
      </c>
      <c r="FI480" s="62">
        <v>30</v>
      </c>
      <c r="FJ480" s="62">
        <v>0.22538171243174249</v>
      </c>
      <c r="FK480" s="62">
        <v>12.38</v>
      </c>
      <c r="FL480" s="76">
        <v>3470</v>
      </c>
      <c r="FM480" s="76">
        <v>26.83154515986671</v>
      </c>
      <c r="FN480" s="76">
        <v>12.346</v>
      </c>
      <c r="FO480" s="76">
        <v>25</v>
      </c>
      <c r="FP480" s="76">
        <v>0.19823734839434246</v>
      </c>
      <c r="FQ480" s="76">
        <v>12.315</v>
      </c>
      <c r="FR480" s="76">
        <v>15</v>
      </c>
      <c r="FS480" s="76">
        <v>0.12161874599565489</v>
      </c>
      <c r="FT480" s="76">
        <v>12.286</v>
      </c>
      <c r="FU480" s="76">
        <v>15</v>
      </c>
      <c r="FV480" s="76">
        <v>0.12421726828341612</v>
      </c>
      <c r="FW480" s="76">
        <v>12.26</v>
      </c>
      <c r="FX480" s="76">
        <v>180955</v>
      </c>
      <c r="FY480" s="76">
        <v>1526.1412229880639</v>
      </c>
      <c r="FZ480" s="76">
        <v>12.252000000000001</v>
      </c>
      <c r="GA480" s="76">
        <v>15</v>
      </c>
      <c r="GB480" s="76">
        <v>0.12839937957280118</v>
      </c>
      <c r="GC480" s="62">
        <v>12.244999999999999</v>
      </c>
      <c r="GD480" s="62">
        <v>10</v>
      </c>
      <c r="GE480" s="62">
        <v>8.6744840245315077E-2</v>
      </c>
      <c r="GF480" s="62">
        <v>12.238</v>
      </c>
      <c r="GG480" s="62">
        <v>0</v>
      </c>
      <c r="GH480" s="62">
        <v>0</v>
      </c>
      <c r="GI480" s="62">
        <v>12.231</v>
      </c>
      <c r="GJ480" s="62">
        <v>330</v>
      </c>
      <c r="GK480" s="62">
        <v>2.9276196441509885</v>
      </c>
      <c r="GL480" s="62">
        <v>12.22</v>
      </c>
      <c r="GM480" s="62">
        <v>0</v>
      </c>
      <c r="GN480" s="62">
        <v>0</v>
      </c>
      <c r="GO480" s="62">
        <v>12.21</v>
      </c>
      <c r="GP480" s="62">
        <v>10960</v>
      </c>
      <c r="GQ480" s="62">
        <v>99.934041624610558</v>
      </c>
      <c r="GR480" s="62">
        <v>12.189</v>
      </c>
      <c r="GS480" s="62">
        <v>0</v>
      </c>
      <c r="GT480" s="62">
        <v>0</v>
      </c>
      <c r="GU480" s="62">
        <v>12.170999999999999</v>
      </c>
      <c r="GV480" s="62">
        <v>115</v>
      </c>
      <c r="GW480" s="62">
        <v>1.0611512362846214</v>
      </c>
      <c r="GX480" s="62">
        <v>12.154999999999999</v>
      </c>
      <c r="GY480" s="62">
        <v>0</v>
      </c>
      <c r="GZ480" s="62">
        <v>0</v>
      </c>
      <c r="HA480" s="62">
        <v>12.14</v>
      </c>
      <c r="HB480" s="62">
        <v>18295</v>
      </c>
      <c r="HC480" s="62">
        <v>168.52649588819673</v>
      </c>
      <c r="HD480" s="62">
        <v>12.14</v>
      </c>
      <c r="HE480" s="62">
        <v>0</v>
      </c>
      <c r="HF480" s="62">
        <v>0</v>
      </c>
      <c r="HG480" s="62">
        <v>0</v>
      </c>
      <c r="HH480" s="62">
        <v>0</v>
      </c>
      <c r="HI480" s="62">
        <v>0</v>
      </c>
      <c r="HJ480" s="62">
        <v>0</v>
      </c>
      <c r="HK480" s="62">
        <v>0</v>
      </c>
      <c r="HL480" s="62">
        <v>0</v>
      </c>
      <c r="HM480" s="62">
        <v>12.14</v>
      </c>
      <c r="HN480" s="62">
        <v>0</v>
      </c>
      <c r="HO480" s="62">
        <v>0</v>
      </c>
      <c r="HP480" s="62">
        <v>0</v>
      </c>
      <c r="HQ480" s="62">
        <v>0</v>
      </c>
      <c r="HR480" s="62">
        <v>0</v>
      </c>
    </row>
    <row r="481" spans="32:226" s="43" customFormat="1">
      <c r="AF481" s="54">
        <v>42704</v>
      </c>
      <c r="AG481" s="43">
        <v>13.599</v>
      </c>
      <c r="AH481" s="43">
        <v>708950</v>
      </c>
      <c r="AI481" s="43">
        <f t="shared" si="101"/>
        <v>708950</v>
      </c>
      <c r="AN481" s="43">
        <v>3.0381999999999998</v>
      </c>
      <c r="AS481" s="62">
        <v>42145</v>
      </c>
      <c r="AT481" s="62">
        <v>5748.0423908226512</v>
      </c>
      <c r="AU481" s="62">
        <v>13.36</v>
      </c>
      <c r="AV481" s="62">
        <v>304425</v>
      </c>
      <c r="AW481" s="62">
        <v>100.26154046346026</v>
      </c>
      <c r="AX481" s="62">
        <v>13.430999999999999</v>
      </c>
      <c r="AY481" s="62">
        <v>177265</v>
      </c>
      <c r="AZ481" s="62">
        <v>103.41506844901039</v>
      </c>
      <c r="BA481" s="62">
        <v>13.69</v>
      </c>
      <c r="BB481" s="62">
        <v>76595</v>
      </c>
      <c r="BC481" s="62">
        <v>78.850385217616818</v>
      </c>
      <c r="BD481" s="62">
        <v>13.63</v>
      </c>
      <c r="BE481" s="62">
        <v>22640</v>
      </c>
      <c r="BF481" s="62">
        <v>18.306866828693888</v>
      </c>
      <c r="BG481" s="62">
        <v>13.76</v>
      </c>
      <c r="BH481" s="62">
        <v>3000</v>
      </c>
      <c r="BI481" s="62">
        <v>3.734752370289697</v>
      </c>
      <c r="BJ481" s="62">
        <v>13.78</v>
      </c>
      <c r="BK481" s="62">
        <v>530</v>
      </c>
      <c r="BL481" s="62">
        <v>0.76646352349294167</v>
      </c>
      <c r="BM481" s="62">
        <v>13.79</v>
      </c>
      <c r="BN481" s="62">
        <v>177425</v>
      </c>
      <c r="BO481" s="62">
        <v>295.01203125753432</v>
      </c>
      <c r="BP481" s="62">
        <v>13.782</v>
      </c>
      <c r="BQ481" s="62">
        <v>10</v>
      </c>
      <c r="BR481" s="62">
        <v>1.8556574205975198E-2</v>
      </c>
      <c r="BS481" s="62">
        <v>13.776</v>
      </c>
      <c r="BT481" s="62">
        <v>10000</v>
      </c>
      <c r="BU481" s="62">
        <v>20.351365490172928</v>
      </c>
      <c r="BV481" s="62">
        <v>13.77</v>
      </c>
      <c r="BW481" s="62">
        <v>59585</v>
      </c>
      <c r="BX481" s="62">
        <v>133.37680954369824</v>
      </c>
      <c r="BY481" s="62">
        <v>13.728999999999999</v>
      </c>
      <c r="BZ481" s="62">
        <v>0</v>
      </c>
      <c r="CA481" s="62">
        <v>0</v>
      </c>
      <c r="CB481" s="62">
        <v>13.692</v>
      </c>
      <c r="CC481" s="62">
        <v>50</v>
      </c>
      <c r="CD481" s="62">
        <v>0.13039021635002487</v>
      </c>
      <c r="CE481" s="62">
        <v>13.66</v>
      </c>
      <c r="CF481" s="62">
        <v>27235</v>
      </c>
      <c r="CG481" s="62">
        <v>76.243391459780938</v>
      </c>
      <c r="CH481" s="62">
        <v>0</v>
      </c>
      <c r="CI481" s="62">
        <v>0</v>
      </c>
      <c r="CJ481" s="62">
        <v>0</v>
      </c>
      <c r="CK481" s="62">
        <v>0</v>
      </c>
      <c r="CL481" s="62">
        <v>0</v>
      </c>
      <c r="CM481" s="62">
        <v>0</v>
      </c>
      <c r="CN481" s="62">
        <v>13.52</v>
      </c>
      <c r="CO481" s="62">
        <v>2070</v>
      </c>
      <c r="CP481" s="62">
        <v>6.9237584924422224</v>
      </c>
      <c r="CQ481" s="62">
        <v>0</v>
      </c>
      <c r="CR481" s="62">
        <v>0</v>
      </c>
      <c r="CS481" s="62">
        <v>0</v>
      </c>
      <c r="CT481" s="62">
        <v>0</v>
      </c>
      <c r="CU481" s="62">
        <v>0</v>
      </c>
      <c r="CV481" s="62">
        <v>0</v>
      </c>
      <c r="CW481" s="62">
        <v>0</v>
      </c>
      <c r="CX481" s="62">
        <v>304425</v>
      </c>
      <c r="CY481" s="62">
        <v>1165.8455852512579</v>
      </c>
      <c r="CZ481" s="62">
        <v>0</v>
      </c>
      <c r="DA481" s="62">
        <v>0</v>
      </c>
      <c r="DB481" s="62">
        <v>0</v>
      </c>
      <c r="DC481" s="62">
        <v>0</v>
      </c>
      <c r="DD481" s="62">
        <v>0</v>
      </c>
      <c r="DE481" s="62">
        <v>0</v>
      </c>
      <c r="DF481" s="62">
        <v>13.21</v>
      </c>
      <c r="DG481" s="62">
        <v>125</v>
      </c>
      <c r="DH481" s="62">
        <v>0.53866157505371015</v>
      </c>
      <c r="DI481" s="62">
        <v>0</v>
      </c>
      <c r="DJ481" s="62">
        <v>0</v>
      </c>
      <c r="DK481" s="62">
        <v>0</v>
      </c>
      <c r="DL481" s="62">
        <v>0</v>
      </c>
      <c r="DM481" s="62">
        <v>0</v>
      </c>
      <c r="DN481" s="62">
        <v>0</v>
      </c>
      <c r="DO481" s="62">
        <v>13.1</v>
      </c>
      <c r="DP481" s="62">
        <v>32830</v>
      </c>
      <c r="DQ481" s="62">
        <v>155.53836087192477</v>
      </c>
      <c r="DR481" s="62">
        <v>0</v>
      </c>
      <c r="DS481" s="62">
        <v>0</v>
      </c>
      <c r="DT481" s="62">
        <v>0</v>
      </c>
      <c r="DU481" s="62">
        <v>0</v>
      </c>
      <c r="DV481" s="62">
        <v>0</v>
      </c>
      <c r="DW481" s="62">
        <v>0</v>
      </c>
      <c r="DX481" s="62">
        <v>12.98</v>
      </c>
      <c r="DY481" s="62">
        <v>315</v>
      </c>
      <c r="DZ481" s="62">
        <v>1.6262429648365471</v>
      </c>
      <c r="EA481" s="62"/>
      <c r="EB481" s="62"/>
      <c r="EC481" s="62"/>
      <c r="ED481" s="62"/>
      <c r="EE481" s="62"/>
      <c r="EF481" s="62"/>
      <c r="EG481" s="62">
        <v>12.88</v>
      </c>
      <c r="EH481" s="62">
        <v>214480</v>
      </c>
      <c r="EI481" s="62">
        <v>1188.8806028361357</v>
      </c>
      <c r="EJ481" s="62"/>
      <c r="EK481" s="62">
        <v>0</v>
      </c>
      <c r="EL481" s="62">
        <v>0</v>
      </c>
      <c r="EM481" s="62">
        <v>0</v>
      </c>
      <c r="EN481" s="62">
        <v>0</v>
      </c>
      <c r="EO481" s="62">
        <v>0</v>
      </c>
      <c r="EP481" s="62">
        <v>12.83</v>
      </c>
      <c r="EQ481" s="62">
        <v>200</v>
      </c>
      <c r="ER481" s="62">
        <v>1.1785404494155998</v>
      </c>
      <c r="ES481" s="62">
        <v>12.8</v>
      </c>
      <c r="ET481" s="62">
        <v>6665</v>
      </c>
      <c r="EU481" s="62">
        <v>41.496216985896801</v>
      </c>
      <c r="EV481" s="62">
        <v>12.74</v>
      </c>
      <c r="EW481" s="62">
        <v>50</v>
      </c>
      <c r="EX481" s="62">
        <v>0.32741989635214608</v>
      </c>
      <c r="EY481" s="62">
        <v>12.69</v>
      </c>
      <c r="EZ481" s="62">
        <v>140575</v>
      </c>
      <c r="FA481" s="62">
        <v>961.31768008183656</v>
      </c>
      <c r="FB481" s="62">
        <v>12.638</v>
      </c>
      <c r="FC481" s="62">
        <v>0</v>
      </c>
      <c r="FD481" s="62">
        <v>0</v>
      </c>
      <c r="FE481" s="62">
        <v>12.590999999999999</v>
      </c>
      <c r="FF481" s="62">
        <v>85</v>
      </c>
      <c r="FG481" s="62">
        <v>0.62549599471717854</v>
      </c>
      <c r="FH481" s="62">
        <v>12.547000000000001</v>
      </c>
      <c r="FI481" s="62">
        <v>0</v>
      </c>
      <c r="FJ481" s="62">
        <v>0</v>
      </c>
      <c r="FK481" s="62">
        <v>12.51</v>
      </c>
      <c r="FL481" s="76">
        <v>2140</v>
      </c>
      <c r="FM481" s="76">
        <v>16.750280101927178</v>
      </c>
      <c r="FN481" s="76">
        <v>12.484</v>
      </c>
      <c r="FO481" s="76">
        <v>0</v>
      </c>
      <c r="FP481" s="76">
        <v>0</v>
      </c>
      <c r="FQ481" s="76">
        <v>12.461</v>
      </c>
      <c r="FR481" s="76">
        <v>5</v>
      </c>
      <c r="FS481" s="76">
        <v>4.0974456406283492E-2</v>
      </c>
      <c r="FT481" s="76">
        <v>12.439</v>
      </c>
      <c r="FU481" s="76">
        <v>0</v>
      </c>
      <c r="FV481" s="76">
        <v>0</v>
      </c>
      <c r="FW481" s="76">
        <v>12.42</v>
      </c>
      <c r="FX481" s="76">
        <v>136790</v>
      </c>
      <c r="FY481" s="76">
        <v>1164.2257739266358</v>
      </c>
      <c r="FZ481" s="76">
        <v>12.409000000000001</v>
      </c>
      <c r="GA481" s="76">
        <v>0</v>
      </c>
      <c r="GB481" s="76">
        <v>0</v>
      </c>
      <c r="GC481" s="62">
        <v>12.399000000000001</v>
      </c>
      <c r="GD481" s="62">
        <v>0</v>
      </c>
      <c r="GE481" s="62">
        <v>0</v>
      </c>
      <c r="GF481" s="62">
        <v>12.388999999999999</v>
      </c>
      <c r="GG481" s="62">
        <v>0</v>
      </c>
      <c r="GH481" s="62">
        <v>0</v>
      </c>
      <c r="GI481" s="62">
        <v>12.38</v>
      </c>
      <c r="GJ481" s="62">
        <v>345</v>
      </c>
      <c r="GK481" s="62">
        <v>3.0862991349250892</v>
      </c>
      <c r="GL481" s="62">
        <v>12.364000000000001</v>
      </c>
      <c r="GM481" s="62">
        <v>0</v>
      </c>
      <c r="GN481" s="62">
        <v>0</v>
      </c>
      <c r="GO481" s="62">
        <v>12.35</v>
      </c>
      <c r="GP481" s="62">
        <v>6895</v>
      </c>
      <c r="GQ481" s="62">
        <v>63.349827770443319</v>
      </c>
      <c r="GR481" s="62">
        <v>12.343999999999999</v>
      </c>
      <c r="GS481" s="62">
        <v>0</v>
      </c>
      <c r="GT481" s="62">
        <v>0</v>
      </c>
      <c r="GU481" s="62">
        <v>12.339</v>
      </c>
      <c r="GV481" s="62">
        <v>110</v>
      </c>
      <c r="GW481" s="62">
        <v>1.0190157858697808</v>
      </c>
      <c r="GX481" s="62">
        <v>12.334</v>
      </c>
      <c r="GY481" s="62">
        <v>0</v>
      </c>
      <c r="GZ481" s="62">
        <v>0</v>
      </c>
      <c r="HA481" s="62">
        <v>12.33</v>
      </c>
      <c r="HB481" s="62">
        <v>15715</v>
      </c>
      <c r="HC481" s="62">
        <v>144.80403285226762</v>
      </c>
      <c r="HD481" s="62">
        <v>12.33</v>
      </c>
      <c r="HE481" s="62">
        <v>0</v>
      </c>
      <c r="HF481" s="62">
        <v>0</v>
      </c>
      <c r="HG481" s="62">
        <v>0</v>
      </c>
      <c r="HH481" s="62">
        <v>0</v>
      </c>
      <c r="HI481" s="62">
        <v>0</v>
      </c>
      <c r="HJ481" s="62">
        <v>0</v>
      </c>
      <c r="HK481" s="62">
        <v>0</v>
      </c>
      <c r="HL481" s="62">
        <v>0</v>
      </c>
      <c r="HM481" s="62">
        <v>12.33</v>
      </c>
      <c r="HN481" s="62">
        <v>0</v>
      </c>
      <c r="HO481" s="62">
        <v>0</v>
      </c>
      <c r="HP481" s="62">
        <v>0</v>
      </c>
      <c r="HQ481" s="62">
        <v>0</v>
      </c>
      <c r="HR481" s="62">
        <v>0</v>
      </c>
    </row>
    <row r="482" spans="32:226" s="43" customFormat="1">
      <c r="AF482" s="54">
        <v>42705</v>
      </c>
      <c r="AG482" s="43">
        <v>13.632</v>
      </c>
      <c r="AH482" s="43">
        <v>875785</v>
      </c>
      <c r="AI482" s="43">
        <f t="shared" si="101"/>
        <v>875785</v>
      </c>
      <c r="AN482" s="43">
        <v>3.0026000000000002</v>
      </c>
      <c r="AS482" s="62">
        <v>42144</v>
      </c>
      <c r="AT482" s="62">
        <v>4305.0502389985768</v>
      </c>
      <c r="AU482" s="62">
        <v>13.34</v>
      </c>
      <c r="AV482" s="62">
        <v>317905</v>
      </c>
      <c r="AW482" s="62">
        <v>109.5628179563485</v>
      </c>
      <c r="AX482" s="62">
        <v>13.411</v>
      </c>
      <c r="AY482" s="62">
        <v>125010</v>
      </c>
      <c r="AZ482" s="62">
        <v>75.192147197092794</v>
      </c>
      <c r="BA482" s="62">
        <v>13.67</v>
      </c>
      <c r="BB482" s="62">
        <v>82220</v>
      </c>
      <c r="BC482" s="62">
        <v>86.532568049651275</v>
      </c>
      <c r="BD482" s="62">
        <v>13.61</v>
      </c>
      <c r="BE482" s="62">
        <v>10620</v>
      </c>
      <c r="BF482" s="62">
        <v>8.8057943849101274</v>
      </c>
      <c r="BG482" s="62">
        <v>13.75</v>
      </c>
      <c r="BH482" s="62">
        <v>4690</v>
      </c>
      <c r="BI482" s="62">
        <v>5.9569780354931572</v>
      </c>
      <c r="BJ482" s="62">
        <v>13.77</v>
      </c>
      <c r="BK482" s="62">
        <v>8455</v>
      </c>
      <c r="BL482" s="62">
        <v>12.459182305917698</v>
      </c>
      <c r="BM482" s="62">
        <v>13.77</v>
      </c>
      <c r="BN482" s="62">
        <v>317625</v>
      </c>
      <c r="BO482" s="62">
        <v>537.67206523284403</v>
      </c>
      <c r="BP482" s="62">
        <v>13.75</v>
      </c>
      <c r="BQ482" s="62">
        <v>1000</v>
      </c>
      <c r="BR482" s="62">
        <v>1.8882058889056781</v>
      </c>
      <c r="BS482" s="62">
        <v>13.75</v>
      </c>
      <c r="BT482" s="62">
        <v>1420</v>
      </c>
      <c r="BU482" s="62">
        <v>2.9387683766060673</v>
      </c>
      <c r="BV482" s="62">
        <v>13.76</v>
      </c>
      <c r="BW482" s="62">
        <v>38960</v>
      </c>
      <c r="BX482" s="62">
        <v>88.617164044376253</v>
      </c>
      <c r="BY482" s="62">
        <v>13.717000000000001</v>
      </c>
      <c r="BZ482" s="62">
        <v>0</v>
      </c>
      <c r="CA482" s="62">
        <v>0</v>
      </c>
      <c r="CB482" s="62">
        <v>13.68</v>
      </c>
      <c r="CC482" s="62">
        <v>1345</v>
      </c>
      <c r="CD482" s="62">
        <v>3.5617360891700294</v>
      </c>
      <c r="CE482" s="62">
        <v>13.67</v>
      </c>
      <c r="CF482" s="62">
        <v>31245</v>
      </c>
      <c r="CG482" s="62">
        <v>88.759611538449477</v>
      </c>
      <c r="CH482" s="62">
        <v>0</v>
      </c>
      <c r="CI482" s="62">
        <v>0</v>
      </c>
      <c r="CJ482" s="62">
        <v>0</v>
      </c>
      <c r="CK482" s="62">
        <v>0</v>
      </c>
      <c r="CL482" s="62">
        <v>0</v>
      </c>
      <c r="CM482" s="62">
        <v>0</v>
      </c>
      <c r="CN482" s="62">
        <v>13.52</v>
      </c>
      <c r="CO482" s="62">
        <v>4415</v>
      </c>
      <c r="CP482" s="62">
        <v>14.978074529022631</v>
      </c>
      <c r="CQ482" s="62">
        <v>0</v>
      </c>
      <c r="CR482" s="62">
        <v>0</v>
      </c>
      <c r="CS482" s="62">
        <v>0</v>
      </c>
      <c r="CT482" s="62">
        <v>0</v>
      </c>
      <c r="CU482" s="62">
        <v>0</v>
      </c>
      <c r="CV482" s="62">
        <v>0</v>
      </c>
      <c r="CW482" s="62">
        <v>0</v>
      </c>
      <c r="CX482" s="62">
        <v>317905</v>
      </c>
      <c r="CY482" s="62">
        <v>1234.8872132122535</v>
      </c>
      <c r="CZ482" s="62">
        <v>0</v>
      </c>
      <c r="DA482" s="62">
        <v>0</v>
      </c>
      <c r="DB482" s="62">
        <v>0</v>
      </c>
      <c r="DC482" s="62">
        <v>0</v>
      </c>
      <c r="DD482" s="62">
        <v>0</v>
      </c>
      <c r="DE482" s="62">
        <v>0</v>
      </c>
      <c r="DF482" s="62">
        <v>13.18</v>
      </c>
      <c r="DG482" s="62">
        <v>3230</v>
      </c>
      <c r="DH482" s="62">
        <v>14.117745041004229</v>
      </c>
      <c r="DI482" s="62">
        <v>0</v>
      </c>
      <c r="DJ482" s="62">
        <v>0</v>
      </c>
      <c r="DK482" s="62">
        <v>0</v>
      </c>
      <c r="DL482" s="62">
        <v>0</v>
      </c>
      <c r="DM482" s="62">
        <v>0</v>
      </c>
      <c r="DN482" s="62">
        <v>0</v>
      </c>
      <c r="DO482" s="62">
        <v>13.1</v>
      </c>
      <c r="DP482" s="62">
        <v>16125</v>
      </c>
      <c r="DQ482" s="62">
        <v>77.408501645781001</v>
      </c>
      <c r="DR482" s="62">
        <v>0</v>
      </c>
      <c r="DS482" s="62">
        <v>0</v>
      </c>
      <c r="DT482" s="62">
        <v>0</v>
      </c>
      <c r="DU482" s="62">
        <v>0</v>
      </c>
      <c r="DV482" s="62">
        <v>0</v>
      </c>
      <c r="DW482" s="62">
        <v>0</v>
      </c>
      <c r="DX482" s="62">
        <v>12.981</v>
      </c>
      <c r="DY482" s="62">
        <v>45</v>
      </c>
      <c r="DZ482" s="62">
        <v>0.23534830081416097</v>
      </c>
      <c r="EA482" s="62"/>
      <c r="EB482" s="62"/>
      <c r="EC482" s="62"/>
      <c r="ED482" s="62"/>
      <c r="EE482" s="62"/>
      <c r="EF482" s="62"/>
      <c r="EG482" s="62">
        <v>12.89</v>
      </c>
      <c r="EH482" s="62">
        <v>109120</v>
      </c>
      <c r="EI482" s="62">
        <v>612.47374374976482</v>
      </c>
      <c r="EJ482" s="62"/>
      <c r="EK482" s="62">
        <v>0</v>
      </c>
      <c r="EL482" s="62">
        <v>0</v>
      </c>
      <c r="EM482" s="62">
        <v>0</v>
      </c>
      <c r="EN482" s="62">
        <v>0</v>
      </c>
      <c r="EO482" s="62">
        <v>0</v>
      </c>
      <c r="EP482" s="62">
        <v>12.84</v>
      </c>
      <c r="EQ482" s="62">
        <v>205</v>
      </c>
      <c r="ER482" s="62">
        <v>1.2230250244122223</v>
      </c>
      <c r="ES482" s="62">
        <v>12.8</v>
      </c>
      <c r="ET482" s="62">
        <v>7490</v>
      </c>
      <c r="EU482" s="62">
        <v>47.223393491867668</v>
      </c>
      <c r="EV482" s="62">
        <v>12.74</v>
      </c>
      <c r="EW482" s="62">
        <v>40</v>
      </c>
      <c r="EX482" s="62">
        <v>0.26522895127524254</v>
      </c>
      <c r="EY482" s="62">
        <v>12.69</v>
      </c>
      <c r="EZ482" s="62">
        <v>39630</v>
      </c>
      <c r="FA482" s="62">
        <v>274.39390234282695</v>
      </c>
      <c r="FB482" s="62">
        <v>12.649000000000001</v>
      </c>
      <c r="FC482" s="62">
        <v>0</v>
      </c>
      <c r="FD482" s="62">
        <v>0</v>
      </c>
      <c r="FE482" s="62">
        <v>12.613</v>
      </c>
      <c r="FF482" s="62">
        <v>0</v>
      </c>
      <c r="FG482" s="62">
        <v>0</v>
      </c>
      <c r="FH482" s="62">
        <v>12.579000000000001</v>
      </c>
      <c r="FI482" s="62">
        <v>0</v>
      </c>
      <c r="FJ482" s="62">
        <v>0</v>
      </c>
      <c r="FK482" s="62">
        <v>12.55</v>
      </c>
      <c r="FL482" s="76">
        <v>1045</v>
      </c>
      <c r="FM482" s="76">
        <v>8.2632132434115615</v>
      </c>
      <c r="FN482" s="76">
        <v>12.526999999999999</v>
      </c>
      <c r="FO482" s="76">
        <v>0</v>
      </c>
      <c r="FP482" s="76">
        <v>0</v>
      </c>
      <c r="FQ482" s="76">
        <v>12.507</v>
      </c>
      <c r="FR482" s="76">
        <v>0</v>
      </c>
      <c r="FS482" s="76">
        <v>0</v>
      </c>
      <c r="FT482" s="76">
        <v>12.487</v>
      </c>
      <c r="FU482" s="76">
        <v>0</v>
      </c>
      <c r="FV482" s="76">
        <v>0</v>
      </c>
      <c r="FW482" s="76">
        <v>12.47</v>
      </c>
      <c r="FX482" s="76">
        <v>98390</v>
      </c>
      <c r="FY482" s="76">
        <v>845.0520424995035</v>
      </c>
      <c r="FZ482" s="76">
        <v>12.459</v>
      </c>
      <c r="GA482" s="76">
        <v>0</v>
      </c>
      <c r="GB482" s="76">
        <v>0</v>
      </c>
      <c r="GC482" s="62">
        <v>12.449</v>
      </c>
      <c r="GD482" s="62">
        <v>0</v>
      </c>
      <c r="GE482" s="62">
        <v>0</v>
      </c>
      <c r="GF482" s="62">
        <v>12.439</v>
      </c>
      <c r="GG482" s="62">
        <v>0</v>
      </c>
      <c r="GH482" s="62">
        <v>0</v>
      </c>
      <c r="GI482" s="62">
        <v>12.43</v>
      </c>
      <c r="GJ482" s="62">
        <v>35</v>
      </c>
      <c r="GK482" s="62">
        <v>0.31578964977659846</v>
      </c>
      <c r="GL482" s="62">
        <v>12.414</v>
      </c>
      <c r="GM482" s="62">
        <v>0</v>
      </c>
      <c r="GN482" s="62">
        <v>0</v>
      </c>
      <c r="GO482" s="62">
        <v>12.4</v>
      </c>
      <c r="GP482" s="62">
        <v>7545</v>
      </c>
      <c r="GQ482" s="62">
        <v>69.880285635811958</v>
      </c>
      <c r="GR482" s="62">
        <v>12.391</v>
      </c>
      <c r="GS482" s="62">
        <v>0</v>
      </c>
      <c r="GT482" s="62">
        <v>0</v>
      </c>
      <c r="GU482" s="62">
        <v>12.382999999999999</v>
      </c>
      <c r="GV482" s="62">
        <v>5</v>
      </c>
      <c r="GW482" s="62">
        <v>4.6692551676037308E-2</v>
      </c>
      <c r="GX482" s="62">
        <v>12.375999999999999</v>
      </c>
      <c r="GY482" s="62">
        <v>0</v>
      </c>
      <c r="GZ482" s="62">
        <v>0</v>
      </c>
      <c r="HA482" s="62">
        <v>12.37</v>
      </c>
      <c r="HB482" s="62">
        <v>8865</v>
      </c>
      <c r="HC482" s="62">
        <v>82.339000029609807</v>
      </c>
      <c r="HD482" s="62">
        <v>12.37</v>
      </c>
      <c r="HE482" s="62">
        <v>0</v>
      </c>
      <c r="HF482" s="62">
        <v>0</v>
      </c>
      <c r="HG482" s="62">
        <v>0</v>
      </c>
      <c r="HH482" s="62">
        <v>0</v>
      </c>
      <c r="HI482" s="62">
        <v>0</v>
      </c>
      <c r="HJ482" s="62">
        <v>0</v>
      </c>
      <c r="HK482" s="62">
        <v>0</v>
      </c>
      <c r="HL482" s="62">
        <v>0</v>
      </c>
      <c r="HM482" s="62">
        <v>12.37</v>
      </c>
      <c r="HN482" s="62">
        <v>0</v>
      </c>
      <c r="HO482" s="62">
        <v>0</v>
      </c>
      <c r="HP482" s="62">
        <v>0</v>
      </c>
      <c r="HQ482" s="62">
        <v>0</v>
      </c>
      <c r="HR482" s="62">
        <v>0</v>
      </c>
    </row>
    <row r="483" spans="32:226" s="43" customFormat="1">
      <c r="AF483" s="54">
        <v>42706</v>
      </c>
      <c r="AG483" s="43">
        <v>13.63</v>
      </c>
      <c r="AH483" s="43">
        <v>87540</v>
      </c>
      <c r="AI483" s="43">
        <f t="shared" si="101"/>
        <v>87540</v>
      </c>
      <c r="AN483" s="43">
        <v>3.0381</v>
      </c>
      <c r="AS483" s="62">
        <v>42143</v>
      </c>
      <c r="AT483" s="62">
        <v>3080.5974580162601</v>
      </c>
      <c r="AU483" s="62">
        <v>13.47</v>
      </c>
      <c r="AV483" s="62">
        <v>166380</v>
      </c>
      <c r="AW483" s="62">
        <v>58.455841115637696</v>
      </c>
      <c r="AX483" s="62">
        <v>13.407999999999999</v>
      </c>
      <c r="AY483" s="62">
        <v>77415</v>
      </c>
      <c r="AZ483" s="62">
        <v>46.866575372414218</v>
      </c>
      <c r="BA483" s="62">
        <v>13.71</v>
      </c>
      <c r="BB483" s="62">
        <v>101325</v>
      </c>
      <c r="BC483" s="62">
        <v>106.39713901522553</v>
      </c>
      <c r="BD483" s="62">
        <v>13.61</v>
      </c>
      <c r="BE483" s="62">
        <v>2645</v>
      </c>
      <c r="BF483" s="62">
        <v>2.1957088500382942</v>
      </c>
      <c r="BG483" s="62">
        <v>13.79</v>
      </c>
      <c r="BH483" s="62">
        <v>4260</v>
      </c>
      <c r="BI483" s="62">
        <v>5.3881593240056604</v>
      </c>
      <c r="BJ483" s="62">
        <v>13.81</v>
      </c>
      <c r="BK483" s="62">
        <v>1400</v>
      </c>
      <c r="BL483" s="62">
        <v>2.051743397163468</v>
      </c>
      <c r="BM483" s="62">
        <v>13.83</v>
      </c>
      <c r="BN483" s="62">
        <v>169685</v>
      </c>
      <c r="BO483" s="62">
        <v>285.28958465510613</v>
      </c>
      <c r="BP483" s="62">
        <v>13.83</v>
      </c>
      <c r="BQ483" s="62">
        <v>0</v>
      </c>
      <c r="BR483" s="62">
        <v>0</v>
      </c>
      <c r="BS483" s="62">
        <v>13.83</v>
      </c>
      <c r="BT483" s="62">
        <v>870</v>
      </c>
      <c r="BU483" s="62">
        <v>1.7853500634002899</v>
      </c>
      <c r="BV483" s="62">
        <v>13.83</v>
      </c>
      <c r="BW483" s="62">
        <v>32280</v>
      </c>
      <c r="BX483" s="62">
        <v>72.775273320868095</v>
      </c>
      <c r="BY483" s="62">
        <v>13.804</v>
      </c>
      <c r="BZ483" s="62">
        <v>725</v>
      </c>
      <c r="CA483" s="62">
        <v>1.7656546398936346</v>
      </c>
      <c r="CB483" s="62">
        <v>13.781000000000001</v>
      </c>
      <c r="CC483" s="62">
        <v>5670</v>
      </c>
      <c r="CD483" s="62">
        <v>14.862058981091939</v>
      </c>
      <c r="CE483" s="62">
        <v>13.76</v>
      </c>
      <c r="CF483" s="62">
        <v>16050</v>
      </c>
      <c r="CG483" s="62">
        <v>45.122390141105718</v>
      </c>
      <c r="CH483" s="62">
        <v>0</v>
      </c>
      <c r="CI483" s="62">
        <v>0</v>
      </c>
      <c r="CJ483" s="62">
        <v>0</v>
      </c>
      <c r="CK483" s="62">
        <v>0</v>
      </c>
      <c r="CL483" s="62">
        <v>0</v>
      </c>
      <c r="CM483" s="62">
        <v>0</v>
      </c>
      <c r="CN483" s="62">
        <v>13.63</v>
      </c>
      <c r="CO483" s="62">
        <v>3655</v>
      </c>
      <c r="CP483" s="62">
        <v>12.255691430070463</v>
      </c>
      <c r="CQ483" s="62">
        <v>0</v>
      </c>
      <c r="CR483" s="62">
        <v>0</v>
      </c>
      <c r="CS483" s="62">
        <v>0</v>
      </c>
      <c r="CT483" s="62">
        <v>0</v>
      </c>
      <c r="CU483" s="62">
        <v>0</v>
      </c>
      <c r="CV483" s="62">
        <v>0</v>
      </c>
      <c r="CW483" s="62">
        <v>0</v>
      </c>
      <c r="CX483" s="62">
        <v>166380</v>
      </c>
      <c r="CY483" s="62">
        <v>638.06944732052932</v>
      </c>
      <c r="CZ483" s="62">
        <v>0</v>
      </c>
      <c r="DA483" s="62">
        <v>0</v>
      </c>
      <c r="DB483" s="62">
        <v>0</v>
      </c>
      <c r="DC483" s="62">
        <v>0</v>
      </c>
      <c r="DD483" s="62">
        <v>0</v>
      </c>
      <c r="DE483" s="62">
        <v>0</v>
      </c>
      <c r="DF483" s="62">
        <v>13.337999999999999</v>
      </c>
      <c r="DG483" s="62">
        <v>60</v>
      </c>
      <c r="DH483" s="62">
        <v>0.25856647394157528</v>
      </c>
      <c r="DI483" s="62">
        <v>0</v>
      </c>
      <c r="DJ483" s="62">
        <v>0</v>
      </c>
      <c r="DK483" s="62">
        <v>0</v>
      </c>
      <c r="DL483" s="62">
        <v>0</v>
      </c>
      <c r="DM483" s="62">
        <v>0</v>
      </c>
      <c r="DN483" s="62">
        <v>0</v>
      </c>
      <c r="DO483" s="62">
        <v>13.24</v>
      </c>
      <c r="DP483" s="62">
        <v>4615</v>
      </c>
      <c r="DQ483" s="62">
        <v>21.841488247388813</v>
      </c>
      <c r="DR483" s="62">
        <v>0</v>
      </c>
      <c r="DS483" s="62">
        <v>0</v>
      </c>
      <c r="DT483" s="62">
        <v>0</v>
      </c>
      <c r="DU483" s="62">
        <v>0</v>
      </c>
      <c r="DV483" s="62">
        <v>0</v>
      </c>
      <c r="DW483" s="62">
        <v>0</v>
      </c>
      <c r="DX483" s="62">
        <v>13.13</v>
      </c>
      <c r="DY483" s="62">
        <v>150</v>
      </c>
      <c r="DZ483" s="62">
        <v>0.77280712860923606</v>
      </c>
      <c r="EA483" s="62"/>
      <c r="EB483" s="62"/>
      <c r="EC483" s="62"/>
      <c r="ED483" s="62"/>
      <c r="EE483" s="62"/>
      <c r="EF483" s="62"/>
      <c r="EG483" s="62">
        <v>13.03</v>
      </c>
      <c r="EH483" s="62">
        <v>77155</v>
      </c>
      <c r="EI483" s="62">
        <v>426.52780444215051</v>
      </c>
      <c r="EJ483" s="62"/>
      <c r="EK483" s="62">
        <v>0</v>
      </c>
      <c r="EL483" s="62">
        <v>0</v>
      </c>
      <c r="EM483" s="62">
        <v>0</v>
      </c>
      <c r="EN483" s="62">
        <v>0</v>
      </c>
      <c r="EO483" s="62">
        <v>0</v>
      </c>
      <c r="EP483" s="62">
        <v>12.98</v>
      </c>
      <c r="EQ483" s="62">
        <v>180</v>
      </c>
      <c r="ER483" s="62">
        <v>1.0572258611029555</v>
      </c>
      <c r="ES483" s="62">
        <v>12.94</v>
      </c>
      <c r="ET483" s="62">
        <v>4955</v>
      </c>
      <c r="EU483" s="62">
        <v>30.743225540974219</v>
      </c>
      <c r="EV483" s="62">
        <v>12.9</v>
      </c>
      <c r="EW483" s="62">
        <v>605</v>
      </c>
      <c r="EX483" s="62">
        <v>3.9430479387101243</v>
      </c>
      <c r="EY483" s="62">
        <v>12.84</v>
      </c>
      <c r="EZ483" s="62">
        <v>46585</v>
      </c>
      <c r="FA483" s="62">
        <v>317.03156134953434</v>
      </c>
      <c r="FB483" s="62">
        <v>12.794</v>
      </c>
      <c r="FC483" s="62">
        <v>4770</v>
      </c>
      <c r="FD483" s="62">
        <v>33.708694197735035</v>
      </c>
      <c r="FE483" s="62">
        <v>12.752000000000001</v>
      </c>
      <c r="FF483" s="62">
        <v>1530</v>
      </c>
      <c r="FG483" s="62">
        <v>11.188788251155856</v>
      </c>
      <c r="FH483" s="62">
        <v>12.712999999999999</v>
      </c>
      <c r="FI483" s="62">
        <v>1365</v>
      </c>
      <c r="FJ483" s="62">
        <v>10.310986377191046</v>
      </c>
      <c r="FK483" s="62">
        <v>12.68</v>
      </c>
      <c r="FL483" s="76">
        <v>3045</v>
      </c>
      <c r="FM483" s="76">
        <v>23.652250511210422</v>
      </c>
      <c r="FN483" s="76">
        <v>12.651</v>
      </c>
      <c r="FO483" s="76">
        <v>500</v>
      </c>
      <c r="FP483" s="76">
        <v>3.9785906108793734</v>
      </c>
      <c r="FQ483" s="76">
        <v>12.625999999999999</v>
      </c>
      <c r="FR483" s="76">
        <v>0</v>
      </c>
      <c r="FS483" s="76">
        <v>0</v>
      </c>
      <c r="FT483" s="76">
        <v>12.602</v>
      </c>
      <c r="FU483" s="76">
        <v>460</v>
      </c>
      <c r="FV483" s="76">
        <v>3.8141965774885418</v>
      </c>
      <c r="FW483" s="76">
        <v>12.58</v>
      </c>
      <c r="FX483" s="76">
        <v>90045</v>
      </c>
      <c r="FY483" s="76">
        <v>759.60426516408165</v>
      </c>
      <c r="FZ483" s="76">
        <v>12.571999999999999</v>
      </c>
      <c r="GA483" s="76">
        <v>0</v>
      </c>
      <c r="GB483" s="76">
        <v>0</v>
      </c>
      <c r="GC483" s="62">
        <v>12.565</v>
      </c>
      <c r="GD483" s="62">
        <v>0</v>
      </c>
      <c r="GE483" s="62">
        <v>0</v>
      </c>
      <c r="GF483" s="62">
        <v>12.558</v>
      </c>
      <c r="GG483" s="62">
        <v>0</v>
      </c>
      <c r="GH483" s="62">
        <v>0</v>
      </c>
      <c r="GI483" s="62">
        <v>12.551</v>
      </c>
      <c r="GJ483" s="62">
        <v>30</v>
      </c>
      <c r="GK483" s="62">
        <v>0.26537125232028652</v>
      </c>
      <c r="GL483" s="62">
        <v>12.54</v>
      </c>
      <c r="GM483" s="62">
        <v>0</v>
      </c>
      <c r="GN483" s="62">
        <v>0</v>
      </c>
      <c r="GO483" s="62">
        <v>12.53</v>
      </c>
      <c r="GP483" s="62">
        <v>6900</v>
      </c>
      <c r="GQ483" s="62">
        <v>62.538643600121723</v>
      </c>
      <c r="GR483" s="62">
        <v>12.521000000000001</v>
      </c>
      <c r="GS483" s="62">
        <v>0</v>
      </c>
      <c r="GT483" s="62">
        <v>0</v>
      </c>
      <c r="GU483" s="62">
        <v>12.513</v>
      </c>
      <c r="GV483" s="62">
        <v>70</v>
      </c>
      <c r="GW483" s="62">
        <v>0.63893543874725478</v>
      </c>
      <c r="GX483" s="62">
        <v>12.506</v>
      </c>
      <c r="GY483" s="62">
        <v>0</v>
      </c>
      <c r="GZ483" s="62">
        <v>0</v>
      </c>
      <c r="HA483" s="62">
        <v>12.5</v>
      </c>
      <c r="HB483" s="62">
        <v>8320</v>
      </c>
      <c r="HC483" s="62">
        <v>75.440391426366801</v>
      </c>
      <c r="HD483" s="62">
        <v>12.5</v>
      </c>
      <c r="HE483" s="62">
        <v>0</v>
      </c>
      <c r="HF483" s="62">
        <v>0</v>
      </c>
      <c r="HG483" s="62">
        <v>0</v>
      </c>
      <c r="HH483" s="62">
        <v>0</v>
      </c>
      <c r="HI483" s="62">
        <v>0</v>
      </c>
      <c r="HJ483" s="62">
        <v>0</v>
      </c>
      <c r="HK483" s="62">
        <v>0</v>
      </c>
      <c r="HL483" s="62">
        <v>0</v>
      </c>
      <c r="HM483" s="62">
        <v>12.5</v>
      </c>
      <c r="HN483" s="62">
        <v>0</v>
      </c>
      <c r="HO483" s="62">
        <v>0</v>
      </c>
      <c r="HP483" s="62">
        <v>0</v>
      </c>
      <c r="HQ483" s="62">
        <v>0</v>
      </c>
      <c r="HR483" s="62">
        <v>0</v>
      </c>
    </row>
    <row r="484" spans="32:226" s="43" customFormat="1">
      <c r="AF484" s="54">
        <v>42709</v>
      </c>
      <c r="AG484" s="43">
        <v>13.631</v>
      </c>
      <c r="AH484" s="43">
        <v>65875</v>
      </c>
      <c r="AI484" s="43">
        <f t="shared" si="101"/>
        <v>65875</v>
      </c>
      <c r="AN484" s="43">
        <v>3.0055999999999998</v>
      </c>
      <c r="AS484" s="62">
        <v>42142</v>
      </c>
      <c r="AT484" s="62">
        <v>3374.738606366298</v>
      </c>
      <c r="AU484" s="62">
        <v>13.49</v>
      </c>
      <c r="AV484" s="62">
        <v>214235</v>
      </c>
      <c r="AW484" s="62">
        <v>78.482412102323792</v>
      </c>
      <c r="AX484" s="62">
        <v>13.396000000000001</v>
      </c>
      <c r="AY484" s="62">
        <v>100705</v>
      </c>
      <c r="AZ484" s="62">
        <v>62.743406555183384</v>
      </c>
      <c r="BA484" s="62">
        <v>13.69</v>
      </c>
      <c r="BB484" s="62">
        <v>49315</v>
      </c>
      <c r="BC484" s="62">
        <v>52.874726512835728</v>
      </c>
      <c r="BD484" s="62">
        <v>13.6</v>
      </c>
      <c r="BE484" s="62">
        <v>1095</v>
      </c>
      <c r="BF484" s="62">
        <v>0.93071402290141136</v>
      </c>
      <c r="BG484" s="62">
        <v>13.77</v>
      </c>
      <c r="BH484" s="62">
        <v>650</v>
      </c>
      <c r="BI484" s="62">
        <v>0.83791635046301627</v>
      </c>
      <c r="BJ484" s="62">
        <v>13.79</v>
      </c>
      <c r="BK484" s="62">
        <v>140</v>
      </c>
      <c r="BL484" s="62">
        <v>0.20885632483738475</v>
      </c>
      <c r="BM484" s="62">
        <v>13.82</v>
      </c>
      <c r="BN484" s="62">
        <v>188745</v>
      </c>
      <c r="BO484" s="62">
        <v>322.66421243778279</v>
      </c>
      <c r="BP484" s="62">
        <v>13.816000000000001</v>
      </c>
      <c r="BQ484" s="62">
        <v>805</v>
      </c>
      <c r="BR484" s="62">
        <v>1.5324563717687407</v>
      </c>
      <c r="BS484" s="62">
        <v>13.813000000000001</v>
      </c>
      <c r="BT484" s="62">
        <v>5015</v>
      </c>
      <c r="BU484" s="62">
        <v>10.452656609308328</v>
      </c>
      <c r="BV484" s="62">
        <v>13.81</v>
      </c>
      <c r="BW484" s="62">
        <v>37985</v>
      </c>
      <c r="BX484" s="62">
        <v>86.94065779428378</v>
      </c>
      <c r="BY484" s="62">
        <v>13.79</v>
      </c>
      <c r="BZ484" s="62">
        <v>710</v>
      </c>
      <c r="CA484" s="62">
        <v>1.7546256153395574</v>
      </c>
      <c r="CB484" s="62">
        <v>13.76</v>
      </c>
      <c r="CC484" s="62">
        <v>470</v>
      </c>
      <c r="CD484" s="62">
        <v>1.2498746341043394</v>
      </c>
      <c r="CE484" s="62">
        <v>13.74</v>
      </c>
      <c r="CF484" s="62">
        <v>10255</v>
      </c>
      <c r="CG484" s="62">
        <v>29.241237345080602</v>
      </c>
      <c r="CH484" s="62">
        <v>0</v>
      </c>
      <c r="CI484" s="62">
        <v>0</v>
      </c>
      <c r="CJ484" s="62">
        <v>0</v>
      </c>
      <c r="CK484" s="62">
        <v>0</v>
      </c>
      <c r="CL484" s="62">
        <v>0</v>
      </c>
      <c r="CM484" s="62">
        <v>0</v>
      </c>
      <c r="CN484" s="62">
        <v>13.63</v>
      </c>
      <c r="CO484" s="62">
        <v>2055</v>
      </c>
      <c r="CP484" s="62">
        <v>6.9816667978878719</v>
      </c>
      <c r="CQ484" s="62">
        <v>0</v>
      </c>
      <c r="CR484" s="62">
        <v>0</v>
      </c>
      <c r="CS484" s="62">
        <v>0</v>
      </c>
      <c r="CT484" s="62">
        <v>0</v>
      </c>
      <c r="CU484" s="62">
        <v>0</v>
      </c>
      <c r="CV484" s="62">
        <v>0</v>
      </c>
      <c r="CW484" s="62">
        <v>0</v>
      </c>
      <c r="CX484" s="62">
        <v>214235</v>
      </c>
      <c r="CY484" s="62">
        <v>831.70599266899899</v>
      </c>
      <c r="CZ484" s="62">
        <v>0</v>
      </c>
      <c r="DA484" s="62">
        <v>0</v>
      </c>
      <c r="DB484" s="62">
        <v>0</v>
      </c>
      <c r="DC484" s="62">
        <v>0</v>
      </c>
      <c r="DD484" s="62">
        <v>0</v>
      </c>
      <c r="DE484" s="62">
        <v>0</v>
      </c>
      <c r="DF484" s="62">
        <v>13.37</v>
      </c>
      <c r="DG484" s="62">
        <v>490</v>
      </c>
      <c r="DH484" s="62">
        <v>2.1361716144951943</v>
      </c>
      <c r="DI484" s="62">
        <v>0</v>
      </c>
      <c r="DJ484" s="62">
        <v>0</v>
      </c>
      <c r="DK484" s="62">
        <v>0</v>
      </c>
      <c r="DL484" s="62">
        <v>0</v>
      </c>
      <c r="DM484" s="62">
        <v>0</v>
      </c>
      <c r="DN484" s="62">
        <v>0</v>
      </c>
      <c r="DO484" s="62">
        <v>13.26</v>
      </c>
      <c r="DP484" s="62">
        <v>6275</v>
      </c>
      <c r="DQ484" s="62">
        <v>30.043729962780134</v>
      </c>
      <c r="DR484" s="62">
        <v>0</v>
      </c>
      <c r="DS484" s="62">
        <v>0</v>
      </c>
      <c r="DT484" s="62">
        <v>0</v>
      </c>
      <c r="DU484" s="62">
        <v>0</v>
      </c>
      <c r="DV484" s="62">
        <v>0</v>
      </c>
      <c r="DW484" s="62">
        <v>0</v>
      </c>
      <c r="DX484" s="62">
        <v>13.18</v>
      </c>
      <c r="DY484" s="62">
        <v>570</v>
      </c>
      <c r="DZ484" s="62">
        <v>2.9674989590780423</v>
      </c>
      <c r="EA484" s="62"/>
      <c r="EB484" s="62"/>
      <c r="EC484" s="62"/>
      <c r="ED484" s="62"/>
      <c r="EE484" s="62"/>
      <c r="EF484" s="62"/>
      <c r="EG484" s="62">
        <v>13.05</v>
      </c>
      <c r="EH484" s="62">
        <v>85120</v>
      </c>
      <c r="EI484" s="62">
        <v>475.83361536570317</v>
      </c>
      <c r="EJ484" s="62"/>
      <c r="EK484" s="62">
        <v>0</v>
      </c>
      <c r="EL484" s="62">
        <v>0</v>
      </c>
      <c r="EM484" s="62">
        <v>0</v>
      </c>
      <c r="EN484" s="62">
        <v>0</v>
      </c>
      <c r="EO484" s="62">
        <v>0</v>
      </c>
      <c r="EP484" s="62">
        <v>13</v>
      </c>
      <c r="EQ484" s="62">
        <v>990</v>
      </c>
      <c r="ER484" s="62">
        <v>5.8789122685112378</v>
      </c>
      <c r="ES484" s="62">
        <v>12.97</v>
      </c>
      <c r="ET484" s="62">
        <v>7195</v>
      </c>
      <c r="EU484" s="62">
        <v>45.110520995741474</v>
      </c>
      <c r="EV484" s="62">
        <v>12.92</v>
      </c>
      <c r="EW484" s="62">
        <v>90</v>
      </c>
      <c r="EX484" s="62">
        <v>0.59286746590903217</v>
      </c>
      <c r="EY484" s="62">
        <v>12.85</v>
      </c>
      <c r="EZ484" s="62">
        <v>38725</v>
      </c>
      <c r="FA484" s="62">
        <v>266.44683646682228</v>
      </c>
      <c r="FB484" s="62">
        <v>12.804</v>
      </c>
      <c r="FC484" s="62">
        <v>3940</v>
      </c>
      <c r="FD484" s="62">
        <v>28.147758165005474</v>
      </c>
      <c r="FE484" s="62">
        <v>12.762</v>
      </c>
      <c r="FF484" s="62">
        <v>345</v>
      </c>
      <c r="FG484" s="62">
        <v>2.550345287313748</v>
      </c>
      <c r="FH484" s="62">
        <v>12.723000000000001</v>
      </c>
      <c r="FI484" s="62">
        <v>0</v>
      </c>
      <c r="FJ484" s="62">
        <v>0</v>
      </c>
      <c r="FK484" s="62">
        <v>12.69</v>
      </c>
      <c r="FL484" s="76">
        <v>5520</v>
      </c>
      <c r="FM484" s="76">
        <v>43.335775271105504</v>
      </c>
      <c r="FN484" s="76">
        <v>12.667</v>
      </c>
      <c r="FO484" s="76">
        <v>2530</v>
      </c>
      <c r="FP484" s="76">
        <v>20.33941780848339</v>
      </c>
      <c r="FQ484" s="76">
        <v>12.647</v>
      </c>
      <c r="FR484" s="76">
        <v>1520</v>
      </c>
      <c r="FS484" s="76">
        <v>12.476676804123429</v>
      </c>
      <c r="FT484" s="76">
        <v>12.627000000000001</v>
      </c>
      <c r="FU484" s="76">
        <v>0</v>
      </c>
      <c r="FV484" s="76">
        <v>0</v>
      </c>
      <c r="FW484" s="76">
        <v>12.61</v>
      </c>
      <c r="FX484" s="76">
        <v>101825</v>
      </c>
      <c r="FY484" s="76">
        <v>866.94417090345189</v>
      </c>
      <c r="FZ484" s="76">
        <v>12.590999999999999</v>
      </c>
      <c r="GA484" s="76">
        <v>0</v>
      </c>
      <c r="GB484" s="76">
        <v>0</v>
      </c>
      <c r="GC484" s="62">
        <v>12.573</v>
      </c>
      <c r="GD484" s="62">
        <v>0</v>
      </c>
      <c r="GE484" s="62">
        <v>0</v>
      </c>
      <c r="GF484" s="62">
        <v>12.555</v>
      </c>
      <c r="GG484" s="62">
        <v>0</v>
      </c>
      <c r="GH484" s="62">
        <v>0</v>
      </c>
      <c r="GI484" s="62">
        <v>12.54</v>
      </c>
      <c r="GJ484" s="62">
        <v>180</v>
      </c>
      <c r="GK484" s="62">
        <v>1.6108535457118993</v>
      </c>
      <c r="GL484" s="62">
        <v>12.556000000000001</v>
      </c>
      <c r="GM484" s="62">
        <v>0</v>
      </c>
      <c r="GN484" s="62">
        <v>0</v>
      </c>
      <c r="GO484" s="62">
        <v>12.57</v>
      </c>
      <c r="GP484" s="62">
        <v>4525</v>
      </c>
      <c r="GQ484" s="62">
        <v>41.331792243066808</v>
      </c>
      <c r="GR484" s="62">
        <v>12.555</v>
      </c>
      <c r="GS484" s="62">
        <v>0</v>
      </c>
      <c r="GT484" s="62">
        <v>0</v>
      </c>
      <c r="GU484" s="62">
        <v>12.542</v>
      </c>
      <c r="GV484" s="62">
        <v>60</v>
      </c>
      <c r="GW484" s="62">
        <v>0.55221097609684811</v>
      </c>
      <c r="GX484" s="62">
        <v>12.531000000000001</v>
      </c>
      <c r="GY484" s="62">
        <v>0</v>
      </c>
      <c r="GZ484" s="62">
        <v>0</v>
      </c>
      <c r="HA484" s="62">
        <v>12.52</v>
      </c>
      <c r="HB484" s="62">
        <v>4355</v>
      </c>
      <c r="HC484" s="62">
        <v>39.83804011979872</v>
      </c>
      <c r="HD484" s="62">
        <v>12.52</v>
      </c>
      <c r="HE484" s="62">
        <v>0</v>
      </c>
      <c r="HF484" s="62">
        <v>0</v>
      </c>
      <c r="HG484" s="62">
        <v>0</v>
      </c>
      <c r="HH484" s="62">
        <v>0</v>
      </c>
      <c r="HI484" s="62">
        <v>0</v>
      </c>
      <c r="HJ484" s="62">
        <v>0</v>
      </c>
      <c r="HK484" s="62">
        <v>0</v>
      </c>
      <c r="HL484" s="62">
        <v>0</v>
      </c>
      <c r="HM484" s="62">
        <v>12.52</v>
      </c>
      <c r="HN484" s="62">
        <v>0</v>
      </c>
      <c r="HO484" s="62">
        <v>0</v>
      </c>
      <c r="HP484" s="62">
        <v>0</v>
      </c>
      <c r="HQ484" s="62">
        <v>0</v>
      </c>
      <c r="HR484" s="62">
        <v>0</v>
      </c>
    </row>
    <row r="485" spans="32:226" s="43" customFormat="1">
      <c r="AF485" s="54">
        <v>42710</v>
      </c>
      <c r="AG485" s="43">
        <v>13.631</v>
      </c>
      <c r="AH485" s="43">
        <v>114860</v>
      </c>
      <c r="AI485" s="43">
        <f t="shared" si="101"/>
        <v>114860</v>
      </c>
      <c r="AN485" s="43">
        <v>2.9969000000000001</v>
      </c>
      <c r="AS485" s="62">
        <v>42139</v>
      </c>
      <c r="AT485" s="62">
        <v>4339.7200278326454</v>
      </c>
      <c r="AU485" s="62">
        <v>13.39</v>
      </c>
      <c r="AV485" s="62">
        <v>257090</v>
      </c>
      <c r="AW485" s="62">
        <v>97.455170033275621</v>
      </c>
      <c r="AX485" s="62">
        <v>13.381</v>
      </c>
      <c r="AY485" s="62">
        <v>387325</v>
      </c>
      <c r="AZ485" s="62">
        <v>246.3374376083402</v>
      </c>
      <c r="BA485" s="62">
        <v>13.66</v>
      </c>
      <c r="BB485" s="62">
        <v>62320</v>
      </c>
      <c r="BC485" s="62">
        <v>67.693641970996111</v>
      </c>
      <c r="BD485" s="62">
        <v>13.59</v>
      </c>
      <c r="BE485" s="62">
        <v>9750</v>
      </c>
      <c r="BF485" s="62">
        <v>8.4173032861723058</v>
      </c>
      <c r="BG485" s="62">
        <v>13.75</v>
      </c>
      <c r="BH485" s="62">
        <v>515</v>
      </c>
      <c r="BI485" s="62">
        <v>0.67128740320220492</v>
      </c>
      <c r="BJ485" s="62">
        <v>13.75</v>
      </c>
      <c r="BK485" s="62">
        <v>520</v>
      </c>
      <c r="BL485" s="62">
        <v>0.78366754935818272</v>
      </c>
      <c r="BM485" s="62">
        <v>13.76</v>
      </c>
      <c r="BN485" s="62">
        <v>214515</v>
      </c>
      <c r="BO485" s="62">
        <v>370.2116195812153</v>
      </c>
      <c r="BP485" s="62">
        <v>13.77</v>
      </c>
      <c r="BQ485" s="62">
        <v>230</v>
      </c>
      <c r="BR485" s="62">
        <v>0.44163522268261729</v>
      </c>
      <c r="BS485" s="62">
        <v>13.76</v>
      </c>
      <c r="BT485" s="62">
        <v>5315</v>
      </c>
      <c r="BU485" s="62">
        <v>11.169525247488677</v>
      </c>
      <c r="BV485" s="62">
        <v>13.75</v>
      </c>
      <c r="BW485" s="62">
        <v>28080</v>
      </c>
      <c r="BX485" s="62">
        <v>64.779167040330236</v>
      </c>
      <c r="BY485" s="62">
        <v>13.74</v>
      </c>
      <c r="BZ485" s="62">
        <v>12970</v>
      </c>
      <c r="CA485" s="62">
        <v>32.290508462895104</v>
      </c>
      <c r="CB485" s="62">
        <v>13.702999999999999</v>
      </c>
      <c r="CC485" s="62">
        <v>3230</v>
      </c>
      <c r="CD485" s="62">
        <v>8.6518134390297075</v>
      </c>
      <c r="CE485" s="62">
        <v>13.67</v>
      </c>
      <c r="CF485" s="62">
        <v>20010</v>
      </c>
      <c r="CG485" s="62">
        <v>57.469905370044465</v>
      </c>
      <c r="CH485" s="62">
        <v>0</v>
      </c>
      <c r="CI485" s="62">
        <v>0</v>
      </c>
      <c r="CJ485" s="62">
        <v>0</v>
      </c>
      <c r="CK485" s="62">
        <v>0</v>
      </c>
      <c r="CL485" s="62">
        <v>0</v>
      </c>
      <c r="CM485" s="62">
        <v>0</v>
      </c>
      <c r="CN485" s="62">
        <v>13.56</v>
      </c>
      <c r="CO485" s="62">
        <v>1660</v>
      </c>
      <c r="CP485" s="62">
        <v>5.67774702692852</v>
      </c>
      <c r="CQ485" s="62">
        <v>0</v>
      </c>
      <c r="CR485" s="62">
        <v>0</v>
      </c>
      <c r="CS485" s="62">
        <v>0</v>
      </c>
      <c r="CT485" s="62">
        <v>0</v>
      </c>
      <c r="CU485" s="62">
        <v>0</v>
      </c>
      <c r="CV485" s="62">
        <v>0</v>
      </c>
      <c r="CW485" s="62">
        <v>0</v>
      </c>
      <c r="CX485" s="62">
        <v>257090</v>
      </c>
      <c r="CY485" s="62">
        <v>1005.2420256416518</v>
      </c>
      <c r="CZ485" s="62">
        <v>0</v>
      </c>
      <c r="DA485" s="62">
        <v>0</v>
      </c>
      <c r="DB485" s="62">
        <v>0</v>
      </c>
      <c r="DC485" s="62">
        <v>0</v>
      </c>
      <c r="DD485" s="62">
        <v>0</v>
      </c>
      <c r="DE485" s="62">
        <v>0</v>
      </c>
      <c r="DF485" s="62">
        <v>13.257999999999999</v>
      </c>
      <c r="DG485" s="62">
        <v>1595</v>
      </c>
      <c r="DH485" s="62">
        <v>7.0048212832718173</v>
      </c>
      <c r="DI485" s="62">
        <v>0</v>
      </c>
      <c r="DJ485" s="62">
        <v>0</v>
      </c>
      <c r="DK485" s="62">
        <v>0</v>
      </c>
      <c r="DL485" s="62">
        <v>0</v>
      </c>
      <c r="DM485" s="62">
        <v>0</v>
      </c>
      <c r="DN485" s="62">
        <v>0</v>
      </c>
      <c r="DO485" s="62">
        <v>13.16</v>
      </c>
      <c r="DP485" s="62">
        <v>13510</v>
      </c>
      <c r="DQ485" s="62">
        <v>65.140394769526509</v>
      </c>
      <c r="DR485" s="62">
        <v>0</v>
      </c>
      <c r="DS485" s="62">
        <v>0</v>
      </c>
      <c r="DT485" s="62">
        <v>0</v>
      </c>
      <c r="DU485" s="62">
        <v>0</v>
      </c>
      <c r="DV485" s="62">
        <v>0</v>
      </c>
      <c r="DW485" s="62">
        <v>0</v>
      </c>
      <c r="DX485" s="62">
        <v>13.035</v>
      </c>
      <c r="DY485" s="62">
        <v>485</v>
      </c>
      <c r="DZ485" s="62">
        <v>2.5463013086976072</v>
      </c>
      <c r="EA485" s="62"/>
      <c r="EB485" s="62"/>
      <c r="EC485" s="62"/>
      <c r="ED485" s="62"/>
      <c r="EE485" s="62"/>
      <c r="EF485" s="62"/>
      <c r="EG485" s="62">
        <v>12.94</v>
      </c>
      <c r="EH485" s="62">
        <v>122220</v>
      </c>
      <c r="EI485" s="62">
        <v>688.33935056685232</v>
      </c>
      <c r="EJ485" s="62"/>
      <c r="EK485" s="62">
        <v>0</v>
      </c>
      <c r="EL485" s="62">
        <v>0</v>
      </c>
      <c r="EM485" s="62">
        <v>0</v>
      </c>
      <c r="EN485" s="62">
        <v>0</v>
      </c>
      <c r="EO485" s="62">
        <v>0</v>
      </c>
      <c r="EP485" s="62">
        <v>12.88</v>
      </c>
      <c r="EQ485" s="62">
        <v>645</v>
      </c>
      <c r="ER485" s="62">
        <v>3.8606039130812007</v>
      </c>
      <c r="ES485" s="62">
        <v>12.84</v>
      </c>
      <c r="ET485" s="62">
        <v>5960</v>
      </c>
      <c r="EU485" s="62">
        <v>37.683688775659007</v>
      </c>
      <c r="EV485" s="62">
        <v>12.78</v>
      </c>
      <c r="EW485" s="62">
        <v>220</v>
      </c>
      <c r="EX485" s="62">
        <v>1.4623559697039963</v>
      </c>
      <c r="EY485" s="62">
        <v>12.73</v>
      </c>
      <c r="EZ485" s="62">
        <v>40105</v>
      </c>
      <c r="FA485" s="62">
        <v>278.27722568816495</v>
      </c>
      <c r="FB485" s="62">
        <v>12.686999999999999</v>
      </c>
      <c r="FC485" s="62">
        <v>210</v>
      </c>
      <c r="FD485" s="62">
        <v>1.5130533564067219</v>
      </c>
      <c r="FE485" s="62">
        <v>12.648</v>
      </c>
      <c r="FF485" s="62">
        <v>55</v>
      </c>
      <c r="FG485" s="62">
        <v>0.41006856269138864</v>
      </c>
      <c r="FH485" s="62">
        <v>12.611000000000001</v>
      </c>
      <c r="FI485" s="62">
        <v>25</v>
      </c>
      <c r="FJ485" s="62">
        <v>0.19254167880723741</v>
      </c>
      <c r="FK485" s="62">
        <v>12.58</v>
      </c>
      <c r="FL485" s="76">
        <v>2135</v>
      </c>
      <c r="FM485" s="76">
        <v>16.908882491449301</v>
      </c>
      <c r="FN485" s="76">
        <v>12.557</v>
      </c>
      <c r="FO485" s="76">
        <v>25</v>
      </c>
      <c r="FP485" s="76">
        <v>0.20279342277258738</v>
      </c>
      <c r="FQ485" s="76">
        <v>12.537000000000001</v>
      </c>
      <c r="FR485" s="76">
        <v>20</v>
      </c>
      <c r="FS485" s="76">
        <v>0.16567914500787995</v>
      </c>
      <c r="FT485" s="76">
        <v>12.516999999999999</v>
      </c>
      <c r="FU485" s="76">
        <v>20</v>
      </c>
      <c r="FV485" s="76">
        <v>0.16901543547322551</v>
      </c>
      <c r="FW485" s="76">
        <v>12.5</v>
      </c>
      <c r="FX485" s="76">
        <v>129820</v>
      </c>
      <c r="FY485" s="76">
        <v>1115.9565491132118</v>
      </c>
      <c r="FZ485" s="76">
        <v>12.491</v>
      </c>
      <c r="GA485" s="76">
        <v>20</v>
      </c>
      <c r="GB485" s="76">
        <v>0.17439004454406681</v>
      </c>
      <c r="GC485" s="62">
        <v>12.481999999999999</v>
      </c>
      <c r="GD485" s="62">
        <v>10</v>
      </c>
      <c r="GE485" s="62">
        <v>8.8314475939086298E-2</v>
      </c>
      <c r="GF485" s="62">
        <v>12.473000000000001</v>
      </c>
      <c r="GG485" s="62">
        <v>0</v>
      </c>
      <c r="GH485" s="62">
        <v>0</v>
      </c>
      <c r="GI485" s="62">
        <v>12.465</v>
      </c>
      <c r="GJ485" s="62">
        <v>610</v>
      </c>
      <c r="GK485" s="62">
        <v>5.5034252435148732</v>
      </c>
      <c r="GL485" s="62">
        <v>12.452</v>
      </c>
      <c r="GM485" s="62">
        <v>0</v>
      </c>
      <c r="GN485" s="62">
        <v>0</v>
      </c>
      <c r="GO485" s="62">
        <v>12.44</v>
      </c>
      <c r="GP485" s="62">
        <v>6420</v>
      </c>
      <c r="GQ485" s="62">
        <v>59.402056137038748</v>
      </c>
      <c r="GR485" s="62">
        <v>12.428000000000001</v>
      </c>
      <c r="GS485" s="62">
        <v>5</v>
      </c>
      <c r="GT485" s="62">
        <v>4.6539619930136701E-2</v>
      </c>
      <c r="GU485" s="62">
        <v>12.417999999999999</v>
      </c>
      <c r="GV485" s="62">
        <v>5</v>
      </c>
      <c r="GW485" s="62">
        <v>4.6641616489982551E-2</v>
      </c>
      <c r="GX485" s="62">
        <v>12.409000000000001</v>
      </c>
      <c r="GY485" s="62">
        <v>0</v>
      </c>
      <c r="GZ485" s="62">
        <v>0</v>
      </c>
      <c r="HA485" s="62">
        <v>12.4</v>
      </c>
      <c r="HB485" s="62">
        <v>8335</v>
      </c>
      <c r="HC485" s="62">
        <v>77.332880330800151</v>
      </c>
      <c r="HD485" s="62">
        <v>12.4</v>
      </c>
      <c r="HE485" s="62">
        <v>0</v>
      </c>
      <c r="HF485" s="62">
        <v>0</v>
      </c>
      <c r="HG485" s="62">
        <v>0</v>
      </c>
      <c r="HH485" s="62">
        <v>0</v>
      </c>
      <c r="HI485" s="62">
        <v>0</v>
      </c>
      <c r="HJ485" s="62">
        <v>0</v>
      </c>
      <c r="HK485" s="62">
        <v>0</v>
      </c>
      <c r="HL485" s="62">
        <v>0</v>
      </c>
      <c r="HM485" s="62">
        <v>12.4</v>
      </c>
      <c r="HN485" s="62">
        <v>0</v>
      </c>
      <c r="HO485" s="62">
        <v>0</v>
      </c>
      <c r="HP485" s="62">
        <v>0</v>
      </c>
      <c r="HQ485" s="62">
        <v>0</v>
      </c>
      <c r="HR485" s="62">
        <v>0</v>
      </c>
    </row>
    <row r="486" spans="32:226" s="43" customFormat="1">
      <c r="AF486" s="54">
        <v>42711</v>
      </c>
      <c r="AG486" s="43">
        <v>13.632</v>
      </c>
      <c r="AH486" s="43">
        <v>196350</v>
      </c>
      <c r="AI486" s="43">
        <f t="shared" si="101"/>
        <v>196350</v>
      </c>
      <c r="AN486" s="43">
        <v>2.9942000000000002</v>
      </c>
      <c r="AS486" s="62">
        <v>42138</v>
      </c>
      <c r="AT486" s="62">
        <v>5738.8340412606349</v>
      </c>
      <c r="AU486" s="62">
        <v>13.46</v>
      </c>
      <c r="AV486" s="62">
        <v>359135</v>
      </c>
      <c r="AW486" s="62">
        <v>140.22101347424146</v>
      </c>
      <c r="AX486" s="62">
        <v>13.378</v>
      </c>
      <c r="AY486" s="62">
        <v>80010</v>
      </c>
      <c r="AZ486" s="62">
        <v>51.81733769109735</v>
      </c>
      <c r="BA486" s="62">
        <v>13.67</v>
      </c>
      <c r="BB486" s="62">
        <v>118330</v>
      </c>
      <c r="BC486" s="62">
        <v>129.8799104780245</v>
      </c>
      <c r="BD486" s="62">
        <v>13.58</v>
      </c>
      <c r="BE486" s="62">
        <v>6700</v>
      </c>
      <c r="BF486" s="62">
        <v>5.8623123207577921</v>
      </c>
      <c r="BG486" s="62">
        <v>13.74</v>
      </c>
      <c r="BH486" s="62">
        <v>2500</v>
      </c>
      <c r="BI486" s="62">
        <v>3.2877693413251556</v>
      </c>
      <c r="BJ486" s="62">
        <v>13.762</v>
      </c>
      <c r="BK486" s="62">
        <v>515</v>
      </c>
      <c r="BL486" s="62">
        <v>0.78189265898550053</v>
      </c>
      <c r="BM486" s="62">
        <v>13.78</v>
      </c>
      <c r="BN486" s="62">
        <v>247095</v>
      </c>
      <c r="BO486" s="62">
        <v>429.13043315988011</v>
      </c>
      <c r="BP486" s="62">
        <v>13.776</v>
      </c>
      <c r="BQ486" s="62">
        <v>775</v>
      </c>
      <c r="BR486" s="62">
        <v>1.4967871699374828</v>
      </c>
      <c r="BS486" s="62">
        <v>13.773</v>
      </c>
      <c r="BT486" s="62">
        <v>440</v>
      </c>
      <c r="BU486" s="62">
        <v>0.92945900388531766</v>
      </c>
      <c r="BV486" s="62">
        <v>13.77</v>
      </c>
      <c r="BW486" s="62">
        <v>38610</v>
      </c>
      <c r="BX486" s="62">
        <v>89.477830090420156</v>
      </c>
      <c r="BY486" s="62">
        <v>13.750999999999999</v>
      </c>
      <c r="BZ486" s="62">
        <v>800</v>
      </c>
      <c r="CA486" s="62">
        <v>2.0003356328676687</v>
      </c>
      <c r="CB486" s="62">
        <v>13.734999999999999</v>
      </c>
      <c r="CC486" s="62">
        <v>4410</v>
      </c>
      <c r="CD486" s="62">
        <v>11.85526548070791</v>
      </c>
      <c r="CE486" s="62">
        <v>13.72</v>
      </c>
      <c r="CF486" s="62">
        <v>28015</v>
      </c>
      <c r="CG486" s="62">
        <v>80.698984827408538</v>
      </c>
      <c r="CH486" s="62">
        <v>0</v>
      </c>
      <c r="CI486" s="62">
        <v>0</v>
      </c>
      <c r="CJ486" s="62">
        <v>0</v>
      </c>
      <c r="CK486" s="62">
        <v>0</v>
      </c>
      <c r="CL486" s="62">
        <v>0</v>
      </c>
      <c r="CM486" s="62">
        <v>0</v>
      </c>
      <c r="CN486" s="62">
        <v>13.61</v>
      </c>
      <c r="CO486" s="62">
        <v>1450</v>
      </c>
      <c r="CP486" s="62">
        <v>4.9703831166437817</v>
      </c>
      <c r="CQ486" s="62">
        <v>0</v>
      </c>
      <c r="CR486" s="62">
        <v>0</v>
      </c>
      <c r="CS486" s="62">
        <v>0</v>
      </c>
      <c r="CT486" s="62">
        <v>0</v>
      </c>
      <c r="CU486" s="62">
        <v>0</v>
      </c>
      <c r="CV486" s="62">
        <v>0</v>
      </c>
      <c r="CW486" s="62">
        <v>0</v>
      </c>
      <c r="CX486" s="62">
        <v>359135</v>
      </c>
      <c r="CY486" s="62">
        <v>1405.9414529313369</v>
      </c>
      <c r="CZ486" s="62">
        <v>0</v>
      </c>
      <c r="DA486" s="62">
        <v>0</v>
      </c>
      <c r="DB486" s="62">
        <v>0</v>
      </c>
      <c r="DC486" s="62">
        <v>0</v>
      </c>
      <c r="DD486" s="62">
        <v>0</v>
      </c>
      <c r="DE486" s="62">
        <v>0</v>
      </c>
      <c r="DF486" s="62">
        <v>13.345000000000001</v>
      </c>
      <c r="DG486" s="62">
        <v>45</v>
      </c>
      <c r="DH486" s="62">
        <v>0.19768591764946852</v>
      </c>
      <c r="DI486" s="62">
        <v>0</v>
      </c>
      <c r="DJ486" s="62">
        <v>0</v>
      </c>
      <c r="DK486" s="62">
        <v>0</v>
      </c>
      <c r="DL486" s="62">
        <v>0</v>
      </c>
      <c r="DM486" s="62">
        <v>0</v>
      </c>
      <c r="DN486" s="62">
        <v>0</v>
      </c>
      <c r="DO486" s="62">
        <v>13.26</v>
      </c>
      <c r="DP486" s="62">
        <v>20270</v>
      </c>
      <c r="DQ486" s="62">
        <v>97.686729316466483</v>
      </c>
      <c r="DR486" s="62">
        <v>0</v>
      </c>
      <c r="DS486" s="62">
        <v>0</v>
      </c>
      <c r="DT486" s="62">
        <v>0</v>
      </c>
      <c r="DU486" s="62">
        <v>0</v>
      </c>
      <c r="DV486" s="62">
        <v>0</v>
      </c>
      <c r="DW486" s="62">
        <v>0</v>
      </c>
      <c r="DX486" s="62">
        <v>13.16</v>
      </c>
      <c r="DY486" s="62">
        <v>165</v>
      </c>
      <c r="DZ486" s="62">
        <v>0.86482998994958626</v>
      </c>
      <c r="EA486" s="62"/>
      <c r="EB486" s="62"/>
      <c r="EC486" s="62"/>
      <c r="ED486" s="62"/>
      <c r="EE486" s="62"/>
      <c r="EF486" s="62"/>
      <c r="EG486" s="62">
        <v>13.03</v>
      </c>
      <c r="EH486" s="62">
        <v>131365</v>
      </c>
      <c r="EI486" s="62">
        <v>739.13457260640075</v>
      </c>
      <c r="EJ486" s="62"/>
      <c r="EK486" s="62">
        <v>0</v>
      </c>
      <c r="EL486" s="62">
        <v>0</v>
      </c>
      <c r="EM486" s="62">
        <v>0</v>
      </c>
      <c r="EN486" s="62">
        <v>0</v>
      </c>
      <c r="EO486" s="62">
        <v>0</v>
      </c>
      <c r="EP486" s="62">
        <v>12.98</v>
      </c>
      <c r="EQ486" s="62">
        <v>530</v>
      </c>
      <c r="ER486" s="62">
        <v>3.1671397789861548</v>
      </c>
      <c r="ES486" s="62">
        <v>12.94</v>
      </c>
      <c r="ET486" s="62">
        <v>6725</v>
      </c>
      <c r="EU486" s="62">
        <v>42.43761450940017</v>
      </c>
      <c r="EV486" s="62">
        <v>12.895</v>
      </c>
      <c r="EW486" s="62">
        <v>110</v>
      </c>
      <c r="EX486" s="62">
        <v>0.72909302520433095</v>
      </c>
      <c r="EY486" s="62">
        <v>12.85</v>
      </c>
      <c r="EZ486" s="62">
        <v>92500</v>
      </c>
      <c r="FA486" s="62">
        <v>639.65826760402251</v>
      </c>
      <c r="FB486" s="62">
        <v>12.805</v>
      </c>
      <c r="FC486" s="62">
        <v>25</v>
      </c>
      <c r="FD486" s="62">
        <v>0.17947236897720317</v>
      </c>
      <c r="FE486" s="62">
        <v>12.765000000000001</v>
      </c>
      <c r="FF486" s="62">
        <v>0</v>
      </c>
      <c r="FG486" s="62">
        <v>0</v>
      </c>
      <c r="FH486" s="62">
        <v>12.727</v>
      </c>
      <c r="FI486" s="62">
        <v>0</v>
      </c>
      <c r="FJ486" s="62">
        <v>0</v>
      </c>
      <c r="FK486" s="62">
        <v>12.695</v>
      </c>
      <c r="FL486" s="76">
        <v>4330</v>
      </c>
      <c r="FM486" s="76">
        <v>34.140654071515115</v>
      </c>
      <c r="FN486" s="76">
        <v>12.670999999999999</v>
      </c>
      <c r="FO486" s="76">
        <v>0</v>
      </c>
      <c r="FP486" s="76">
        <v>0</v>
      </c>
      <c r="FQ486" s="76">
        <v>12.649000000000001</v>
      </c>
      <c r="FR486" s="76">
        <v>0</v>
      </c>
      <c r="FS486" s="76">
        <v>0</v>
      </c>
      <c r="FT486" s="76">
        <v>12.628</v>
      </c>
      <c r="FU486" s="76">
        <v>0</v>
      </c>
      <c r="FV486" s="76">
        <v>0</v>
      </c>
      <c r="FW486" s="76">
        <v>12.61</v>
      </c>
      <c r="FX486" s="76">
        <v>191645</v>
      </c>
      <c r="FY486" s="76">
        <v>1638.660873722929</v>
      </c>
      <c r="FZ486" s="76">
        <v>12.599</v>
      </c>
      <c r="GA486" s="76">
        <v>0</v>
      </c>
      <c r="GB486" s="76">
        <v>0</v>
      </c>
      <c r="GC486" s="62">
        <v>12.589</v>
      </c>
      <c r="GD486" s="62">
        <v>0</v>
      </c>
      <c r="GE486" s="62">
        <v>0</v>
      </c>
      <c r="GF486" s="62">
        <v>12.579000000000001</v>
      </c>
      <c r="GG486" s="62">
        <v>0</v>
      </c>
      <c r="GH486" s="62">
        <v>0</v>
      </c>
      <c r="GI486" s="62">
        <v>12.57</v>
      </c>
      <c r="GJ486" s="62">
        <v>210</v>
      </c>
      <c r="GK486" s="62">
        <v>1.883154280650905</v>
      </c>
      <c r="GL486" s="62">
        <v>12.554</v>
      </c>
      <c r="GM486" s="62">
        <v>0</v>
      </c>
      <c r="GN486" s="62">
        <v>0</v>
      </c>
      <c r="GO486" s="62">
        <v>12.54</v>
      </c>
      <c r="GP486" s="62">
        <v>3465</v>
      </c>
      <c r="GQ486" s="62">
        <v>31.846450361420427</v>
      </c>
      <c r="GR486" s="62">
        <v>12.534000000000001</v>
      </c>
      <c r="GS486" s="62">
        <v>0</v>
      </c>
      <c r="GT486" s="62">
        <v>0</v>
      </c>
      <c r="GU486" s="62">
        <v>12.529</v>
      </c>
      <c r="GV486" s="62">
        <v>130</v>
      </c>
      <c r="GW486" s="62">
        <v>1.2023276922549551</v>
      </c>
      <c r="GX486" s="62">
        <v>12.524000000000001</v>
      </c>
      <c r="GY486" s="62">
        <v>0</v>
      </c>
      <c r="GZ486" s="62">
        <v>0</v>
      </c>
      <c r="HA486" s="62">
        <v>12.52</v>
      </c>
      <c r="HB486" s="62">
        <v>16195</v>
      </c>
      <c r="HC486" s="62">
        <v>148.69400863728785</v>
      </c>
      <c r="HD486" s="62">
        <v>12.52</v>
      </c>
      <c r="HE486" s="62">
        <v>0</v>
      </c>
      <c r="HF486" s="62">
        <v>0</v>
      </c>
      <c r="HG486" s="62">
        <v>0</v>
      </c>
      <c r="HH486" s="62">
        <v>0</v>
      </c>
      <c r="HI486" s="62">
        <v>0</v>
      </c>
      <c r="HJ486" s="62">
        <v>0</v>
      </c>
      <c r="HK486" s="62">
        <v>0</v>
      </c>
      <c r="HL486" s="62">
        <v>0</v>
      </c>
      <c r="HM486" s="62">
        <v>12.52</v>
      </c>
      <c r="HN486" s="62">
        <v>0</v>
      </c>
      <c r="HO486" s="62">
        <v>0</v>
      </c>
      <c r="HP486" s="62">
        <v>0</v>
      </c>
      <c r="HQ486" s="62">
        <v>0</v>
      </c>
      <c r="HR486" s="62">
        <v>0</v>
      </c>
    </row>
    <row r="487" spans="32:226" s="43" customFormat="1">
      <c r="AF487" s="54">
        <v>42712</v>
      </c>
      <c r="AG487" s="43">
        <v>13.631</v>
      </c>
      <c r="AH487" s="43">
        <v>256450</v>
      </c>
      <c r="AI487" s="43">
        <f t="shared" si="101"/>
        <v>256450</v>
      </c>
      <c r="AN487" s="43">
        <v>3.0394999999999999</v>
      </c>
      <c r="AS487" s="62">
        <v>42137</v>
      </c>
      <c r="AT487" s="62">
        <v>3281.9770137893242</v>
      </c>
      <c r="AU487" s="62">
        <v>13.53</v>
      </c>
      <c r="AV487" s="62">
        <v>191390</v>
      </c>
      <c r="AW487" s="62">
        <v>75.68672378363577</v>
      </c>
      <c r="AX487" s="62">
        <v>13.37</v>
      </c>
      <c r="AY487" s="62">
        <v>50715</v>
      </c>
      <c r="AZ487" s="62">
        <v>32.909430401749056</v>
      </c>
      <c r="BA487" s="62">
        <v>13.69</v>
      </c>
      <c r="BB487" s="62">
        <v>100530</v>
      </c>
      <c r="BC487" s="62">
        <v>109.71315873256266</v>
      </c>
      <c r="BD487" s="62">
        <v>13.6</v>
      </c>
      <c r="BE487" s="62">
        <v>5650</v>
      </c>
      <c r="BF487" s="62">
        <v>4.9287166739445007</v>
      </c>
      <c r="BG487" s="62">
        <v>13.76</v>
      </c>
      <c r="BH487" s="62">
        <v>620</v>
      </c>
      <c r="BI487" s="62">
        <v>0.80928390401376538</v>
      </c>
      <c r="BJ487" s="62">
        <v>13.765000000000001</v>
      </c>
      <c r="BK487" s="62">
        <v>110</v>
      </c>
      <c r="BL487" s="62">
        <v>0.16560073321441734</v>
      </c>
      <c r="BM487" s="62">
        <v>13.82</v>
      </c>
      <c r="BN487" s="62">
        <v>135270</v>
      </c>
      <c r="BO487" s="62">
        <v>232.59705997651668</v>
      </c>
      <c r="BP487" s="62">
        <v>13.82</v>
      </c>
      <c r="BQ487" s="62">
        <v>2350</v>
      </c>
      <c r="BR487" s="62">
        <v>4.4902682488451244</v>
      </c>
      <c r="BS487" s="62">
        <v>13.82</v>
      </c>
      <c r="BT487" s="62">
        <v>2400</v>
      </c>
      <c r="BU487" s="62">
        <v>5.0127638240073962</v>
      </c>
      <c r="BV487" s="62">
        <v>13.82</v>
      </c>
      <c r="BW487" s="62">
        <v>45115</v>
      </c>
      <c r="BX487" s="62">
        <v>103.3179168390599</v>
      </c>
      <c r="BY487" s="62">
        <v>13.801</v>
      </c>
      <c r="BZ487" s="62">
        <v>25</v>
      </c>
      <c r="CA487" s="62">
        <v>6.174721983427249E-2</v>
      </c>
      <c r="CB487" s="62">
        <v>13.785</v>
      </c>
      <c r="CC487" s="62">
        <v>0</v>
      </c>
      <c r="CD487" s="62">
        <v>0</v>
      </c>
      <c r="CE487" s="62">
        <v>13.77</v>
      </c>
      <c r="CF487" s="62">
        <v>24555</v>
      </c>
      <c r="CG487" s="62">
        <v>69.820346731676196</v>
      </c>
      <c r="CH487" s="62">
        <v>0</v>
      </c>
      <c r="CI487" s="62">
        <v>0</v>
      </c>
      <c r="CJ487" s="62">
        <v>0</v>
      </c>
      <c r="CK487" s="62">
        <v>0</v>
      </c>
      <c r="CL487" s="62">
        <v>0</v>
      </c>
      <c r="CM487" s="62">
        <v>0</v>
      </c>
      <c r="CN487" s="62">
        <v>13.67</v>
      </c>
      <c r="CO487" s="62">
        <v>3695</v>
      </c>
      <c r="CP487" s="62">
        <v>12.490534170049084</v>
      </c>
      <c r="CQ487" s="62">
        <v>0</v>
      </c>
      <c r="CR487" s="62">
        <v>0</v>
      </c>
      <c r="CS487" s="62">
        <v>0</v>
      </c>
      <c r="CT487" s="62">
        <v>0</v>
      </c>
      <c r="CU487" s="62">
        <v>0</v>
      </c>
      <c r="CV487" s="62">
        <v>0</v>
      </c>
      <c r="CW487" s="62">
        <v>0</v>
      </c>
      <c r="CX487" s="62">
        <v>191390</v>
      </c>
      <c r="CY487" s="62">
        <v>738.30491754727655</v>
      </c>
      <c r="CZ487" s="62">
        <v>0</v>
      </c>
      <c r="DA487" s="62">
        <v>0</v>
      </c>
      <c r="DB487" s="62">
        <v>0</v>
      </c>
      <c r="DC487" s="62">
        <v>0</v>
      </c>
      <c r="DD487" s="62">
        <v>0</v>
      </c>
      <c r="DE487" s="62">
        <v>0</v>
      </c>
      <c r="DF487" s="62">
        <v>13.44</v>
      </c>
      <c r="DG487" s="62">
        <v>95</v>
      </c>
      <c r="DH487" s="62">
        <v>0.41077921222416963</v>
      </c>
      <c r="DI487" s="62">
        <v>0</v>
      </c>
      <c r="DJ487" s="62">
        <v>0</v>
      </c>
      <c r="DK487" s="62">
        <v>0</v>
      </c>
      <c r="DL487" s="62">
        <v>0</v>
      </c>
      <c r="DM487" s="62">
        <v>0</v>
      </c>
      <c r="DN487" s="62">
        <v>0</v>
      </c>
      <c r="DO487" s="62">
        <v>13.33</v>
      </c>
      <c r="DP487" s="62">
        <v>5900</v>
      </c>
      <c r="DQ487" s="62">
        <v>27.993982895612625</v>
      </c>
      <c r="DR487" s="62">
        <v>0</v>
      </c>
      <c r="DS487" s="62">
        <v>0</v>
      </c>
      <c r="DT487" s="62">
        <v>0</v>
      </c>
      <c r="DU487" s="62">
        <v>0</v>
      </c>
      <c r="DV487" s="62">
        <v>0</v>
      </c>
      <c r="DW487" s="62">
        <v>0</v>
      </c>
      <c r="DX487" s="62">
        <v>13.25</v>
      </c>
      <c r="DY487" s="62">
        <v>575</v>
      </c>
      <c r="DZ487" s="62">
        <v>2.9643683249807737</v>
      </c>
      <c r="EA487" s="62"/>
      <c r="EB487" s="62"/>
      <c r="EC487" s="62"/>
      <c r="ED487" s="62"/>
      <c r="EE487" s="62"/>
      <c r="EF487" s="62"/>
      <c r="EG487" s="62">
        <v>13.14</v>
      </c>
      <c r="EH487" s="62">
        <v>111330</v>
      </c>
      <c r="EI487" s="62">
        <v>615.52441260512251</v>
      </c>
      <c r="EJ487" s="62"/>
      <c r="EK487" s="62">
        <v>0</v>
      </c>
      <c r="EL487" s="62">
        <v>0</v>
      </c>
      <c r="EM487" s="62">
        <v>0</v>
      </c>
      <c r="EN487" s="62">
        <v>0</v>
      </c>
      <c r="EO487" s="62">
        <v>0</v>
      </c>
      <c r="EP487" s="62">
        <v>13.1</v>
      </c>
      <c r="EQ487" s="62">
        <v>220</v>
      </c>
      <c r="ER487" s="62">
        <v>1.2909132299712387</v>
      </c>
      <c r="ES487" s="62">
        <v>13.06</v>
      </c>
      <c r="ET487" s="62">
        <v>7920</v>
      </c>
      <c r="EU487" s="62">
        <v>49.057279677731188</v>
      </c>
      <c r="EV487" s="62">
        <v>13.01</v>
      </c>
      <c r="EW487" s="62">
        <v>200</v>
      </c>
      <c r="EX487" s="62">
        <v>1.3009636499648018</v>
      </c>
      <c r="EY487" s="62">
        <v>12.97</v>
      </c>
      <c r="EZ487" s="62">
        <v>29280</v>
      </c>
      <c r="FA487" s="62">
        <v>198.60482316931476</v>
      </c>
      <c r="FB487" s="62">
        <v>12.927</v>
      </c>
      <c r="FC487" s="62">
        <v>35</v>
      </c>
      <c r="FD487" s="62">
        <v>0.24635358459162482</v>
      </c>
      <c r="FE487" s="62">
        <v>12.888</v>
      </c>
      <c r="FF487" s="62">
        <v>80</v>
      </c>
      <c r="FG487" s="62">
        <v>0.58231559909976605</v>
      </c>
      <c r="FH487" s="62">
        <v>12.850999999999999</v>
      </c>
      <c r="FI487" s="62">
        <v>30</v>
      </c>
      <c r="FJ487" s="62">
        <v>0.22541757274612892</v>
      </c>
      <c r="FK487" s="62">
        <v>12.82</v>
      </c>
      <c r="FL487" s="76">
        <v>475</v>
      </c>
      <c r="FM487" s="76">
        <v>3.6678685719527375</v>
      </c>
      <c r="FN487" s="76">
        <v>12.8</v>
      </c>
      <c r="FO487" s="76">
        <v>25</v>
      </c>
      <c r="FP487" s="76">
        <v>0.19757115439328796</v>
      </c>
      <c r="FQ487" s="76">
        <v>12.782</v>
      </c>
      <c r="FR487" s="76">
        <v>0</v>
      </c>
      <c r="FS487" s="76">
        <v>0</v>
      </c>
      <c r="FT487" s="76">
        <v>12.765000000000001</v>
      </c>
      <c r="FU487" s="76">
        <v>0</v>
      </c>
      <c r="FV487" s="76">
        <v>0</v>
      </c>
      <c r="FW487" s="76">
        <v>12.75</v>
      </c>
      <c r="FX487" s="76">
        <v>97610</v>
      </c>
      <c r="FY487" s="76">
        <v>815.62919313646034</v>
      </c>
      <c r="FZ487" s="76">
        <v>12.742000000000001</v>
      </c>
      <c r="GA487" s="76">
        <v>0</v>
      </c>
      <c r="GB487" s="76">
        <v>0</v>
      </c>
      <c r="GC487" s="62">
        <v>12.734999999999999</v>
      </c>
      <c r="GD487" s="62">
        <v>40</v>
      </c>
      <c r="GE487" s="62">
        <v>0.34291174842344341</v>
      </c>
      <c r="GF487" s="62">
        <v>12.728</v>
      </c>
      <c r="GG487" s="62">
        <v>90</v>
      </c>
      <c r="GH487" s="62">
        <v>0.77999185375762137</v>
      </c>
      <c r="GI487" s="62">
        <v>12.69</v>
      </c>
      <c r="GJ487" s="62">
        <v>220</v>
      </c>
      <c r="GK487" s="62">
        <v>1.9279639258628998</v>
      </c>
      <c r="GL487" s="62">
        <v>12.695</v>
      </c>
      <c r="GM487" s="62">
        <v>0</v>
      </c>
      <c r="GN487" s="62">
        <v>0</v>
      </c>
      <c r="GO487" s="62">
        <v>12.7</v>
      </c>
      <c r="GP487" s="62">
        <v>5730</v>
      </c>
      <c r="GQ487" s="62">
        <v>51.250522539360375</v>
      </c>
      <c r="GR487" s="62">
        <v>12.691000000000001</v>
      </c>
      <c r="GS487" s="62">
        <v>0</v>
      </c>
      <c r="GT487" s="62">
        <v>0</v>
      </c>
      <c r="GU487" s="62">
        <v>12.683</v>
      </c>
      <c r="GV487" s="62">
        <v>30</v>
      </c>
      <c r="GW487" s="62">
        <v>0.26975693852976118</v>
      </c>
      <c r="GX487" s="62">
        <v>12.676</v>
      </c>
      <c r="GY487" s="62">
        <v>0</v>
      </c>
      <c r="GZ487" s="62">
        <v>0</v>
      </c>
      <c r="HA487" s="62">
        <v>12.67</v>
      </c>
      <c r="HB487" s="62">
        <v>13390</v>
      </c>
      <c r="HC487" s="62">
        <v>119.40115561283895</v>
      </c>
      <c r="HD487" s="62">
        <v>12.67</v>
      </c>
      <c r="HE487" s="62">
        <v>0</v>
      </c>
      <c r="HF487" s="62">
        <v>0</v>
      </c>
      <c r="HG487" s="62">
        <v>0</v>
      </c>
      <c r="HH487" s="62">
        <v>0</v>
      </c>
      <c r="HI487" s="62">
        <v>0</v>
      </c>
      <c r="HJ487" s="62">
        <v>0</v>
      </c>
      <c r="HK487" s="62">
        <v>0</v>
      </c>
      <c r="HL487" s="62">
        <v>0</v>
      </c>
      <c r="HM487" s="62">
        <v>12.67</v>
      </c>
      <c r="HN487" s="62">
        <v>0</v>
      </c>
      <c r="HO487" s="62">
        <v>0</v>
      </c>
      <c r="HP487" s="62">
        <v>0</v>
      </c>
      <c r="HQ487" s="62">
        <v>0</v>
      </c>
      <c r="HR487" s="62">
        <v>0</v>
      </c>
    </row>
    <row r="488" spans="32:226" s="43" customFormat="1">
      <c r="AF488" s="54">
        <v>42713</v>
      </c>
      <c r="AG488" s="43">
        <v>13.63</v>
      </c>
      <c r="AH488" s="43">
        <v>212225</v>
      </c>
      <c r="AI488" s="43">
        <f t="shared" si="101"/>
        <v>212225</v>
      </c>
      <c r="AN488" s="43">
        <v>3.0196999999999998</v>
      </c>
      <c r="AS488" s="62">
        <v>42136</v>
      </c>
      <c r="AT488" s="62">
        <v>2713.8358562994072</v>
      </c>
      <c r="AU488" s="62">
        <v>13.56</v>
      </c>
      <c r="AV488" s="62">
        <v>166380</v>
      </c>
      <c r="AW488" s="62">
        <v>68.065111132290298</v>
      </c>
      <c r="AX488" s="62">
        <v>13.365</v>
      </c>
      <c r="AY488" s="62">
        <v>46710</v>
      </c>
      <c r="AZ488" s="62">
        <v>31.021553751863781</v>
      </c>
      <c r="BA488" s="62">
        <v>13.68</v>
      </c>
      <c r="BB488" s="62">
        <v>44505</v>
      </c>
      <c r="BC488" s="62">
        <v>49.358727717451487</v>
      </c>
      <c r="BD488" s="62">
        <v>13.59</v>
      </c>
      <c r="BE488" s="62">
        <v>5610</v>
      </c>
      <c r="BF488" s="62">
        <v>4.9863197580245782</v>
      </c>
      <c r="BG488" s="62">
        <v>13.75</v>
      </c>
      <c r="BH488" s="62">
        <v>600</v>
      </c>
      <c r="BI488" s="62">
        <v>0.79452534015151965</v>
      </c>
      <c r="BJ488" s="62">
        <v>13.76</v>
      </c>
      <c r="BK488" s="62">
        <v>150</v>
      </c>
      <c r="BL488" s="62">
        <v>0.22881052451076508</v>
      </c>
      <c r="BM488" s="62">
        <v>13.8</v>
      </c>
      <c r="BN488" s="62">
        <v>89540</v>
      </c>
      <c r="BO488" s="62">
        <v>155.88966042813863</v>
      </c>
      <c r="BP488" s="62">
        <v>13.804</v>
      </c>
      <c r="BQ488" s="62">
        <v>0</v>
      </c>
      <c r="BR488" s="62">
        <v>0</v>
      </c>
      <c r="BS488" s="62">
        <v>13.807</v>
      </c>
      <c r="BT488" s="62">
        <v>0</v>
      </c>
      <c r="BU488" s="62">
        <v>0</v>
      </c>
      <c r="BV488" s="62">
        <v>13.81</v>
      </c>
      <c r="BW488" s="62">
        <v>9345</v>
      </c>
      <c r="BX488" s="62">
        <v>21.6299727106957</v>
      </c>
      <c r="BY488" s="62">
        <v>13.79</v>
      </c>
      <c r="BZ488" s="62">
        <v>340</v>
      </c>
      <c r="CA488" s="62">
        <v>0.84845911025990128</v>
      </c>
      <c r="CB488" s="62">
        <v>13.79</v>
      </c>
      <c r="CC488" s="62">
        <v>1585</v>
      </c>
      <c r="CD488" s="62">
        <v>4.2483616302899545</v>
      </c>
      <c r="CE488" s="62">
        <v>13.79</v>
      </c>
      <c r="CF488" s="62">
        <v>7940</v>
      </c>
      <c r="CG488" s="62">
        <v>22.783770024626314</v>
      </c>
      <c r="CH488" s="62">
        <v>0</v>
      </c>
      <c r="CI488" s="62">
        <v>0</v>
      </c>
      <c r="CJ488" s="62">
        <v>0</v>
      </c>
      <c r="CK488" s="62">
        <v>0</v>
      </c>
      <c r="CL488" s="62">
        <v>0</v>
      </c>
      <c r="CM488" s="62">
        <v>0</v>
      </c>
      <c r="CN488" s="62">
        <v>13.69</v>
      </c>
      <c r="CO488" s="62">
        <v>3360</v>
      </c>
      <c r="CP488" s="62">
        <v>11.454390477006955</v>
      </c>
      <c r="CQ488" s="62">
        <v>0</v>
      </c>
      <c r="CR488" s="62">
        <v>0</v>
      </c>
      <c r="CS488" s="62">
        <v>0</v>
      </c>
      <c r="CT488" s="62">
        <v>0</v>
      </c>
      <c r="CU488" s="62">
        <v>0</v>
      </c>
      <c r="CV488" s="62">
        <v>0</v>
      </c>
      <c r="CW488" s="62">
        <v>0</v>
      </c>
      <c r="CX488" s="62">
        <v>166380</v>
      </c>
      <c r="CY488" s="62">
        <v>646.82132031011849</v>
      </c>
      <c r="CZ488" s="62">
        <v>0</v>
      </c>
      <c r="DA488" s="62">
        <v>0</v>
      </c>
      <c r="DB488" s="62">
        <v>0</v>
      </c>
      <c r="DC488" s="62">
        <v>0</v>
      </c>
      <c r="DD488" s="62">
        <v>0</v>
      </c>
      <c r="DE488" s="62">
        <v>0</v>
      </c>
      <c r="DF488" s="62">
        <v>13.49</v>
      </c>
      <c r="DG488" s="62">
        <v>190</v>
      </c>
      <c r="DH488" s="62">
        <v>0.827207768390261</v>
      </c>
      <c r="DI488" s="62">
        <v>0</v>
      </c>
      <c r="DJ488" s="62">
        <v>0</v>
      </c>
      <c r="DK488" s="62">
        <v>0</v>
      </c>
      <c r="DL488" s="62">
        <v>0</v>
      </c>
      <c r="DM488" s="62">
        <v>0</v>
      </c>
      <c r="DN488" s="62">
        <v>0</v>
      </c>
      <c r="DO488" s="62">
        <v>13.41</v>
      </c>
      <c r="DP488" s="62">
        <v>6200</v>
      </c>
      <c r="DQ488" s="62">
        <v>29.585002177119662</v>
      </c>
      <c r="DR488" s="62">
        <v>0</v>
      </c>
      <c r="DS488" s="62">
        <v>0</v>
      </c>
      <c r="DT488" s="62">
        <v>0</v>
      </c>
      <c r="DU488" s="62">
        <v>0</v>
      </c>
      <c r="DV488" s="62">
        <v>0</v>
      </c>
      <c r="DW488" s="62">
        <v>0</v>
      </c>
      <c r="DX488" s="62">
        <v>13.32</v>
      </c>
      <c r="DY488" s="62">
        <v>460</v>
      </c>
      <c r="DZ488" s="62">
        <v>2.3848243239404359</v>
      </c>
      <c r="EA488" s="62"/>
      <c r="EB488" s="62"/>
      <c r="EC488" s="62"/>
      <c r="ED488" s="62"/>
      <c r="EE488" s="62"/>
      <c r="EF488" s="62"/>
      <c r="EG488" s="62">
        <v>13.22</v>
      </c>
      <c r="EH488" s="62">
        <v>63055</v>
      </c>
      <c r="EI488" s="62">
        <v>350.36192716939496</v>
      </c>
      <c r="EJ488" s="62"/>
      <c r="EK488" s="62">
        <v>0</v>
      </c>
      <c r="EL488" s="62">
        <v>0</v>
      </c>
      <c r="EM488" s="62">
        <v>0</v>
      </c>
      <c r="EN488" s="62">
        <v>0</v>
      </c>
      <c r="EO488" s="62">
        <v>0</v>
      </c>
      <c r="EP488" s="62">
        <v>13.2</v>
      </c>
      <c r="EQ488" s="62">
        <v>80</v>
      </c>
      <c r="ER488" s="62">
        <v>0.47130486449631781</v>
      </c>
      <c r="ES488" s="62">
        <v>13.15</v>
      </c>
      <c r="ET488" s="62">
        <v>8545</v>
      </c>
      <c r="EU488" s="62">
        <v>53.142556915782421</v>
      </c>
      <c r="EV488" s="62">
        <v>13.079000000000001</v>
      </c>
      <c r="EW488" s="62">
        <v>70</v>
      </c>
      <c r="EX488" s="62">
        <v>0.45741403604753289</v>
      </c>
      <c r="EY488" s="62">
        <v>13.02</v>
      </c>
      <c r="EZ488" s="62">
        <v>29085</v>
      </c>
      <c r="FA488" s="62">
        <v>198.29063146010444</v>
      </c>
      <c r="FB488" s="62">
        <v>12.977</v>
      </c>
      <c r="FC488" s="62">
        <v>0</v>
      </c>
      <c r="FD488" s="62">
        <v>0</v>
      </c>
      <c r="FE488" s="62">
        <v>12.938000000000001</v>
      </c>
      <c r="FF488" s="62">
        <v>75</v>
      </c>
      <c r="FG488" s="62">
        <v>0.54852247932568454</v>
      </c>
      <c r="FH488" s="62">
        <v>12.901</v>
      </c>
      <c r="FI488" s="62">
        <v>0</v>
      </c>
      <c r="FJ488" s="62">
        <v>0</v>
      </c>
      <c r="FK488" s="62">
        <v>12.87</v>
      </c>
      <c r="FL488" s="76">
        <v>1860</v>
      </c>
      <c r="FM488" s="76">
        <v>14.426212028810198</v>
      </c>
      <c r="FN488" s="76">
        <v>12.847</v>
      </c>
      <c r="FO488" s="76">
        <v>0</v>
      </c>
      <c r="FP488" s="76">
        <v>0</v>
      </c>
      <c r="FQ488" s="76">
        <v>12.827</v>
      </c>
      <c r="FR488" s="76">
        <v>1000</v>
      </c>
      <c r="FS488" s="76">
        <v>8.1004193713263657</v>
      </c>
      <c r="FT488" s="76">
        <v>12.807</v>
      </c>
      <c r="FU488" s="76">
        <v>0</v>
      </c>
      <c r="FV488" s="76">
        <v>0</v>
      </c>
      <c r="FW488" s="76">
        <v>12.79</v>
      </c>
      <c r="FX488" s="76">
        <v>102935</v>
      </c>
      <c r="FY488" s="76">
        <v>863.93003817916724</v>
      </c>
      <c r="FZ488" s="76">
        <v>12.784000000000001</v>
      </c>
      <c r="GA488" s="76">
        <v>0</v>
      </c>
      <c r="GB488" s="76">
        <v>0</v>
      </c>
      <c r="GC488" s="62">
        <v>12.778</v>
      </c>
      <c r="GD488" s="62">
        <v>0</v>
      </c>
      <c r="GE488" s="62">
        <v>0</v>
      </c>
      <c r="GF488" s="62">
        <v>12.772</v>
      </c>
      <c r="GG488" s="62">
        <v>0</v>
      </c>
      <c r="GH488" s="62">
        <v>0</v>
      </c>
      <c r="GI488" s="62">
        <v>12.766999999999999</v>
      </c>
      <c r="GJ488" s="62">
        <v>195</v>
      </c>
      <c r="GK488" s="62">
        <v>1.711363349623475</v>
      </c>
      <c r="GL488" s="62">
        <v>12.757999999999999</v>
      </c>
      <c r="GM488" s="62">
        <v>0</v>
      </c>
      <c r="GN488" s="62">
        <v>0</v>
      </c>
      <c r="GO488" s="62">
        <v>12.75</v>
      </c>
      <c r="GP488" s="62">
        <v>2370</v>
      </c>
      <c r="GQ488" s="62">
        <v>21.256426295811256</v>
      </c>
      <c r="GR488" s="62">
        <v>12.741</v>
      </c>
      <c r="GS488" s="62">
        <v>0</v>
      </c>
      <c r="GT488" s="62">
        <v>0</v>
      </c>
      <c r="GU488" s="62">
        <v>12.733000000000001</v>
      </c>
      <c r="GV488" s="62">
        <v>45</v>
      </c>
      <c r="GW488" s="62">
        <v>0.4055512762692785</v>
      </c>
      <c r="GX488" s="62">
        <v>12.725999999999999</v>
      </c>
      <c r="GY488" s="62">
        <v>0</v>
      </c>
      <c r="GZ488" s="62">
        <v>0</v>
      </c>
      <c r="HA488" s="62">
        <v>12.72</v>
      </c>
      <c r="HB488" s="62">
        <v>16770</v>
      </c>
      <c r="HC488" s="62">
        <v>149.80547168836995</v>
      </c>
      <c r="HD488" s="62">
        <v>12.72</v>
      </c>
      <c r="HE488" s="62">
        <v>0</v>
      </c>
      <c r="HF488" s="62">
        <v>0</v>
      </c>
      <c r="HG488" s="62">
        <v>0</v>
      </c>
      <c r="HH488" s="62">
        <v>0</v>
      </c>
      <c r="HI488" s="62">
        <v>0</v>
      </c>
      <c r="HJ488" s="62">
        <v>0</v>
      </c>
      <c r="HK488" s="62">
        <v>0</v>
      </c>
      <c r="HL488" s="62">
        <v>0</v>
      </c>
      <c r="HM488" s="62">
        <v>12.72</v>
      </c>
      <c r="HN488" s="62">
        <v>0</v>
      </c>
      <c r="HO488" s="62">
        <v>0</v>
      </c>
      <c r="HP488" s="62">
        <v>0</v>
      </c>
      <c r="HQ488" s="62">
        <v>0</v>
      </c>
      <c r="HR488" s="62">
        <v>0</v>
      </c>
    </row>
    <row r="489" spans="32:226" s="43" customFormat="1">
      <c r="AF489" s="54">
        <v>42716</v>
      </c>
      <c r="AG489" s="43">
        <v>13.631</v>
      </c>
      <c r="AH489" s="43">
        <v>276510</v>
      </c>
      <c r="AI489" s="43">
        <f t="shared" si="101"/>
        <v>276510</v>
      </c>
      <c r="AN489" s="43">
        <v>3.0621999999999998</v>
      </c>
      <c r="AS489" s="62">
        <v>42135</v>
      </c>
      <c r="AT489" s="62">
        <v>2189.690844728103</v>
      </c>
      <c r="AU489" s="62">
        <v>13.55</v>
      </c>
      <c r="AV489" s="62">
        <v>124045</v>
      </c>
      <c r="AW489" s="62">
        <v>51.411098541231709</v>
      </c>
      <c r="AX489" s="62">
        <v>13.35</v>
      </c>
      <c r="AY489" s="62">
        <v>26595</v>
      </c>
      <c r="AZ489" s="62">
        <v>17.7067201477747</v>
      </c>
      <c r="BA489" s="62">
        <v>13.65</v>
      </c>
      <c r="BB489" s="62">
        <v>48875</v>
      </c>
      <c r="BC489" s="62">
        <v>53.97479712840893</v>
      </c>
      <c r="BD489" s="62">
        <v>13.57</v>
      </c>
      <c r="BE489" s="62">
        <v>16775</v>
      </c>
      <c r="BF489" s="62">
        <v>14.88286431710632</v>
      </c>
      <c r="BG489" s="62">
        <v>13.72</v>
      </c>
      <c r="BH489" s="62">
        <v>1000</v>
      </c>
      <c r="BI489" s="62">
        <v>1.3163775542433278</v>
      </c>
      <c r="BJ489" s="62">
        <v>13.757999999999999</v>
      </c>
      <c r="BK489" s="62">
        <v>0</v>
      </c>
      <c r="BL489" s="62">
        <v>0</v>
      </c>
      <c r="BM489" s="62">
        <v>13.79</v>
      </c>
      <c r="BN489" s="62">
        <v>81600</v>
      </c>
      <c r="BO489" s="62">
        <v>140.89678692453415</v>
      </c>
      <c r="BP489" s="62">
        <v>13.79</v>
      </c>
      <c r="BQ489" s="62">
        <v>0</v>
      </c>
      <c r="BR489" s="62">
        <v>0</v>
      </c>
      <c r="BS489" s="62">
        <v>13.79</v>
      </c>
      <c r="BT489" s="62">
        <v>0</v>
      </c>
      <c r="BU489" s="62">
        <v>0</v>
      </c>
      <c r="BV489" s="62">
        <v>13.79</v>
      </c>
      <c r="BW489" s="62">
        <v>18380</v>
      </c>
      <c r="BX489" s="62">
        <v>42.130845951205949</v>
      </c>
      <c r="BY489" s="62">
        <v>13.782999999999999</v>
      </c>
      <c r="BZ489" s="62">
        <v>0</v>
      </c>
      <c r="CA489" s="62">
        <v>0</v>
      </c>
      <c r="CB489" s="62">
        <v>13.776</v>
      </c>
      <c r="CC489" s="62">
        <v>0</v>
      </c>
      <c r="CD489" s="62">
        <v>0</v>
      </c>
      <c r="CE489" s="62">
        <v>13.77</v>
      </c>
      <c r="CF489" s="62">
        <v>12970</v>
      </c>
      <c r="CG489" s="62">
        <v>36.823232977842572</v>
      </c>
      <c r="CH489" s="62">
        <v>0</v>
      </c>
      <c r="CI489" s="62">
        <v>0</v>
      </c>
      <c r="CJ489" s="62">
        <v>0</v>
      </c>
      <c r="CK489" s="62">
        <v>0</v>
      </c>
      <c r="CL489" s="62">
        <v>0</v>
      </c>
      <c r="CM489" s="62">
        <v>0</v>
      </c>
      <c r="CN489" s="62">
        <v>13.69</v>
      </c>
      <c r="CO489" s="62">
        <v>2265</v>
      </c>
      <c r="CP489" s="62">
        <v>7.6320041234083753</v>
      </c>
      <c r="CQ489" s="62">
        <v>0</v>
      </c>
      <c r="CR489" s="62">
        <v>0</v>
      </c>
      <c r="CS489" s="62">
        <v>0</v>
      </c>
      <c r="CT489" s="62">
        <v>0</v>
      </c>
      <c r="CU489" s="62">
        <v>0</v>
      </c>
      <c r="CV489" s="62">
        <v>0</v>
      </c>
      <c r="CW489" s="62">
        <v>0</v>
      </c>
      <c r="CX489" s="62">
        <v>124045</v>
      </c>
      <c r="CY489" s="62">
        <v>476.56544892124259</v>
      </c>
      <c r="CZ489" s="62">
        <v>0</v>
      </c>
      <c r="DA489" s="62">
        <v>0</v>
      </c>
      <c r="DB489" s="62">
        <v>0</v>
      </c>
      <c r="DC489" s="62">
        <v>0</v>
      </c>
      <c r="DD489" s="62">
        <v>0</v>
      </c>
      <c r="DE489" s="62">
        <v>0</v>
      </c>
      <c r="DF489" s="62">
        <v>13.46</v>
      </c>
      <c r="DG489" s="62">
        <v>30</v>
      </c>
      <c r="DH489" s="62">
        <v>0.12910263185556553</v>
      </c>
      <c r="DI489" s="62">
        <v>0</v>
      </c>
      <c r="DJ489" s="62">
        <v>0</v>
      </c>
      <c r="DK489" s="62">
        <v>0</v>
      </c>
      <c r="DL489" s="62">
        <v>0</v>
      </c>
      <c r="DM489" s="62">
        <v>0</v>
      </c>
      <c r="DN489" s="62">
        <v>0</v>
      </c>
      <c r="DO489" s="62">
        <v>13.375</v>
      </c>
      <c r="DP489" s="62">
        <v>8220</v>
      </c>
      <c r="DQ489" s="62">
        <v>38.769607639067111</v>
      </c>
      <c r="DR489" s="62">
        <v>0</v>
      </c>
      <c r="DS489" s="62">
        <v>0</v>
      </c>
      <c r="DT489" s="62">
        <v>0</v>
      </c>
      <c r="DU489" s="62">
        <v>0</v>
      </c>
      <c r="DV489" s="62">
        <v>0</v>
      </c>
      <c r="DW489" s="62">
        <v>0</v>
      </c>
      <c r="DX489" s="62">
        <v>13.3</v>
      </c>
      <c r="DY489" s="62">
        <v>210</v>
      </c>
      <c r="DZ489" s="62">
        <v>1.0755054457433286</v>
      </c>
      <c r="EA489" s="62"/>
      <c r="EB489" s="62"/>
      <c r="EC489" s="62"/>
      <c r="ED489" s="62"/>
      <c r="EE489" s="62"/>
      <c r="EF489" s="62"/>
      <c r="EG489" s="62">
        <v>13.21</v>
      </c>
      <c r="EH489" s="62">
        <v>56315</v>
      </c>
      <c r="EI489" s="62">
        <v>308.98036743788435</v>
      </c>
      <c r="EJ489" s="62"/>
      <c r="EK489" s="62">
        <v>0</v>
      </c>
      <c r="EL489" s="62">
        <v>0</v>
      </c>
      <c r="EM489" s="62">
        <v>0</v>
      </c>
      <c r="EN489" s="62">
        <v>0</v>
      </c>
      <c r="EO489" s="62">
        <v>0</v>
      </c>
      <c r="EP489" s="62">
        <v>13.162000000000001</v>
      </c>
      <c r="EQ489" s="62">
        <v>0</v>
      </c>
      <c r="ER489" s="62">
        <v>0</v>
      </c>
      <c r="ES489" s="62">
        <v>13.12</v>
      </c>
      <c r="ET489" s="62">
        <v>2745</v>
      </c>
      <c r="EU489" s="62">
        <v>16.866173898248178</v>
      </c>
      <c r="EV489" s="62">
        <v>13.06</v>
      </c>
      <c r="EW489" s="62">
        <v>0</v>
      </c>
      <c r="EX489" s="62">
        <v>0</v>
      </c>
      <c r="EY489" s="62">
        <v>13.01</v>
      </c>
      <c r="EZ489" s="62">
        <v>33590</v>
      </c>
      <c r="FA489" s="62">
        <v>226.05561625084869</v>
      </c>
      <c r="FB489" s="62">
        <v>12.967000000000001</v>
      </c>
      <c r="FC489" s="62">
        <v>0</v>
      </c>
      <c r="FD489" s="62">
        <v>0</v>
      </c>
      <c r="FE489" s="62">
        <v>12.928000000000001</v>
      </c>
      <c r="FF489" s="62">
        <v>0</v>
      </c>
      <c r="FG489" s="62">
        <v>0</v>
      </c>
      <c r="FH489" s="62">
        <v>12.891</v>
      </c>
      <c r="FI489" s="62">
        <v>0</v>
      </c>
      <c r="FJ489" s="62">
        <v>0</v>
      </c>
      <c r="FK489" s="62">
        <v>12.86</v>
      </c>
      <c r="FL489" s="76">
        <v>5800</v>
      </c>
      <c r="FM489" s="76">
        <v>44.39946894870944</v>
      </c>
      <c r="FN489" s="76">
        <v>12.837</v>
      </c>
      <c r="FO489" s="76">
        <v>0</v>
      </c>
      <c r="FP489" s="76">
        <v>0</v>
      </c>
      <c r="FQ489" s="76">
        <v>12.817</v>
      </c>
      <c r="FR489" s="76">
        <v>200</v>
      </c>
      <c r="FS489" s="76">
        <v>1.5989393394460456</v>
      </c>
      <c r="FT489" s="76">
        <v>12.797000000000001</v>
      </c>
      <c r="FU489" s="76">
        <v>0</v>
      </c>
      <c r="FV489" s="76">
        <v>0</v>
      </c>
      <c r="FW489" s="76">
        <v>12.78</v>
      </c>
      <c r="FX489" s="76">
        <v>75185</v>
      </c>
      <c r="FY489" s="76">
        <v>622.77480175700464</v>
      </c>
      <c r="FZ489" s="76">
        <v>12.772</v>
      </c>
      <c r="GA489" s="76">
        <v>0</v>
      </c>
      <c r="GB489" s="76">
        <v>0</v>
      </c>
      <c r="GC489" s="62">
        <v>12.765000000000001</v>
      </c>
      <c r="GD489" s="62">
        <v>0</v>
      </c>
      <c r="GE489" s="62">
        <v>0</v>
      </c>
      <c r="GF489" s="62">
        <v>12.757999999999999</v>
      </c>
      <c r="GG489" s="62">
        <v>0</v>
      </c>
      <c r="GH489" s="62">
        <v>0</v>
      </c>
      <c r="GI489" s="62">
        <v>12.750999999999999</v>
      </c>
      <c r="GJ489" s="62">
        <v>255</v>
      </c>
      <c r="GK489" s="62">
        <v>2.2095361659972079</v>
      </c>
      <c r="GL489" s="62">
        <v>12.74</v>
      </c>
      <c r="GM489" s="62">
        <v>0</v>
      </c>
      <c r="GN489" s="62">
        <v>0</v>
      </c>
      <c r="GO489" s="62">
        <v>12.73</v>
      </c>
      <c r="GP489" s="62">
        <v>2000</v>
      </c>
      <c r="GQ489" s="62">
        <v>17.716821922243899</v>
      </c>
      <c r="GR489" s="62">
        <v>12.724</v>
      </c>
      <c r="GS489" s="62">
        <v>0</v>
      </c>
      <c r="GT489" s="62">
        <v>0</v>
      </c>
      <c r="GU489" s="62">
        <v>12.718999999999999</v>
      </c>
      <c r="GV489" s="62">
        <v>25</v>
      </c>
      <c r="GW489" s="62">
        <v>0.22244135938759532</v>
      </c>
      <c r="GX489" s="62">
        <v>12.714</v>
      </c>
      <c r="GY489" s="62">
        <v>0</v>
      </c>
      <c r="GZ489" s="62">
        <v>0</v>
      </c>
      <c r="HA489" s="62">
        <v>12.71</v>
      </c>
      <c r="HB489" s="62">
        <v>7435</v>
      </c>
      <c r="HC489" s="62">
        <v>65.552285344668377</v>
      </c>
      <c r="HD489" s="62">
        <v>12.71</v>
      </c>
      <c r="HE489" s="62">
        <v>0</v>
      </c>
      <c r="HF489" s="62">
        <v>0</v>
      </c>
      <c r="HG489" s="62">
        <v>0</v>
      </c>
      <c r="HH489" s="62">
        <v>0</v>
      </c>
      <c r="HI489" s="62">
        <v>0</v>
      </c>
      <c r="HJ489" s="62">
        <v>0</v>
      </c>
      <c r="HK489" s="62">
        <v>0</v>
      </c>
      <c r="HL489" s="62">
        <v>0</v>
      </c>
      <c r="HM489" s="62">
        <v>12.71</v>
      </c>
      <c r="HN489" s="62">
        <v>0</v>
      </c>
      <c r="HO489" s="62">
        <v>0</v>
      </c>
      <c r="HP489" s="62">
        <v>0</v>
      </c>
      <c r="HQ489" s="62">
        <v>0</v>
      </c>
      <c r="HR489" s="62">
        <v>0</v>
      </c>
    </row>
    <row r="490" spans="32:226" s="43" customFormat="1">
      <c r="AF490" s="54">
        <v>42717</v>
      </c>
      <c r="AG490" s="43">
        <v>13.631</v>
      </c>
      <c r="AH490" s="43">
        <v>329650</v>
      </c>
      <c r="AI490" s="43">
        <f t="shared" si="101"/>
        <v>329650</v>
      </c>
      <c r="AN490" s="43">
        <v>2.9746000000000001</v>
      </c>
      <c r="AS490" s="62">
        <v>42132</v>
      </c>
      <c r="AT490" s="62">
        <v>6318.5168634483553</v>
      </c>
      <c r="AU490" s="62">
        <v>13.52</v>
      </c>
      <c r="AV490" s="62">
        <v>446605</v>
      </c>
      <c r="AW490" s="62">
        <v>195.65957980292887</v>
      </c>
      <c r="AX490" s="62">
        <v>13.340999999999999</v>
      </c>
      <c r="AY490" s="62">
        <v>152250</v>
      </c>
      <c r="AZ490" s="62">
        <v>106.04882636811972</v>
      </c>
      <c r="BA490" s="62">
        <v>13.64</v>
      </c>
      <c r="BB490" s="62">
        <v>87005</v>
      </c>
      <c r="BC490" s="62">
        <v>99.844423127895752</v>
      </c>
      <c r="BD490" s="62">
        <v>13.55</v>
      </c>
      <c r="BE490" s="62">
        <v>3155</v>
      </c>
      <c r="BF490" s="62">
        <v>2.9163473226329657</v>
      </c>
      <c r="BG490" s="62">
        <v>13.72</v>
      </c>
      <c r="BH490" s="62">
        <v>6660</v>
      </c>
      <c r="BI490" s="62">
        <v>9.0939942466660462</v>
      </c>
      <c r="BJ490" s="62">
        <v>13.747</v>
      </c>
      <c r="BK490" s="62">
        <v>3480</v>
      </c>
      <c r="BL490" s="62">
        <v>5.4601803313862636</v>
      </c>
      <c r="BM490" s="62">
        <v>13.77</v>
      </c>
      <c r="BN490" s="62">
        <v>428825</v>
      </c>
      <c r="BO490" s="62">
        <v>766.69766454686169</v>
      </c>
      <c r="BP490" s="62">
        <v>13.766</v>
      </c>
      <c r="BQ490" s="62">
        <v>55</v>
      </c>
      <c r="BR490" s="62">
        <v>0.10906652652932931</v>
      </c>
      <c r="BS490" s="62">
        <v>13.77</v>
      </c>
      <c r="BT490" s="62">
        <v>75</v>
      </c>
      <c r="BU490" s="62">
        <v>0.16232302156798786</v>
      </c>
      <c r="BV490" s="62">
        <v>13.76</v>
      </c>
      <c r="BW490" s="62">
        <v>45485</v>
      </c>
      <c r="BX490" s="62">
        <v>107.80534663335415</v>
      </c>
      <c r="BY490" s="62">
        <v>13.753</v>
      </c>
      <c r="BZ490" s="62">
        <v>0</v>
      </c>
      <c r="CA490" s="62">
        <v>0</v>
      </c>
      <c r="CB490" s="62">
        <v>13.746</v>
      </c>
      <c r="CC490" s="62">
        <v>105</v>
      </c>
      <c r="CD490" s="62">
        <v>0.28778702878170781</v>
      </c>
      <c r="CE490" s="62">
        <v>13.74</v>
      </c>
      <c r="CF490" s="62">
        <v>47135</v>
      </c>
      <c r="CG490" s="62">
        <v>138.24664219186738</v>
      </c>
      <c r="CH490" s="62">
        <v>0</v>
      </c>
      <c r="CI490" s="62">
        <v>0</v>
      </c>
      <c r="CJ490" s="62">
        <v>0</v>
      </c>
      <c r="CK490" s="62">
        <v>0</v>
      </c>
      <c r="CL490" s="62">
        <v>0</v>
      </c>
      <c r="CM490" s="62">
        <v>0</v>
      </c>
      <c r="CN490" s="62">
        <v>13.65</v>
      </c>
      <c r="CO490" s="62">
        <v>1885</v>
      </c>
      <c r="CP490" s="62">
        <v>6.5593198931103753</v>
      </c>
      <c r="CQ490" s="62">
        <v>0</v>
      </c>
      <c r="CR490" s="62">
        <v>0</v>
      </c>
      <c r="CS490" s="62">
        <v>0</v>
      </c>
      <c r="CT490" s="62">
        <v>0</v>
      </c>
      <c r="CU490" s="62">
        <v>0</v>
      </c>
      <c r="CV490" s="62">
        <v>0</v>
      </c>
      <c r="CW490" s="62">
        <v>0</v>
      </c>
      <c r="CX490" s="62">
        <v>446605</v>
      </c>
      <c r="CY490" s="62">
        <v>1770.9336121456222</v>
      </c>
      <c r="CZ490" s="62">
        <v>0</v>
      </c>
      <c r="DA490" s="62">
        <v>0</v>
      </c>
      <c r="DB490" s="62">
        <v>0</v>
      </c>
      <c r="DC490" s="62">
        <v>0</v>
      </c>
      <c r="DD490" s="62">
        <v>0</v>
      </c>
      <c r="DE490" s="62">
        <v>0</v>
      </c>
      <c r="DF490" s="62">
        <v>13.41</v>
      </c>
      <c r="DG490" s="62">
        <v>810</v>
      </c>
      <c r="DH490" s="62">
        <v>3.5987194195590182</v>
      </c>
      <c r="DI490" s="62">
        <v>0</v>
      </c>
      <c r="DJ490" s="62">
        <v>0</v>
      </c>
      <c r="DK490" s="62">
        <v>0</v>
      </c>
      <c r="DL490" s="62">
        <v>0</v>
      </c>
      <c r="DM490" s="62">
        <v>0</v>
      </c>
      <c r="DN490" s="62">
        <v>0</v>
      </c>
      <c r="DO490" s="62">
        <v>13.32</v>
      </c>
      <c r="DP490" s="62">
        <v>13695</v>
      </c>
      <c r="DQ490" s="62">
        <v>66.686344867750577</v>
      </c>
      <c r="DR490" s="62">
        <v>0</v>
      </c>
      <c r="DS490" s="62">
        <v>0</v>
      </c>
      <c r="DT490" s="62">
        <v>0</v>
      </c>
      <c r="DU490" s="62">
        <v>0</v>
      </c>
      <c r="DV490" s="62">
        <v>0</v>
      </c>
      <c r="DW490" s="62">
        <v>0</v>
      </c>
      <c r="DX490" s="62">
        <v>13.24</v>
      </c>
      <c r="DY490" s="62">
        <v>450</v>
      </c>
      <c r="DZ490" s="62">
        <v>2.3795585710637805</v>
      </c>
      <c r="EA490" s="62"/>
      <c r="EB490" s="62"/>
      <c r="EC490" s="62"/>
      <c r="ED490" s="62"/>
      <c r="EE490" s="62"/>
      <c r="EF490" s="62"/>
      <c r="EG490" s="62">
        <v>13.13</v>
      </c>
      <c r="EH490" s="62">
        <v>154450</v>
      </c>
      <c r="EI490" s="62">
        <v>875.50133461827193</v>
      </c>
      <c r="EJ490" s="62"/>
      <c r="EK490" s="62">
        <v>0</v>
      </c>
      <c r="EL490" s="62">
        <v>0</v>
      </c>
      <c r="EM490" s="62">
        <v>0</v>
      </c>
      <c r="EN490" s="62">
        <v>0</v>
      </c>
      <c r="EO490" s="62">
        <v>0</v>
      </c>
      <c r="EP490" s="62">
        <v>13.082000000000001</v>
      </c>
      <c r="EQ490" s="62">
        <v>2460</v>
      </c>
      <c r="ER490" s="62">
        <v>14.798271074132359</v>
      </c>
      <c r="ES490" s="62">
        <v>13.04</v>
      </c>
      <c r="ET490" s="62">
        <v>6990</v>
      </c>
      <c r="EU490" s="62">
        <v>44.377665672419802</v>
      </c>
      <c r="EV490" s="62">
        <v>12.98</v>
      </c>
      <c r="EW490" s="62">
        <v>490</v>
      </c>
      <c r="EX490" s="62">
        <v>3.2674341688294111</v>
      </c>
      <c r="EY490" s="62">
        <v>12.93</v>
      </c>
      <c r="EZ490" s="62">
        <v>59055</v>
      </c>
      <c r="FA490" s="62">
        <v>410.72960095354978</v>
      </c>
      <c r="FB490" s="62">
        <v>12.887</v>
      </c>
      <c r="FC490" s="62">
        <v>1735</v>
      </c>
      <c r="FD490" s="62">
        <v>12.520489991980314</v>
      </c>
      <c r="FE490" s="62">
        <v>12.848000000000001</v>
      </c>
      <c r="FF490" s="62">
        <v>65</v>
      </c>
      <c r="FG490" s="62">
        <v>0.48503479675397609</v>
      </c>
      <c r="FH490" s="62">
        <v>12.811</v>
      </c>
      <c r="FI490" s="62">
        <v>225</v>
      </c>
      <c r="FJ490" s="62">
        <v>1.7330348787838163</v>
      </c>
      <c r="FK490" s="62">
        <v>12.78</v>
      </c>
      <c r="FL490" s="76">
        <v>1420</v>
      </c>
      <c r="FM490" s="76">
        <v>11.239391756337751</v>
      </c>
      <c r="FN490" s="76">
        <v>12.750999999999999</v>
      </c>
      <c r="FO490" s="76">
        <v>30</v>
      </c>
      <c r="FP490" s="76">
        <v>0.24312285382363436</v>
      </c>
      <c r="FQ490" s="76">
        <v>12.725999999999999</v>
      </c>
      <c r="FR490" s="76">
        <v>30</v>
      </c>
      <c r="FS490" s="76">
        <v>0.2482011928982365</v>
      </c>
      <c r="FT490" s="76">
        <v>12.702</v>
      </c>
      <c r="FU490" s="76">
        <v>20</v>
      </c>
      <c r="FV490" s="76">
        <v>0.16873355789229641</v>
      </c>
      <c r="FW490" s="76">
        <v>12.68</v>
      </c>
      <c r="FX490" s="76">
        <v>160265</v>
      </c>
      <c r="FY490" s="76">
        <v>1374.9860415871435</v>
      </c>
      <c r="FZ490" s="76">
        <v>12.672000000000001</v>
      </c>
      <c r="GA490" s="76">
        <v>25</v>
      </c>
      <c r="GB490" s="76">
        <v>0.2174343481980302</v>
      </c>
      <c r="GC490" s="62">
        <v>12.664999999999999</v>
      </c>
      <c r="GD490" s="62">
        <v>5</v>
      </c>
      <c r="GE490" s="62">
        <v>4.4016228756593764E-2</v>
      </c>
      <c r="GF490" s="62">
        <v>12.657999999999999</v>
      </c>
      <c r="GG490" s="62">
        <v>170</v>
      </c>
      <c r="GH490" s="62">
        <v>1.5130481762505428</v>
      </c>
      <c r="GI490" s="62">
        <v>12.651</v>
      </c>
      <c r="GJ490" s="62">
        <v>1475</v>
      </c>
      <c r="GK490" s="62">
        <v>13.24804151898743</v>
      </c>
      <c r="GL490" s="62">
        <v>12.64</v>
      </c>
      <c r="GM490" s="62">
        <v>5</v>
      </c>
      <c r="GN490" s="62">
        <v>4.5530795192326147E-2</v>
      </c>
      <c r="GO490" s="62">
        <v>12.63</v>
      </c>
      <c r="GP490" s="62">
        <v>15470</v>
      </c>
      <c r="GQ490" s="62">
        <v>142.16597448908774</v>
      </c>
      <c r="GR490" s="62">
        <v>12.624000000000001</v>
      </c>
      <c r="GS490" s="62">
        <v>0</v>
      </c>
      <c r="GT490" s="62">
        <v>0</v>
      </c>
      <c r="GU490" s="62">
        <v>12.619</v>
      </c>
      <c r="GV490" s="62">
        <v>10</v>
      </c>
      <c r="GW490" s="62">
        <v>9.2380539838391507E-2</v>
      </c>
      <c r="GX490" s="62">
        <v>12.614000000000001</v>
      </c>
      <c r="GY490" s="62">
        <v>0</v>
      </c>
      <c r="GZ490" s="62">
        <v>0</v>
      </c>
      <c r="HA490" s="62">
        <v>12.61</v>
      </c>
      <c r="HB490" s="62">
        <v>14015</v>
      </c>
      <c r="HC490" s="62">
        <v>128.40234420352974</v>
      </c>
      <c r="HD490" s="62">
        <v>12.61</v>
      </c>
      <c r="HE490" s="62">
        <v>0</v>
      </c>
      <c r="HF490" s="62">
        <v>0</v>
      </c>
      <c r="HG490" s="62">
        <v>0</v>
      </c>
      <c r="HH490" s="62">
        <v>0</v>
      </c>
      <c r="HI490" s="62">
        <v>0</v>
      </c>
      <c r="HJ490" s="62">
        <v>0</v>
      </c>
      <c r="HK490" s="62">
        <v>0</v>
      </c>
      <c r="HL490" s="62">
        <v>0</v>
      </c>
      <c r="HM490" s="62">
        <v>12.61</v>
      </c>
      <c r="HN490" s="62">
        <v>0</v>
      </c>
      <c r="HO490" s="62">
        <v>0</v>
      </c>
      <c r="HP490" s="62">
        <v>0</v>
      </c>
      <c r="HQ490" s="62">
        <v>0</v>
      </c>
      <c r="HR490" s="62">
        <v>0</v>
      </c>
    </row>
    <row r="491" spans="32:226" s="43" customFormat="1">
      <c r="AF491" s="54">
        <v>42718</v>
      </c>
      <c r="AG491" s="43">
        <v>13.629</v>
      </c>
      <c r="AH491" s="43">
        <v>73415</v>
      </c>
      <c r="AI491" s="43">
        <f t="shared" si="101"/>
        <v>73415</v>
      </c>
      <c r="AN491" s="43">
        <v>3.0257999999999998</v>
      </c>
      <c r="AS491" s="62">
        <v>42131</v>
      </c>
      <c r="AT491" s="62">
        <v>5489.659917213984</v>
      </c>
      <c r="AU491" s="62">
        <v>13.63</v>
      </c>
      <c r="AV491" s="62">
        <v>378845</v>
      </c>
      <c r="AW491" s="62">
        <v>167.18765210037321</v>
      </c>
      <c r="AX491" s="62">
        <v>13.34</v>
      </c>
      <c r="AY491" s="62">
        <v>175115</v>
      </c>
      <c r="AZ491" s="62">
        <v>121.8178909480381</v>
      </c>
      <c r="BA491" s="62">
        <v>13.67</v>
      </c>
      <c r="BB491" s="62">
        <v>87220</v>
      </c>
      <c r="BC491" s="62">
        <v>99.265388383215168</v>
      </c>
      <c r="BD491" s="62">
        <v>13.58</v>
      </c>
      <c r="BE491" s="62">
        <v>3390</v>
      </c>
      <c r="BF491" s="62">
        <v>3.1154491396712962</v>
      </c>
      <c r="BG491" s="62">
        <v>13.73</v>
      </c>
      <c r="BH491" s="62">
        <v>920</v>
      </c>
      <c r="BI491" s="62">
        <v>1.2441313988122473</v>
      </c>
      <c r="BJ491" s="62">
        <v>13.763</v>
      </c>
      <c r="BK491" s="62">
        <v>0</v>
      </c>
      <c r="BL491" s="62">
        <v>0</v>
      </c>
      <c r="BM491" s="62">
        <v>13.79</v>
      </c>
      <c r="BN491" s="62">
        <v>234465</v>
      </c>
      <c r="BO491" s="62">
        <v>414.25670141115194</v>
      </c>
      <c r="BP491" s="62">
        <v>13.798</v>
      </c>
      <c r="BQ491" s="62">
        <v>0</v>
      </c>
      <c r="BR491" s="62">
        <v>0</v>
      </c>
      <c r="BS491" s="62">
        <v>13.804</v>
      </c>
      <c r="BT491" s="62">
        <v>0</v>
      </c>
      <c r="BU491" s="62">
        <v>0</v>
      </c>
      <c r="BV491" s="62">
        <v>13.81</v>
      </c>
      <c r="BW491" s="62">
        <v>202530</v>
      </c>
      <c r="BX491" s="62">
        <v>473.33990938198576</v>
      </c>
      <c r="BY491" s="62">
        <v>13.81</v>
      </c>
      <c r="BZ491" s="62">
        <v>0</v>
      </c>
      <c r="CA491" s="62">
        <v>0</v>
      </c>
      <c r="CB491" s="62">
        <v>13.81</v>
      </c>
      <c r="CC491" s="62">
        <v>0</v>
      </c>
      <c r="CD491" s="62">
        <v>0</v>
      </c>
      <c r="CE491" s="62">
        <v>13.81</v>
      </c>
      <c r="CF491" s="62">
        <v>39050</v>
      </c>
      <c r="CG491" s="62">
        <v>112.7762983499055</v>
      </c>
      <c r="CH491" s="62">
        <v>0</v>
      </c>
      <c r="CI491" s="62">
        <v>0</v>
      </c>
      <c r="CJ491" s="62">
        <v>0</v>
      </c>
      <c r="CK491" s="62">
        <v>0</v>
      </c>
      <c r="CL491" s="62">
        <v>0</v>
      </c>
      <c r="CM491" s="62">
        <v>0</v>
      </c>
      <c r="CN491" s="62">
        <v>13.73</v>
      </c>
      <c r="CO491" s="62">
        <v>1930</v>
      </c>
      <c r="CP491" s="62">
        <v>6.6062793483567868</v>
      </c>
      <c r="CQ491" s="62">
        <v>0</v>
      </c>
      <c r="CR491" s="62">
        <v>0</v>
      </c>
      <c r="CS491" s="62">
        <v>0</v>
      </c>
      <c r="CT491" s="62">
        <v>0</v>
      </c>
      <c r="CU491" s="62">
        <v>0</v>
      </c>
      <c r="CV491" s="62">
        <v>0</v>
      </c>
      <c r="CW491" s="62">
        <v>0</v>
      </c>
      <c r="CX491" s="62">
        <v>378845</v>
      </c>
      <c r="CY491" s="62">
        <v>1475.8293425828394</v>
      </c>
      <c r="CZ491" s="62">
        <v>0</v>
      </c>
      <c r="DA491" s="62">
        <v>0</v>
      </c>
      <c r="DB491" s="62">
        <v>0</v>
      </c>
      <c r="DC491" s="62">
        <v>0</v>
      </c>
      <c r="DD491" s="62">
        <v>0</v>
      </c>
      <c r="DE491" s="62">
        <v>0</v>
      </c>
      <c r="DF491" s="62">
        <v>13.55</v>
      </c>
      <c r="DG491" s="62">
        <v>570</v>
      </c>
      <c r="DH491" s="62">
        <v>2.4845897246853195</v>
      </c>
      <c r="DI491" s="62">
        <v>0</v>
      </c>
      <c r="DJ491" s="62">
        <v>0</v>
      </c>
      <c r="DK491" s="62">
        <v>0</v>
      </c>
      <c r="DL491" s="62">
        <v>0</v>
      </c>
      <c r="DM491" s="62">
        <v>0</v>
      </c>
      <c r="DN491" s="62">
        <v>0</v>
      </c>
      <c r="DO491" s="62">
        <v>13.48</v>
      </c>
      <c r="DP491" s="62">
        <v>30875</v>
      </c>
      <c r="DQ491" s="62">
        <v>147.34182121053442</v>
      </c>
      <c r="DR491" s="62">
        <v>0</v>
      </c>
      <c r="DS491" s="62">
        <v>0</v>
      </c>
      <c r="DT491" s="62">
        <v>0</v>
      </c>
      <c r="DU491" s="62">
        <v>0</v>
      </c>
      <c r="DV491" s="62">
        <v>0</v>
      </c>
      <c r="DW491" s="62">
        <v>0</v>
      </c>
      <c r="DX491" s="62">
        <v>13.384</v>
      </c>
      <c r="DY491" s="62">
        <v>665</v>
      </c>
      <c r="DZ491" s="62">
        <v>3.4460193855678423</v>
      </c>
      <c r="EA491" s="62"/>
      <c r="EB491" s="62"/>
      <c r="EC491" s="62"/>
      <c r="ED491" s="62"/>
      <c r="EE491" s="62"/>
      <c r="EF491" s="62"/>
      <c r="EG491" s="62">
        <v>13.31</v>
      </c>
      <c r="EH491" s="62">
        <v>107160</v>
      </c>
      <c r="EI491" s="62">
        <v>594.30720426379025</v>
      </c>
      <c r="EJ491" s="62"/>
      <c r="EK491" s="62">
        <v>0</v>
      </c>
      <c r="EL491" s="62">
        <v>0</v>
      </c>
      <c r="EM491" s="62">
        <v>0</v>
      </c>
      <c r="EN491" s="62">
        <v>0</v>
      </c>
      <c r="EO491" s="62">
        <v>0</v>
      </c>
      <c r="EP491" s="62">
        <v>13.27</v>
      </c>
      <c r="EQ491" s="62">
        <v>4980</v>
      </c>
      <c r="ER491" s="62">
        <v>29.286882051343614</v>
      </c>
      <c r="ES491" s="62">
        <v>13.23</v>
      </c>
      <c r="ET491" s="62">
        <v>3265</v>
      </c>
      <c r="EU491" s="62">
        <v>20.252481248675096</v>
      </c>
      <c r="EV491" s="62">
        <v>13.2</v>
      </c>
      <c r="EW491" s="62">
        <v>160</v>
      </c>
      <c r="EX491" s="62">
        <v>1.040652401133533</v>
      </c>
      <c r="EY491" s="62">
        <v>13.14</v>
      </c>
      <c r="EZ491" s="62">
        <v>102215</v>
      </c>
      <c r="FA491" s="62">
        <v>693.30406791618611</v>
      </c>
      <c r="FB491" s="62">
        <v>13.093999999999999</v>
      </c>
      <c r="FC491" s="62">
        <v>0</v>
      </c>
      <c r="FD491" s="62">
        <v>0</v>
      </c>
      <c r="FE491" s="62">
        <v>13.052</v>
      </c>
      <c r="FF491" s="62">
        <v>85</v>
      </c>
      <c r="FG491" s="62">
        <v>0.61809436210087021</v>
      </c>
      <c r="FH491" s="62">
        <v>13.013</v>
      </c>
      <c r="FI491" s="62">
        <v>0</v>
      </c>
      <c r="FJ491" s="62">
        <v>0</v>
      </c>
      <c r="FK491" s="62">
        <v>12.98</v>
      </c>
      <c r="FL491" s="76">
        <v>2115</v>
      </c>
      <c r="FM491" s="76">
        <v>16.29953464075906</v>
      </c>
      <c r="FN491" s="76">
        <v>12.946</v>
      </c>
      <c r="FO491" s="76">
        <v>0</v>
      </c>
      <c r="FP491" s="76">
        <v>0</v>
      </c>
      <c r="FQ491" s="76">
        <v>12.914999999999999</v>
      </c>
      <c r="FR491" s="76">
        <v>0</v>
      </c>
      <c r="FS491" s="76">
        <v>0</v>
      </c>
      <c r="FT491" s="76">
        <v>12.885999999999999</v>
      </c>
      <c r="FU491" s="76">
        <v>0</v>
      </c>
      <c r="FV491" s="76">
        <v>0</v>
      </c>
      <c r="FW491" s="76">
        <v>12.86</v>
      </c>
      <c r="FX491" s="76">
        <v>108580</v>
      </c>
      <c r="FY491" s="76">
        <v>906.34941249032045</v>
      </c>
      <c r="FZ491" s="76">
        <v>12.855</v>
      </c>
      <c r="GA491" s="76">
        <v>0</v>
      </c>
      <c r="GB491" s="76">
        <v>0</v>
      </c>
      <c r="GC491" s="62">
        <v>12.850999999999999</v>
      </c>
      <c r="GD491" s="62">
        <v>0</v>
      </c>
      <c r="GE491" s="62">
        <v>0</v>
      </c>
      <c r="GF491" s="62">
        <v>12.847</v>
      </c>
      <c r="GG491" s="62">
        <v>0</v>
      </c>
      <c r="GH491" s="62">
        <v>0</v>
      </c>
      <c r="GI491" s="62">
        <v>12.843</v>
      </c>
      <c r="GJ491" s="62">
        <v>85</v>
      </c>
      <c r="GK491" s="62">
        <v>0.74092609435010581</v>
      </c>
      <c r="GL491" s="62">
        <v>12.836</v>
      </c>
      <c r="GM491" s="62">
        <v>0</v>
      </c>
      <c r="GN491" s="62">
        <v>0</v>
      </c>
      <c r="GO491" s="62">
        <v>12.83</v>
      </c>
      <c r="GP491" s="62">
        <v>4880</v>
      </c>
      <c r="GQ491" s="62">
        <v>43.419445245778299</v>
      </c>
      <c r="GR491" s="62">
        <v>12.824</v>
      </c>
      <c r="GS491" s="62">
        <v>0</v>
      </c>
      <c r="GT491" s="62">
        <v>0</v>
      </c>
      <c r="GU491" s="62">
        <v>12.818999999999999</v>
      </c>
      <c r="GV491" s="62">
        <v>25</v>
      </c>
      <c r="GW491" s="62">
        <v>0.22319877689895623</v>
      </c>
      <c r="GX491" s="62">
        <v>12.814</v>
      </c>
      <c r="GY491" s="62">
        <v>0</v>
      </c>
      <c r="GZ491" s="62">
        <v>0</v>
      </c>
      <c r="HA491" s="62">
        <v>12.81</v>
      </c>
      <c r="HB491" s="62">
        <v>17550</v>
      </c>
      <c r="HC491" s="62">
        <v>155.10654435750976</v>
      </c>
      <c r="HD491" s="62">
        <v>12.81</v>
      </c>
      <c r="HE491" s="62">
        <v>0</v>
      </c>
      <c r="HF491" s="62">
        <v>0</v>
      </c>
      <c r="HG491" s="62">
        <v>0</v>
      </c>
      <c r="HH491" s="62">
        <v>0</v>
      </c>
      <c r="HI491" s="62">
        <v>0</v>
      </c>
      <c r="HJ491" s="62">
        <v>0</v>
      </c>
      <c r="HK491" s="62">
        <v>0</v>
      </c>
      <c r="HL491" s="62">
        <v>0</v>
      </c>
      <c r="HM491" s="62">
        <v>12.81</v>
      </c>
      <c r="HN491" s="62">
        <v>0</v>
      </c>
      <c r="HO491" s="62">
        <v>0</v>
      </c>
      <c r="HP491" s="62">
        <v>0</v>
      </c>
      <c r="HQ491" s="62">
        <v>0</v>
      </c>
      <c r="HR491" s="62">
        <v>0</v>
      </c>
    </row>
    <row r="492" spans="32:226" s="43" customFormat="1">
      <c r="AF492" s="54">
        <v>42719</v>
      </c>
      <c r="AG492" s="43">
        <v>13.631</v>
      </c>
      <c r="AH492" s="43">
        <v>57805</v>
      </c>
      <c r="AI492" s="43">
        <f t="shared" si="101"/>
        <v>57805</v>
      </c>
      <c r="AN492" s="43">
        <v>3.0347</v>
      </c>
      <c r="AS492" s="62">
        <v>42130</v>
      </c>
      <c r="AT492" s="62">
        <v>3841.1008682897682</v>
      </c>
      <c r="AU492" s="62">
        <v>13.5</v>
      </c>
      <c r="AV492" s="62">
        <v>244495</v>
      </c>
      <c r="AW492" s="62">
        <v>110.43031373512581</v>
      </c>
      <c r="AX492" s="62">
        <v>13.327999999999999</v>
      </c>
      <c r="AY492" s="62">
        <v>237745</v>
      </c>
      <c r="AZ492" s="62">
        <v>167.49972837434683</v>
      </c>
      <c r="BA492" s="62">
        <v>13.59</v>
      </c>
      <c r="BB492" s="62">
        <v>215605</v>
      </c>
      <c r="BC492" s="62">
        <v>247.13448415551647</v>
      </c>
      <c r="BD492" s="62">
        <v>13.52</v>
      </c>
      <c r="BE492" s="62">
        <v>585</v>
      </c>
      <c r="BF492" s="62">
        <v>0.54261151411100772</v>
      </c>
      <c r="BG492" s="62">
        <v>13.65</v>
      </c>
      <c r="BH492" s="62">
        <v>855</v>
      </c>
      <c r="BI492" s="62">
        <v>1.1626960482593396</v>
      </c>
      <c r="BJ492" s="62">
        <v>13.677</v>
      </c>
      <c r="BK492" s="62">
        <v>180</v>
      </c>
      <c r="BL492" s="62">
        <v>0.28066075644736349</v>
      </c>
      <c r="BM492" s="62">
        <v>13.7</v>
      </c>
      <c r="BN492" s="62">
        <v>170100</v>
      </c>
      <c r="BO492" s="62">
        <v>301.69157657279612</v>
      </c>
      <c r="BP492" s="62">
        <v>13.7</v>
      </c>
      <c r="BQ492" s="62">
        <v>0</v>
      </c>
      <c r="BR492" s="62">
        <v>0</v>
      </c>
      <c r="BS492" s="62">
        <v>13.7</v>
      </c>
      <c r="BT492" s="62">
        <v>700</v>
      </c>
      <c r="BU492" s="62">
        <v>1.4996447081793109</v>
      </c>
      <c r="BV492" s="62">
        <v>13.7</v>
      </c>
      <c r="BW492" s="62">
        <v>12005</v>
      </c>
      <c r="BX492" s="62">
        <v>28.135177783885602</v>
      </c>
      <c r="BY492" s="62">
        <v>13.696</v>
      </c>
      <c r="BZ492" s="62">
        <v>320</v>
      </c>
      <c r="CA492" s="62">
        <v>0.80724671212147048</v>
      </c>
      <c r="CB492" s="62">
        <v>13.693</v>
      </c>
      <c r="CC492" s="62">
        <v>40</v>
      </c>
      <c r="CD492" s="62">
        <v>0.10825775597233239</v>
      </c>
      <c r="CE492" s="62">
        <v>13.69</v>
      </c>
      <c r="CF492" s="62">
        <v>24700</v>
      </c>
      <c r="CG492" s="62">
        <v>71.494752308810291</v>
      </c>
      <c r="CH492" s="62">
        <v>0</v>
      </c>
      <c r="CI492" s="62">
        <v>0</v>
      </c>
      <c r="CJ492" s="62">
        <v>0</v>
      </c>
      <c r="CK492" s="62">
        <v>0</v>
      </c>
      <c r="CL492" s="62">
        <v>0</v>
      </c>
      <c r="CM492" s="62">
        <v>0</v>
      </c>
      <c r="CN492" s="62">
        <v>13.61</v>
      </c>
      <c r="CO492" s="62">
        <v>3970</v>
      </c>
      <c r="CP492" s="62">
        <v>13.615044624013331</v>
      </c>
      <c r="CQ492" s="62">
        <v>0</v>
      </c>
      <c r="CR492" s="62">
        <v>0</v>
      </c>
      <c r="CS492" s="62">
        <v>0</v>
      </c>
      <c r="CT492" s="62">
        <v>0</v>
      </c>
      <c r="CU492" s="62">
        <v>0</v>
      </c>
      <c r="CV492" s="62">
        <v>0</v>
      </c>
      <c r="CW492" s="62">
        <v>0</v>
      </c>
      <c r="CX492" s="62">
        <v>244495</v>
      </c>
      <c r="CY492" s="62">
        <v>954.35687895089723</v>
      </c>
      <c r="CZ492" s="62">
        <v>0</v>
      </c>
      <c r="DA492" s="62">
        <v>0</v>
      </c>
      <c r="DB492" s="62">
        <v>0</v>
      </c>
      <c r="DC492" s="62">
        <v>0</v>
      </c>
      <c r="DD492" s="62">
        <v>0</v>
      </c>
      <c r="DE492" s="62">
        <v>0</v>
      </c>
      <c r="DF492" s="62">
        <v>13.430999999999999</v>
      </c>
      <c r="DG492" s="62">
        <v>295</v>
      </c>
      <c r="DH492" s="62">
        <v>1.2880586614295593</v>
      </c>
      <c r="DI492" s="62">
        <v>0</v>
      </c>
      <c r="DJ492" s="62">
        <v>0</v>
      </c>
      <c r="DK492" s="62">
        <v>0</v>
      </c>
      <c r="DL492" s="62">
        <v>0</v>
      </c>
      <c r="DM492" s="62">
        <v>0</v>
      </c>
      <c r="DN492" s="62">
        <v>0</v>
      </c>
      <c r="DO492" s="62">
        <v>13.38</v>
      </c>
      <c r="DP492" s="62">
        <v>14000</v>
      </c>
      <c r="DQ492" s="62">
        <v>66.890130606136722</v>
      </c>
      <c r="DR492" s="62">
        <v>0</v>
      </c>
      <c r="DS492" s="62">
        <v>0</v>
      </c>
      <c r="DT492" s="62">
        <v>0</v>
      </c>
      <c r="DU492" s="62">
        <v>0</v>
      </c>
      <c r="DV492" s="62">
        <v>0</v>
      </c>
      <c r="DW492" s="62">
        <v>0</v>
      </c>
      <c r="DX492" s="62">
        <v>13.31</v>
      </c>
      <c r="DY492" s="62">
        <v>150</v>
      </c>
      <c r="DZ492" s="62">
        <v>0.77763870495580312</v>
      </c>
      <c r="EA492" s="62"/>
      <c r="EB492" s="62"/>
      <c r="EC492" s="62"/>
      <c r="ED492" s="62"/>
      <c r="EE492" s="62"/>
      <c r="EF492" s="62"/>
      <c r="EG492" s="62">
        <v>13.24</v>
      </c>
      <c r="EH492" s="62">
        <v>104785</v>
      </c>
      <c r="EI492" s="62">
        <v>581.32223655491316</v>
      </c>
      <c r="EJ492" s="62"/>
      <c r="EK492" s="62">
        <v>0</v>
      </c>
      <c r="EL492" s="62">
        <v>0</v>
      </c>
      <c r="EM492" s="62">
        <v>0</v>
      </c>
      <c r="EN492" s="62">
        <v>0</v>
      </c>
      <c r="EO492" s="62">
        <v>0</v>
      </c>
      <c r="EP492" s="62">
        <v>13.21</v>
      </c>
      <c r="EQ492" s="62">
        <v>2165</v>
      </c>
      <c r="ER492" s="62">
        <v>12.732196808536122</v>
      </c>
      <c r="ES492" s="62">
        <v>13.18</v>
      </c>
      <c r="ET492" s="62">
        <v>3100</v>
      </c>
      <c r="EU492" s="62">
        <v>19.222525220389635</v>
      </c>
      <c r="EV492" s="62">
        <v>13.131</v>
      </c>
      <c r="EW492" s="62">
        <v>30</v>
      </c>
      <c r="EX492" s="62">
        <v>0.19520443177291116</v>
      </c>
      <c r="EY492" s="62">
        <v>13.09</v>
      </c>
      <c r="EZ492" s="62">
        <v>24800</v>
      </c>
      <c r="FA492" s="62">
        <v>168.16558558835806</v>
      </c>
      <c r="FB492" s="62">
        <v>13.055</v>
      </c>
      <c r="FC492" s="62">
        <v>0</v>
      </c>
      <c r="FD492" s="62">
        <v>0</v>
      </c>
      <c r="FE492" s="62">
        <v>13.023999999999999</v>
      </c>
      <c r="FF492" s="62">
        <v>0</v>
      </c>
      <c r="FG492" s="62">
        <v>0</v>
      </c>
      <c r="FH492" s="62">
        <v>12.994999999999999</v>
      </c>
      <c r="FI492" s="62">
        <v>80</v>
      </c>
      <c r="FJ492" s="62">
        <v>0.59921198800489306</v>
      </c>
      <c r="FK492" s="62">
        <v>12.97</v>
      </c>
      <c r="FL492" s="76">
        <v>1335</v>
      </c>
      <c r="FM492" s="76">
        <v>10.267112861746146</v>
      </c>
      <c r="FN492" s="76">
        <v>12.952999999999999</v>
      </c>
      <c r="FO492" s="76">
        <v>0</v>
      </c>
      <c r="FP492" s="76">
        <v>0</v>
      </c>
      <c r="FQ492" s="76">
        <v>12.938000000000001</v>
      </c>
      <c r="FR492" s="76">
        <v>10</v>
      </c>
      <c r="FS492" s="76">
        <v>8.0213639369504527E-2</v>
      </c>
      <c r="FT492" s="76">
        <v>12.923</v>
      </c>
      <c r="FU492" s="76">
        <v>0</v>
      </c>
      <c r="FV492" s="76">
        <v>0</v>
      </c>
      <c r="FW492" s="76">
        <v>12.91</v>
      </c>
      <c r="FX492" s="76">
        <v>121360</v>
      </c>
      <c r="FY492" s="76">
        <v>1007.314390578507</v>
      </c>
      <c r="FZ492" s="76">
        <v>12.904</v>
      </c>
      <c r="GA492" s="76">
        <v>0</v>
      </c>
      <c r="GB492" s="76">
        <v>0</v>
      </c>
      <c r="GC492" s="62">
        <v>12.898</v>
      </c>
      <c r="GD492" s="62">
        <v>0</v>
      </c>
      <c r="GE492" s="62">
        <v>0</v>
      </c>
      <c r="GF492" s="62">
        <v>12.891999999999999</v>
      </c>
      <c r="GG492" s="62">
        <v>0</v>
      </c>
      <c r="GH492" s="62">
        <v>0</v>
      </c>
      <c r="GI492" s="62">
        <v>12.887</v>
      </c>
      <c r="GJ492" s="62">
        <v>440</v>
      </c>
      <c r="GK492" s="62">
        <v>3.8132142250533345</v>
      </c>
      <c r="GL492" s="62">
        <v>12.878</v>
      </c>
      <c r="GM492" s="62">
        <v>0</v>
      </c>
      <c r="GN492" s="62">
        <v>0</v>
      </c>
      <c r="GO492" s="62">
        <v>12.87</v>
      </c>
      <c r="GP492" s="62">
        <v>2750</v>
      </c>
      <c r="GQ492" s="62">
        <v>24.322606432462983</v>
      </c>
      <c r="GR492" s="62">
        <v>12.867000000000001</v>
      </c>
      <c r="GS492" s="62">
        <v>0</v>
      </c>
      <c r="GT492" s="62">
        <v>0</v>
      </c>
      <c r="GU492" s="62">
        <v>12.864000000000001</v>
      </c>
      <c r="GV492" s="62">
        <v>105</v>
      </c>
      <c r="GW492" s="62">
        <v>0.93108850300902601</v>
      </c>
      <c r="GX492" s="62">
        <v>12.862</v>
      </c>
      <c r="GY492" s="62">
        <v>0</v>
      </c>
      <c r="GZ492" s="62">
        <v>0</v>
      </c>
      <c r="HA492" s="62">
        <v>12.86</v>
      </c>
      <c r="HB492" s="62">
        <v>5065</v>
      </c>
      <c r="HC492" s="62">
        <v>44.420379484640641</v>
      </c>
      <c r="HD492" s="62">
        <v>12.86</v>
      </c>
      <c r="HE492" s="62">
        <v>0</v>
      </c>
      <c r="HF492" s="62">
        <v>0</v>
      </c>
      <c r="HG492" s="62">
        <v>0</v>
      </c>
      <c r="HH492" s="62">
        <v>0</v>
      </c>
      <c r="HI492" s="62">
        <v>0</v>
      </c>
      <c r="HJ492" s="62">
        <v>0</v>
      </c>
      <c r="HK492" s="62">
        <v>0</v>
      </c>
      <c r="HL492" s="62">
        <v>0</v>
      </c>
      <c r="HM492" s="62">
        <v>12.86</v>
      </c>
      <c r="HN492" s="62">
        <v>0</v>
      </c>
      <c r="HO492" s="62">
        <v>0</v>
      </c>
      <c r="HP492" s="62">
        <v>0</v>
      </c>
      <c r="HQ492" s="62">
        <v>0</v>
      </c>
      <c r="HR492" s="62">
        <v>0</v>
      </c>
    </row>
    <row r="493" spans="32:226" s="43" customFormat="1">
      <c r="AF493" s="54">
        <v>42720</v>
      </c>
      <c r="AG493" s="43">
        <v>13.632999999999999</v>
      </c>
      <c r="AH493" s="43">
        <v>35425</v>
      </c>
      <c r="AI493" s="43">
        <f t="shared" si="101"/>
        <v>35425</v>
      </c>
      <c r="AN493" s="43">
        <v>3.0562</v>
      </c>
      <c r="AS493" s="62">
        <v>42129</v>
      </c>
      <c r="AT493" s="62">
        <v>3243.4115626619132</v>
      </c>
      <c r="AU493" s="62">
        <v>13.51</v>
      </c>
      <c r="AV493" s="62">
        <v>231715</v>
      </c>
      <c r="AW493" s="62">
        <v>106.4553779930327</v>
      </c>
      <c r="AX493" s="62">
        <v>13.295</v>
      </c>
      <c r="AY493" s="62">
        <v>153150</v>
      </c>
      <c r="AZ493" s="62">
        <v>108.82686357815443</v>
      </c>
      <c r="BA493" s="62">
        <v>13.54</v>
      </c>
      <c r="BB493" s="62">
        <v>39885</v>
      </c>
      <c r="BC493" s="62">
        <v>45.833889417869607</v>
      </c>
      <c r="BD493" s="62">
        <v>13.47</v>
      </c>
      <c r="BE493" s="62">
        <v>440</v>
      </c>
      <c r="BF493" s="62">
        <v>0.41010661076352889</v>
      </c>
      <c r="BG493" s="62">
        <v>13.61</v>
      </c>
      <c r="BH493" s="62">
        <v>1600</v>
      </c>
      <c r="BI493" s="62">
        <v>2.1776929583120013</v>
      </c>
      <c r="BJ493" s="62">
        <v>13.63</v>
      </c>
      <c r="BK493" s="62">
        <v>1195</v>
      </c>
      <c r="BL493" s="62">
        <v>1.8631121709578429</v>
      </c>
      <c r="BM493" s="62">
        <v>13.68</v>
      </c>
      <c r="BN493" s="62">
        <v>119175</v>
      </c>
      <c r="BO493" s="62">
        <v>211.08715771473402</v>
      </c>
      <c r="BP493" s="62">
        <v>13.7</v>
      </c>
      <c r="BQ493" s="62">
        <v>2310</v>
      </c>
      <c r="BR493" s="62">
        <v>4.5280442403435002</v>
      </c>
      <c r="BS493" s="62">
        <v>13.695</v>
      </c>
      <c r="BT493" s="62">
        <v>0</v>
      </c>
      <c r="BU493" s="62">
        <v>0</v>
      </c>
      <c r="BV493" s="62">
        <v>13.69</v>
      </c>
      <c r="BW493" s="62">
        <v>17130</v>
      </c>
      <c r="BX493" s="62">
        <v>40.0242312639338</v>
      </c>
      <c r="BY493" s="62">
        <v>13.686</v>
      </c>
      <c r="BZ493" s="62">
        <v>0</v>
      </c>
      <c r="CA493" s="62">
        <v>0</v>
      </c>
      <c r="CB493" s="62">
        <v>13.683</v>
      </c>
      <c r="CC493" s="62">
        <v>0</v>
      </c>
      <c r="CD493" s="62">
        <v>0</v>
      </c>
      <c r="CE493" s="62">
        <v>13.68</v>
      </c>
      <c r="CF493" s="62">
        <v>33230</v>
      </c>
      <c r="CG493" s="62">
        <v>95.804920422825163</v>
      </c>
      <c r="CH493" s="62">
        <v>0</v>
      </c>
      <c r="CI493" s="62">
        <v>0</v>
      </c>
      <c r="CJ493" s="62">
        <v>0</v>
      </c>
      <c r="CK493" s="62">
        <v>0</v>
      </c>
      <c r="CL493" s="62">
        <v>0</v>
      </c>
      <c r="CM493" s="62">
        <v>0</v>
      </c>
      <c r="CN493" s="62">
        <v>13.61</v>
      </c>
      <c r="CO493" s="62">
        <v>3525</v>
      </c>
      <c r="CP493" s="62">
        <v>12.031411490762904</v>
      </c>
      <c r="CQ493" s="62">
        <v>13.69</v>
      </c>
      <c r="CR493" s="62">
        <v>0</v>
      </c>
      <c r="CS493" s="62">
        <v>0</v>
      </c>
      <c r="CT493" s="62">
        <v>0</v>
      </c>
      <c r="CU493" s="62">
        <v>0</v>
      </c>
      <c r="CV493" s="62">
        <v>0</v>
      </c>
      <c r="CW493" s="62">
        <v>0</v>
      </c>
      <c r="CX493" s="62">
        <v>231715</v>
      </c>
      <c r="CY493" s="62">
        <v>899.59408487436247</v>
      </c>
      <c r="CZ493" s="62">
        <v>0</v>
      </c>
      <c r="DA493" s="62">
        <v>0</v>
      </c>
      <c r="DB493" s="62">
        <v>0</v>
      </c>
      <c r="DC493" s="62">
        <v>0</v>
      </c>
      <c r="DD493" s="62">
        <v>0</v>
      </c>
      <c r="DE493" s="62">
        <v>0</v>
      </c>
      <c r="DF493" s="62">
        <v>13.44</v>
      </c>
      <c r="DG493" s="62">
        <v>165</v>
      </c>
      <c r="DH493" s="62">
        <v>0.71633136462258729</v>
      </c>
      <c r="DI493" s="62">
        <v>0</v>
      </c>
      <c r="DJ493" s="62">
        <v>0</v>
      </c>
      <c r="DK493" s="62">
        <v>0</v>
      </c>
      <c r="DL493" s="62">
        <v>0</v>
      </c>
      <c r="DM493" s="62">
        <v>0</v>
      </c>
      <c r="DN493" s="62">
        <v>0</v>
      </c>
      <c r="DO493" s="62">
        <v>13.39</v>
      </c>
      <c r="DP493" s="62">
        <v>5365</v>
      </c>
      <c r="DQ493" s="62">
        <v>25.479998363590632</v>
      </c>
      <c r="DR493" s="62">
        <v>0</v>
      </c>
      <c r="DS493" s="62">
        <v>0</v>
      </c>
      <c r="DT493" s="62">
        <v>0</v>
      </c>
      <c r="DU493" s="62">
        <v>0</v>
      </c>
      <c r="DV493" s="62">
        <v>0</v>
      </c>
      <c r="DW493" s="62">
        <v>0</v>
      </c>
      <c r="DX493" s="62">
        <v>13.32</v>
      </c>
      <c r="DY493" s="62">
        <v>1150</v>
      </c>
      <c r="DZ493" s="62">
        <v>5.924984040567117</v>
      </c>
      <c r="EA493" s="62"/>
      <c r="EB493" s="62"/>
      <c r="EC493" s="62"/>
      <c r="ED493" s="62"/>
      <c r="EE493" s="62"/>
      <c r="EF493" s="62"/>
      <c r="EG493" s="62">
        <v>13.22</v>
      </c>
      <c r="EH493" s="62">
        <v>72150</v>
      </c>
      <c r="EI493" s="62">
        <v>398.1107219767004</v>
      </c>
      <c r="EJ493" s="62"/>
      <c r="EK493" s="62">
        <v>0</v>
      </c>
      <c r="EL493" s="62">
        <v>0</v>
      </c>
      <c r="EM493" s="62">
        <v>0</v>
      </c>
      <c r="EN493" s="62">
        <v>0</v>
      </c>
      <c r="EO493" s="62">
        <v>0</v>
      </c>
      <c r="EP493" s="62">
        <v>13.19</v>
      </c>
      <c r="EQ493" s="62">
        <v>6910</v>
      </c>
      <c r="ER493" s="62">
        <v>40.414572723750766</v>
      </c>
      <c r="ES493" s="62">
        <v>13.15</v>
      </c>
      <c r="ET493" s="62">
        <v>6045</v>
      </c>
      <c r="EU493" s="62">
        <v>37.289890444913965</v>
      </c>
      <c r="EV493" s="62">
        <v>13.106</v>
      </c>
      <c r="EW493" s="62">
        <v>1240</v>
      </c>
      <c r="EX493" s="62">
        <v>8.0249239735091784</v>
      </c>
      <c r="EY493" s="62">
        <v>13.07</v>
      </c>
      <c r="EZ493" s="62">
        <v>27010</v>
      </c>
      <c r="FA493" s="62">
        <v>182.12173603596281</v>
      </c>
      <c r="FB493" s="62">
        <v>13.032</v>
      </c>
      <c r="FC493" s="62">
        <v>0</v>
      </c>
      <c r="FD493" s="62">
        <v>0</v>
      </c>
      <c r="FE493" s="62">
        <v>12.999000000000001</v>
      </c>
      <c r="FF493" s="62">
        <v>0</v>
      </c>
      <c r="FG493" s="62">
        <v>0</v>
      </c>
      <c r="FH493" s="62">
        <v>12.967000000000001</v>
      </c>
      <c r="FI493" s="62">
        <v>0</v>
      </c>
      <c r="FJ493" s="62">
        <v>0</v>
      </c>
      <c r="FK493" s="62">
        <v>12.94</v>
      </c>
      <c r="FL493" s="76">
        <v>2900</v>
      </c>
      <c r="FM493" s="76">
        <v>22.187654770375161</v>
      </c>
      <c r="FN493" s="76">
        <v>12.92</v>
      </c>
      <c r="FO493" s="76">
        <v>1500</v>
      </c>
      <c r="FP493" s="76">
        <v>11.739335818481454</v>
      </c>
      <c r="FQ493" s="76">
        <v>12.901999999999999</v>
      </c>
      <c r="FR493" s="76">
        <v>0</v>
      </c>
      <c r="FS493" s="76">
        <v>0</v>
      </c>
      <c r="FT493" s="76">
        <v>12.885</v>
      </c>
      <c r="FU493" s="76">
        <v>0</v>
      </c>
      <c r="FV493" s="76">
        <v>0</v>
      </c>
      <c r="FW493" s="76">
        <v>12.87</v>
      </c>
      <c r="FX493" s="76">
        <v>96180</v>
      </c>
      <c r="FY493" s="76">
        <v>794.74373664571669</v>
      </c>
      <c r="FZ493" s="76">
        <v>12.864000000000001</v>
      </c>
      <c r="GA493" s="76">
        <v>0</v>
      </c>
      <c r="GB493" s="76">
        <v>0</v>
      </c>
      <c r="GC493" s="62">
        <v>12.858000000000001</v>
      </c>
      <c r="GD493" s="62">
        <v>0</v>
      </c>
      <c r="GE493" s="62">
        <v>0</v>
      </c>
      <c r="GF493" s="62">
        <v>12.852</v>
      </c>
      <c r="GG493" s="62">
        <v>0</v>
      </c>
      <c r="GH493" s="62">
        <v>0</v>
      </c>
      <c r="GI493" s="62">
        <v>12.847</v>
      </c>
      <c r="GJ493" s="62">
        <v>100</v>
      </c>
      <c r="GK493" s="62">
        <v>0.86297749479323105</v>
      </c>
      <c r="GL493" s="62">
        <v>12.837999999999999</v>
      </c>
      <c r="GM493" s="62">
        <v>0</v>
      </c>
      <c r="GN493" s="62">
        <v>0</v>
      </c>
      <c r="GO493" s="62">
        <v>12.83</v>
      </c>
      <c r="GP493" s="62">
        <v>4005</v>
      </c>
      <c r="GQ493" s="62">
        <v>35.282617574545732</v>
      </c>
      <c r="GR493" s="62">
        <v>12.827</v>
      </c>
      <c r="GS493" s="62">
        <v>0</v>
      </c>
      <c r="GT493" s="62">
        <v>0</v>
      </c>
      <c r="GU493" s="62">
        <v>12.824</v>
      </c>
      <c r="GV493" s="62">
        <v>65</v>
      </c>
      <c r="GW493" s="62">
        <v>0.57427816237686502</v>
      </c>
      <c r="GX493" s="62">
        <v>12.821999999999999</v>
      </c>
      <c r="GY493" s="62">
        <v>0</v>
      </c>
      <c r="GZ493" s="62">
        <v>0</v>
      </c>
      <c r="HA493" s="62">
        <v>12.82</v>
      </c>
      <c r="HB493" s="62">
        <v>17310</v>
      </c>
      <c r="HC493" s="62">
        <v>151.30091053595547</v>
      </c>
      <c r="HD493" s="62">
        <v>12.82</v>
      </c>
      <c r="HE493" s="62">
        <v>0</v>
      </c>
      <c r="HF493" s="62">
        <v>0</v>
      </c>
      <c r="HG493" s="62">
        <v>0</v>
      </c>
      <c r="HH493" s="62">
        <v>0</v>
      </c>
      <c r="HI493" s="62">
        <v>0</v>
      </c>
      <c r="HJ493" s="62">
        <v>0</v>
      </c>
      <c r="HK493" s="62">
        <v>0</v>
      </c>
      <c r="HL493" s="62">
        <v>0</v>
      </c>
      <c r="HM493" s="62">
        <v>12.82</v>
      </c>
      <c r="HN493" s="62">
        <v>0</v>
      </c>
      <c r="HO493" s="62">
        <v>0</v>
      </c>
      <c r="HP493" s="62">
        <v>0</v>
      </c>
      <c r="HQ493" s="62">
        <v>0</v>
      </c>
      <c r="HR493" s="62">
        <v>0</v>
      </c>
    </row>
    <row r="494" spans="32:226" s="43" customFormat="1">
      <c r="AF494" s="54">
        <v>42723</v>
      </c>
      <c r="AG494" s="43">
        <v>13.631</v>
      </c>
      <c r="AH494" s="43">
        <v>41265</v>
      </c>
      <c r="AI494" s="43">
        <f t="shared" si="101"/>
        <v>41265</v>
      </c>
      <c r="AN494" s="43">
        <v>3.0865</v>
      </c>
      <c r="AS494" s="62">
        <v>42128</v>
      </c>
      <c r="AT494" s="62">
        <v>2203.825115425665</v>
      </c>
      <c r="AU494" s="62">
        <v>13.55</v>
      </c>
      <c r="AV494" s="62">
        <v>173600</v>
      </c>
      <c r="AW494" s="62">
        <v>80.825275867690408</v>
      </c>
      <c r="AX494" s="62">
        <v>13.295999999999999</v>
      </c>
      <c r="AY494" s="62">
        <v>101315</v>
      </c>
      <c r="AZ494" s="62">
        <v>72.363870740214949</v>
      </c>
      <c r="BA494" s="62">
        <v>13.57</v>
      </c>
      <c r="BB494" s="62">
        <v>69465</v>
      </c>
      <c r="BC494" s="62">
        <v>79.717608373824277</v>
      </c>
      <c r="BD494" s="62">
        <v>13.48</v>
      </c>
      <c r="BE494" s="62">
        <v>1420</v>
      </c>
      <c r="BF494" s="62">
        <v>1.325129548191543</v>
      </c>
      <c r="BG494" s="62">
        <v>13.61</v>
      </c>
      <c r="BH494" s="62">
        <v>5125</v>
      </c>
      <c r="BI494" s="62">
        <v>6.9578068051384312</v>
      </c>
      <c r="BJ494" s="62">
        <v>13.648</v>
      </c>
      <c r="BK494" s="62">
        <v>200</v>
      </c>
      <c r="BL494" s="62">
        <v>0.31062153547046634</v>
      </c>
      <c r="BM494" s="62">
        <v>13.68</v>
      </c>
      <c r="BN494" s="62">
        <v>137980</v>
      </c>
      <c r="BO494" s="62">
        <v>243.30415775252547</v>
      </c>
      <c r="BP494" s="62">
        <v>13.691000000000001</v>
      </c>
      <c r="BQ494" s="62">
        <v>500</v>
      </c>
      <c r="BR494" s="62">
        <v>0.97524784504942952</v>
      </c>
      <c r="BS494" s="62">
        <v>13.7</v>
      </c>
      <c r="BT494" s="62">
        <v>100</v>
      </c>
      <c r="BU494" s="62">
        <v>0.21245806415418741</v>
      </c>
      <c r="BV494" s="62">
        <v>13.69</v>
      </c>
      <c r="BW494" s="62">
        <v>22665</v>
      </c>
      <c r="BX494" s="62">
        <v>52.638059853940177</v>
      </c>
      <c r="BY494" s="62">
        <v>13.68</v>
      </c>
      <c r="BZ494" s="62">
        <v>320</v>
      </c>
      <c r="CA494" s="62">
        <v>0.79948389519047658</v>
      </c>
      <c r="CB494" s="62">
        <v>13.67</v>
      </c>
      <c r="CC494" s="62">
        <v>600</v>
      </c>
      <c r="CD494" s="62">
        <v>1.6074788882098392</v>
      </c>
      <c r="CE494" s="62">
        <v>13.69</v>
      </c>
      <c r="CF494" s="62">
        <v>18525</v>
      </c>
      <c r="CG494" s="62">
        <v>53.028232460974642</v>
      </c>
      <c r="CH494" s="62">
        <v>0</v>
      </c>
      <c r="CI494" s="62">
        <v>0</v>
      </c>
      <c r="CJ494" s="62">
        <v>0</v>
      </c>
      <c r="CK494" s="62">
        <v>0</v>
      </c>
      <c r="CL494" s="62">
        <v>0</v>
      </c>
      <c r="CM494" s="62">
        <v>0</v>
      </c>
      <c r="CN494" s="62">
        <v>13.64</v>
      </c>
      <c r="CO494" s="62">
        <v>1725</v>
      </c>
      <c r="CP494" s="62">
        <v>5.8394984299805115</v>
      </c>
      <c r="CQ494" s="62">
        <v>0</v>
      </c>
      <c r="CR494" s="62">
        <v>0</v>
      </c>
      <c r="CS494" s="62">
        <v>0</v>
      </c>
      <c r="CT494" s="62">
        <v>0</v>
      </c>
      <c r="CU494" s="62">
        <v>0</v>
      </c>
      <c r="CV494" s="62">
        <v>0</v>
      </c>
      <c r="CW494" s="62">
        <v>0</v>
      </c>
      <c r="CX494" s="62">
        <v>173600</v>
      </c>
      <c r="CY494" s="62">
        <v>667.98466405419288</v>
      </c>
      <c r="CZ494" s="62">
        <v>0</v>
      </c>
      <c r="DA494" s="62">
        <v>0</v>
      </c>
      <c r="DB494" s="62">
        <v>0</v>
      </c>
      <c r="DC494" s="62">
        <v>0</v>
      </c>
      <c r="DD494" s="62">
        <v>0</v>
      </c>
      <c r="DE494" s="62">
        <v>0</v>
      </c>
      <c r="DF494" s="62">
        <v>13.464</v>
      </c>
      <c r="DG494" s="62">
        <v>65</v>
      </c>
      <c r="DH494" s="62">
        <v>0.27968646485589677</v>
      </c>
      <c r="DI494" s="62">
        <v>0</v>
      </c>
      <c r="DJ494" s="62">
        <v>0</v>
      </c>
      <c r="DK494" s="62">
        <v>0</v>
      </c>
      <c r="DL494" s="62">
        <v>0</v>
      </c>
      <c r="DM494" s="62">
        <v>0</v>
      </c>
      <c r="DN494" s="62">
        <v>0</v>
      </c>
      <c r="DO494" s="62">
        <v>13.4</v>
      </c>
      <c r="DP494" s="62">
        <v>4070</v>
      </c>
      <c r="DQ494" s="62">
        <v>19.160175197046307</v>
      </c>
      <c r="DR494" s="62">
        <v>0</v>
      </c>
      <c r="DS494" s="62">
        <v>0</v>
      </c>
      <c r="DT494" s="62">
        <v>0</v>
      </c>
      <c r="DU494" s="62">
        <v>0</v>
      </c>
      <c r="DV494" s="62">
        <v>0</v>
      </c>
      <c r="DW494" s="62">
        <v>0</v>
      </c>
      <c r="DX494" s="62">
        <v>13.32</v>
      </c>
      <c r="DY494" s="62">
        <v>160</v>
      </c>
      <c r="DZ494" s="62">
        <v>0.81718997156364259</v>
      </c>
      <c r="EA494" s="62"/>
      <c r="EB494" s="62"/>
      <c r="EC494" s="62"/>
      <c r="ED494" s="62"/>
      <c r="EE494" s="62"/>
      <c r="EF494" s="62"/>
      <c r="EG494" s="62">
        <v>13.25</v>
      </c>
      <c r="EH494" s="62">
        <v>50000</v>
      </c>
      <c r="EI494" s="62">
        <v>273.19123624469364</v>
      </c>
      <c r="EJ494" s="62"/>
      <c r="EK494" s="62">
        <v>0</v>
      </c>
      <c r="EL494" s="62">
        <v>0</v>
      </c>
      <c r="EM494" s="62">
        <v>0</v>
      </c>
      <c r="EN494" s="62">
        <v>0</v>
      </c>
      <c r="EO494" s="62">
        <v>0</v>
      </c>
      <c r="EP494" s="62">
        <v>13.212999999999999</v>
      </c>
      <c r="EQ494" s="62">
        <v>0</v>
      </c>
      <c r="ER494" s="62">
        <v>0</v>
      </c>
      <c r="ES494" s="62">
        <v>13.18</v>
      </c>
      <c r="ET494" s="62">
        <v>1960</v>
      </c>
      <c r="EU494" s="62">
        <v>11.968035743726062</v>
      </c>
      <c r="EV494" s="62">
        <v>13.12</v>
      </c>
      <c r="EW494" s="62">
        <v>0</v>
      </c>
      <c r="EX494" s="62">
        <v>0</v>
      </c>
      <c r="EY494" s="62">
        <v>13.07</v>
      </c>
      <c r="EZ494" s="62">
        <v>11765</v>
      </c>
      <c r="FA494" s="62">
        <v>78.596867754751372</v>
      </c>
      <c r="FB494" s="62">
        <v>13.032</v>
      </c>
      <c r="FC494" s="62">
        <v>0</v>
      </c>
      <c r="FD494" s="62">
        <v>0</v>
      </c>
      <c r="FE494" s="62">
        <v>12.999000000000001</v>
      </c>
      <c r="FF494" s="62">
        <v>0</v>
      </c>
      <c r="FG494" s="62">
        <v>0</v>
      </c>
      <c r="FH494" s="62">
        <v>12.967000000000001</v>
      </c>
      <c r="FI494" s="62">
        <v>0</v>
      </c>
      <c r="FJ494" s="62">
        <v>0</v>
      </c>
      <c r="FK494" s="62">
        <v>12.94</v>
      </c>
      <c r="FL494" s="76">
        <v>2475</v>
      </c>
      <c r="FM494" s="76">
        <v>18.757060634651335</v>
      </c>
      <c r="FN494" s="76">
        <v>12.917</v>
      </c>
      <c r="FO494" s="76">
        <v>0</v>
      </c>
      <c r="FP494" s="76">
        <v>0</v>
      </c>
      <c r="FQ494" s="76">
        <v>12.897</v>
      </c>
      <c r="FR494" s="76">
        <v>20</v>
      </c>
      <c r="FS494" s="76">
        <v>0.15817860202760675</v>
      </c>
      <c r="FT494" s="76">
        <v>12.877000000000001</v>
      </c>
      <c r="FU494" s="76">
        <v>0</v>
      </c>
      <c r="FV494" s="76">
        <v>0</v>
      </c>
      <c r="FW494" s="76">
        <v>12.86</v>
      </c>
      <c r="FX494" s="76">
        <v>53885</v>
      </c>
      <c r="FY494" s="76">
        <v>441.24325474246945</v>
      </c>
      <c r="FZ494" s="76">
        <v>12.843999999999999</v>
      </c>
      <c r="GA494" s="76">
        <v>0</v>
      </c>
      <c r="GB494" s="76">
        <v>0</v>
      </c>
      <c r="GC494" s="62">
        <v>12.827999999999999</v>
      </c>
      <c r="GD494" s="62">
        <v>0</v>
      </c>
      <c r="GE494" s="62">
        <v>0</v>
      </c>
      <c r="GF494" s="62">
        <v>12.813000000000001</v>
      </c>
      <c r="GG494" s="62">
        <v>0</v>
      </c>
      <c r="GH494" s="62">
        <v>0</v>
      </c>
      <c r="GI494" s="62">
        <v>12.8</v>
      </c>
      <c r="GJ494" s="62">
        <v>300</v>
      </c>
      <c r="GK494" s="62">
        <v>2.5719986124276284</v>
      </c>
      <c r="GL494" s="62">
        <v>12.811</v>
      </c>
      <c r="GM494" s="62">
        <v>0</v>
      </c>
      <c r="GN494" s="62">
        <v>0</v>
      </c>
      <c r="GO494" s="62">
        <v>12.82</v>
      </c>
      <c r="GP494" s="62">
        <v>5815</v>
      </c>
      <c r="GQ494" s="62">
        <v>50.766086852276686</v>
      </c>
      <c r="GR494" s="62">
        <v>12.798999999999999</v>
      </c>
      <c r="GS494" s="62">
        <v>0</v>
      </c>
      <c r="GT494" s="62">
        <v>0</v>
      </c>
      <c r="GU494" s="62">
        <v>12.78</v>
      </c>
      <c r="GV494" s="62">
        <v>135</v>
      </c>
      <c r="GW494" s="62">
        <v>1.1854452259225319</v>
      </c>
      <c r="GX494" s="62">
        <v>12.79</v>
      </c>
      <c r="GY494" s="62">
        <v>0</v>
      </c>
      <c r="GZ494" s="62">
        <v>0</v>
      </c>
      <c r="HA494" s="62">
        <v>12.8</v>
      </c>
      <c r="HB494" s="62">
        <v>4295</v>
      </c>
      <c r="HC494" s="62">
        <v>37.240305264504812</v>
      </c>
      <c r="HD494" s="62">
        <v>12.8</v>
      </c>
      <c r="HE494" s="62">
        <v>0</v>
      </c>
      <c r="HF494" s="62">
        <v>0</v>
      </c>
      <c r="HG494" s="62">
        <v>0</v>
      </c>
      <c r="HH494" s="62">
        <v>0</v>
      </c>
      <c r="HI494" s="62">
        <v>0</v>
      </c>
      <c r="HJ494" s="62">
        <v>0</v>
      </c>
      <c r="HK494" s="62">
        <v>0</v>
      </c>
      <c r="HL494" s="62">
        <v>0</v>
      </c>
      <c r="HM494" s="62">
        <v>12.8</v>
      </c>
      <c r="HN494" s="62">
        <v>0</v>
      </c>
      <c r="HO494" s="62">
        <v>0</v>
      </c>
      <c r="HP494" s="62">
        <v>0</v>
      </c>
      <c r="HQ494" s="62">
        <v>0</v>
      </c>
      <c r="HR494" s="62">
        <v>0</v>
      </c>
    </row>
    <row r="495" spans="32:226" s="43" customFormat="1">
      <c r="AF495" s="54">
        <v>42724</v>
      </c>
      <c r="AG495" s="43">
        <v>13.63</v>
      </c>
      <c r="AH495" s="43">
        <v>53820</v>
      </c>
      <c r="AI495" s="43">
        <f t="shared" si="101"/>
        <v>53820</v>
      </c>
      <c r="AN495" s="43">
        <v>3.0145</v>
      </c>
      <c r="AS495" s="62">
        <v>42124</v>
      </c>
      <c r="AT495" s="62">
        <v>6116.0152205797613</v>
      </c>
      <c r="AU495" s="62">
        <v>13.46</v>
      </c>
      <c r="AV495" s="62">
        <v>429790</v>
      </c>
      <c r="AW495" s="62">
        <v>209.84955953487889</v>
      </c>
      <c r="AX495" s="62">
        <v>13.29</v>
      </c>
      <c r="AY495" s="62">
        <v>463860</v>
      </c>
      <c r="AZ495" s="62">
        <v>344.2947679329144</v>
      </c>
      <c r="BA495" s="62">
        <v>13.55</v>
      </c>
      <c r="BB495" s="62">
        <v>42035</v>
      </c>
      <c r="BC495" s="62">
        <v>49.840249856597303</v>
      </c>
      <c r="BD495" s="62">
        <v>13.47</v>
      </c>
      <c r="BE495" s="62">
        <v>1200</v>
      </c>
      <c r="BF495" s="62">
        <v>1.1594621762870054</v>
      </c>
      <c r="BG495" s="62">
        <v>13.61</v>
      </c>
      <c r="BH495" s="62">
        <v>500</v>
      </c>
      <c r="BI495" s="62">
        <v>0.70009879003452158</v>
      </c>
      <c r="BJ495" s="62">
        <v>13.643000000000001</v>
      </c>
      <c r="BK495" s="62">
        <v>0</v>
      </c>
      <c r="BL495" s="62">
        <v>0</v>
      </c>
      <c r="BM495" s="62">
        <v>13.67</v>
      </c>
      <c r="BN495" s="62">
        <v>338285</v>
      </c>
      <c r="BO495" s="62">
        <v>614.1259857653381</v>
      </c>
      <c r="BP495" s="62">
        <v>13.67</v>
      </c>
      <c r="BQ495" s="62">
        <v>0</v>
      </c>
      <c r="BR495" s="62">
        <v>0</v>
      </c>
      <c r="BS495" s="62">
        <v>13.67</v>
      </c>
      <c r="BT495" s="62">
        <v>0</v>
      </c>
      <c r="BU495" s="62">
        <v>0</v>
      </c>
      <c r="BV495" s="62">
        <v>13.67</v>
      </c>
      <c r="BW495" s="62">
        <v>32805</v>
      </c>
      <c r="BX495" s="62">
        <v>78.331567845254284</v>
      </c>
      <c r="BY495" s="62">
        <v>13.666</v>
      </c>
      <c r="BZ495" s="62">
        <v>0</v>
      </c>
      <c r="CA495" s="62">
        <v>0</v>
      </c>
      <c r="CB495" s="62">
        <v>13.663</v>
      </c>
      <c r="CC495" s="62">
        <v>0</v>
      </c>
      <c r="CD495" s="62">
        <v>0</v>
      </c>
      <c r="CE495" s="62">
        <v>13.66</v>
      </c>
      <c r="CF495" s="62">
        <v>68330</v>
      </c>
      <c r="CG495" s="62">
        <v>200.96188741118391</v>
      </c>
      <c r="CH495" s="62">
        <v>0</v>
      </c>
      <c r="CI495" s="62">
        <v>0</v>
      </c>
      <c r="CJ495" s="62">
        <v>0</v>
      </c>
      <c r="CK495" s="62">
        <v>0</v>
      </c>
      <c r="CL495" s="62">
        <v>0</v>
      </c>
      <c r="CM495" s="62">
        <v>0</v>
      </c>
      <c r="CN495" s="62">
        <v>13.58</v>
      </c>
      <c r="CO495" s="62">
        <v>6070</v>
      </c>
      <c r="CP495" s="62">
        <v>21.114015684361039</v>
      </c>
      <c r="CQ495" s="62">
        <v>0</v>
      </c>
      <c r="CR495" s="62">
        <v>0</v>
      </c>
      <c r="CS495" s="62">
        <v>0</v>
      </c>
      <c r="CT495" s="62">
        <v>0</v>
      </c>
      <c r="CU495" s="62">
        <v>0</v>
      </c>
      <c r="CV495" s="62">
        <v>0</v>
      </c>
      <c r="CW495" s="62">
        <v>0</v>
      </c>
      <c r="CX495" s="62">
        <v>429790</v>
      </c>
      <c r="CY495" s="62">
        <v>1700.0337271510382</v>
      </c>
      <c r="CZ495" s="62">
        <v>0</v>
      </c>
      <c r="DA495" s="62">
        <v>0</v>
      </c>
      <c r="DB495" s="62">
        <v>0</v>
      </c>
      <c r="DC495" s="62">
        <v>0</v>
      </c>
      <c r="DD495" s="62">
        <v>0</v>
      </c>
      <c r="DE495" s="62">
        <v>0</v>
      </c>
      <c r="DF495" s="62">
        <v>13.38</v>
      </c>
      <c r="DG495" s="62">
        <v>195</v>
      </c>
      <c r="DH495" s="62">
        <v>0.86230925014193627</v>
      </c>
      <c r="DI495" s="62">
        <v>0</v>
      </c>
      <c r="DJ495" s="62">
        <v>0</v>
      </c>
      <c r="DK495" s="62">
        <v>0</v>
      </c>
      <c r="DL495" s="62">
        <v>0</v>
      </c>
      <c r="DM495" s="62">
        <v>0</v>
      </c>
      <c r="DN495" s="62">
        <v>0</v>
      </c>
      <c r="DO495" s="62">
        <v>13.3</v>
      </c>
      <c r="DP495" s="62">
        <v>28030</v>
      </c>
      <c r="DQ495" s="62">
        <v>135.66626572719787</v>
      </c>
      <c r="DR495" s="62">
        <v>0</v>
      </c>
      <c r="DS495" s="62">
        <v>0</v>
      </c>
      <c r="DT495" s="62">
        <v>0</v>
      </c>
      <c r="DU495" s="62">
        <v>0</v>
      </c>
      <c r="DV495" s="62">
        <v>0</v>
      </c>
      <c r="DW495" s="62">
        <v>0</v>
      </c>
      <c r="DX495" s="62">
        <v>13.24</v>
      </c>
      <c r="DY495" s="62">
        <v>390</v>
      </c>
      <c r="DZ495" s="62">
        <v>2.0467500628311326</v>
      </c>
      <c r="EA495" s="62"/>
      <c r="EB495" s="62"/>
      <c r="EC495" s="62"/>
      <c r="ED495" s="62"/>
      <c r="EE495" s="62"/>
      <c r="EF495" s="62"/>
      <c r="EG495" s="62">
        <v>13.16</v>
      </c>
      <c r="EH495" s="62">
        <v>124935</v>
      </c>
      <c r="EI495" s="62">
        <v>701.66494579000994</v>
      </c>
      <c r="EJ495" s="62"/>
      <c r="EK495" s="62">
        <v>0</v>
      </c>
      <c r="EL495" s="62">
        <v>0</v>
      </c>
      <c r="EM495" s="62">
        <v>0</v>
      </c>
      <c r="EN495" s="62">
        <v>0</v>
      </c>
      <c r="EO495" s="62">
        <v>0</v>
      </c>
      <c r="EP495" s="62">
        <v>13.09</v>
      </c>
      <c r="EQ495" s="62">
        <v>40</v>
      </c>
      <c r="ER495" s="62">
        <v>0.23842207173635199</v>
      </c>
      <c r="ES495" s="62">
        <v>13.08</v>
      </c>
      <c r="ET495" s="62">
        <v>3175</v>
      </c>
      <c r="EU495" s="62">
        <v>19.93837473183557</v>
      </c>
      <c r="EV495" s="62">
        <v>13.04</v>
      </c>
      <c r="EW495" s="62">
        <v>40</v>
      </c>
      <c r="EX495" s="62">
        <v>0.26348212638371005</v>
      </c>
      <c r="EY495" s="62">
        <v>12.98</v>
      </c>
      <c r="EZ495" s="62">
        <v>60660</v>
      </c>
      <c r="FA495" s="62">
        <v>416.71250313610352</v>
      </c>
      <c r="FB495" s="62">
        <v>12.936999999999999</v>
      </c>
      <c r="FC495" s="62">
        <v>0</v>
      </c>
      <c r="FD495" s="62">
        <v>0</v>
      </c>
      <c r="FE495" s="62">
        <v>12.898</v>
      </c>
      <c r="FF495" s="62">
        <v>0</v>
      </c>
      <c r="FG495" s="62">
        <v>0</v>
      </c>
      <c r="FH495" s="62">
        <v>12.861000000000001</v>
      </c>
      <c r="FI495" s="62">
        <v>0</v>
      </c>
      <c r="FJ495" s="62">
        <v>0</v>
      </c>
      <c r="FK495" s="62">
        <v>12.83</v>
      </c>
      <c r="FL495" s="76">
        <v>985</v>
      </c>
      <c r="FM495" s="76">
        <v>7.6883283348258553</v>
      </c>
      <c r="FN495" s="76">
        <v>12.804</v>
      </c>
      <c r="FO495" s="76">
        <v>0</v>
      </c>
      <c r="FP495" s="76">
        <v>0</v>
      </c>
      <c r="FQ495" s="76">
        <v>12.781000000000001</v>
      </c>
      <c r="FR495" s="76">
        <v>0</v>
      </c>
      <c r="FS495" s="76">
        <v>0</v>
      </c>
      <c r="FT495" s="76">
        <v>12.759</v>
      </c>
      <c r="FU495" s="76">
        <v>0</v>
      </c>
      <c r="FV495" s="76">
        <v>0</v>
      </c>
      <c r="FW495" s="76">
        <v>12.74</v>
      </c>
      <c r="FX495" s="76">
        <v>165650</v>
      </c>
      <c r="FY495" s="76">
        <v>1399.0189954472232</v>
      </c>
      <c r="FZ495" s="76">
        <v>12.737</v>
      </c>
      <c r="GA495" s="76">
        <v>0</v>
      </c>
      <c r="GB495" s="76">
        <v>0</v>
      </c>
      <c r="GC495" s="62">
        <v>12.734</v>
      </c>
      <c r="GD495" s="62">
        <v>0</v>
      </c>
      <c r="GE495" s="62">
        <v>0</v>
      </c>
      <c r="GF495" s="62">
        <v>12.731</v>
      </c>
      <c r="GG495" s="62">
        <v>0</v>
      </c>
      <c r="GH495" s="62">
        <v>0</v>
      </c>
      <c r="GI495" s="62">
        <v>12.728</v>
      </c>
      <c r="GJ495" s="62">
        <v>600</v>
      </c>
      <c r="GK495" s="62">
        <v>5.2932803197139497</v>
      </c>
      <c r="GL495" s="62">
        <v>12.724</v>
      </c>
      <c r="GM495" s="62">
        <v>0</v>
      </c>
      <c r="GN495" s="62">
        <v>0</v>
      </c>
      <c r="GO495" s="62">
        <v>12.72</v>
      </c>
      <c r="GP495" s="62">
        <v>6805</v>
      </c>
      <c r="GQ495" s="62">
        <v>61.298615746254718</v>
      </c>
      <c r="GR495" s="62">
        <v>12.711</v>
      </c>
      <c r="GS495" s="62">
        <v>0</v>
      </c>
      <c r="GT495" s="62">
        <v>0</v>
      </c>
      <c r="GU495" s="62">
        <v>12.702999999999999</v>
      </c>
      <c r="GV495" s="62">
        <v>60</v>
      </c>
      <c r="GW495" s="62">
        <v>0.54300043355822769</v>
      </c>
      <c r="GX495" s="62">
        <v>12.696</v>
      </c>
      <c r="GY495" s="62">
        <v>0</v>
      </c>
      <c r="GZ495" s="62">
        <v>0</v>
      </c>
      <c r="HA495" s="62">
        <v>12.69</v>
      </c>
      <c r="HB495" s="62">
        <v>16095</v>
      </c>
      <c r="HC495" s="62">
        <v>144.36862525405721</v>
      </c>
      <c r="HD495" s="62">
        <v>12.69</v>
      </c>
      <c r="HE495" s="62">
        <v>0</v>
      </c>
      <c r="HF495" s="62">
        <v>0</v>
      </c>
      <c r="HG495" s="62">
        <v>0</v>
      </c>
      <c r="HH495" s="62">
        <v>0</v>
      </c>
      <c r="HI495" s="62">
        <v>0</v>
      </c>
      <c r="HJ495" s="62">
        <v>0</v>
      </c>
      <c r="HK495" s="62">
        <v>0</v>
      </c>
      <c r="HL495" s="62">
        <v>0</v>
      </c>
      <c r="HM495" s="62">
        <v>12.69</v>
      </c>
      <c r="HN495" s="62">
        <v>0</v>
      </c>
      <c r="HO495" s="62">
        <v>0</v>
      </c>
      <c r="HP495" s="62">
        <v>0</v>
      </c>
      <c r="HQ495" s="62">
        <v>0</v>
      </c>
      <c r="HR495" s="62">
        <v>0</v>
      </c>
    </row>
    <row r="496" spans="32:226" s="43" customFormat="1">
      <c r="AF496" s="54">
        <v>42725</v>
      </c>
      <c r="AG496" s="43">
        <v>13.628</v>
      </c>
      <c r="AH496" s="43">
        <v>35100</v>
      </c>
      <c r="AI496" s="43">
        <f t="shared" si="101"/>
        <v>35100</v>
      </c>
      <c r="AN496" s="43">
        <v>2.9613</v>
      </c>
      <c r="AS496" s="62">
        <v>42123</v>
      </c>
      <c r="AT496" s="62">
        <v>3753.7703211121784</v>
      </c>
      <c r="AU496" s="62">
        <v>13.22</v>
      </c>
      <c r="AV496" s="62">
        <v>247520</v>
      </c>
      <c r="AW496" s="62">
        <v>126.13677502117145</v>
      </c>
      <c r="AX496" s="62">
        <v>13.195</v>
      </c>
      <c r="AY496" s="62">
        <v>352455</v>
      </c>
      <c r="AZ496" s="62">
        <v>270.49365196419632</v>
      </c>
      <c r="BA496" s="62">
        <v>13.41</v>
      </c>
      <c r="BB496" s="62">
        <v>42870</v>
      </c>
      <c r="BC496" s="62">
        <v>52.288575175358922</v>
      </c>
      <c r="BD496" s="62">
        <v>13.36</v>
      </c>
      <c r="BE496" s="62">
        <v>5895</v>
      </c>
      <c r="BF496" s="62">
        <v>5.8695658296371649</v>
      </c>
      <c r="BG496" s="62">
        <v>13.47</v>
      </c>
      <c r="BH496" s="62">
        <v>950</v>
      </c>
      <c r="BI496" s="62">
        <v>1.3664423140865749</v>
      </c>
      <c r="BJ496" s="62">
        <v>13.475</v>
      </c>
      <c r="BK496" s="62">
        <v>40</v>
      </c>
      <c r="BL496" s="62">
        <v>6.5718770300604759E-2</v>
      </c>
      <c r="BM496" s="62">
        <v>13.48</v>
      </c>
      <c r="BN496" s="62">
        <v>173755</v>
      </c>
      <c r="BO496" s="62">
        <v>323.72695746409636</v>
      </c>
      <c r="BP496" s="62">
        <v>13.475999999999999</v>
      </c>
      <c r="BQ496" s="62">
        <v>140</v>
      </c>
      <c r="BR496" s="62">
        <v>0.28827744738245331</v>
      </c>
      <c r="BS496" s="62">
        <v>13.473000000000001</v>
      </c>
      <c r="BT496" s="62">
        <v>45</v>
      </c>
      <c r="BU496" s="62">
        <v>0.10086903811521952</v>
      </c>
      <c r="BV496" s="62">
        <v>13.47</v>
      </c>
      <c r="BW496" s="62">
        <v>23060</v>
      </c>
      <c r="BX496" s="62">
        <v>56.455729988459012</v>
      </c>
      <c r="BY496" s="62">
        <v>13.451000000000001</v>
      </c>
      <c r="BZ496" s="62">
        <v>1315</v>
      </c>
      <c r="CA496" s="62">
        <v>3.4620168720266227</v>
      </c>
      <c r="CB496" s="62">
        <v>13.435</v>
      </c>
      <c r="CC496" s="62">
        <v>65</v>
      </c>
      <c r="CD496" s="62">
        <v>0.18344560794309706</v>
      </c>
      <c r="CE496" s="62">
        <v>13.42</v>
      </c>
      <c r="CF496" s="62">
        <v>20105</v>
      </c>
      <c r="CG496" s="62">
        <v>60.643544045160183</v>
      </c>
      <c r="CH496" s="62">
        <v>0</v>
      </c>
      <c r="CI496" s="62">
        <v>0</v>
      </c>
      <c r="CJ496" s="62">
        <v>0</v>
      </c>
      <c r="CK496" s="62">
        <v>0</v>
      </c>
      <c r="CL496" s="62">
        <v>0</v>
      </c>
      <c r="CM496" s="62">
        <v>0</v>
      </c>
      <c r="CN496" s="62">
        <v>13.345000000000001</v>
      </c>
      <c r="CO496" s="62">
        <v>3375</v>
      </c>
      <c r="CP496" s="62">
        <v>12.038215687989943</v>
      </c>
      <c r="CQ496" s="62">
        <v>0</v>
      </c>
      <c r="CR496" s="62">
        <v>0</v>
      </c>
      <c r="CS496" s="62">
        <v>0</v>
      </c>
      <c r="CT496" s="62">
        <v>0</v>
      </c>
      <c r="CU496" s="62">
        <v>0</v>
      </c>
      <c r="CV496" s="62">
        <v>0</v>
      </c>
      <c r="CW496" s="62">
        <v>0</v>
      </c>
      <c r="CX496" s="62">
        <v>247520</v>
      </c>
      <c r="CY496" s="62">
        <v>1004.1920430436726</v>
      </c>
      <c r="CZ496" s="62">
        <v>0</v>
      </c>
      <c r="DA496" s="62">
        <v>0</v>
      </c>
      <c r="DB496" s="62">
        <v>0</v>
      </c>
      <c r="DC496" s="62">
        <v>0</v>
      </c>
      <c r="DD496" s="62">
        <v>0</v>
      </c>
      <c r="DE496" s="62">
        <v>0</v>
      </c>
      <c r="DF496" s="62">
        <v>13.14</v>
      </c>
      <c r="DG496" s="62">
        <v>2700</v>
      </c>
      <c r="DH496" s="62">
        <v>12.248934041598407</v>
      </c>
      <c r="DI496" s="62">
        <v>0</v>
      </c>
      <c r="DJ496" s="62">
        <v>0</v>
      </c>
      <c r="DK496" s="62">
        <v>0</v>
      </c>
      <c r="DL496" s="62">
        <v>0</v>
      </c>
      <c r="DM496" s="62">
        <v>0</v>
      </c>
      <c r="DN496" s="62">
        <v>0</v>
      </c>
      <c r="DO496" s="62">
        <v>13.11</v>
      </c>
      <c r="DP496" s="62">
        <v>13690</v>
      </c>
      <c r="DQ496" s="62">
        <v>67.900924603036614</v>
      </c>
      <c r="DR496" s="62">
        <v>0</v>
      </c>
      <c r="DS496" s="62">
        <v>0</v>
      </c>
      <c r="DT496" s="62">
        <v>0</v>
      </c>
      <c r="DU496" s="62">
        <v>0</v>
      </c>
      <c r="DV496" s="62">
        <v>0</v>
      </c>
      <c r="DW496" s="62">
        <v>0</v>
      </c>
      <c r="DX496" s="62">
        <v>13.003</v>
      </c>
      <c r="DY496" s="62">
        <v>415</v>
      </c>
      <c r="DZ496" s="62">
        <v>2.2356009069264799</v>
      </c>
      <c r="EA496" s="62"/>
      <c r="EB496" s="62"/>
      <c r="EC496" s="62"/>
      <c r="ED496" s="62"/>
      <c r="EE496" s="62"/>
      <c r="EF496" s="62"/>
      <c r="EG496" s="62">
        <v>12.92</v>
      </c>
      <c r="EH496" s="62">
        <v>77505</v>
      </c>
      <c r="EI496" s="62">
        <v>447.01579395064948</v>
      </c>
      <c r="EJ496" s="62"/>
      <c r="EK496" s="62">
        <v>0</v>
      </c>
      <c r="EL496" s="62">
        <v>0</v>
      </c>
      <c r="EM496" s="62">
        <v>0</v>
      </c>
      <c r="EN496" s="62">
        <v>0</v>
      </c>
      <c r="EO496" s="62">
        <v>0</v>
      </c>
      <c r="EP496" s="62">
        <v>12.882999999999999</v>
      </c>
      <c r="EQ496" s="62">
        <v>4470</v>
      </c>
      <c r="ER496" s="62">
        <v>27.341213666990051</v>
      </c>
      <c r="ES496" s="62">
        <v>12.85</v>
      </c>
      <c r="ET496" s="62">
        <v>4020</v>
      </c>
      <c r="EU496" s="62">
        <v>25.936797448554756</v>
      </c>
      <c r="EV496" s="62">
        <v>12.806000000000001</v>
      </c>
      <c r="EW496" s="62">
        <v>475</v>
      </c>
      <c r="EX496" s="62">
        <v>3.2164952326172829</v>
      </c>
      <c r="EY496" s="62">
        <v>12.77</v>
      </c>
      <c r="EZ496" s="62">
        <v>39115</v>
      </c>
      <c r="FA496" s="62">
        <v>276.08036215106063</v>
      </c>
      <c r="FB496" s="62">
        <v>12.733000000000001</v>
      </c>
      <c r="FC496" s="62">
        <v>165</v>
      </c>
      <c r="FD496" s="62">
        <v>1.2079890710811676</v>
      </c>
      <c r="FE496" s="62">
        <v>12.7</v>
      </c>
      <c r="FF496" s="62">
        <v>135</v>
      </c>
      <c r="FG496" s="62">
        <v>1.0217009560118817</v>
      </c>
      <c r="FH496" s="62">
        <v>12.667999999999999</v>
      </c>
      <c r="FI496" s="62">
        <v>60</v>
      </c>
      <c r="FJ496" s="62">
        <v>0.46860508262724421</v>
      </c>
      <c r="FK496" s="62">
        <v>12.64</v>
      </c>
      <c r="FL496" s="76">
        <v>790</v>
      </c>
      <c r="FM496" s="76">
        <v>6.3396048846130375</v>
      </c>
      <c r="FN496" s="76">
        <v>12.617000000000001</v>
      </c>
      <c r="FO496" s="76">
        <v>60</v>
      </c>
      <c r="FP496" s="76">
        <v>0.49286069664375953</v>
      </c>
      <c r="FQ496" s="76">
        <v>12.597</v>
      </c>
      <c r="FR496" s="76">
        <v>10</v>
      </c>
      <c r="FS496" s="76">
        <v>8.3841866135017817E-2</v>
      </c>
      <c r="FT496" s="76">
        <v>12.577</v>
      </c>
      <c r="FU496" s="76">
        <v>75</v>
      </c>
      <c r="FV496" s="76">
        <v>0.64113153580982041</v>
      </c>
      <c r="FW496" s="76">
        <v>12.56</v>
      </c>
      <c r="FX496" s="76">
        <v>90170</v>
      </c>
      <c r="FY496" s="76">
        <v>783.69292173573217</v>
      </c>
      <c r="FZ496" s="76">
        <v>12.545999999999999</v>
      </c>
      <c r="GA496" s="76">
        <v>10</v>
      </c>
      <c r="GB496" s="76">
        <v>8.8147473741886515E-2</v>
      </c>
      <c r="GC496" s="62">
        <v>12.532999999999999</v>
      </c>
      <c r="GD496" s="62">
        <v>0</v>
      </c>
      <c r="GE496" s="62">
        <v>0</v>
      </c>
      <c r="GF496" s="62">
        <v>12.521000000000001</v>
      </c>
      <c r="GG496" s="62">
        <v>0</v>
      </c>
      <c r="GH496" s="62">
        <v>0</v>
      </c>
      <c r="GI496" s="62">
        <v>12.51</v>
      </c>
      <c r="GJ496" s="62">
        <v>1310</v>
      </c>
      <c r="GK496" s="62">
        <v>11.941684079772664</v>
      </c>
      <c r="GL496" s="62">
        <v>12.526</v>
      </c>
      <c r="GM496" s="62">
        <v>0</v>
      </c>
      <c r="GN496" s="62">
        <v>0</v>
      </c>
      <c r="GO496" s="62">
        <v>12.54</v>
      </c>
      <c r="GP496" s="62">
        <v>5825</v>
      </c>
      <c r="GQ496" s="62">
        <v>54.159489391170951</v>
      </c>
      <c r="GR496" s="62">
        <v>12.545999999999999</v>
      </c>
      <c r="GS496" s="62">
        <v>0</v>
      </c>
      <c r="GT496" s="62">
        <v>0</v>
      </c>
      <c r="GU496" s="62">
        <v>12.551</v>
      </c>
      <c r="GV496" s="62">
        <v>60</v>
      </c>
      <c r="GW496" s="62">
        <v>0.55998453629061173</v>
      </c>
      <c r="GX496" s="62">
        <v>12.556000000000001</v>
      </c>
      <c r="GY496" s="62">
        <v>0</v>
      </c>
      <c r="GZ496" s="62">
        <v>0</v>
      </c>
      <c r="HA496" s="62">
        <v>12.56</v>
      </c>
      <c r="HB496" s="62">
        <v>12310</v>
      </c>
      <c r="HC496" s="62">
        <v>113.7844095315178</v>
      </c>
      <c r="HD496" s="62">
        <v>12.56</v>
      </c>
      <c r="HE496" s="62">
        <v>0</v>
      </c>
      <c r="HF496" s="62">
        <v>0</v>
      </c>
      <c r="HG496" s="62">
        <v>0</v>
      </c>
      <c r="HH496" s="62">
        <v>0</v>
      </c>
      <c r="HI496" s="62">
        <v>0</v>
      </c>
      <c r="HJ496" s="62">
        <v>0</v>
      </c>
      <c r="HK496" s="62">
        <v>0</v>
      </c>
      <c r="HL496" s="62">
        <v>0</v>
      </c>
      <c r="HM496" s="62">
        <v>12.56</v>
      </c>
      <c r="HN496" s="62">
        <v>0</v>
      </c>
      <c r="HO496" s="62">
        <v>0</v>
      </c>
      <c r="HP496" s="62">
        <v>0</v>
      </c>
      <c r="HQ496" s="62">
        <v>0</v>
      </c>
      <c r="HR496" s="62">
        <v>0</v>
      </c>
    </row>
    <row r="497" spans="32:226" s="43" customFormat="1">
      <c r="AF497" s="54">
        <v>42726</v>
      </c>
      <c r="AG497" s="43">
        <v>13.631</v>
      </c>
      <c r="AH497" s="43">
        <v>86780</v>
      </c>
      <c r="AI497" s="43">
        <f t="shared" si="101"/>
        <v>86780</v>
      </c>
      <c r="AN497" s="43">
        <v>2.9373</v>
      </c>
      <c r="AS497" s="62">
        <v>42122</v>
      </c>
      <c r="AT497" s="62">
        <v>4568.9214494271737</v>
      </c>
      <c r="AU497" s="62">
        <v>13.29</v>
      </c>
      <c r="AV497" s="62">
        <v>300045</v>
      </c>
      <c r="AW497" s="62">
        <v>157.4640506185161</v>
      </c>
      <c r="AX497" s="62">
        <v>13.185</v>
      </c>
      <c r="AY497" s="62">
        <v>265635</v>
      </c>
      <c r="AZ497" s="62">
        <v>208.51727066241932</v>
      </c>
      <c r="BA497" s="62">
        <v>13.42</v>
      </c>
      <c r="BB497" s="62">
        <v>239375</v>
      </c>
      <c r="BC497" s="62">
        <v>296.86604473236895</v>
      </c>
      <c r="BD497" s="62">
        <v>13.35</v>
      </c>
      <c r="BE497" s="62">
        <v>9650</v>
      </c>
      <c r="BF497" s="62">
        <v>9.7932457092263281</v>
      </c>
      <c r="BG497" s="62">
        <v>13.47</v>
      </c>
      <c r="BH497" s="62">
        <v>1345</v>
      </c>
      <c r="BI497" s="62">
        <v>1.9644195335539056</v>
      </c>
      <c r="BJ497" s="62">
        <v>13.486000000000001</v>
      </c>
      <c r="BK497" s="62">
        <v>1470</v>
      </c>
      <c r="BL497" s="62">
        <v>2.4495222073534992</v>
      </c>
      <c r="BM497" s="62">
        <v>13.5</v>
      </c>
      <c r="BN497" s="62">
        <v>277600</v>
      </c>
      <c r="BO497" s="62">
        <v>524.04160058964874</v>
      </c>
      <c r="BP497" s="62">
        <v>13.52</v>
      </c>
      <c r="BQ497" s="62">
        <v>795</v>
      </c>
      <c r="BR497" s="62">
        <v>1.6570085916260611</v>
      </c>
      <c r="BS497" s="62">
        <v>13.515000000000001</v>
      </c>
      <c r="BT497" s="62">
        <v>0</v>
      </c>
      <c r="BU497" s="62">
        <v>0</v>
      </c>
      <c r="BV497" s="62">
        <v>13.51</v>
      </c>
      <c r="BW497" s="62">
        <v>16985</v>
      </c>
      <c r="BX497" s="62">
        <v>42.052839651529091</v>
      </c>
      <c r="BY497" s="62">
        <v>13.494999999999999</v>
      </c>
      <c r="BZ497" s="62">
        <v>2780</v>
      </c>
      <c r="CA497" s="62">
        <v>7.3984354365841121</v>
      </c>
      <c r="CB497" s="62">
        <v>13.481999999999999</v>
      </c>
      <c r="CC497" s="62">
        <v>0</v>
      </c>
      <c r="CD497" s="62">
        <v>0</v>
      </c>
      <c r="CE497" s="62">
        <v>13.47</v>
      </c>
      <c r="CF497" s="62">
        <v>17520</v>
      </c>
      <c r="CG497" s="62">
        <v>53.380103421740365</v>
      </c>
      <c r="CH497" s="62">
        <v>0</v>
      </c>
      <c r="CI497" s="62">
        <v>0</v>
      </c>
      <c r="CJ497" s="62">
        <v>0</v>
      </c>
      <c r="CK497" s="62">
        <v>0</v>
      </c>
      <c r="CL497" s="62">
        <v>0</v>
      </c>
      <c r="CM497" s="62">
        <v>0</v>
      </c>
      <c r="CN497" s="62">
        <v>13.41</v>
      </c>
      <c r="CO497" s="62">
        <v>8510</v>
      </c>
      <c r="CP497" s="62">
        <v>30.628860522928665</v>
      </c>
      <c r="CQ497" s="62">
        <v>0</v>
      </c>
      <c r="CR497" s="62">
        <v>0</v>
      </c>
      <c r="CS497" s="62">
        <v>0</v>
      </c>
      <c r="CT497" s="62">
        <v>0</v>
      </c>
      <c r="CU497" s="62">
        <v>0</v>
      </c>
      <c r="CV497" s="62">
        <v>0</v>
      </c>
      <c r="CW497" s="62">
        <v>0</v>
      </c>
      <c r="CX497" s="62">
        <v>300045</v>
      </c>
      <c r="CY497" s="62">
        <v>1227.5011610918887</v>
      </c>
      <c r="CZ497" s="62">
        <v>0</v>
      </c>
      <c r="DA497" s="62">
        <v>0</v>
      </c>
      <c r="DB497" s="62">
        <v>0</v>
      </c>
      <c r="DC497" s="62">
        <v>0</v>
      </c>
      <c r="DD497" s="62">
        <v>0</v>
      </c>
      <c r="DE497" s="62">
        <v>0</v>
      </c>
      <c r="DF497" s="62">
        <v>13.21</v>
      </c>
      <c r="DG497" s="62">
        <v>330</v>
      </c>
      <c r="DH497" s="62">
        <v>1.5089497429707186</v>
      </c>
      <c r="DI497" s="62">
        <v>0</v>
      </c>
      <c r="DJ497" s="62">
        <v>0</v>
      </c>
      <c r="DK497" s="62">
        <v>0</v>
      </c>
      <c r="DL497" s="62">
        <v>0</v>
      </c>
      <c r="DM497" s="62">
        <v>0</v>
      </c>
      <c r="DN497" s="62">
        <v>0</v>
      </c>
      <c r="DO497" s="62">
        <v>13.16</v>
      </c>
      <c r="DP497" s="62">
        <v>15345</v>
      </c>
      <c r="DQ497" s="62">
        <v>76.72640303116529</v>
      </c>
      <c r="DR497" s="62">
        <v>0</v>
      </c>
      <c r="DS497" s="62">
        <v>0</v>
      </c>
      <c r="DT497" s="62">
        <v>0</v>
      </c>
      <c r="DU497" s="62">
        <v>0</v>
      </c>
      <c r="DV497" s="62">
        <v>0</v>
      </c>
      <c r="DW497" s="62">
        <v>0</v>
      </c>
      <c r="DX497" s="62">
        <v>13.07</v>
      </c>
      <c r="DY497" s="62">
        <v>355</v>
      </c>
      <c r="DZ497" s="62">
        <v>1.9263074006480738</v>
      </c>
      <c r="EA497" s="62"/>
      <c r="EB497" s="62"/>
      <c r="EC497" s="62"/>
      <c r="ED497" s="62"/>
      <c r="EE497" s="62"/>
      <c r="EF497" s="62"/>
      <c r="EG497" s="62">
        <v>13.01</v>
      </c>
      <c r="EH497" s="62">
        <v>91055</v>
      </c>
      <c r="EI497" s="62">
        <v>528.44205237029769</v>
      </c>
      <c r="EJ497" s="62"/>
      <c r="EK497" s="62">
        <v>0</v>
      </c>
      <c r="EL497" s="62">
        <v>0</v>
      </c>
      <c r="EM497" s="62">
        <v>0</v>
      </c>
      <c r="EN497" s="62">
        <v>0</v>
      </c>
      <c r="EO497" s="62">
        <v>0</v>
      </c>
      <c r="EP497" s="62">
        <v>12.96</v>
      </c>
      <c r="EQ497" s="62">
        <v>8760</v>
      </c>
      <c r="ER497" s="62">
        <v>53.922870729803854</v>
      </c>
      <c r="ES497" s="62">
        <v>12.93</v>
      </c>
      <c r="ET497" s="62">
        <v>7900</v>
      </c>
      <c r="EU497" s="62">
        <v>51.275189299764023</v>
      </c>
      <c r="EV497" s="62">
        <v>12.89</v>
      </c>
      <c r="EW497" s="62">
        <v>1085</v>
      </c>
      <c r="EX497" s="62">
        <v>7.3879234111886616</v>
      </c>
      <c r="EY497" s="62">
        <v>12.85</v>
      </c>
      <c r="EZ497" s="62">
        <v>39615</v>
      </c>
      <c r="FA497" s="62">
        <v>281.13413076756598</v>
      </c>
      <c r="FB497" s="62">
        <v>12.802</v>
      </c>
      <c r="FC497" s="62">
        <v>0</v>
      </c>
      <c r="FD497" s="62">
        <v>0</v>
      </c>
      <c r="FE497" s="62">
        <v>12.76</v>
      </c>
      <c r="FF497" s="62">
        <v>240</v>
      </c>
      <c r="FG497" s="62">
        <v>1.8270654672001512</v>
      </c>
      <c r="FH497" s="62">
        <v>12.733000000000001</v>
      </c>
      <c r="FI497" s="62">
        <v>0</v>
      </c>
      <c r="FJ497" s="62">
        <v>0</v>
      </c>
      <c r="FK497" s="62">
        <v>12.71</v>
      </c>
      <c r="FL497" s="76">
        <v>2785</v>
      </c>
      <c r="FM497" s="76">
        <v>22.461037586588674</v>
      </c>
      <c r="FN497" s="76">
        <v>12.683999999999999</v>
      </c>
      <c r="FO497" s="76">
        <v>150</v>
      </c>
      <c r="FP497" s="76">
        <v>1.2382752952263425</v>
      </c>
      <c r="FQ497" s="76">
        <v>12.661</v>
      </c>
      <c r="FR497" s="76">
        <v>90</v>
      </c>
      <c r="FS497" s="76">
        <v>0.75831325537714511</v>
      </c>
      <c r="FT497" s="76">
        <v>12.638999999999999</v>
      </c>
      <c r="FU497" s="76">
        <v>0</v>
      </c>
      <c r="FV497" s="76">
        <v>0</v>
      </c>
      <c r="FW497" s="76">
        <v>12.62</v>
      </c>
      <c r="FX497" s="76">
        <v>93265</v>
      </c>
      <c r="FY497" s="76">
        <v>814.50768735323834</v>
      </c>
      <c r="FZ497" s="76">
        <v>12.612</v>
      </c>
      <c r="GA497" s="76">
        <v>0</v>
      </c>
      <c r="GB497" s="76">
        <v>0</v>
      </c>
      <c r="GC497" s="62">
        <v>12.605</v>
      </c>
      <c r="GD497" s="62">
        <v>0</v>
      </c>
      <c r="GE497" s="62">
        <v>0</v>
      </c>
      <c r="GF497" s="62">
        <v>12.598000000000001</v>
      </c>
      <c r="GG497" s="62">
        <v>0</v>
      </c>
      <c r="GH497" s="62">
        <v>0</v>
      </c>
      <c r="GI497" s="62">
        <v>12.590999999999999</v>
      </c>
      <c r="GJ497" s="62">
        <v>560</v>
      </c>
      <c r="GK497" s="62">
        <v>5.1189208610434358</v>
      </c>
      <c r="GL497" s="62">
        <v>12.58</v>
      </c>
      <c r="GM497" s="62">
        <v>0</v>
      </c>
      <c r="GN497" s="62">
        <v>0</v>
      </c>
      <c r="GO497" s="62">
        <v>12.57</v>
      </c>
      <c r="GP497" s="62">
        <v>5390</v>
      </c>
      <c r="GQ497" s="62">
        <v>50.4105299406462</v>
      </c>
      <c r="GR497" s="62">
        <v>12.567</v>
      </c>
      <c r="GS497" s="62">
        <v>0</v>
      </c>
      <c r="GT497" s="62">
        <v>0</v>
      </c>
      <c r="GU497" s="62">
        <v>12.564</v>
      </c>
      <c r="GV497" s="62">
        <v>90</v>
      </c>
      <c r="GW497" s="62">
        <v>0.84588903023754558</v>
      </c>
      <c r="GX497" s="62">
        <v>12.561999999999999</v>
      </c>
      <c r="GY497" s="62">
        <v>0</v>
      </c>
      <c r="GZ497" s="62">
        <v>0</v>
      </c>
      <c r="HA497" s="62">
        <v>12.56</v>
      </c>
      <c r="HB497" s="62">
        <v>11345</v>
      </c>
      <c r="HC497" s="62">
        <v>105.71534111482855</v>
      </c>
      <c r="HD497" s="62">
        <v>12.56</v>
      </c>
      <c r="HE497" s="62">
        <v>0</v>
      </c>
      <c r="HF497" s="62">
        <v>0</v>
      </c>
      <c r="HG497" s="62">
        <v>0</v>
      </c>
      <c r="HH497" s="62">
        <v>0</v>
      </c>
      <c r="HI497" s="62">
        <v>0</v>
      </c>
      <c r="HJ497" s="62">
        <v>0</v>
      </c>
      <c r="HK497" s="62">
        <v>0</v>
      </c>
      <c r="HL497" s="62">
        <v>0</v>
      </c>
      <c r="HM497" s="62">
        <v>12.56</v>
      </c>
      <c r="HN497" s="62">
        <v>0</v>
      </c>
      <c r="HO497" s="62">
        <v>0</v>
      </c>
      <c r="HP497" s="62">
        <v>0</v>
      </c>
      <c r="HQ497" s="62">
        <v>0</v>
      </c>
      <c r="HR497" s="62">
        <v>0</v>
      </c>
    </row>
    <row r="498" spans="32:226" s="43" customFormat="1">
      <c r="AF498" s="54">
        <v>42727</v>
      </c>
      <c r="AG498" s="43">
        <v>13.63</v>
      </c>
      <c r="AH498" s="43">
        <v>64940</v>
      </c>
      <c r="AI498" s="43">
        <f t="shared" si="101"/>
        <v>64940</v>
      </c>
      <c r="AN498" s="43">
        <v>2.9169999999999998</v>
      </c>
      <c r="AS498" s="62">
        <v>42121</v>
      </c>
      <c r="AT498" s="62">
        <v>4387.5258061158411</v>
      </c>
      <c r="AU498" s="62">
        <v>13.25</v>
      </c>
      <c r="AV498" s="62">
        <v>315235</v>
      </c>
      <c r="AW498" s="62">
        <v>170.27581403690655</v>
      </c>
      <c r="AX498" s="62">
        <v>13.180999999999999</v>
      </c>
      <c r="AY498" s="62">
        <v>433415</v>
      </c>
      <c r="AZ498" s="62">
        <v>347.47121239978543</v>
      </c>
      <c r="BA498" s="62">
        <v>13.41</v>
      </c>
      <c r="BB498" s="62">
        <v>53770</v>
      </c>
      <c r="BC498" s="62">
        <v>67.733275527448981</v>
      </c>
      <c r="BD498" s="62">
        <v>13.35</v>
      </c>
      <c r="BE498" s="62">
        <v>2200</v>
      </c>
      <c r="BF498" s="62">
        <v>2.2723249601025062</v>
      </c>
      <c r="BG498" s="62">
        <v>13.46</v>
      </c>
      <c r="BH498" s="62">
        <v>625</v>
      </c>
      <c r="BI498" s="62">
        <v>0.92586364521374276</v>
      </c>
      <c r="BJ498" s="62">
        <v>13.47</v>
      </c>
      <c r="BK498" s="62">
        <v>720</v>
      </c>
      <c r="BL498" s="62">
        <v>1.2157805841137954</v>
      </c>
      <c r="BM498" s="62">
        <v>13.49</v>
      </c>
      <c r="BN498" s="62">
        <v>356080</v>
      </c>
      <c r="BO498" s="62">
        <v>680.54266063553371</v>
      </c>
      <c r="BP498" s="62">
        <v>13.49</v>
      </c>
      <c r="BQ498" s="62">
        <v>2560</v>
      </c>
      <c r="BR498" s="62">
        <v>5.400556408023391</v>
      </c>
      <c r="BS498" s="62">
        <v>13.49</v>
      </c>
      <c r="BT498" s="62">
        <v>435</v>
      </c>
      <c r="BU498" s="62">
        <v>0.99798047280275626</v>
      </c>
      <c r="BV498" s="62">
        <v>13.49</v>
      </c>
      <c r="BW498" s="62">
        <v>32335</v>
      </c>
      <c r="BX498" s="62">
        <v>80.946117984493512</v>
      </c>
      <c r="BY498" s="62">
        <v>13.471</v>
      </c>
      <c r="BZ498" s="62">
        <v>0</v>
      </c>
      <c r="CA498" s="62">
        <v>0</v>
      </c>
      <c r="CB498" s="62">
        <v>13.455</v>
      </c>
      <c r="CC498" s="62">
        <v>250</v>
      </c>
      <c r="CD498" s="62">
        <v>0.72051586029510706</v>
      </c>
      <c r="CE498" s="62">
        <v>13.44</v>
      </c>
      <c r="CF498" s="62">
        <v>39415</v>
      </c>
      <c r="CG498" s="62">
        <v>121.3420660576181</v>
      </c>
      <c r="CH498" s="62">
        <v>0</v>
      </c>
      <c r="CI498" s="62">
        <v>0</v>
      </c>
      <c r="CJ498" s="62">
        <v>0</v>
      </c>
      <c r="CK498" s="62">
        <v>0</v>
      </c>
      <c r="CL498" s="62">
        <v>0</v>
      </c>
      <c r="CM498" s="62">
        <v>0</v>
      </c>
      <c r="CN498" s="62">
        <v>13.36</v>
      </c>
      <c r="CO498" s="62">
        <v>3565</v>
      </c>
      <c r="CP498" s="62">
        <v>12.96346972994472</v>
      </c>
      <c r="CQ498" s="62">
        <v>0</v>
      </c>
      <c r="CR498" s="62">
        <v>0</v>
      </c>
      <c r="CS498" s="62">
        <v>0</v>
      </c>
      <c r="CT498" s="62">
        <v>0</v>
      </c>
      <c r="CU498" s="62">
        <v>0</v>
      </c>
      <c r="CV498" s="62">
        <v>0</v>
      </c>
      <c r="CW498" s="62">
        <v>0</v>
      </c>
      <c r="CX498" s="62">
        <v>315235</v>
      </c>
      <c r="CY498" s="62">
        <v>1302.2779229823238</v>
      </c>
      <c r="CZ498" s="62">
        <v>0</v>
      </c>
      <c r="DA498" s="62">
        <v>0</v>
      </c>
      <c r="DB498" s="62">
        <v>0</v>
      </c>
      <c r="DC498" s="62">
        <v>0</v>
      </c>
      <c r="DD498" s="62">
        <v>0</v>
      </c>
      <c r="DE498" s="62">
        <v>0</v>
      </c>
      <c r="DF498" s="62">
        <v>13.18</v>
      </c>
      <c r="DG498" s="62">
        <v>1225</v>
      </c>
      <c r="DH498" s="62">
        <v>5.6535837116824617</v>
      </c>
      <c r="DI498" s="62">
        <v>0</v>
      </c>
      <c r="DJ498" s="62">
        <v>0</v>
      </c>
      <c r="DK498" s="62">
        <v>0</v>
      </c>
      <c r="DL498" s="62">
        <v>0</v>
      </c>
      <c r="DM498" s="62">
        <v>0</v>
      </c>
      <c r="DN498" s="62">
        <v>0</v>
      </c>
      <c r="DO498" s="62">
        <v>13.14</v>
      </c>
      <c r="DP498" s="62">
        <v>7020</v>
      </c>
      <c r="DQ498" s="62">
        <v>35.411934652007808</v>
      </c>
      <c r="DR498" s="62">
        <v>0</v>
      </c>
      <c r="DS498" s="62">
        <v>0</v>
      </c>
      <c r="DT498" s="62">
        <v>0</v>
      </c>
      <c r="DU498" s="62">
        <v>0</v>
      </c>
      <c r="DV498" s="62">
        <v>0</v>
      </c>
      <c r="DW498" s="62">
        <v>0</v>
      </c>
      <c r="DX498" s="62">
        <v>13.07</v>
      </c>
      <c r="DY498" s="62">
        <v>890</v>
      </c>
      <c r="DZ498" s="62">
        <v>4.8685146286967207</v>
      </c>
      <c r="EA498" s="62"/>
      <c r="EB498" s="62"/>
      <c r="EC498" s="62"/>
      <c r="ED498" s="62"/>
      <c r="EE498" s="62"/>
      <c r="EF498" s="62"/>
      <c r="EG498" s="62">
        <v>12.98</v>
      </c>
      <c r="EH498" s="62">
        <v>77585</v>
      </c>
      <c r="EI498" s="62">
        <v>454.29814342128191</v>
      </c>
      <c r="EJ498" s="62"/>
      <c r="EK498" s="62">
        <v>0</v>
      </c>
      <c r="EL498" s="62">
        <v>0</v>
      </c>
      <c r="EM498" s="62">
        <v>0</v>
      </c>
      <c r="EN498" s="62">
        <v>0</v>
      </c>
      <c r="EO498" s="62">
        <v>0</v>
      </c>
      <c r="EP498" s="62">
        <v>12.948</v>
      </c>
      <c r="EQ498" s="62">
        <v>330</v>
      </c>
      <c r="ER498" s="62">
        <v>2.0481260660842016</v>
      </c>
      <c r="ES498" s="62">
        <v>12.92</v>
      </c>
      <c r="ET498" s="62">
        <v>4190</v>
      </c>
      <c r="EU498" s="62">
        <v>27.415825919713399</v>
      </c>
      <c r="EV498" s="62">
        <v>12.871</v>
      </c>
      <c r="EW498" s="62">
        <v>265</v>
      </c>
      <c r="EX498" s="62">
        <v>1.8195697585836013</v>
      </c>
      <c r="EY498" s="62">
        <v>12.83</v>
      </c>
      <c r="EZ498" s="62">
        <v>25015</v>
      </c>
      <c r="FA498" s="62">
        <v>179.01418497567261</v>
      </c>
      <c r="FB498" s="62">
        <v>12.781000000000001</v>
      </c>
      <c r="FC498" s="62">
        <v>335</v>
      </c>
      <c r="FD498" s="62">
        <v>2.4873216208508233</v>
      </c>
      <c r="FE498" s="62">
        <v>12.737</v>
      </c>
      <c r="FF498" s="62">
        <v>210</v>
      </c>
      <c r="FG498" s="62">
        <v>1.6122736229926111</v>
      </c>
      <c r="FH498" s="62">
        <v>12.7</v>
      </c>
      <c r="FI498" s="62">
        <v>0</v>
      </c>
      <c r="FJ498" s="62">
        <v>0</v>
      </c>
      <c r="FK498" s="62">
        <v>12.66</v>
      </c>
      <c r="FL498" s="76">
        <v>1650</v>
      </c>
      <c r="FM498" s="76">
        <v>13.438664881707163</v>
      </c>
      <c r="FN498" s="76">
        <v>12.631</v>
      </c>
      <c r="FO498" s="76">
        <v>550</v>
      </c>
      <c r="FP498" s="76">
        <v>4.5862131731870326</v>
      </c>
      <c r="FQ498" s="76">
        <v>12.606</v>
      </c>
      <c r="FR498" s="76">
        <v>100</v>
      </c>
      <c r="FS498" s="76">
        <v>0.85124161549437627</v>
      </c>
      <c r="FT498" s="76">
        <v>12.582000000000001</v>
      </c>
      <c r="FU498" s="76">
        <v>0</v>
      </c>
      <c r="FV498" s="76">
        <v>0</v>
      </c>
      <c r="FW498" s="76">
        <v>12.56</v>
      </c>
      <c r="FX498" s="76">
        <v>74490</v>
      </c>
      <c r="FY498" s="76">
        <v>657.54984263382505</v>
      </c>
      <c r="FZ498" s="76">
        <v>12.554</v>
      </c>
      <c r="GA498" s="76">
        <v>0</v>
      </c>
      <c r="GB498" s="76">
        <v>0</v>
      </c>
      <c r="GC498" s="62">
        <v>12.548</v>
      </c>
      <c r="GD498" s="62">
        <v>0</v>
      </c>
      <c r="GE498" s="62">
        <v>0</v>
      </c>
      <c r="GF498" s="62">
        <v>12.542</v>
      </c>
      <c r="GG498" s="62">
        <v>0</v>
      </c>
      <c r="GH498" s="62">
        <v>0</v>
      </c>
      <c r="GI498" s="62">
        <v>12.537000000000001</v>
      </c>
      <c r="GJ498" s="62">
        <v>10</v>
      </c>
      <c r="GK498" s="62">
        <v>9.2395983549970709E-2</v>
      </c>
      <c r="GL498" s="62">
        <v>12.528</v>
      </c>
      <c r="GM498" s="62">
        <v>0</v>
      </c>
      <c r="GN498" s="62">
        <v>0</v>
      </c>
      <c r="GO498" s="62">
        <v>12.52</v>
      </c>
      <c r="GP498" s="62">
        <v>5810</v>
      </c>
      <c r="GQ498" s="62">
        <v>54.930324861460598</v>
      </c>
      <c r="GR498" s="62">
        <v>12.523</v>
      </c>
      <c r="GS498" s="62">
        <v>0</v>
      </c>
      <c r="GT498" s="62">
        <v>0</v>
      </c>
      <c r="GU498" s="62">
        <v>12.526</v>
      </c>
      <c r="GV498" s="62">
        <v>20</v>
      </c>
      <c r="GW498" s="62">
        <v>0.18989901818859325</v>
      </c>
      <c r="GX498" s="62">
        <v>12.528</v>
      </c>
      <c r="GY498" s="62">
        <v>0</v>
      </c>
      <c r="GZ498" s="62">
        <v>0</v>
      </c>
      <c r="HA498" s="62">
        <v>12.53</v>
      </c>
      <c r="HB498" s="62">
        <v>15535</v>
      </c>
      <c r="HC498" s="62">
        <v>146.17218428625489</v>
      </c>
      <c r="HD498" s="62">
        <v>12.53</v>
      </c>
      <c r="HE498" s="62">
        <v>0</v>
      </c>
      <c r="HF498" s="62">
        <v>0</v>
      </c>
      <c r="HG498" s="62">
        <v>0</v>
      </c>
      <c r="HH498" s="62">
        <v>0</v>
      </c>
      <c r="HI498" s="62">
        <v>0</v>
      </c>
      <c r="HJ498" s="62">
        <v>0</v>
      </c>
      <c r="HK498" s="62">
        <v>0</v>
      </c>
      <c r="HL498" s="62">
        <v>0</v>
      </c>
      <c r="HM498" s="62">
        <v>12.53</v>
      </c>
      <c r="HN498" s="62">
        <v>0</v>
      </c>
      <c r="HO498" s="62">
        <v>0</v>
      </c>
      <c r="HP498" s="62">
        <v>0</v>
      </c>
      <c r="HQ498" s="62">
        <v>0</v>
      </c>
      <c r="HR498" s="62">
        <v>0</v>
      </c>
    </row>
    <row r="499" spans="32:226" s="43" customFormat="1">
      <c r="AF499" s="54">
        <v>42730</v>
      </c>
      <c r="AG499" s="43">
        <v>13.628</v>
      </c>
      <c r="AH499" s="43">
        <v>20197</v>
      </c>
      <c r="AI499" s="43">
        <f t="shared" si="101"/>
        <v>20197</v>
      </c>
      <c r="AN499" s="43">
        <v>2.9512999999999998</v>
      </c>
      <c r="AS499" s="62">
        <v>42118</v>
      </c>
      <c r="AT499" s="62">
        <v>3085.0534754300729</v>
      </c>
      <c r="AU499" s="62">
        <v>13.42</v>
      </c>
      <c r="AV499" s="62">
        <v>257795</v>
      </c>
      <c r="AW499" s="62">
        <v>140.30358082581512</v>
      </c>
      <c r="AX499" s="62">
        <v>13.182</v>
      </c>
      <c r="AY499" s="62">
        <v>105080</v>
      </c>
      <c r="AZ499" s="62">
        <v>84.428424792141527</v>
      </c>
      <c r="BA499" s="62">
        <v>13.48</v>
      </c>
      <c r="BB499" s="62">
        <v>44505</v>
      </c>
      <c r="BC499" s="62">
        <v>55.832235150988701</v>
      </c>
      <c r="BD499" s="62">
        <v>13.39</v>
      </c>
      <c r="BE499" s="62">
        <v>6120</v>
      </c>
      <c r="BF499" s="62">
        <v>6.3109772097001375</v>
      </c>
      <c r="BG499" s="62">
        <v>13.54</v>
      </c>
      <c r="BH499" s="62">
        <v>545</v>
      </c>
      <c r="BI499" s="62">
        <v>0.80274756773009126</v>
      </c>
      <c r="BJ499" s="62">
        <v>13.55</v>
      </c>
      <c r="BK499" s="62">
        <v>385</v>
      </c>
      <c r="BL499" s="62">
        <v>0.64572061024775407</v>
      </c>
      <c r="BM499" s="62">
        <v>13.58</v>
      </c>
      <c r="BN499" s="62">
        <v>223905</v>
      </c>
      <c r="BO499" s="62">
        <v>424.60197282992226</v>
      </c>
      <c r="BP499" s="62">
        <v>13.6</v>
      </c>
      <c r="BQ499" s="62">
        <v>185</v>
      </c>
      <c r="BR499" s="62">
        <v>0.38686713059132016</v>
      </c>
      <c r="BS499" s="62">
        <v>13.595000000000001</v>
      </c>
      <c r="BT499" s="62">
        <v>50</v>
      </c>
      <c r="BU499" s="62">
        <v>0.11365780604574104</v>
      </c>
      <c r="BV499" s="62">
        <v>13.59</v>
      </c>
      <c r="BW499" s="62">
        <v>24410</v>
      </c>
      <c r="BX499" s="62">
        <v>60.520059314024465</v>
      </c>
      <c r="BY499" s="62">
        <v>13.583</v>
      </c>
      <c r="BZ499" s="62">
        <v>0</v>
      </c>
      <c r="CA499" s="62">
        <v>0</v>
      </c>
      <c r="CB499" s="62">
        <v>13.576000000000001</v>
      </c>
      <c r="CC499" s="62">
        <v>80</v>
      </c>
      <c r="CD499" s="62">
        <v>0.22808564013954533</v>
      </c>
      <c r="CE499" s="62">
        <v>13.57</v>
      </c>
      <c r="CF499" s="62">
        <v>29500</v>
      </c>
      <c r="CG499" s="62">
        <v>89.793511012646519</v>
      </c>
      <c r="CH499" s="62">
        <v>0</v>
      </c>
      <c r="CI499" s="62">
        <v>0</v>
      </c>
      <c r="CJ499" s="62">
        <v>0</v>
      </c>
      <c r="CK499" s="62">
        <v>0</v>
      </c>
      <c r="CL499" s="62">
        <v>0</v>
      </c>
      <c r="CM499" s="62">
        <v>0</v>
      </c>
      <c r="CN499" s="62">
        <v>13.53</v>
      </c>
      <c r="CO499" s="62">
        <v>1825</v>
      </c>
      <c r="CP499" s="62">
        <v>6.5499120131098243</v>
      </c>
      <c r="CQ499" s="62">
        <v>0</v>
      </c>
      <c r="CR499" s="62">
        <v>0</v>
      </c>
      <c r="CS499" s="62">
        <v>0</v>
      </c>
      <c r="CT499" s="62">
        <v>0</v>
      </c>
      <c r="CU499" s="62">
        <v>0</v>
      </c>
      <c r="CV499" s="62">
        <v>0</v>
      </c>
      <c r="CW499" s="62">
        <v>0</v>
      </c>
      <c r="CX499" s="62">
        <v>257795</v>
      </c>
      <c r="CY499" s="62">
        <v>1050.3290249937384</v>
      </c>
      <c r="CZ499" s="62">
        <v>0</v>
      </c>
      <c r="DA499" s="62">
        <v>0</v>
      </c>
      <c r="DB499" s="62">
        <v>0</v>
      </c>
      <c r="DC499" s="62">
        <v>0</v>
      </c>
      <c r="DD499" s="62">
        <v>0</v>
      </c>
      <c r="DE499" s="62">
        <v>0</v>
      </c>
      <c r="DF499" s="62">
        <v>13.36</v>
      </c>
      <c r="DG499" s="62">
        <v>630</v>
      </c>
      <c r="DH499" s="62">
        <v>2.8648221229040463</v>
      </c>
      <c r="DI499" s="62">
        <v>0</v>
      </c>
      <c r="DJ499" s="62">
        <v>0</v>
      </c>
      <c r="DK499" s="62">
        <v>0</v>
      </c>
      <c r="DL499" s="62">
        <v>0</v>
      </c>
      <c r="DM499" s="62">
        <v>0</v>
      </c>
      <c r="DN499" s="62">
        <v>0</v>
      </c>
      <c r="DO499" s="62">
        <v>13.32</v>
      </c>
      <c r="DP499" s="62">
        <v>11075</v>
      </c>
      <c r="DQ499" s="62">
        <v>55.01229110409141</v>
      </c>
      <c r="DR499" s="62">
        <v>0</v>
      </c>
      <c r="DS499" s="62">
        <v>0</v>
      </c>
      <c r="DT499" s="62">
        <v>0</v>
      </c>
      <c r="DU499" s="62">
        <v>0</v>
      </c>
      <c r="DV499" s="62">
        <v>0</v>
      </c>
      <c r="DW499" s="62">
        <v>0</v>
      </c>
      <c r="DX499" s="62">
        <v>13.24</v>
      </c>
      <c r="DY499" s="62">
        <v>685</v>
      </c>
      <c r="DZ499" s="62">
        <v>3.6887065150703107</v>
      </c>
      <c r="EA499" s="62"/>
      <c r="EB499" s="62"/>
      <c r="EC499" s="62"/>
      <c r="ED499" s="62"/>
      <c r="EE499" s="62"/>
      <c r="EF499" s="62"/>
      <c r="EG499" s="62">
        <v>13.16</v>
      </c>
      <c r="EH499" s="62">
        <v>44395</v>
      </c>
      <c r="EI499" s="62">
        <v>255.6881693414928</v>
      </c>
      <c r="EJ499" s="62"/>
      <c r="EK499" s="62">
        <v>0</v>
      </c>
      <c r="EL499" s="62">
        <v>0</v>
      </c>
      <c r="EM499" s="62">
        <v>0</v>
      </c>
      <c r="EN499" s="62">
        <v>0</v>
      </c>
      <c r="EO499" s="62">
        <v>0</v>
      </c>
      <c r="EP499" s="62">
        <v>13.112</v>
      </c>
      <c r="EQ499" s="62">
        <v>1145</v>
      </c>
      <c r="ER499" s="62">
        <v>6.9900681216998626</v>
      </c>
      <c r="ES499" s="62">
        <v>13.07</v>
      </c>
      <c r="ET499" s="62">
        <v>4125</v>
      </c>
      <c r="EU499" s="62">
        <v>26.549989220546813</v>
      </c>
      <c r="EV499" s="62">
        <v>13.015000000000001</v>
      </c>
      <c r="EW499" s="62">
        <v>205</v>
      </c>
      <c r="EX499" s="62">
        <v>1.3843460378949155</v>
      </c>
      <c r="EY499" s="62">
        <v>12.97</v>
      </c>
      <c r="EZ499" s="62">
        <v>37140</v>
      </c>
      <c r="FA499" s="62">
        <v>261.33544059281587</v>
      </c>
      <c r="FB499" s="62">
        <v>12.917</v>
      </c>
      <c r="FC499" s="62">
        <v>155</v>
      </c>
      <c r="FD499" s="62">
        <v>1.131368410168591</v>
      </c>
      <c r="FE499" s="62">
        <v>12.87</v>
      </c>
      <c r="FF499" s="62">
        <v>155</v>
      </c>
      <c r="FG499" s="62">
        <v>1.1696089351979517</v>
      </c>
      <c r="FH499" s="62">
        <v>12.816000000000001</v>
      </c>
      <c r="FI499" s="62">
        <v>40</v>
      </c>
      <c r="FJ499" s="62">
        <v>0.31163689784792825</v>
      </c>
      <c r="FK499" s="62">
        <v>12.77</v>
      </c>
      <c r="FL499" s="76">
        <v>1885</v>
      </c>
      <c r="FM499" s="76">
        <v>15.096105098797084</v>
      </c>
      <c r="FN499" s="76">
        <v>12.739000000000001</v>
      </c>
      <c r="FO499" s="76">
        <v>40</v>
      </c>
      <c r="FP499" s="76">
        <v>0.32791071092966123</v>
      </c>
      <c r="FQ499" s="76">
        <v>12.711</v>
      </c>
      <c r="FR499" s="76">
        <v>35</v>
      </c>
      <c r="FS499" s="76">
        <v>0.29287264850056305</v>
      </c>
      <c r="FT499" s="76">
        <v>12.683999999999999</v>
      </c>
      <c r="FU499" s="76">
        <v>40</v>
      </c>
      <c r="FV499" s="76">
        <v>0.34127793791309546</v>
      </c>
      <c r="FW499" s="76">
        <v>12.66</v>
      </c>
      <c r="FX499" s="76">
        <v>49715</v>
      </c>
      <c r="FY499" s="76">
        <v>431.28933762611052</v>
      </c>
      <c r="FZ499" s="76">
        <v>12.651999999999999</v>
      </c>
      <c r="GA499" s="76">
        <v>40</v>
      </c>
      <c r="GB499" s="76">
        <v>0.35170369859466383</v>
      </c>
      <c r="GC499" s="62">
        <v>12.645</v>
      </c>
      <c r="GD499" s="62">
        <v>10</v>
      </c>
      <c r="GE499" s="62">
        <v>8.8978724309103641E-2</v>
      </c>
      <c r="GF499" s="62">
        <v>12.638</v>
      </c>
      <c r="GG499" s="62">
        <v>0</v>
      </c>
      <c r="GH499" s="62">
        <v>0</v>
      </c>
      <c r="GI499" s="62">
        <v>12.631</v>
      </c>
      <c r="GJ499" s="62">
        <v>230</v>
      </c>
      <c r="GK499" s="62">
        <v>2.0872720137306402</v>
      </c>
      <c r="GL499" s="62">
        <v>12.62</v>
      </c>
      <c r="GM499" s="62">
        <v>115</v>
      </c>
      <c r="GN499" s="62">
        <v>1.0577995876637232</v>
      </c>
      <c r="GO499" s="62">
        <v>12.61</v>
      </c>
      <c r="GP499" s="62">
        <v>1525</v>
      </c>
      <c r="GQ499" s="62">
        <v>14.152808500505598</v>
      </c>
      <c r="GR499" s="62">
        <v>12.595000000000001</v>
      </c>
      <c r="GS499" s="62">
        <v>0</v>
      </c>
      <c r="GT499" s="62">
        <v>0</v>
      </c>
      <c r="GU499" s="62">
        <v>12.582000000000001</v>
      </c>
      <c r="GV499" s="62">
        <v>20</v>
      </c>
      <c r="GW499" s="62">
        <v>0.18679116949682364</v>
      </c>
      <c r="GX499" s="62">
        <v>12.571</v>
      </c>
      <c r="GY499" s="62">
        <v>0</v>
      </c>
      <c r="GZ499" s="62">
        <v>0</v>
      </c>
      <c r="HA499" s="62">
        <v>12.56</v>
      </c>
      <c r="HB499" s="62">
        <v>8930</v>
      </c>
      <c r="HC499" s="62">
        <v>82.807393516949077</v>
      </c>
      <c r="HD499" s="62">
        <v>12.56</v>
      </c>
      <c r="HE499" s="62">
        <v>0</v>
      </c>
      <c r="HF499" s="62">
        <v>0</v>
      </c>
      <c r="HG499" s="62">
        <v>0</v>
      </c>
      <c r="HH499" s="62">
        <v>0</v>
      </c>
      <c r="HI499" s="62">
        <v>0</v>
      </c>
      <c r="HJ499" s="62">
        <v>0</v>
      </c>
      <c r="HK499" s="62">
        <v>0</v>
      </c>
      <c r="HL499" s="62">
        <v>0</v>
      </c>
      <c r="HM499" s="62">
        <v>12.56</v>
      </c>
      <c r="HN499" s="62">
        <v>0</v>
      </c>
      <c r="HO499" s="62">
        <v>0</v>
      </c>
      <c r="HP499" s="62">
        <v>0</v>
      </c>
      <c r="HQ499" s="62">
        <v>0</v>
      </c>
      <c r="HR499" s="62">
        <v>0</v>
      </c>
    </row>
    <row r="500" spans="32:226" s="43" customFormat="1">
      <c r="AF500" s="54">
        <v>42731</v>
      </c>
      <c r="AG500" s="43">
        <v>13.629</v>
      </c>
      <c r="AH500" s="43">
        <v>48535</v>
      </c>
      <c r="AI500" s="43">
        <f t="shared" si="101"/>
        <v>48535</v>
      </c>
      <c r="AN500" s="43">
        <v>2.9706999999999999</v>
      </c>
      <c r="AS500" s="62">
        <v>42117</v>
      </c>
      <c r="AT500" s="62">
        <v>4808.9632142780802</v>
      </c>
      <c r="AU500" s="62">
        <v>13.36</v>
      </c>
      <c r="AV500" s="62">
        <v>297975</v>
      </c>
      <c r="AW500" s="62">
        <v>164.56163389302336</v>
      </c>
      <c r="AX500" s="62">
        <v>13.164999999999999</v>
      </c>
      <c r="AY500" s="62">
        <v>384420</v>
      </c>
      <c r="AZ500" s="62">
        <v>311.14274661457489</v>
      </c>
      <c r="BA500" s="62">
        <v>13.43</v>
      </c>
      <c r="BB500" s="62">
        <v>59255</v>
      </c>
      <c r="BC500" s="62">
        <v>74.520451780511792</v>
      </c>
      <c r="BD500" s="62">
        <v>13.36</v>
      </c>
      <c r="BE500" s="62">
        <v>920</v>
      </c>
      <c r="BF500" s="62">
        <v>0.95273982530367696</v>
      </c>
      <c r="BG500" s="62">
        <v>13.49</v>
      </c>
      <c r="BH500" s="62">
        <v>755</v>
      </c>
      <c r="BI500" s="62">
        <v>1.1132977607901671</v>
      </c>
      <c r="BJ500" s="62">
        <v>13.52</v>
      </c>
      <c r="BK500" s="62">
        <v>575</v>
      </c>
      <c r="BL500" s="62">
        <v>0.9642763239960449</v>
      </c>
      <c r="BM500" s="62">
        <v>13.54</v>
      </c>
      <c r="BN500" s="62">
        <v>190565</v>
      </c>
      <c r="BO500" s="62">
        <v>361.10283469262322</v>
      </c>
      <c r="BP500" s="62">
        <v>13.55</v>
      </c>
      <c r="BQ500" s="62">
        <v>2600</v>
      </c>
      <c r="BR500" s="62">
        <v>5.4307475700330814</v>
      </c>
      <c r="BS500" s="62">
        <v>13.54</v>
      </c>
      <c r="BT500" s="62">
        <v>0</v>
      </c>
      <c r="BU500" s="62">
        <v>0</v>
      </c>
      <c r="BV500" s="62">
        <v>13.53</v>
      </c>
      <c r="BW500" s="62">
        <v>58230</v>
      </c>
      <c r="BX500" s="62">
        <v>144.11026663520528</v>
      </c>
      <c r="BY500" s="62">
        <v>13.52</v>
      </c>
      <c r="BZ500" s="62">
        <v>100</v>
      </c>
      <c r="CA500" s="62">
        <v>0.26572738815548236</v>
      </c>
      <c r="CB500" s="62">
        <v>13.52</v>
      </c>
      <c r="CC500" s="62">
        <v>510</v>
      </c>
      <c r="CD500" s="62">
        <v>1.4505369712640268</v>
      </c>
      <c r="CE500" s="62">
        <v>13.49</v>
      </c>
      <c r="CF500" s="62">
        <v>14770</v>
      </c>
      <c r="CG500" s="62">
        <v>44.859983695493511</v>
      </c>
      <c r="CH500" s="62">
        <v>0</v>
      </c>
      <c r="CI500" s="62">
        <v>0</v>
      </c>
      <c r="CJ500" s="62">
        <v>0</v>
      </c>
      <c r="CK500" s="62">
        <v>0</v>
      </c>
      <c r="CL500" s="62">
        <v>0</v>
      </c>
      <c r="CM500" s="62">
        <v>0</v>
      </c>
      <c r="CN500" s="62">
        <v>13.44</v>
      </c>
      <c r="CO500" s="62">
        <v>955</v>
      </c>
      <c r="CP500" s="62">
        <v>3.4193739643300849</v>
      </c>
      <c r="CQ500" s="62">
        <v>0</v>
      </c>
      <c r="CR500" s="62">
        <v>0</v>
      </c>
      <c r="CS500" s="62">
        <v>0</v>
      </c>
      <c r="CT500" s="62">
        <v>0</v>
      </c>
      <c r="CU500" s="62">
        <v>0</v>
      </c>
      <c r="CV500" s="62">
        <v>0</v>
      </c>
      <c r="CW500" s="62">
        <v>0</v>
      </c>
      <c r="CX500" s="62">
        <v>297975</v>
      </c>
      <c r="CY500" s="62">
        <v>1210.0608237865181</v>
      </c>
      <c r="CZ500" s="62">
        <v>0</v>
      </c>
      <c r="DA500" s="62">
        <v>0</v>
      </c>
      <c r="DB500" s="62">
        <v>0</v>
      </c>
      <c r="DC500" s="62">
        <v>0</v>
      </c>
      <c r="DD500" s="62">
        <v>0</v>
      </c>
      <c r="DE500" s="62">
        <v>0</v>
      </c>
      <c r="DF500" s="62">
        <v>13.28</v>
      </c>
      <c r="DG500" s="62">
        <v>1080</v>
      </c>
      <c r="DH500" s="62">
        <v>4.8967653949211991</v>
      </c>
      <c r="DI500" s="62">
        <v>0</v>
      </c>
      <c r="DJ500" s="62">
        <v>0</v>
      </c>
      <c r="DK500" s="62">
        <v>0</v>
      </c>
      <c r="DL500" s="62">
        <v>0</v>
      </c>
      <c r="DM500" s="62">
        <v>0</v>
      </c>
      <c r="DN500" s="62">
        <v>0</v>
      </c>
      <c r="DO500" s="62">
        <v>13.24</v>
      </c>
      <c r="DP500" s="62">
        <v>29210</v>
      </c>
      <c r="DQ500" s="62">
        <v>144.66145925611445</v>
      </c>
      <c r="DR500" s="62">
        <v>0</v>
      </c>
      <c r="DS500" s="62">
        <v>0</v>
      </c>
      <c r="DT500" s="62">
        <v>0</v>
      </c>
      <c r="DU500" s="62">
        <v>0</v>
      </c>
      <c r="DV500" s="62">
        <v>0</v>
      </c>
      <c r="DW500" s="62">
        <v>0</v>
      </c>
      <c r="DX500" s="62">
        <v>13.16</v>
      </c>
      <c r="DY500" s="62">
        <v>475</v>
      </c>
      <c r="DZ500" s="62">
        <v>2.5502345169337435</v>
      </c>
      <c r="EA500" s="62"/>
      <c r="EB500" s="62"/>
      <c r="EC500" s="62"/>
      <c r="ED500" s="62"/>
      <c r="EE500" s="62"/>
      <c r="EF500" s="62"/>
      <c r="EG500" s="62">
        <v>13.07</v>
      </c>
      <c r="EH500" s="62">
        <v>103030</v>
      </c>
      <c r="EI500" s="62">
        <v>591.83027803846051</v>
      </c>
      <c r="EJ500" s="62"/>
      <c r="EK500" s="62">
        <v>0</v>
      </c>
      <c r="EL500" s="62">
        <v>0</v>
      </c>
      <c r="EM500" s="62">
        <v>0</v>
      </c>
      <c r="EN500" s="62">
        <v>0</v>
      </c>
      <c r="EO500" s="62">
        <v>0</v>
      </c>
      <c r="EP500" s="62">
        <v>13.03</v>
      </c>
      <c r="EQ500" s="62">
        <v>2155</v>
      </c>
      <c r="ER500" s="62">
        <v>13.118710977425149</v>
      </c>
      <c r="ES500" s="62">
        <v>12.99</v>
      </c>
      <c r="ET500" s="62">
        <v>2690</v>
      </c>
      <c r="EU500" s="62">
        <v>17.26481598262043</v>
      </c>
      <c r="EV500" s="62">
        <v>12.955</v>
      </c>
      <c r="EW500" s="62">
        <v>40</v>
      </c>
      <c r="EX500" s="62">
        <v>0.26916513333312508</v>
      </c>
      <c r="EY500" s="62">
        <v>12.9</v>
      </c>
      <c r="EZ500" s="62">
        <v>107930</v>
      </c>
      <c r="FA500" s="62">
        <v>757.13020725433421</v>
      </c>
      <c r="FB500" s="62">
        <v>12.845000000000001</v>
      </c>
      <c r="FC500" s="62">
        <v>30</v>
      </c>
      <c r="FD500" s="62">
        <v>0.21834387284750534</v>
      </c>
      <c r="FE500" s="62">
        <v>12.795999999999999</v>
      </c>
      <c r="FF500" s="62">
        <v>3630</v>
      </c>
      <c r="FG500" s="62">
        <v>27.317830009655811</v>
      </c>
      <c r="FH500" s="62">
        <v>12.75</v>
      </c>
      <c r="FI500" s="62">
        <v>0</v>
      </c>
      <c r="FJ500" s="62">
        <v>0</v>
      </c>
      <c r="FK500" s="62">
        <v>12.71</v>
      </c>
      <c r="FL500" s="76">
        <v>3785</v>
      </c>
      <c r="FM500" s="76">
        <v>30.216759699182553</v>
      </c>
      <c r="FN500" s="76">
        <v>12.679</v>
      </c>
      <c r="FO500" s="76">
        <v>0</v>
      </c>
      <c r="FP500" s="76">
        <v>0</v>
      </c>
      <c r="FQ500" s="76">
        <v>12.651</v>
      </c>
      <c r="FR500" s="76">
        <v>0</v>
      </c>
      <c r="FS500" s="76">
        <v>0</v>
      </c>
      <c r="FT500" s="76">
        <v>12.624000000000001</v>
      </c>
      <c r="FU500" s="76">
        <v>0</v>
      </c>
      <c r="FV500" s="76">
        <v>0</v>
      </c>
      <c r="FW500" s="76">
        <v>12.6</v>
      </c>
      <c r="FX500" s="76">
        <v>91315</v>
      </c>
      <c r="FY500" s="76">
        <v>789.98809794098997</v>
      </c>
      <c r="FZ500" s="76">
        <v>12.590999999999999</v>
      </c>
      <c r="GA500" s="76">
        <v>0</v>
      </c>
      <c r="GB500" s="76">
        <v>0</v>
      </c>
      <c r="GC500" s="62">
        <v>12.582000000000001</v>
      </c>
      <c r="GD500" s="62">
        <v>0</v>
      </c>
      <c r="GE500" s="62">
        <v>0</v>
      </c>
      <c r="GF500" s="62">
        <v>12.573</v>
      </c>
      <c r="GG500" s="62">
        <v>0</v>
      </c>
      <c r="GH500" s="62">
        <v>0</v>
      </c>
      <c r="GI500" s="62">
        <v>12.565</v>
      </c>
      <c r="GJ500" s="62">
        <v>185</v>
      </c>
      <c r="GK500" s="62">
        <v>1.6756511705514003</v>
      </c>
      <c r="GL500" s="62">
        <v>12.552</v>
      </c>
      <c r="GM500" s="62">
        <v>0</v>
      </c>
      <c r="GN500" s="62">
        <v>0</v>
      </c>
      <c r="GO500" s="62">
        <v>12.54</v>
      </c>
      <c r="GP500" s="62">
        <v>2400</v>
      </c>
      <c r="GQ500" s="62">
        <v>22.248420331639799</v>
      </c>
      <c r="GR500" s="62">
        <v>12.528</v>
      </c>
      <c r="GS500" s="62">
        <v>0</v>
      </c>
      <c r="GT500" s="62">
        <v>0</v>
      </c>
      <c r="GU500" s="62">
        <v>12.518000000000001</v>
      </c>
      <c r="GV500" s="62">
        <v>30</v>
      </c>
      <c r="GW500" s="62">
        <v>0.27988613772145587</v>
      </c>
      <c r="GX500" s="62">
        <v>12.509</v>
      </c>
      <c r="GY500" s="62">
        <v>0</v>
      </c>
      <c r="GZ500" s="62">
        <v>0</v>
      </c>
      <c r="HA500" s="62">
        <v>12.5</v>
      </c>
      <c r="HB500" s="62">
        <v>8780</v>
      </c>
      <c r="HC500" s="62">
        <v>81.341147659525575</v>
      </c>
      <c r="HD500" s="62">
        <v>12.5</v>
      </c>
      <c r="HE500" s="62">
        <v>0</v>
      </c>
      <c r="HF500" s="62">
        <v>0</v>
      </c>
      <c r="HG500" s="62">
        <v>0</v>
      </c>
      <c r="HH500" s="62">
        <v>0</v>
      </c>
      <c r="HI500" s="62">
        <v>0</v>
      </c>
      <c r="HJ500" s="62">
        <v>0</v>
      </c>
      <c r="HK500" s="62">
        <v>0</v>
      </c>
      <c r="HL500" s="62">
        <v>0</v>
      </c>
      <c r="HM500" s="62">
        <v>12.5</v>
      </c>
      <c r="HN500" s="62">
        <v>0</v>
      </c>
      <c r="HO500" s="62">
        <v>0</v>
      </c>
      <c r="HP500" s="62">
        <v>0</v>
      </c>
      <c r="HQ500" s="62">
        <v>0</v>
      </c>
      <c r="HR500" s="62">
        <v>0</v>
      </c>
    </row>
    <row r="501" spans="32:226" s="43" customFormat="1">
      <c r="AF501" s="54">
        <v>42732</v>
      </c>
      <c r="AG501" s="43">
        <v>13.625999999999999</v>
      </c>
      <c r="AH501" s="43">
        <v>102682</v>
      </c>
      <c r="AI501" s="43">
        <f t="shared" si="101"/>
        <v>102682</v>
      </c>
      <c r="AN501" s="43">
        <v>3.0108000000000001</v>
      </c>
      <c r="AS501" s="62">
        <v>42116</v>
      </c>
      <c r="AT501" s="62">
        <v>3558.8679271099522</v>
      </c>
      <c r="AU501" s="62">
        <v>13.32</v>
      </c>
      <c r="AV501" s="62">
        <v>238365</v>
      </c>
      <c r="AW501" s="62">
        <v>132.58364185422346</v>
      </c>
      <c r="AX501" s="62">
        <v>13.16</v>
      </c>
      <c r="AY501" s="62">
        <v>203925</v>
      </c>
      <c r="AZ501" s="62">
        <v>165.07706643944823</v>
      </c>
      <c r="BA501" s="62">
        <v>13.43</v>
      </c>
      <c r="BB501" s="62">
        <v>38285</v>
      </c>
      <c r="BC501" s="62">
        <v>47.903279929954756</v>
      </c>
      <c r="BD501" s="62">
        <v>13.38</v>
      </c>
      <c r="BE501" s="62">
        <v>1000</v>
      </c>
      <c r="BF501" s="62">
        <v>1.0321373676096577</v>
      </c>
      <c r="BG501" s="62">
        <v>13.5</v>
      </c>
      <c r="BH501" s="62">
        <v>1105</v>
      </c>
      <c r="BI501" s="62">
        <v>1.6186601330705319</v>
      </c>
      <c r="BJ501" s="62">
        <v>13.522</v>
      </c>
      <c r="BK501" s="62">
        <v>0</v>
      </c>
      <c r="BL501" s="62">
        <v>0</v>
      </c>
      <c r="BM501" s="62">
        <v>13.54</v>
      </c>
      <c r="BN501" s="62">
        <v>134880</v>
      </c>
      <c r="BO501" s="62">
        <v>253.48598837744763</v>
      </c>
      <c r="BP501" s="62">
        <v>13.53</v>
      </c>
      <c r="BQ501" s="62">
        <v>140</v>
      </c>
      <c r="BR501" s="62">
        <v>0.28994702442951997</v>
      </c>
      <c r="BS501" s="62">
        <v>13.53</v>
      </c>
      <c r="BT501" s="62">
        <v>730</v>
      </c>
      <c r="BU501" s="62">
        <v>1.6418967328023744</v>
      </c>
      <c r="BV501" s="62">
        <v>13.54</v>
      </c>
      <c r="BW501" s="62">
        <v>46940</v>
      </c>
      <c r="BX501" s="62">
        <v>115.02802015047452</v>
      </c>
      <c r="BY501" s="62">
        <v>13.51</v>
      </c>
      <c r="BZ501" s="62">
        <v>50</v>
      </c>
      <c r="CA501" s="62">
        <v>0.13156145925980067</v>
      </c>
      <c r="CB501" s="62">
        <v>13.51</v>
      </c>
      <c r="CC501" s="62">
        <v>555</v>
      </c>
      <c r="CD501" s="62">
        <v>1.5626077766236419</v>
      </c>
      <c r="CE501" s="62">
        <v>13.5</v>
      </c>
      <c r="CF501" s="62">
        <v>32590</v>
      </c>
      <c r="CG501" s="62">
        <v>97.9226254546424</v>
      </c>
      <c r="CH501" s="62">
        <v>0</v>
      </c>
      <c r="CI501" s="62">
        <v>0</v>
      </c>
      <c r="CJ501" s="62">
        <v>0</v>
      </c>
      <c r="CK501" s="62">
        <v>0</v>
      </c>
      <c r="CL501" s="62">
        <v>0</v>
      </c>
      <c r="CM501" s="62">
        <v>0</v>
      </c>
      <c r="CN501" s="62">
        <v>13.43</v>
      </c>
      <c r="CO501" s="62">
        <v>6420</v>
      </c>
      <c r="CP501" s="62">
        <v>22.736307373756567</v>
      </c>
      <c r="CQ501" s="62">
        <v>0</v>
      </c>
      <c r="CR501" s="62">
        <v>0</v>
      </c>
      <c r="CS501" s="62">
        <v>0</v>
      </c>
      <c r="CT501" s="62">
        <v>0</v>
      </c>
      <c r="CU501" s="62">
        <v>0</v>
      </c>
      <c r="CV501" s="62">
        <v>0</v>
      </c>
      <c r="CW501" s="62">
        <v>0</v>
      </c>
      <c r="CX501" s="62">
        <v>238365</v>
      </c>
      <c r="CY501" s="62">
        <v>957.77146642018545</v>
      </c>
      <c r="CZ501" s="62">
        <v>0</v>
      </c>
      <c r="DA501" s="62">
        <v>0</v>
      </c>
      <c r="DB501" s="62">
        <v>0</v>
      </c>
      <c r="DC501" s="62">
        <v>0</v>
      </c>
      <c r="DD501" s="62">
        <v>0</v>
      </c>
      <c r="DE501" s="62">
        <v>0</v>
      </c>
      <c r="DF501" s="62">
        <v>13.25</v>
      </c>
      <c r="DG501" s="62">
        <v>930</v>
      </c>
      <c r="DH501" s="62">
        <v>4.1701824142473534</v>
      </c>
      <c r="DI501" s="62">
        <v>0</v>
      </c>
      <c r="DJ501" s="62">
        <v>0</v>
      </c>
      <c r="DK501" s="62">
        <v>0</v>
      </c>
      <c r="DL501" s="62">
        <v>0</v>
      </c>
      <c r="DM501" s="62">
        <v>0</v>
      </c>
      <c r="DN501" s="62">
        <v>0</v>
      </c>
      <c r="DO501" s="62">
        <v>13.2</v>
      </c>
      <c r="DP501" s="62">
        <v>9460</v>
      </c>
      <c r="DQ501" s="62">
        <v>46.339573330382549</v>
      </c>
      <c r="DR501" s="62">
        <v>0</v>
      </c>
      <c r="DS501" s="62">
        <v>0</v>
      </c>
      <c r="DT501" s="62">
        <v>0</v>
      </c>
      <c r="DU501" s="62">
        <v>0</v>
      </c>
      <c r="DV501" s="62">
        <v>0</v>
      </c>
      <c r="DW501" s="62">
        <v>0</v>
      </c>
      <c r="DX501" s="62">
        <v>13.12</v>
      </c>
      <c r="DY501" s="62">
        <v>135</v>
      </c>
      <c r="DZ501" s="62">
        <v>0.71683394789649502</v>
      </c>
      <c r="EA501" s="62"/>
      <c r="EB501" s="62"/>
      <c r="EC501" s="62"/>
      <c r="ED501" s="62"/>
      <c r="EE501" s="62"/>
      <c r="EF501" s="62"/>
      <c r="EG501" s="62">
        <v>13.04</v>
      </c>
      <c r="EH501" s="62">
        <v>76150</v>
      </c>
      <c r="EI501" s="62">
        <v>432.44949951318881</v>
      </c>
      <c r="EJ501" s="62"/>
      <c r="EK501" s="62">
        <v>0</v>
      </c>
      <c r="EL501" s="62">
        <v>0</v>
      </c>
      <c r="EM501" s="62">
        <v>0</v>
      </c>
      <c r="EN501" s="62">
        <v>0</v>
      </c>
      <c r="EO501" s="62">
        <v>0</v>
      </c>
      <c r="EP501" s="62">
        <v>13.003</v>
      </c>
      <c r="EQ501" s="62">
        <v>0</v>
      </c>
      <c r="ER501" s="62">
        <v>0</v>
      </c>
      <c r="ES501" s="62">
        <v>12.97</v>
      </c>
      <c r="ET501" s="62">
        <v>8810</v>
      </c>
      <c r="EU501" s="62">
        <v>55.874773036734048</v>
      </c>
      <c r="EV501" s="62">
        <v>12.914999999999999</v>
      </c>
      <c r="EW501" s="62">
        <v>0</v>
      </c>
      <c r="EX501" s="62">
        <v>0</v>
      </c>
      <c r="EY501" s="62">
        <v>12.87</v>
      </c>
      <c r="EZ501" s="62">
        <v>39340</v>
      </c>
      <c r="FA501" s="62">
        <v>272.79680003593512</v>
      </c>
      <c r="FB501" s="62">
        <v>12.818</v>
      </c>
      <c r="FC501" s="62">
        <v>1050</v>
      </c>
      <c r="FD501" s="62">
        <v>7.5531627998754507</v>
      </c>
      <c r="FE501" s="62">
        <v>12.771000000000001</v>
      </c>
      <c r="FF501" s="62">
        <v>400</v>
      </c>
      <c r="FG501" s="62">
        <v>2.9749531488357137</v>
      </c>
      <c r="FH501" s="62">
        <v>12.728</v>
      </c>
      <c r="FI501" s="62">
        <v>0</v>
      </c>
      <c r="FJ501" s="62">
        <v>0</v>
      </c>
      <c r="FK501" s="62">
        <v>12.69</v>
      </c>
      <c r="FL501" s="76">
        <v>2475</v>
      </c>
      <c r="FM501" s="76">
        <v>19.522438329704908</v>
      </c>
      <c r="FN501" s="76">
        <v>12.664</v>
      </c>
      <c r="FO501" s="76">
        <v>0</v>
      </c>
      <c r="FP501" s="76">
        <v>0</v>
      </c>
      <c r="FQ501" s="76">
        <v>12.641</v>
      </c>
      <c r="FR501" s="76">
        <v>0</v>
      </c>
      <c r="FS501" s="76">
        <v>0</v>
      </c>
      <c r="FT501" s="76">
        <v>12.619</v>
      </c>
      <c r="FU501" s="76">
        <v>0</v>
      </c>
      <c r="FV501" s="76">
        <v>0</v>
      </c>
      <c r="FW501" s="76">
        <v>12.6</v>
      </c>
      <c r="FX501" s="76">
        <v>90260</v>
      </c>
      <c r="FY501" s="76">
        <v>770.63676059519787</v>
      </c>
      <c r="FZ501" s="76">
        <v>12.577999999999999</v>
      </c>
      <c r="GA501" s="76">
        <v>0</v>
      </c>
      <c r="GB501" s="76">
        <v>0</v>
      </c>
      <c r="GC501" s="62">
        <v>12.558</v>
      </c>
      <c r="GD501" s="62">
        <v>0</v>
      </c>
      <c r="GE501" s="62">
        <v>0</v>
      </c>
      <c r="GF501" s="62">
        <v>12.538</v>
      </c>
      <c r="GG501" s="62">
        <v>0</v>
      </c>
      <c r="GH501" s="62">
        <v>0</v>
      </c>
      <c r="GI501" s="62">
        <v>12.52</v>
      </c>
      <c r="GJ501" s="62">
        <v>215</v>
      </c>
      <c r="GK501" s="62">
        <v>1.9275881276392872</v>
      </c>
      <c r="GL501" s="62">
        <v>12.536</v>
      </c>
      <c r="GM501" s="62">
        <v>0</v>
      </c>
      <c r="GN501" s="62">
        <v>0</v>
      </c>
      <c r="GO501" s="62">
        <v>12.55</v>
      </c>
      <c r="GP501" s="62">
        <v>4465</v>
      </c>
      <c r="GQ501" s="62">
        <v>40.810586619813243</v>
      </c>
      <c r="GR501" s="62">
        <v>12.535</v>
      </c>
      <c r="GS501" s="62">
        <v>0</v>
      </c>
      <c r="GT501" s="62">
        <v>0</v>
      </c>
      <c r="GU501" s="62">
        <v>12.522</v>
      </c>
      <c r="GV501" s="62">
        <v>275</v>
      </c>
      <c r="GW501" s="62">
        <v>2.5305587028801302</v>
      </c>
      <c r="GX501" s="62">
        <v>12.510999999999999</v>
      </c>
      <c r="GY501" s="62">
        <v>0</v>
      </c>
      <c r="GZ501" s="62">
        <v>0</v>
      </c>
      <c r="HA501" s="62">
        <v>12.5</v>
      </c>
      <c r="HB501" s="62">
        <v>11135</v>
      </c>
      <c r="HC501" s="62">
        <v>101.77901001369274</v>
      </c>
      <c r="HD501" s="62">
        <v>12.5</v>
      </c>
      <c r="HE501" s="62">
        <v>0</v>
      </c>
      <c r="HF501" s="62">
        <v>0</v>
      </c>
      <c r="HG501" s="62">
        <v>0</v>
      </c>
      <c r="HH501" s="62">
        <v>0</v>
      </c>
      <c r="HI501" s="62">
        <v>0</v>
      </c>
      <c r="HJ501" s="62">
        <v>0</v>
      </c>
      <c r="HK501" s="62">
        <v>0</v>
      </c>
      <c r="HL501" s="62">
        <v>0</v>
      </c>
      <c r="HM501" s="62">
        <v>12.5</v>
      </c>
      <c r="HN501" s="62">
        <v>0</v>
      </c>
      <c r="HO501" s="62">
        <v>0</v>
      </c>
      <c r="HP501" s="62">
        <v>0</v>
      </c>
      <c r="HQ501" s="62">
        <v>0</v>
      </c>
      <c r="HR501" s="62">
        <v>0</v>
      </c>
    </row>
    <row r="502" spans="32:226" s="43" customFormat="1">
      <c r="AF502" s="54">
        <v>42733</v>
      </c>
      <c r="AG502" s="43">
        <v>13.63</v>
      </c>
      <c r="AH502" s="43">
        <v>114355</v>
      </c>
      <c r="AI502" s="43">
        <f t="shared" si="101"/>
        <v>114355</v>
      </c>
      <c r="AN502" s="43">
        <v>3.0325000000000002</v>
      </c>
      <c r="AS502" s="62">
        <v>42114</v>
      </c>
      <c r="AT502" s="62">
        <v>3226.8993284444618</v>
      </c>
      <c r="AU502" s="62">
        <v>13.33</v>
      </c>
      <c r="AV502" s="62">
        <v>269810</v>
      </c>
      <c r="AW502" s="62">
        <v>151.94943608023431</v>
      </c>
      <c r="AX502" s="62">
        <v>13.15</v>
      </c>
      <c r="AY502" s="62">
        <v>51060</v>
      </c>
      <c r="AZ502" s="62">
        <v>41.591537486739924</v>
      </c>
      <c r="BA502" s="62">
        <v>13.43</v>
      </c>
      <c r="BB502" s="62">
        <v>14830</v>
      </c>
      <c r="BC502" s="62">
        <v>18.575249789593897</v>
      </c>
      <c r="BD502" s="62">
        <v>13.33</v>
      </c>
      <c r="BE502" s="62">
        <v>1255</v>
      </c>
      <c r="BF502" s="62">
        <v>1.3000313819655196</v>
      </c>
      <c r="BG502" s="62">
        <v>13.474</v>
      </c>
      <c r="BH502" s="62">
        <v>0</v>
      </c>
      <c r="BI502" s="62">
        <v>0</v>
      </c>
      <c r="BJ502" s="62">
        <v>13.504</v>
      </c>
      <c r="BK502" s="62">
        <v>0</v>
      </c>
      <c r="BL502" s="62">
        <v>0</v>
      </c>
      <c r="BM502" s="62">
        <v>13.53</v>
      </c>
      <c r="BN502" s="62">
        <v>178750</v>
      </c>
      <c r="BO502" s="62">
        <v>335.29471798611291</v>
      </c>
      <c r="BP502" s="62">
        <v>13.522</v>
      </c>
      <c r="BQ502" s="62">
        <v>0</v>
      </c>
      <c r="BR502" s="62">
        <v>0</v>
      </c>
      <c r="BS502" s="62">
        <v>13.516</v>
      </c>
      <c r="BT502" s="62">
        <v>0</v>
      </c>
      <c r="BU502" s="62">
        <v>0</v>
      </c>
      <c r="BV502" s="62">
        <v>13.51</v>
      </c>
      <c r="BW502" s="62">
        <v>28550</v>
      </c>
      <c r="BX502" s="62">
        <v>69.754700927753362</v>
      </c>
      <c r="BY502" s="62">
        <v>13.503</v>
      </c>
      <c r="BZ502" s="62">
        <v>0</v>
      </c>
      <c r="CA502" s="62">
        <v>0</v>
      </c>
      <c r="CB502" s="62">
        <v>13.496</v>
      </c>
      <c r="CC502" s="62">
        <v>0</v>
      </c>
      <c r="CD502" s="62">
        <v>0</v>
      </c>
      <c r="CE502" s="62">
        <v>13.49</v>
      </c>
      <c r="CF502" s="62">
        <v>18130</v>
      </c>
      <c r="CG502" s="62">
        <v>54.248024028718127</v>
      </c>
      <c r="CH502" s="62">
        <v>0</v>
      </c>
      <c r="CI502" s="62">
        <v>0</v>
      </c>
      <c r="CJ502" s="62">
        <v>0</v>
      </c>
      <c r="CK502" s="62">
        <v>0</v>
      </c>
      <c r="CL502" s="62">
        <v>0</v>
      </c>
      <c r="CM502" s="62">
        <v>0</v>
      </c>
      <c r="CN502" s="62">
        <v>13.42</v>
      </c>
      <c r="CO502" s="62">
        <v>2650</v>
      </c>
      <c r="CP502" s="62">
        <v>9.3405775731160823</v>
      </c>
      <c r="CQ502" s="62">
        <v>0</v>
      </c>
      <c r="CR502" s="62">
        <v>0</v>
      </c>
      <c r="CS502" s="62">
        <v>0</v>
      </c>
      <c r="CT502" s="62">
        <v>0</v>
      </c>
      <c r="CU502" s="62">
        <v>0</v>
      </c>
      <c r="CV502" s="62">
        <v>0</v>
      </c>
      <c r="CW502" s="62">
        <v>0</v>
      </c>
      <c r="CX502" s="62">
        <v>269810</v>
      </c>
      <c r="CY502" s="62">
        <v>1078.0912675752534</v>
      </c>
      <c r="CZ502" s="62">
        <v>0</v>
      </c>
      <c r="DA502" s="62">
        <v>0</v>
      </c>
      <c r="DB502" s="62">
        <v>0</v>
      </c>
      <c r="DC502" s="62">
        <v>0</v>
      </c>
      <c r="DD502" s="62">
        <v>0</v>
      </c>
      <c r="DE502" s="62">
        <v>0</v>
      </c>
      <c r="DF502" s="62">
        <v>13.273</v>
      </c>
      <c r="DG502" s="62">
        <v>285</v>
      </c>
      <c r="DH502" s="62">
        <v>1.2700091746382318</v>
      </c>
      <c r="DI502" s="62">
        <v>0</v>
      </c>
      <c r="DJ502" s="62">
        <v>0</v>
      </c>
      <c r="DK502" s="62">
        <v>0</v>
      </c>
      <c r="DL502" s="62">
        <v>0</v>
      </c>
      <c r="DM502" s="62">
        <v>0</v>
      </c>
      <c r="DN502" s="62">
        <v>0</v>
      </c>
      <c r="DO502" s="62">
        <v>13.23</v>
      </c>
      <c r="DP502" s="62">
        <v>5765</v>
      </c>
      <c r="DQ502" s="62">
        <v>28.050852395840504</v>
      </c>
      <c r="DR502" s="62">
        <v>0</v>
      </c>
      <c r="DS502" s="62">
        <v>0</v>
      </c>
      <c r="DT502" s="62">
        <v>0</v>
      </c>
      <c r="DU502" s="62">
        <v>0</v>
      </c>
      <c r="DV502" s="62">
        <v>0</v>
      </c>
      <c r="DW502" s="62">
        <v>0</v>
      </c>
      <c r="DX502" s="62">
        <v>13.146000000000001</v>
      </c>
      <c r="DY502" s="62">
        <v>0</v>
      </c>
      <c r="DZ502" s="62">
        <v>0</v>
      </c>
      <c r="EA502" s="62"/>
      <c r="EB502" s="62"/>
      <c r="EC502" s="62"/>
      <c r="ED502" s="62"/>
      <c r="EE502" s="62"/>
      <c r="EF502" s="62"/>
      <c r="EG502" s="62">
        <v>13.08</v>
      </c>
      <c r="EH502" s="62">
        <v>86295</v>
      </c>
      <c r="EI502" s="62">
        <v>486.40156463993043</v>
      </c>
      <c r="EJ502" s="62"/>
      <c r="EK502" s="62">
        <v>0</v>
      </c>
      <c r="EL502" s="62">
        <v>0</v>
      </c>
      <c r="EM502" s="62">
        <v>0</v>
      </c>
      <c r="EN502" s="62">
        <v>0</v>
      </c>
      <c r="EO502" s="62">
        <v>0</v>
      </c>
      <c r="EP502" s="62">
        <v>13.037000000000001</v>
      </c>
      <c r="EQ502" s="62">
        <v>405</v>
      </c>
      <c r="ER502" s="62">
        <v>2.4188331451309542</v>
      </c>
      <c r="ES502" s="62">
        <v>13</v>
      </c>
      <c r="ET502" s="62">
        <v>5230</v>
      </c>
      <c r="EU502" s="62">
        <v>32.920924515152961</v>
      </c>
      <c r="EV502" s="62">
        <v>12.951000000000001</v>
      </c>
      <c r="EW502" s="62">
        <v>0</v>
      </c>
      <c r="EX502" s="62">
        <v>0</v>
      </c>
      <c r="EY502" s="62">
        <v>12.91</v>
      </c>
      <c r="EZ502" s="62">
        <v>42245</v>
      </c>
      <c r="FA502" s="62">
        <v>290.53627576500281</v>
      </c>
      <c r="FB502" s="62">
        <v>12.867000000000001</v>
      </c>
      <c r="FC502" s="62">
        <v>25</v>
      </c>
      <c r="FD502" s="62">
        <v>0.17826391562758367</v>
      </c>
      <c r="FE502" s="62">
        <v>12.827999999999999</v>
      </c>
      <c r="FF502" s="62">
        <v>0</v>
      </c>
      <c r="FG502" s="62">
        <v>0</v>
      </c>
      <c r="FH502" s="62">
        <v>12.791</v>
      </c>
      <c r="FI502" s="62">
        <v>0</v>
      </c>
      <c r="FJ502" s="62">
        <v>0</v>
      </c>
      <c r="FK502" s="62">
        <v>12.76</v>
      </c>
      <c r="FL502" s="76">
        <v>2105</v>
      </c>
      <c r="FM502" s="76">
        <v>16.433136608532269</v>
      </c>
      <c r="FN502" s="76">
        <v>12.725999999999999</v>
      </c>
      <c r="FO502" s="76">
        <v>0</v>
      </c>
      <c r="FP502" s="76">
        <v>0</v>
      </c>
      <c r="FQ502" s="76">
        <v>12.695</v>
      </c>
      <c r="FR502" s="76">
        <v>0</v>
      </c>
      <c r="FS502" s="76">
        <v>0</v>
      </c>
      <c r="FT502" s="76">
        <v>12.666</v>
      </c>
      <c r="FU502" s="76">
        <v>0</v>
      </c>
      <c r="FV502" s="76">
        <v>0</v>
      </c>
      <c r="FW502" s="76">
        <v>12.64</v>
      </c>
      <c r="FX502" s="76">
        <v>67375</v>
      </c>
      <c r="FY502" s="76">
        <v>569.9048396394063</v>
      </c>
      <c r="FZ502" s="76">
        <v>12.634</v>
      </c>
      <c r="GA502" s="76">
        <v>0</v>
      </c>
      <c r="GB502" s="76">
        <v>0</v>
      </c>
      <c r="GC502" s="62">
        <v>12.628</v>
      </c>
      <c r="GD502" s="62">
        <v>0</v>
      </c>
      <c r="GE502" s="62">
        <v>0</v>
      </c>
      <c r="GF502" s="62">
        <v>12.622</v>
      </c>
      <c r="GG502" s="62">
        <v>0</v>
      </c>
      <c r="GH502" s="62">
        <v>0</v>
      </c>
      <c r="GI502" s="62">
        <v>12.617000000000001</v>
      </c>
      <c r="GJ502" s="62">
        <v>55</v>
      </c>
      <c r="GK502" s="62">
        <v>0.4864081536100075</v>
      </c>
      <c r="GL502" s="62">
        <v>12.608000000000001</v>
      </c>
      <c r="GM502" s="62">
        <v>0</v>
      </c>
      <c r="GN502" s="62">
        <v>0</v>
      </c>
      <c r="GO502" s="62">
        <v>12.6</v>
      </c>
      <c r="GP502" s="62">
        <v>1470</v>
      </c>
      <c r="GQ502" s="62">
        <v>13.289156505457083</v>
      </c>
      <c r="GR502" s="62">
        <v>12.582000000000001</v>
      </c>
      <c r="GS502" s="62">
        <v>0</v>
      </c>
      <c r="GT502" s="62">
        <v>0</v>
      </c>
      <c r="GU502" s="62">
        <v>12.567</v>
      </c>
      <c r="GV502" s="62">
        <v>50</v>
      </c>
      <c r="GW502" s="62">
        <v>0.45504314046897171</v>
      </c>
      <c r="GX502" s="62">
        <v>12.553000000000001</v>
      </c>
      <c r="GY502" s="62">
        <v>0</v>
      </c>
      <c r="GZ502" s="62">
        <v>0</v>
      </c>
      <c r="HA502" s="62">
        <v>12.54</v>
      </c>
      <c r="HB502" s="62">
        <v>2700</v>
      </c>
      <c r="HC502" s="62">
        <v>24.408478016175902</v>
      </c>
      <c r="HD502" s="62">
        <v>12.54</v>
      </c>
      <c r="HE502" s="62">
        <v>0</v>
      </c>
      <c r="HF502" s="62">
        <v>0</v>
      </c>
      <c r="HG502" s="62">
        <v>0</v>
      </c>
      <c r="HH502" s="62">
        <v>0</v>
      </c>
      <c r="HI502" s="62">
        <v>0</v>
      </c>
      <c r="HJ502" s="62">
        <v>0</v>
      </c>
      <c r="HK502" s="62">
        <v>0</v>
      </c>
      <c r="HL502" s="62">
        <v>0</v>
      </c>
      <c r="HM502" s="62">
        <v>12.54</v>
      </c>
      <c r="HN502" s="62">
        <v>0</v>
      </c>
      <c r="HO502" s="62">
        <v>0</v>
      </c>
      <c r="HP502" s="62">
        <v>0</v>
      </c>
      <c r="HQ502" s="62">
        <v>0</v>
      </c>
      <c r="HR502" s="62">
        <v>0</v>
      </c>
    </row>
    <row r="503" spans="32:226" s="43" customFormat="1">
      <c r="AF503" s="54">
        <v>42737</v>
      </c>
      <c r="AG503" s="43" t="s">
        <v>418</v>
      </c>
      <c r="AH503" s="43">
        <v>114355</v>
      </c>
      <c r="AI503" s="43">
        <f t="shared" si="101"/>
        <v>114355</v>
      </c>
      <c r="AN503" s="43">
        <v>3.0407999999999999</v>
      </c>
      <c r="AS503" s="62">
        <v>42111</v>
      </c>
      <c r="AT503" s="62">
        <v>5103.0770076398976</v>
      </c>
      <c r="AU503" s="62">
        <v>13.17</v>
      </c>
      <c r="AV503" s="62">
        <v>380055</v>
      </c>
      <c r="AW503" s="62">
        <v>217.98304750519054</v>
      </c>
      <c r="AX503" s="62">
        <v>13.093</v>
      </c>
      <c r="AY503" s="62">
        <v>69940</v>
      </c>
      <c r="AZ503" s="62">
        <v>57.602559919306181</v>
      </c>
      <c r="BA503" s="62">
        <v>13.37</v>
      </c>
      <c r="BB503" s="62">
        <v>63780</v>
      </c>
      <c r="BC503" s="62">
        <v>80.383981547774695</v>
      </c>
      <c r="BD503" s="62">
        <v>13.26</v>
      </c>
      <c r="BE503" s="62">
        <v>655</v>
      </c>
      <c r="BF503" s="62">
        <v>0.68409111325341698</v>
      </c>
      <c r="BG503" s="62">
        <v>13.41</v>
      </c>
      <c r="BH503" s="62">
        <v>1055</v>
      </c>
      <c r="BI503" s="62">
        <v>1.5531808638834794</v>
      </c>
      <c r="BJ503" s="62">
        <v>13.420999999999999</v>
      </c>
      <c r="BK503" s="62">
        <v>50</v>
      </c>
      <c r="BL503" s="62">
        <v>8.3505078482087616E-2</v>
      </c>
      <c r="BM503" s="62">
        <v>13.43</v>
      </c>
      <c r="BN503" s="62">
        <v>330405</v>
      </c>
      <c r="BO503" s="62">
        <v>622.17006150736654</v>
      </c>
      <c r="BP503" s="62">
        <v>13.422000000000001</v>
      </c>
      <c r="BQ503" s="62">
        <v>375</v>
      </c>
      <c r="BR503" s="62">
        <v>0.77732949146510188</v>
      </c>
      <c r="BS503" s="62">
        <v>13.416</v>
      </c>
      <c r="BT503" s="62">
        <v>1360</v>
      </c>
      <c r="BU503" s="62">
        <v>3.059391457640328</v>
      </c>
      <c r="BV503" s="62">
        <v>13.41</v>
      </c>
      <c r="BW503" s="62">
        <v>33890</v>
      </c>
      <c r="BX503" s="62">
        <v>83.022185329085445</v>
      </c>
      <c r="BY503" s="62">
        <v>13.391</v>
      </c>
      <c r="BZ503" s="62">
        <v>0</v>
      </c>
      <c r="CA503" s="62">
        <v>0</v>
      </c>
      <c r="CB503" s="62">
        <v>13.375</v>
      </c>
      <c r="CC503" s="62">
        <v>215</v>
      </c>
      <c r="CD503" s="62">
        <v>0.60457191681141087</v>
      </c>
      <c r="CE503" s="62">
        <v>13.36</v>
      </c>
      <c r="CF503" s="62">
        <v>21390</v>
      </c>
      <c r="CG503" s="62">
        <v>64.168769518006258</v>
      </c>
      <c r="CH503" s="62">
        <v>0</v>
      </c>
      <c r="CI503" s="62">
        <v>0</v>
      </c>
      <c r="CJ503" s="62">
        <v>0</v>
      </c>
      <c r="CK503" s="62">
        <v>0</v>
      </c>
      <c r="CL503" s="62">
        <v>0</v>
      </c>
      <c r="CM503" s="62">
        <v>0</v>
      </c>
      <c r="CN503" s="62">
        <v>13.29</v>
      </c>
      <c r="CO503" s="62">
        <v>9315</v>
      </c>
      <c r="CP503" s="62">
        <v>32.908933095452852</v>
      </c>
      <c r="CQ503" s="62">
        <v>0</v>
      </c>
      <c r="CR503" s="62">
        <v>0</v>
      </c>
      <c r="CS503" s="62">
        <v>0</v>
      </c>
      <c r="CT503" s="62">
        <v>0</v>
      </c>
      <c r="CU503" s="62">
        <v>0</v>
      </c>
      <c r="CV503" s="62">
        <v>0</v>
      </c>
      <c r="CW503" s="62">
        <v>0</v>
      </c>
      <c r="CX503" s="62">
        <v>380055</v>
      </c>
      <c r="CY503" s="62">
        <v>1523.0454598270869</v>
      </c>
      <c r="CZ503" s="62">
        <v>0</v>
      </c>
      <c r="DA503" s="62">
        <v>0</v>
      </c>
      <c r="DB503" s="62">
        <v>0</v>
      </c>
      <c r="DC503" s="62">
        <v>0</v>
      </c>
      <c r="DD503" s="62">
        <v>0</v>
      </c>
      <c r="DE503" s="62">
        <v>0</v>
      </c>
      <c r="DF503" s="62">
        <v>13.12</v>
      </c>
      <c r="DG503" s="62">
        <v>1125</v>
      </c>
      <c r="DH503" s="62">
        <v>5.0272432394296702</v>
      </c>
      <c r="DI503" s="62">
        <v>0</v>
      </c>
      <c r="DJ503" s="62">
        <v>0</v>
      </c>
      <c r="DK503" s="62">
        <v>0</v>
      </c>
      <c r="DL503" s="62">
        <v>0</v>
      </c>
      <c r="DM503" s="62">
        <v>0</v>
      </c>
      <c r="DN503" s="62">
        <v>0</v>
      </c>
      <c r="DO503" s="62">
        <v>13.08</v>
      </c>
      <c r="DP503" s="62">
        <v>12735</v>
      </c>
      <c r="DQ503" s="62">
        <v>62.139893443973762</v>
      </c>
      <c r="DR503" s="62">
        <v>0</v>
      </c>
      <c r="DS503" s="62">
        <v>0</v>
      </c>
      <c r="DT503" s="62">
        <v>0</v>
      </c>
      <c r="DU503" s="62">
        <v>0</v>
      </c>
      <c r="DV503" s="62">
        <v>0</v>
      </c>
      <c r="DW503" s="62">
        <v>0</v>
      </c>
      <c r="DX503" s="62">
        <v>13.01</v>
      </c>
      <c r="DY503" s="62">
        <v>1715</v>
      </c>
      <c r="DZ503" s="62">
        <v>9.067436514732071</v>
      </c>
      <c r="EA503" s="62"/>
      <c r="EB503" s="62"/>
      <c r="EC503" s="62"/>
      <c r="ED503" s="62"/>
      <c r="EE503" s="62"/>
      <c r="EF503" s="62"/>
      <c r="EG503" s="62">
        <v>12.96</v>
      </c>
      <c r="EH503" s="62">
        <v>96545</v>
      </c>
      <c r="EI503" s="62">
        <v>545.36073954836877</v>
      </c>
      <c r="EJ503" s="62"/>
      <c r="EK503" s="62">
        <v>0</v>
      </c>
      <c r="EL503" s="62">
        <v>0</v>
      </c>
      <c r="EM503" s="62">
        <v>0</v>
      </c>
      <c r="EN503" s="62">
        <v>0</v>
      </c>
      <c r="EO503" s="62">
        <v>0</v>
      </c>
      <c r="EP503" s="62">
        <v>12.939</v>
      </c>
      <c r="EQ503" s="62">
        <v>260</v>
      </c>
      <c r="ER503" s="62">
        <v>1.5552352813882302</v>
      </c>
      <c r="ES503" s="62">
        <v>12.92</v>
      </c>
      <c r="ET503" s="62">
        <v>4590</v>
      </c>
      <c r="EU503" s="62">
        <v>28.921058364295153</v>
      </c>
      <c r="EV503" s="62">
        <v>12.871</v>
      </c>
      <c r="EW503" s="62">
        <v>185</v>
      </c>
      <c r="EX503" s="62">
        <v>1.2226767894753863</v>
      </c>
      <c r="EY503" s="62">
        <v>12.83</v>
      </c>
      <c r="EZ503" s="62">
        <v>33060</v>
      </c>
      <c r="FA503" s="62">
        <v>227.63651733285164</v>
      </c>
      <c r="FB503" s="62">
        <v>12.79</v>
      </c>
      <c r="FC503" s="62">
        <v>155</v>
      </c>
      <c r="FD503" s="62">
        <v>1.1065196807774214</v>
      </c>
      <c r="FE503" s="62">
        <v>12.753</v>
      </c>
      <c r="FF503" s="62">
        <v>30</v>
      </c>
      <c r="FG503" s="62">
        <v>0.22131270839994555</v>
      </c>
      <c r="FH503" s="62">
        <v>12.718999999999999</v>
      </c>
      <c r="FI503" s="62">
        <v>15</v>
      </c>
      <c r="FJ503" s="62">
        <v>0.11414631359923649</v>
      </c>
      <c r="FK503" s="62">
        <v>12.69</v>
      </c>
      <c r="FL503" s="76">
        <v>2415</v>
      </c>
      <c r="FM503" s="76">
        <v>18.875293907053322</v>
      </c>
      <c r="FN503" s="76">
        <v>12.664</v>
      </c>
      <c r="FO503" s="76">
        <v>1045</v>
      </c>
      <c r="FP503" s="76">
        <v>8.3584403277708468</v>
      </c>
      <c r="FQ503" s="76">
        <v>12.641999999999999</v>
      </c>
      <c r="FR503" s="76">
        <v>65</v>
      </c>
      <c r="FS503" s="76">
        <v>0.53051928155343175</v>
      </c>
      <c r="FT503" s="76">
        <v>12.619</v>
      </c>
      <c r="FU503" s="76">
        <v>10</v>
      </c>
      <c r="FV503" s="76">
        <v>8.3201909726062229E-2</v>
      </c>
      <c r="FW503" s="76">
        <v>12.6</v>
      </c>
      <c r="FX503" s="76">
        <v>144725</v>
      </c>
      <c r="FY503" s="76">
        <v>1224.0228446782776</v>
      </c>
      <c r="FZ503" s="76">
        <v>12.593999999999999</v>
      </c>
      <c r="GA503" s="76">
        <v>15</v>
      </c>
      <c r="GB503" s="76">
        <v>0.1285660835596753</v>
      </c>
      <c r="GC503" s="62">
        <v>12.587999999999999</v>
      </c>
      <c r="GD503" s="62">
        <v>0</v>
      </c>
      <c r="GE503" s="62">
        <v>0</v>
      </c>
      <c r="GF503" s="62">
        <v>12.582000000000001</v>
      </c>
      <c r="GG503" s="62">
        <v>0</v>
      </c>
      <c r="GH503" s="62">
        <v>0</v>
      </c>
      <c r="GI503" s="62">
        <v>12.577</v>
      </c>
      <c r="GJ503" s="62">
        <v>135</v>
      </c>
      <c r="GK503" s="62">
        <v>1.1940523168648591</v>
      </c>
      <c r="GL503" s="62">
        <v>12.568</v>
      </c>
      <c r="GM503" s="62">
        <v>5</v>
      </c>
      <c r="GN503" s="62">
        <v>4.4821177548422027E-2</v>
      </c>
      <c r="GO503" s="62">
        <v>12.56</v>
      </c>
      <c r="GP503" s="62">
        <v>4580</v>
      </c>
      <c r="GQ503" s="62">
        <v>41.42072068556719</v>
      </c>
      <c r="GR503" s="62">
        <v>12.542</v>
      </c>
      <c r="GS503" s="62">
        <v>0</v>
      </c>
      <c r="GT503" s="62">
        <v>0</v>
      </c>
      <c r="GU503" s="62">
        <v>12.526999999999999</v>
      </c>
      <c r="GV503" s="62">
        <v>60</v>
      </c>
      <c r="GW503" s="62">
        <v>0.54642897472973417</v>
      </c>
      <c r="GX503" s="62">
        <v>12.513</v>
      </c>
      <c r="GY503" s="62">
        <v>0</v>
      </c>
      <c r="GZ503" s="62">
        <v>0</v>
      </c>
      <c r="HA503" s="62">
        <v>12.5</v>
      </c>
      <c r="HB503" s="62">
        <v>26240</v>
      </c>
      <c r="HC503" s="62">
        <v>237.45227090914989</v>
      </c>
      <c r="HD503" s="62">
        <v>12.5</v>
      </c>
      <c r="HE503" s="62">
        <v>0</v>
      </c>
      <c r="HF503" s="62">
        <v>0</v>
      </c>
      <c r="HG503" s="62">
        <v>0</v>
      </c>
      <c r="HH503" s="62">
        <v>0</v>
      </c>
      <c r="HI503" s="62">
        <v>0</v>
      </c>
      <c r="HJ503" s="62">
        <v>0</v>
      </c>
      <c r="HK503" s="62">
        <v>0</v>
      </c>
      <c r="HL503" s="62">
        <v>0</v>
      </c>
      <c r="HM503" s="62">
        <v>12.5</v>
      </c>
      <c r="HN503" s="62">
        <v>0</v>
      </c>
      <c r="HO503" s="62">
        <v>0</v>
      </c>
      <c r="HP503" s="62">
        <v>0</v>
      </c>
      <c r="HQ503" s="62">
        <v>0</v>
      </c>
      <c r="HR503" s="62">
        <v>0</v>
      </c>
    </row>
    <row r="504" spans="32:226" s="43" customFormat="1">
      <c r="AF504" s="54"/>
      <c r="AI504" s="43">
        <f t="shared" si="101"/>
        <v>0</v>
      </c>
      <c r="AN504" s="43">
        <v>3.0205000000000002</v>
      </c>
      <c r="AS504" s="62">
        <v>42110</v>
      </c>
      <c r="AT504" s="62">
        <v>4937.0894344017115</v>
      </c>
      <c r="AU504" s="62">
        <v>13.02</v>
      </c>
      <c r="AV504" s="62">
        <v>287650</v>
      </c>
      <c r="AW504" s="62">
        <v>169.53699655615094</v>
      </c>
      <c r="AX504" s="62">
        <v>13.058999999999999</v>
      </c>
      <c r="AY504" s="62">
        <v>116170</v>
      </c>
      <c r="AZ504" s="62">
        <v>97.612651257245503</v>
      </c>
      <c r="BA504" s="62">
        <v>13.28</v>
      </c>
      <c r="BB504" s="62">
        <v>74005</v>
      </c>
      <c r="BC504" s="62">
        <v>94.770185276437886</v>
      </c>
      <c r="BD504" s="62">
        <v>13.21</v>
      </c>
      <c r="BE504" s="62">
        <v>895</v>
      </c>
      <c r="BF504" s="62">
        <v>0.95104826970895817</v>
      </c>
      <c r="BG504" s="62">
        <v>13.31</v>
      </c>
      <c r="BH504" s="62">
        <v>2000</v>
      </c>
      <c r="BI504" s="62">
        <v>2.9884303765254812</v>
      </c>
      <c r="BJ504" s="62">
        <v>13.326000000000001</v>
      </c>
      <c r="BK504" s="62">
        <v>0</v>
      </c>
      <c r="BL504" s="62">
        <v>0</v>
      </c>
      <c r="BM504" s="62">
        <v>13.34</v>
      </c>
      <c r="BN504" s="62">
        <v>274940</v>
      </c>
      <c r="BO504" s="62">
        <v>524.5690920721471</v>
      </c>
      <c r="BP504" s="62">
        <v>13.327999999999999</v>
      </c>
      <c r="BQ504" s="62">
        <v>0</v>
      </c>
      <c r="BR504" s="62">
        <v>0</v>
      </c>
      <c r="BS504" s="62">
        <v>13.319000000000001</v>
      </c>
      <c r="BT504" s="62">
        <v>0</v>
      </c>
      <c r="BU504" s="62">
        <v>0</v>
      </c>
      <c r="BV504" s="62">
        <v>13.31</v>
      </c>
      <c r="BW504" s="62">
        <v>33745</v>
      </c>
      <c r="BX504" s="62">
        <v>83.671869010918613</v>
      </c>
      <c r="BY504" s="62">
        <v>13.276999999999999</v>
      </c>
      <c r="BZ504" s="62">
        <v>0</v>
      </c>
      <c r="CA504" s="62">
        <v>0</v>
      </c>
      <c r="CB504" s="62">
        <v>13.247</v>
      </c>
      <c r="CC504" s="62">
        <v>0</v>
      </c>
      <c r="CD504" s="62">
        <v>0</v>
      </c>
      <c r="CE504" s="62">
        <v>13.22</v>
      </c>
      <c r="CF504" s="62">
        <v>6385</v>
      </c>
      <c r="CG504" s="62">
        <v>19.390178538441088</v>
      </c>
      <c r="CH504" s="62">
        <v>0</v>
      </c>
      <c r="CI504" s="62">
        <v>0</v>
      </c>
      <c r="CJ504" s="62">
        <v>0</v>
      </c>
      <c r="CK504" s="62">
        <v>0</v>
      </c>
      <c r="CL504" s="62">
        <v>0</v>
      </c>
      <c r="CM504" s="62">
        <v>0</v>
      </c>
      <c r="CN504" s="62">
        <v>13.14</v>
      </c>
      <c r="CO504" s="62">
        <v>3290</v>
      </c>
      <c r="CP504" s="62">
        <v>11.765687668776712</v>
      </c>
      <c r="CQ504" s="62">
        <v>0</v>
      </c>
      <c r="CR504" s="62">
        <v>0</v>
      </c>
      <c r="CS504" s="62">
        <v>0</v>
      </c>
      <c r="CT504" s="62">
        <v>0</v>
      </c>
      <c r="CU504" s="62">
        <v>0</v>
      </c>
      <c r="CV504" s="62">
        <v>0</v>
      </c>
      <c r="CW504" s="62">
        <v>0</v>
      </c>
      <c r="CX504" s="62">
        <v>287650</v>
      </c>
      <c r="CY504" s="62">
        <v>1166.8006081092897</v>
      </c>
      <c r="CZ504" s="62">
        <v>0</v>
      </c>
      <c r="DA504" s="62">
        <v>0</v>
      </c>
      <c r="DB504" s="62">
        <v>0</v>
      </c>
      <c r="DC504" s="62">
        <v>0</v>
      </c>
      <c r="DD504" s="62">
        <v>0</v>
      </c>
      <c r="DE504" s="62">
        <v>0</v>
      </c>
      <c r="DF504" s="62">
        <v>12.97</v>
      </c>
      <c r="DG504" s="62">
        <v>445</v>
      </c>
      <c r="DH504" s="62">
        <v>2.0128893909686854</v>
      </c>
      <c r="DI504" s="62">
        <v>0</v>
      </c>
      <c r="DJ504" s="62">
        <v>0</v>
      </c>
      <c r="DK504" s="62">
        <v>0</v>
      </c>
      <c r="DL504" s="62">
        <v>0</v>
      </c>
      <c r="DM504" s="62">
        <v>0</v>
      </c>
      <c r="DN504" s="62">
        <v>0</v>
      </c>
      <c r="DO504" s="62">
        <v>12.93</v>
      </c>
      <c r="DP504" s="62">
        <v>18655</v>
      </c>
      <c r="DQ504" s="62">
        <v>92.149562307408573</v>
      </c>
      <c r="DR504" s="62">
        <v>0</v>
      </c>
      <c r="DS504" s="62">
        <v>0</v>
      </c>
      <c r="DT504" s="62">
        <v>0</v>
      </c>
      <c r="DU504" s="62">
        <v>0</v>
      </c>
      <c r="DV504" s="62">
        <v>0</v>
      </c>
      <c r="DW504" s="62">
        <v>0</v>
      </c>
      <c r="DX504" s="62">
        <v>12.86</v>
      </c>
      <c r="DY504" s="62">
        <v>260</v>
      </c>
      <c r="DZ504" s="62">
        <v>1.3918354021398283</v>
      </c>
      <c r="EA504" s="62"/>
      <c r="EB504" s="62"/>
      <c r="EC504" s="62"/>
      <c r="ED504" s="62"/>
      <c r="EE504" s="62"/>
      <c r="EF504" s="62"/>
      <c r="EG504" s="62">
        <v>12.79</v>
      </c>
      <c r="EH504" s="62">
        <v>104385</v>
      </c>
      <c r="EI504" s="62">
        <v>597.51580705410527</v>
      </c>
      <c r="EJ504" s="62"/>
      <c r="EK504" s="62">
        <v>0</v>
      </c>
      <c r="EL504" s="62">
        <v>0</v>
      </c>
      <c r="EM504" s="62">
        <v>0</v>
      </c>
      <c r="EN504" s="62">
        <v>0</v>
      </c>
      <c r="EO504" s="62">
        <v>0</v>
      </c>
      <c r="EP504" s="62">
        <v>12.75</v>
      </c>
      <c r="EQ504" s="62">
        <v>315</v>
      </c>
      <c r="ER504" s="62">
        <v>1.9111085938802062</v>
      </c>
      <c r="ES504" s="62">
        <v>12.75</v>
      </c>
      <c r="ET504" s="62">
        <v>7125</v>
      </c>
      <c r="EU504" s="62">
        <v>45.516450242863691</v>
      </c>
      <c r="EV504" s="62">
        <v>12.717000000000001</v>
      </c>
      <c r="EW504" s="62">
        <v>0</v>
      </c>
      <c r="EX504" s="62">
        <v>0</v>
      </c>
      <c r="EY504" s="62">
        <v>12.69</v>
      </c>
      <c r="EZ504" s="62">
        <v>44480</v>
      </c>
      <c r="FA504" s="62">
        <v>310.3138983220735</v>
      </c>
      <c r="FB504" s="62">
        <v>12.661</v>
      </c>
      <c r="FC504" s="62">
        <v>240</v>
      </c>
      <c r="FD504" s="62">
        <v>1.7355222532989236</v>
      </c>
      <c r="FE504" s="62">
        <v>12.635</v>
      </c>
      <c r="FF504" s="62">
        <v>0</v>
      </c>
      <c r="FG504" s="62">
        <v>0</v>
      </c>
      <c r="FH504" s="62">
        <v>12.611000000000001</v>
      </c>
      <c r="FI504" s="62">
        <v>160</v>
      </c>
      <c r="FJ504" s="62">
        <v>1.2326691073575637</v>
      </c>
      <c r="FK504" s="62">
        <v>12.59</v>
      </c>
      <c r="FL504" s="76">
        <v>2375</v>
      </c>
      <c r="FM504" s="76">
        <v>18.78910703958692</v>
      </c>
      <c r="FN504" s="76">
        <v>12.567</v>
      </c>
      <c r="FO504" s="76">
        <v>65</v>
      </c>
      <c r="FP504" s="76">
        <v>0.52625590636947883</v>
      </c>
      <c r="FQ504" s="76">
        <v>12.547000000000001</v>
      </c>
      <c r="FR504" s="76">
        <v>0</v>
      </c>
      <c r="FS504" s="76">
        <v>0</v>
      </c>
      <c r="FT504" s="76">
        <v>12.526999999999999</v>
      </c>
      <c r="FU504" s="76">
        <v>0</v>
      </c>
      <c r="FV504" s="76">
        <v>0</v>
      </c>
      <c r="FW504" s="76">
        <v>12.51</v>
      </c>
      <c r="FX504" s="76">
        <v>167825</v>
      </c>
      <c r="FY504" s="76">
        <v>1436.9228628616559</v>
      </c>
      <c r="FZ504" s="76">
        <v>12.507999999999999</v>
      </c>
      <c r="GA504" s="76">
        <v>35</v>
      </c>
      <c r="GB504" s="76">
        <v>0.30366791301619517</v>
      </c>
      <c r="GC504" s="62">
        <v>12.507</v>
      </c>
      <c r="GD504" s="62">
        <v>0</v>
      </c>
      <c r="GE504" s="62">
        <v>0</v>
      </c>
      <c r="GF504" s="62">
        <v>12.506</v>
      </c>
      <c r="GG504" s="62">
        <v>0</v>
      </c>
      <c r="GH504" s="62">
        <v>0</v>
      </c>
      <c r="GI504" s="62">
        <v>12.504</v>
      </c>
      <c r="GJ504" s="62">
        <v>260</v>
      </c>
      <c r="GK504" s="62">
        <v>2.3269708934731788</v>
      </c>
      <c r="GL504" s="62">
        <v>12.502000000000001</v>
      </c>
      <c r="GM504" s="62">
        <v>0</v>
      </c>
      <c r="GN504" s="62">
        <v>0</v>
      </c>
      <c r="GO504" s="62">
        <v>12.5</v>
      </c>
      <c r="GP504" s="62">
        <v>7790</v>
      </c>
      <c r="GQ504" s="62">
        <v>71.257350753448378</v>
      </c>
      <c r="GR504" s="62">
        <v>12.494</v>
      </c>
      <c r="GS504" s="62">
        <v>0</v>
      </c>
      <c r="GT504" s="62">
        <v>0</v>
      </c>
      <c r="GU504" s="62">
        <v>12.489000000000001</v>
      </c>
      <c r="GV504" s="62">
        <v>60</v>
      </c>
      <c r="GW504" s="62">
        <v>0.55189527678019745</v>
      </c>
      <c r="GX504" s="62">
        <v>12.484</v>
      </c>
      <c r="GY504" s="62">
        <v>0</v>
      </c>
      <c r="GZ504" s="62">
        <v>0</v>
      </c>
      <c r="HA504" s="62">
        <v>12.48</v>
      </c>
      <c r="HB504" s="62">
        <v>19785</v>
      </c>
      <c r="HC504" s="62">
        <v>180.57483394764381</v>
      </c>
      <c r="HD504" s="62">
        <v>12.48</v>
      </c>
      <c r="HE504" s="62">
        <v>0</v>
      </c>
      <c r="HF504" s="62">
        <v>0</v>
      </c>
      <c r="HG504" s="62">
        <v>0</v>
      </c>
      <c r="HH504" s="62">
        <v>0</v>
      </c>
      <c r="HI504" s="62">
        <v>0</v>
      </c>
      <c r="HJ504" s="62">
        <v>0</v>
      </c>
      <c r="HK504" s="62">
        <v>0</v>
      </c>
      <c r="HL504" s="62">
        <v>0</v>
      </c>
      <c r="HM504" s="62">
        <v>12.48</v>
      </c>
      <c r="HN504" s="62">
        <v>0</v>
      </c>
      <c r="HO504" s="62">
        <v>0</v>
      </c>
      <c r="HP504" s="62">
        <v>0</v>
      </c>
      <c r="HQ504" s="62">
        <v>0</v>
      </c>
      <c r="HR504" s="62">
        <v>0</v>
      </c>
    </row>
    <row r="505" spans="32:226" s="43" customFormat="1">
      <c r="AF505" s="54"/>
      <c r="AI505" s="43">
        <f t="shared" si="101"/>
        <v>0</v>
      </c>
      <c r="AN505" s="43">
        <v>3.0287000000000002</v>
      </c>
      <c r="AS505" s="62">
        <v>42109</v>
      </c>
      <c r="AT505" s="62">
        <v>3870.5567291401426</v>
      </c>
      <c r="AU505" s="62">
        <v>12.95</v>
      </c>
      <c r="AV505" s="62">
        <v>266250</v>
      </c>
      <c r="AW505" s="62">
        <v>159.5510091006243</v>
      </c>
      <c r="AX505" s="62">
        <v>13.03</v>
      </c>
      <c r="AY505" s="62">
        <v>50905</v>
      </c>
      <c r="AZ505" s="62">
        <v>43.21962128772077</v>
      </c>
      <c r="BA505" s="62">
        <v>13.23</v>
      </c>
      <c r="BB505" s="62">
        <v>21715</v>
      </c>
      <c r="BC505" s="62">
        <v>27.974082249983891</v>
      </c>
      <c r="BD505" s="62">
        <v>13.17</v>
      </c>
      <c r="BE505" s="62">
        <v>505</v>
      </c>
      <c r="BF505" s="62">
        <v>0.54074524326840656</v>
      </c>
      <c r="BG505" s="62">
        <v>13.27</v>
      </c>
      <c r="BH505" s="62">
        <v>660</v>
      </c>
      <c r="BI505" s="62">
        <v>0.99069038318406022</v>
      </c>
      <c r="BJ505" s="62">
        <v>13.27</v>
      </c>
      <c r="BK505" s="62">
        <v>0</v>
      </c>
      <c r="BL505" s="62">
        <v>0</v>
      </c>
      <c r="BM505" s="62">
        <v>13.27</v>
      </c>
      <c r="BN505" s="62">
        <v>244080</v>
      </c>
      <c r="BO505" s="62">
        <v>467.27315487434021</v>
      </c>
      <c r="BP505" s="62">
        <v>13.262</v>
      </c>
      <c r="BQ505" s="62">
        <v>0</v>
      </c>
      <c r="BR505" s="62">
        <v>0</v>
      </c>
      <c r="BS505" s="62">
        <v>13.256</v>
      </c>
      <c r="BT505" s="62">
        <v>0</v>
      </c>
      <c r="BU505" s="62">
        <v>0</v>
      </c>
      <c r="BV505" s="62">
        <v>13.25</v>
      </c>
      <c r="BW505" s="62">
        <v>68050</v>
      </c>
      <c r="BX505" s="62">
        <v>169.06536736704112</v>
      </c>
      <c r="BY505" s="62">
        <v>13.22</v>
      </c>
      <c r="BZ505" s="62">
        <v>1365</v>
      </c>
      <c r="CA505" s="62">
        <v>3.6373998051991094</v>
      </c>
      <c r="CB505" s="62">
        <v>13.194000000000001</v>
      </c>
      <c r="CC505" s="62">
        <v>0</v>
      </c>
      <c r="CD505" s="62">
        <v>0</v>
      </c>
      <c r="CE505" s="62">
        <v>13.17</v>
      </c>
      <c r="CF505" s="62">
        <v>12135</v>
      </c>
      <c r="CG505" s="62">
        <v>36.890926290394127</v>
      </c>
      <c r="CH505" s="62">
        <v>0</v>
      </c>
      <c r="CI505" s="62">
        <v>0</v>
      </c>
      <c r="CJ505" s="62">
        <v>0</v>
      </c>
      <c r="CK505" s="62">
        <v>0</v>
      </c>
      <c r="CL505" s="62">
        <v>0</v>
      </c>
      <c r="CM505" s="62">
        <v>0</v>
      </c>
      <c r="CN505" s="62">
        <v>13.09</v>
      </c>
      <c r="CO505" s="62">
        <v>655</v>
      </c>
      <c r="CP505" s="62">
        <v>2.3438063517845045</v>
      </c>
      <c r="CQ505" s="62">
        <v>0</v>
      </c>
      <c r="CR505" s="62">
        <v>0</v>
      </c>
      <c r="CS505" s="62">
        <v>0</v>
      </c>
      <c r="CT505" s="62">
        <v>0</v>
      </c>
      <c r="CU505" s="62">
        <v>0</v>
      </c>
      <c r="CV505" s="62">
        <v>0</v>
      </c>
      <c r="CW505" s="62">
        <v>0</v>
      </c>
      <c r="CX505" s="62">
        <v>266250</v>
      </c>
      <c r="CY505" s="62">
        <v>1080.8653812252012</v>
      </c>
      <c r="CZ505" s="62">
        <v>0</v>
      </c>
      <c r="DA505" s="62">
        <v>0</v>
      </c>
      <c r="DB505" s="62">
        <v>0</v>
      </c>
      <c r="DC505" s="62">
        <v>0</v>
      </c>
      <c r="DD505" s="62">
        <v>0</v>
      </c>
      <c r="DE505" s="62">
        <v>0</v>
      </c>
      <c r="DF505" s="62">
        <v>12.88</v>
      </c>
      <c r="DG505" s="62">
        <v>975</v>
      </c>
      <c r="DH505" s="62">
        <v>4.4155133212186746</v>
      </c>
      <c r="DI505" s="62">
        <v>0</v>
      </c>
      <c r="DJ505" s="62">
        <v>0</v>
      </c>
      <c r="DK505" s="62">
        <v>0</v>
      </c>
      <c r="DL505" s="62">
        <v>0</v>
      </c>
      <c r="DM505" s="62">
        <v>0</v>
      </c>
      <c r="DN505" s="62">
        <v>0</v>
      </c>
      <c r="DO505" s="62">
        <v>12.85</v>
      </c>
      <c r="DP505" s="62">
        <v>14870</v>
      </c>
      <c r="DQ505" s="62">
        <v>73.517481891548272</v>
      </c>
      <c r="DR505" s="62">
        <v>0</v>
      </c>
      <c r="DS505" s="62">
        <v>0</v>
      </c>
      <c r="DT505" s="62">
        <v>0</v>
      </c>
      <c r="DU505" s="62">
        <v>0</v>
      </c>
      <c r="DV505" s="62">
        <v>0</v>
      </c>
      <c r="DW505" s="62">
        <v>0</v>
      </c>
      <c r="DX505" s="62">
        <v>12.78</v>
      </c>
      <c r="DY505" s="62">
        <v>325</v>
      </c>
      <c r="DZ505" s="62">
        <v>1.7413202360843993</v>
      </c>
      <c r="EA505" s="62"/>
      <c r="EB505" s="62"/>
      <c r="EC505" s="62"/>
      <c r="ED505" s="62"/>
      <c r="EE505" s="62"/>
      <c r="EF505" s="62"/>
      <c r="EG505" s="62">
        <v>12.71</v>
      </c>
      <c r="EH505" s="62">
        <v>67180</v>
      </c>
      <c r="EI505" s="62">
        <v>384.89789742469111</v>
      </c>
      <c r="EJ505" s="62"/>
      <c r="EK505" s="62">
        <v>0</v>
      </c>
      <c r="EL505" s="62">
        <v>0</v>
      </c>
      <c r="EM505" s="62">
        <v>0</v>
      </c>
      <c r="EN505" s="62">
        <v>0</v>
      </c>
      <c r="EO505" s="62">
        <v>0</v>
      </c>
      <c r="EP505" s="62">
        <v>12.693999999999999</v>
      </c>
      <c r="EQ505" s="62">
        <v>825</v>
      </c>
      <c r="ER505" s="62">
        <v>5.0058895997078743</v>
      </c>
      <c r="ES505" s="62">
        <v>12.68</v>
      </c>
      <c r="ET505" s="62">
        <v>3550</v>
      </c>
      <c r="EU505" s="62">
        <v>22.693358008698596</v>
      </c>
      <c r="EV505" s="62">
        <v>12.631</v>
      </c>
      <c r="EW505" s="62">
        <v>0</v>
      </c>
      <c r="EX505" s="62">
        <v>0</v>
      </c>
      <c r="EY505" s="62">
        <v>12.59</v>
      </c>
      <c r="EZ505" s="62">
        <v>18990</v>
      </c>
      <c r="FA505" s="62">
        <v>132.75620309255416</v>
      </c>
      <c r="FB505" s="62">
        <v>12.555</v>
      </c>
      <c r="FC505" s="62">
        <v>5</v>
      </c>
      <c r="FD505" s="62">
        <v>3.624617559004966E-2</v>
      </c>
      <c r="FE505" s="62">
        <v>12.524000000000001</v>
      </c>
      <c r="FF505" s="62">
        <v>125</v>
      </c>
      <c r="FG505" s="62">
        <v>0.93651288713068515</v>
      </c>
      <c r="FH505" s="62">
        <v>12.494999999999999</v>
      </c>
      <c r="FI505" s="62">
        <v>150</v>
      </c>
      <c r="FJ505" s="62">
        <v>1.1594727003410099</v>
      </c>
      <c r="FK505" s="62">
        <v>12.47</v>
      </c>
      <c r="FL505" s="76">
        <v>1155</v>
      </c>
      <c r="FM505" s="76">
        <v>9.1716771418257039</v>
      </c>
      <c r="FN505" s="76">
        <v>12.45</v>
      </c>
      <c r="FO505" s="76">
        <v>0</v>
      </c>
      <c r="FP505" s="76">
        <v>0</v>
      </c>
      <c r="FQ505" s="76">
        <v>12.432</v>
      </c>
      <c r="FR505" s="76">
        <v>0</v>
      </c>
      <c r="FS505" s="76">
        <v>0</v>
      </c>
      <c r="FT505" s="76">
        <v>12.414999999999999</v>
      </c>
      <c r="FU505" s="76">
        <v>0</v>
      </c>
      <c r="FV505" s="76">
        <v>0</v>
      </c>
      <c r="FW505" s="76">
        <v>12.4</v>
      </c>
      <c r="FX505" s="76">
        <v>119845</v>
      </c>
      <c r="FY505" s="76">
        <v>1030.2978695403267</v>
      </c>
      <c r="FZ505" s="76">
        <v>12.395</v>
      </c>
      <c r="GA505" s="76">
        <v>0</v>
      </c>
      <c r="GB505" s="76">
        <v>0</v>
      </c>
      <c r="GC505" s="62">
        <v>12.391</v>
      </c>
      <c r="GD505" s="62">
        <v>0</v>
      </c>
      <c r="GE505" s="62">
        <v>0</v>
      </c>
      <c r="GF505" s="62">
        <v>12.387</v>
      </c>
      <c r="GG505" s="62">
        <v>0</v>
      </c>
      <c r="GH505" s="62">
        <v>0</v>
      </c>
      <c r="GI505" s="62">
        <v>12.382999999999999</v>
      </c>
      <c r="GJ505" s="62">
        <v>1410</v>
      </c>
      <c r="GK505" s="62">
        <v>12.691355315226705</v>
      </c>
      <c r="GL505" s="62">
        <v>12.375999999999999</v>
      </c>
      <c r="GM505" s="62">
        <v>0</v>
      </c>
      <c r="GN505" s="62">
        <v>0</v>
      </c>
      <c r="GO505" s="62">
        <v>12.37</v>
      </c>
      <c r="GP505" s="62">
        <v>4330</v>
      </c>
      <c r="GQ505" s="62">
        <v>39.901188481594914</v>
      </c>
      <c r="GR505" s="62">
        <v>12.379</v>
      </c>
      <c r="GS505" s="62">
        <v>0</v>
      </c>
      <c r="GT505" s="62">
        <v>0</v>
      </c>
      <c r="GU505" s="62">
        <v>12.387</v>
      </c>
      <c r="GV505" s="62">
        <v>25</v>
      </c>
      <c r="GW505" s="62">
        <v>0.23135319030471652</v>
      </c>
      <c r="GX505" s="62">
        <v>12.393000000000001</v>
      </c>
      <c r="GY505" s="62">
        <v>0</v>
      </c>
      <c r="GZ505" s="62">
        <v>0</v>
      </c>
      <c r="HA505" s="62">
        <v>12.4</v>
      </c>
      <c r="HB505" s="62">
        <v>17310</v>
      </c>
      <c r="HC505" s="62">
        <v>158.75120595455729</v>
      </c>
      <c r="HD505" s="62">
        <v>12.4</v>
      </c>
      <c r="HE505" s="62">
        <v>0</v>
      </c>
      <c r="HF505" s="62">
        <v>0</v>
      </c>
      <c r="HG505" s="62">
        <v>0</v>
      </c>
      <c r="HH505" s="62">
        <v>0</v>
      </c>
      <c r="HI505" s="62">
        <v>0</v>
      </c>
      <c r="HJ505" s="62">
        <v>0</v>
      </c>
      <c r="HK505" s="62">
        <v>0</v>
      </c>
      <c r="HL505" s="62">
        <v>0</v>
      </c>
      <c r="HM505" s="62">
        <v>12.4</v>
      </c>
      <c r="HN505" s="62">
        <v>0</v>
      </c>
      <c r="HO505" s="62">
        <v>0</v>
      </c>
      <c r="HP505" s="62">
        <v>0</v>
      </c>
      <c r="HQ505" s="62">
        <v>0</v>
      </c>
      <c r="HR505" s="62">
        <v>0</v>
      </c>
    </row>
    <row r="506" spans="32:226" s="43" customFormat="1">
      <c r="AF506" s="54"/>
      <c r="AI506" s="43">
        <f t="shared" si="101"/>
        <v>0</v>
      </c>
      <c r="AN506" s="43">
        <v>3.0632999999999999</v>
      </c>
      <c r="AS506" s="62">
        <v>42108</v>
      </c>
      <c r="AT506" s="62">
        <v>5405.0020450192687</v>
      </c>
      <c r="AU506" s="62">
        <v>12.96</v>
      </c>
      <c r="AV506" s="62">
        <v>411610</v>
      </c>
      <c r="AW506" s="62">
        <v>248.3269872539955</v>
      </c>
      <c r="AX506" s="62">
        <v>13.016999999999999</v>
      </c>
      <c r="AY506" s="62">
        <v>102465</v>
      </c>
      <c r="AZ506" s="62">
        <v>87.115222262334029</v>
      </c>
      <c r="BA506" s="62">
        <v>13.22</v>
      </c>
      <c r="BB506" s="62">
        <v>72530</v>
      </c>
      <c r="BC506" s="62">
        <v>93.129593794555475</v>
      </c>
      <c r="BD506" s="62">
        <v>13.16</v>
      </c>
      <c r="BE506" s="62">
        <v>605</v>
      </c>
      <c r="BF506" s="62">
        <v>0.6468712573820018</v>
      </c>
      <c r="BG506" s="62">
        <v>13.26</v>
      </c>
      <c r="BH506" s="62">
        <v>750</v>
      </c>
      <c r="BI506" s="62">
        <v>1.1206761784758406</v>
      </c>
      <c r="BJ506" s="62">
        <v>13.265000000000001</v>
      </c>
      <c r="BK506" s="62">
        <v>0</v>
      </c>
      <c r="BL506" s="62">
        <v>0</v>
      </c>
      <c r="BM506" s="62">
        <v>13.27</v>
      </c>
      <c r="BN506" s="62">
        <v>464415</v>
      </c>
      <c r="BO506" s="62">
        <v>883.46565972815154</v>
      </c>
      <c r="BP506" s="62">
        <v>13.262</v>
      </c>
      <c r="BQ506" s="62">
        <v>1160</v>
      </c>
      <c r="BR506" s="62">
        <v>2.425391407671365</v>
      </c>
      <c r="BS506" s="62">
        <v>13.256</v>
      </c>
      <c r="BT506" s="62">
        <v>470</v>
      </c>
      <c r="BU506" s="62">
        <v>1.0651922866289005</v>
      </c>
      <c r="BV506" s="62">
        <v>13.25</v>
      </c>
      <c r="BW506" s="62">
        <v>25395</v>
      </c>
      <c r="BX506" s="62">
        <v>62.606285457173414</v>
      </c>
      <c r="BY506" s="62">
        <v>13.224</v>
      </c>
      <c r="BZ506" s="62">
        <v>1740</v>
      </c>
      <c r="CA506" s="62">
        <v>4.5992125764747076</v>
      </c>
      <c r="CB506" s="62">
        <v>13.201000000000001</v>
      </c>
      <c r="CC506" s="62">
        <v>5</v>
      </c>
      <c r="CD506" s="62">
        <v>1.4130568055674954E-2</v>
      </c>
      <c r="CE506" s="62">
        <v>13.18</v>
      </c>
      <c r="CF506" s="62">
        <v>15130</v>
      </c>
      <c r="CG506" s="62">
        <v>45.594119303829657</v>
      </c>
      <c r="CH506" s="62">
        <v>0</v>
      </c>
      <c r="CI506" s="62">
        <v>0</v>
      </c>
      <c r="CJ506" s="62">
        <v>0</v>
      </c>
      <c r="CK506" s="62">
        <v>0</v>
      </c>
      <c r="CL506" s="62">
        <v>0</v>
      </c>
      <c r="CM506" s="62">
        <v>0</v>
      </c>
      <c r="CN506" s="62">
        <v>13.1</v>
      </c>
      <c r="CO506" s="62">
        <v>1715</v>
      </c>
      <c r="CP506" s="62">
        <v>6.0796212904652656</v>
      </c>
      <c r="CQ506" s="62">
        <v>0</v>
      </c>
      <c r="CR506" s="62">
        <v>0</v>
      </c>
      <c r="CS506" s="62">
        <v>0</v>
      </c>
      <c r="CT506" s="62">
        <v>0</v>
      </c>
      <c r="CU506" s="62">
        <v>0</v>
      </c>
      <c r="CV506" s="62">
        <v>0</v>
      </c>
      <c r="CW506" s="62">
        <v>0</v>
      </c>
      <c r="CX506" s="62">
        <v>411610</v>
      </c>
      <c r="CY506" s="62">
        <v>1654.7290268477568</v>
      </c>
      <c r="CZ506" s="62">
        <v>0</v>
      </c>
      <c r="DA506" s="62">
        <v>0</v>
      </c>
      <c r="DB506" s="62">
        <v>0</v>
      </c>
      <c r="DC506" s="62">
        <v>0</v>
      </c>
      <c r="DD506" s="62">
        <v>0</v>
      </c>
      <c r="DE506" s="62">
        <v>0</v>
      </c>
      <c r="DF506" s="62">
        <v>12.91</v>
      </c>
      <c r="DG506" s="62">
        <v>335</v>
      </c>
      <c r="DH506" s="62">
        <v>1.5011124985533439</v>
      </c>
      <c r="DI506" s="62">
        <v>0</v>
      </c>
      <c r="DJ506" s="62">
        <v>0</v>
      </c>
      <c r="DK506" s="62">
        <v>0</v>
      </c>
      <c r="DL506" s="62">
        <v>0</v>
      </c>
      <c r="DM506" s="62">
        <v>0</v>
      </c>
      <c r="DN506" s="62">
        <v>0</v>
      </c>
      <c r="DO506" s="62">
        <v>12.89</v>
      </c>
      <c r="DP506" s="62">
        <v>13760</v>
      </c>
      <c r="DQ506" s="62">
        <v>67.273307535633336</v>
      </c>
      <c r="DR506" s="62">
        <v>0</v>
      </c>
      <c r="DS506" s="62">
        <v>0</v>
      </c>
      <c r="DT506" s="62">
        <v>0</v>
      </c>
      <c r="DU506" s="62">
        <v>0</v>
      </c>
      <c r="DV506" s="62">
        <v>0</v>
      </c>
      <c r="DW506" s="62">
        <v>0</v>
      </c>
      <c r="DX506" s="62">
        <v>12.81</v>
      </c>
      <c r="DY506" s="62">
        <v>2590</v>
      </c>
      <c r="DZ506" s="62">
        <v>13.723164244578863</v>
      </c>
      <c r="EA506" s="62"/>
      <c r="EB506" s="62"/>
      <c r="EC506" s="62"/>
      <c r="ED506" s="62"/>
      <c r="EE506" s="62"/>
      <c r="EF506" s="62"/>
      <c r="EG506" s="62">
        <v>12.74</v>
      </c>
      <c r="EH506" s="62">
        <v>115255</v>
      </c>
      <c r="EI506" s="62">
        <v>652.88203873091459</v>
      </c>
      <c r="EJ506" s="62"/>
      <c r="EK506" s="62">
        <v>0</v>
      </c>
      <c r="EL506" s="62">
        <v>0</v>
      </c>
      <c r="EM506" s="62">
        <v>0</v>
      </c>
      <c r="EN506" s="62">
        <v>0</v>
      </c>
      <c r="EO506" s="62">
        <v>0</v>
      </c>
      <c r="EP506" s="62">
        <v>12.72</v>
      </c>
      <c r="EQ506" s="62">
        <v>90</v>
      </c>
      <c r="ER506" s="62">
        <v>0.53990821117674914</v>
      </c>
      <c r="ES506" s="62">
        <v>12.69</v>
      </c>
      <c r="ET506" s="62">
        <v>14280</v>
      </c>
      <c r="EU506" s="62">
        <v>90.28943937236393</v>
      </c>
      <c r="EV506" s="62">
        <v>12.657</v>
      </c>
      <c r="EW506" s="62">
        <v>0</v>
      </c>
      <c r="EX506" s="62">
        <v>0</v>
      </c>
      <c r="EY506" s="62">
        <v>12.63</v>
      </c>
      <c r="EZ506" s="62">
        <v>34135</v>
      </c>
      <c r="FA506" s="62">
        <v>235.68587662966124</v>
      </c>
      <c r="FB506" s="62">
        <v>12.593</v>
      </c>
      <c r="FC506" s="62">
        <v>0</v>
      </c>
      <c r="FD506" s="62">
        <v>0</v>
      </c>
      <c r="FE506" s="62">
        <v>12.558999999999999</v>
      </c>
      <c r="FF506" s="62">
        <v>5</v>
      </c>
      <c r="FG506" s="62">
        <v>3.6995462437602197E-2</v>
      </c>
      <c r="FH506" s="62">
        <v>12.526999999999999</v>
      </c>
      <c r="FI506" s="62">
        <v>0</v>
      </c>
      <c r="FJ506" s="62">
        <v>0</v>
      </c>
      <c r="FK506" s="62">
        <v>12.5</v>
      </c>
      <c r="FL506" s="76">
        <v>1330</v>
      </c>
      <c r="FM506" s="76">
        <v>10.430107192944913</v>
      </c>
      <c r="FN506" s="76">
        <v>12.477</v>
      </c>
      <c r="FO506" s="76">
        <v>0</v>
      </c>
      <c r="FP506" s="76">
        <v>0</v>
      </c>
      <c r="FQ506" s="76">
        <v>12.457000000000001</v>
      </c>
      <c r="FR506" s="76">
        <v>0</v>
      </c>
      <c r="FS506" s="76">
        <v>0</v>
      </c>
      <c r="FT506" s="76">
        <v>12.436999999999999</v>
      </c>
      <c r="FU506" s="76">
        <v>0</v>
      </c>
      <c r="FV506" s="76">
        <v>0</v>
      </c>
      <c r="FW506" s="76">
        <v>12.42</v>
      </c>
      <c r="FX506" s="76">
        <v>129925</v>
      </c>
      <c r="FY506" s="76">
        <v>1103.2802272766453</v>
      </c>
      <c r="FZ506" s="76">
        <v>12.414</v>
      </c>
      <c r="GA506" s="76">
        <v>0</v>
      </c>
      <c r="GB506" s="76">
        <v>0</v>
      </c>
      <c r="GC506" s="62">
        <v>12.407999999999999</v>
      </c>
      <c r="GD506" s="62">
        <v>0</v>
      </c>
      <c r="GE506" s="62">
        <v>0</v>
      </c>
      <c r="GF506" s="62">
        <v>12.401999999999999</v>
      </c>
      <c r="GG506" s="62">
        <v>0</v>
      </c>
      <c r="GH506" s="62">
        <v>0</v>
      </c>
      <c r="GI506" s="62">
        <v>12.397</v>
      </c>
      <c r="GJ506" s="62">
        <v>70</v>
      </c>
      <c r="GK506" s="62">
        <v>0.62243458965847676</v>
      </c>
      <c r="GL506" s="62">
        <v>12.388</v>
      </c>
      <c r="GM506" s="62">
        <v>0</v>
      </c>
      <c r="GN506" s="62">
        <v>0</v>
      </c>
      <c r="GO506" s="62">
        <v>12.38</v>
      </c>
      <c r="GP506" s="62">
        <v>1105</v>
      </c>
      <c r="GQ506" s="62">
        <v>10.06037660124688</v>
      </c>
      <c r="GR506" s="62">
        <v>12.385999999999999</v>
      </c>
      <c r="GS506" s="62">
        <v>0</v>
      </c>
      <c r="GT506" s="62">
        <v>0</v>
      </c>
      <c r="GU506" s="62">
        <v>12.391</v>
      </c>
      <c r="GV506" s="62">
        <v>65</v>
      </c>
      <c r="GW506" s="62">
        <v>0.59451571431839212</v>
      </c>
      <c r="GX506" s="62">
        <v>12.396000000000001</v>
      </c>
      <c r="GY506" s="62">
        <v>0</v>
      </c>
      <c r="GZ506" s="62">
        <v>0</v>
      </c>
      <c r="HA506" s="62">
        <v>12.4</v>
      </c>
      <c r="HB506" s="62">
        <v>14025</v>
      </c>
      <c r="HC506" s="62">
        <v>127.16455074618449</v>
      </c>
      <c r="HD506" s="62">
        <v>12.4</v>
      </c>
      <c r="HE506" s="62">
        <v>0</v>
      </c>
      <c r="HF506" s="62">
        <v>0</v>
      </c>
      <c r="HG506" s="62">
        <v>0</v>
      </c>
      <c r="HH506" s="62">
        <v>0</v>
      </c>
      <c r="HI506" s="62">
        <v>0</v>
      </c>
      <c r="HJ506" s="62">
        <v>0</v>
      </c>
      <c r="HK506" s="62">
        <v>0</v>
      </c>
      <c r="HL506" s="62">
        <v>0</v>
      </c>
      <c r="HM506" s="62">
        <v>12.4</v>
      </c>
      <c r="HN506" s="62">
        <v>0</v>
      </c>
      <c r="HO506" s="62">
        <v>0</v>
      </c>
      <c r="HP506" s="62">
        <v>0</v>
      </c>
      <c r="HQ506" s="62">
        <v>0</v>
      </c>
      <c r="HR506" s="62">
        <v>0</v>
      </c>
    </row>
    <row r="507" spans="32:226" s="43" customFormat="1">
      <c r="AF507" s="54"/>
      <c r="AI507" s="43">
        <f t="shared" si="101"/>
        <v>0</v>
      </c>
      <c r="AN507" s="43">
        <v>3.1213000000000002</v>
      </c>
      <c r="AS507" s="62">
        <v>42107</v>
      </c>
      <c r="AT507" s="62">
        <v>2392.7150604058693</v>
      </c>
      <c r="AU507" s="62">
        <v>13.07</v>
      </c>
      <c r="AV507" s="62">
        <v>162935</v>
      </c>
      <c r="AW507" s="62">
        <v>98.095785834785218</v>
      </c>
      <c r="AX507" s="62">
        <v>13.005000000000001</v>
      </c>
      <c r="AY507" s="62">
        <v>87040</v>
      </c>
      <c r="AZ507" s="62">
        <v>73.54358291209347</v>
      </c>
      <c r="BA507" s="62">
        <v>13.23</v>
      </c>
      <c r="BB507" s="62">
        <v>31765</v>
      </c>
      <c r="BC507" s="62">
        <v>40.340064795874731</v>
      </c>
      <c r="BD507" s="62">
        <v>13.17</v>
      </c>
      <c r="BE507" s="62">
        <v>330</v>
      </c>
      <c r="BF507" s="62">
        <v>0.3496012977343852</v>
      </c>
      <c r="BG507" s="62">
        <v>13.247</v>
      </c>
      <c r="BH507" s="62">
        <v>0</v>
      </c>
      <c r="BI507" s="62">
        <v>0</v>
      </c>
      <c r="BJ507" s="62">
        <v>13.26</v>
      </c>
      <c r="BK507" s="62">
        <v>170</v>
      </c>
      <c r="BL507" s="62">
        <v>0.28373523945368934</v>
      </c>
      <c r="BM507" s="62">
        <v>13.27</v>
      </c>
      <c r="BN507" s="62">
        <v>99310</v>
      </c>
      <c r="BO507" s="62">
        <v>186.33541083255733</v>
      </c>
      <c r="BP507" s="62">
        <v>13.266</v>
      </c>
      <c r="BQ507" s="62">
        <v>7455</v>
      </c>
      <c r="BR507" s="62">
        <v>15.364833830344876</v>
      </c>
      <c r="BS507" s="62">
        <v>13.263</v>
      </c>
      <c r="BT507" s="62">
        <v>7000</v>
      </c>
      <c r="BU507" s="62">
        <v>15.630680933262296</v>
      </c>
      <c r="BV507" s="62">
        <v>13.26</v>
      </c>
      <c r="BW507" s="62">
        <v>32250</v>
      </c>
      <c r="BX507" s="62">
        <v>78.297356043080768</v>
      </c>
      <c r="BY507" s="62">
        <v>13.244999999999999</v>
      </c>
      <c r="BZ507" s="62">
        <v>7000</v>
      </c>
      <c r="CA507" s="62">
        <v>18.211910610025235</v>
      </c>
      <c r="CB507" s="62">
        <v>13.24</v>
      </c>
      <c r="CC507" s="62">
        <v>180</v>
      </c>
      <c r="CD507" s="62">
        <v>0.50039179975891923</v>
      </c>
      <c r="CE507" s="62">
        <v>13.22</v>
      </c>
      <c r="CF507" s="62">
        <v>12485</v>
      </c>
      <c r="CG507" s="62">
        <v>36.99777699689669</v>
      </c>
      <c r="CH507" s="62">
        <v>0</v>
      </c>
      <c r="CI507" s="62">
        <v>0</v>
      </c>
      <c r="CJ507" s="62">
        <v>0</v>
      </c>
      <c r="CK507" s="62">
        <v>0</v>
      </c>
      <c r="CL507" s="62">
        <v>0</v>
      </c>
      <c r="CM507" s="62">
        <v>0</v>
      </c>
      <c r="CN507" s="62">
        <v>13.18</v>
      </c>
      <c r="CO507" s="62">
        <v>1895</v>
      </c>
      <c r="CP507" s="62">
        <v>6.5958703826573526</v>
      </c>
      <c r="CQ507" s="62">
        <v>0</v>
      </c>
      <c r="CR507" s="62">
        <v>0</v>
      </c>
      <c r="CS507" s="62">
        <v>0</v>
      </c>
      <c r="CT507" s="62">
        <v>0</v>
      </c>
      <c r="CU507" s="62">
        <v>0</v>
      </c>
      <c r="CV507" s="62">
        <v>0</v>
      </c>
      <c r="CW507" s="62">
        <v>0</v>
      </c>
      <c r="CX507" s="62">
        <v>162935</v>
      </c>
      <c r="CY507" s="62">
        <v>642.32447917189677</v>
      </c>
      <c r="CZ507" s="62">
        <v>0</v>
      </c>
      <c r="DA507" s="62">
        <v>0</v>
      </c>
      <c r="DB507" s="62">
        <v>0</v>
      </c>
      <c r="DC507" s="62">
        <v>0</v>
      </c>
      <c r="DD507" s="62">
        <v>0</v>
      </c>
      <c r="DE507" s="62">
        <v>0</v>
      </c>
      <c r="DF507" s="62">
        <v>13.03</v>
      </c>
      <c r="DG507" s="62">
        <v>640</v>
      </c>
      <c r="DH507" s="62">
        <v>2.8099379967748939</v>
      </c>
      <c r="DI507" s="62">
        <v>0</v>
      </c>
      <c r="DJ507" s="62">
        <v>0</v>
      </c>
      <c r="DK507" s="62">
        <v>0</v>
      </c>
      <c r="DL507" s="62">
        <v>0</v>
      </c>
      <c r="DM507" s="62">
        <v>0</v>
      </c>
      <c r="DN507" s="62">
        <v>0</v>
      </c>
      <c r="DO507" s="62">
        <v>13</v>
      </c>
      <c r="DP507" s="62">
        <v>11820</v>
      </c>
      <c r="DQ507" s="62">
        <v>56.611719660606454</v>
      </c>
      <c r="DR507" s="62">
        <v>0</v>
      </c>
      <c r="DS507" s="62">
        <v>0</v>
      </c>
      <c r="DT507" s="62">
        <v>0</v>
      </c>
      <c r="DU507" s="62">
        <v>0</v>
      </c>
      <c r="DV507" s="62">
        <v>0</v>
      </c>
      <c r="DW507" s="62">
        <v>0</v>
      </c>
      <c r="DX507" s="62">
        <v>12.938000000000001</v>
      </c>
      <c r="DY507" s="62">
        <v>90</v>
      </c>
      <c r="DZ507" s="62">
        <v>0.4666959035558515</v>
      </c>
      <c r="EA507" s="62"/>
      <c r="EB507" s="62"/>
      <c r="EC507" s="62"/>
      <c r="ED507" s="62"/>
      <c r="EE507" s="62"/>
      <c r="EF507" s="62"/>
      <c r="EG507" s="62">
        <v>12.89</v>
      </c>
      <c r="EH507" s="62">
        <v>50480</v>
      </c>
      <c r="EI507" s="62">
        <v>279.53454490956057</v>
      </c>
      <c r="EJ507" s="62"/>
      <c r="EK507" s="62">
        <v>0</v>
      </c>
      <c r="EL507" s="62">
        <v>0</v>
      </c>
      <c r="EM507" s="62">
        <v>0</v>
      </c>
      <c r="EN507" s="62">
        <v>0</v>
      </c>
      <c r="EO507" s="62">
        <v>0</v>
      </c>
      <c r="EP507" s="62">
        <v>12.863</v>
      </c>
      <c r="EQ507" s="62">
        <v>6470</v>
      </c>
      <c r="ER507" s="62">
        <v>37.934753883859536</v>
      </c>
      <c r="ES507" s="62">
        <v>12.84</v>
      </c>
      <c r="ET507" s="62">
        <v>935</v>
      </c>
      <c r="EU507" s="62">
        <v>5.7740330758856286</v>
      </c>
      <c r="EV507" s="62">
        <v>12.807</v>
      </c>
      <c r="EW507" s="62">
        <v>0</v>
      </c>
      <c r="EX507" s="62">
        <v>0</v>
      </c>
      <c r="EY507" s="62">
        <v>12.78</v>
      </c>
      <c r="EZ507" s="62">
        <v>21995</v>
      </c>
      <c r="FA507" s="62">
        <v>148.20210965655306</v>
      </c>
      <c r="FB507" s="62">
        <v>12.747999999999999</v>
      </c>
      <c r="FC507" s="62">
        <v>0</v>
      </c>
      <c r="FD507" s="62">
        <v>0</v>
      </c>
      <c r="FE507" s="62">
        <v>12.72</v>
      </c>
      <c r="FF507" s="62">
        <v>580</v>
      </c>
      <c r="FG507" s="62">
        <v>4.1825970597452482</v>
      </c>
      <c r="FH507" s="62">
        <v>12.693</v>
      </c>
      <c r="FI507" s="62">
        <v>625</v>
      </c>
      <c r="FJ507" s="62">
        <v>4.6470243897985277</v>
      </c>
      <c r="FK507" s="62">
        <v>12.67</v>
      </c>
      <c r="FL507" s="76">
        <v>3260</v>
      </c>
      <c r="FM507" s="76">
        <v>24.884564154512784</v>
      </c>
      <c r="FN507" s="76">
        <v>12.644</v>
      </c>
      <c r="FO507" s="76">
        <v>0</v>
      </c>
      <c r="FP507" s="76">
        <v>0</v>
      </c>
      <c r="FQ507" s="76">
        <v>12.622</v>
      </c>
      <c r="FR507" s="76">
        <v>140</v>
      </c>
      <c r="FS507" s="76">
        <v>1.1157178728579955</v>
      </c>
      <c r="FT507" s="76">
        <v>12.599</v>
      </c>
      <c r="FU507" s="76">
        <v>100</v>
      </c>
      <c r="FV507" s="76">
        <v>0.81232583283171489</v>
      </c>
      <c r="FW507" s="76">
        <v>12.58</v>
      </c>
      <c r="FX507" s="76">
        <v>67565</v>
      </c>
      <c r="FY507" s="76">
        <v>557.86570244468453</v>
      </c>
      <c r="FZ507" s="76">
        <v>12.574</v>
      </c>
      <c r="GA507" s="76">
        <v>0</v>
      </c>
      <c r="GB507" s="76">
        <v>0</v>
      </c>
      <c r="GC507" s="62">
        <v>12.568</v>
      </c>
      <c r="GD507" s="62">
        <v>0</v>
      </c>
      <c r="GE507" s="62">
        <v>0</v>
      </c>
      <c r="GF507" s="62">
        <v>12.561999999999999</v>
      </c>
      <c r="GG507" s="62">
        <v>0</v>
      </c>
      <c r="GH507" s="62">
        <v>0</v>
      </c>
      <c r="GI507" s="62">
        <v>12.557</v>
      </c>
      <c r="GJ507" s="62">
        <v>105</v>
      </c>
      <c r="GK507" s="62">
        <v>0.90643976356551847</v>
      </c>
      <c r="GL507" s="62">
        <v>12.548</v>
      </c>
      <c r="GM507" s="62">
        <v>0</v>
      </c>
      <c r="GN507" s="62">
        <v>0</v>
      </c>
      <c r="GO507" s="62">
        <v>12.54</v>
      </c>
      <c r="GP507" s="62">
        <v>2075</v>
      </c>
      <c r="GQ507" s="62">
        <v>18.313646183174043</v>
      </c>
      <c r="GR507" s="62">
        <v>12.54</v>
      </c>
      <c r="GS507" s="62">
        <v>0</v>
      </c>
      <c r="GT507" s="62">
        <v>0</v>
      </c>
      <c r="GU507" s="62">
        <v>12.54</v>
      </c>
      <c r="GV507" s="62">
        <v>20</v>
      </c>
      <c r="GW507" s="62">
        <v>0.17723933802603223</v>
      </c>
      <c r="GX507" s="62">
        <v>12.54</v>
      </c>
      <c r="GY507" s="62">
        <v>0</v>
      </c>
      <c r="GZ507" s="62">
        <v>0</v>
      </c>
      <c r="HA507" s="62">
        <v>12.54</v>
      </c>
      <c r="HB507" s="62">
        <v>4055</v>
      </c>
      <c r="HC507" s="62">
        <v>35.604527599454876</v>
      </c>
      <c r="HD507" s="62">
        <v>12.54</v>
      </c>
      <c r="HE507" s="62">
        <v>0</v>
      </c>
      <c r="HF507" s="62">
        <v>0</v>
      </c>
      <c r="HG507" s="62">
        <v>0</v>
      </c>
      <c r="HH507" s="62">
        <v>0</v>
      </c>
      <c r="HI507" s="62">
        <v>0</v>
      </c>
      <c r="HJ507" s="62">
        <v>0</v>
      </c>
      <c r="HK507" s="62">
        <v>0</v>
      </c>
      <c r="HL507" s="62">
        <v>0</v>
      </c>
      <c r="HM507" s="62">
        <v>12.54</v>
      </c>
      <c r="HN507" s="62">
        <v>0</v>
      </c>
      <c r="HO507" s="62">
        <v>0</v>
      </c>
      <c r="HP507" s="62">
        <v>0</v>
      </c>
      <c r="HQ507" s="62">
        <v>0</v>
      </c>
      <c r="HR507" s="62">
        <v>0</v>
      </c>
    </row>
    <row r="508" spans="32:226" s="43" customFormat="1">
      <c r="AF508" s="54"/>
      <c r="AI508" s="43">
        <f t="shared" si="101"/>
        <v>0</v>
      </c>
      <c r="AN508" s="43">
        <v>3.0754000000000001</v>
      </c>
      <c r="AS508" s="62">
        <v>42104</v>
      </c>
      <c r="AT508" s="62">
        <v>3861.9996189261101</v>
      </c>
      <c r="AU508" s="62">
        <v>13.02</v>
      </c>
      <c r="AV508" s="62">
        <v>306015</v>
      </c>
      <c r="AW508" s="62">
        <v>190.39739413269112</v>
      </c>
      <c r="AX508" s="62">
        <v>12.997</v>
      </c>
      <c r="AY508" s="62">
        <v>133245</v>
      </c>
      <c r="AZ508" s="62">
        <v>115.68389265452232</v>
      </c>
      <c r="BA508" s="62">
        <v>13.21</v>
      </c>
      <c r="BB508" s="62">
        <v>42460</v>
      </c>
      <c r="BC508" s="62">
        <v>55.170277508940345</v>
      </c>
      <c r="BD508" s="62">
        <v>13.15</v>
      </c>
      <c r="BE508" s="62">
        <v>1035</v>
      </c>
      <c r="BF508" s="62">
        <v>1.1238080823873187</v>
      </c>
      <c r="BG508" s="62">
        <v>13.25</v>
      </c>
      <c r="BH508" s="62">
        <v>1800</v>
      </c>
      <c r="BI508" s="62">
        <v>2.7150034601036062</v>
      </c>
      <c r="BJ508" s="62">
        <v>13.26</v>
      </c>
      <c r="BK508" s="62">
        <v>40</v>
      </c>
      <c r="BL508" s="62">
        <v>6.8144812216111933E-2</v>
      </c>
      <c r="BM508" s="62">
        <v>13.26</v>
      </c>
      <c r="BN508" s="62">
        <v>142795</v>
      </c>
      <c r="BO508" s="62">
        <v>273.3176311052909</v>
      </c>
      <c r="BP508" s="62">
        <v>13.252000000000001</v>
      </c>
      <c r="BQ508" s="62">
        <v>170</v>
      </c>
      <c r="BR508" s="62">
        <v>0.35725608418152693</v>
      </c>
      <c r="BS508" s="62">
        <v>13.246</v>
      </c>
      <c r="BT508" s="62">
        <v>45</v>
      </c>
      <c r="BU508" s="62">
        <v>0.10242038513607377</v>
      </c>
      <c r="BV508" s="62">
        <v>13.24</v>
      </c>
      <c r="BW508" s="62">
        <v>43625</v>
      </c>
      <c r="BX508" s="62">
        <v>107.91943216824545</v>
      </c>
      <c r="BY508" s="62">
        <v>13.222</v>
      </c>
      <c r="BZ508" s="62">
        <v>0</v>
      </c>
      <c r="CA508" s="62">
        <v>0</v>
      </c>
      <c r="CB508" s="62">
        <v>13.205</v>
      </c>
      <c r="CC508" s="62">
        <v>75</v>
      </c>
      <c r="CD508" s="62">
        <v>0.21238622670342988</v>
      </c>
      <c r="CE508" s="62">
        <v>13.19</v>
      </c>
      <c r="CF508" s="62">
        <v>14900</v>
      </c>
      <c r="CG508" s="62">
        <v>44.963630647694281</v>
      </c>
      <c r="CH508" s="62">
        <v>0</v>
      </c>
      <c r="CI508" s="62">
        <v>0</v>
      </c>
      <c r="CJ508" s="62">
        <v>0</v>
      </c>
      <c r="CK508" s="62">
        <v>0</v>
      </c>
      <c r="CL508" s="62">
        <v>0</v>
      </c>
      <c r="CM508" s="62">
        <v>0</v>
      </c>
      <c r="CN508" s="62">
        <v>13.15</v>
      </c>
      <c r="CO508" s="62">
        <v>745</v>
      </c>
      <c r="CP508" s="62">
        <v>2.6393144620344109</v>
      </c>
      <c r="CQ508" s="62">
        <v>0</v>
      </c>
      <c r="CR508" s="62">
        <v>0</v>
      </c>
      <c r="CS508" s="62">
        <v>0</v>
      </c>
      <c r="CT508" s="62">
        <v>0</v>
      </c>
      <c r="CU508" s="62">
        <v>0</v>
      </c>
      <c r="CV508" s="62">
        <v>0</v>
      </c>
      <c r="CW508" s="62">
        <v>0</v>
      </c>
      <c r="CX508" s="62">
        <v>306015</v>
      </c>
      <c r="CY508" s="62">
        <v>1228.0887483068138</v>
      </c>
      <c r="CZ508" s="62">
        <v>0</v>
      </c>
      <c r="DA508" s="62">
        <v>0</v>
      </c>
      <c r="DB508" s="62">
        <v>0</v>
      </c>
      <c r="DC508" s="62">
        <v>0</v>
      </c>
      <c r="DD508" s="62">
        <v>0</v>
      </c>
      <c r="DE508" s="62">
        <v>0</v>
      </c>
      <c r="DF508" s="62">
        <v>12.97</v>
      </c>
      <c r="DG508" s="62">
        <v>440</v>
      </c>
      <c r="DH508" s="62">
        <v>1.9667606735764753</v>
      </c>
      <c r="DI508" s="62">
        <v>0</v>
      </c>
      <c r="DJ508" s="62">
        <v>0</v>
      </c>
      <c r="DK508" s="62">
        <v>0</v>
      </c>
      <c r="DL508" s="62">
        <v>0</v>
      </c>
      <c r="DM508" s="62">
        <v>0</v>
      </c>
      <c r="DN508" s="62">
        <v>0</v>
      </c>
      <c r="DO508" s="62">
        <v>12.93</v>
      </c>
      <c r="DP508" s="62">
        <v>16995</v>
      </c>
      <c r="DQ508" s="62">
        <v>82.885202690778982</v>
      </c>
      <c r="DR508" s="62">
        <v>0</v>
      </c>
      <c r="DS508" s="62">
        <v>0</v>
      </c>
      <c r="DT508" s="62">
        <v>0</v>
      </c>
      <c r="DU508" s="62">
        <v>0</v>
      </c>
      <c r="DV508" s="62">
        <v>0</v>
      </c>
      <c r="DW508" s="62">
        <v>0</v>
      </c>
      <c r="DX508" s="62">
        <v>12.87</v>
      </c>
      <c r="DY508" s="62">
        <v>2700</v>
      </c>
      <c r="DZ508" s="62">
        <v>14.25559490654947</v>
      </c>
      <c r="EA508" s="62"/>
      <c r="EB508" s="62"/>
      <c r="EC508" s="62"/>
      <c r="ED508" s="62"/>
      <c r="EE508" s="62"/>
      <c r="EF508" s="62"/>
      <c r="EG508" s="62">
        <v>12.82</v>
      </c>
      <c r="EH508" s="62">
        <v>82565</v>
      </c>
      <c r="EI508" s="62">
        <v>465.557170867416</v>
      </c>
      <c r="EJ508" s="62"/>
      <c r="EK508" s="62">
        <v>0</v>
      </c>
      <c r="EL508" s="62">
        <v>0</v>
      </c>
      <c r="EM508" s="62">
        <v>0</v>
      </c>
      <c r="EN508" s="62">
        <v>0</v>
      </c>
      <c r="EO508" s="62">
        <v>0</v>
      </c>
      <c r="EP508" s="62">
        <v>12.804</v>
      </c>
      <c r="EQ508" s="62">
        <v>1025</v>
      </c>
      <c r="ER508" s="62">
        <v>6.1173595192728225</v>
      </c>
      <c r="ES508" s="62">
        <v>12.79</v>
      </c>
      <c r="ET508" s="62">
        <v>3255</v>
      </c>
      <c r="EU508" s="62">
        <v>20.454639633215148</v>
      </c>
      <c r="EV508" s="62">
        <v>12.75</v>
      </c>
      <c r="EW508" s="62">
        <v>220</v>
      </c>
      <c r="EX508" s="62">
        <v>1.4493746744121547</v>
      </c>
      <c r="EY508" s="62">
        <v>12.71</v>
      </c>
      <c r="EZ508" s="62">
        <v>42480</v>
      </c>
      <c r="FA508" s="62">
        <v>291.52500703225684</v>
      </c>
      <c r="FB508" s="62">
        <v>12.675000000000001</v>
      </c>
      <c r="FC508" s="62">
        <v>140</v>
      </c>
      <c r="FD508" s="62">
        <v>0.99582905407199129</v>
      </c>
      <c r="FE508" s="62">
        <v>12.644</v>
      </c>
      <c r="FF508" s="62">
        <v>25</v>
      </c>
      <c r="FG508" s="62">
        <v>0.18370382462272675</v>
      </c>
      <c r="FH508" s="62">
        <v>12.615</v>
      </c>
      <c r="FI508" s="62">
        <v>25</v>
      </c>
      <c r="FJ508" s="62">
        <v>0.18944821806403142</v>
      </c>
      <c r="FK508" s="62">
        <v>12.59</v>
      </c>
      <c r="FL508" s="76">
        <v>1320</v>
      </c>
      <c r="FM508" s="76">
        <v>10.271697117539194</v>
      </c>
      <c r="FN508" s="76">
        <v>12.564</v>
      </c>
      <c r="FO508" s="76">
        <v>55</v>
      </c>
      <c r="FP508" s="76">
        <v>0.4379953758421552</v>
      </c>
      <c r="FQ508" s="76">
        <v>12.542</v>
      </c>
      <c r="FR508" s="76">
        <v>55</v>
      </c>
      <c r="FS508" s="76">
        <v>0.44695377848612433</v>
      </c>
      <c r="FT508" s="76">
        <v>12.519</v>
      </c>
      <c r="FU508" s="76">
        <v>20</v>
      </c>
      <c r="FV508" s="76">
        <v>0.16569084228285871</v>
      </c>
      <c r="FW508" s="76">
        <v>12.5</v>
      </c>
      <c r="FX508" s="76">
        <v>103770</v>
      </c>
      <c r="FY508" s="76">
        <v>873.94057525380663</v>
      </c>
      <c r="FZ508" s="76">
        <v>12.492000000000001</v>
      </c>
      <c r="GA508" s="76">
        <v>15</v>
      </c>
      <c r="GB508" s="76">
        <v>0.12804910070624248</v>
      </c>
      <c r="GC508" s="62">
        <v>12.484999999999999</v>
      </c>
      <c r="GD508" s="62">
        <v>5</v>
      </c>
      <c r="GE508" s="62">
        <v>4.3198974592185267E-2</v>
      </c>
      <c r="GF508" s="62">
        <v>12.478</v>
      </c>
      <c r="GG508" s="62">
        <v>0</v>
      </c>
      <c r="GH508" s="62">
        <v>0</v>
      </c>
      <c r="GI508" s="62">
        <v>12.471</v>
      </c>
      <c r="GJ508" s="62">
        <v>15</v>
      </c>
      <c r="GK508" s="62">
        <v>0.13221629576937499</v>
      </c>
      <c r="GL508" s="62">
        <v>12.46</v>
      </c>
      <c r="GM508" s="62">
        <v>0</v>
      </c>
      <c r="GN508" s="62">
        <v>0</v>
      </c>
      <c r="GO508" s="62">
        <v>12.45</v>
      </c>
      <c r="GP508" s="62">
        <v>5790</v>
      </c>
      <c r="GQ508" s="62">
        <v>52.229008230330471</v>
      </c>
      <c r="GR508" s="62">
        <v>12.45</v>
      </c>
      <c r="GS508" s="62">
        <v>5</v>
      </c>
      <c r="GT508" s="62">
        <v>4.5293501754610804E-2</v>
      </c>
      <c r="GU508" s="62">
        <v>12.45</v>
      </c>
      <c r="GV508" s="62">
        <v>20</v>
      </c>
      <c r="GW508" s="62">
        <v>0.18128190409536712</v>
      </c>
      <c r="GX508" s="62">
        <v>12.45</v>
      </c>
      <c r="GY508" s="62">
        <v>0</v>
      </c>
      <c r="GZ508" s="62">
        <v>0</v>
      </c>
      <c r="HA508" s="62">
        <v>12.45</v>
      </c>
      <c r="HB508" s="62">
        <v>1740</v>
      </c>
      <c r="HC508" s="62">
        <v>15.638227419706981</v>
      </c>
      <c r="HD508" s="62">
        <v>12.45</v>
      </c>
      <c r="HE508" s="62">
        <v>0</v>
      </c>
      <c r="HF508" s="62">
        <v>0</v>
      </c>
      <c r="HG508" s="62">
        <v>0</v>
      </c>
      <c r="HH508" s="62">
        <v>0</v>
      </c>
      <c r="HI508" s="62">
        <v>0</v>
      </c>
      <c r="HJ508" s="62">
        <v>0</v>
      </c>
      <c r="HK508" s="62">
        <v>0</v>
      </c>
      <c r="HL508" s="62">
        <v>0</v>
      </c>
      <c r="HM508" s="62">
        <v>12.45</v>
      </c>
      <c r="HN508" s="62">
        <v>0</v>
      </c>
      <c r="HO508" s="62">
        <v>0</v>
      </c>
      <c r="HP508" s="62">
        <v>0</v>
      </c>
      <c r="HQ508" s="62">
        <v>0</v>
      </c>
      <c r="HR508" s="62">
        <v>0</v>
      </c>
    </row>
    <row r="509" spans="32:226" s="43" customFormat="1">
      <c r="AF509" s="54"/>
      <c r="AI509" s="43">
        <f t="shared" si="101"/>
        <v>0</v>
      </c>
      <c r="AN509" s="43">
        <v>3.0577000000000001</v>
      </c>
      <c r="AS509" s="62">
        <v>42103</v>
      </c>
      <c r="AT509" s="62">
        <v>5883.2850006212902</v>
      </c>
      <c r="AU509" s="62">
        <v>13.1</v>
      </c>
      <c r="AV509" s="62">
        <v>383410</v>
      </c>
      <c r="AW509" s="62">
        <v>243.88637692099479</v>
      </c>
      <c r="AX509" s="62">
        <v>12.984999999999999</v>
      </c>
      <c r="AY509" s="62">
        <v>57515</v>
      </c>
      <c r="AZ509" s="62">
        <v>50.842033453818715</v>
      </c>
      <c r="BA509" s="62">
        <v>13.21</v>
      </c>
      <c r="BB509" s="62">
        <v>103945</v>
      </c>
      <c r="BC509" s="62">
        <v>136.89769974005446</v>
      </c>
      <c r="BD509" s="62">
        <v>13.14</v>
      </c>
      <c r="BE509" s="62">
        <v>1000</v>
      </c>
      <c r="BF509" s="62">
        <v>1.1026070499111953</v>
      </c>
      <c r="BG509" s="62">
        <v>13.23</v>
      </c>
      <c r="BH509" s="62">
        <v>2400</v>
      </c>
      <c r="BI509" s="62">
        <v>3.665804888505817</v>
      </c>
      <c r="BJ509" s="62">
        <v>13.25</v>
      </c>
      <c r="BK509" s="62">
        <v>0</v>
      </c>
      <c r="BL509" s="62">
        <v>0</v>
      </c>
      <c r="BM509" s="62">
        <v>13.26</v>
      </c>
      <c r="BN509" s="62">
        <v>274950</v>
      </c>
      <c r="BO509" s="62">
        <v>531.92992569677256</v>
      </c>
      <c r="BP509" s="62">
        <v>13.26</v>
      </c>
      <c r="BQ509" s="62">
        <v>0</v>
      </c>
      <c r="BR509" s="62">
        <v>0</v>
      </c>
      <c r="BS509" s="62">
        <v>13.26</v>
      </c>
      <c r="BT509" s="62">
        <v>0</v>
      </c>
      <c r="BU509" s="62">
        <v>0</v>
      </c>
      <c r="BV509" s="62">
        <v>13.26</v>
      </c>
      <c r="BW509" s="62">
        <v>103825</v>
      </c>
      <c r="BX509" s="62">
        <v>259.16482610186063</v>
      </c>
      <c r="BY509" s="62">
        <v>13.249000000000001</v>
      </c>
      <c r="BZ509" s="62">
        <v>0</v>
      </c>
      <c r="CA509" s="62">
        <v>0</v>
      </c>
      <c r="CB509" s="62">
        <v>13.239000000000001</v>
      </c>
      <c r="CC509" s="62">
        <v>85</v>
      </c>
      <c r="CD509" s="62">
        <v>0.24266878360293628</v>
      </c>
      <c r="CE509" s="62">
        <v>13.23</v>
      </c>
      <c r="CF509" s="62">
        <v>19915</v>
      </c>
      <c r="CG509" s="62">
        <v>60.564032876024697</v>
      </c>
      <c r="CH509" s="62">
        <v>0</v>
      </c>
      <c r="CI509" s="62">
        <v>0</v>
      </c>
      <c r="CJ509" s="62">
        <v>0</v>
      </c>
      <c r="CK509" s="62">
        <v>0</v>
      </c>
      <c r="CL509" s="62">
        <v>0</v>
      </c>
      <c r="CM509" s="62">
        <v>0</v>
      </c>
      <c r="CN509" s="62">
        <v>13.19</v>
      </c>
      <c r="CO509" s="62">
        <v>3000</v>
      </c>
      <c r="CP509" s="62">
        <v>10.703637542922387</v>
      </c>
      <c r="CQ509" s="62">
        <v>0</v>
      </c>
      <c r="CR509" s="62">
        <v>0</v>
      </c>
      <c r="CS509" s="62">
        <v>0</v>
      </c>
      <c r="CT509" s="62">
        <v>0</v>
      </c>
      <c r="CU509" s="62">
        <v>0</v>
      </c>
      <c r="CV509" s="62">
        <v>0</v>
      </c>
      <c r="CW509" s="62">
        <v>0</v>
      </c>
      <c r="CX509" s="62">
        <v>383410</v>
      </c>
      <c r="CY509" s="62">
        <v>1547.4194100875823</v>
      </c>
      <c r="CZ509" s="62">
        <v>0</v>
      </c>
      <c r="DA509" s="62">
        <v>0</v>
      </c>
      <c r="DB509" s="62">
        <v>0</v>
      </c>
      <c r="DC509" s="62">
        <v>0</v>
      </c>
      <c r="DD509" s="62">
        <v>0</v>
      </c>
      <c r="DE509" s="62">
        <v>0</v>
      </c>
      <c r="DF509" s="62">
        <v>13.054</v>
      </c>
      <c r="DG509" s="62">
        <v>695</v>
      </c>
      <c r="DH509" s="62">
        <v>3.122406230515097</v>
      </c>
      <c r="DI509" s="62">
        <v>0</v>
      </c>
      <c r="DJ509" s="62">
        <v>0</v>
      </c>
      <c r="DK509" s="62">
        <v>0</v>
      </c>
      <c r="DL509" s="62">
        <v>0</v>
      </c>
      <c r="DM509" s="62">
        <v>0</v>
      </c>
      <c r="DN509" s="62">
        <v>0</v>
      </c>
      <c r="DO509" s="62">
        <v>13.02</v>
      </c>
      <c r="DP509" s="62">
        <v>46550</v>
      </c>
      <c r="DQ509" s="62">
        <v>228.05211670233507</v>
      </c>
      <c r="DR509" s="62">
        <v>0</v>
      </c>
      <c r="DS509" s="62">
        <v>0</v>
      </c>
      <c r="DT509" s="62">
        <v>0</v>
      </c>
      <c r="DU509" s="62">
        <v>0</v>
      </c>
      <c r="DV509" s="62">
        <v>0</v>
      </c>
      <c r="DW509" s="62">
        <v>0</v>
      </c>
      <c r="DX509" s="62">
        <v>12.96</v>
      </c>
      <c r="DY509" s="62">
        <v>420</v>
      </c>
      <c r="DZ509" s="62">
        <v>2.2267024830587463</v>
      </c>
      <c r="EA509" s="62"/>
      <c r="EB509" s="62"/>
      <c r="EC509" s="62"/>
      <c r="ED509" s="62"/>
      <c r="EE509" s="62"/>
      <c r="EF509" s="62"/>
      <c r="EG509" s="62">
        <v>12.93</v>
      </c>
      <c r="EH509" s="62">
        <v>94780</v>
      </c>
      <c r="EI509" s="62">
        <v>536.10934539683626</v>
      </c>
      <c r="EJ509" s="62"/>
      <c r="EK509" s="62">
        <v>0</v>
      </c>
      <c r="EL509" s="62">
        <v>0</v>
      </c>
      <c r="EM509" s="62">
        <v>0</v>
      </c>
      <c r="EN509" s="62">
        <v>0</v>
      </c>
      <c r="EO509" s="62">
        <v>0</v>
      </c>
      <c r="EP509" s="62">
        <v>12.914</v>
      </c>
      <c r="EQ509" s="62">
        <v>1785</v>
      </c>
      <c r="ER509" s="62">
        <v>10.682764163365142</v>
      </c>
      <c r="ES509" s="62">
        <v>12.9</v>
      </c>
      <c r="ET509" s="62">
        <v>7190</v>
      </c>
      <c r="EU509" s="62">
        <v>45.292238617279644</v>
      </c>
      <c r="EV509" s="62">
        <v>12.867000000000001</v>
      </c>
      <c r="EW509" s="62">
        <v>0</v>
      </c>
      <c r="EX509" s="62">
        <v>0</v>
      </c>
      <c r="EY509" s="62">
        <v>12.84</v>
      </c>
      <c r="EZ509" s="62">
        <v>77895</v>
      </c>
      <c r="FA509" s="62">
        <v>535.0668484525562</v>
      </c>
      <c r="FB509" s="62">
        <v>12.803000000000001</v>
      </c>
      <c r="FC509" s="62">
        <v>5</v>
      </c>
      <c r="FD509" s="62">
        <v>3.5589522045271903E-2</v>
      </c>
      <c r="FE509" s="62">
        <v>12.77</v>
      </c>
      <c r="FF509" s="62">
        <v>0</v>
      </c>
      <c r="FG509" s="62">
        <v>0</v>
      </c>
      <c r="FH509" s="62">
        <v>12.737</v>
      </c>
      <c r="FI509" s="62">
        <v>20</v>
      </c>
      <c r="FJ509" s="62">
        <v>0.15160078041606723</v>
      </c>
      <c r="FK509" s="62">
        <v>12.71</v>
      </c>
      <c r="FL509" s="76">
        <v>1685</v>
      </c>
      <c r="FM509" s="76">
        <v>13.112716422884223</v>
      </c>
      <c r="FN509" s="76">
        <v>12.686999999999999</v>
      </c>
      <c r="FO509" s="76">
        <v>40</v>
      </c>
      <c r="FP509" s="76">
        <v>0.31841256429327769</v>
      </c>
      <c r="FQ509" s="76">
        <v>12.667</v>
      </c>
      <c r="FR509" s="76">
        <v>0</v>
      </c>
      <c r="FS509" s="76">
        <v>0</v>
      </c>
      <c r="FT509" s="76">
        <v>12.647</v>
      </c>
      <c r="FU509" s="76">
        <v>0</v>
      </c>
      <c r="FV509" s="76">
        <v>0</v>
      </c>
      <c r="FW509" s="76">
        <v>12.63</v>
      </c>
      <c r="FX509" s="76">
        <v>174535</v>
      </c>
      <c r="FY509" s="76">
        <v>1467.3463538818839</v>
      </c>
      <c r="FZ509" s="76">
        <v>12.621</v>
      </c>
      <c r="GA509" s="76">
        <v>0</v>
      </c>
      <c r="GB509" s="76">
        <v>0</v>
      </c>
      <c r="GC509" s="62">
        <v>12.612</v>
      </c>
      <c r="GD509" s="62">
        <v>0</v>
      </c>
      <c r="GE509" s="62">
        <v>0</v>
      </c>
      <c r="GF509" s="62">
        <v>12.603</v>
      </c>
      <c r="GG509" s="62">
        <v>0</v>
      </c>
      <c r="GH509" s="62">
        <v>0</v>
      </c>
      <c r="GI509" s="62">
        <v>12.596</v>
      </c>
      <c r="GJ509" s="62">
        <v>140</v>
      </c>
      <c r="GK509" s="62">
        <v>1.2307374739930752</v>
      </c>
      <c r="GL509" s="62">
        <v>12.582000000000001</v>
      </c>
      <c r="GM509" s="62">
        <v>0</v>
      </c>
      <c r="GN509" s="62">
        <v>0</v>
      </c>
      <c r="GO509" s="62">
        <v>12.57</v>
      </c>
      <c r="GP509" s="62">
        <v>7830</v>
      </c>
      <c r="GQ509" s="62">
        <v>70.386975111884752</v>
      </c>
      <c r="GR509" s="62">
        <v>12.57</v>
      </c>
      <c r="GS509" s="62">
        <v>0</v>
      </c>
      <c r="GT509" s="62">
        <v>0</v>
      </c>
      <c r="GU509" s="62">
        <v>12.57</v>
      </c>
      <c r="GV509" s="62">
        <v>70</v>
      </c>
      <c r="GW509" s="62">
        <v>0.63159208462499672</v>
      </c>
      <c r="GX509" s="62">
        <v>12.57</v>
      </c>
      <c r="GY509" s="62">
        <v>0</v>
      </c>
      <c r="GZ509" s="62">
        <v>0</v>
      </c>
      <c r="HA509" s="62">
        <v>12.57</v>
      </c>
      <c r="HB509" s="62">
        <v>13775</v>
      </c>
      <c r="HC509" s="62">
        <v>123.09957759126924</v>
      </c>
      <c r="HD509" s="62">
        <v>12.57</v>
      </c>
      <c r="HE509" s="62">
        <v>0</v>
      </c>
      <c r="HF509" s="62">
        <v>0</v>
      </c>
      <c r="HG509" s="62">
        <v>0</v>
      </c>
      <c r="HH509" s="62">
        <v>0</v>
      </c>
      <c r="HI509" s="62">
        <v>0</v>
      </c>
      <c r="HJ509" s="62">
        <v>0</v>
      </c>
      <c r="HK509" s="62">
        <v>0</v>
      </c>
      <c r="HL509" s="62">
        <v>0</v>
      </c>
      <c r="HM509" s="62">
        <v>12.57</v>
      </c>
      <c r="HN509" s="62">
        <v>0</v>
      </c>
      <c r="HO509" s="62">
        <v>0</v>
      </c>
      <c r="HP509" s="62">
        <v>0</v>
      </c>
      <c r="HQ509" s="62">
        <v>0</v>
      </c>
      <c r="HR509" s="62">
        <v>0</v>
      </c>
    </row>
    <row r="510" spans="32:226" s="43" customFormat="1">
      <c r="AF510" s="54"/>
      <c r="AI510" s="43">
        <f t="shared" si="101"/>
        <v>0</v>
      </c>
      <c r="AN510" s="43">
        <v>3.0493999999999999</v>
      </c>
      <c r="AS510" s="62">
        <v>42102</v>
      </c>
      <c r="AT510" s="62">
        <v>5655.050078807667</v>
      </c>
      <c r="AU510" s="62">
        <v>12.98</v>
      </c>
      <c r="AV510" s="62">
        <v>405235</v>
      </c>
      <c r="AW510" s="62">
        <v>263.2204710575848</v>
      </c>
      <c r="AX510" s="62">
        <v>12.975</v>
      </c>
      <c r="AY510" s="62">
        <v>78285</v>
      </c>
      <c r="AZ510" s="62">
        <v>70.232196110945779</v>
      </c>
      <c r="BA510" s="62">
        <v>13.17</v>
      </c>
      <c r="BB510" s="62">
        <v>58450</v>
      </c>
      <c r="BC510" s="62">
        <v>77.824685976872217</v>
      </c>
      <c r="BD510" s="62">
        <v>13.14</v>
      </c>
      <c r="BE510" s="62">
        <v>5700</v>
      </c>
      <c r="BF510" s="62">
        <v>6.3612451581443965</v>
      </c>
      <c r="BG510" s="62">
        <v>13.215</v>
      </c>
      <c r="BH510" s="62">
        <v>0</v>
      </c>
      <c r="BI510" s="62">
        <v>0</v>
      </c>
      <c r="BJ510" s="62">
        <v>13.218</v>
      </c>
      <c r="BK510" s="62">
        <v>750</v>
      </c>
      <c r="BL510" s="62">
        <v>1.3040277912098084</v>
      </c>
      <c r="BM510" s="62">
        <v>13.22</v>
      </c>
      <c r="BN510" s="62">
        <v>355760</v>
      </c>
      <c r="BO510" s="62">
        <v>693.95539335960621</v>
      </c>
      <c r="BP510" s="62">
        <v>13.22</v>
      </c>
      <c r="BQ510" s="62">
        <v>0</v>
      </c>
      <c r="BR510" s="62">
        <v>0</v>
      </c>
      <c r="BS510" s="62">
        <v>13.22</v>
      </c>
      <c r="BT510" s="62">
        <v>0</v>
      </c>
      <c r="BU510" s="62">
        <v>0</v>
      </c>
      <c r="BV510" s="62">
        <v>13.22</v>
      </c>
      <c r="BW510" s="62">
        <v>60655</v>
      </c>
      <c r="BX510" s="62">
        <v>152.46572722870965</v>
      </c>
      <c r="BY510" s="62">
        <v>13.194000000000001</v>
      </c>
      <c r="BZ510" s="62">
        <v>0</v>
      </c>
      <c r="CA510" s="62">
        <v>0</v>
      </c>
      <c r="CB510" s="62">
        <v>13.170999999999999</v>
      </c>
      <c r="CC510" s="62">
        <v>0</v>
      </c>
      <c r="CD510" s="62">
        <v>0</v>
      </c>
      <c r="CE510" s="62">
        <v>13.15</v>
      </c>
      <c r="CF510" s="62">
        <v>28940</v>
      </c>
      <c r="CG510" s="62">
        <v>88.631297345626905</v>
      </c>
      <c r="CH510" s="62">
        <v>0</v>
      </c>
      <c r="CI510" s="62">
        <v>0</v>
      </c>
      <c r="CJ510" s="62">
        <v>0</v>
      </c>
      <c r="CK510" s="62">
        <v>0</v>
      </c>
      <c r="CL510" s="62">
        <v>0</v>
      </c>
      <c r="CM510" s="62">
        <v>0</v>
      </c>
      <c r="CN510" s="62">
        <v>13.07</v>
      </c>
      <c r="CO510" s="62">
        <v>3080</v>
      </c>
      <c r="CP510" s="62">
        <v>11.072193320910159</v>
      </c>
      <c r="CQ510" s="62">
        <v>0</v>
      </c>
      <c r="CR510" s="62">
        <v>0</v>
      </c>
      <c r="CS510" s="62">
        <v>0</v>
      </c>
      <c r="CT510" s="62">
        <v>0</v>
      </c>
      <c r="CU510" s="62">
        <v>0</v>
      </c>
      <c r="CV510" s="62">
        <v>0</v>
      </c>
      <c r="CW510" s="62">
        <v>0</v>
      </c>
      <c r="CX510" s="62">
        <v>405235</v>
      </c>
      <c r="CY510" s="62">
        <v>1647.6911396679498</v>
      </c>
      <c r="CZ510" s="62">
        <v>0</v>
      </c>
      <c r="DA510" s="62">
        <v>0</v>
      </c>
      <c r="DB510" s="62">
        <v>0</v>
      </c>
      <c r="DC510" s="62">
        <v>0</v>
      </c>
      <c r="DD510" s="62">
        <v>0</v>
      </c>
      <c r="DE510" s="62">
        <v>0</v>
      </c>
      <c r="DF510" s="62">
        <v>12.933999999999999</v>
      </c>
      <c r="DG510" s="62">
        <v>2800</v>
      </c>
      <c r="DH510" s="62">
        <v>12.672942406936581</v>
      </c>
      <c r="DI510" s="62">
        <v>0</v>
      </c>
      <c r="DJ510" s="62">
        <v>0</v>
      </c>
      <c r="DK510" s="62">
        <v>0</v>
      </c>
      <c r="DL510" s="62">
        <v>0</v>
      </c>
      <c r="DM510" s="62">
        <v>0</v>
      </c>
      <c r="DN510" s="62">
        <v>0</v>
      </c>
      <c r="DO510" s="62">
        <v>12.9</v>
      </c>
      <c r="DP510" s="62">
        <v>11770</v>
      </c>
      <c r="DQ510" s="62">
        <v>58.092986209670158</v>
      </c>
      <c r="DR510" s="62">
        <v>0</v>
      </c>
      <c r="DS510" s="62">
        <v>0</v>
      </c>
      <c r="DT510" s="62">
        <v>0</v>
      </c>
      <c r="DU510" s="62">
        <v>0</v>
      </c>
      <c r="DV510" s="62">
        <v>0</v>
      </c>
      <c r="DW510" s="62">
        <v>0</v>
      </c>
      <c r="DX510" s="62">
        <v>12.85</v>
      </c>
      <c r="DY510" s="62">
        <v>850</v>
      </c>
      <c r="DZ510" s="62">
        <v>4.5391051235355819</v>
      </c>
      <c r="EA510" s="62"/>
      <c r="EB510" s="62"/>
      <c r="EC510" s="62"/>
      <c r="ED510" s="62"/>
      <c r="EE510" s="62"/>
      <c r="EF510" s="62"/>
      <c r="EG510" s="62">
        <v>12.8</v>
      </c>
      <c r="EH510" s="62">
        <v>123810</v>
      </c>
      <c r="EI510" s="62">
        <v>705.92541762069834</v>
      </c>
      <c r="EJ510" s="62"/>
      <c r="EK510" s="62">
        <v>0</v>
      </c>
      <c r="EL510" s="62">
        <v>0</v>
      </c>
      <c r="EM510" s="62">
        <v>0</v>
      </c>
      <c r="EN510" s="62">
        <v>0</v>
      </c>
      <c r="EO510" s="62">
        <v>0</v>
      </c>
      <c r="EP510" s="62">
        <v>12.784000000000001</v>
      </c>
      <c r="EQ510" s="62">
        <v>8650</v>
      </c>
      <c r="ER510" s="62">
        <v>52.191261325860282</v>
      </c>
      <c r="ES510" s="62">
        <v>12.77</v>
      </c>
      <c r="ET510" s="62">
        <v>9290</v>
      </c>
      <c r="EU510" s="62">
        <v>59.010208378925746</v>
      </c>
      <c r="EV510" s="62">
        <v>12.743</v>
      </c>
      <c r="EW510" s="62">
        <v>600</v>
      </c>
      <c r="EX510" s="62">
        <v>3.9929903165630973</v>
      </c>
      <c r="EY510" s="62">
        <v>12.72</v>
      </c>
      <c r="EZ510" s="62">
        <v>49860</v>
      </c>
      <c r="FA510" s="62">
        <v>345.35498079364027</v>
      </c>
      <c r="FB510" s="62">
        <v>12.686999999999999</v>
      </c>
      <c r="FC510" s="62">
        <v>0</v>
      </c>
      <c r="FD510" s="62">
        <v>0</v>
      </c>
      <c r="FE510" s="62">
        <v>12.657</v>
      </c>
      <c r="FF510" s="62">
        <v>470</v>
      </c>
      <c r="FG510" s="62">
        <v>3.4842805732415498</v>
      </c>
      <c r="FH510" s="62">
        <v>12.628</v>
      </c>
      <c r="FI510" s="62">
        <v>0</v>
      </c>
      <c r="FJ510" s="62">
        <v>0</v>
      </c>
      <c r="FK510" s="62">
        <v>12.603999999999999</v>
      </c>
      <c r="FL510" s="76">
        <v>4890</v>
      </c>
      <c r="FM510" s="76">
        <v>38.377614310841977</v>
      </c>
      <c r="FN510" s="76">
        <v>12.583</v>
      </c>
      <c r="FO510" s="76">
        <v>0</v>
      </c>
      <c r="FP510" s="76">
        <v>0</v>
      </c>
      <c r="FQ510" s="76">
        <v>12.564</v>
      </c>
      <c r="FR510" s="76">
        <v>0</v>
      </c>
      <c r="FS510" s="76">
        <v>0</v>
      </c>
      <c r="FT510" s="76">
        <v>12.545999999999999</v>
      </c>
      <c r="FU510" s="76">
        <v>0</v>
      </c>
      <c r="FV510" s="76">
        <v>0</v>
      </c>
      <c r="FW510" s="76">
        <v>12.53</v>
      </c>
      <c r="FX510" s="76">
        <v>142655</v>
      </c>
      <c r="FY510" s="76">
        <v>1210.0531375320963</v>
      </c>
      <c r="FZ510" s="76">
        <v>12.524000000000001</v>
      </c>
      <c r="GA510" s="76">
        <v>0</v>
      </c>
      <c r="GB510" s="76">
        <v>0</v>
      </c>
      <c r="GC510" s="62">
        <v>12.518000000000001</v>
      </c>
      <c r="GD510" s="62">
        <v>0</v>
      </c>
      <c r="GE510" s="62">
        <v>0</v>
      </c>
      <c r="GF510" s="62">
        <v>12.512</v>
      </c>
      <c r="GG510" s="62">
        <v>0</v>
      </c>
      <c r="GH510" s="62">
        <v>0</v>
      </c>
      <c r="GI510" s="62">
        <v>12.507</v>
      </c>
      <c r="GJ510" s="62">
        <v>145</v>
      </c>
      <c r="GK510" s="62">
        <v>1.2861338743796846</v>
      </c>
      <c r="GL510" s="62">
        <v>12.497999999999999</v>
      </c>
      <c r="GM510" s="62">
        <v>0</v>
      </c>
      <c r="GN510" s="62">
        <v>0</v>
      </c>
      <c r="GO510" s="62">
        <v>12.49</v>
      </c>
      <c r="GP510" s="62">
        <v>7020</v>
      </c>
      <c r="GQ510" s="62">
        <v>63.673077422962542</v>
      </c>
      <c r="GR510" s="62">
        <v>12.49</v>
      </c>
      <c r="GS510" s="62">
        <v>0</v>
      </c>
      <c r="GT510" s="62">
        <v>0</v>
      </c>
      <c r="GU510" s="62">
        <v>12.49</v>
      </c>
      <c r="GV510" s="62">
        <v>1510</v>
      </c>
      <c r="GW510" s="62">
        <v>13.755722970155942</v>
      </c>
      <c r="GX510" s="62">
        <v>12.49</v>
      </c>
      <c r="GY510" s="62">
        <v>0</v>
      </c>
      <c r="GZ510" s="62">
        <v>0</v>
      </c>
      <c r="HA510" s="62">
        <v>12.49</v>
      </c>
      <c r="HB510" s="62">
        <v>7740</v>
      </c>
      <c r="HC510" s="62">
        <v>69.881842930600328</v>
      </c>
      <c r="HD510" s="62">
        <v>12.49</v>
      </c>
      <c r="HE510" s="62">
        <v>0</v>
      </c>
      <c r="HF510" s="62">
        <v>0</v>
      </c>
      <c r="HG510" s="62">
        <v>0</v>
      </c>
      <c r="HH510" s="62">
        <v>0</v>
      </c>
      <c r="HI510" s="62">
        <v>0</v>
      </c>
      <c r="HJ510" s="62">
        <v>0</v>
      </c>
      <c r="HK510" s="62">
        <v>0</v>
      </c>
      <c r="HL510" s="62">
        <v>0</v>
      </c>
      <c r="HM510" s="62">
        <v>12.49</v>
      </c>
      <c r="HN510" s="62">
        <v>0</v>
      </c>
      <c r="HO510" s="62">
        <v>0</v>
      </c>
      <c r="HP510" s="62">
        <v>0</v>
      </c>
      <c r="HQ510" s="62">
        <v>0</v>
      </c>
      <c r="HR510" s="62">
        <v>0</v>
      </c>
    </row>
    <row r="511" spans="32:226" s="43" customFormat="1">
      <c r="AF511" s="54"/>
      <c r="AI511" s="43">
        <f t="shared" si="101"/>
        <v>0</v>
      </c>
      <c r="AN511" s="43">
        <v>3.1297999999999999</v>
      </c>
      <c r="AS511" s="62">
        <v>42101</v>
      </c>
      <c r="AT511" s="62">
        <v>3450.6874105102847</v>
      </c>
      <c r="AU511" s="62">
        <v>13.11</v>
      </c>
      <c r="AV511" s="62">
        <v>212505</v>
      </c>
      <c r="AW511" s="62">
        <v>136.5453793814728</v>
      </c>
      <c r="AX511" s="62">
        <v>13.003</v>
      </c>
      <c r="AY511" s="62">
        <v>88945</v>
      </c>
      <c r="AZ511" s="62">
        <v>78.641716563018889</v>
      </c>
      <c r="BA511" s="62">
        <v>13.25</v>
      </c>
      <c r="BB511" s="62">
        <v>43340</v>
      </c>
      <c r="BC511" s="62">
        <v>56.59330093597621</v>
      </c>
      <c r="BD511" s="62">
        <v>13.19</v>
      </c>
      <c r="BE511" s="62">
        <v>9615</v>
      </c>
      <c r="BF511" s="62">
        <v>10.545528540652292</v>
      </c>
      <c r="BG511" s="62">
        <v>13.3</v>
      </c>
      <c r="BH511" s="62">
        <v>200</v>
      </c>
      <c r="BI511" s="62">
        <v>0.30202802680750973</v>
      </c>
      <c r="BJ511" s="62">
        <v>13.29</v>
      </c>
      <c r="BK511" s="62">
        <v>3000</v>
      </c>
      <c r="BL511" s="62">
        <v>5.1052136008445057</v>
      </c>
      <c r="BM511" s="62">
        <v>13.29</v>
      </c>
      <c r="BN511" s="62">
        <v>263340</v>
      </c>
      <c r="BO511" s="62">
        <v>502.38440079656431</v>
      </c>
      <c r="BP511" s="62">
        <v>13.294</v>
      </c>
      <c r="BQ511" s="62">
        <v>0</v>
      </c>
      <c r="BR511" s="62">
        <v>0</v>
      </c>
      <c r="BS511" s="62">
        <v>13.297000000000001</v>
      </c>
      <c r="BT511" s="62">
        <v>0</v>
      </c>
      <c r="BU511" s="62">
        <v>0</v>
      </c>
      <c r="BV511" s="62">
        <v>13.3</v>
      </c>
      <c r="BW511" s="62">
        <v>21625</v>
      </c>
      <c r="BX511" s="62">
        <v>53.075200786249503</v>
      </c>
      <c r="BY511" s="62">
        <v>13.285</v>
      </c>
      <c r="BZ511" s="62">
        <v>50</v>
      </c>
      <c r="CA511" s="62">
        <v>0.13134191342404938</v>
      </c>
      <c r="CB511" s="62">
        <v>13.272</v>
      </c>
      <c r="CC511" s="62">
        <v>200</v>
      </c>
      <c r="CD511" s="62">
        <v>0.56081421101368278</v>
      </c>
      <c r="CE511" s="62">
        <v>13.26</v>
      </c>
      <c r="CF511" s="62">
        <v>11220</v>
      </c>
      <c r="CG511" s="62">
        <v>33.498258311670241</v>
      </c>
      <c r="CH511" s="62">
        <v>0</v>
      </c>
      <c r="CI511" s="62">
        <v>0</v>
      </c>
      <c r="CJ511" s="62">
        <v>0</v>
      </c>
      <c r="CK511" s="62">
        <v>0</v>
      </c>
      <c r="CL511" s="62">
        <v>0</v>
      </c>
      <c r="CM511" s="62">
        <v>0</v>
      </c>
      <c r="CN511" s="62">
        <v>13.22</v>
      </c>
      <c r="CO511" s="62">
        <v>85</v>
      </c>
      <c r="CP511" s="62">
        <v>0.29737861448275987</v>
      </c>
      <c r="CQ511" s="62">
        <v>0</v>
      </c>
      <c r="CR511" s="62">
        <v>0</v>
      </c>
      <c r="CS511" s="62">
        <v>0</v>
      </c>
      <c r="CT511" s="62">
        <v>0</v>
      </c>
      <c r="CU511" s="62">
        <v>0</v>
      </c>
      <c r="CV511" s="62">
        <v>0</v>
      </c>
      <c r="CW511" s="62">
        <v>0</v>
      </c>
      <c r="CX511" s="62">
        <v>212505</v>
      </c>
      <c r="CY511" s="62">
        <v>840.72688263581654</v>
      </c>
      <c r="CZ511" s="62">
        <v>0</v>
      </c>
      <c r="DA511" s="62">
        <v>0</v>
      </c>
      <c r="DB511" s="62">
        <v>0</v>
      </c>
      <c r="DC511" s="62">
        <v>0</v>
      </c>
      <c r="DD511" s="62">
        <v>0</v>
      </c>
      <c r="DE511" s="62">
        <v>0</v>
      </c>
      <c r="DF511" s="62">
        <v>13.076000000000001</v>
      </c>
      <c r="DG511" s="62">
        <v>1190</v>
      </c>
      <c r="DH511" s="62">
        <v>5.2359033088625333</v>
      </c>
      <c r="DI511" s="62">
        <v>0</v>
      </c>
      <c r="DJ511" s="62">
        <v>0</v>
      </c>
      <c r="DK511" s="62">
        <v>0</v>
      </c>
      <c r="DL511" s="62">
        <v>0</v>
      </c>
      <c r="DM511" s="62">
        <v>0</v>
      </c>
      <c r="DN511" s="62">
        <v>0</v>
      </c>
      <c r="DO511" s="62">
        <v>13.05</v>
      </c>
      <c r="DP511" s="62">
        <v>15230</v>
      </c>
      <c r="DQ511" s="62">
        <v>73.020821344355937</v>
      </c>
      <c r="DR511" s="62">
        <v>0</v>
      </c>
      <c r="DS511" s="62">
        <v>0</v>
      </c>
      <c r="DT511" s="62">
        <v>0</v>
      </c>
      <c r="DU511" s="62">
        <v>0</v>
      </c>
      <c r="DV511" s="62">
        <v>0</v>
      </c>
      <c r="DW511" s="62">
        <v>0</v>
      </c>
      <c r="DX511" s="62">
        <v>13</v>
      </c>
      <c r="DY511" s="62">
        <v>680</v>
      </c>
      <c r="DZ511" s="62">
        <v>3.5256085487422602</v>
      </c>
      <c r="EA511" s="62"/>
      <c r="EB511" s="62"/>
      <c r="EC511" s="62"/>
      <c r="ED511" s="62"/>
      <c r="EE511" s="62"/>
      <c r="EF511" s="62"/>
      <c r="EG511" s="62">
        <v>12.95</v>
      </c>
      <c r="EH511" s="62">
        <v>92220</v>
      </c>
      <c r="EI511" s="62">
        <v>510.27060619794457</v>
      </c>
      <c r="EJ511" s="62"/>
      <c r="EK511" s="62">
        <v>0</v>
      </c>
      <c r="EL511" s="62">
        <v>0</v>
      </c>
      <c r="EM511" s="62">
        <v>0</v>
      </c>
      <c r="EN511" s="62">
        <v>0</v>
      </c>
      <c r="EO511" s="62">
        <v>0</v>
      </c>
      <c r="EP511" s="62">
        <v>12.93</v>
      </c>
      <c r="EQ511" s="62">
        <v>125</v>
      </c>
      <c r="ER511" s="62">
        <v>0.73170103460175406</v>
      </c>
      <c r="ES511" s="62">
        <v>12.92</v>
      </c>
      <c r="ET511" s="62">
        <v>21810</v>
      </c>
      <c r="EU511" s="62">
        <v>134.32550306222788</v>
      </c>
      <c r="EV511" s="62">
        <v>12.91</v>
      </c>
      <c r="EW511" s="62">
        <v>50</v>
      </c>
      <c r="EX511" s="62">
        <v>0.32227743618266746</v>
      </c>
      <c r="EY511" s="62">
        <v>12.88</v>
      </c>
      <c r="EZ511" s="62">
        <v>30040</v>
      </c>
      <c r="FA511" s="62">
        <v>201.4939612796947</v>
      </c>
      <c r="FB511" s="62">
        <v>12.856999999999999</v>
      </c>
      <c r="FC511" s="62">
        <v>0</v>
      </c>
      <c r="FD511" s="62">
        <v>0</v>
      </c>
      <c r="FE511" s="62">
        <v>12.836</v>
      </c>
      <c r="FF511" s="62">
        <v>435</v>
      </c>
      <c r="FG511" s="62">
        <v>3.1175761130777455</v>
      </c>
      <c r="FH511" s="62">
        <v>12.817</v>
      </c>
      <c r="FI511" s="62">
        <v>0</v>
      </c>
      <c r="FJ511" s="62">
        <v>0</v>
      </c>
      <c r="FK511" s="62">
        <v>12.8</v>
      </c>
      <c r="FL511" s="76">
        <v>6260</v>
      </c>
      <c r="FM511" s="76">
        <v>47.411085308528328</v>
      </c>
      <c r="FN511" s="76">
        <v>12.776999999999999</v>
      </c>
      <c r="FO511" s="76">
        <v>645</v>
      </c>
      <c r="FP511" s="76">
        <v>4.9955292825098345</v>
      </c>
      <c r="FQ511" s="76">
        <v>12.757</v>
      </c>
      <c r="FR511" s="76">
        <v>0</v>
      </c>
      <c r="FS511" s="76">
        <v>0</v>
      </c>
      <c r="FT511" s="76">
        <v>12.737</v>
      </c>
      <c r="FU511" s="76">
        <v>0</v>
      </c>
      <c r="FV511" s="76">
        <v>0</v>
      </c>
      <c r="FW511" s="76">
        <v>12.72</v>
      </c>
      <c r="FX511" s="76">
        <v>77610</v>
      </c>
      <c r="FY511" s="76">
        <v>634.32054192155056</v>
      </c>
      <c r="FZ511" s="76">
        <v>12.715</v>
      </c>
      <c r="GA511" s="76">
        <v>0</v>
      </c>
      <c r="GB511" s="76">
        <v>0</v>
      </c>
      <c r="GC511" s="62">
        <v>12.711</v>
      </c>
      <c r="GD511" s="62">
        <v>0</v>
      </c>
      <c r="GE511" s="62">
        <v>0</v>
      </c>
      <c r="GF511" s="62">
        <v>12.707000000000001</v>
      </c>
      <c r="GG511" s="62">
        <v>0</v>
      </c>
      <c r="GH511" s="62">
        <v>0</v>
      </c>
      <c r="GI511" s="62">
        <v>12.702999999999999</v>
      </c>
      <c r="GJ511" s="62">
        <v>15</v>
      </c>
      <c r="GK511" s="62">
        <v>0.1279173413616598</v>
      </c>
      <c r="GL511" s="62">
        <v>12.696</v>
      </c>
      <c r="GM511" s="62">
        <v>0</v>
      </c>
      <c r="GN511" s="62">
        <v>0</v>
      </c>
      <c r="GO511" s="62">
        <v>12.69</v>
      </c>
      <c r="GP511" s="62">
        <v>2715</v>
      </c>
      <c r="GQ511" s="62">
        <v>23.625849551129541</v>
      </c>
      <c r="GR511" s="62">
        <v>12.683999999999999</v>
      </c>
      <c r="GS511" s="62">
        <v>0</v>
      </c>
      <c r="GT511" s="62">
        <v>0</v>
      </c>
      <c r="GU511" s="62">
        <v>12.679</v>
      </c>
      <c r="GV511" s="62">
        <v>0</v>
      </c>
      <c r="GW511" s="62">
        <v>0</v>
      </c>
      <c r="GX511" s="62">
        <v>12.673999999999999</v>
      </c>
      <c r="GY511" s="62">
        <v>0</v>
      </c>
      <c r="GZ511" s="62">
        <v>0</v>
      </c>
      <c r="HA511" s="62">
        <v>12.67</v>
      </c>
      <c r="HB511" s="62">
        <v>10380</v>
      </c>
      <c r="HC511" s="62">
        <v>89.755084461521022</v>
      </c>
      <c r="HD511" s="62">
        <v>12.67</v>
      </c>
      <c r="HE511" s="62">
        <v>0</v>
      </c>
      <c r="HF511" s="62">
        <v>0</v>
      </c>
      <c r="HG511" s="62">
        <v>0</v>
      </c>
      <c r="HH511" s="62">
        <v>0</v>
      </c>
      <c r="HI511" s="62">
        <v>0</v>
      </c>
      <c r="HJ511" s="62">
        <v>0</v>
      </c>
      <c r="HK511" s="62">
        <v>0</v>
      </c>
      <c r="HL511" s="62">
        <v>0</v>
      </c>
      <c r="HM511" s="62">
        <v>12.67</v>
      </c>
      <c r="HN511" s="62">
        <v>0</v>
      </c>
      <c r="HO511" s="62">
        <v>0</v>
      </c>
      <c r="HP511" s="62">
        <v>0</v>
      </c>
      <c r="HQ511" s="62">
        <v>0</v>
      </c>
      <c r="HR511" s="62">
        <v>0</v>
      </c>
    </row>
    <row r="512" spans="32:226" s="43" customFormat="1">
      <c r="AF512" s="54"/>
      <c r="AI512" s="43">
        <f t="shared" si="101"/>
        <v>0</v>
      </c>
      <c r="AN512" s="43">
        <v>3.1261000000000001</v>
      </c>
      <c r="AS512" s="62">
        <v>42100</v>
      </c>
      <c r="AT512" s="62">
        <v>2989.9632671146419</v>
      </c>
      <c r="AU512" s="62">
        <v>13.18</v>
      </c>
      <c r="AV512" s="62">
        <v>206255</v>
      </c>
      <c r="AW512" s="62">
        <v>134.76599854033313</v>
      </c>
      <c r="AX512" s="62">
        <v>13.010999999999999</v>
      </c>
      <c r="AY512" s="62">
        <v>101615</v>
      </c>
      <c r="AZ512" s="62">
        <v>90.994612745265442</v>
      </c>
      <c r="BA512" s="62">
        <v>13.27</v>
      </c>
      <c r="BB512" s="62">
        <v>31605</v>
      </c>
      <c r="BC512" s="62">
        <v>41.620260436815585</v>
      </c>
      <c r="BD512" s="62">
        <v>13.2</v>
      </c>
      <c r="BE512" s="62">
        <v>68960</v>
      </c>
      <c r="BF512" s="62">
        <v>76.411447193834832</v>
      </c>
      <c r="BG512" s="62">
        <v>13.33</v>
      </c>
      <c r="BH512" s="62">
        <v>420</v>
      </c>
      <c r="BI512" s="62">
        <v>0.63880502198072364</v>
      </c>
      <c r="BJ512" s="62">
        <v>13.335000000000001</v>
      </c>
      <c r="BK512" s="62">
        <v>680</v>
      </c>
      <c r="BL512" s="62">
        <v>1.1642287197167895</v>
      </c>
      <c r="BM512" s="62">
        <v>13.34</v>
      </c>
      <c r="BN512" s="62">
        <v>207100</v>
      </c>
      <c r="BO512" s="62">
        <v>397.17301663900213</v>
      </c>
      <c r="BP512" s="62">
        <v>13.34</v>
      </c>
      <c r="BQ512" s="62">
        <v>0</v>
      </c>
      <c r="BR512" s="62">
        <v>0</v>
      </c>
      <c r="BS512" s="62">
        <v>13.34</v>
      </c>
      <c r="BT512" s="62">
        <v>0</v>
      </c>
      <c r="BU512" s="62">
        <v>0</v>
      </c>
      <c r="BV512" s="62">
        <v>13.34</v>
      </c>
      <c r="BW512" s="62">
        <v>9395</v>
      </c>
      <c r="BX512" s="62">
        <v>23.151211908891533</v>
      </c>
      <c r="BY512" s="62">
        <v>13.329000000000001</v>
      </c>
      <c r="BZ512" s="62">
        <v>0</v>
      </c>
      <c r="CA512" s="62">
        <v>0</v>
      </c>
      <c r="CB512" s="62">
        <v>13.319000000000001</v>
      </c>
      <c r="CC512" s="62">
        <v>0</v>
      </c>
      <c r="CD512" s="62">
        <v>0</v>
      </c>
      <c r="CE512" s="62">
        <v>13.31</v>
      </c>
      <c r="CF512" s="62">
        <v>11465</v>
      </c>
      <c r="CG512" s="62">
        <v>34.329522397922815</v>
      </c>
      <c r="CH512" s="62">
        <v>0</v>
      </c>
      <c r="CI512" s="62">
        <v>0</v>
      </c>
      <c r="CJ512" s="62">
        <v>0</v>
      </c>
      <c r="CK512" s="62">
        <v>0</v>
      </c>
      <c r="CL512" s="62">
        <v>0</v>
      </c>
      <c r="CM512" s="62">
        <v>0</v>
      </c>
      <c r="CN512" s="62">
        <v>13.27</v>
      </c>
      <c r="CO512" s="62">
        <v>1065</v>
      </c>
      <c r="CP512" s="62">
        <v>3.7343502281371306</v>
      </c>
      <c r="CQ512" s="62">
        <v>0</v>
      </c>
      <c r="CR512" s="62">
        <v>0</v>
      </c>
      <c r="CS512" s="62">
        <v>0</v>
      </c>
      <c r="CT512" s="62">
        <v>0</v>
      </c>
      <c r="CU512" s="62">
        <v>0</v>
      </c>
      <c r="CV512" s="62">
        <v>0</v>
      </c>
      <c r="CW512" s="62">
        <v>0</v>
      </c>
      <c r="CX512" s="62">
        <v>206255</v>
      </c>
      <c r="CY512" s="62">
        <v>817.05005481855449</v>
      </c>
      <c r="CZ512" s="62">
        <v>0</v>
      </c>
      <c r="DA512" s="62">
        <v>0</v>
      </c>
      <c r="DB512" s="62">
        <v>0</v>
      </c>
      <c r="DC512" s="62">
        <v>0</v>
      </c>
      <c r="DD512" s="62">
        <v>0</v>
      </c>
      <c r="DE512" s="62">
        <v>0</v>
      </c>
      <c r="DF512" s="62">
        <v>13.13</v>
      </c>
      <c r="DG512" s="62">
        <v>870</v>
      </c>
      <c r="DH512" s="62">
        <v>3.8327582616764921</v>
      </c>
      <c r="DI512" s="62">
        <v>0</v>
      </c>
      <c r="DJ512" s="62">
        <v>0</v>
      </c>
      <c r="DK512" s="62">
        <v>0</v>
      </c>
      <c r="DL512" s="62">
        <v>0</v>
      </c>
      <c r="DM512" s="62">
        <v>0</v>
      </c>
      <c r="DN512" s="62">
        <v>0</v>
      </c>
      <c r="DO512" s="62">
        <v>13.1</v>
      </c>
      <c r="DP512" s="62">
        <v>8430</v>
      </c>
      <c r="DQ512" s="62">
        <v>40.460171264749327</v>
      </c>
      <c r="DR512" s="62">
        <v>0</v>
      </c>
      <c r="DS512" s="62">
        <v>0</v>
      </c>
      <c r="DT512" s="62">
        <v>0</v>
      </c>
      <c r="DU512" s="62">
        <v>0</v>
      </c>
      <c r="DV512" s="62">
        <v>0</v>
      </c>
      <c r="DW512" s="62">
        <v>0</v>
      </c>
      <c r="DX512" s="62">
        <v>13.044</v>
      </c>
      <c r="DY512" s="62">
        <v>5825</v>
      </c>
      <c r="DZ512" s="62">
        <v>30.229270293147433</v>
      </c>
      <c r="EA512" s="62"/>
      <c r="EB512" s="62"/>
      <c r="EC512" s="62"/>
      <c r="ED512" s="62"/>
      <c r="EE512" s="62"/>
      <c r="EF512" s="62"/>
      <c r="EG512" s="62">
        <v>13</v>
      </c>
      <c r="EH512" s="62">
        <v>46110</v>
      </c>
      <c r="EI512" s="62">
        <v>255.26374933057335</v>
      </c>
      <c r="EJ512" s="62"/>
      <c r="EK512" s="62">
        <v>0</v>
      </c>
      <c r="EL512" s="62">
        <v>0</v>
      </c>
      <c r="EM512" s="62">
        <v>0</v>
      </c>
      <c r="EN512" s="62">
        <v>0</v>
      </c>
      <c r="EO512" s="62">
        <v>0</v>
      </c>
      <c r="EP512" s="62">
        <v>12.984</v>
      </c>
      <c r="EQ512" s="62">
        <v>0</v>
      </c>
      <c r="ER512" s="62">
        <v>0</v>
      </c>
      <c r="ES512" s="62">
        <v>12.97</v>
      </c>
      <c r="ET512" s="62">
        <v>4085</v>
      </c>
      <c r="EU512" s="62">
        <v>25.16069285579491</v>
      </c>
      <c r="EV512" s="62">
        <v>12.95</v>
      </c>
      <c r="EW512" s="62">
        <v>75</v>
      </c>
      <c r="EX512" s="62">
        <v>0.48354078774218529</v>
      </c>
      <c r="EY512" s="62">
        <v>12.92</v>
      </c>
      <c r="EZ512" s="62">
        <v>41255</v>
      </c>
      <c r="FA512" s="62">
        <v>276.74530732360193</v>
      </c>
      <c r="FB512" s="62">
        <v>12.891</v>
      </c>
      <c r="FC512" s="62">
        <v>0</v>
      </c>
      <c r="FD512" s="62">
        <v>0</v>
      </c>
      <c r="FE512" s="62">
        <v>12.865</v>
      </c>
      <c r="FF512" s="62">
        <v>2000</v>
      </c>
      <c r="FG512" s="62">
        <v>14.338094077468222</v>
      </c>
      <c r="FH512" s="62">
        <v>12.840999999999999</v>
      </c>
      <c r="FI512" s="62">
        <v>0</v>
      </c>
      <c r="FJ512" s="62">
        <v>0</v>
      </c>
      <c r="FK512" s="62">
        <v>12.82</v>
      </c>
      <c r="FL512" s="76">
        <v>730</v>
      </c>
      <c r="FM512" s="76">
        <v>5.531698175331881</v>
      </c>
      <c r="FN512" s="76">
        <v>12.797000000000001</v>
      </c>
      <c r="FO512" s="76">
        <v>0</v>
      </c>
      <c r="FP512" s="76">
        <v>0</v>
      </c>
      <c r="FQ512" s="76">
        <v>12.776999999999999</v>
      </c>
      <c r="FR512" s="76">
        <v>0</v>
      </c>
      <c r="FS512" s="76">
        <v>0</v>
      </c>
      <c r="FT512" s="76">
        <v>12.757</v>
      </c>
      <c r="FU512" s="76">
        <v>0</v>
      </c>
      <c r="FV512" s="76">
        <v>0</v>
      </c>
      <c r="FW512" s="76">
        <v>12.74</v>
      </c>
      <c r="FX512" s="76">
        <v>73235</v>
      </c>
      <c r="FY512" s="76">
        <v>598.68789178778729</v>
      </c>
      <c r="FZ512" s="76">
        <v>12.734</v>
      </c>
      <c r="GA512" s="76">
        <v>0</v>
      </c>
      <c r="GB512" s="76">
        <v>0</v>
      </c>
      <c r="GC512" s="62">
        <v>12.728</v>
      </c>
      <c r="GD512" s="62">
        <v>0</v>
      </c>
      <c r="GE512" s="62">
        <v>0</v>
      </c>
      <c r="GF512" s="62">
        <v>12.722</v>
      </c>
      <c r="GG512" s="62">
        <v>0</v>
      </c>
      <c r="GH512" s="62">
        <v>0</v>
      </c>
      <c r="GI512" s="62">
        <v>12.717000000000001</v>
      </c>
      <c r="GJ512" s="62">
        <v>30</v>
      </c>
      <c r="GK512" s="62">
        <v>0.25592180267262038</v>
      </c>
      <c r="GL512" s="62">
        <v>12.708</v>
      </c>
      <c r="GM512" s="62">
        <v>0</v>
      </c>
      <c r="GN512" s="62">
        <v>0</v>
      </c>
      <c r="GO512" s="62">
        <v>12.7</v>
      </c>
      <c r="GP512" s="62">
        <v>645</v>
      </c>
      <c r="GQ512" s="62">
        <v>5.6152975797710889</v>
      </c>
      <c r="GR512" s="62">
        <v>12.702999999999999</v>
      </c>
      <c r="GS512" s="62">
        <v>0</v>
      </c>
      <c r="GT512" s="62">
        <v>0</v>
      </c>
      <c r="GU512" s="62">
        <v>12.706</v>
      </c>
      <c r="GV512" s="62">
        <v>10</v>
      </c>
      <c r="GW512" s="62">
        <v>8.7221860099387982E-2</v>
      </c>
      <c r="GX512" s="62">
        <v>12.708</v>
      </c>
      <c r="GY512" s="62">
        <v>0</v>
      </c>
      <c r="GZ512" s="62">
        <v>0</v>
      </c>
      <c r="HA512" s="62">
        <v>12.71</v>
      </c>
      <c r="HB512" s="62">
        <v>13015</v>
      </c>
      <c r="HC512" s="62">
        <v>112.2381430637719</v>
      </c>
      <c r="HD512" s="62">
        <v>12.71</v>
      </c>
      <c r="HE512" s="62">
        <v>0</v>
      </c>
      <c r="HF512" s="62">
        <v>0</v>
      </c>
      <c r="HG512" s="62">
        <v>0</v>
      </c>
      <c r="HH512" s="62">
        <v>0</v>
      </c>
      <c r="HI512" s="62">
        <v>0</v>
      </c>
      <c r="HJ512" s="62">
        <v>0</v>
      </c>
      <c r="HK512" s="62">
        <v>0</v>
      </c>
      <c r="HL512" s="62">
        <v>0</v>
      </c>
      <c r="HM512" s="62">
        <v>12.71</v>
      </c>
      <c r="HN512" s="62">
        <v>0</v>
      </c>
      <c r="HO512" s="62">
        <v>0</v>
      </c>
      <c r="HP512" s="62">
        <v>0</v>
      </c>
      <c r="HQ512" s="62">
        <v>0</v>
      </c>
      <c r="HR512" s="62">
        <v>0</v>
      </c>
    </row>
    <row r="513" spans="32:226" s="43" customFormat="1">
      <c r="AF513" s="54"/>
      <c r="AI513" s="43">
        <f t="shared" si="101"/>
        <v>0</v>
      </c>
      <c r="AN513" s="43">
        <v>3.1229</v>
      </c>
      <c r="AS513" s="62">
        <v>42096</v>
      </c>
      <c r="AT513" s="62">
        <v>5021.1826366680398</v>
      </c>
      <c r="AU513" s="62">
        <v>13.23</v>
      </c>
      <c r="AV513" s="62">
        <v>245940</v>
      </c>
      <c r="AW513" s="62">
        <v>163.37167757556136</v>
      </c>
      <c r="AX513" s="62">
        <v>13.005000000000001</v>
      </c>
      <c r="AY513" s="62">
        <v>152585</v>
      </c>
      <c r="AZ513" s="62">
        <v>138.3679898937333</v>
      </c>
      <c r="BA513" s="62">
        <v>13.29</v>
      </c>
      <c r="BB513" s="62">
        <v>107125</v>
      </c>
      <c r="BC513" s="62">
        <v>142.2379218621823</v>
      </c>
      <c r="BD513" s="62">
        <v>13.25</v>
      </c>
      <c r="BE513" s="62">
        <v>7830</v>
      </c>
      <c r="BF513" s="62">
        <v>8.7586730056319961</v>
      </c>
      <c r="BG513" s="62">
        <v>13.35</v>
      </c>
      <c r="BH513" s="62">
        <v>3295</v>
      </c>
      <c r="BI513" s="62">
        <v>5.0471559471664271</v>
      </c>
      <c r="BJ513" s="62">
        <v>13.361000000000001</v>
      </c>
      <c r="BK513" s="62">
        <v>10</v>
      </c>
      <c r="BL513" s="62">
        <v>1.7226664684337235E-2</v>
      </c>
      <c r="BM513" s="62">
        <v>13.37</v>
      </c>
      <c r="BN513" s="62">
        <v>199855</v>
      </c>
      <c r="BO513" s="62">
        <v>385.34209108033292</v>
      </c>
      <c r="BP513" s="62">
        <v>13.366</v>
      </c>
      <c r="BQ513" s="62">
        <v>20</v>
      </c>
      <c r="BR513" s="62">
        <v>4.2222961560319197E-2</v>
      </c>
      <c r="BS513" s="62">
        <v>13.363</v>
      </c>
      <c r="BT513" s="62">
        <v>5</v>
      </c>
      <c r="BU513" s="62">
        <v>1.140752215520272E-2</v>
      </c>
      <c r="BV513" s="62">
        <v>13.36</v>
      </c>
      <c r="BW513" s="62">
        <v>35025</v>
      </c>
      <c r="BX513" s="62">
        <v>86.670656054457893</v>
      </c>
      <c r="BY513" s="62">
        <v>13.353</v>
      </c>
      <c r="BZ513" s="62">
        <v>0</v>
      </c>
      <c r="CA513" s="62">
        <v>0</v>
      </c>
      <c r="CB513" s="62">
        <v>13.346</v>
      </c>
      <c r="CC513" s="62">
        <v>70</v>
      </c>
      <c r="CD513" s="62">
        <v>0.19760594700416037</v>
      </c>
      <c r="CE513" s="62">
        <v>13.34</v>
      </c>
      <c r="CF513" s="62">
        <v>26010</v>
      </c>
      <c r="CG513" s="62">
        <v>78.125978442396601</v>
      </c>
      <c r="CH513" s="62">
        <v>0</v>
      </c>
      <c r="CI513" s="62">
        <v>0</v>
      </c>
      <c r="CJ513" s="62">
        <v>0</v>
      </c>
      <c r="CK513" s="62">
        <v>0</v>
      </c>
      <c r="CL513" s="62">
        <v>0</v>
      </c>
      <c r="CM513" s="62">
        <v>0</v>
      </c>
      <c r="CN513" s="62">
        <v>13.3</v>
      </c>
      <c r="CO513" s="62">
        <v>4105</v>
      </c>
      <c r="CP513" s="62">
        <v>14.430174173623247</v>
      </c>
      <c r="CQ513" s="62">
        <v>0</v>
      </c>
      <c r="CR513" s="62">
        <v>0</v>
      </c>
      <c r="CS513" s="62">
        <v>0</v>
      </c>
      <c r="CT513" s="62">
        <v>0</v>
      </c>
      <c r="CU513" s="62">
        <v>0</v>
      </c>
      <c r="CV513" s="62">
        <v>0</v>
      </c>
      <c r="CW513" s="62">
        <v>0</v>
      </c>
      <c r="CX513" s="62">
        <v>245940</v>
      </c>
      <c r="CY513" s="62">
        <v>975.81883632571112</v>
      </c>
      <c r="CZ513" s="62">
        <v>0</v>
      </c>
      <c r="DA513" s="62">
        <v>0</v>
      </c>
      <c r="DB513" s="62">
        <v>0</v>
      </c>
      <c r="DC513" s="62">
        <v>0</v>
      </c>
      <c r="DD513" s="62">
        <v>0</v>
      </c>
      <c r="DE513" s="62">
        <v>0</v>
      </c>
      <c r="DF513" s="62">
        <v>13.18</v>
      </c>
      <c r="DG513" s="62">
        <v>1860</v>
      </c>
      <c r="DH513" s="62">
        <v>8.2040183022363617</v>
      </c>
      <c r="DI513" s="62">
        <v>0</v>
      </c>
      <c r="DJ513" s="62">
        <v>0</v>
      </c>
      <c r="DK513" s="62">
        <v>0</v>
      </c>
      <c r="DL513" s="62">
        <v>0</v>
      </c>
      <c r="DM513" s="62">
        <v>0</v>
      </c>
      <c r="DN513" s="62">
        <v>0</v>
      </c>
      <c r="DO513" s="62">
        <v>13.15</v>
      </c>
      <c r="DP513" s="62">
        <v>30035</v>
      </c>
      <c r="DQ513" s="62">
        <v>144.28113824960997</v>
      </c>
      <c r="DR513" s="62">
        <v>0</v>
      </c>
      <c r="DS513" s="62">
        <v>0</v>
      </c>
      <c r="DT513" s="62">
        <v>0</v>
      </c>
      <c r="DU513" s="62">
        <v>0</v>
      </c>
      <c r="DV513" s="62">
        <v>0</v>
      </c>
      <c r="DW513" s="62">
        <v>0</v>
      </c>
      <c r="DX513" s="62">
        <v>13.1</v>
      </c>
      <c r="DY513" s="62">
        <v>2435</v>
      </c>
      <c r="DZ513" s="62">
        <v>12.641691528523031</v>
      </c>
      <c r="EA513" s="62"/>
      <c r="EB513" s="62"/>
      <c r="EC513" s="62"/>
      <c r="ED513" s="62"/>
      <c r="EE513" s="62"/>
      <c r="EF513" s="62"/>
      <c r="EG513" s="62">
        <v>13.05</v>
      </c>
      <c r="EH513" s="62">
        <v>107130</v>
      </c>
      <c r="EI513" s="62">
        <v>593.27036886609949</v>
      </c>
      <c r="EJ513" s="62"/>
      <c r="EK513" s="62">
        <v>0</v>
      </c>
      <c r="EL513" s="62">
        <v>0</v>
      </c>
      <c r="EM513" s="62">
        <v>0</v>
      </c>
      <c r="EN513" s="62">
        <v>0</v>
      </c>
      <c r="EO513" s="62">
        <v>0</v>
      </c>
      <c r="EP513" s="62">
        <v>13.034000000000001</v>
      </c>
      <c r="EQ513" s="62">
        <v>205</v>
      </c>
      <c r="ER513" s="62">
        <v>1.2002922844106048</v>
      </c>
      <c r="ES513" s="62">
        <v>13.02</v>
      </c>
      <c r="ET513" s="62">
        <v>10845</v>
      </c>
      <c r="EU513" s="62">
        <v>66.790863902546945</v>
      </c>
      <c r="EV513" s="62">
        <v>12.993</v>
      </c>
      <c r="EW513" s="62">
        <v>165</v>
      </c>
      <c r="EX513" s="62">
        <v>1.0637648000005111</v>
      </c>
      <c r="EY513" s="62">
        <v>12.97</v>
      </c>
      <c r="EZ513" s="62">
        <v>47450</v>
      </c>
      <c r="FA513" s="62">
        <v>318.1481272900354</v>
      </c>
      <c r="FB513" s="62">
        <v>12.936999999999999</v>
      </c>
      <c r="FC513" s="62">
        <v>610</v>
      </c>
      <c r="FD513" s="62">
        <v>4.2351357811848249</v>
      </c>
      <c r="FE513" s="62">
        <v>12.907</v>
      </c>
      <c r="FF513" s="62">
        <v>675</v>
      </c>
      <c r="FG513" s="62">
        <v>4.8369101498952851</v>
      </c>
      <c r="FH513" s="62">
        <v>12.879</v>
      </c>
      <c r="FI513" s="62">
        <v>660</v>
      </c>
      <c r="FJ513" s="62">
        <v>4.8727573774150041</v>
      </c>
      <c r="FK513" s="62">
        <v>12.853999999999999</v>
      </c>
      <c r="FL513" s="76">
        <v>1500</v>
      </c>
      <c r="FM513" s="76">
        <v>11.362618336805879</v>
      </c>
      <c r="FN513" s="76">
        <v>12.833</v>
      </c>
      <c r="FO513" s="76">
        <v>70</v>
      </c>
      <c r="FP513" s="76">
        <v>0.54208657177049258</v>
      </c>
      <c r="FQ513" s="76">
        <v>12.814</v>
      </c>
      <c r="FR513" s="76">
        <v>35</v>
      </c>
      <c r="FS513" s="76">
        <v>0.27633047497149499</v>
      </c>
      <c r="FT513" s="76">
        <v>12.795999999999999</v>
      </c>
      <c r="FU513" s="76">
        <v>10</v>
      </c>
      <c r="FV513" s="76">
        <v>8.0400091121051773E-2</v>
      </c>
      <c r="FW513" s="76">
        <v>12.78</v>
      </c>
      <c r="FX513" s="76">
        <v>199250</v>
      </c>
      <c r="FY513" s="76">
        <v>1626.9832590656547</v>
      </c>
      <c r="FZ513" s="76">
        <v>12.775</v>
      </c>
      <c r="GA513" s="76">
        <v>5</v>
      </c>
      <c r="GB513" s="76">
        <v>4.1345376749083472E-2</v>
      </c>
      <c r="GC513" s="62">
        <v>12.771000000000001</v>
      </c>
      <c r="GD513" s="62">
        <v>0</v>
      </c>
      <c r="GE513" s="62">
        <v>0</v>
      </c>
      <c r="GF513" s="62">
        <v>12.766999999999999</v>
      </c>
      <c r="GG513" s="62">
        <v>0</v>
      </c>
      <c r="GH513" s="62">
        <v>0</v>
      </c>
      <c r="GI513" s="62">
        <v>12.763</v>
      </c>
      <c r="GJ513" s="62">
        <v>70</v>
      </c>
      <c r="GK513" s="62">
        <v>0.59595109469283525</v>
      </c>
      <c r="GL513" s="62">
        <v>12.756</v>
      </c>
      <c r="GM513" s="62">
        <v>0</v>
      </c>
      <c r="GN513" s="62">
        <v>0</v>
      </c>
      <c r="GO513" s="62">
        <v>12.75</v>
      </c>
      <c r="GP513" s="62">
        <v>5710</v>
      </c>
      <c r="GQ513" s="62">
        <v>49.571472546220058</v>
      </c>
      <c r="GR513" s="62">
        <v>12.747</v>
      </c>
      <c r="GS513" s="62">
        <v>0</v>
      </c>
      <c r="GT513" s="62">
        <v>0</v>
      </c>
      <c r="GU513" s="62">
        <v>12.744</v>
      </c>
      <c r="GV513" s="62">
        <v>35</v>
      </c>
      <c r="GW513" s="62">
        <v>0.30458534161727074</v>
      </c>
      <c r="GX513" s="62">
        <v>12.742000000000001</v>
      </c>
      <c r="GY513" s="62">
        <v>0</v>
      </c>
      <c r="GZ513" s="62">
        <v>0</v>
      </c>
      <c r="HA513" s="62">
        <v>12.74</v>
      </c>
      <c r="HB513" s="62">
        <v>20150</v>
      </c>
      <c r="HC513" s="62">
        <v>173.43990178027886</v>
      </c>
      <c r="HD513" s="62">
        <v>12.74</v>
      </c>
      <c r="HE513" s="62">
        <v>0</v>
      </c>
      <c r="HF513" s="62">
        <v>0</v>
      </c>
      <c r="HG513" s="62">
        <v>0</v>
      </c>
      <c r="HH513" s="62">
        <v>0</v>
      </c>
      <c r="HI513" s="62">
        <v>0</v>
      </c>
      <c r="HJ513" s="62">
        <v>0</v>
      </c>
      <c r="HK513" s="62">
        <v>0</v>
      </c>
      <c r="HL513" s="62">
        <v>0</v>
      </c>
      <c r="HM513" s="62">
        <v>12.74</v>
      </c>
      <c r="HN513" s="62">
        <v>0</v>
      </c>
      <c r="HO513" s="62">
        <v>0</v>
      </c>
      <c r="HP513" s="62">
        <v>0</v>
      </c>
      <c r="HQ513" s="62">
        <v>0</v>
      </c>
      <c r="HR513" s="62">
        <v>0</v>
      </c>
    </row>
    <row r="514" spans="32:226" s="43" customFormat="1">
      <c r="AF514" s="54"/>
      <c r="AI514" s="43">
        <f t="shared" si="101"/>
        <v>0</v>
      </c>
      <c r="AN514" s="43">
        <v>3.1648999999999998</v>
      </c>
      <c r="AS514" s="62">
        <v>42095</v>
      </c>
      <c r="AT514" s="62">
        <v>5586.8765174594546</v>
      </c>
      <c r="AU514" s="62">
        <v>13.23</v>
      </c>
      <c r="AV514" s="62">
        <v>341075</v>
      </c>
      <c r="AW514" s="62">
        <v>227.1136801071375</v>
      </c>
      <c r="AX514" s="62">
        <v>12.991</v>
      </c>
      <c r="AY514" s="62">
        <v>128720</v>
      </c>
      <c r="AZ514" s="62">
        <v>116.51150109343023</v>
      </c>
      <c r="BA514" s="62">
        <v>13.28</v>
      </c>
      <c r="BB514" s="62">
        <v>119340</v>
      </c>
      <c r="BC514" s="62">
        <v>157.53768857588767</v>
      </c>
      <c r="BD514" s="62">
        <v>13.23</v>
      </c>
      <c r="BE514" s="62">
        <v>6850</v>
      </c>
      <c r="BF514" s="62">
        <v>7.630909515899261</v>
      </c>
      <c r="BG514" s="62">
        <v>13.35</v>
      </c>
      <c r="BH514" s="62">
        <v>2800</v>
      </c>
      <c r="BI514" s="62">
        <v>4.2586881941339083</v>
      </c>
      <c r="BJ514" s="62">
        <v>13.355</v>
      </c>
      <c r="BK514" s="62">
        <v>4305</v>
      </c>
      <c r="BL514" s="62">
        <v>7.3584685508118364</v>
      </c>
      <c r="BM514" s="62">
        <v>13.36</v>
      </c>
      <c r="BN514" s="62">
        <v>358015</v>
      </c>
      <c r="BO514" s="62">
        <v>684.50002426352285</v>
      </c>
      <c r="BP514" s="62">
        <v>13.356</v>
      </c>
      <c r="BQ514" s="62">
        <v>1500</v>
      </c>
      <c r="BR514" s="62">
        <v>3.138593593543777</v>
      </c>
      <c r="BS514" s="62">
        <v>13.353</v>
      </c>
      <c r="BT514" s="62">
        <v>0</v>
      </c>
      <c r="BU514" s="62">
        <v>0</v>
      </c>
      <c r="BV514" s="62">
        <v>13.35</v>
      </c>
      <c r="BW514" s="62">
        <v>96360</v>
      </c>
      <c r="BX514" s="62">
        <v>236.14725004641832</v>
      </c>
      <c r="BY514" s="62">
        <v>13.35</v>
      </c>
      <c r="BZ514" s="62">
        <v>0</v>
      </c>
      <c r="CA514" s="62">
        <v>0</v>
      </c>
      <c r="CB514" s="62">
        <v>13.35</v>
      </c>
      <c r="CC514" s="62">
        <v>2420</v>
      </c>
      <c r="CD514" s="62">
        <v>6.760149524447379</v>
      </c>
      <c r="CE514" s="62">
        <v>13.35</v>
      </c>
      <c r="CF514" s="62">
        <v>46280</v>
      </c>
      <c r="CG514" s="62">
        <v>137.50864345810152</v>
      </c>
      <c r="CH514" s="62">
        <v>0</v>
      </c>
      <c r="CI514" s="62">
        <v>0</v>
      </c>
      <c r="CJ514" s="62">
        <v>0</v>
      </c>
      <c r="CK514" s="62">
        <v>0</v>
      </c>
      <c r="CL514" s="62">
        <v>0</v>
      </c>
      <c r="CM514" s="62">
        <v>0</v>
      </c>
      <c r="CN514" s="62">
        <v>13.32</v>
      </c>
      <c r="CO514" s="62">
        <v>3505</v>
      </c>
      <c r="CP514" s="62">
        <v>12.178247252918261</v>
      </c>
      <c r="CQ514" s="62">
        <v>0</v>
      </c>
      <c r="CR514" s="62">
        <v>0</v>
      </c>
      <c r="CS514" s="62">
        <v>0</v>
      </c>
      <c r="CT514" s="62">
        <v>0</v>
      </c>
      <c r="CU514" s="62">
        <v>0</v>
      </c>
      <c r="CV514" s="62">
        <v>0</v>
      </c>
      <c r="CW514" s="62">
        <v>0</v>
      </c>
      <c r="CX514" s="62">
        <v>341075</v>
      </c>
      <c r="CY514" s="62">
        <v>1337.7101576497209</v>
      </c>
      <c r="CZ514" s="62">
        <v>0</v>
      </c>
      <c r="DA514" s="62">
        <v>0</v>
      </c>
      <c r="DB514" s="62">
        <v>0</v>
      </c>
      <c r="DC514" s="62">
        <v>0</v>
      </c>
      <c r="DD514" s="62">
        <v>0</v>
      </c>
      <c r="DE514" s="62">
        <v>0</v>
      </c>
      <c r="DF514" s="62">
        <v>13.21</v>
      </c>
      <c r="DG514" s="62">
        <v>2185</v>
      </c>
      <c r="DH514" s="62">
        <v>9.516277114140582</v>
      </c>
      <c r="DI514" s="62">
        <v>0</v>
      </c>
      <c r="DJ514" s="62">
        <v>0</v>
      </c>
      <c r="DK514" s="62">
        <v>0</v>
      </c>
      <c r="DL514" s="62">
        <v>0</v>
      </c>
      <c r="DM514" s="62">
        <v>0</v>
      </c>
      <c r="DN514" s="62">
        <v>0</v>
      </c>
      <c r="DO514" s="62">
        <v>13.17</v>
      </c>
      <c r="DP514" s="62">
        <v>17250</v>
      </c>
      <c r="DQ514" s="62">
        <v>81.823242213198057</v>
      </c>
      <c r="DR514" s="62">
        <v>0</v>
      </c>
      <c r="DS514" s="62">
        <v>0</v>
      </c>
      <c r="DT514" s="62">
        <v>0</v>
      </c>
      <c r="DU514" s="62">
        <v>0</v>
      </c>
      <c r="DV514" s="62">
        <v>0</v>
      </c>
      <c r="DW514" s="62">
        <v>0</v>
      </c>
      <c r="DX514" s="62">
        <v>13.12</v>
      </c>
      <c r="DY514" s="62">
        <v>6925</v>
      </c>
      <c r="DZ514" s="62">
        <v>35.492326603145919</v>
      </c>
      <c r="EA514" s="62"/>
      <c r="EB514" s="62"/>
      <c r="EC514" s="62"/>
      <c r="ED514" s="62"/>
      <c r="EE514" s="62"/>
      <c r="EF514" s="62"/>
      <c r="EG514" s="62">
        <v>13.03</v>
      </c>
      <c r="EH514" s="62">
        <v>72550</v>
      </c>
      <c r="EI514" s="62">
        <v>397.08434424504117</v>
      </c>
      <c r="EJ514" s="62"/>
      <c r="EK514" s="62">
        <v>0</v>
      </c>
      <c r="EL514" s="62">
        <v>0</v>
      </c>
      <c r="EM514" s="62">
        <v>0</v>
      </c>
      <c r="EN514" s="62">
        <v>0</v>
      </c>
      <c r="EO514" s="62">
        <v>0</v>
      </c>
      <c r="EP514" s="62">
        <v>13.01</v>
      </c>
      <c r="EQ514" s="62">
        <v>880</v>
      </c>
      <c r="ER514" s="62">
        <v>5.0927046933132747</v>
      </c>
      <c r="ES514" s="62">
        <v>13</v>
      </c>
      <c r="ET514" s="62">
        <v>1970</v>
      </c>
      <c r="EU514" s="62">
        <v>11.989466798629156</v>
      </c>
      <c r="EV514" s="62">
        <v>12.99</v>
      </c>
      <c r="EW514" s="62">
        <v>150</v>
      </c>
      <c r="EX514" s="62">
        <v>0.95496426785158828</v>
      </c>
      <c r="EY514" s="62">
        <v>12.95</v>
      </c>
      <c r="EZ514" s="62">
        <v>38170</v>
      </c>
      <c r="FA514" s="62">
        <v>252.888574509981</v>
      </c>
      <c r="FB514" s="62">
        <v>12.920999999999999</v>
      </c>
      <c r="FC514" s="62">
        <v>0</v>
      </c>
      <c r="FD514" s="62">
        <v>0</v>
      </c>
      <c r="FE514" s="62">
        <v>12.895</v>
      </c>
      <c r="FF514" s="62">
        <v>0</v>
      </c>
      <c r="FG514" s="62">
        <v>0</v>
      </c>
      <c r="FH514" s="62">
        <v>12.871</v>
      </c>
      <c r="FI514" s="62">
        <v>0</v>
      </c>
      <c r="FJ514" s="62">
        <v>0</v>
      </c>
      <c r="FK514" s="62">
        <v>12.85</v>
      </c>
      <c r="FL514" s="76">
        <v>4395</v>
      </c>
      <c r="FM514" s="76">
        <v>32.869127831573934</v>
      </c>
      <c r="FN514" s="76">
        <v>12.824</v>
      </c>
      <c r="FO514" s="76">
        <v>150</v>
      </c>
      <c r="FP514" s="76">
        <v>1.1471104344159704</v>
      </c>
      <c r="FQ514" s="76">
        <v>12.802</v>
      </c>
      <c r="FR514" s="76">
        <v>0</v>
      </c>
      <c r="FS514" s="76">
        <v>0</v>
      </c>
      <c r="FT514" s="76">
        <v>12.779</v>
      </c>
      <c r="FU514" s="76">
        <v>0</v>
      </c>
      <c r="FV514" s="76">
        <v>0</v>
      </c>
      <c r="FW514" s="76">
        <v>12.76</v>
      </c>
      <c r="FX514" s="76">
        <v>187460</v>
      </c>
      <c r="FY514" s="76">
        <v>1512.5279947408067</v>
      </c>
      <c r="FZ514" s="76">
        <v>12.757</v>
      </c>
      <c r="GA514" s="76">
        <v>0</v>
      </c>
      <c r="GB514" s="76">
        <v>0</v>
      </c>
      <c r="GC514" s="62">
        <v>12.754</v>
      </c>
      <c r="GD514" s="62">
        <v>0</v>
      </c>
      <c r="GE514" s="62">
        <v>0</v>
      </c>
      <c r="GF514" s="62">
        <v>12.750999999999999</v>
      </c>
      <c r="GG514" s="62">
        <v>0</v>
      </c>
      <c r="GH514" s="62">
        <v>0</v>
      </c>
      <c r="GI514" s="62">
        <v>12.749000000000001</v>
      </c>
      <c r="GJ514" s="62">
        <v>345</v>
      </c>
      <c r="GK514" s="62">
        <v>2.9013202319023699</v>
      </c>
      <c r="GL514" s="62">
        <v>12.744</v>
      </c>
      <c r="GM514" s="62">
        <v>0</v>
      </c>
      <c r="GN514" s="62">
        <v>0</v>
      </c>
      <c r="GO514" s="62">
        <v>12.74</v>
      </c>
      <c r="GP514" s="62">
        <v>12990</v>
      </c>
      <c r="GQ514" s="62">
        <v>111.36669909650978</v>
      </c>
      <c r="GR514" s="62">
        <v>12.74</v>
      </c>
      <c r="GS514" s="62">
        <v>0</v>
      </c>
      <c r="GT514" s="62">
        <v>0</v>
      </c>
      <c r="GU514" s="62">
        <v>12.74</v>
      </c>
      <c r="GV514" s="62">
        <v>5</v>
      </c>
      <c r="GW514" s="62">
        <v>4.2948682540149573E-2</v>
      </c>
      <c r="GX514" s="62">
        <v>12.74</v>
      </c>
      <c r="GY514" s="62">
        <v>0</v>
      </c>
      <c r="GZ514" s="62">
        <v>0</v>
      </c>
      <c r="HA514" s="62">
        <v>12.74</v>
      </c>
      <c r="HB514" s="62">
        <v>22705</v>
      </c>
      <c r="HC514" s="62">
        <v>192.82541417043154</v>
      </c>
      <c r="HD514" s="62">
        <v>12.74</v>
      </c>
      <c r="HE514" s="62">
        <v>0</v>
      </c>
      <c r="HF514" s="62">
        <v>0</v>
      </c>
      <c r="HG514" s="62">
        <v>0</v>
      </c>
      <c r="HH514" s="62">
        <v>0</v>
      </c>
      <c r="HI514" s="62">
        <v>0</v>
      </c>
      <c r="HJ514" s="62">
        <v>0</v>
      </c>
      <c r="HK514" s="62">
        <v>0</v>
      </c>
      <c r="HL514" s="62">
        <v>0</v>
      </c>
      <c r="HM514" s="62">
        <v>12.74</v>
      </c>
      <c r="HN514" s="62">
        <v>0</v>
      </c>
      <c r="HO514" s="62">
        <v>0</v>
      </c>
      <c r="HP514" s="62">
        <v>0</v>
      </c>
      <c r="HQ514" s="62">
        <v>0</v>
      </c>
      <c r="HR514" s="62">
        <v>0</v>
      </c>
    </row>
    <row r="515" spans="32:226" s="43" customFormat="1">
      <c r="AF515" s="54"/>
      <c r="AI515" s="43">
        <f t="shared" si="101"/>
        <v>0</v>
      </c>
      <c r="AN515" s="43">
        <v>3.1966999999999999</v>
      </c>
      <c r="AS515" s="62">
        <v>42094</v>
      </c>
      <c r="AT515" s="62">
        <v>4734.1178840380762</v>
      </c>
      <c r="AU515" s="62">
        <v>13.38</v>
      </c>
      <c r="AV515" s="62">
        <v>360885</v>
      </c>
      <c r="AW515" s="62">
        <v>241.23282047236572</v>
      </c>
      <c r="AX515" s="62">
        <v>13.02</v>
      </c>
      <c r="AY515" s="62">
        <v>66720</v>
      </c>
      <c r="AZ515" s="62">
        <v>60.444454715933709</v>
      </c>
      <c r="BA515" s="62">
        <v>13.38</v>
      </c>
      <c r="BB515" s="62">
        <v>27580</v>
      </c>
      <c r="BC515" s="62">
        <v>36.263047915291743</v>
      </c>
      <c r="BD515" s="62">
        <v>13.3</v>
      </c>
      <c r="BE515" s="62">
        <v>13095</v>
      </c>
      <c r="BF515" s="62">
        <v>14.558973609822372</v>
      </c>
      <c r="BG515" s="62">
        <v>13.46</v>
      </c>
      <c r="BH515" s="62">
        <v>1180</v>
      </c>
      <c r="BI515" s="62">
        <v>1.7852383004579069</v>
      </c>
      <c r="BJ515" s="62">
        <v>13.481999999999999</v>
      </c>
      <c r="BK515" s="62">
        <v>495</v>
      </c>
      <c r="BL515" s="62">
        <v>0.84067193931672324</v>
      </c>
      <c r="BM515" s="62">
        <v>13.5</v>
      </c>
      <c r="BN515" s="62">
        <v>234685</v>
      </c>
      <c r="BO515" s="62">
        <v>445.38649859056272</v>
      </c>
      <c r="BP515" s="62">
        <v>13.507999999999999</v>
      </c>
      <c r="BQ515" s="62">
        <v>1400</v>
      </c>
      <c r="BR515" s="62">
        <v>2.9054128207793015</v>
      </c>
      <c r="BS515" s="62">
        <v>13.513999999999999</v>
      </c>
      <c r="BT515" s="62">
        <v>525</v>
      </c>
      <c r="BU515" s="62">
        <v>1.1762286890816762</v>
      </c>
      <c r="BV515" s="62">
        <v>13.52</v>
      </c>
      <c r="BW515" s="62">
        <v>21960</v>
      </c>
      <c r="BX515" s="62">
        <v>53.307178116858488</v>
      </c>
      <c r="BY515" s="62">
        <v>0</v>
      </c>
      <c r="BZ515" s="62">
        <v>0</v>
      </c>
      <c r="CA515" s="62">
        <v>0</v>
      </c>
      <c r="CB515" s="62">
        <v>13.526999999999999</v>
      </c>
      <c r="CC515" s="62">
        <v>555</v>
      </c>
      <c r="CD515" s="62">
        <v>1.5342471181018296</v>
      </c>
      <c r="CE515" s="62">
        <v>13.53</v>
      </c>
      <c r="CF515" s="62">
        <v>18600</v>
      </c>
      <c r="CG515" s="62">
        <v>54.666610248036619</v>
      </c>
      <c r="CH515" s="62">
        <v>0</v>
      </c>
      <c r="CI515" s="62">
        <v>0</v>
      </c>
      <c r="CJ515" s="62">
        <v>0</v>
      </c>
      <c r="CK515" s="62">
        <v>0</v>
      </c>
      <c r="CL515" s="62">
        <v>0</v>
      </c>
      <c r="CM515" s="62">
        <v>0</v>
      </c>
      <c r="CN515" s="62">
        <v>13.47</v>
      </c>
      <c r="CO515" s="62">
        <v>8590</v>
      </c>
      <c r="CP515" s="62">
        <v>29.514548398836006</v>
      </c>
      <c r="CQ515" s="62">
        <v>0</v>
      </c>
      <c r="CR515" s="62">
        <v>0</v>
      </c>
      <c r="CS515" s="62">
        <v>0</v>
      </c>
      <c r="CT515" s="62">
        <v>0</v>
      </c>
      <c r="CU515" s="62">
        <v>0</v>
      </c>
      <c r="CV515" s="62">
        <v>0</v>
      </c>
      <c r="CW515" s="62">
        <v>0</v>
      </c>
      <c r="CX515" s="62">
        <v>360885</v>
      </c>
      <c r="CY515" s="62">
        <v>1398.7166989560428</v>
      </c>
      <c r="CZ515" s="62">
        <v>0</v>
      </c>
      <c r="DA515" s="62">
        <v>0</v>
      </c>
      <c r="DB515" s="62">
        <v>0</v>
      </c>
      <c r="DC515" s="62">
        <v>0</v>
      </c>
      <c r="DD515" s="62">
        <v>0</v>
      </c>
      <c r="DE515" s="62">
        <v>0</v>
      </c>
      <c r="DF515" s="62">
        <v>13.33</v>
      </c>
      <c r="DG515" s="62">
        <v>2135</v>
      </c>
      <c r="DH515" s="62">
        <v>9.1904446071767527</v>
      </c>
      <c r="DI515" s="62">
        <v>0</v>
      </c>
      <c r="DJ515" s="62">
        <v>0</v>
      </c>
      <c r="DK515" s="62">
        <v>0</v>
      </c>
      <c r="DL515" s="62">
        <v>0</v>
      </c>
      <c r="DM515" s="62">
        <v>0</v>
      </c>
      <c r="DN515" s="62">
        <v>0</v>
      </c>
      <c r="DO515" s="62">
        <v>13.31</v>
      </c>
      <c r="DP515" s="62">
        <v>9600</v>
      </c>
      <c r="DQ515" s="62">
        <v>44.960260802984408</v>
      </c>
      <c r="DR515" s="62">
        <v>0</v>
      </c>
      <c r="DS515" s="62">
        <v>0</v>
      </c>
      <c r="DT515" s="62">
        <v>0</v>
      </c>
      <c r="DU515" s="62">
        <v>0</v>
      </c>
      <c r="DV515" s="62">
        <v>0</v>
      </c>
      <c r="DW515" s="62">
        <v>0</v>
      </c>
      <c r="DX515" s="62">
        <v>13.26</v>
      </c>
      <c r="DY515" s="62">
        <v>7470</v>
      </c>
      <c r="DZ515" s="62">
        <v>37.78250842061901</v>
      </c>
      <c r="EA515" s="62"/>
      <c r="EB515" s="62"/>
      <c r="EC515" s="62"/>
      <c r="ED515" s="62"/>
      <c r="EE515" s="62"/>
      <c r="EF515" s="62"/>
      <c r="EG515" s="62">
        <v>13.19</v>
      </c>
      <c r="EH515" s="62">
        <v>85105</v>
      </c>
      <c r="EI515" s="62">
        <v>459.17426026671438</v>
      </c>
      <c r="EJ515" s="62"/>
      <c r="EK515" s="62">
        <v>0</v>
      </c>
      <c r="EL515" s="62">
        <v>0</v>
      </c>
      <c r="EM515" s="62">
        <v>0</v>
      </c>
      <c r="EN515" s="62">
        <v>0</v>
      </c>
      <c r="EO515" s="62">
        <v>0</v>
      </c>
      <c r="EP515" s="62">
        <v>13.16</v>
      </c>
      <c r="EQ515" s="62">
        <v>1760</v>
      </c>
      <c r="ER515" s="62">
        <v>10.03941972661333</v>
      </c>
      <c r="ES515" s="62">
        <v>13.17</v>
      </c>
      <c r="ET515" s="62">
        <v>11765</v>
      </c>
      <c r="EU515" s="62">
        <v>70.492338247550492</v>
      </c>
      <c r="EV515" s="62">
        <v>13.14</v>
      </c>
      <c r="EW515" s="62">
        <v>1360</v>
      </c>
      <c r="EX515" s="62">
        <v>8.5268942812428943</v>
      </c>
      <c r="EY515" s="62">
        <v>13.12</v>
      </c>
      <c r="EZ515" s="62">
        <v>56670</v>
      </c>
      <c r="FA515" s="62">
        <v>369.29899700690811</v>
      </c>
      <c r="FB515" s="62">
        <v>13.093999999999999</v>
      </c>
      <c r="FC515" s="62">
        <v>2130</v>
      </c>
      <c r="FD515" s="62">
        <v>14.362150272141299</v>
      </c>
      <c r="FE515" s="62">
        <v>13.071</v>
      </c>
      <c r="FF515" s="62">
        <v>1730</v>
      </c>
      <c r="FG515" s="62">
        <v>12.030213439673455</v>
      </c>
      <c r="FH515" s="62">
        <v>13.048999999999999</v>
      </c>
      <c r="FI515" s="62">
        <v>700</v>
      </c>
      <c r="FJ515" s="62">
        <v>5.0113253300609708</v>
      </c>
      <c r="FK515" s="62">
        <v>13.03</v>
      </c>
      <c r="FL515" s="76">
        <v>1545</v>
      </c>
      <c r="FM515" s="76">
        <v>11.339652229574639</v>
      </c>
      <c r="FN515" s="76">
        <v>13.004</v>
      </c>
      <c r="FO515" s="76">
        <v>65</v>
      </c>
      <c r="FP515" s="76">
        <v>0.48761881878232682</v>
      </c>
      <c r="FQ515" s="76">
        <v>12.981999999999999</v>
      </c>
      <c r="FR515" s="76">
        <v>5</v>
      </c>
      <c r="FS515" s="76">
        <v>3.8230294511951209E-2</v>
      </c>
      <c r="FT515" s="76">
        <v>12.96</v>
      </c>
      <c r="FU515" s="76">
        <v>10</v>
      </c>
      <c r="FV515" s="76">
        <v>7.7845816644268817E-2</v>
      </c>
      <c r="FW515" s="76">
        <v>12.94</v>
      </c>
      <c r="FX515" s="76">
        <v>151865</v>
      </c>
      <c r="FY515" s="76">
        <v>1200.4372549001862</v>
      </c>
      <c r="FZ515" s="76">
        <v>12.936999999999999</v>
      </c>
      <c r="GA515" s="76">
        <v>10</v>
      </c>
      <c r="GB515" s="76">
        <v>8.0006792038604654E-2</v>
      </c>
      <c r="GC515" s="62">
        <v>12.933999999999999</v>
      </c>
      <c r="GD515" s="62">
        <v>0</v>
      </c>
      <c r="GE515" s="62">
        <v>0</v>
      </c>
      <c r="GF515" s="62">
        <v>12.931000000000001</v>
      </c>
      <c r="GG515" s="62">
        <v>0</v>
      </c>
      <c r="GH515" s="62">
        <v>0</v>
      </c>
      <c r="GI515" s="62">
        <v>12.929</v>
      </c>
      <c r="GJ515" s="62">
        <v>205</v>
      </c>
      <c r="GK515" s="62">
        <v>1.6860970341533554</v>
      </c>
      <c r="GL515" s="62">
        <v>12.923999999999999</v>
      </c>
      <c r="GM515" s="62">
        <v>5</v>
      </c>
      <c r="GN515" s="62">
        <v>4.1583276711012848E-2</v>
      </c>
      <c r="GO515" s="62">
        <v>12.92</v>
      </c>
      <c r="GP515" s="62">
        <v>4140</v>
      </c>
      <c r="GQ515" s="62">
        <v>34.655746674204913</v>
      </c>
      <c r="GR515" s="62">
        <v>12.923</v>
      </c>
      <c r="GS515" s="62">
        <v>0</v>
      </c>
      <c r="GT515" s="62">
        <v>0</v>
      </c>
      <c r="GU515" s="62">
        <v>12.926</v>
      </c>
      <c r="GV515" s="62">
        <v>125</v>
      </c>
      <c r="GW515" s="62">
        <v>1.0461272610129801</v>
      </c>
      <c r="GX515" s="62">
        <v>12.928000000000001</v>
      </c>
      <c r="GY515" s="62">
        <v>0</v>
      </c>
      <c r="GZ515" s="62">
        <v>0</v>
      </c>
      <c r="HA515" s="62">
        <v>12.93</v>
      </c>
      <c r="HB515" s="62">
        <v>12235</v>
      </c>
      <c r="HC515" s="62">
        <v>101.02627864708407</v>
      </c>
      <c r="HD515" s="62">
        <v>12.93</v>
      </c>
      <c r="HE515" s="62">
        <v>0</v>
      </c>
      <c r="HF515" s="62">
        <v>0</v>
      </c>
      <c r="HG515" s="62">
        <v>0</v>
      </c>
      <c r="HH515" s="62">
        <v>0</v>
      </c>
      <c r="HI515" s="62">
        <v>0</v>
      </c>
      <c r="HJ515" s="62">
        <v>0</v>
      </c>
      <c r="HK515" s="62">
        <v>0</v>
      </c>
      <c r="HL515" s="62">
        <v>0</v>
      </c>
      <c r="HM515" s="62">
        <v>12.93</v>
      </c>
      <c r="HN515" s="62">
        <v>0</v>
      </c>
      <c r="HO515" s="62">
        <v>0</v>
      </c>
      <c r="HP515" s="62">
        <v>0</v>
      </c>
      <c r="HQ515" s="62">
        <v>0</v>
      </c>
      <c r="HR515" s="62">
        <v>0</v>
      </c>
    </row>
    <row r="516" spans="32:226" s="43" customFormat="1">
      <c r="AF516" s="54"/>
      <c r="AI516" s="43">
        <f t="shared" si="101"/>
        <v>0</v>
      </c>
      <c r="AN516" s="43">
        <v>3.2299000000000002</v>
      </c>
      <c r="AS516" s="62">
        <v>42093</v>
      </c>
      <c r="AT516" s="62">
        <v>3518.8603447844621</v>
      </c>
      <c r="AU516" s="62">
        <v>13.47</v>
      </c>
      <c r="AV516" s="62">
        <v>251960</v>
      </c>
      <c r="AW516" s="62">
        <v>169.08413397711266</v>
      </c>
      <c r="AX516" s="62">
        <v>13.05</v>
      </c>
      <c r="AY516" s="62">
        <v>68030</v>
      </c>
      <c r="AZ516" s="62">
        <v>61.655029864776466</v>
      </c>
      <c r="BA516" s="62">
        <v>13.43</v>
      </c>
      <c r="BB516" s="62">
        <v>52830</v>
      </c>
      <c r="BC516" s="62">
        <v>69.204970004034976</v>
      </c>
      <c r="BD516" s="62">
        <v>13.35</v>
      </c>
      <c r="BE516" s="62">
        <v>500</v>
      </c>
      <c r="BF516" s="62">
        <v>0.55470120533141842</v>
      </c>
      <c r="BG516" s="62">
        <v>13.5</v>
      </c>
      <c r="BH516" s="62">
        <v>500</v>
      </c>
      <c r="BI516" s="62">
        <v>0.75290495457191942</v>
      </c>
      <c r="BJ516" s="62">
        <v>13.548</v>
      </c>
      <c r="BK516" s="62">
        <v>240</v>
      </c>
      <c r="BL516" s="62">
        <v>0.40519754065030938</v>
      </c>
      <c r="BM516" s="62">
        <v>13.59</v>
      </c>
      <c r="BN516" s="62">
        <v>215185</v>
      </c>
      <c r="BO516" s="62">
        <v>405.52685891043757</v>
      </c>
      <c r="BP516" s="62">
        <v>13.6</v>
      </c>
      <c r="BQ516" s="62">
        <v>200</v>
      </c>
      <c r="BR516" s="62">
        <v>0.41191707113173259</v>
      </c>
      <c r="BS516" s="62">
        <v>13.585000000000001</v>
      </c>
      <c r="BT516" s="62">
        <v>0</v>
      </c>
      <c r="BU516" s="62">
        <v>0</v>
      </c>
      <c r="BV516" s="62">
        <v>13.6</v>
      </c>
      <c r="BW516" s="62">
        <v>41285</v>
      </c>
      <c r="BX516" s="62">
        <v>99.390935466455886</v>
      </c>
      <c r="BY516" s="62">
        <v>0</v>
      </c>
      <c r="BZ516" s="62">
        <v>0</v>
      </c>
      <c r="CA516" s="62">
        <v>0</v>
      </c>
      <c r="CB516" s="62">
        <v>13.593</v>
      </c>
      <c r="CC516" s="62">
        <v>0</v>
      </c>
      <c r="CD516" s="62">
        <v>0</v>
      </c>
      <c r="CE516" s="62">
        <v>13.59</v>
      </c>
      <c r="CF516" s="62">
        <v>18520</v>
      </c>
      <c r="CG516" s="62">
        <v>53.951512486442951</v>
      </c>
      <c r="CH516" s="62">
        <v>0</v>
      </c>
      <c r="CI516" s="62">
        <v>0</v>
      </c>
      <c r="CJ516" s="62">
        <v>0</v>
      </c>
      <c r="CK516" s="62">
        <v>0</v>
      </c>
      <c r="CL516" s="62">
        <v>0</v>
      </c>
      <c r="CM516" s="62">
        <v>0</v>
      </c>
      <c r="CN516" s="62">
        <v>13.55</v>
      </c>
      <c r="CO516" s="62">
        <v>6310</v>
      </c>
      <c r="CP516" s="62">
        <v>21.465444516513884</v>
      </c>
      <c r="CQ516" s="62">
        <v>0</v>
      </c>
      <c r="CR516" s="62">
        <v>0</v>
      </c>
      <c r="CS516" s="62">
        <v>0</v>
      </c>
      <c r="CT516" s="62">
        <v>0</v>
      </c>
      <c r="CU516" s="62">
        <v>0</v>
      </c>
      <c r="CV516" s="62">
        <v>0</v>
      </c>
      <c r="CW516" s="62">
        <v>0</v>
      </c>
      <c r="CX516" s="62">
        <v>251960</v>
      </c>
      <c r="CY516" s="62">
        <v>966.1033204205462</v>
      </c>
      <c r="CZ516" s="62">
        <v>0</v>
      </c>
      <c r="DA516" s="62">
        <v>0</v>
      </c>
      <c r="DB516" s="62">
        <v>0</v>
      </c>
      <c r="DC516" s="62">
        <v>0</v>
      </c>
      <c r="DD516" s="62">
        <v>0</v>
      </c>
      <c r="DE516" s="62">
        <v>0</v>
      </c>
      <c r="DF516" s="62">
        <v>13.44</v>
      </c>
      <c r="DG516" s="62">
        <v>2630</v>
      </c>
      <c r="DH516" s="62">
        <v>11.188795824303376</v>
      </c>
      <c r="DI516" s="62">
        <v>0</v>
      </c>
      <c r="DJ516" s="62">
        <v>0</v>
      </c>
      <c r="DK516" s="62">
        <v>0</v>
      </c>
      <c r="DL516" s="62">
        <v>0</v>
      </c>
      <c r="DM516" s="62">
        <v>0</v>
      </c>
      <c r="DN516" s="62">
        <v>0</v>
      </c>
      <c r="DO516" s="62">
        <v>13.4</v>
      </c>
      <c r="DP516" s="62">
        <v>5045</v>
      </c>
      <c r="DQ516" s="62">
        <v>23.354049300763265</v>
      </c>
      <c r="DR516" s="62">
        <v>0</v>
      </c>
      <c r="DS516" s="62">
        <v>0</v>
      </c>
      <c r="DT516" s="62">
        <v>0</v>
      </c>
      <c r="DU516" s="62">
        <v>0</v>
      </c>
      <c r="DV516" s="62">
        <v>0</v>
      </c>
      <c r="DW516" s="62">
        <v>0</v>
      </c>
      <c r="DX516" s="62">
        <v>13.34</v>
      </c>
      <c r="DY516" s="62">
        <v>330</v>
      </c>
      <c r="DZ516" s="62">
        <v>1.6496683996063215</v>
      </c>
      <c r="EA516" s="62"/>
      <c r="EB516" s="62"/>
      <c r="EC516" s="62"/>
      <c r="ED516" s="62"/>
      <c r="EE516" s="62"/>
      <c r="EF516" s="62"/>
      <c r="EG516" s="62">
        <v>13.31</v>
      </c>
      <c r="EH516" s="62">
        <v>67185</v>
      </c>
      <c r="EI516" s="62">
        <v>357.68296799527445</v>
      </c>
      <c r="EJ516" s="62"/>
      <c r="EK516" s="62">
        <v>0</v>
      </c>
      <c r="EL516" s="62">
        <v>0</v>
      </c>
      <c r="EM516" s="62">
        <v>0</v>
      </c>
      <c r="EN516" s="62">
        <v>0</v>
      </c>
      <c r="EO516" s="62">
        <v>0</v>
      </c>
      <c r="EP516" s="62">
        <v>13.28</v>
      </c>
      <c r="EQ516" s="62">
        <v>320</v>
      </c>
      <c r="ER516" s="62">
        <v>1.8004748883291162</v>
      </c>
      <c r="ES516" s="62">
        <v>13.29</v>
      </c>
      <c r="ET516" s="62">
        <v>5630</v>
      </c>
      <c r="EU516" s="62">
        <v>33.261351001065321</v>
      </c>
      <c r="EV516" s="62">
        <v>13.27</v>
      </c>
      <c r="EW516" s="62">
        <v>320</v>
      </c>
      <c r="EX516" s="62">
        <v>1.9767669808740516</v>
      </c>
      <c r="EY516" s="62">
        <v>13.25</v>
      </c>
      <c r="EZ516" s="62">
        <v>27510</v>
      </c>
      <c r="FA516" s="62">
        <v>176.56869310808707</v>
      </c>
      <c r="FB516" s="62">
        <v>13.196999999999999</v>
      </c>
      <c r="FC516" s="62">
        <v>0</v>
      </c>
      <c r="FD516" s="62">
        <v>0</v>
      </c>
      <c r="FE516" s="62">
        <v>13.15</v>
      </c>
      <c r="FF516" s="62">
        <v>0</v>
      </c>
      <c r="FG516" s="62">
        <v>0</v>
      </c>
      <c r="FH516" s="62">
        <v>13.15</v>
      </c>
      <c r="FI516" s="62">
        <v>0</v>
      </c>
      <c r="FJ516" s="62">
        <v>0</v>
      </c>
      <c r="FK516" s="62">
        <v>13.15</v>
      </c>
      <c r="FL516" s="76">
        <v>1130</v>
      </c>
      <c r="FM516" s="76">
        <v>8.1614791044770936</v>
      </c>
      <c r="FN516" s="76">
        <v>13.124000000000001</v>
      </c>
      <c r="FO516" s="76">
        <v>20</v>
      </c>
      <c r="FP516" s="76">
        <v>0.14759944265764643</v>
      </c>
      <c r="FQ516" s="76">
        <v>13.102</v>
      </c>
      <c r="FR516" s="76">
        <v>0</v>
      </c>
      <c r="FS516" s="76">
        <v>0</v>
      </c>
      <c r="FT516" s="76">
        <v>13.079000000000001</v>
      </c>
      <c r="FU516" s="76">
        <v>0</v>
      </c>
      <c r="FV516" s="76">
        <v>0</v>
      </c>
      <c r="FW516" s="76">
        <v>13.06</v>
      </c>
      <c r="FX516" s="76">
        <v>124970</v>
      </c>
      <c r="FY516" s="76">
        <v>970.92008041727627</v>
      </c>
      <c r="FZ516" s="76">
        <v>13.055</v>
      </c>
      <c r="GA516" s="76">
        <v>0</v>
      </c>
      <c r="GB516" s="76">
        <v>0</v>
      </c>
      <c r="GC516" s="62">
        <v>13.051</v>
      </c>
      <c r="GD516" s="62">
        <v>0</v>
      </c>
      <c r="GE516" s="62">
        <v>0</v>
      </c>
      <c r="GF516" s="62">
        <v>13.047000000000001</v>
      </c>
      <c r="GG516" s="62">
        <v>0</v>
      </c>
      <c r="GH516" s="62">
        <v>0</v>
      </c>
      <c r="GI516" s="62">
        <v>13.042999999999999</v>
      </c>
      <c r="GJ516" s="62">
        <v>120</v>
      </c>
      <c r="GK516" s="62">
        <v>0.96934900600846441</v>
      </c>
      <c r="GL516" s="62">
        <v>13.036</v>
      </c>
      <c r="GM516" s="62">
        <v>0</v>
      </c>
      <c r="GN516" s="62">
        <v>0</v>
      </c>
      <c r="GO516" s="62">
        <v>13.03</v>
      </c>
      <c r="GP516" s="62">
        <v>3285</v>
      </c>
      <c r="GQ516" s="62">
        <v>26.986407369529971</v>
      </c>
      <c r="GR516" s="62">
        <v>13.032999999999999</v>
      </c>
      <c r="GS516" s="62">
        <v>0</v>
      </c>
      <c r="GT516" s="62">
        <v>0</v>
      </c>
      <c r="GU516" s="62">
        <v>13.036</v>
      </c>
      <c r="GV516" s="62">
        <v>70</v>
      </c>
      <c r="GW516" s="62">
        <v>0.57433376343909226</v>
      </c>
      <c r="GX516" s="62">
        <v>13.038</v>
      </c>
      <c r="GY516" s="62">
        <v>0</v>
      </c>
      <c r="GZ516" s="62">
        <v>0</v>
      </c>
      <c r="HA516" s="62">
        <v>13.04</v>
      </c>
      <c r="HB516" s="62">
        <v>6815</v>
      </c>
      <c r="HC516" s="62">
        <v>55.111401764764828</v>
      </c>
      <c r="HD516" s="62">
        <v>13.04</v>
      </c>
      <c r="HE516" s="62">
        <v>0</v>
      </c>
      <c r="HF516" s="62">
        <v>0</v>
      </c>
      <c r="HG516" s="62">
        <v>0</v>
      </c>
      <c r="HH516" s="62">
        <v>0</v>
      </c>
      <c r="HI516" s="62">
        <v>0</v>
      </c>
      <c r="HJ516" s="62">
        <v>0</v>
      </c>
      <c r="HK516" s="62">
        <v>0</v>
      </c>
      <c r="HL516" s="62">
        <v>0</v>
      </c>
      <c r="HM516" s="62">
        <v>13.04</v>
      </c>
      <c r="HN516" s="62">
        <v>0</v>
      </c>
      <c r="HO516" s="62">
        <v>0</v>
      </c>
      <c r="HP516" s="62">
        <v>0</v>
      </c>
      <c r="HQ516" s="62">
        <v>0</v>
      </c>
      <c r="HR516" s="62">
        <v>0</v>
      </c>
    </row>
    <row r="517" spans="32:226" s="43" customFormat="1">
      <c r="AF517" s="54"/>
      <c r="AI517" s="43">
        <f t="shared" si="101"/>
        <v>0</v>
      </c>
      <c r="AN517" s="43">
        <v>3.2496999999999998</v>
      </c>
      <c r="AS517" s="62">
        <v>42090</v>
      </c>
      <c r="AT517" s="62">
        <v>3096.9007948114063</v>
      </c>
      <c r="AU517" s="62">
        <v>13.53</v>
      </c>
      <c r="AV517" s="62">
        <v>226755</v>
      </c>
      <c r="AW517" s="62">
        <v>153.42662644503642</v>
      </c>
      <c r="AX517" s="62">
        <v>13.05</v>
      </c>
      <c r="AY517" s="62">
        <v>54455</v>
      </c>
      <c r="AZ517" s="62">
        <v>49.591088202726851</v>
      </c>
      <c r="BA517" s="62">
        <v>13.44</v>
      </c>
      <c r="BB517" s="62">
        <v>47965</v>
      </c>
      <c r="BC517" s="62">
        <v>62.893441571619093</v>
      </c>
      <c r="BD517" s="62">
        <v>13.32</v>
      </c>
      <c r="BE517" s="62">
        <v>965</v>
      </c>
      <c r="BF517" s="62">
        <v>1.0737759966710936</v>
      </c>
      <c r="BG517" s="62">
        <v>13.52</v>
      </c>
      <c r="BH517" s="62">
        <v>1170</v>
      </c>
      <c r="BI517" s="62">
        <v>1.7613549997339115</v>
      </c>
      <c r="BJ517" s="62">
        <v>13.552</v>
      </c>
      <c r="BK517" s="62">
        <v>595</v>
      </c>
      <c r="BL517" s="62">
        <v>1.0037391725007871</v>
      </c>
      <c r="BM517" s="62">
        <v>13.58</v>
      </c>
      <c r="BN517" s="62">
        <v>199215</v>
      </c>
      <c r="BO517" s="62">
        <v>374.95527374964956</v>
      </c>
      <c r="BP517" s="62">
        <v>13.603</v>
      </c>
      <c r="BQ517" s="62">
        <v>70</v>
      </c>
      <c r="BR517" s="62">
        <v>0.14388862605205402</v>
      </c>
      <c r="BS517" s="62">
        <v>13.622</v>
      </c>
      <c r="BT517" s="62">
        <v>295</v>
      </c>
      <c r="BU517" s="62">
        <v>0.6539478463240358</v>
      </c>
      <c r="BV517" s="62">
        <v>13.64</v>
      </c>
      <c r="BW517" s="62">
        <v>42975</v>
      </c>
      <c r="BX517" s="62">
        <v>103.11043524047379</v>
      </c>
      <c r="BY517" s="62">
        <v>0</v>
      </c>
      <c r="BZ517" s="62">
        <v>0</v>
      </c>
      <c r="CA517" s="62">
        <v>0</v>
      </c>
      <c r="CB517" s="62">
        <v>13.64</v>
      </c>
      <c r="CC517" s="62">
        <v>220</v>
      </c>
      <c r="CD517" s="62">
        <v>0.60043067730926647</v>
      </c>
      <c r="CE517" s="62">
        <v>13.64</v>
      </c>
      <c r="CF517" s="62">
        <v>15840</v>
      </c>
      <c r="CG517" s="62">
        <v>45.939329479044723</v>
      </c>
      <c r="CH517" s="62">
        <v>0</v>
      </c>
      <c r="CI517" s="62">
        <v>0</v>
      </c>
      <c r="CJ517" s="62">
        <v>0</v>
      </c>
      <c r="CK517" s="62">
        <v>0</v>
      </c>
      <c r="CL517" s="62">
        <v>0</v>
      </c>
      <c r="CM517" s="62">
        <v>0</v>
      </c>
      <c r="CN517" s="62">
        <v>13.63</v>
      </c>
      <c r="CO517" s="62">
        <v>9765</v>
      </c>
      <c r="CP517" s="62">
        <v>33.02770875429286</v>
      </c>
      <c r="CQ517" s="62">
        <v>0</v>
      </c>
      <c r="CR517" s="62">
        <v>0</v>
      </c>
      <c r="CS517" s="62">
        <v>0</v>
      </c>
      <c r="CT517" s="62">
        <v>0</v>
      </c>
      <c r="CU517" s="62">
        <v>0</v>
      </c>
      <c r="CV517" s="62">
        <v>0</v>
      </c>
      <c r="CW517" s="62">
        <v>0</v>
      </c>
      <c r="CX517" s="62">
        <v>226755</v>
      </c>
      <c r="CY517" s="62">
        <v>864.4206893085244</v>
      </c>
      <c r="CZ517" s="62">
        <v>0</v>
      </c>
      <c r="DA517" s="62">
        <v>0</v>
      </c>
      <c r="DB517" s="62">
        <v>0</v>
      </c>
      <c r="DC517" s="62">
        <v>0</v>
      </c>
      <c r="DD517" s="62">
        <v>0</v>
      </c>
      <c r="DE517" s="62">
        <v>0</v>
      </c>
      <c r="DF517" s="62">
        <v>13.5</v>
      </c>
      <c r="DG517" s="62">
        <v>1570</v>
      </c>
      <c r="DH517" s="62">
        <v>6.6377594566632157</v>
      </c>
      <c r="DI517" s="62">
        <v>0</v>
      </c>
      <c r="DJ517" s="62">
        <v>0</v>
      </c>
      <c r="DK517" s="62">
        <v>0</v>
      </c>
      <c r="DL517" s="62">
        <v>0</v>
      </c>
      <c r="DM517" s="62">
        <v>0</v>
      </c>
      <c r="DN517" s="62">
        <v>0</v>
      </c>
      <c r="DO517" s="62">
        <v>13.47</v>
      </c>
      <c r="DP517" s="62">
        <v>13600</v>
      </c>
      <c r="DQ517" s="62">
        <v>62.526228069321327</v>
      </c>
      <c r="DR517" s="62">
        <v>0</v>
      </c>
      <c r="DS517" s="62">
        <v>0</v>
      </c>
      <c r="DT517" s="62">
        <v>0</v>
      </c>
      <c r="DU517" s="62">
        <v>0</v>
      </c>
      <c r="DV517" s="62">
        <v>0</v>
      </c>
      <c r="DW517" s="62">
        <v>0</v>
      </c>
      <c r="DX517" s="62">
        <v>13.43</v>
      </c>
      <c r="DY517" s="62">
        <v>1470</v>
      </c>
      <c r="DZ517" s="62">
        <v>7.2913593011991606</v>
      </c>
      <c r="EA517" s="62"/>
      <c r="EB517" s="62"/>
      <c r="EC517" s="62"/>
      <c r="ED517" s="62"/>
      <c r="EE517" s="62"/>
      <c r="EF517" s="62"/>
      <c r="EG517" s="62">
        <v>13.38</v>
      </c>
      <c r="EH517" s="62">
        <v>61595</v>
      </c>
      <c r="EI517" s="62">
        <v>325.47916679122733</v>
      </c>
      <c r="EJ517" s="62"/>
      <c r="EK517" s="62">
        <v>0</v>
      </c>
      <c r="EL517" s="62">
        <v>0</v>
      </c>
      <c r="EM517" s="62">
        <v>0</v>
      </c>
      <c r="EN517" s="62">
        <v>0</v>
      </c>
      <c r="EO517" s="62">
        <v>0</v>
      </c>
      <c r="EP517" s="62">
        <v>13.364000000000001</v>
      </c>
      <c r="EQ517" s="62">
        <v>260</v>
      </c>
      <c r="ER517" s="62">
        <v>1.4508836638361731</v>
      </c>
      <c r="ES517" s="62">
        <v>13.35</v>
      </c>
      <c r="ET517" s="62">
        <v>1040</v>
      </c>
      <c r="EU517" s="62">
        <v>6.0975031741573185</v>
      </c>
      <c r="EV517" s="62">
        <v>13.323</v>
      </c>
      <c r="EW517" s="62">
        <v>225</v>
      </c>
      <c r="EX517" s="62">
        <v>1.3794275429589657</v>
      </c>
      <c r="EY517" s="62">
        <v>13.3</v>
      </c>
      <c r="EZ517" s="62">
        <v>20105</v>
      </c>
      <c r="FA517" s="62">
        <v>128.05905675037363</v>
      </c>
      <c r="FB517" s="62">
        <v>13.268000000000001</v>
      </c>
      <c r="FC517" s="62">
        <v>325</v>
      </c>
      <c r="FD517" s="62">
        <v>2.1413909538303431</v>
      </c>
      <c r="FE517" s="62">
        <v>13.24</v>
      </c>
      <c r="FF517" s="62">
        <v>85</v>
      </c>
      <c r="FG517" s="62">
        <v>0.57743684892821134</v>
      </c>
      <c r="FH517" s="62">
        <v>13.212999999999999</v>
      </c>
      <c r="FI517" s="62">
        <v>55</v>
      </c>
      <c r="FJ517" s="62">
        <v>0.38455939893005986</v>
      </c>
      <c r="FK517" s="62">
        <v>13.19</v>
      </c>
      <c r="FL517" s="76">
        <v>345</v>
      </c>
      <c r="FM517" s="76">
        <v>2.4724280663275655</v>
      </c>
      <c r="FN517" s="76">
        <v>13.17</v>
      </c>
      <c r="FO517" s="76">
        <v>135</v>
      </c>
      <c r="FP517" s="76">
        <v>0.98811880796461982</v>
      </c>
      <c r="FQ517" s="76">
        <v>13.153</v>
      </c>
      <c r="FR517" s="76">
        <v>115</v>
      </c>
      <c r="FS517" s="76">
        <v>0.85730970019413355</v>
      </c>
      <c r="FT517" s="76">
        <v>13.135</v>
      </c>
      <c r="FU517" s="76">
        <v>120</v>
      </c>
      <c r="FV517" s="76">
        <v>0.91016168191271352</v>
      </c>
      <c r="FW517" s="76">
        <v>13.12</v>
      </c>
      <c r="FX517" s="76">
        <v>81180</v>
      </c>
      <c r="FY517" s="76">
        <v>624.75218863805424</v>
      </c>
      <c r="FZ517" s="76">
        <v>13.115</v>
      </c>
      <c r="GA517" s="76">
        <v>85</v>
      </c>
      <c r="GB517" s="76">
        <v>0.66188816499233938</v>
      </c>
      <c r="GC517" s="62">
        <v>13.111000000000001</v>
      </c>
      <c r="GD517" s="62">
        <v>180</v>
      </c>
      <c r="GE517" s="62">
        <v>1.4160542111980925</v>
      </c>
      <c r="GF517" s="62">
        <v>13.106999999999999</v>
      </c>
      <c r="GG517" s="62">
        <v>115</v>
      </c>
      <c r="GH517" s="62">
        <v>0.9129299929407424</v>
      </c>
      <c r="GI517" s="62">
        <v>13.103</v>
      </c>
      <c r="GJ517" s="62">
        <v>660</v>
      </c>
      <c r="GK517" s="62">
        <v>5.2777641672455351</v>
      </c>
      <c r="GL517" s="62">
        <v>13.096</v>
      </c>
      <c r="GM517" s="62">
        <v>35</v>
      </c>
      <c r="GN517" s="62">
        <v>0.28280907336876659</v>
      </c>
      <c r="GO517" s="62">
        <v>13.09</v>
      </c>
      <c r="GP517" s="62">
        <v>6890</v>
      </c>
      <c r="GQ517" s="62">
        <v>55.998128859623343</v>
      </c>
      <c r="GR517" s="62">
        <v>13.096</v>
      </c>
      <c r="GS517" s="62">
        <v>5</v>
      </c>
      <c r="GT517" s="62">
        <v>4.0664092623881064E-2</v>
      </c>
      <c r="GU517" s="62">
        <v>13.101000000000001</v>
      </c>
      <c r="GV517" s="62">
        <v>55</v>
      </c>
      <c r="GW517" s="62">
        <v>0.44599908462932053</v>
      </c>
      <c r="GX517" s="62">
        <v>13.106</v>
      </c>
      <c r="GY517" s="62">
        <v>0</v>
      </c>
      <c r="GZ517" s="62">
        <v>0</v>
      </c>
      <c r="HA517" s="62">
        <v>13.11</v>
      </c>
      <c r="HB517" s="62">
        <v>20950</v>
      </c>
      <c r="HC517" s="62">
        <v>167.25784824894572</v>
      </c>
      <c r="HD517" s="62">
        <v>13.11</v>
      </c>
      <c r="HE517" s="62">
        <v>0</v>
      </c>
      <c r="HF517" s="62">
        <v>0</v>
      </c>
      <c r="HG517" s="62">
        <v>0</v>
      </c>
      <c r="HH517" s="62">
        <v>0</v>
      </c>
      <c r="HI517" s="62">
        <v>0</v>
      </c>
      <c r="HJ517" s="62">
        <v>0</v>
      </c>
      <c r="HK517" s="62">
        <v>0</v>
      </c>
      <c r="HL517" s="62">
        <v>0</v>
      </c>
      <c r="HM517" s="62">
        <v>13.11</v>
      </c>
      <c r="HN517" s="62">
        <v>0</v>
      </c>
      <c r="HO517" s="62">
        <v>0</v>
      </c>
      <c r="HP517" s="62">
        <v>0</v>
      </c>
      <c r="HQ517" s="62">
        <v>0</v>
      </c>
      <c r="HR517" s="62">
        <v>0</v>
      </c>
    </row>
    <row r="518" spans="32:226" s="43" customFormat="1">
      <c r="AF518" s="54"/>
      <c r="AI518" s="43">
        <f t="shared" si="101"/>
        <v>0</v>
      </c>
      <c r="AN518" s="43">
        <v>3.1831</v>
      </c>
      <c r="AS518" s="62">
        <v>42089</v>
      </c>
      <c r="AT518" s="62">
        <v>4684.8163153246423</v>
      </c>
      <c r="AU518" s="62">
        <v>13.47</v>
      </c>
      <c r="AV518" s="62">
        <v>322830</v>
      </c>
      <c r="AW518" s="62">
        <v>226.47086319869956</v>
      </c>
      <c r="AX518" s="62">
        <v>13.04</v>
      </c>
      <c r="AY518" s="62">
        <v>184035</v>
      </c>
      <c r="AZ518" s="62">
        <v>172.98451119191893</v>
      </c>
      <c r="BA518" s="62">
        <v>13.41</v>
      </c>
      <c r="BB518" s="62">
        <v>155385</v>
      </c>
      <c r="BC518" s="62">
        <v>209.58885674881768</v>
      </c>
      <c r="BD518" s="62">
        <v>13.31</v>
      </c>
      <c r="BE518" s="62">
        <v>2295</v>
      </c>
      <c r="BF518" s="62">
        <v>2.6300729632740123</v>
      </c>
      <c r="BG518" s="62">
        <v>13.468999999999999</v>
      </c>
      <c r="BH518" s="62">
        <v>0</v>
      </c>
      <c r="BI518" s="62">
        <v>0</v>
      </c>
      <c r="BJ518" s="62">
        <v>13.513</v>
      </c>
      <c r="BK518" s="62">
        <v>0</v>
      </c>
      <c r="BL518" s="62">
        <v>0</v>
      </c>
      <c r="BM518" s="62">
        <v>13.55</v>
      </c>
      <c r="BN518" s="62">
        <v>356355</v>
      </c>
      <c r="BO518" s="62">
        <v>688.27388361337432</v>
      </c>
      <c r="BP518" s="62">
        <v>13.57</v>
      </c>
      <c r="BQ518" s="62">
        <v>0</v>
      </c>
      <c r="BR518" s="62">
        <v>0</v>
      </c>
      <c r="BS518" s="62">
        <v>13.58</v>
      </c>
      <c r="BT518" s="62">
        <v>15</v>
      </c>
      <c r="BU518" s="62">
        <v>3.4100615367039316E-2</v>
      </c>
      <c r="BV518" s="62">
        <v>13.59</v>
      </c>
      <c r="BW518" s="62">
        <v>59675</v>
      </c>
      <c r="BX518" s="62">
        <v>146.80565272729893</v>
      </c>
      <c r="BY518" s="62">
        <v>0</v>
      </c>
      <c r="BZ518" s="62">
        <v>0</v>
      </c>
      <c r="CA518" s="62">
        <v>0</v>
      </c>
      <c r="CB518" s="62">
        <v>13.603999999999999</v>
      </c>
      <c r="CC518" s="62">
        <v>530</v>
      </c>
      <c r="CD518" s="62">
        <v>1.482032106974513</v>
      </c>
      <c r="CE518" s="62">
        <v>13.61</v>
      </c>
      <c r="CF518" s="62">
        <v>16860</v>
      </c>
      <c r="CG518" s="62">
        <v>50.082602720292655</v>
      </c>
      <c r="CH518" s="62">
        <v>0</v>
      </c>
      <c r="CI518" s="62">
        <v>0</v>
      </c>
      <c r="CJ518" s="62">
        <v>0</v>
      </c>
      <c r="CK518" s="62">
        <v>0</v>
      </c>
      <c r="CL518" s="62">
        <v>0</v>
      </c>
      <c r="CM518" s="62">
        <v>0</v>
      </c>
      <c r="CN518" s="62">
        <v>13.57</v>
      </c>
      <c r="CO518" s="62">
        <v>1650</v>
      </c>
      <c r="CP518" s="62">
        <v>5.7171071891758682</v>
      </c>
      <c r="CQ518" s="62">
        <v>0</v>
      </c>
      <c r="CR518" s="62">
        <v>0</v>
      </c>
      <c r="CS518" s="62">
        <v>0</v>
      </c>
      <c r="CT518" s="62">
        <v>0</v>
      </c>
      <c r="CU518" s="62">
        <v>0</v>
      </c>
      <c r="CV518" s="62">
        <v>0</v>
      </c>
      <c r="CW518" s="62">
        <v>0</v>
      </c>
      <c r="CX518" s="62">
        <v>322830</v>
      </c>
      <c r="CY518" s="62">
        <v>1260.4621006838461</v>
      </c>
      <c r="CZ518" s="62">
        <v>0</v>
      </c>
      <c r="DA518" s="62">
        <v>0</v>
      </c>
      <c r="DB518" s="62">
        <v>0</v>
      </c>
      <c r="DC518" s="62">
        <v>0</v>
      </c>
      <c r="DD518" s="62">
        <v>0</v>
      </c>
      <c r="DE518" s="62">
        <v>0</v>
      </c>
      <c r="DF518" s="62">
        <v>13.43</v>
      </c>
      <c r="DG518" s="62">
        <v>925</v>
      </c>
      <c r="DH518" s="62">
        <v>4.0059187352916021</v>
      </c>
      <c r="DI518" s="62">
        <v>0</v>
      </c>
      <c r="DJ518" s="62">
        <v>0</v>
      </c>
      <c r="DK518" s="62">
        <v>0</v>
      </c>
      <c r="DL518" s="62">
        <v>0</v>
      </c>
      <c r="DM518" s="62">
        <v>0</v>
      </c>
      <c r="DN518" s="62">
        <v>0</v>
      </c>
      <c r="DO518" s="62">
        <v>13.42</v>
      </c>
      <c r="DP518" s="62">
        <v>21815</v>
      </c>
      <c r="DQ518" s="62">
        <v>102.66946140925556</v>
      </c>
      <c r="DR518" s="62">
        <v>0</v>
      </c>
      <c r="DS518" s="62">
        <v>0</v>
      </c>
      <c r="DT518" s="62">
        <v>0</v>
      </c>
      <c r="DU518" s="62">
        <v>0</v>
      </c>
      <c r="DV518" s="62">
        <v>0</v>
      </c>
      <c r="DW518" s="62">
        <v>0</v>
      </c>
      <c r="DX518" s="62">
        <v>13.38</v>
      </c>
      <c r="DY518" s="62">
        <v>110</v>
      </c>
      <c r="DZ518" s="62">
        <v>0.55849431014178341</v>
      </c>
      <c r="EA518" s="62"/>
      <c r="EB518" s="62"/>
      <c r="EC518" s="62"/>
      <c r="ED518" s="62"/>
      <c r="EE518" s="62"/>
      <c r="EF518" s="62"/>
      <c r="EG518" s="62">
        <v>13.3</v>
      </c>
      <c r="EH518" s="62">
        <v>74545</v>
      </c>
      <c r="EI518" s="62">
        <v>403.59875342132767</v>
      </c>
      <c r="EJ518" s="62"/>
      <c r="EK518" s="62">
        <v>0</v>
      </c>
      <c r="EL518" s="62">
        <v>0</v>
      </c>
      <c r="EM518" s="62">
        <v>0</v>
      </c>
      <c r="EN518" s="62">
        <v>0</v>
      </c>
      <c r="EO518" s="62">
        <v>0</v>
      </c>
      <c r="EP518" s="62">
        <v>13.289</v>
      </c>
      <c r="EQ518" s="62">
        <v>1140</v>
      </c>
      <c r="ER518" s="62">
        <v>6.5172600187329977</v>
      </c>
      <c r="ES518" s="62">
        <v>13.28</v>
      </c>
      <c r="ET518" s="62">
        <v>5140</v>
      </c>
      <c r="EU518" s="62">
        <v>30.86947434170505</v>
      </c>
      <c r="EV518" s="62">
        <v>13.257999999999999</v>
      </c>
      <c r="EW518" s="62">
        <v>0</v>
      </c>
      <c r="EX518" s="62">
        <v>0</v>
      </c>
      <c r="EY518" s="62">
        <v>13.24</v>
      </c>
      <c r="EZ518" s="62">
        <v>69260</v>
      </c>
      <c r="FA518" s="62">
        <v>451.77128197846798</v>
      </c>
      <c r="FB518" s="62">
        <v>13.206</v>
      </c>
      <c r="FC518" s="62">
        <v>0</v>
      </c>
      <c r="FD518" s="62">
        <v>0</v>
      </c>
      <c r="FE518" s="62">
        <v>13.175000000000001</v>
      </c>
      <c r="FF518" s="62">
        <v>5</v>
      </c>
      <c r="FG518" s="62">
        <v>3.4797389130440962E-2</v>
      </c>
      <c r="FH518" s="62">
        <v>13.147</v>
      </c>
      <c r="FI518" s="62">
        <v>0</v>
      </c>
      <c r="FJ518" s="62">
        <v>0</v>
      </c>
      <c r="FK518" s="62">
        <v>13.122999999999999</v>
      </c>
      <c r="FL518" s="76">
        <v>1200</v>
      </c>
      <c r="FM518" s="76">
        <v>8.8126564383357255</v>
      </c>
      <c r="FN518" s="76">
        <v>13.102</v>
      </c>
      <c r="FO518" s="76">
        <v>0</v>
      </c>
      <c r="FP518" s="76">
        <v>0</v>
      </c>
      <c r="FQ518" s="76">
        <v>13.084</v>
      </c>
      <c r="FR518" s="76">
        <v>0</v>
      </c>
      <c r="FS518" s="76">
        <v>0</v>
      </c>
      <c r="FT518" s="76">
        <v>13.066000000000001</v>
      </c>
      <c r="FU518" s="76">
        <v>60</v>
      </c>
      <c r="FV518" s="76">
        <v>0.46655589371920414</v>
      </c>
      <c r="FW518" s="76">
        <v>13.05</v>
      </c>
      <c r="FX518" s="76">
        <v>104755</v>
      </c>
      <c r="FY518" s="76">
        <v>826.66127834610882</v>
      </c>
      <c r="FZ518" s="76">
        <v>13.048</v>
      </c>
      <c r="GA518" s="76">
        <v>35</v>
      </c>
      <c r="GB518" s="76">
        <v>0.27944760420218362</v>
      </c>
      <c r="GC518" s="62">
        <v>13.047000000000001</v>
      </c>
      <c r="GD518" s="62">
        <v>0</v>
      </c>
      <c r="GE518" s="62">
        <v>0</v>
      </c>
      <c r="GF518" s="62">
        <v>13.045999999999999</v>
      </c>
      <c r="GG518" s="62">
        <v>0</v>
      </c>
      <c r="GH518" s="62">
        <v>0</v>
      </c>
      <c r="GI518" s="62">
        <v>13.04</v>
      </c>
      <c r="GJ518" s="62">
        <v>950</v>
      </c>
      <c r="GK518" s="62">
        <v>7.7900370457763772</v>
      </c>
      <c r="GL518" s="62">
        <v>13.042</v>
      </c>
      <c r="GM518" s="62">
        <v>0</v>
      </c>
      <c r="GN518" s="62">
        <v>0</v>
      </c>
      <c r="GO518" s="62">
        <v>13.04</v>
      </c>
      <c r="GP518" s="62">
        <v>2190</v>
      </c>
      <c r="GQ518" s="62">
        <v>18.242332393075333</v>
      </c>
      <c r="GR518" s="62">
        <v>13.04</v>
      </c>
      <c r="GS518" s="62">
        <v>0</v>
      </c>
      <c r="GT518" s="62">
        <v>0</v>
      </c>
      <c r="GU518" s="62">
        <v>13.04</v>
      </c>
      <c r="GV518" s="62">
        <v>15</v>
      </c>
      <c r="GW518" s="62">
        <v>0.12483021113153052</v>
      </c>
      <c r="GX518" s="62">
        <v>13.04</v>
      </c>
      <c r="GY518" s="62">
        <v>0</v>
      </c>
      <c r="GZ518" s="62">
        <v>0</v>
      </c>
      <c r="HA518" s="62">
        <v>13.04</v>
      </c>
      <c r="HB518" s="62">
        <v>7055</v>
      </c>
      <c r="HC518" s="62">
        <v>57.8819520292001</v>
      </c>
      <c r="HD518" s="62">
        <v>13.04</v>
      </c>
      <c r="HE518" s="62">
        <v>0</v>
      </c>
      <c r="HF518" s="62">
        <v>0</v>
      </c>
      <c r="HG518" s="62">
        <v>0</v>
      </c>
      <c r="HH518" s="62">
        <v>0</v>
      </c>
      <c r="HI518" s="62">
        <v>0</v>
      </c>
      <c r="HJ518" s="62">
        <v>0</v>
      </c>
      <c r="HK518" s="62">
        <v>0</v>
      </c>
      <c r="HL518" s="62">
        <v>0</v>
      </c>
      <c r="HM518" s="62">
        <v>13.04</v>
      </c>
      <c r="HN518" s="62">
        <v>0</v>
      </c>
      <c r="HO518" s="62">
        <v>0</v>
      </c>
      <c r="HP518" s="62">
        <v>0</v>
      </c>
      <c r="HQ518" s="62">
        <v>0</v>
      </c>
      <c r="HR518" s="62">
        <v>0</v>
      </c>
    </row>
    <row r="519" spans="32:226" s="43" customFormat="1">
      <c r="AF519" s="54"/>
      <c r="AI519" s="43">
        <f t="shared" si="101"/>
        <v>0</v>
      </c>
      <c r="AN519" s="43">
        <v>3.2010000000000001</v>
      </c>
      <c r="AS519" s="62">
        <v>42088</v>
      </c>
      <c r="AT519" s="62">
        <v>4376.1693809307289</v>
      </c>
      <c r="AU519" s="62">
        <v>13.4</v>
      </c>
      <c r="AV519" s="62">
        <v>353300</v>
      </c>
      <c r="AW519" s="62">
        <v>250.26437634043043</v>
      </c>
      <c r="AX519" s="62">
        <v>13.04</v>
      </c>
      <c r="AY519" s="62">
        <v>130015</v>
      </c>
      <c r="AZ519" s="62">
        <v>122.83047351656079</v>
      </c>
      <c r="BA519" s="62">
        <v>13.42</v>
      </c>
      <c r="BB519" s="62">
        <v>197870</v>
      </c>
      <c r="BC519" s="62">
        <v>267.25822113937676</v>
      </c>
      <c r="BD519" s="62">
        <v>13.31</v>
      </c>
      <c r="BE519" s="62">
        <v>2195</v>
      </c>
      <c r="BF519" s="62">
        <v>2.5228950429783557</v>
      </c>
      <c r="BG519" s="62">
        <v>13.467000000000001</v>
      </c>
      <c r="BH519" s="62">
        <v>0</v>
      </c>
      <c r="BI519" s="62">
        <v>0</v>
      </c>
      <c r="BJ519" s="62">
        <v>13.52</v>
      </c>
      <c r="BK519" s="62">
        <v>325</v>
      </c>
      <c r="BL519" s="62">
        <v>0.56281186129662453</v>
      </c>
      <c r="BM519" s="62">
        <v>13.53</v>
      </c>
      <c r="BN519" s="62">
        <v>286130</v>
      </c>
      <c r="BO519" s="62">
        <v>552.27580806817878</v>
      </c>
      <c r="BP519" s="62">
        <v>13.542</v>
      </c>
      <c r="BQ519" s="62">
        <v>0</v>
      </c>
      <c r="BR519" s="62">
        <v>0</v>
      </c>
      <c r="BS519" s="62">
        <v>13.551</v>
      </c>
      <c r="BT519" s="62">
        <v>2800</v>
      </c>
      <c r="BU519" s="62">
        <v>6.356937801802891</v>
      </c>
      <c r="BV519" s="62">
        <v>13.56</v>
      </c>
      <c r="BW519" s="62">
        <v>38255</v>
      </c>
      <c r="BX519" s="62">
        <v>93.953853864865849</v>
      </c>
      <c r="BY519" s="62">
        <v>0</v>
      </c>
      <c r="BZ519" s="62">
        <v>0</v>
      </c>
      <c r="CA519" s="62">
        <v>0</v>
      </c>
      <c r="CB519" s="62">
        <v>13.553000000000001</v>
      </c>
      <c r="CC519" s="62">
        <v>3100</v>
      </c>
      <c r="CD519" s="62">
        <v>8.653221327806806</v>
      </c>
      <c r="CE519" s="62">
        <v>13.55</v>
      </c>
      <c r="CF519" s="62">
        <v>17170</v>
      </c>
      <c r="CG519" s="62">
        <v>50.912886425109278</v>
      </c>
      <c r="CH519" s="62">
        <v>0</v>
      </c>
      <c r="CI519" s="62">
        <v>0</v>
      </c>
      <c r="CJ519" s="62">
        <v>0</v>
      </c>
      <c r="CK519" s="62">
        <v>0</v>
      </c>
      <c r="CL519" s="62">
        <v>0</v>
      </c>
      <c r="CM519" s="62">
        <v>0</v>
      </c>
      <c r="CN519" s="62">
        <v>13.5</v>
      </c>
      <c r="CO519" s="62">
        <v>5270</v>
      </c>
      <c r="CP519" s="62">
        <v>18.224538964288715</v>
      </c>
      <c r="CQ519" s="62">
        <v>0</v>
      </c>
      <c r="CR519" s="62">
        <v>0</v>
      </c>
      <c r="CS519" s="62">
        <v>0</v>
      </c>
      <c r="CT519" s="62">
        <v>0</v>
      </c>
      <c r="CU519" s="62">
        <v>0</v>
      </c>
      <c r="CV519" s="62">
        <v>0</v>
      </c>
      <c r="CW519" s="62">
        <v>0</v>
      </c>
      <c r="CX519" s="62">
        <v>353300</v>
      </c>
      <c r="CY519" s="62">
        <v>1376.4633917466351</v>
      </c>
      <c r="CZ519" s="62">
        <v>0</v>
      </c>
      <c r="DA519" s="62">
        <v>0</v>
      </c>
      <c r="DB519" s="62">
        <v>0</v>
      </c>
      <c r="DC519" s="62">
        <v>0</v>
      </c>
      <c r="DD519" s="62">
        <v>0</v>
      </c>
      <c r="DE519" s="62">
        <v>0</v>
      </c>
      <c r="DF519" s="62">
        <v>13.35</v>
      </c>
      <c r="DG519" s="62">
        <v>740</v>
      </c>
      <c r="DH519" s="62">
        <v>3.1982980143593402</v>
      </c>
      <c r="DI519" s="62">
        <v>0</v>
      </c>
      <c r="DJ519" s="62">
        <v>0</v>
      </c>
      <c r="DK519" s="62">
        <v>0</v>
      </c>
      <c r="DL519" s="62">
        <v>0</v>
      </c>
      <c r="DM519" s="62">
        <v>0</v>
      </c>
      <c r="DN519" s="62">
        <v>0</v>
      </c>
      <c r="DO519" s="62">
        <v>13.31</v>
      </c>
      <c r="DP519" s="62">
        <v>11200</v>
      </c>
      <c r="DQ519" s="62">
        <v>52.648844284283896</v>
      </c>
      <c r="DR519" s="62">
        <v>0</v>
      </c>
      <c r="DS519" s="62">
        <v>0</v>
      </c>
      <c r="DT519" s="62">
        <v>0</v>
      </c>
      <c r="DU519" s="62">
        <v>0</v>
      </c>
      <c r="DV519" s="62">
        <v>0</v>
      </c>
      <c r="DW519" s="62">
        <v>0</v>
      </c>
      <c r="DX519" s="62">
        <v>13.26</v>
      </c>
      <c r="DY519" s="62">
        <v>130</v>
      </c>
      <c r="DZ519" s="62">
        <v>0.65950804196696866</v>
      </c>
      <c r="EA519" s="62"/>
      <c r="EB519" s="62"/>
      <c r="EC519" s="62"/>
      <c r="ED519" s="62"/>
      <c r="EE519" s="62"/>
      <c r="EF519" s="62"/>
      <c r="EG519" s="62">
        <v>13.21</v>
      </c>
      <c r="EH519" s="62">
        <v>59715</v>
      </c>
      <c r="EI519" s="62">
        <v>322.76498572266962</v>
      </c>
      <c r="EJ519" s="62"/>
      <c r="EK519" s="62">
        <v>0</v>
      </c>
      <c r="EL519" s="62">
        <v>0</v>
      </c>
      <c r="EM519" s="62">
        <v>0</v>
      </c>
      <c r="EN519" s="62">
        <v>0</v>
      </c>
      <c r="EO519" s="62">
        <v>0</v>
      </c>
      <c r="EP519" s="62">
        <v>13.18</v>
      </c>
      <c r="EQ519" s="62">
        <v>55</v>
      </c>
      <c r="ER519" s="62">
        <v>0.31413731179269622</v>
      </c>
      <c r="ES519" s="62">
        <v>13.18</v>
      </c>
      <c r="ET519" s="62">
        <v>2760</v>
      </c>
      <c r="EU519" s="62">
        <v>16.557150663513241</v>
      </c>
      <c r="EV519" s="62">
        <v>13.18</v>
      </c>
      <c r="EW519" s="62">
        <v>130</v>
      </c>
      <c r="EX519" s="62">
        <v>0.81478097545517492</v>
      </c>
      <c r="EY519" s="62">
        <v>13.14</v>
      </c>
      <c r="EZ519" s="62">
        <v>27375</v>
      </c>
      <c r="FA519" s="62">
        <v>178.41152624107571</v>
      </c>
      <c r="FB519" s="62">
        <v>13.11</v>
      </c>
      <c r="FC519" s="62">
        <v>70</v>
      </c>
      <c r="FD519" s="62">
        <v>0.47198633158214814</v>
      </c>
      <c r="FE519" s="62">
        <v>13.084</v>
      </c>
      <c r="FF519" s="62">
        <v>30</v>
      </c>
      <c r="FG519" s="62">
        <v>0.20858637614087383</v>
      </c>
      <c r="FH519" s="62">
        <v>13.06</v>
      </c>
      <c r="FI519" s="62">
        <v>80</v>
      </c>
      <c r="FJ519" s="62">
        <v>0.57255531516957092</v>
      </c>
      <c r="FK519" s="62">
        <v>13.04</v>
      </c>
      <c r="FL519" s="76">
        <v>2350</v>
      </c>
      <c r="FM519" s="76">
        <v>17.24020370039068</v>
      </c>
      <c r="FN519" s="76">
        <v>13.013999999999999</v>
      </c>
      <c r="FO519" s="76">
        <v>1000</v>
      </c>
      <c r="FP519" s="76">
        <v>7.4970580689452735</v>
      </c>
      <c r="FQ519" s="76">
        <v>12.992000000000001</v>
      </c>
      <c r="FR519" s="76">
        <v>0</v>
      </c>
      <c r="FS519" s="76">
        <v>0</v>
      </c>
      <c r="FT519" s="76">
        <v>12.968999999999999</v>
      </c>
      <c r="FU519" s="76">
        <v>0</v>
      </c>
      <c r="FV519" s="76">
        <v>0</v>
      </c>
      <c r="FW519" s="76">
        <v>12.95</v>
      </c>
      <c r="FX519" s="76">
        <v>123100</v>
      </c>
      <c r="FY519" s="76">
        <v>971.98187201596147</v>
      </c>
      <c r="FZ519" s="76">
        <v>12.948</v>
      </c>
      <c r="GA519" s="76">
        <v>0</v>
      </c>
      <c r="GB519" s="76">
        <v>0</v>
      </c>
      <c r="GC519" s="62">
        <v>12.946999999999999</v>
      </c>
      <c r="GD519" s="62">
        <v>0</v>
      </c>
      <c r="GE519" s="62">
        <v>0</v>
      </c>
      <c r="GF519" s="62">
        <v>12.946</v>
      </c>
      <c r="GG519" s="62">
        <v>0</v>
      </c>
      <c r="GH519" s="62">
        <v>0</v>
      </c>
      <c r="GI519" s="62">
        <v>12.94</v>
      </c>
      <c r="GJ519" s="62">
        <v>210</v>
      </c>
      <c r="GK519" s="62">
        <v>1.7243341592236454</v>
      </c>
      <c r="GL519" s="62">
        <v>12.94</v>
      </c>
      <c r="GM519" s="62">
        <v>0</v>
      </c>
      <c r="GN519" s="62">
        <v>0</v>
      </c>
      <c r="GO519" s="62">
        <v>12.94</v>
      </c>
      <c r="GP519" s="62">
        <v>2020</v>
      </c>
      <c r="GQ519" s="62">
        <v>16.862571118590072</v>
      </c>
      <c r="GR519" s="62">
        <v>12.949</v>
      </c>
      <c r="GS519" s="62">
        <v>0</v>
      </c>
      <c r="GT519" s="62">
        <v>0</v>
      </c>
      <c r="GU519" s="62">
        <v>12.957000000000001</v>
      </c>
      <c r="GV519" s="62">
        <v>30</v>
      </c>
      <c r="GW519" s="62">
        <v>0.25003709010693798</v>
      </c>
      <c r="GX519" s="62">
        <v>12.962999999999999</v>
      </c>
      <c r="GY519" s="62">
        <v>0</v>
      </c>
      <c r="GZ519" s="62">
        <v>0</v>
      </c>
      <c r="HA519" s="62">
        <v>12.97</v>
      </c>
      <c r="HB519" s="62">
        <v>4105</v>
      </c>
      <c r="HC519" s="62">
        <v>33.71152940017172</v>
      </c>
      <c r="HD519" s="62">
        <v>12.97</v>
      </c>
      <c r="HE519" s="62">
        <v>0</v>
      </c>
      <c r="HF519" s="62">
        <v>0</v>
      </c>
      <c r="HG519" s="62">
        <v>0</v>
      </c>
      <c r="HH519" s="62">
        <v>0</v>
      </c>
      <c r="HI519" s="62">
        <v>0</v>
      </c>
      <c r="HJ519" s="62">
        <v>0</v>
      </c>
      <c r="HK519" s="62">
        <v>0</v>
      </c>
      <c r="HL519" s="62">
        <v>0</v>
      </c>
      <c r="HM519" s="62">
        <v>12.97</v>
      </c>
      <c r="HN519" s="62">
        <v>0</v>
      </c>
      <c r="HO519" s="62">
        <v>0</v>
      </c>
      <c r="HP519" s="62">
        <v>0</v>
      </c>
      <c r="HQ519" s="62">
        <v>0</v>
      </c>
      <c r="HR519" s="62">
        <v>0</v>
      </c>
    </row>
    <row r="520" spans="32:226" s="43" customFormat="1">
      <c r="AF520" s="54"/>
      <c r="AI520" s="43">
        <f t="shared" si="101"/>
        <v>0</v>
      </c>
      <c r="AN520" s="43">
        <v>3.1395</v>
      </c>
      <c r="AS520" s="62">
        <v>42087</v>
      </c>
      <c r="AT520" s="62">
        <v>4601.0293348604309</v>
      </c>
      <c r="AU520" s="62">
        <v>13.44</v>
      </c>
      <c r="AV520" s="62">
        <v>384160</v>
      </c>
      <c r="AW520" s="62">
        <v>281.32972731619424</v>
      </c>
      <c r="AX520" s="62">
        <v>13.04</v>
      </c>
      <c r="AY520" s="62">
        <v>114525</v>
      </c>
      <c r="AZ520" s="62">
        <v>111.48740250821299</v>
      </c>
      <c r="BA520" s="62">
        <v>13.43</v>
      </c>
      <c r="BB520" s="62">
        <v>27225</v>
      </c>
      <c r="BC520" s="62">
        <v>37.752558128600093</v>
      </c>
      <c r="BD520" s="62">
        <v>13.3</v>
      </c>
      <c r="BE520" s="62">
        <v>550</v>
      </c>
      <c r="BF520" s="62">
        <v>0.65011111902128316</v>
      </c>
      <c r="BG520" s="62">
        <v>13.53</v>
      </c>
      <c r="BH520" s="62">
        <v>500</v>
      </c>
      <c r="BI520" s="62">
        <v>0.79330526820554648</v>
      </c>
      <c r="BJ520" s="62">
        <v>13.545999999999999</v>
      </c>
      <c r="BK520" s="62">
        <v>215</v>
      </c>
      <c r="BL520" s="62">
        <v>0.38146965934890931</v>
      </c>
      <c r="BM520" s="62">
        <v>13.56</v>
      </c>
      <c r="BN520" s="62">
        <v>216595</v>
      </c>
      <c r="BO520" s="62">
        <v>428.0209362787474</v>
      </c>
      <c r="BP520" s="62">
        <v>13.571999999999999</v>
      </c>
      <c r="BQ520" s="62">
        <v>30</v>
      </c>
      <c r="BR520" s="62">
        <v>6.4664709277288512E-2</v>
      </c>
      <c r="BS520" s="62">
        <v>13.581</v>
      </c>
      <c r="BT520" s="62">
        <v>0</v>
      </c>
      <c r="BU520" s="62">
        <v>0</v>
      </c>
      <c r="BV520" s="62">
        <v>13.59</v>
      </c>
      <c r="BW520" s="62">
        <v>15115</v>
      </c>
      <c r="BX520" s="62">
        <v>37.957887400118913</v>
      </c>
      <c r="BY520" s="62">
        <v>0</v>
      </c>
      <c r="BZ520" s="62">
        <v>0</v>
      </c>
      <c r="CA520" s="62">
        <v>0</v>
      </c>
      <c r="CB520" s="62">
        <v>13.583</v>
      </c>
      <c r="CC520" s="62">
        <v>0</v>
      </c>
      <c r="CD520" s="62">
        <v>0</v>
      </c>
      <c r="CE520" s="62">
        <v>13.58</v>
      </c>
      <c r="CF520" s="62">
        <v>20980</v>
      </c>
      <c r="CG520" s="62">
        <v>63.557672402179016</v>
      </c>
      <c r="CH520" s="62">
        <v>0</v>
      </c>
      <c r="CI520" s="62">
        <v>0</v>
      </c>
      <c r="CJ520" s="62">
        <v>0</v>
      </c>
      <c r="CK520" s="62">
        <v>0</v>
      </c>
      <c r="CL520" s="62">
        <v>0</v>
      </c>
      <c r="CM520" s="62">
        <v>0</v>
      </c>
      <c r="CN520" s="62">
        <v>13.56</v>
      </c>
      <c r="CO520" s="62">
        <v>2575</v>
      </c>
      <c r="CP520" s="62">
        <v>9.0861403653819401</v>
      </c>
      <c r="CQ520" s="62">
        <v>0</v>
      </c>
      <c r="CR520" s="62">
        <v>0</v>
      </c>
      <c r="CS520" s="62">
        <v>0</v>
      </c>
      <c r="CT520" s="62">
        <v>0</v>
      </c>
      <c r="CU520" s="62">
        <v>0</v>
      </c>
      <c r="CV520" s="62">
        <v>0</v>
      </c>
      <c r="CW520" s="62">
        <v>0</v>
      </c>
      <c r="CX520" s="62">
        <v>384160</v>
      </c>
      <c r="CY520" s="62">
        <v>1527.1871063314584</v>
      </c>
      <c r="CZ520" s="62">
        <v>0</v>
      </c>
      <c r="DA520" s="62">
        <v>0</v>
      </c>
      <c r="DB520" s="62">
        <v>0</v>
      </c>
      <c r="DC520" s="62">
        <v>0</v>
      </c>
      <c r="DD520" s="62">
        <v>0</v>
      </c>
      <c r="DE520" s="62">
        <v>0</v>
      </c>
      <c r="DF520" s="62">
        <v>13.39</v>
      </c>
      <c r="DG520" s="62">
        <v>1055</v>
      </c>
      <c r="DH520" s="62">
        <v>4.6509101504377144</v>
      </c>
      <c r="DI520" s="62">
        <v>0</v>
      </c>
      <c r="DJ520" s="62">
        <v>0</v>
      </c>
      <c r="DK520" s="62">
        <v>0</v>
      </c>
      <c r="DL520" s="62">
        <v>0</v>
      </c>
      <c r="DM520" s="62">
        <v>0</v>
      </c>
      <c r="DN520" s="62">
        <v>0</v>
      </c>
      <c r="DO520" s="62">
        <v>13.37</v>
      </c>
      <c r="DP520" s="62">
        <v>3065</v>
      </c>
      <c r="DQ520" s="62">
        <v>14.683227922950611</v>
      </c>
      <c r="DR520" s="62">
        <v>0</v>
      </c>
      <c r="DS520" s="62">
        <v>0</v>
      </c>
      <c r="DT520" s="62">
        <v>0</v>
      </c>
      <c r="DU520" s="62">
        <v>0</v>
      </c>
      <c r="DV520" s="62">
        <v>0</v>
      </c>
      <c r="DW520" s="62">
        <v>0</v>
      </c>
      <c r="DX520" s="62">
        <v>13.32</v>
      </c>
      <c r="DY520" s="62">
        <v>110</v>
      </c>
      <c r="DZ520" s="62">
        <v>0.56853198093159196</v>
      </c>
      <c r="EA520" s="62"/>
      <c r="EB520" s="62"/>
      <c r="EC520" s="62"/>
      <c r="ED520" s="62"/>
      <c r="EE520" s="62"/>
      <c r="EF520" s="62"/>
      <c r="EG520" s="62">
        <v>13.26</v>
      </c>
      <c r="EH520" s="62">
        <v>98975</v>
      </c>
      <c r="EI520" s="62">
        <v>545.05819487734539</v>
      </c>
      <c r="EJ520" s="62"/>
      <c r="EK520" s="62">
        <v>0</v>
      </c>
      <c r="EL520" s="62">
        <v>0</v>
      </c>
      <c r="EM520" s="62">
        <v>0</v>
      </c>
      <c r="EN520" s="62">
        <v>0</v>
      </c>
      <c r="EO520" s="62">
        <v>0</v>
      </c>
      <c r="EP520" s="62">
        <v>13.23</v>
      </c>
      <c r="EQ520" s="62">
        <v>70</v>
      </c>
      <c r="ER520" s="62">
        <v>0.40726092227984073</v>
      </c>
      <c r="ES520" s="62">
        <v>13.23</v>
      </c>
      <c r="ET520" s="62">
        <v>3175</v>
      </c>
      <c r="EU520" s="62">
        <v>19.397511919204035</v>
      </c>
      <c r="EV520" s="62">
        <v>13.22</v>
      </c>
      <c r="EW520" s="62">
        <v>95</v>
      </c>
      <c r="EX520" s="62">
        <v>0.60650267009596814</v>
      </c>
      <c r="EY520" s="62">
        <v>13.17</v>
      </c>
      <c r="EZ520" s="62">
        <v>36055</v>
      </c>
      <c r="FA520" s="62">
        <v>239.41902265217612</v>
      </c>
      <c r="FB520" s="62">
        <v>13.138</v>
      </c>
      <c r="FC520" s="62">
        <v>0</v>
      </c>
      <c r="FD520" s="62">
        <v>0</v>
      </c>
      <c r="FE520" s="62">
        <v>13.11</v>
      </c>
      <c r="FF520" s="62">
        <v>4910</v>
      </c>
      <c r="FG520" s="62">
        <v>34.781037791062495</v>
      </c>
      <c r="FH520" s="62">
        <v>13.077999999999999</v>
      </c>
      <c r="FI520" s="62">
        <v>90</v>
      </c>
      <c r="FJ520" s="62">
        <v>0.65642617927069424</v>
      </c>
      <c r="FK520" s="62">
        <v>13.05</v>
      </c>
      <c r="FL520" s="76">
        <v>2085</v>
      </c>
      <c r="FM520" s="76">
        <v>15.593216025894199</v>
      </c>
      <c r="FN520" s="76">
        <v>13.026999999999999</v>
      </c>
      <c r="FO520" s="76">
        <v>0</v>
      </c>
      <c r="FP520" s="76">
        <v>0</v>
      </c>
      <c r="FQ520" s="76">
        <v>13.007</v>
      </c>
      <c r="FR520" s="76">
        <v>520</v>
      </c>
      <c r="FS520" s="76">
        <v>4.0483319890396396</v>
      </c>
      <c r="FT520" s="76">
        <v>12.987</v>
      </c>
      <c r="FU520" s="76">
        <v>0</v>
      </c>
      <c r="FV520" s="76">
        <v>0</v>
      </c>
      <c r="FW520" s="76">
        <v>12.97</v>
      </c>
      <c r="FX520" s="76">
        <v>139195</v>
      </c>
      <c r="FY520" s="76">
        <v>1119.4877581982396</v>
      </c>
      <c r="FZ520" s="76">
        <v>12.965</v>
      </c>
      <c r="GA520" s="76">
        <v>0</v>
      </c>
      <c r="GB520" s="76">
        <v>0</v>
      </c>
      <c r="GC520" s="62">
        <v>12.959</v>
      </c>
      <c r="GD520" s="62">
        <v>0</v>
      </c>
      <c r="GE520" s="62">
        <v>0</v>
      </c>
      <c r="GF520" s="62">
        <v>12.954000000000001</v>
      </c>
      <c r="GG520" s="62">
        <v>0</v>
      </c>
      <c r="GH520" s="62">
        <v>0</v>
      </c>
      <c r="GI520" s="62">
        <v>12.95</v>
      </c>
      <c r="GJ520" s="62">
        <v>425</v>
      </c>
      <c r="GK520" s="62">
        <v>3.5560178369806335</v>
      </c>
      <c r="GL520" s="62">
        <v>12.95</v>
      </c>
      <c r="GM520" s="62">
        <v>0</v>
      </c>
      <c r="GN520" s="62">
        <v>0</v>
      </c>
      <c r="GO520" s="62">
        <v>12.95</v>
      </c>
      <c r="GP520" s="62">
        <v>8145</v>
      </c>
      <c r="GQ520" s="62">
        <v>69.273196781084025</v>
      </c>
      <c r="GR520" s="62">
        <v>12.956</v>
      </c>
      <c r="GS520" s="62">
        <v>0</v>
      </c>
      <c r="GT520" s="62">
        <v>0</v>
      </c>
      <c r="GU520" s="62">
        <v>12.961</v>
      </c>
      <c r="GV520" s="62">
        <v>110</v>
      </c>
      <c r="GW520" s="62">
        <v>0.93441272177964319</v>
      </c>
      <c r="GX520" s="62">
        <v>12.965999999999999</v>
      </c>
      <c r="GY520" s="62">
        <v>0</v>
      </c>
      <c r="GZ520" s="62">
        <v>0</v>
      </c>
      <c r="HA520" s="62">
        <v>12.97</v>
      </c>
      <c r="HB520" s="62">
        <v>3540</v>
      </c>
      <c r="HC520" s="62">
        <v>29.638792754913105</v>
      </c>
      <c r="HD520" s="62">
        <v>12.97</v>
      </c>
      <c r="HE520" s="62">
        <v>0</v>
      </c>
      <c r="HF520" s="62">
        <v>0</v>
      </c>
      <c r="HG520" s="62">
        <v>0</v>
      </c>
      <c r="HH520" s="62">
        <v>0</v>
      </c>
      <c r="HI520" s="62">
        <v>0</v>
      </c>
      <c r="HJ520" s="62">
        <v>0</v>
      </c>
      <c r="HK520" s="62">
        <v>0</v>
      </c>
      <c r="HL520" s="62">
        <v>0</v>
      </c>
      <c r="HM520" s="62">
        <v>12.97</v>
      </c>
      <c r="HN520" s="62">
        <v>0</v>
      </c>
      <c r="HO520" s="62">
        <v>0</v>
      </c>
      <c r="HP520" s="62">
        <v>0</v>
      </c>
      <c r="HQ520" s="62">
        <v>0</v>
      </c>
      <c r="HR520" s="62">
        <v>0</v>
      </c>
    </row>
    <row r="521" spans="32:226" s="43" customFormat="1">
      <c r="AF521" s="54"/>
      <c r="AI521" s="43">
        <f t="shared" ref="AI521:AI527" si="102">IF(ISERROR(AH521+1-1),0,AH521)</f>
        <v>0</v>
      </c>
      <c r="AN521" s="43">
        <v>3.1322999999999999</v>
      </c>
      <c r="AS521" s="62">
        <v>42086</v>
      </c>
      <c r="AT521" s="62">
        <v>3113.3414087348037</v>
      </c>
      <c r="AU521" s="62">
        <v>13.45</v>
      </c>
      <c r="AV521" s="62">
        <v>231490</v>
      </c>
      <c r="AW521" s="62">
        <v>172.3085951916924</v>
      </c>
      <c r="AX521" s="62">
        <v>13.07</v>
      </c>
      <c r="AY521" s="62">
        <v>150005</v>
      </c>
      <c r="AZ521" s="62">
        <v>147.84486633442447</v>
      </c>
      <c r="BA521" s="62">
        <v>13.47</v>
      </c>
      <c r="BB521" s="62">
        <v>78890</v>
      </c>
      <c r="BC521" s="62">
        <v>110.35678183700109</v>
      </c>
      <c r="BD521" s="62">
        <v>13.35</v>
      </c>
      <c r="BE521" s="62">
        <v>800</v>
      </c>
      <c r="BF521" s="62">
        <v>0.95516788958831211</v>
      </c>
      <c r="BG521" s="62">
        <v>13.574999999999999</v>
      </c>
      <c r="BH521" s="62">
        <v>40</v>
      </c>
      <c r="BI521" s="62">
        <v>6.3950181163739253E-2</v>
      </c>
      <c r="BJ521" s="62">
        <v>13.56</v>
      </c>
      <c r="BK521" s="62">
        <v>600</v>
      </c>
      <c r="BL521" s="62">
        <v>1.0723808883283958</v>
      </c>
      <c r="BM521" s="62">
        <v>13.6</v>
      </c>
      <c r="BN521" s="62">
        <v>143595</v>
      </c>
      <c r="BO521" s="62">
        <v>285.5430101522482</v>
      </c>
      <c r="BP521" s="62">
        <v>13.608000000000001</v>
      </c>
      <c r="BQ521" s="62">
        <v>80</v>
      </c>
      <c r="BR521" s="62">
        <v>0.17344575944316393</v>
      </c>
      <c r="BS521" s="62">
        <v>13.614000000000001</v>
      </c>
      <c r="BT521" s="62">
        <v>200</v>
      </c>
      <c r="BU521" s="62">
        <v>0.46701829346549911</v>
      </c>
      <c r="BV521" s="62">
        <v>13.62</v>
      </c>
      <c r="BW521" s="62">
        <v>16520</v>
      </c>
      <c r="BX521" s="62">
        <v>41.699988884603961</v>
      </c>
      <c r="BY521" s="62">
        <v>0</v>
      </c>
      <c r="BZ521" s="62">
        <v>0</v>
      </c>
      <c r="CA521" s="62">
        <v>0</v>
      </c>
      <c r="CB521" s="62">
        <v>13.599</v>
      </c>
      <c r="CC521" s="62">
        <v>0</v>
      </c>
      <c r="CD521" s="62">
        <v>0</v>
      </c>
      <c r="CE521" s="62">
        <v>13.59</v>
      </c>
      <c r="CF521" s="62">
        <v>14195</v>
      </c>
      <c r="CG521" s="62">
        <v>43.205963735789126</v>
      </c>
      <c r="CH521" s="62">
        <v>0</v>
      </c>
      <c r="CI521" s="62">
        <v>0</v>
      </c>
      <c r="CJ521" s="62">
        <v>0</v>
      </c>
      <c r="CK521" s="62">
        <v>0</v>
      </c>
      <c r="CL521" s="62">
        <v>0</v>
      </c>
      <c r="CM521" s="62">
        <v>0</v>
      </c>
      <c r="CN521" s="62">
        <v>13.57</v>
      </c>
      <c r="CO521" s="62">
        <v>1260</v>
      </c>
      <c r="CP521" s="62">
        <v>4.4645788573690108</v>
      </c>
      <c r="CQ521" s="62">
        <v>0</v>
      </c>
      <c r="CR521" s="62">
        <v>0</v>
      </c>
      <c r="CS521" s="62">
        <v>0</v>
      </c>
      <c r="CT521" s="62">
        <v>0</v>
      </c>
      <c r="CU521" s="62">
        <v>0</v>
      </c>
      <c r="CV521" s="62">
        <v>0</v>
      </c>
      <c r="CW521" s="62">
        <v>0</v>
      </c>
      <c r="CX521" s="62">
        <v>231490</v>
      </c>
      <c r="CY521" s="62">
        <v>923.75888376753369</v>
      </c>
      <c r="CZ521" s="62">
        <v>0</v>
      </c>
      <c r="DA521" s="62">
        <v>0</v>
      </c>
      <c r="DB521" s="62">
        <v>0</v>
      </c>
      <c r="DC521" s="62">
        <v>0</v>
      </c>
      <c r="DD521" s="62">
        <v>0</v>
      </c>
      <c r="DE521" s="62">
        <v>0</v>
      </c>
      <c r="DF521" s="62">
        <v>13.42</v>
      </c>
      <c r="DG521" s="62">
        <v>765</v>
      </c>
      <c r="DH521" s="62">
        <v>3.3824420542441209</v>
      </c>
      <c r="DI521" s="62">
        <v>0</v>
      </c>
      <c r="DJ521" s="62">
        <v>0</v>
      </c>
      <c r="DK521" s="62">
        <v>0</v>
      </c>
      <c r="DL521" s="62">
        <v>0</v>
      </c>
      <c r="DM521" s="62">
        <v>0</v>
      </c>
      <c r="DN521" s="62">
        <v>0</v>
      </c>
      <c r="DO521" s="62">
        <v>13.37</v>
      </c>
      <c r="DP521" s="62">
        <v>7775</v>
      </c>
      <c r="DQ521" s="62">
        <v>37.379393813388077</v>
      </c>
      <c r="DR521" s="62">
        <v>0</v>
      </c>
      <c r="DS521" s="62">
        <v>0</v>
      </c>
      <c r="DT521" s="62">
        <v>0</v>
      </c>
      <c r="DU521" s="62">
        <v>0</v>
      </c>
      <c r="DV521" s="62">
        <v>0</v>
      </c>
      <c r="DW521" s="62">
        <v>0</v>
      </c>
      <c r="DX521" s="62">
        <v>13.32</v>
      </c>
      <c r="DY521" s="62">
        <v>300</v>
      </c>
      <c r="DZ521" s="62">
        <v>1.55578111030229</v>
      </c>
      <c r="EA521" s="62"/>
      <c r="EB521" s="62"/>
      <c r="EC521" s="62"/>
      <c r="ED521" s="62"/>
      <c r="EE521" s="62"/>
      <c r="EF521" s="62"/>
      <c r="EG521" s="62">
        <v>13.25</v>
      </c>
      <c r="EH521" s="62">
        <v>54690</v>
      </c>
      <c r="EI521" s="62">
        <v>302.25659172561473</v>
      </c>
      <c r="EJ521" s="62"/>
      <c r="EK521" s="62">
        <v>0</v>
      </c>
      <c r="EL521" s="62">
        <v>0</v>
      </c>
      <c r="EM521" s="62">
        <v>0</v>
      </c>
      <c r="EN521" s="62">
        <v>0</v>
      </c>
      <c r="EO521" s="62">
        <v>0</v>
      </c>
      <c r="EP521" s="62">
        <v>13.234</v>
      </c>
      <c r="EQ521" s="62">
        <v>120</v>
      </c>
      <c r="ER521" s="62">
        <v>0.70024624358893284</v>
      </c>
      <c r="ES521" s="62">
        <v>13.22</v>
      </c>
      <c r="ET521" s="62">
        <v>4550</v>
      </c>
      <c r="EU521" s="62">
        <v>27.892620875301059</v>
      </c>
      <c r="EV521" s="62">
        <v>13.193</v>
      </c>
      <c r="EW521" s="62">
        <v>100</v>
      </c>
      <c r="EX521" s="62">
        <v>0.64098906058255511</v>
      </c>
      <c r="EY521" s="62">
        <v>13.17</v>
      </c>
      <c r="EZ521" s="62">
        <v>32620</v>
      </c>
      <c r="FA521" s="62">
        <v>217.23003413578749</v>
      </c>
      <c r="FB521" s="62">
        <v>13.138</v>
      </c>
      <c r="FC521" s="62">
        <v>70</v>
      </c>
      <c r="FD521" s="62">
        <v>0.48222776477240065</v>
      </c>
      <c r="FE521" s="62">
        <v>13.11</v>
      </c>
      <c r="FF521" s="62">
        <v>0</v>
      </c>
      <c r="FG521" s="62">
        <v>0</v>
      </c>
      <c r="FH521" s="62">
        <v>13.083</v>
      </c>
      <c r="FI521" s="62">
        <v>0</v>
      </c>
      <c r="FJ521" s="62">
        <v>0</v>
      </c>
      <c r="FK521" s="62">
        <v>13.058999999999999</v>
      </c>
      <c r="FL521" s="76">
        <v>420</v>
      </c>
      <c r="FM521" s="76">
        <v>3.1479478437320405</v>
      </c>
      <c r="FN521" s="76">
        <v>13.038</v>
      </c>
      <c r="FO521" s="76">
        <v>0</v>
      </c>
      <c r="FP521" s="76">
        <v>0</v>
      </c>
      <c r="FQ521" s="76">
        <v>13.02</v>
      </c>
      <c r="FR521" s="76">
        <v>105</v>
      </c>
      <c r="FS521" s="76">
        <v>0.81896366563172096</v>
      </c>
      <c r="FT521" s="76">
        <v>13.004</v>
      </c>
      <c r="FU521" s="76">
        <v>215</v>
      </c>
      <c r="FV521" s="76">
        <v>1.7062115437020646</v>
      </c>
      <c r="FW521" s="76">
        <v>12.99</v>
      </c>
      <c r="FX521" s="76">
        <v>78275</v>
      </c>
      <c r="FY521" s="76">
        <v>630.35560144388455</v>
      </c>
      <c r="FZ521" s="76">
        <v>12.987</v>
      </c>
      <c r="GA521" s="76">
        <v>0</v>
      </c>
      <c r="GB521" s="76">
        <v>0</v>
      </c>
      <c r="GC521" s="62">
        <v>12.984</v>
      </c>
      <c r="GD521" s="62">
        <v>0</v>
      </c>
      <c r="GE521" s="62">
        <v>0</v>
      </c>
      <c r="GF521" s="62">
        <v>12.981</v>
      </c>
      <c r="GG521" s="62">
        <v>0</v>
      </c>
      <c r="GH521" s="62">
        <v>0</v>
      </c>
      <c r="GI521" s="62">
        <v>12.978999999999999</v>
      </c>
      <c r="GJ521" s="62">
        <v>305</v>
      </c>
      <c r="GK521" s="62">
        <v>2.5530119896207735</v>
      </c>
      <c r="GL521" s="62">
        <v>12.974</v>
      </c>
      <c r="GM521" s="62">
        <v>0</v>
      </c>
      <c r="GN521" s="62">
        <v>0</v>
      </c>
      <c r="GO521" s="62">
        <v>12.97</v>
      </c>
      <c r="GP521" s="62">
        <v>9635</v>
      </c>
      <c r="GQ521" s="62">
        <v>82.009231614100457</v>
      </c>
      <c r="GR521" s="62">
        <v>12.97</v>
      </c>
      <c r="GS521" s="62">
        <v>0</v>
      </c>
      <c r="GT521" s="62">
        <v>0</v>
      </c>
      <c r="GU521" s="62">
        <v>12.97</v>
      </c>
      <c r="GV521" s="62">
        <v>40</v>
      </c>
      <c r="GW521" s="62">
        <v>0.3402933655666428</v>
      </c>
      <c r="GX521" s="62">
        <v>12.97</v>
      </c>
      <c r="GY521" s="62">
        <v>0</v>
      </c>
      <c r="GZ521" s="62">
        <v>0</v>
      </c>
      <c r="HA521" s="62">
        <v>12.97</v>
      </c>
      <c r="HB521" s="62">
        <v>8220</v>
      </c>
      <c r="HC521" s="62">
        <v>68.975188712333022</v>
      </c>
      <c r="HD521" s="62">
        <v>12.97</v>
      </c>
      <c r="HE521" s="62">
        <v>0</v>
      </c>
      <c r="HF521" s="62">
        <v>0</v>
      </c>
      <c r="HG521" s="62">
        <v>0</v>
      </c>
      <c r="HH521" s="62">
        <v>0</v>
      </c>
      <c r="HI521" s="62">
        <v>0</v>
      </c>
      <c r="HJ521" s="62">
        <v>0</v>
      </c>
      <c r="HK521" s="62">
        <v>0</v>
      </c>
      <c r="HL521" s="62">
        <v>0</v>
      </c>
      <c r="HM521" s="62">
        <v>12.97</v>
      </c>
      <c r="HN521" s="62">
        <v>0</v>
      </c>
      <c r="HO521" s="62">
        <v>0</v>
      </c>
      <c r="HP521" s="62">
        <v>0</v>
      </c>
      <c r="HQ521" s="62">
        <v>0</v>
      </c>
      <c r="HR521" s="62">
        <v>0</v>
      </c>
    </row>
    <row r="522" spans="32:226" s="43" customFormat="1">
      <c r="AF522" s="54"/>
      <c r="AI522" s="43">
        <f t="shared" si="102"/>
        <v>0</v>
      </c>
      <c r="AN522" s="43">
        <v>3.2307999999999999</v>
      </c>
      <c r="AS522" s="62">
        <v>42083</v>
      </c>
      <c r="AT522" s="62">
        <v>4066.3077172756725</v>
      </c>
      <c r="AU522" s="62">
        <v>13.55</v>
      </c>
      <c r="AV522" s="62">
        <v>269490</v>
      </c>
      <c r="AW522" s="62">
        <v>196.9759400519097</v>
      </c>
      <c r="AX522" s="62">
        <v>13.08</v>
      </c>
      <c r="AY522" s="62">
        <v>66185</v>
      </c>
      <c r="AZ522" s="62">
        <v>63.891665085897046</v>
      </c>
      <c r="BA522" s="62">
        <v>13.52</v>
      </c>
      <c r="BB522" s="62">
        <v>67595</v>
      </c>
      <c r="BC522" s="62">
        <v>92.24913097057707</v>
      </c>
      <c r="BD522" s="62">
        <v>13.4</v>
      </c>
      <c r="BE522" s="62">
        <v>71750</v>
      </c>
      <c r="BF522" s="62">
        <v>83.694550949653163</v>
      </c>
      <c r="BG522" s="62">
        <v>13.61</v>
      </c>
      <c r="BH522" s="62">
        <v>255</v>
      </c>
      <c r="BI522" s="62">
        <v>0.39740389275500737</v>
      </c>
      <c r="BJ522" s="62">
        <v>13.62</v>
      </c>
      <c r="BK522" s="62">
        <v>540</v>
      </c>
      <c r="BL522" s="62">
        <v>0.93974647270407896</v>
      </c>
      <c r="BM522" s="62">
        <v>13.69</v>
      </c>
      <c r="BN522" s="62">
        <v>277205</v>
      </c>
      <c r="BO522" s="62">
        <v>536.10713867705681</v>
      </c>
      <c r="BP522" s="62">
        <v>13.69</v>
      </c>
      <c r="BQ522" s="62">
        <v>395</v>
      </c>
      <c r="BR522" s="62">
        <v>0.83256189075051479</v>
      </c>
      <c r="BS522" s="62">
        <v>13.69</v>
      </c>
      <c r="BT522" s="62">
        <v>60</v>
      </c>
      <c r="BU522" s="62">
        <v>0.13616367151483194</v>
      </c>
      <c r="BV522" s="62">
        <v>13.69</v>
      </c>
      <c r="BW522" s="62">
        <v>9555</v>
      </c>
      <c r="BX522" s="62">
        <v>23.43297721372123</v>
      </c>
      <c r="BY522" s="62">
        <v>0</v>
      </c>
      <c r="BZ522" s="62">
        <v>0</v>
      </c>
      <c r="CA522" s="62">
        <v>0</v>
      </c>
      <c r="CB522" s="62">
        <v>13.676</v>
      </c>
      <c r="CC522" s="62">
        <v>95</v>
      </c>
      <c r="CD522" s="62">
        <v>0.2643583937656665</v>
      </c>
      <c r="CE522" s="62">
        <v>13.67</v>
      </c>
      <c r="CF522" s="62">
        <v>17255</v>
      </c>
      <c r="CG522" s="62">
        <v>50.969611249658556</v>
      </c>
      <c r="CH522" s="62">
        <v>0</v>
      </c>
      <c r="CI522" s="62">
        <v>0</v>
      </c>
      <c r="CJ522" s="62">
        <v>0</v>
      </c>
      <c r="CK522" s="62">
        <v>0</v>
      </c>
      <c r="CL522" s="62">
        <v>0</v>
      </c>
      <c r="CM522" s="62">
        <v>0</v>
      </c>
      <c r="CN522" s="62">
        <v>13.599</v>
      </c>
      <c r="CO522" s="62">
        <v>825</v>
      </c>
      <c r="CP522" s="62">
        <v>2.8381828518321321</v>
      </c>
      <c r="CQ522" s="62">
        <v>0</v>
      </c>
      <c r="CR522" s="62">
        <v>0</v>
      </c>
      <c r="CS522" s="62">
        <v>0</v>
      </c>
      <c r="CT522" s="62">
        <v>0</v>
      </c>
      <c r="CU522" s="62">
        <v>0</v>
      </c>
      <c r="CV522" s="62">
        <v>0</v>
      </c>
      <c r="CW522" s="62">
        <v>0</v>
      </c>
      <c r="CX522" s="62">
        <v>269490</v>
      </c>
      <c r="CY522" s="62">
        <v>1041.8674072404203</v>
      </c>
      <c r="CZ522" s="62">
        <v>0</v>
      </c>
      <c r="DA522" s="62">
        <v>0</v>
      </c>
      <c r="DB522" s="62">
        <v>0</v>
      </c>
      <c r="DC522" s="62">
        <v>0</v>
      </c>
      <c r="DD522" s="62">
        <v>0</v>
      </c>
      <c r="DE522" s="62">
        <v>0</v>
      </c>
      <c r="DF522" s="62">
        <v>13.51</v>
      </c>
      <c r="DG522" s="62">
        <v>885</v>
      </c>
      <c r="DH522" s="62">
        <v>3.7901215445970822</v>
      </c>
      <c r="DI522" s="62">
        <v>0</v>
      </c>
      <c r="DJ522" s="62">
        <v>0</v>
      </c>
      <c r="DK522" s="62">
        <v>0</v>
      </c>
      <c r="DL522" s="62">
        <v>0</v>
      </c>
      <c r="DM522" s="62">
        <v>0</v>
      </c>
      <c r="DN522" s="62">
        <v>0</v>
      </c>
      <c r="DO522" s="62">
        <v>13.48</v>
      </c>
      <c r="DP522" s="62">
        <v>4215</v>
      </c>
      <c r="DQ522" s="62">
        <v>19.608581500819433</v>
      </c>
      <c r="DR522" s="62">
        <v>0</v>
      </c>
      <c r="DS522" s="62">
        <v>0</v>
      </c>
      <c r="DT522" s="62">
        <v>0</v>
      </c>
      <c r="DU522" s="62">
        <v>0</v>
      </c>
      <c r="DV522" s="62">
        <v>0</v>
      </c>
      <c r="DW522" s="62">
        <v>0</v>
      </c>
      <c r="DX522" s="62">
        <v>13.43</v>
      </c>
      <c r="DY522" s="62">
        <v>5945</v>
      </c>
      <c r="DZ522" s="62">
        <v>29.820347680655743</v>
      </c>
      <c r="EA522" s="62"/>
      <c r="EB522" s="62"/>
      <c r="EC522" s="62"/>
      <c r="ED522" s="62"/>
      <c r="EE522" s="62"/>
      <c r="EF522" s="62"/>
      <c r="EG522" s="62">
        <v>13.37</v>
      </c>
      <c r="EH522" s="62">
        <v>52930</v>
      </c>
      <c r="EI522" s="62">
        <v>282.74657275285642</v>
      </c>
      <c r="EJ522" s="62"/>
      <c r="EK522" s="62">
        <v>0</v>
      </c>
      <c r="EL522" s="62">
        <v>0</v>
      </c>
      <c r="EM522" s="62">
        <v>0</v>
      </c>
      <c r="EN522" s="62">
        <v>0</v>
      </c>
      <c r="EO522" s="62">
        <v>0</v>
      </c>
      <c r="EP522" s="62">
        <v>13.353999999999999</v>
      </c>
      <c r="EQ522" s="62">
        <v>335</v>
      </c>
      <c r="ER522" s="62">
        <v>1.8887762867498987</v>
      </c>
      <c r="ES522" s="62">
        <v>13.34</v>
      </c>
      <c r="ET522" s="62">
        <v>1255</v>
      </c>
      <c r="EU522" s="62">
        <v>7.4306856053445411</v>
      </c>
      <c r="EV522" s="62">
        <v>13.32</v>
      </c>
      <c r="EW522" s="62">
        <v>1425</v>
      </c>
      <c r="EX522" s="62">
        <v>8.8165044282635829</v>
      </c>
      <c r="EY522" s="62">
        <v>13.27</v>
      </c>
      <c r="EZ522" s="62">
        <v>57780</v>
      </c>
      <c r="FA522" s="62">
        <v>371.69376230076182</v>
      </c>
      <c r="FB522" s="62">
        <v>13.234999999999999</v>
      </c>
      <c r="FC522" s="62">
        <v>1125</v>
      </c>
      <c r="FD522" s="62">
        <v>7.4854076975579309</v>
      </c>
      <c r="FE522" s="62">
        <v>13.22</v>
      </c>
      <c r="FF522" s="62">
        <v>2275</v>
      </c>
      <c r="FG522" s="62">
        <v>15.594222804995288</v>
      </c>
      <c r="FH522" s="62">
        <v>13.193</v>
      </c>
      <c r="FI522" s="62">
        <v>240</v>
      </c>
      <c r="FJ522" s="62">
        <v>1.6928277339727622</v>
      </c>
      <c r="FK522" s="62">
        <v>13.17</v>
      </c>
      <c r="FL522" s="76">
        <v>3235</v>
      </c>
      <c r="FM522" s="76">
        <v>23.382920606787707</v>
      </c>
      <c r="FN522" s="76">
        <v>13.15</v>
      </c>
      <c r="FO522" s="76">
        <v>200</v>
      </c>
      <c r="FP522" s="76">
        <v>1.476238952511495</v>
      </c>
      <c r="FQ522" s="76">
        <v>13.132999999999999</v>
      </c>
      <c r="FR522" s="76">
        <v>10</v>
      </c>
      <c r="FS522" s="76">
        <v>7.5167757132861696E-2</v>
      </c>
      <c r="FT522" s="76">
        <v>13.115</v>
      </c>
      <c r="FU522" s="76">
        <v>0</v>
      </c>
      <c r="FV522" s="76">
        <v>0</v>
      </c>
      <c r="FW522" s="76">
        <v>13.1</v>
      </c>
      <c r="FX522" s="76">
        <v>118135</v>
      </c>
      <c r="FY522" s="76">
        <v>916.48544857055117</v>
      </c>
      <c r="FZ522" s="76">
        <v>13.092000000000001</v>
      </c>
      <c r="GA522" s="76">
        <v>0</v>
      </c>
      <c r="GB522" s="76">
        <v>0</v>
      </c>
      <c r="GC522" s="62">
        <v>13.084</v>
      </c>
      <c r="GD522" s="62">
        <v>0</v>
      </c>
      <c r="GE522" s="62">
        <v>0</v>
      </c>
      <c r="GF522" s="62">
        <v>13.077</v>
      </c>
      <c r="GG522" s="62">
        <v>0</v>
      </c>
      <c r="GH522" s="62">
        <v>0</v>
      </c>
      <c r="GI522" s="62">
        <v>13.07</v>
      </c>
      <c r="GJ522" s="62">
        <v>805</v>
      </c>
      <c r="GK522" s="62">
        <v>6.4928335654342328</v>
      </c>
      <c r="GL522" s="62">
        <v>13.065</v>
      </c>
      <c r="GM522" s="62">
        <v>0</v>
      </c>
      <c r="GN522" s="62">
        <v>0</v>
      </c>
      <c r="GO522" s="62">
        <v>13.06</v>
      </c>
      <c r="GP522" s="62">
        <v>16470</v>
      </c>
      <c r="GQ522" s="62">
        <v>134.97162091813135</v>
      </c>
      <c r="GR522" s="62">
        <v>13.063000000000001</v>
      </c>
      <c r="GS522" s="62">
        <v>0</v>
      </c>
      <c r="GT522" s="62">
        <v>0</v>
      </c>
      <c r="GU522" s="62">
        <v>13.066000000000001</v>
      </c>
      <c r="GV522" s="62">
        <v>240</v>
      </c>
      <c r="GW522" s="62">
        <v>1.9631395774360003</v>
      </c>
      <c r="GX522" s="62">
        <v>13.068</v>
      </c>
      <c r="GY522" s="62">
        <v>0</v>
      </c>
      <c r="GZ522" s="62">
        <v>0</v>
      </c>
      <c r="HA522" s="62">
        <v>13.07</v>
      </c>
      <c r="HB522" s="62">
        <v>16915</v>
      </c>
      <c r="HC522" s="62">
        <v>136.29569837889673</v>
      </c>
      <c r="HD522" s="62">
        <v>13.07</v>
      </c>
      <c r="HE522" s="62">
        <v>0</v>
      </c>
      <c r="HF522" s="62">
        <v>0</v>
      </c>
      <c r="HG522" s="62">
        <v>0</v>
      </c>
      <c r="HH522" s="62">
        <v>0</v>
      </c>
      <c r="HI522" s="62">
        <v>0</v>
      </c>
      <c r="HJ522" s="62">
        <v>0</v>
      </c>
      <c r="HK522" s="62">
        <v>0</v>
      </c>
      <c r="HL522" s="62">
        <v>0</v>
      </c>
      <c r="HM522" s="62">
        <v>13.07</v>
      </c>
      <c r="HN522" s="62">
        <v>0</v>
      </c>
      <c r="HO522" s="62">
        <v>0</v>
      </c>
      <c r="HP522" s="62">
        <v>0</v>
      </c>
      <c r="HQ522" s="62">
        <v>0</v>
      </c>
      <c r="HR522" s="62">
        <v>0</v>
      </c>
    </row>
    <row r="523" spans="32:226" s="43" customFormat="1">
      <c r="AF523" s="54"/>
      <c r="AI523" s="43">
        <f t="shared" si="102"/>
        <v>0</v>
      </c>
      <c r="AN523" s="43">
        <v>3.2919</v>
      </c>
      <c r="AS523" s="62">
        <v>42082</v>
      </c>
      <c r="AT523" s="62">
        <v>6296.4671370191745</v>
      </c>
      <c r="AU523" s="62">
        <v>13.65</v>
      </c>
      <c r="AV523" s="62">
        <v>573650</v>
      </c>
      <c r="AW523" s="62">
        <v>416.70840887417864</v>
      </c>
      <c r="AX523" s="62">
        <v>13.12</v>
      </c>
      <c r="AY523" s="62">
        <v>141080</v>
      </c>
      <c r="AZ523" s="62">
        <v>134.96951602001047</v>
      </c>
      <c r="BA523" s="62">
        <v>13.61</v>
      </c>
      <c r="BB523" s="62">
        <v>108245</v>
      </c>
      <c r="BC523" s="62">
        <v>145.80609240044487</v>
      </c>
      <c r="BD523" s="62">
        <v>13.49</v>
      </c>
      <c r="BE523" s="62">
        <v>595</v>
      </c>
      <c r="BF523" s="62">
        <v>0.68600958231170461</v>
      </c>
      <c r="BG523" s="62">
        <v>13.71</v>
      </c>
      <c r="BH523" s="62">
        <v>475</v>
      </c>
      <c r="BI523" s="62">
        <v>0.72976659484663553</v>
      </c>
      <c r="BJ523" s="62">
        <v>13.742000000000001</v>
      </c>
      <c r="BK523" s="62">
        <v>140</v>
      </c>
      <c r="BL523" s="62">
        <v>0.23991396165066162</v>
      </c>
      <c r="BM523" s="62">
        <v>13.77</v>
      </c>
      <c r="BN523" s="62">
        <v>449105</v>
      </c>
      <c r="BO523" s="62">
        <v>855.22796684822902</v>
      </c>
      <c r="BP523" s="62">
        <v>13.778</v>
      </c>
      <c r="BQ523" s="62">
        <v>0</v>
      </c>
      <c r="BR523" s="62">
        <v>0</v>
      </c>
      <c r="BS523" s="62">
        <v>13.784000000000001</v>
      </c>
      <c r="BT523" s="62">
        <v>0</v>
      </c>
      <c r="BU523" s="62">
        <v>0</v>
      </c>
      <c r="BV523" s="62">
        <v>13.79</v>
      </c>
      <c r="BW523" s="62">
        <v>23320</v>
      </c>
      <c r="BX523" s="62">
        <v>56.216712579321971</v>
      </c>
      <c r="BY523" s="62">
        <v>0</v>
      </c>
      <c r="BZ523" s="62">
        <v>0</v>
      </c>
      <c r="CA523" s="62">
        <v>0</v>
      </c>
      <c r="CB523" s="62">
        <v>13.804</v>
      </c>
      <c r="CC523" s="62">
        <v>0</v>
      </c>
      <c r="CD523" s="62">
        <v>0</v>
      </c>
      <c r="CE523" s="62">
        <v>13.81</v>
      </c>
      <c r="CF523" s="62">
        <v>24380</v>
      </c>
      <c r="CG523" s="62">
        <v>70.664224156896609</v>
      </c>
      <c r="CH523" s="62">
        <v>0</v>
      </c>
      <c r="CI523" s="62">
        <v>0</v>
      </c>
      <c r="CJ523" s="62">
        <v>0</v>
      </c>
      <c r="CK523" s="62">
        <v>0</v>
      </c>
      <c r="CL523" s="62">
        <v>0</v>
      </c>
      <c r="CM523" s="62">
        <v>0</v>
      </c>
      <c r="CN523" s="62">
        <v>13.76</v>
      </c>
      <c r="CO523" s="62">
        <v>1120</v>
      </c>
      <c r="CP523" s="62">
        <v>3.7757811262988348</v>
      </c>
      <c r="CQ523" s="62">
        <v>0</v>
      </c>
      <c r="CR523" s="62">
        <v>0</v>
      </c>
      <c r="CS523" s="62">
        <v>0</v>
      </c>
      <c r="CT523" s="62">
        <v>0</v>
      </c>
      <c r="CU523" s="62">
        <v>0</v>
      </c>
      <c r="CV523" s="62">
        <v>0</v>
      </c>
      <c r="CW523" s="62">
        <v>0</v>
      </c>
      <c r="CX523" s="62">
        <v>573650</v>
      </c>
      <c r="CY523" s="62">
        <v>2175.0342530828484</v>
      </c>
      <c r="CZ523" s="62">
        <v>0</v>
      </c>
      <c r="DA523" s="62">
        <v>0</v>
      </c>
      <c r="DB523" s="62">
        <v>0</v>
      </c>
      <c r="DC523" s="62">
        <v>0</v>
      </c>
      <c r="DD523" s="62">
        <v>0</v>
      </c>
      <c r="DE523" s="62">
        <v>0</v>
      </c>
      <c r="DF523" s="62">
        <v>13.61</v>
      </c>
      <c r="DG523" s="62">
        <v>1585</v>
      </c>
      <c r="DH523" s="62">
        <v>6.6538134634758945</v>
      </c>
      <c r="DI523" s="62">
        <v>0</v>
      </c>
      <c r="DJ523" s="62">
        <v>0</v>
      </c>
      <c r="DK523" s="62">
        <v>0</v>
      </c>
      <c r="DL523" s="62">
        <v>0</v>
      </c>
      <c r="DM523" s="62">
        <v>0</v>
      </c>
      <c r="DN523" s="62">
        <v>0</v>
      </c>
      <c r="DO523" s="62">
        <v>13.58</v>
      </c>
      <c r="DP523" s="62">
        <v>10280</v>
      </c>
      <c r="DQ523" s="62">
        <v>46.85874125854231</v>
      </c>
      <c r="DR523" s="62">
        <v>0</v>
      </c>
      <c r="DS523" s="62">
        <v>0</v>
      </c>
      <c r="DT523" s="62">
        <v>0</v>
      </c>
      <c r="DU523" s="62">
        <v>0</v>
      </c>
      <c r="DV523" s="62">
        <v>0</v>
      </c>
      <c r="DW523" s="62">
        <v>0</v>
      </c>
      <c r="DX523" s="62">
        <v>13.53</v>
      </c>
      <c r="DY523" s="62">
        <v>620</v>
      </c>
      <c r="DZ523" s="62">
        <v>3.0459896685817616</v>
      </c>
      <c r="EA523" s="62"/>
      <c r="EB523" s="62"/>
      <c r="EC523" s="62"/>
      <c r="ED523" s="62"/>
      <c r="EE523" s="62"/>
      <c r="EF523" s="62"/>
      <c r="EG523" s="62">
        <v>13.48</v>
      </c>
      <c r="EH523" s="62">
        <v>85735</v>
      </c>
      <c r="EI523" s="62">
        <v>448.26319642158023</v>
      </c>
      <c r="EJ523" s="62"/>
      <c r="EK523" s="62">
        <v>0</v>
      </c>
      <c r="EL523" s="62">
        <v>0</v>
      </c>
      <c r="EM523" s="62">
        <v>0</v>
      </c>
      <c r="EN523" s="62">
        <v>0</v>
      </c>
      <c r="EO523" s="62">
        <v>0</v>
      </c>
      <c r="EP523" s="62">
        <v>13.46</v>
      </c>
      <c r="EQ523" s="62">
        <v>650</v>
      </c>
      <c r="ER523" s="62">
        <v>3.5862300749720499</v>
      </c>
      <c r="ES523" s="62">
        <v>13.45</v>
      </c>
      <c r="ET523" s="62">
        <v>3665</v>
      </c>
      <c r="EU523" s="62">
        <v>21.224507106588867</v>
      </c>
      <c r="EV523" s="62">
        <v>13.42</v>
      </c>
      <c r="EW523" s="62">
        <v>2200</v>
      </c>
      <c r="EX523" s="62">
        <v>13.314063831432151</v>
      </c>
      <c r="EY523" s="62">
        <v>13.38</v>
      </c>
      <c r="EZ523" s="62">
        <v>54880</v>
      </c>
      <c r="FA523" s="62">
        <v>345.07964914899657</v>
      </c>
      <c r="FB523" s="62">
        <v>13.35</v>
      </c>
      <c r="FC523" s="62">
        <v>0</v>
      </c>
      <c r="FD523" s="62">
        <v>0</v>
      </c>
      <c r="FE523" s="62">
        <v>13.324</v>
      </c>
      <c r="FF523" s="62">
        <v>465</v>
      </c>
      <c r="FG523" s="62">
        <v>3.1145482840790879</v>
      </c>
      <c r="FH523" s="62">
        <v>13.298</v>
      </c>
      <c r="FI523" s="62">
        <v>1365</v>
      </c>
      <c r="FJ523" s="62">
        <v>9.4046957238383406</v>
      </c>
      <c r="FK523" s="62">
        <v>13.276999999999999</v>
      </c>
      <c r="FL523" s="76">
        <v>8185</v>
      </c>
      <c r="FM523" s="76">
        <v>57.767923927962876</v>
      </c>
      <c r="FN523" s="76">
        <v>13.257999999999999</v>
      </c>
      <c r="FO523" s="76">
        <v>510</v>
      </c>
      <c r="FP523" s="76">
        <v>3.6745023832638757</v>
      </c>
      <c r="FQ523" s="76">
        <v>13.241</v>
      </c>
      <c r="FR523" s="76">
        <v>0</v>
      </c>
      <c r="FS523" s="76">
        <v>0</v>
      </c>
      <c r="FT523" s="76">
        <v>13.224</v>
      </c>
      <c r="FU523" s="76">
        <v>0</v>
      </c>
      <c r="FV523" s="76">
        <v>0</v>
      </c>
      <c r="FW523" s="76">
        <v>13.21</v>
      </c>
      <c r="FX523" s="76">
        <v>170765</v>
      </c>
      <c r="FY523" s="76">
        <v>1291.9320802684599</v>
      </c>
      <c r="FZ523" s="76">
        <v>13.207000000000001</v>
      </c>
      <c r="GA523" s="76">
        <v>0</v>
      </c>
      <c r="GB523" s="76">
        <v>0</v>
      </c>
      <c r="GC523" s="62">
        <v>13.205</v>
      </c>
      <c r="GD523" s="62">
        <v>0</v>
      </c>
      <c r="GE523" s="62">
        <v>0</v>
      </c>
      <c r="GF523" s="62">
        <v>13.202</v>
      </c>
      <c r="GG523" s="62">
        <v>0</v>
      </c>
      <c r="GH523" s="62">
        <v>0</v>
      </c>
      <c r="GI523" s="62">
        <v>13.2</v>
      </c>
      <c r="GJ523" s="62">
        <v>1550</v>
      </c>
      <c r="GK523" s="62">
        <v>12.161952848090026</v>
      </c>
      <c r="GL523" s="62">
        <v>13.195</v>
      </c>
      <c r="GM523" s="62">
        <v>0</v>
      </c>
      <c r="GN523" s="62">
        <v>0</v>
      </c>
      <c r="GO523" s="62">
        <v>13.19</v>
      </c>
      <c r="GP523" s="62">
        <v>4025</v>
      </c>
      <c r="GQ523" s="62">
        <v>32.049255665840555</v>
      </c>
      <c r="GR523" s="62">
        <v>13.180999999999999</v>
      </c>
      <c r="GS523" s="62">
        <v>0</v>
      </c>
      <c r="GT523" s="62">
        <v>0</v>
      </c>
      <c r="GU523" s="62">
        <v>13.173</v>
      </c>
      <c r="GV523" s="62">
        <v>1525</v>
      </c>
      <c r="GW523" s="62">
        <v>12.129838177935563</v>
      </c>
      <c r="GX523" s="62">
        <v>13.167</v>
      </c>
      <c r="GY523" s="62">
        <v>0</v>
      </c>
      <c r="GZ523" s="62">
        <v>0</v>
      </c>
      <c r="HA523" s="62">
        <v>13.16</v>
      </c>
      <c r="HB523" s="62">
        <v>16090</v>
      </c>
      <c r="HC523" s="62">
        <v>126.14750353849617</v>
      </c>
      <c r="HD523" s="62">
        <v>13.16</v>
      </c>
      <c r="HE523" s="62">
        <v>0</v>
      </c>
      <c r="HF523" s="62">
        <v>0</v>
      </c>
      <c r="HG523" s="62">
        <v>0</v>
      </c>
      <c r="HH523" s="62">
        <v>0</v>
      </c>
      <c r="HI523" s="62">
        <v>0</v>
      </c>
      <c r="HJ523" s="62">
        <v>0</v>
      </c>
      <c r="HK523" s="62">
        <v>0</v>
      </c>
      <c r="HL523" s="62">
        <v>0</v>
      </c>
      <c r="HM523" s="62">
        <v>13.16</v>
      </c>
      <c r="HN523" s="62">
        <v>0</v>
      </c>
      <c r="HO523" s="62">
        <v>0</v>
      </c>
      <c r="HP523" s="62">
        <v>0</v>
      </c>
      <c r="HQ523" s="62">
        <v>0</v>
      </c>
      <c r="HR523" s="62">
        <v>0</v>
      </c>
    </row>
    <row r="524" spans="32:226" s="43" customFormat="1">
      <c r="AF524" s="54"/>
      <c r="AI524" s="43">
        <f t="shared" si="102"/>
        <v>0</v>
      </c>
      <c r="AN524" s="43">
        <v>3.2107000000000001</v>
      </c>
      <c r="AS524" s="62">
        <v>42081</v>
      </c>
      <c r="AT524" s="62">
        <v>5470.7700041673043</v>
      </c>
      <c r="AU524" s="62">
        <v>13.42</v>
      </c>
      <c r="AV524" s="62">
        <v>394655</v>
      </c>
      <c r="AW524" s="62">
        <v>298.69956038116834</v>
      </c>
      <c r="AX524" s="62">
        <v>13.1</v>
      </c>
      <c r="AY524" s="62">
        <v>141055</v>
      </c>
      <c r="AZ524" s="62">
        <v>139.79597429829107</v>
      </c>
      <c r="BA524" s="62">
        <v>13.51</v>
      </c>
      <c r="BB524" s="62">
        <v>89465</v>
      </c>
      <c r="BC524" s="62">
        <v>124.57187408630482</v>
      </c>
      <c r="BD524" s="62">
        <v>13.42</v>
      </c>
      <c r="BE524" s="62">
        <v>1000</v>
      </c>
      <c r="BF524" s="62">
        <v>1.1928710038146442</v>
      </c>
      <c r="BG524" s="62">
        <v>13.56</v>
      </c>
      <c r="BH524" s="62">
        <v>1200</v>
      </c>
      <c r="BI524" s="62">
        <v>1.9054047504459777</v>
      </c>
      <c r="BJ524" s="62">
        <v>13.608000000000001</v>
      </c>
      <c r="BK524" s="62">
        <v>2020</v>
      </c>
      <c r="BL524" s="62">
        <v>3.574572816613804</v>
      </c>
      <c r="BM524" s="62">
        <v>13.65</v>
      </c>
      <c r="BN524" s="62">
        <v>394215</v>
      </c>
      <c r="BO524" s="62">
        <v>774.62356509281926</v>
      </c>
      <c r="BP524" s="62">
        <v>13.654</v>
      </c>
      <c r="BQ524" s="62">
        <v>50</v>
      </c>
      <c r="BR524" s="62">
        <v>0.10697476642584063</v>
      </c>
      <c r="BS524" s="62">
        <v>13.657</v>
      </c>
      <c r="BT524" s="62">
        <v>2825</v>
      </c>
      <c r="BU524" s="62">
        <v>6.502670791880119</v>
      </c>
      <c r="BV524" s="62">
        <v>13.66</v>
      </c>
      <c r="BW524" s="62">
        <v>35745</v>
      </c>
      <c r="BX524" s="62">
        <v>88.849349476252172</v>
      </c>
      <c r="BY524" s="62">
        <v>0</v>
      </c>
      <c r="BZ524" s="62">
        <v>0</v>
      </c>
      <c r="CA524" s="62">
        <v>0</v>
      </c>
      <c r="CB524" s="62">
        <v>13.638999999999999</v>
      </c>
      <c r="CC524" s="62">
        <v>0</v>
      </c>
      <c r="CD524" s="62">
        <v>0</v>
      </c>
      <c r="CE524" s="62">
        <v>13.63</v>
      </c>
      <c r="CF524" s="62">
        <v>46050</v>
      </c>
      <c r="CG524" s="62">
        <v>137.69977226704813</v>
      </c>
      <c r="CH524" s="62">
        <v>0</v>
      </c>
      <c r="CI524" s="62">
        <v>0</v>
      </c>
      <c r="CJ524" s="62">
        <v>0</v>
      </c>
      <c r="CK524" s="62">
        <v>0</v>
      </c>
      <c r="CL524" s="62">
        <v>0</v>
      </c>
      <c r="CM524" s="62">
        <v>0</v>
      </c>
      <c r="CN524" s="62">
        <v>13.56</v>
      </c>
      <c r="CO524" s="62">
        <v>1670</v>
      </c>
      <c r="CP524" s="62">
        <v>5.8102084981612672</v>
      </c>
      <c r="CQ524" s="62">
        <v>0</v>
      </c>
      <c r="CR524" s="62">
        <v>0</v>
      </c>
      <c r="CS524" s="62">
        <v>0</v>
      </c>
      <c r="CT524" s="62">
        <v>0</v>
      </c>
      <c r="CU524" s="62">
        <v>0</v>
      </c>
      <c r="CV524" s="62">
        <v>0</v>
      </c>
      <c r="CW524" s="62">
        <v>0</v>
      </c>
      <c r="CX524" s="62">
        <v>394655</v>
      </c>
      <c r="CY524" s="62">
        <v>1545.5396125727766</v>
      </c>
      <c r="CZ524" s="62">
        <v>0</v>
      </c>
      <c r="DA524" s="62">
        <v>0</v>
      </c>
      <c r="DB524" s="62">
        <v>0</v>
      </c>
      <c r="DC524" s="62">
        <v>0</v>
      </c>
      <c r="DD524" s="62">
        <v>0</v>
      </c>
      <c r="DE524" s="62">
        <v>0</v>
      </c>
      <c r="DF524" s="62">
        <v>13.36</v>
      </c>
      <c r="DG524" s="62">
        <v>3850</v>
      </c>
      <c r="DH524" s="62">
        <v>16.706403644976294</v>
      </c>
      <c r="DI524" s="62">
        <v>0</v>
      </c>
      <c r="DJ524" s="62">
        <v>0</v>
      </c>
      <c r="DK524" s="62">
        <v>0</v>
      </c>
      <c r="DL524" s="62">
        <v>0</v>
      </c>
      <c r="DM524" s="62">
        <v>0</v>
      </c>
      <c r="DN524" s="62">
        <v>0</v>
      </c>
      <c r="DO524" s="62">
        <v>13.31</v>
      </c>
      <c r="DP524" s="62">
        <v>19330</v>
      </c>
      <c r="DQ524" s="62">
        <v>91.160113668018624</v>
      </c>
      <c r="DR524" s="62">
        <v>0</v>
      </c>
      <c r="DS524" s="62">
        <v>0</v>
      </c>
      <c r="DT524" s="62">
        <v>0</v>
      </c>
      <c r="DU524" s="62">
        <v>0</v>
      </c>
      <c r="DV524" s="62">
        <v>0</v>
      </c>
      <c r="DW524" s="62">
        <v>0</v>
      </c>
      <c r="DX524" s="62">
        <v>13.25</v>
      </c>
      <c r="DY524" s="62">
        <v>705</v>
      </c>
      <c r="DZ524" s="62">
        <v>3.5861301061905486</v>
      </c>
      <c r="EA524" s="62"/>
      <c r="EB524" s="62"/>
      <c r="EC524" s="62"/>
      <c r="ED524" s="62"/>
      <c r="EE524" s="62"/>
      <c r="EF524" s="62"/>
      <c r="EG524" s="62">
        <v>13.17</v>
      </c>
      <c r="EH524" s="62">
        <v>115115</v>
      </c>
      <c r="EI524" s="62">
        <v>624.08641363962397</v>
      </c>
      <c r="EJ524" s="62"/>
      <c r="EK524" s="62">
        <v>0</v>
      </c>
      <c r="EL524" s="62">
        <v>0</v>
      </c>
      <c r="EM524" s="62">
        <v>0</v>
      </c>
      <c r="EN524" s="62">
        <v>0</v>
      </c>
      <c r="EO524" s="62">
        <v>0</v>
      </c>
      <c r="EP524" s="62">
        <v>13.148999999999999</v>
      </c>
      <c r="EQ524" s="62">
        <v>0</v>
      </c>
      <c r="ER524" s="62">
        <v>0</v>
      </c>
      <c r="ES524" s="62">
        <v>13.13</v>
      </c>
      <c r="ET524" s="62">
        <v>7805</v>
      </c>
      <c r="EU524" s="62">
        <v>46.938717189391127</v>
      </c>
      <c r="EV524" s="62">
        <v>13.086</v>
      </c>
      <c r="EW524" s="62">
        <v>10</v>
      </c>
      <c r="EX524" s="62">
        <v>6.2921820505016143E-2</v>
      </c>
      <c r="EY524" s="62">
        <v>13.05</v>
      </c>
      <c r="EZ524" s="62">
        <v>35690</v>
      </c>
      <c r="FA524" s="62">
        <v>233.44133198527783</v>
      </c>
      <c r="FB524" s="62">
        <v>13.01</v>
      </c>
      <c r="FC524" s="62">
        <v>1060</v>
      </c>
      <c r="FD524" s="62">
        <v>7.1752997862882557</v>
      </c>
      <c r="FE524" s="62">
        <v>12.973000000000001</v>
      </c>
      <c r="FF524" s="62">
        <v>5</v>
      </c>
      <c r="FG524" s="62">
        <v>3.4916609741740927E-2</v>
      </c>
      <c r="FH524" s="62">
        <v>12.939</v>
      </c>
      <c r="FI524" s="62">
        <v>0</v>
      </c>
      <c r="FJ524" s="62">
        <v>0</v>
      </c>
      <c r="FK524" s="62">
        <v>12.91</v>
      </c>
      <c r="FL524" s="76">
        <v>1115</v>
      </c>
      <c r="FM524" s="76">
        <v>8.2238157574454736</v>
      </c>
      <c r="FN524" s="76">
        <v>12.884</v>
      </c>
      <c r="FO524" s="76">
        <v>295</v>
      </c>
      <c r="FP524" s="76">
        <v>2.2236870289454815</v>
      </c>
      <c r="FQ524" s="76">
        <v>12.862</v>
      </c>
      <c r="FR524" s="76">
        <v>0</v>
      </c>
      <c r="FS524" s="76">
        <v>0</v>
      </c>
      <c r="FT524" s="76">
        <v>12.839</v>
      </c>
      <c r="FU524" s="76">
        <v>0</v>
      </c>
      <c r="FV524" s="76">
        <v>0</v>
      </c>
      <c r="FW524" s="76">
        <v>12.82</v>
      </c>
      <c r="FX524" s="76">
        <v>134515</v>
      </c>
      <c r="FY524" s="76">
        <v>1068.2904180644209</v>
      </c>
      <c r="FZ524" s="76">
        <v>12.818</v>
      </c>
      <c r="GA524" s="76">
        <v>0</v>
      </c>
      <c r="GB524" s="76">
        <v>0</v>
      </c>
      <c r="GC524" s="62">
        <v>12.817</v>
      </c>
      <c r="GD524" s="62">
        <v>0</v>
      </c>
      <c r="GE524" s="62">
        <v>0</v>
      </c>
      <c r="GF524" s="62">
        <v>12.816000000000001</v>
      </c>
      <c r="GG524" s="62">
        <v>0</v>
      </c>
      <c r="GH524" s="62">
        <v>0</v>
      </c>
      <c r="GI524" s="62">
        <v>12.814</v>
      </c>
      <c r="GJ524" s="62">
        <v>2110</v>
      </c>
      <c r="GK524" s="62">
        <v>17.432601982186736</v>
      </c>
      <c r="GL524" s="62">
        <v>12.811999999999999</v>
      </c>
      <c r="GM524" s="62">
        <v>0</v>
      </c>
      <c r="GN524" s="62">
        <v>0</v>
      </c>
      <c r="GO524" s="62">
        <v>12.81</v>
      </c>
      <c r="GP524" s="62">
        <v>12795</v>
      </c>
      <c r="GQ524" s="62">
        <v>107.5831463943054</v>
      </c>
      <c r="GR524" s="62">
        <v>12.818999999999999</v>
      </c>
      <c r="GS524" s="62">
        <v>0</v>
      </c>
      <c r="GT524" s="62">
        <v>0</v>
      </c>
      <c r="GU524" s="62">
        <v>12.827</v>
      </c>
      <c r="GV524" s="62">
        <v>530</v>
      </c>
      <c r="GW524" s="62">
        <v>4.4530452431006777</v>
      </c>
      <c r="GX524" s="62">
        <v>12.833</v>
      </c>
      <c r="GY524" s="62">
        <v>0</v>
      </c>
      <c r="GZ524" s="62">
        <v>0</v>
      </c>
      <c r="HA524" s="62">
        <v>12.84</v>
      </c>
      <c r="HB524" s="62">
        <v>13335</v>
      </c>
      <c r="HC524" s="62">
        <v>110.49863044488364</v>
      </c>
      <c r="HD524" s="62">
        <v>12.84</v>
      </c>
      <c r="HE524" s="62">
        <v>0</v>
      </c>
      <c r="HF524" s="62">
        <v>0</v>
      </c>
      <c r="HG524" s="62">
        <v>0</v>
      </c>
      <c r="HH524" s="62">
        <v>0</v>
      </c>
      <c r="HI524" s="62">
        <v>0</v>
      </c>
      <c r="HJ524" s="62">
        <v>0</v>
      </c>
      <c r="HK524" s="62">
        <v>0</v>
      </c>
      <c r="HL524" s="62">
        <v>0</v>
      </c>
      <c r="HM524" s="62">
        <v>12.84</v>
      </c>
      <c r="HN524" s="62">
        <v>0</v>
      </c>
      <c r="HO524" s="62">
        <v>0</v>
      </c>
      <c r="HP524" s="62">
        <v>0</v>
      </c>
      <c r="HQ524" s="62">
        <v>0</v>
      </c>
      <c r="HR524" s="62">
        <v>0</v>
      </c>
    </row>
    <row r="525" spans="32:226" s="43" customFormat="1">
      <c r="AF525" s="54"/>
      <c r="AI525" s="43">
        <f t="shared" si="102"/>
        <v>0</v>
      </c>
      <c r="AN525" s="43">
        <v>3.2397</v>
      </c>
      <c r="AS525" s="62">
        <v>42080</v>
      </c>
      <c r="AT525" s="62">
        <v>4082.1512159912686</v>
      </c>
      <c r="AU525" s="62">
        <v>13.59</v>
      </c>
      <c r="AV525" s="62">
        <v>288560</v>
      </c>
      <c r="AW525" s="62">
        <v>218.91851539091846</v>
      </c>
      <c r="AX525" s="62">
        <v>13.12</v>
      </c>
      <c r="AY525" s="62">
        <v>110540</v>
      </c>
      <c r="AZ525" s="62">
        <v>109.63519703914314</v>
      </c>
      <c r="BA525" s="62">
        <v>13.58</v>
      </c>
      <c r="BB525" s="62">
        <v>36880</v>
      </c>
      <c r="BC525" s="62">
        <v>51.189212183732216</v>
      </c>
      <c r="BD525" s="62">
        <v>13.473000000000001</v>
      </c>
      <c r="BE525" s="62">
        <v>0</v>
      </c>
      <c r="BF525" s="62">
        <v>0</v>
      </c>
      <c r="BG525" s="62">
        <v>13.656000000000001</v>
      </c>
      <c r="BH525" s="62">
        <v>0</v>
      </c>
      <c r="BI525" s="62">
        <v>0</v>
      </c>
      <c r="BJ525" s="62">
        <v>13.712</v>
      </c>
      <c r="BK525" s="62">
        <v>1330</v>
      </c>
      <c r="BL525" s="62">
        <v>2.3407382491182389</v>
      </c>
      <c r="BM525" s="62">
        <v>13.76</v>
      </c>
      <c r="BN525" s="62">
        <v>235200</v>
      </c>
      <c r="BO525" s="62">
        <v>459.28271314796655</v>
      </c>
      <c r="BP525" s="62">
        <v>13.771000000000001</v>
      </c>
      <c r="BQ525" s="62">
        <v>400</v>
      </c>
      <c r="BR525" s="62">
        <v>0.8499170738002807</v>
      </c>
      <c r="BS525" s="62">
        <v>13.78</v>
      </c>
      <c r="BT525" s="62">
        <v>460</v>
      </c>
      <c r="BU525" s="62">
        <v>1.0509975103220373</v>
      </c>
      <c r="BV525" s="62">
        <v>13.79</v>
      </c>
      <c r="BW525" s="62">
        <v>28550</v>
      </c>
      <c r="BX525" s="62">
        <v>70.399167389785518</v>
      </c>
      <c r="BY525" s="62">
        <v>0</v>
      </c>
      <c r="BZ525" s="62">
        <v>0</v>
      </c>
      <c r="CA525" s="62">
        <v>0</v>
      </c>
      <c r="CB525" s="62">
        <v>13.762</v>
      </c>
      <c r="CC525" s="62">
        <v>5000</v>
      </c>
      <c r="CD525" s="62">
        <v>13.969475247663249</v>
      </c>
      <c r="CE525" s="62">
        <v>13.75</v>
      </c>
      <c r="CF525" s="62">
        <v>27415</v>
      </c>
      <c r="CG525" s="62">
        <v>81.255978191911467</v>
      </c>
      <c r="CH525" s="62">
        <v>0</v>
      </c>
      <c r="CI525" s="62">
        <v>0</v>
      </c>
      <c r="CJ525" s="62">
        <v>0</v>
      </c>
      <c r="CK525" s="62">
        <v>0</v>
      </c>
      <c r="CL525" s="62">
        <v>0</v>
      </c>
      <c r="CM525" s="62">
        <v>0</v>
      </c>
      <c r="CN525" s="62">
        <v>13.654999999999999</v>
      </c>
      <c r="CO525" s="62">
        <v>8735</v>
      </c>
      <c r="CP525" s="62">
        <v>30.116447752768057</v>
      </c>
      <c r="CQ525" s="62">
        <v>0</v>
      </c>
      <c r="CR525" s="62">
        <v>0</v>
      </c>
      <c r="CS525" s="62">
        <v>0</v>
      </c>
      <c r="CT525" s="62">
        <v>0</v>
      </c>
      <c r="CU525" s="62">
        <v>0</v>
      </c>
      <c r="CV525" s="62">
        <v>0</v>
      </c>
      <c r="CW525" s="62">
        <v>0</v>
      </c>
      <c r="CX525" s="62">
        <v>288560</v>
      </c>
      <c r="CY525" s="62">
        <v>1117.1874052953954</v>
      </c>
      <c r="CZ525" s="62">
        <v>0</v>
      </c>
      <c r="DA525" s="62">
        <v>0</v>
      </c>
      <c r="DB525" s="62">
        <v>0</v>
      </c>
      <c r="DC525" s="62">
        <v>0</v>
      </c>
      <c r="DD525" s="62">
        <v>0</v>
      </c>
      <c r="DE525" s="62">
        <v>0</v>
      </c>
      <c r="DF525" s="62">
        <v>13.52</v>
      </c>
      <c r="DG525" s="62">
        <v>2775</v>
      </c>
      <c r="DH525" s="62">
        <v>11.899912997289704</v>
      </c>
      <c r="DI525" s="62">
        <v>0</v>
      </c>
      <c r="DJ525" s="62">
        <v>0</v>
      </c>
      <c r="DK525" s="62">
        <v>0</v>
      </c>
      <c r="DL525" s="62">
        <v>0</v>
      </c>
      <c r="DM525" s="62">
        <v>0</v>
      </c>
      <c r="DN525" s="62">
        <v>0</v>
      </c>
      <c r="DO525" s="62">
        <v>13.48</v>
      </c>
      <c r="DP525" s="62">
        <v>16455</v>
      </c>
      <c r="DQ525" s="62">
        <v>76.624177122136189</v>
      </c>
      <c r="DR525" s="62">
        <v>0</v>
      </c>
      <c r="DS525" s="62">
        <v>0</v>
      </c>
      <c r="DT525" s="62">
        <v>0</v>
      </c>
      <c r="DU525" s="62">
        <v>0</v>
      </c>
      <c r="DV525" s="62">
        <v>0</v>
      </c>
      <c r="DW525" s="62">
        <v>0</v>
      </c>
      <c r="DX525" s="62">
        <v>13.44</v>
      </c>
      <c r="DY525" s="62">
        <v>120</v>
      </c>
      <c r="DZ525" s="62">
        <v>0.60200606597269146</v>
      </c>
      <c r="EA525" s="62"/>
      <c r="EB525" s="62"/>
      <c r="EC525" s="62"/>
      <c r="ED525" s="62"/>
      <c r="EE525" s="62"/>
      <c r="EF525" s="62"/>
      <c r="EG525" s="62">
        <v>13.36</v>
      </c>
      <c r="EH525" s="62">
        <v>66495</v>
      </c>
      <c r="EI525" s="62">
        <v>355.34352683420627</v>
      </c>
      <c r="EJ525" s="62"/>
      <c r="EK525" s="62">
        <v>0</v>
      </c>
      <c r="EL525" s="62">
        <v>0</v>
      </c>
      <c r="EM525" s="62">
        <v>0</v>
      </c>
      <c r="EN525" s="62">
        <v>0</v>
      </c>
      <c r="EO525" s="62">
        <v>0</v>
      </c>
      <c r="EP525" s="62">
        <v>13.33</v>
      </c>
      <c r="EQ525" s="62">
        <v>180</v>
      </c>
      <c r="ER525" s="62">
        <v>1.0154269138225256</v>
      </c>
      <c r="ES525" s="62">
        <v>13.3</v>
      </c>
      <c r="ET525" s="62">
        <v>8980</v>
      </c>
      <c r="EU525" s="62">
        <v>53.217768011956835</v>
      </c>
      <c r="EV525" s="62">
        <v>13.28</v>
      </c>
      <c r="EW525" s="62">
        <v>60</v>
      </c>
      <c r="EX525" s="62">
        <v>0.37149575074653202</v>
      </c>
      <c r="EY525" s="62">
        <v>13.23</v>
      </c>
      <c r="EZ525" s="62">
        <v>32570</v>
      </c>
      <c r="FA525" s="62">
        <v>209.64813187047625</v>
      </c>
      <c r="FB525" s="62">
        <v>13.17</v>
      </c>
      <c r="FC525" s="62">
        <v>1185</v>
      </c>
      <c r="FD525" s="62">
        <v>7.8973990972791706</v>
      </c>
      <c r="FE525" s="62">
        <v>13.134</v>
      </c>
      <c r="FF525" s="62">
        <v>70</v>
      </c>
      <c r="FG525" s="62">
        <v>0.48105528679567217</v>
      </c>
      <c r="FH525" s="62">
        <v>13.1</v>
      </c>
      <c r="FI525" s="62">
        <v>0</v>
      </c>
      <c r="FJ525" s="62">
        <v>0</v>
      </c>
      <c r="FK525" s="62">
        <v>13.07</v>
      </c>
      <c r="FL525" s="76">
        <v>4130</v>
      </c>
      <c r="FM525" s="76">
        <v>29.953104874861943</v>
      </c>
      <c r="FN525" s="76">
        <v>13.042</v>
      </c>
      <c r="FO525" s="76">
        <v>260</v>
      </c>
      <c r="FP525" s="76">
        <v>1.9266158542219074</v>
      </c>
      <c r="FQ525" s="76">
        <v>13.016</v>
      </c>
      <c r="FR525" s="76">
        <v>0</v>
      </c>
      <c r="FS525" s="76">
        <v>0</v>
      </c>
      <c r="FT525" s="76">
        <v>12.992000000000001</v>
      </c>
      <c r="FU525" s="76">
        <v>0</v>
      </c>
      <c r="FV525" s="76">
        <v>0</v>
      </c>
      <c r="FW525" s="76">
        <v>12.97</v>
      </c>
      <c r="FX525" s="76">
        <v>126150</v>
      </c>
      <c r="FY525" s="76">
        <v>984.19871890222714</v>
      </c>
      <c r="FZ525" s="76">
        <v>12.97</v>
      </c>
      <c r="GA525" s="76">
        <v>0</v>
      </c>
      <c r="GB525" s="76">
        <v>0</v>
      </c>
      <c r="GC525" s="62">
        <v>12.97</v>
      </c>
      <c r="GD525" s="62">
        <v>0</v>
      </c>
      <c r="GE525" s="62">
        <v>0</v>
      </c>
      <c r="GF525" s="62">
        <v>12.97</v>
      </c>
      <c r="GG525" s="62">
        <v>0</v>
      </c>
      <c r="GH525" s="62">
        <v>0</v>
      </c>
      <c r="GI525" s="62">
        <v>12.97</v>
      </c>
      <c r="GJ525" s="62">
        <v>895</v>
      </c>
      <c r="GK525" s="62">
        <v>7.2507287846391737</v>
      </c>
      <c r="GL525" s="62">
        <v>12.97</v>
      </c>
      <c r="GM525" s="62">
        <v>0</v>
      </c>
      <c r="GN525" s="62">
        <v>0</v>
      </c>
      <c r="GO525" s="62">
        <v>12.97</v>
      </c>
      <c r="GP525" s="62">
        <v>14570</v>
      </c>
      <c r="GQ525" s="62">
        <v>119.91597091214952</v>
      </c>
      <c r="GR525" s="62">
        <v>12.978999999999999</v>
      </c>
      <c r="GS525" s="62">
        <v>0</v>
      </c>
      <c r="GT525" s="62">
        <v>0</v>
      </c>
      <c r="GU525" s="62">
        <v>12.987</v>
      </c>
      <c r="GV525" s="62">
        <v>170</v>
      </c>
      <c r="GW525" s="62">
        <v>1.3960824444274234</v>
      </c>
      <c r="GX525" s="62">
        <v>12.993</v>
      </c>
      <c r="GY525" s="62">
        <v>0</v>
      </c>
      <c r="GZ525" s="62">
        <v>0</v>
      </c>
      <c r="HA525" s="62">
        <v>13</v>
      </c>
      <c r="HB525" s="62">
        <v>7940</v>
      </c>
      <c r="HC525" s="62">
        <v>64.213329795535557</v>
      </c>
      <c r="HD525" s="62">
        <v>13</v>
      </c>
      <c r="HE525" s="62">
        <v>0</v>
      </c>
      <c r="HF525" s="62">
        <v>0</v>
      </c>
      <c r="HG525" s="62">
        <v>0</v>
      </c>
      <c r="HH525" s="62">
        <v>0</v>
      </c>
      <c r="HI525" s="62">
        <v>0</v>
      </c>
      <c r="HJ525" s="62">
        <v>0</v>
      </c>
      <c r="HK525" s="62">
        <v>0</v>
      </c>
      <c r="HL525" s="62">
        <v>0</v>
      </c>
      <c r="HM525" s="62">
        <v>13</v>
      </c>
      <c r="HN525" s="62">
        <v>0</v>
      </c>
      <c r="HO525" s="62">
        <v>0</v>
      </c>
      <c r="HP525" s="62">
        <v>0</v>
      </c>
      <c r="HQ525" s="62">
        <v>0</v>
      </c>
      <c r="HR525" s="62">
        <v>0</v>
      </c>
    </row>
    <row r="526" spans="32:226" s="43" customFormat="1">
      <c r="AF526" s="54"/>
      <c r="AI526" s="43">
        <f t="shared" si="102"/>
        <v>0</v>
      </c>
      <c r="AN526" s="43">
        <v>3.2456999999999998</v>
      </c>
      <c r="AS526" s="62">
        <v>42079</v>
      </c>
      <c r="AT526" s="62">
        <v>2420.0242002744662</v>
      </c>
      <c r="AU526" s="62">
        <v>13.8</v>
      </c>
      <c r="AV526" s="62">
        <v>202510</v>
      </c>
      <c r="AW526" s="62">
        <v>155.0032473718411</v>
      </c>
      <c r="AX526" s="62">
        <v>13.14</v>
      </c>
      <c r="AY526" s="62">
        <v>85705</v>
      </c>
      <c r="AZ526" s="62">
        <v>85.667251367319381</v>
      </c>
      <c r="BA526" s="62">
        <v>13.65</v>
      </c>
      <c r="BB526" s="62">
        <v>35675</v>
      </c>
      <c r="BC526" s="62">
        <v>49.710602903335776</v>
      </c>
      <c r="BD526" s="62">
        <v>13.54</v>
      </c>
      <c r="BE526" s="62">
        <v>875</v>
      </c>
      <c r="BF526" s="62">
        <v>1.0476315516314623</v>
      </c>
      <c r="BG526" s="62">
        <v>13.742000000000001</v>
      </c>
      <c r="BH526" s="62">
        <v>0</v>
      </c>
      <c r="BI526" s="62">
        <v>0</v>
      </c>
      <c r="BJ526" s="62">
        <v>13.81</v>
      </c>
      <c r="BK526" s="62">
        <v>1565</v>
      </c>
      <c r="BL526" s="62">
        <v>2.7591075914685113</v>
      </c>
      <c r="BM526" s="62">
        <v>13.86</v>
      </c>
      <c r="BN526" s="62">
        <v>164350</v>
      </c>
      <c r="BO526" s="62">
        <v>321.25845267372193</v>
      </c>
      <c r="BP526" s="62">
        <v>13.882999999999999</v>
      </c>
      <c r="BQ526" s="62">
        <v>0</v>
      </c>
      <c r="BR526" s="62">
        <v>0</v>
      </c>
      <c r="BS526" s="62">
        <v>13.901999999999999</v>
      </c>
      <c r="BT526" s="62">
        <v>915</v>
      </c>
      <c r="BU526" s="62">
        <v>2.0899416549819954</v>
      </c>
      <c r="BV526" s="62">
        <v>13.92</v>
      </c>
      <c r="BW526" s="62">
        <v>18020</v>
      </c>
      <c r="BX526" s="62">
        <v>44.394690827994594</v>
      </c>
      <c r="BY526" s="62">
        <v>0</v>
      </c>
      <c r="BZ526" s="62">
        <v>0</v>
      </c>
      <c r="CA526" s="62">
        <v>0</v>
      </c>
      <c r="CB526" s="62">
        <v>13.927</v>
      </c>
      <c r="CC526" s="62">
        <v>0</v>
      </c>
      <c r="CD526" s="62">
        <v>0</v>
      </c>
      <c r="CE526" s="62">
        <v>13.93</v>
      </c>
      <c r="CF526" s="62">
        <v>24390</v>
      </c>
      <c r="CG526" s="62">
        <v>72.079617161026789</v>
      </c>
      <c r="CH526" s="62">
        <v>0</v>
      </c>
      <c r="CI526" s="62">
        <v>0</v>
      </c>
      <c r="CJ526" s="62">
        <v>0</v>
      </c>
      <c r="CK526" s="62">
        <v>0</v>
      </c>
      <c r="CL526" s="62">
        <v>0</v>
      </c>
      <c r="CM526" s="62">
        <v>0</v>
      </c>
      <c r="CN526" s="62">
        <v>13.88</v>
      </c>
      <c r="CO526" s="62">
        <v>1215</v>
      </c>
      <c r="CP526" s="62">
        <v>4.168823476222518</v>
      </c>
      <c r="CQ526" s="62">
        <v>0</v>
      </c>
      <c r="CR526" s="62">
        <v>0</v>
      </c>
      <c r="CS526" s="62">
        <v>0</v>
      </c>
      <c r="CT526" s="62">
        <v>0</v>
      </c>
      <c r="CU526" s="62">
        <v>0</v>
      </c>
      <c r="CV526" s="62">
        <v>0</v>
      </c>
      <c r="CW526" s="62">
        <v>0</v>
      </c>
      <c r="CX526" s="62">
        <v>202510</v>
      </c>
      <c r="CY526" s="62">
        <v>779.89138530650689</v>
      </c>
      <c r="CZ526" s="62">
        <v>0</v>
      </c>
      <c r="DA526" s="62">
        <v>0</v>
      </c>
      <c r="DB526" s="62">
        <v>0</v>
      </c>
      <c r="DC526" s="62">
        <v>0</v>
      </c>
      <c r="DD526" s="62">
        <v>0</v>
      </c>
      <c r="DE526" s="62">
        <v>0</v>
      </c>
      <c r="DF526" s="62">
        <v>13.73</v>
      </c>
      <c r="DG526" s="62">
        <v>2320</v>
      </c>
      <c r="DH526" s="62">
        <v>9.8887852023993865</v>
      </c>
      <c r="DI526" s="62">
        <v>0</v>
      </c>
      <c r="DJ526" s="62">
        <v>0</v>
      </c>
      <c r="DK526" s="62">
        <v>0</v>
      </c>
      <c r="DL526" s="62">
        <v>0</v>
      </c>
      <c r="DM526" s="62">
        <v>0</v>
      </c>
      <c r="DN526" s="62">
        <v>0</v>
      </c>
      <c r="DO526" s="62">
        <v>13.69</v>
      </c>
      <c r="DP526" s="62">
        <v>6600</v>
      </c>
      <c r="DQ526" s="62">
        <v>30.528275562220323</v>
      </c>
      <c r="DR526" s="62">
        <v>0</v>
      </c>
      <c r="DS526" s="62">
        <v>0</v>
      </c>
      <c r="DT526" s="62">
        <v>0</v>
      </c>
      <c r="DU526" s="62">
        <v>0</v>
      </c>
      <c r="DV526" s="62">
        <v>0</v>
      </c>
      <c r="DW526" s="62">
        <v>0</v>
      </c>
      <c r="DX526" s="62">
        <v>13.61</v>
      </c>
      <c r="DY526" s="62">
        <v>600</v>
      </c>
      <c r="DZ526" s="62">
        <v>2.9917371640349462</v>
      </c>
      <c r="EA526" s="62"/>
      <c r="EB526" s="62"/>
      <c r="EC526" s="62"/>
      <c r="ED526" s="62"/>
      <c r="EE526" s="62"/>
      <c r="EF526" s="62"/>
      <c r="EG526" s="62">
        <v>13.61</v>
      </c>
      <c r="EH526" s="62">
        <v>45440</v>
      </c>
      <c r="EI526" s="62">
        <v>240.5887226904463</v>
      </c>
      <c r="EJ526" s="62"/>
      <c r="EK526" s="62">
        <v>0</v>
      </c>
      <c r="EL526" s="62">
        <v>0</v>
      </c>
      <c r="EM526" s="62">
        <v>0</v>
      </c>
      <c r="EN526" s="62">
        <v>0</v>
      </c>
      <c r="EO526" s="62">
        <v>0</v>
      </c>
      <c r="EP526" s="62">
        <v>13.57</v>
      </c>
      <c r="EQ526" s="62">
        <v>510</v>
      </c>
      <c r="ER526" s="62">
        <v>2.8496807276068363</v>
      </c>
      <c r="ES526" s="62">
        <v>13.57</v>
      </c>
      <c r="ET526" s="62">
        <v>6625</v>
      </c>
      <c r="EU526" s="62">
        <v>38.81964111125771</v>
      </c>
      <c r="EV526" s="62">
        <v>13.57</v>
      </c>
      <c r="EW526" s="62">
        <v>50</v>
      </c>
      <c r="EX526" s="62">
        <v>0.30564014138280887</v>
      </c>
      <c r="EY526" s="62">
        <v>13.48</v>
      </c>
      <c r="EZ526" s="62">
        <v>24660</v>
      </c>
      <c r="FA526" s="62">
        <v>156.86598437888483</v>
      </c>
      <c r="FB526" s="62">
        <v>13.43</v>
      </c>
      <c r="FC526" s="62">
        <v>150</v>
      </c>
      <c r="FD526" s="62">
        <v>0.98688437511181104</v>
      </c>
      <c r="FE526" s="62">
        <v>13.407999999999999</v>
      </c>
      <c r="FF526" s="62">
        <v>0</v>
      </c>
      <c r="FG526" s="62">
        <v>0</v>
      </c>
      <c r="FH526" s="62">
        <v>13.388</v>
      </c>
      <c r="FI526" s="62">
        <v>0</v>
      </c>
      <c r="FJ526" s="62">
        <v>0</v>
      </c>
      <c r="FK526" s="62">
        <v>13.37</v>
      </c>
      <c r="FL526" s="76">
        <v>1480</v>
      </c>
      <c r="FM526" s="76">
        <v>10.554688609793166</v>
      </c>
      <c r="FN526" s="76">
        <v>13.35</v>
      </c>
      <c r="FO526" s="76">
        <v>0</v>
      </c>
      <c r="FP526" s="76">
        <v>0</v>
      </c>
      <c r="FQ526" s="76">
        <v>13.332000000000001</v>
      </c>
      <c r="FR526" s="76">
        <v>55</v>
      </c>
      <c r="FS526" s="76">
        <v>0.40744593972715965</v>
      </c>
      <c r="FT526" s="76">
        <v>13.315</v>
      </c>
      <c r="FU526" s="76">
        <v>0</v>
      </c>
      <c r="FV526" s="76">
        <v>0</v>
      </c>
      <c r="FW526" s="76">
        <v>13.3</v>
      </c>
      <c r="FX526" s="76">
        <v>51665</v>
      </c>
      <c r="FY526" s="76">
        <v>394.53964018343879</v>
      </c>
      <c r="FZ526" s="76">
        <v>13.298</v>
      </c>
      <c r="GA526" s="76">
        <v>0</v>
      </c>
      <c r="GB526" s="76">
        <v>0</v>
      </c>
      <c r="GC526" s="62">
        <v>13.297000000000001</v>
      </c>
      <c r="GD526" s="62">
        <v>0</v>
      </c>
      <c r="GE526" s="62">
        <v>0</v>
      </c>
      <c r="GF526" s="62">
        <v>13.295999999999999</v>
      </c>
      <c r="GG526" s="62">
        <v>0</v>
      </c>
      <c r="GH526" s="62">
        <v>0</v>
      </c>
      <c r="GI526" s="62">
        <v>13.294</v>
      </c>
      <c r="GJ526" s="62">
        <v>50</v>
      </c>
      <c r="GK526" s="62">
        <v>0.39545807780966979</v>
      </c>
      <c r="GL526" s="62">
        <v>13.292</v>
      </c>
      <c r="GM526" s="62">
        <v>0</v>
      </c>
      <c r="GN526" s="62">
        <v>0</v>
      </c>
      <c r="GO526" s="62">
        <v>13.29</v>
      </c>
      <c r="GP526" s="62">
        <v>720</v>
      </c>
      <c r="GQ526" s="62">
        <v>5.7701192569573374</v>
      </c>
      <c r="GR526" s="62">
        <v>13.281000000000001</v>
      </c>
      <c r="GS526" s="62">
        <v>0</v>
      </c>
      <c r="GT526" s="62">
        <v>0</v>
      </c>
      <c r="GU526" s="62">
        <v>13.273</v>
      </c>
      <c r="GV526" s="62">
        <v>30</v>
      </c>
      <c r="GW526" s="62">
        <v>0.23991241846777028</v>
      </c>
      <c r="GX526" s="62">
        <v>13.266999999999999</v>
      </c>
      <c r="GY526" s="62">
        <v>0</v>
      </c>
      <c r="GZ526" s="62">
        <v>0</v>
      </c>
      <c r="HA526" s="62">
        <v>13.26</v>
      </c>
      <c r="HB526" s="62">
        <v>790</v>
      </c>
      <c r="HC526" s="62">
        <v>6.2208325488763485</v>
      </c>
      <c r="HD526" s="62">
        <v>13.26</v>
      </c>
      <c r="HE526" s="62">
        <v>0</v>
      </c>
      <c r="HF526" s="62">
        <v>0</v>
      </c>
      <c r="HG526" s="62">
        <v>0</v>
      </c>
      <c r="HH526" s="62">
        <v>0</v>
      </c>
      <c r="HI526" s="62">
        <v>0</v>
      </c>
      <c r="HJ526" s="62">
        <v>0</v>
      </c>
      <c r="HK526" s="62">
        <v>0</v>
      </c>
      <c r="HL526" s="62">
        <v>0</v>
      </c>
      <c r="HM526" s="62">
        <v>13.26</v>
      </c>
      <c r="HN526" s="62">
        <v>0</v>
      </c>
      <c r="HO526" s="62">
        <v>0</v>
      </c>
      <c r="HP526" s="62">
        <v>0</v>
      </c>
      <c r="HQ526" s="62">
        <v>0</v>
      </c>
      <c r="HR526" s="62">
        <v>0</v>
      </c>
    </row>
    <row r="527" spans="32:226" s="43" customFormat="1">
      <c r="AF527" s="54"/>
      <c r="AI527" s="43">
        <f t="shared" si="102"/>
        <v>0</v>
      </c>
      <c r="AN527" s="43">
        <v>3.2486999999999999</v>
      </c>
      <c r="AS527" s="62">
        <v>42076</v>
      </c>
      <c r="AT527" s="62">
        <v>5583.3753788272497</v>
      </c>
      <c r="AU527" s="62">
        <v>13.79</v>
      </c>
      <c r="AV527" s="62">
        <v>475435</v>
      </c>
      <c r="AW527" s="62">
        <v>368.33290674060851</v>
      </c>
      <c r="AX527" s="62">
        <v>13.17</v>
      </c>
      <c r="AY527" s="62">
        <v>274550</v>
      </c>
      <c r="AZ527" s="62">
        <v>276.76460544170135</v>
      </c>
      <c r="BA527" s="62">
        <v>13.65</v>
      </c>
      <c r="BB527" s="62">
        <v>43410</v>
      </c>
      <c r="BC527" s="62">
        <v>60.836794553572034</v>
      </c>
      <c r="BD527" s="62">
        <v>13.53</v>
      </c>
      <c r="BE527" s="62">
        <v>12255</v>
      </c>
      <c r="BF527" s="62">
        <v>14.777978285552411</v>
      </c>
      <c r="BG527" s="62">
        <v>13.736000000000001</v>
      </c>
      <c r="BH527" s="62">
        <v>60</v>
      </c>
      <c r="BI527" s="62">
        <v>9.5555667322858237E-2</v>
      </c>
      <c r="BJ527" s="62">
        <v>13.8</v>
      </c>
      <c r="BK527" s="62">
        <v>2350</v>
      </c>
      <c r="BL527" s="62">
        <v>4.16073087849185</v>
      </c>
      <c r="BM527" s="62">
        <v>13.86</v>
      </c>
      <c r="BN527" s="62">
        <v>319635</v>
      </c>
      <c r="BO527" s="62">
        <v>626.98755939064733</v>
      </c>
      <c r="BP527" s="62">
        <v>13.882999999999999</v>
      </c>
      <c r="BQ527" s="62">
        <v>80</v>
      </c>
      <c r="BR527" s="62">
        <v>0.17055488377880479</v>
      </c>
      <c r="BS527" s="62">
        <v>13.901999999999999</v>
      </c>
      <c r="BT527" s="62">
        <v>65</v>
      </c>
      <c r="BU527" s="62">
        <v>0.14886725636976686</v>
      </c>
      <c r="BV527" s="62">
        <v>13.92</v>
      </c>
      <c r="BW527" s="62">
        <v>25450</v>
      </c>
      <c r="BX527" s="62">
        <v>62.847264354301721</v>
      </c>
      <c r="BY527" s="62">
        <v>0</v>
      </c>
      <c r="BZ527" s="62">
        <v>0</v>
      </c>
      <c r="CA527" s="62">
        <v>0</v>
      </c>
      <c r="CB527" s="62">
        <v>13.941000000000001</v>
      </c>
      <c r="CC527" s="62">
        <v>105</v>
      </c>
      <c r="CD527" s="62">
        <v>0.29315556339044874</v>
      </c>
      <c r="CE527" s="62">
        <v>13.95</v>
      </c>
      <c r="CF527" s="62">
        <v>32730</v>
      </c>
      <c r="CG527" s="62">
        <v>96.844662324571829</v>
      </c>
      <c r="CH527" s="62">
        <v>0</v>
      </c>
      <c r="CI527" s="62">
        <v>0</v>
      </c>
      <c r="CJ527" s="62">
        <v>0</v>
      </c>
      <c r="CK527" s="62">
        <v>0</v>
      </c>
      <c r="CL527" s="62">
        <v>0</v>
      </c>
      <c r="CM527" s="62">
        <v>0</v>
      </c>
      <c r="CN527" s="62">
        <v>13.9</v>
      </c>
      <c r="CO527" s="62">
        <v>1190</v>
      </c>
      <c r="CP527" s="62">
        <v>4.0857648436154284</v>
      </c>
      <c r="CQ527" s="62">
        <v>0</v>
      </c>
      <c r="CR527" s="62">
        <v>0</v>
      </c>
      <c r="CS527" s="62">
        <v>0</v>
      </c>
      <c r="CT527" s="62">
        <v>0</v>
      </c>
      <c r="CU527" s="62">
        <v>0</v>
      </c>
      <c r="CV527" s="62">
        <v>0</v>
      </c>
      <c r="CW527" s="62">
        <v>0</v>
      </c>
      <c r="CX527" s="62">
        <v>475435</v>
      </c>
      <c r="CY527" s="62">
        <v>1832.8263378689242</v>
      </c>
      <c r="CZ527" s="62">
        <v>0</v>
      </c>
      <c r="DA527" s="62">
        <v>0</v>
      </c>
      <c r="DB527" s="62">
        <v>0</v>
      </c>
      <c r="DC527" s="62">
        <v>0</v>
      </c>
      <c r="DD527" s="62">
        <v>0</v>
      </c>
      <c r="DE527" s="62">
        <v>0</v>
      </c>
      <c r="DF527" s="62">
        <v>13.75</v>
      </c>
      <c r="DG527" s="62">
        <v>545</v>
      </c>
      <c r="DH527" s="62">
        <v>2.3229309748132652</v>
      </c>
      <c r="DI527" s="62">
        <v>0</v>
      </c>
      <c r="DJ527" s="62">
        <v>0</v>
      </c>
      <c r="DK527" s="62">
        <v>0</v>
      </c>
      <c r="DL527" s="62">
        <v>0</v>
      </c>
      <c r="DM527" s="62">
        <v>0</v>
      </c>
      <c r="DN527" s="62">
        <v>0</v>
      </c>
      <c r="DO527" s="62">
        <v>13.69</v>
      </c>
      <c r="DP527" s="62">
        <v>9410</v>
      </c>
      <c r="DQ527" s="62">
        <v>43.538918128408959</v>
      </c>
      <c r="DR527" s="62">
        <v>0</v>
      </c>
      <c r="DS527" s="62">
        <v>0</v>
      </c>
      <c r="DT527" s="62">
        <v>0</v>
      </c>
      <c r="DU527" s="62">
        <v>0</v>
      </c>
      <c r="DV527" s="62">
        <v>0</v>
      </c>
      <c r="DW527" s="62">
        <v>0</v>
      </c>
      <c r="DX527" s="62">
        <v>13.63</v>
      </c>
      <c r="DY527" s="62">
        <v>1160</v>
      </c>
      <c r="DZ527" s="62">
        <v>5.7811578768416174</v>
      </c>
      <c r="EA527" s="62"/>
      <c r="EB527" s="62"/>
      <c r="EC527" s="62"/>
      <c r="ED527" s="62"/>
      <c r="EE527" s="62"/>
      <c r="EF527" s="62"/>
      <c r="EG527" s="62">
        <v>13.58</v>
      </c>
      <c r="EH527" s="62">
        <v>128330</v>
      </c>
      <c r="EI527" s="62">
        <v>680.1377345954545</v>
      </c>
      <c r="EJ527" s="62"/>
      <c r="EK527" s="62">
        <v>0</v>
      </c>
      <c r="EL527" s="62">
        <v>0</v>
      </c>
      <c r="EM527" s="62">
        <v>0</v>
      </c>
      <c r="EN527" s="62">
        <v>0</v>
      </c>
      <c r="EO527" s="62">
        <v>0</v>
      </c>
      <c r="EP527" s="62">
        <v>13.56</v>
      </c>
      <c r="EQ527" s="62">
        <v>2430</v>
      </c>
      <c r="ER527" s="62">
        <v>13.581094531495197</v>
      </c>
      <c r="ES527" s="62">
        <v>13.55</v>
      </c>
      <c r="ET527" s="62">
        <v>5135</v>
      </c>
      <c r="EU527" s="62">
        <v>30.10499153673792</v>
      </c>
      <c r="EV527" s="62">
        <v>13.55</v>
      </c>
      <c r="EW527" s="62">
        <v>260</v>
      </c>
      <c r="EX527" s="62">
        <v>1.5901123994463204</v>
      </c>
      <c r="EY527" s="62">
        <v>13.51</v>
      </c>
      <c r="EZ527" s="62">
        <v>41395</v>
      </c>
      <c r="FA527" s="62">
        <v>262.88841706311536</v>
      </c>
      <c r="FB527" s="62">
        <v>13.461</v>
      </c>
      <c r="FC527" s="62">
        <v>120</v>
      </c>
      <c r="FD527" s="62">
        <v>0.78807973954798105</v>
      </c>
      <c r="FE527" s="62">
        <v>13.417</v>
      </c>
      <c r="FF527" s="62">
        <v>4770</v>
      </c>
      <c r="FG527" s="62">
        <v>32.290540833130116</v>
      </c>
      <c r="FH527" s="62">
        <v>13.375999999999999</v>
      </c>
      <c r="FI527" s="62">
        <v>30</v>
      </c>
      <c r="FJ527" s="62">
        <v>0.20896819027890748</v>
      </c>
      <c r="FK527" s="62">
        <v>13.34</v>
      </c>
      <c r="FL527" s="76">
        <v>4430</v>
      </c>
      <c r="FM527" s="76">
        <v>31.62242722232374</v>
      </c>
      <c r="FN527" s="76">
        <v>13.323</v>
      </c>
      <c r="FO527" s="76">
        <v>175</v>
      </c>
      <c r="FP527" s="76">
        <v>1.2747188719368938</v>
      </c>
      <c r="FQ527" s="76">
        <v>13.308</v>
      </c>
      <c r="FR527" s="76">
        <v>0</v>
      </c>
      <c r="FS527" s="76">
        <v>0</v>
      </c>
      <c r="FT527" s="76">
        <v>13.292999999999999</v>
      </c>
      <c r="FU527" s="76">
        <v>0</v>
      </c>
      <c r="FV527" s="76">
        <v>0</v>
      </c>
      <c r="FW527" s="76">
        <v>13.28</v>
      </c>
      <c r="FX527" s="76">
        <v>136360</v>
      </c>
      <c r="FY527" s="76">
        <v>1041.7965192086276</v>
      </c>
      <c r="FZ527" s="76">
        <v>13.275</v>
      </c>
      <c r="GA527" s="76">
        <v>0</v>
      </c>
      <c r="GB527" s="76">
        <v>0</v>
      </c>
      <c r="GC527" s="62">
        <v>13.271000000000001</v>
      </c>
      <c r="GD527" s="62">
        <v>0</v>
      </c>
      <c r="GE527" s="62">
        <v>0</v>
      </c>
      <c r="GF527" s="62">
        <v>13.266999999999999</v>
      </c>
      <c r="GG527" s="62">
        <v>0</v>
      </c>
      <c r="GH527" s="62">
        <v>0</v>
      </c>
      <c r="GI527" s="62">
        <v>13.263</v>
      </c>
      <c r="GJ527" s="62">
        <v>845</v>
      </c>
      <c r="GK527" s="62">
        <v>6.6919016372024771</v>
      </c>
      <c r="GL527" s="62">
        <v>13.256</v>
      </c>
      <c r="GM527" s="62">
        <v>0</v>
      </c>
      <c r="GN527" s="62">
        <v>0</v>
      </c>
      <c r="GO527" s="62">
        <v>13.25</v>
      </c>
      <c r="GP527" s="62">
        <v>4480</v>
      </c>
      <c r="GQ527" s="62">
        <v>35.981675421639892</v>
      </c>
      <c r="GR527" s="62">
        <v>13.262</v>
      </c>
      <c r="GS527" s="62">
        <v>0</v>
      </c>
      <c r="GT527" s="62">
        <v>0</v>
      </c>
      <c r="GU527" s="62">
        <v>13.272</v>
      </c>
      <c r="GV527" s="62">
        <v>195</v>
      </c>
      <c r="GW527" s="62">
        <v>1.5580601822102889</v>
      </c>
      <c r="GX527" s="62">
        <v>13.281000000000001</v>
      </c>
      <c r="GY527" s="62">
        <v>0</v>
      </c>
      <c r="GZ527" s="62">
        <v>0</v>
      </c>
      <c r="HA527" s="62">
        <v>13.29</v>
      </c>
      <c r="HB527" s="62">
        <v>5360</v>
      </c>
      <c r="HC527" s="62">
        <v>42.044392361191825</v>
      </c>
      <c r="HD527" s="62">
        <v>13.29</v>
      </c>
      <c r="HE527" s="62">
        <v>0</v>
      </c>
      <c r="HF527" s="62">
        <v>0</v>
      </c>
      <c r="HG527" s="62">
        <v>0</v>
      </c>
      <c r="HH527" s="62">
        <v>0</v>
      </c>
      <c r="HI527" s="62">
        <v>0</v>
      </c>
      <c r="HJ527" s="62">
        <v>0</v>
      </c>
      <c r="HK527" s="62">
        <v>0</v>
      </c>
      <c r="HL527" s="62">
        <v>0</v>
      </c>
      <c r="HM527" s="62">
        <v>13.29</v>
      </c>
      <c r="HN527" s="62">
        <v>0</v>
      </c>
      <c r="HO527" s="62">
        <v>0</v>
      </c>
      <c r="HP527" s="62">
        <v>0</v>
      </c>
      <c r="HQ527" s="62">
        <v>0</v>
      </c>
      <c r="HR527" s="62">
        <v>0</v>
      </c>
    </row>
    <row r="528" spans="32:226" s="43" customFormat="1">
      <c r="AF528" s="54"/>
      <c r="AN528" s="43">
        <v>3.1659999999999999</v>
      </c>
      <c r="AS528" s="62">
        <v>42075</v>
      </c>
      <c r="AT528" s="62">
        <v>4097.3617026242036</v>
      </c>
      <c r="AU528" s="62">
        <v>13.78</v>
      </c>
      <c r="AV528" s="62">
        <v>334795</v>
      </c>
      <c r="AW528" s="62">
        <v>269.5916298074244</v>
      </c>
      <c r="AX528" s="62">
        <v>13.13</v>
      </c>
      <c r="AY528" s="62">
        <v>186845</v>
      </c>
      <c r="AZ528" s="62">
        <v>195.24459598521548</v>
      </c>
      <c r="BA528" s="62">
        <v>13.56</v>
      </c>
      <c r="BB528" s="62">
        <v>33530</v>
      </c>
      <c r="BC528" s="62">
        <v>48.597722409431903</v>
      </c>
      <c r="BD528" s="62">
        <v>13.46</v>
      </c>
      <c r="BE528" s="62">
        <v>1105</v>
      </c>
      <c r="BF528" s="62">
        <v>1.3793474820606648</v>
      </c>
      <c r="BG528" s="62">
        <v>13.651999999999999</v>
      </c>
      <c r="BH528" s="62">
        <v>5</v>
      </c>
      <c r="BI528" s="62">
        <v>8.2275089382328054E-3</v>
      </c>
      <c r="BJ528" s="62">
        <v>13.721</v>
      </c>
      <c r="BK528" s="62">
        <v>12305</v>
      </c>
      <c r="BL528" s="62">
        <v>22.49424984629648</v>
      </c>
      <c r="BM528" s="62">
        <v>13.78</v>
      </c>
      <c r="BN528" s="62">
        <v>198700</v>
      </c>
      <c r="BO528" s="62">
        <v>402.22026875847058</v>
      </c>
      <c r="BP528" s="62">
        <v>13.807</v>
      </c>
      <c r="BQ528" s="62">
        <v>1240</v>
      </c>
      <c r="BR528" s="62">
        <v>2.7268503338866625</v>
      </c>
      <c r="BS528" s="62">
        <v>13.829000000000001</v>
      </c>
      <c r="BT528" s="62">
        <v>270</v>
      </c>
      <c r="BU528" s="62">
        <v>0.63761978055160862</v>
      </c>
      <c r="BV528" s="62">
        <v>13.85</v>
      </c>
      <c r="BW528" s="62">
        <v>36575</v>
      </c>
      <c r="BX528" s="62">
        <v>93.099344194138936</v>
      </c>
      <c r="BY528" s="62">
        <v>0</v>
      </c>
      <c r="BZ528" s="62">
        <v>0</v>
      </c>
      <c r="CA528" s="62">
        <v>0</v>
      </c>
      <c r="CB528" s="62">
        <v>13.885</v>
      </c>
      <c r="CC528" s="62">
        <v>50</v>
      </c>
      <c r="CD528" s="62">
        <v>0.14379605164171025</v>
      </c>
      <c r="CE528" s="62">
        <v>13.9</v>
      </c>
      <c r="CF528" s="62">
        <v>13255</v>
      </c>
      <c r="CG528" s="62">
        <v>40.387581102363697</v>
      </c>
      <c r="CH528" s="62">
        <v>0</v>
      </c>
      <c r="CI528" s="62">
        <v>0</v>
      </c>
      <c r="CJ528" s="62">
        <v>0</v>
      </c>
      <c r="CK528" s="62">
        <v>0</v>
      </c>
      <c r="CL528" s="62">
        <v>0</v>
      </c>
      <c r="CM528" s="62">
        <v>0</v>
      </c>
      <c r="CN528" s="62">
        <v>13.87</v>
      </c>
      <c r="CO528" s="62">
        <v>880</v>
      </c>
      <c r="CP528" s="62">
        <v>3.1087283734292126</v>
      </c>
      <c r="CQ528" s="62">
        <v>0</v>
      </c>
      <c r="CR528" s="62">
        <v>0</v>
      </c>
      <c r="CS528" s="62">
        <v>0</v>
      </c>
      <c r="CT528" s="62">
        <v>0</v>
      </c>
      <c r="CU528" s="62">
        <v>0</v>
      </c>
      <c r="CV528" s="62">
        <v>0</v>
      </c>
      <c r="CW528" s="62">
        <v>0</v>
      </c>
      <c r="CX528" s="62">
        <v>334795</v>
      </c>
      <c r="CY528" s="62">
        <v>1326.9353834769856</v>
      </c>
      <c r="CZ528" s="62">
        <v>0</v>
      </c>
      <c r="DA528" s="62">
        <v>0</v>
      </c>
      <c r="DB528" s="62">
        <v>0</v>
      </c>
      <c r="DC528" s="62">
        <v>0</v>
      </c>
      <c r="DD528" s="62">
        <v>0</v>
      </c>
      <c r="DE528" s="62">
        <v>0</v>
      </c>
      <c r="DF528" s="62">
        <v>13.73</v>
      </c>
      <c r="DG528" s="62">
        <v>1880</v>
      </c>
      <c r="DH528" s="62">
        <v>8.2384759522820783</v>
      </c>
      <c r="DI528" s="62">
        <v>0</v>
      </c>
      <c r="DJ528" s="62">
        <v>0</v>
      </c>
      <c r="DK528" s="62">
        <v>0</v>
      </c>
      <c r="DL528" s="62">
        <v>0</v>
      </c>
      <c r="DM528" s="62">
        <v>0</v>
      </c>
      <c r="DN528" s="62">
        <v>0</v>
      </c>
      <c r="DO528" s="62">
        <v>13.68</v>
      </c>
      <c r="DP528" s="62">
        <v>16370</v>
      </c>
      <c r="DQ528" s="62">
        <v>77.837874212184772</v>
      </c>
      <c r="DR528" s="62">
        <v>0</v>
      </c>
      <c r="DS528" s="62">
        <v>0</v>
      </c>
      <c r="DT528" s="62">
        <v>0</v>
      </c>
      <c r="DU528" s="62">
        <v>0</v>
      </c>
      <c r="DV528" s="62">
        <v>0</v>
      </c>
      <c r="DW528" s="62">
        <v>0</v>
      </c>
      <c r="DX528" s="62">
        <v>13.63</v>
      </c>
      <c r="DY528" s="62">
        <v>530</v>
      </c>
      <c r="DZ528" s="62">
        <v>2.7132333239619433</v>
      </c>
      <c r="EA528" s="62"/>
      <c r="EB528" s="62"/>
      <c r="EC528" s="62"/>
      <c r="ED528" s="62"/>
      <c r="EE528" s="62"/>
      <c r="EF528" s="62"/>
      <c r="EG528" s="62">
        <v>13.59</v>
      </c>
      <c r="EH528" s="62">
        <v>70145</v>
      </c>
      <c r="EI528" s="62">
        <v>381.69539908125228</v>
      </c>
      <c r="EJ528" s="62"/>
      <c r="EK528" s="62">
        <v>0</v>
      </c>
      <c r="EL528" s="62">
        <v>0</v>
      </c>
      <c r="EM528" s="62">
        <v>0</v>
      </c>
      <c r="EN528" s="62">
        <v>0</v>
      </c>
      <c r="EO528" s="62">
        <v>0</v>
      </c>
      <c r="EP528" s="62">
        <v>13.56</v>
      </c>
      <c r="EQ528" s="62">
        <v>135</v>
      </c>
      <c r="ER528" s="62">
        <v>0.77483618328267023</v>
      </c>
      <c r="ES528" s="62">
        <v>13.54</v>
      </c>
      <c r="ET528" s="62">
        <v>2925</v>
      </c>
      <c r="EU528" s="62">
        <v>17.615394891141705</v>
      </c>
      <c r="EV528" s="62">
        <v>13.513</v>
      </c>
      <c r="EW528" s="62">
        <v>60</v>
      </c>
      <c r="EX528" s="62">
        <v>0.37732459175327648</v>
      </c>
      <c r="EY528" s="62">
        <v>13.49</v>
      </c>
      <c r="EZ528" s="62">
        <v>41940</v>
      </c>
      <c r="FA528" s="62">
        <v>273.68690145027659</v>
      </c>
      <c r="FB528" s="62">
        <v>13.435</v>
      </c>
      <c r="FC528" s="62">
        <v>1030</v>
      </c>
      <c r="FD528" s="62">
        <v>6.9524152527683913</v>
      </c>
      <c r="FE528" s="62">
        <v>13.42</v>
      </c>
      <c r="FF528" s="62">
        <v>85</v>
      </c>
      <c r="FG528" s="62">
        <v>0.59060951105894044</v>
      </c>
      <c r="FH528" s="62">
        <v>13.387</v>
      </c>
      <c r="FI528" s="62">
        <v>50</v>
      </c>
      <c r="FJ528" s="62">
        <v>0.35732068595886135</v>
      </c>
      <c r="FK528" s="62">
        <v>13.358000000000001</v>
      </c>
      <c r="FL528" s="76">
        <v>1120</v>
      </c>
      <c r="FM528" s="76">
        <v>8.1988521910744527</v>
      </c>
      <c r="FN528" s="76">
        <v>13.333</v>
      </c>
      <c r="FO528" s="76">
        <v>300</v>
      </c>
      <c r="FP528" s="76">
        <v>2.2417740626684464</v>
      </c>
      <c r="FQ528" s="76">
        <v>13.311</v>
      </c>
      <c r="FR528" s="76">
        <v>195</v>
      </c>
      <c r="FS528" s="76">
        <v>1.4834291784445404</v>
      </c>
      <c r="FT528" s="76">
        <v>13.289</v>
      </c>
      <c r="FU528" s="76">
        <v>15</v>
      </c>
      <c r="FV528" s="76">
        <v>0.1160375191444928</v>
      </c>
      <c r="FW528" s="76">
        <v>13.27</v>
      </c>
      <c r="FX528" s="76">
        <v>110890</v>
      </c>
      <c r="FY528" s="76">
        <v>870.02199569347363</v>
      </c>
      <c r="FZ528" s="76">
        <v>13.263999999999999</v>
      </c>
      <c r="GA528" s="76">
        <v>40</v>
      </c>
      <c r="GB528" s="76">
        <v>0.31736609502399499</v>
      </c>
      <c r="GC528" s="62">
        <v>13.257999999999999</v>
      </c>
      <c r="GD528" s="62">
        <v>0</v>
      </c>
      <c r="GE528" s="62">
        <v>0</v>
      </c>
      <c r="GF528" s="62">
        <v>13.252000000000001</v>
      </c>
      <c r="GG528" s="62">
        <v>0</v>
      </c>
      <c r="GH528" s="62">
        <v>0</v>
      </c>
      <c r="GI528" s="62">
        <v>13.247</v>
      </c>
      <c r="GJ528" s="62">
        <v>525</v>
      </c>
      <c r="GK528" s="62">
        <v>4.2713764417546267</v>
      </c>
      <c r="GL528" s="62">
        <v>13.238</v>
      </c>
      <c r="GM528" s="62">
        <v>0</v>
      </c>
      <c r="GN528" s="62">
        <v>0</v>
      </c>
      <c r="GO528" s="62">
        <v>13.23</v>
      </c>
      <c r="GP528" s="62">
        <v>1465</v>
      </c>
      <c r="GQ528" s="62">
        <v>12.092613530924824</v>
      </c>
      <c r="GR528" s="62">
        <v>13.244999999999999</v>
      </c>
      <c r="GS528" s="62">
        <v>0</v>
      </c>
      <c r="GT528" s="62">
        <v>0</v>
      </c>
      <c r="GU528" s="62">
        <v>13.257999999999999</v>
      </c>
      <c r="GV528" s="62">
        <v>105</v>
      </c>
      <c r="GW528" s="62">
        <v>0.86187389416971039</v>
      </c>
      <c r="GX528" s="62">
        <v>13.269</v>
      </c>
      <c r="GY528" s="62">
        <v>0</v>
      </c>
      <c r="GZ528" s="62">
        <v>0</v>
      </c>
      <c r="HA528" s="62">
        <v>13.28</v>
      </c>
      <c r="HB528" s="62">
        <v>2525</v>
      </c>
      <c r="HC528" s="62">
        <v>20.34125377076942</v>
      </c>
      <c r="HD528" s="62">
        <v>13.28</v>
      </c>
      <c r="HE528" s="62">
        <v>0</v>
      </c>
      <c r="HF528" s="62">
        <v>0</v>
      </c>
      <c r="HG528" s="62">
        <v>0</v>
      </c>
      <c r="HH528" s="62">
        <v>0</v>
      </c>
      <c r="HI528" s="62">
        <v>0</v>
      </c>
      <c r="HJ528" s="62">
        <v>0</v>
      </c>
      <c r="HK528" s="62">
        <v>0</v>
      </c>
      <c r="HL528" s="62">
        <v>0</v>
      </c>
      <c r="HM528" s="62">
        <v>13.28</v>
      </c>
      <c r="HN528" s="62">
        <v>0</v>
      </c>
      <c r="HO528" s="62">
        <v>0</v>
      </c>
      <c r="HP528" s="62">
        <v>0</v>
      </c>
      <c r="HQ528" s="62">
        <v>0</v>
      </c>
      <c r="HR528" s="62">
        <v>0</v>
      </c>
    </row>
    <row r="529" spans="32:226" s="43" customFormat="1">
      <c r="AF529" s="54"/>
      <c r="AN529" s="43">
        <v>3.1263999999999998</v>
      </c>
      <c r="AS529" s="62">
        <v>42074</v>
      </c>
      <c r="AT529" s="62">
        <v>4682.2315670677526</v>
      </c>
      <c r="AU529" s="62">
        <v>13.62</v>
      </c>
      <c r="AV529" s="62">
        <v>367155</v>
      </c>
      <c r="AW529" s="62">
        <v>303.73566367060931</v>
      </c>
      <c r="AX529" s="62">
        <v>13.1</v>
      </c>
      <c r="AY529" s="62">
        <v>153825</v>
      </c>
      <c r="AZ529" s="62">
        <v>164.40079694855328</v>
      </c>
      <c r="BA529" s="62">
        <v>13.49</v>
      </c>
      <c r="BB529" s="62">
        <v>29630</v>
      </c>
      <c r="BC529" s="62">
        <v>43.817656866205766</v>
      </c>
      <c r="BD529" s="62">
        <v>13.42</v>
      </c>
      <c r="BE529" s="62">
        <v>3365</v>
      </c>
      <c r="BF529" s="62">
        <v>4.2891971195354088</v>
      </c>
      <c r="BG529" s="62">
        <v>13.574</v>
      </c>
      <c r="BH529" s="62">
        <v>0</v>
      </c>
      <c r="BI529" s="62">
        <v>0</v>
      </c>
      <c r="BJ529" s="62">
        <v>13.635999999999999</v>
      </c>
      <c r="BK529" s="62">
        <v>0</v>
      </c>
      <c r="BL529" s="62">
        <v>0</v>
      </c>
      <c r="BM529" s="62">
        <v>13.69</v>
      </c>
      <c r="BN529" s="62">
        <v>174880</v>
      </c>
      <c r="BO529" s="62">
        <v>360.57618351768815</v>
      </c>
      <c r="BP529" s="62">
        <v>13.69</v>
      </c>
      <c r="BQ529" s="62">
        <v>1750</v>
      </c>
      <c r="BR529" s="62">
        <v>3.9201365668237065</v>
      </c>
      <c r="BS529" s="62">
        <v>13.69</v>
      </c>
      <c r="BT529" s="62">
        <v>800</v>
      </c>
      <c r="BU529" s="62">
        <v>1.9246827841078429</v>
      </c>
      <c r="BV529" s="62">
        <v>13.74</v>
      </c>
      <c r="BW529" s="62">
        <v>21070</v>
      </c>
      <c r="BX529" s="62">
        <v>54.596946592613364</v>
      </c>
      <c r="BY529" s="62">
        <v>0</v>
      </c>
      <c r="BZ529" s="62">
        <v>0</v>
      </c>
      <c r="CA529" s="62">
        <v>0</v>
      </c>
      <c r="CB529" s="62">
        <v>13.754</v>
      </c>
      <c r="CC529" s="62">
        <v>8800</v>
      </c>
      <c r="CD529" s="62">
        <v>25.764852798058431</v>
      </c>
      <c r="CE529" s="62">
        <v>13.76</v>
      </c>
      <c r="CF529" s="62">
        <v>25485</v>
      </c>
      <c r="CG529" s="62">
        <v>79.058462172299699</v>
      </c>
      <c r="CH529" s="62">
        <v>0</v>
      </c>
      <c r="CI529" s="62">
        <v>0</v>
      </c>
      <c r="CJ529" s="62">
        <v>0</v>
      </c>
      <c r="CK529" s="62">
        <v>0</v>
      </c>
      <c r="CL529" s="62">
        <v>0</v>
      </c>
      <c r="CM529" s="62">
        <v>0</v>
      </c>
      <c r="CN529" s="62">
        <v>13.71</v>
      </c>
      <c r="CO529" s="62">
        <v>4515</v>
      </c>
      <c r="CP529" s="62">
        <v>16.243120939759823</v>
      </c>
      <c r="CQ529" s="62">
        <v>0</v>
      </c>
      <c r="CR529" s="62">
        <v>0</v>
      </c>
      <c r="CS529" s="62">
        <v>0</v>
      </c>
      <c r="CT529" s="62">
        <v>0</v>
      </c>
      <c r="CU529" s="62">
        <v>0</v>
      </c>
      <c r="CV529" s="62">
        <v>0</v>
      </c>
      <c r="CW529" s="62">
        <v>0</v>
      </c>
      <c r="CX529" s="62">
        <v>367155</v>
      </c>
      <c r="CY529" s="62">
        <v>1481.9525103339031</v>
      </c>
      <c r="CZ529" s="62">
        <v>0</v>
      </c>
      <c r="DA529" s="62">
        <v>0</v>
      </c>
      <c r="DB529" s="62">
        <v>0</v>
      </c>
      <c r="DC529" s="62">
        <v>0</v>
      </c>
      <c r="DD529" s="62">
        <v>0</v>
      </c>
      <c r="DE529" s="62">
        <v>0</v>
      </c>
      <c r="DF529" s="62">
        <v>13.552</v>
      </c>
      <c r="DG529" s="62">
        <v>1620</v>
      </c>
      <c r="DH529" s="62">
        <v>7.2338171832075933</v>
      </c>
      <c r="DI529" s="62">
        <v>0</v>
      </c>
      <c r="DJ529" s="62">
        <v>0</v>
      </c>
      <c r="DK529" s="62">
        <v>0</v>
      </c>
      <c r="DL529" s="62">
        <v>0</v>
      </c>
      <c r="DM529" s="62">
        <v>0</v>
      </c>
      <c r="DN529" s="62">
        <v>0</v>
      </c>
      <c r="DO529" s="62">
        <v>13.5</v>
      </c>
      <c r="DP529" s="62">
        <v>8020</v>
      </c>
      <c r="DQ529" s="62">
        <v>38.867235246381405</v>
      </c>
      <c r="DR529" s="62">
        <v>0</v>
      </c>
      <c r="DS529" s="62">
        <v>0</v>
      </c>
      <c r="DT529" s="62">
        <v>0</v>
      </c>
      <c r="DU529" s="62">
        <v>0</v>
      </c>
      <c r="DV529" s="62">
        <v>0</v>
      </c>
      <c r="DW529" s="62">
        <v>0</v>
      </c>
      <c r="DX529" s="62">
        <v>13.46</v>
      </c>
      <c r="DY529" s="62">
        <v>3780</v>
      </c>
      <c r="DZ529" s="62">
        <v>19.721322954448315</v>
      </c>
      <c r="EA529" s="62"/>
      <c r="EB529" s="62"/>
      <c r="EC529" s="62"/>
      <c r="ED529" s="62"/>
      <c r="EE529" s="62"/>
      <c r="EF529" s="62"/>
      <c r="EG529" s="62">
        <v>13.42</v>
      </c>
      <c r="EH529" s="62">
        <v>108125</v>
      </c>
      <c r="EI529" s="62">
        <v>599.76308969246054</v>
      </c>
      <c r="EJ529" s="62"/>
      <c r="EK529" s="62">
        <v>0</v>
      </c>
      <c r="EL529" s="62">
        <v>0</v>
      </c>
      <c r="EM529" s="62">
        <v>0</v>
      </c>
      <c r="EN529" s="62">
        <v>0</v>
      </c>
      <c r="EO529" s="62">
        <v>0</v>
      </c>
      <c r="EP529" s="62">
        <v>13.385</v>
      </c>
      <c r="EQ529" s="62">
        <v>360</v>
      </c>
      <c r="ER529" s="62">
        <v>2.1071666131125384</v>
      </c>
      <c r="ES529" s="62">
        <v>13.38</v>
      </c>
      <c r="ET529" s="62">
        <v>3375</v>
      </c>
      <c r="EU529" s="62">
        <v>20.722357839146074</v>
      </c>
      <c r="EV529" s="62">
        <v>13.37</v>
      </c>
      <c r="EW529" s="62">
        <v>630</v>
      </c>
      <c r="EX529" s="62">
        <v>4.0376288276434495</v>
      </c>
      <c r="EY529" s="62">
        <v>13.33</v>
      </c>
      <c r="EZ529" s="62">
        <v>37235</v>
      </c>
      <c r="FA529" s="62">
        <v>247.86482396679949</v>
      </c>
      <c r="FB529" s="62">
        <v>13.314</v>
      </c>
      <c r="FC529" s="62">
        <v>0</v>
      </c>
      <c r="FD529" s="62">
        <v>0</v>
      </c>
      <c r="FE529" s="62">
        <v>13.3</v>
      </c>
      <c r="FF529" s="62">
        <v>35</v>
      </c>
      <c r="FG529" s="62">
        <v>0.24775836586758662</v>
      </c>
      <c r="FH529" s="62">
        <v>13.246</v>
      </c>
      <c r="FI529" s="62">
        <v>0</v>
      </c>
      <c r="FJ529" s="62">
        <v>0</v>
      </c>
      <c r="FK529" s="62">
        <v>13.2</v>
      </c>
      <c r="FL529" s="76">
        <v>2160</v>
      </c>
      <c r="FM529" s="76">
        <v>16.147609236847281</v>
      </c>
      <c r="FN529" s="76">
        <v>13.163</v>
      </c>
      <c r="FO529" s="76">
        <v>35</v>
      </c>
      <c r="FP529" s="76">
        <v>0.26734302870626142</v>
      </c>
      <c r="FQ529" s="76">
        <v>13.13</v>
      </c>
      <c r="FR529" s="76">
        <v>0</v>
      </c>
      <c r="FS529" s="76">
        <v>0</v>
      </c>
      <c r="FT529" s="76">
        <v>13.098000000000001</v>
      </c>
      <c r="FU529" s="76">
        <v>0</v>
      </c>
      <c r="FV529" s="76">
        <v>0</v>
      </c>
      <c r="FW529" s="76">
        <v>13.07</v>
      </c>
      <c r="FX529" s="76">
        <v>136035</v>
      </c>
      <c r="FY529" s="76">
        <v>1094.0799085637891</v>
      </c>
      <c r="FZ529" s="76">
        <v>13.067</v>
      </c>
      <c r="GA529" s="76">
        <v>0</v>
      </c>
      <c r="GB529" s="76">
        <v>0</v>
      </c>
      <c r="GC529" s="62">
        <v>13.065</v>
      </c>
      <c r="GD529" s="62">
        <v>0</v>
      </c>
      <c r="GE529" s="62">
        <v>0</v>
      </c>
      <c r="GF529" s="62">
        <v>13.061999999999999</v>
      </c>
      <c r="GG529" s="62">
        <v>0</v>
      </c>
      <c r="GH529" s="62">
        <v>0</v>
      </c>
      <c r="GI529" s="62">
        <v>13.06</v>
      </c>
      <c r="GJ529" s="62">
        <v>300</v>
      </c>
      <c r="GK529" s="62">
        <v>2.5039394645788788</v>
      </c>
      <c r="GL529" s="62">
        <v>13.044</v>
      </c>
      <c r="GM529" s="62">
        <v>0</v>
      </c>
      <c r="GN529" s="62">
        <v>0</v>
      </c>
      <c r="GO529" s="62">
        <v>13.03</v>
      </c>
      <c r="GP529" s="62">
        <v>3750</v>
      </c>
      <c r="GQ529" s="62">
        <v>31.83684484811149</v>
      </c>
      <c r="GR529" s="62">
        <v>13.039</v>
      </c>
      <c r="GS529" s="62">
        <v>0</v>
      </c>
      <c r="GT529" s="62">
        <v>0</v>
      </c>
      <c r="GU529" s="62">
        <v>13.047000000000001</v>
      </c>
      <c r="GV529" s="62">
        <v>235</v>
      </c>
      <c r="GW529" s="62">
        <v>1.9892195979094769</v>
      </c>
      <c r="GX529" s="62">
        <v>13.053000000000001</v>
      </c>
      <c r="GY529" s="62">
        <v>0</v>
      </c>
      <c r="GZ529" s="62">
        <v>0</v>
      </c>
      <c r="HA529" s="62">
        <v>13.06</v>
      </c>
      <c r="HB529" s="62">
        <v>6550</v>
      </c>
      <c r="HC529" s="62">
        <v>54.561291328585</v>
      </c>
      <c r="HD529" s="62">
        <v>13.06</v>
      </c>
      <c r="HE529" s="62">
        <v>0</v>
      </c>
      <c r="HF529" s="62">
        <v>0</v>
      </c>
      <c r="HG529" s="62">
        <v>0</v>
      </c>
      <c r="HH529" s="62">
        <v>0</v>
      </c>
      <c r="HI529" s="62">
        <v>0</v>
      </c>
      <c r="HJ529" s="62">
        <v>0</v>
      </c>
      <c r="HK529" s="62">
        <v>0</v>
      </c>
      <c r="HL529" s="62">
        <v>0</v>
      </c>
      <c r="HM529" s="62">
        <v>13.06</v>
      </c>
      <c r="HN529" s="62">
        <v>0</v>
      </c>
      <c r="HO529" s="62">
        <v>0</v>
      </c>
      <c r="HP529" s="62">
        <v>0</v>
      </c>
      <c r="HQ529" s="62">
        <v>0</v>
      </c>
      <c r="HR529" s="62">
        <v>0</v>
      </c>
    </row>
    <row r="530" spans="32:226" s="43" customFormat="1">
      <c r="AF530" s="54"/>
      <c r="AN530" s="43">
        <v>3.1013000000000002</v>
      </c>
      <c r="AS530" s="62">
        <v>42073</v>
      </c>
      <c r="AT530" s="62">
        <v>6155.8914485564674</v>
      </c>
      <c r="AU530" s="62">
        <v>13.65</v>
      </c>
      <c r="AV530" s="62">
        <v>509010</v>
      </c>
      <c r="AW530" s="62">
        <v>429.64236069190309</v>
      </c>
      <c r="AX530" s="62">
        <v>13.14</v>
      </c>
      <c r="AY530" s="62">
        <v>150390</v>
      </c>
      <c r="AZ530" s="62">
        <v>163.48985866954487</v>
      </c>
      <c r="BA530" s="62">
        <v>13.55</v>
      </c>
      <c r="BB530" s="62">
        <v>77495</v>
      </c>
      <c r="BC530" s="62">
        <v>116.18812751307809</v>
      </c>
      <c r="BD530" s="62">
        <v>13.48</v>
      </c>
      <c r="BE530" s="62">
        <v>5275</v>
      </c>
      <c r="BF530" s="62">
        <v>6.825441071347309</v>
      </c>
      <c r="BG530" s="62">
        <v>13.625</v>
      </c>
      <c r="BH530" s="62">
        <v>4300</v>
      </c>
      <c r="BI530" s="62">
        <v>7.3078904852201845</v>
      </c>
      <c r="BJ530" s="62">
        <v>13.681000000000001</v>
      </c>
      <c r="BK530" s="62">
        <v>13920</v>
      </c>
      <c r="BL530" s="62">
        <v>26.25208853293061</v>
      </c>
      <c r="BM530" s="62">
        <v>13.73</v>
      </c>
      <c r="BN530" s="62">
        <v>295335</v>
      </c>
      <c r="BO530" s="62">
        <v>616.15099614416238</v>
      </c>
      <c r="BP530" s="62">
        <v>13.746</v>
      </c>
      <c r="BQ530" s="62">
        <v>0</v>
      </c>
      <c r="BR530" s="62">
        <v>0</v>
      </c>
      <c r="BS530" s="62">
        <v>13.757999999999999</v>
      </c>
      <c r="BT530" s="62">
        <v>35</v>
      </c>
      <c r="BU530" s="62">
        <v>8.5090479323228788E-2</v>
      </c>
      <c r="BV530" s="62">
        <v>13.77</v>
      </c>
      <c r="BW530" s="62">
        <v>22535</v>
      </c>
      <c r="BX530" s="62">
        <v>59.024729517785744</v>
      </c>
      <c r="BY530" s="62">
        <v>0</v>
      </c>
      <c r="BZ530" s="62">
        <v>0</v>
      </c>
      <c r="CA530" s="62">
        <v>0</v>
      </c>
      <c r="CB530" s="62">
        <v>13.776999999999999</v>
      </c>
      <c r="CC530" s="62">
        <v>1780</v>
      </c>
      <c r="CD530" s="62">
        <v>5.2657579895827542</v>
      </c>
      <c r="CE530" s="62">
        <v>13.78</v>
      </c>
      <c r="CF530" s="62">
        <v>31260</v>
      </c>
      <c r="CG530" s="62">
        <v>97.965463814901227</v>
      </c>
      <c r="CH530" s="62">
        <v>0</v>
      </c>
      <c r="CI530" s="62">
        <v>0</v>
      </c>
      <c r="CJ530" s="62">
        <v>0</v>
      </c>
      <c r="CK530" s="62">
        <v>0</v>
      </c>
      <c r="CL530" s="62">
        <v>0</v>
      </c>
      <c r="CM530" s="62">
        <v>0</v>
      </c>
      <c r="CN530" s="62">
        <v>13.76</v>
      </c>
      <c r="CO530" s="62">
        <v>5185</v>
      </c>
      <c r="CP530" s="62">
        <v>18.821338608079937</v>
      </c>
      <c r="CQ530" s="62">
        <v>0</v>
      </c>
      <c r="CR530" s="62">
        <v>0</v>
      </c>
      <c r="CS530" s="62">
        <v>0</v>
      </c>
      <c r="CT530" s="62">
        <v>0</v>
      </c>
      <c r="CU530" s="62">
        <v>0</v>
      </c>
      <c r="CV530" s="62">
        <v>0</v>
      </c>
      <c r="CW530" s="62">
        <v>0</v>
      </c>
      <c r="CX530" s="62">
        <v>509010</v>
      </c>
      <c r="CY530" s="62">
        <v>2073.1139707235156</v>
      </c>
      <c r="CZ530" s="62">
        <v>0</v>
      </c>
      <c r="DA530" s="62">
        <v>0</v>
      </c>
      <c r="DB530" s="62">
        <v>0</v>
      </c>
      <c r="DC530" s="62">
        <v>0</v>
      </c>
      <c r="DD530" s="62">
        <v>0</v>
      </c>
      <c r="DE530" s="62">
        <v>0</v>
      </c>
      <c r="DF530" s="62">
        <v>13.59</v>
      </c>
      <c r="DG530" s="62">
        <v>890</v>
      </c>
      <c r="DH530" s="62">
        <v>4.0078834306822912</v>
      </c>
      <c r="DI530" s="62">
        <v>0</v>
      </c>
      <c r="DJ530" s="62">
        <v>0</v>
      </c>
      <c r="DK530" s="62">
        <v>0</v>
      </c>
      <c r="DL530" s="62">
        <v>0</v>
      </c>
      <c r="DM530" s="62">
        <v>0</v>
      </c>
      <c r="DN530" s="62">
        <v>0</v>
      </c>
      <c r="DO530" s="62">
        <v>13.52</v>
      </c>
      <c r="DP530" s="62">
        <v>5070</v>
      </c>
      <c r="DQ530" s="62">
        <v>24.785344518918233</v>
      </c>
      <c r="DR530" s="62">
        <v>0</v>
      </c>
      <c r="DS530" s="62">
        <v>0</v>
      </c>
      <c r="DT530" s="62">
        <v>0</v>
      </c>
      <c r="DU530" s="62">
        <v>0</v>
      </c>
      <c r="DV530" s="62">
        <v>0</v>
      </c>
      <c r="DW530" s="62">
        <v>0</v>
      </c>
      <c r="DX530" s="62">
        <v>13.46</v>
      </c>
      <c r="DY530" s="62">
        <v>1400</v>
      </c>
      <c r="DZ530" s="62">
        <v>7.3710483690393724</v>
      </c>
      <c r="EA530" s="62"/>
      <c r="EB530" s="62"/>
      <c r="EC530" s="62"/>
      <c r="ED530" s="62"/>
      <c r="EE530" s="62"/>
      <c r="EF530" s="62"/>
      <c r="EG530" s="62">
        <v>13.4</v>
      </c>
      <c r="EH530" s="62">
        <v>121905</v>
      </c>
      <c r="EI530" s="62">
        <v>682.75614169068001</v>
      </c>
      <c r="EJ530" s="62"/>
      <c r="EK530" s="62">
        <v>0</v>
      </c>
      <c r="EL530" s="62">
        <v>0</v>
      </c>
      <c r="EM530" s="62">
        <v>0</v>
      </c>
      <c r="EN530" s="62">
        <v>0</v>
      </c>
      <c r="EO530" s="62">
        <v>0</v>
      </c>
      <c r="EP530" s="62">
        <v>13.368</v>
      </c>
      <c r="EQ530" s="62">
        <v>3885</v>
      </c>
      <c r="ER530" s="62">
        <v>22.95628382552254</v>
      </c>
      <c r="ES530" s="62">
        <v>13.34</v>
      </c>
      <c r="ET530" s="62">
        <v>6220</v>
      </c>
      <c r="EU530" s="62">
        <v>38.585280739032576</v>
      </c>
      <c r="EV530" s="62">
        <v>13.307</v>
      </c>
      <c r="EW530" s="62">
        <v>760</v>
      </c>
      <c r="EX530" s="62">
        <v>4.9256984004138413</v>
      </c>
      <c r="EY530" s="62">
        <v>13.28</v>
      </c>
      <c r="EZ530" s="62">
        <v>34905</v>
      </c>
      <c r="FA530" s="62">
        <v>234.86024348587128</v>
      </c>
      <c r="FB530" s="62">
        <v>13.228999999999999</v>
      </c>
      <c r="FC530" s="62">
        <v>1800</v>
      </c>
      <c r="FD530" s="62">
        <v>12.529499888458933</v>
      </c>
      <c r="FE530" s="62">
        <v>13.183</v>
      </c>
      <c r="FF530" s="62">
        <v>130</v>
      </c>
      <c r="FG530" s="62">
        <v>0.93317232517981297</v>
      </c>
      <c r="FH530" s="62">
        <v>13.14</v>
      </c>
      <c r="FI530" s="62">
        <v>135</v>
      </c>
      <c r="FJ530" s="62">
        <v>0.99762105849038574</v>
      </c>
      <c r="FK530" s="62">
        <v>13.14</v>
      </c>
      <c r="FL530" s="76">
        <v>2255</v>
      </c>
      <c r="FM530" s="76">
        <v>17.052277654015541</v>
      </c>
      <c r="FN530" s="76">
        <v>13.109</v>
      </c>
      <c r="FO530" s="76">
        <v>0</v>
      </c>
      <c r="FP530" s="76">
        <v>0</v>
      </c>
      <c r="FQ530" s="76">
        <v>13.081</v>
      </c>
      <c r="FR530" s="76">
        <v>50</v>
      </c>
      <c r="FS530" s="76">
        <v>0.39349381443918724</v>
      </c>
      <c r="FT530" s="76">
        <v>13.054</v>
      </c>
      <c r="FU530" s="76">
        <v>0</v>
      </c>
      <c r="FV530" s="76">
        <v>0</v>
      </c>
      <c r="FW530" s="76">
        <v>13.03</v>
      </c>
      <c r="FX530" s="76">
        <v>169960</v>
      </c>
      <c r="FY530" s="76">
        <v>1381.5788574864778</v>
      </c>
      <c r="FZ530" s="76">
        <v>13.025</v>
      </c>
      <c r="GA530" s="76">
        <v>0</v>
      </c>
      <c r="GB530" s="76">
        <v>0</v>
      </c>
      <c r="GC530" s="62">
        <v>13.021000000000001</v>
      </c>
      <c r="GD530" s="62">
        <v>0</v>
      </c>
      <c r="GE530" s="62">
        <v>0</v>
      </c>
      <c r="GF530" s="62">
        <v>13.016999999999999</v>
      </c>
      <c r="GG530" s="62">
        <v>0</v>
      </c>
      <c r="GH530" s="62">
        <v>0</v>
      </c>
      <c r="GI530" s="62">
        <v>13.013</v>
      </c>
      <c r="GJ530" s="62">
        <v>420</v>
      </c>
      <c r="GK530" s="62">
        <v>3.545697002437779</v>
      </c>
      <c r="GL530" s="62">
        <v>13.006</v>
      </c>
      <c r="GM530" s="62">
        <v>0</v>
      </c>
      <c r="GN530" s="62">
        <v>0</v>
      </c>
      <c r="GO530" s="62">
        <v>13</v>
      </c>
      <c r="GP530" s="62">
        <v>3465</v>
      </c>
      <c r="GQ530" s="62">
        <v>29.725278455405938</v>
      </c>
      <c r="GR530" s="62">
        <v>13.006</v>
      </c>
      <c r="GS530" s="62">
        <v>0</v>
      </c>
      <c r="GT530" s="62">
        <v>0</v>
      </c>
      <c r="GU530" s="62">
        <v>13.010999999999999</v>
      </c>
      <c r="GV530" s="62">
        <v>135</v>
      </c>
      <c r="GW530" s="62">
        <v>1.1555439616930971</v>
      </c>
      <c r="GX530" s="62">
        <v>13.016</v>
      </c>
      <c r="GY530" s="62">
        <v>0</v>
      </c>
      <c r="GZ530" s="62">
        <v>0</v>
      </c>
      <c r="HA530" s="62">
        <v>13.02</v>
      </c>
      <c r="HB530" s="62">
        <v>8020</v>
      </c>
      <c r="HC530" s="62">
        <v>67.598968208333119</v>
      </c>
      <c r="HD530" s="62">
        <v>13.02</v>
      </c>
      <c r="HE530" s="62">
        <v>0</v>
      </c>
      <c r="HF530" s="62">
        <v>0</v>
      </c>
      <c r="HG530" s="62">
        <v>0</v>
      </c>
      <c r="HH530" s="62">
        <v>0</v>
      </c>
      <c r="HI530" s="62">
        <v>0</v>
      </c>
      <c r="HJ530" s="62">
        <v>0</v>
      </c>
      <c r="HK530" s="62">
        <v>0</v>
      </c>
      <c r="HL530" s="62">
        <v>0</v>
      </c>
      <c r="HM530" s="62">
        <v>13.02</v>
      </c>
      <c r="HN530" s="62">
        <v>0</v>
      </c>
      <c r="HO530" s="62">
        <v>0</v>
      </c>
      <c r="HP530" s="62">
        <v>0</v>
      </c>
      <c r="HQ530" s="62">
        <v>0</v>
      </c>
      <c r="HR530" s="62">
        <v>0</v>
      </c>
    </row>
    <row r="531" spans="32:226" s="43" customFormat="1">
      <c r="AF531" s="54"/>
      <c r="AN531" s="43">
        <v>3.1223999999999998</v>
      </c>
      <c r="AS531" s="62">
        <v>42072</v>
      </c>
      <c r="AT531" s="62">
        <v>7348.7274481346221</v>
      </c>
      <c r="AU531" s="62">
        <v>13.85</v>
      </c>
      <c r="AV531" s="62">
        <v>562460</v>
      </c>
      <c r="AW531" s="62">
        <v>476.25183511908716</v>
      </c>
      <c r="AX531" s="62">
        <v>13.16</v>
      </c>
      <c r="AY531" s="62">
        <v>462830</v>
      </c>
      <c r="AZ531" s="62">
        <v>504.32070805781723</v>
      </c>
      <c r="BA531" s="62">
        <v>13.62</v>
      </c>
      <c r="BB531" s="62">
        <v>44925</v>
      </c>
      <c r="BC531" s="62">
        <v>67.269510522136216</v>
      </c>
      <c r="BD531" s="62">
        <v>13.54</v>
      </c>
      <c r="BE531" s="62">
        <v>1200</v>
      </c>
      <c r="BF531" s="62">
        <v>1.55285348149207</v>
      </c>
      <c r="BG531" s="62">
        <v>13.775</v>
      </c>
      <c r="BH531" s="62">
        <v>90</v>
      </c>
      <c r="BI531" s="62">
        <v>0.15243798324711588</v>
      </c>
      <c r="BJ531" s="62">
        <v>13.804</v>
      </c>
      <c r="BK531" s="62">
        <v>0</v>
      </c>
      <c r="BL531" s="62">
        <v>0</v>
      </c>
      <c r="BM531" s="62">
        <v>13.83</v>
      </c>
      <c r="BN531" s="62">
        <v>437940</v>
      </c>
      <c r="BO531" s="62">
        <v>909.97247790547726</v>
      </c>
      <c r="BP531" s="62">
        <v>13.853</v>
      </c>
      <c r="BQ531" s="62">
        <v>250</v>
      </c>
      <c r="BR531" s="62">
        <v>0.56360853678291822</v>
      </c>
      <c r="BS531" s="62">
        <v>13.872</v>
      </c>
      <c r="BT531" s="62">
        <v>0</v>
      </c>
      <c r="BU531" s="62">
        <v>0</v>
      </c>
      <c r="BV531" s="62">
        <v>13.89</v>
      </c>
      <c r="BW531" s="62">
        <v>18640</v>
      </c>
      <c r="BX531" s="62">
        <v>48.543831738016713</v>
      </c>
      <c r="BY531" s="62">
        <v>0</v>
      </c>
      <c r="BZ531" s="62">
        <v>0</v>
      </c>
      <c r="CA531" s="62">
        <v>0</v>
      </c>
      <c r="CB531" s="62">
        <v>13.917999999999999</v>
      </c>
      <c r="CC531" s="62">
        <v>0</v>
      </c>
      <c r="CD531" s="62">
        <v>0</v>
      </c>
      <c r="CE531" s="62">
        <v>13.93</v>
      </c>
      <c r="CF531" s="62">
        <v>27210</v>
      </c>
      <c r="CG531" s="62">
        <v>84.651697629008339</v>
      </c>
      <c r="CH531" s="62">
        <v>0</v>
      </c>
      <c r="CI531" s="62">
        <v>0</v>
      </c>
      <c r="CJ531" s="62">
        <v>0</v>
      </c>
      <c r="CK531" s="62">
        <v>0</v>
      </c>
      <c r="CL531" s="62">
        <v>0</v>
      </c>
      <c r="CM531" s="62">
        <v>0</v>
      </c>
      <c r="CN531" s="62">
        <v>13.92</v>
      </c>
      <c r="CO531" s="62">
        <v>1460</v>
      </c>
      <c r="CP531" s="62">
        <v>5.2555257898832615</v>
      </c>
      <c r="CQ531" s="62">
        <v>0</v>
      </c>
      <c r="CR531" s="62">
        <v>0</v>
      </c>
      <c r="CS531" s="62">
        <v>0</v>
      </c>
      <c r="CT531" s="62">
        <v>0</v>
      </c>
      <c r="CU531" s="62">
        <v>0</v>
      </c>
      <c r="CV531" s="62">
        <v>0</v>
      </c>
      <c r="CW531" s="62">
        <v>0</v>
      </c>
      <c r="CX531" s="62">
        <v>562460</v>
      </c>
      <c r="CY531" s="62">
        <v>2267.9121243874924</v>
      </c>
      <c r="CZ531" s="62">
        <v>0</v>
      </c>
      <c r="DA531" s="62">
        <v>0</v>
      </c>
      <c r="DB531" s="62">
        <v>0</v>
      </c>
      <c r="DC531" s="62">
        <v>0</v>
      </c>
      <c r="DD531" s="62">
        <v>0</v>
      </c>
      <c r="DE531" s="62">
        <v>0</v>
      </c>
      <c r="DF531" s="62">
        <v>13.81</v>
      </c>
      <c r="DG531" s="62">
        <v>32495</v>
      </c>
      <c r="DH531" s="62">
        <v>144.68848634351662</v>
      </c>
      <c r="DI531" s="62">
        <v>0</v>
      </c>
      <c r="DJ531" s="62">
        <v>0</v>
      </c>
      <c r="DK531" s="62">
        <v>0</v>
      </c>
      <c r="DL531" s="62">
        <v>0</v>
      </c>
      <c r="DM531" s="62">
        <v>0</v>
      </c>
      <c r="DN531" s="62">
        <v>0</v>
      </c>
      <c r="DO531" s="62">
        <v>13.7</v>
      </c>
      <c r="DP531" s="62">
        <v>8510</v>
      </c>
      <c r="DQ531" s="62">
        <v>41.155026735133866</v>
      </c>
      <c r="DR531" s="62">
        <v>0</v>
      </c>
      <c r="DS531" s="62">
        <v>0</v>
      </c>
      <c r="DT531" s="62">
        <v>0</v>
      </c>
      <c r="DU531" s="62">
        <v>0</v>
      </c>
      <c r="DV531" s="62">
        <v>0</v>
      </c>
      <c r="DW531" s="62">
        <v>0</v>
      </c>
      <c r="DX531" s="62">
        <v>13.67</v>
      </c>
      <c r="DY531" s="62">
        <v>6200</v>
      </c>
      <c r="DZ531" s="62">
        <v>32.243453907016175</v>
      </c>
      <c r="EA531" s="62"/>
      <c r="EB531" s="62"/>
      <c r="EC531" s="62"/>
      <c r="ED531" s="62"/>
      <c r="EE531" s="62"/>
      <c r="EF531" s="62"/>
      <c r="EG531" s="62">
        <v>13.57</v>
      </c>
      <c r="EH531" s="62">
        <v>133795</v>
      </c>
      <c r="EI531" s="62">
        <v>740.73255256247432</v>
      </c>
      <c r="EJ531" s="62"/>
      <c r="EK531" s="62">
        <v>0</v>
      </c>
      <c r="EL531" s="62">
        <v>0</v>
      </c>
      <c r="EM531" s="62">
        <v>0</v>
      </c>
      <c r="EN531" s="62">
        <v>0</v>
      </c>
      <c r="EO531" s="62">
        <v>0</v>
      </c>
      <c r="EP531" s="62">
        <v>13.56</v>
      </c>
      <c r="EQ531" s="62">
        <v>2780</v>
      </c>
      <c r="ER531" s="62">
        <v>16.217564458743329</v>
      </c>
      <c r="ES531" s="62">
        <v>13.49</v>
      </c>
      <c r="ET531" s="62">
        <v>3265</v>
      </c>
      <c r="EU531" s="62">
        <v>20.017430609604727</v>
      </c>
      <c r="EV531" s="62">
        <v>13.478999999999999</v>
      </c>
      <c r="EW531" s="62">
        <v>50</v>
      </c>
      <c r="EX531" s="62">
        <v>0.31985362871162432</v>
      </c>
      <c r="EY531" s="62">
        <v>13.47</v>
      </c>
      <c r="EZ531" s="62">
        <v>70020</v>
      </c>
      <c r="FA531" s="62">
        <v>464.45814854013855</v>
      </c>
      <c r="FB531" s="62">
        <v>13.420999999999999</v>
      </c>
      <c r="FC531" s="62">
        <v>0</v>
      </c>
      <c r="FD531" s="62">
        <v>0</v>
      </c>
      <c r="FE531" s="62">
        <v>13.377000000000001</v>
      </c>
      <c r="FF531" s="62">
        <v>0</v>
      </c>
      <c r="FG531" s="62">
        <v>0</v>
      </c>
      <c r="FH531" s="62">
        <v>13.336</v>
      </c>
      <c r="FI531" s="62">
        <v>0</v>
      </c>
      <c r="FJ531" s="62">
        <v>0</v>
      </c>
      <c r="FK531" s="62">
        <v>13.3</v>
      </c>
      <c r="FL531" s="76">
        <v>4290</v>
      </c>
      <c r="FM531" s="76">
        <v>31.969367885517933</v>
      </c>
      <c r="FN531" s="76">
        <v>13.276999999999999</v>
      </c>
      <c r="FO531" s="76">
        <v>0</v>
      </c>
      <c r="FP531" s="76">
        <v>0</v>
      </c>
      <c r="FQ531" s="76">
        <v>13.257</v>
      </c>
      <c r="FR531" s="76">
        <v>0</v>
      </c>
      <c r="FS531" s="76">
        <v>0</v>
      </c>
      <c r="FT531" s="76">
        <v>13.237</v>
      </c>
      <c r="FU531" s="76">
        <v>0</v>
      </c>
      <c r="FV531" s="76">
        <v>0</v>
      </c>
      <c r="FW531" s="76">
        <v>13.22</v>
      </c>
      <c r="FX531" s="76">
        <v>160350</v>
      </c>
      <c r="FY531" s="76">
        <v>1280.2096479016384</v>
      </c>
      <c r="FZ531" s="76">
        <v>13.212</v>
      </c>
      <c r="GA531" s="76">
        <v>0</v>
      </c>
      <c r="GB531" s="76">
        <v>0</v>
      </c>
      <c r="GC531" s="62">
        <v>13.205</v>
      </c>
      <c r="GD531" s="62">
        <v>0</v>
      </c>
      <c r="GE531" s="62">
        <v>0</v>
      </c>
      <c r="GF531" s="62">
        <v>13.198</v>
      </c>
      <c r="GG531" s="62">
        <v>0</v>
      </c>
      <c r="GH531" s="62">
        <v>0</v>
      </c>
      <c r="GI531" s="62">
        <v>13.191000000000001</v>
      </c>
      <c r="GJ531" s="62">
        <v>360</v>
      </c>
      <c r="GK531" s="62">
        <v>2.9821266841257148</v>
      </c>
      <c r="GL531" s="62">
        <v>13.18</v>
      </c>
      <c r="GM531" s="62">
        <v>0</v>
      </c>
      <c r="GN531" s="62">
        <v>0</v>
      </c>
      <c r="GO531" s="62">
        <v>13.17</v>
      </c>
      <c r="GP531" s="62">
        <v>6225</v>
      </c>
      <c r="GQ531" s="62">
        <v>52.346712948824312</v>
      </c>
      <c r="GR531" s="62">
        <v>13.173</v>
      </c>
      <c r="GS531" s="62">
        <v>0</v>
      </c>
      <c r="GT531" s="62">
        <v>0</v>
      </c>
      <c r="GU531" s="62">
        <v>13.176</v>
      </c>
      <c r="GV531" s="62">
        <v>205</v>
      </c>
      <c r="GW531" s="62">
        <v>1.7181139655506923</v>
      </c>
      <c r="GX531" s="62">
        <v>13.178000000000001</v>
      </c>
      <c r="GY531" s="62">
        <v>0</v>
      </c>
      <c r="GZ531" s="62">
        <v>0</v>
      </c>
      <c r="HA531" s="62">
        <v>13.18</v>
      </c>
      <c r="HB531" s="62">
        <v>18585</v>
      </c>
      <c r="HC531" s="62">
        <v>153.22235081318306</v>
      </c>
      <c r="HD531" s="62">
        <v>13.18</v>
      </c>
      <c r="HE531" s="62">
        <v>0</v>
      </c>
      <c r="HF531" s="62">
        <v>0</v>
      </c>
      <c r="HG531" s="62">
        <v>0</v>
      </c>
      <c r="HH531" s="62">
        <v>0</v>
      </c>
      <c r="HI531" s="62">
        <v>0</v>
      </c>
      <c r="HJ531" s="62">
        <v>0</v>
      </c>
      <c r="HK531" s="62">
        <v>0</v>
      </c>
      <c r="HL531" s="62">
        <v>0</v>
      </c>
      <c r="HM531" s="62">
        <v>13.18</v>
      </c>
      <c r="HN531" s="62">
        <v>0</v>
      </c>
      <c r="HO531" s="62">
        <v>0</v>
      </c>
      <c r="HP531" s="62">
        <v>0</v>
      </c>
      <c r="HQ531" s="62">
        <v>0</v>
      </c>
      <c r="HR531" s="62">
        <v>0</v>
      </c>
    </row>
    <row r="532" spans="32:226" s="43" customFormat="1">
      <c r="AF532" s="54"/>
      <c r="AN532" s="43">
        <v>3.0640000000000001</v>
      </c>
      <c r="AS532" s="62">
        <v>42069</v>
      </c>
      <c r="AT532" s="62">
        <v>6151.9587781775008</v>
      </c>
      <c r="AU532" s="62">
        <v>13.43</v>
      </c>
      <c r="AV532" s="62">
        <v>512920</v>
      </c>
      <c r="AW532" s="62">
        <v>450.14086565853461</v>
      </c>
      <c r="AX532" s="62">
        <v>12.99</v>
      </c>
      <c r="AY532" s="62">
        <v>223535</v>
      </c>
      <c r="AZ532" s="62">
        <v>251.0581923673011</v>
      </c>
      <c r="BA532" s="62">
        <v>13.33</v>
      </c>
      <c r="BB532" s="62">
        <v>62030</v>
      </c>
      <c r="BC532" s="62">
        <v>95.645759183947689</v>
      </c>
      <c r="BD532" s="62">
        <v>13.25</v>
      </c>
      <c r="BE532" s="62">
        <v>17675</v>
      </c>
      <c r="BF532" s="62">
        <v>23.575633237864256</v>
      </c>
      <c r="BG532" s="62">
        <v>13.404999999999999</v>
      </c>
      <c r="BH532" s="62">
        <v>7485</v>
      </c>
      <c r="BI532" s="62">
        <v>13.061423491221937</v>
      </c>
      <c r="BJ532" s="62">
        <v>13.461</v>
      </c>
      <c r="BK532" s="62">
        <v>7365</v>
      </c>
      <c r="BL532" s="62">
        <v>14.245174380694875</v>
      </c>
      <c r="BM532" s="62">
        <v>13.51</v>
      </c>
      <c r="BN532" s="62">
        <v>235140</v>
      </c>
      <c r="BO532" s="62">
        <v>502.62193216948492</v>
      </c>
      <c r="BP532" s="62">
        <v>13.532999999999999</v>
      </c>
      <c r="BQ532" s="62">
        <v>6665</v>
      </c>
      <c r="BR532" s="62">
        <v>15.454366225560921</v>
      </c>
      <c r="BS532" s="62">
        <v>13.552</v>
      </c>
      <c r="BT532" s="62">
        <v>7430</v>
      </c>
      <c r="BU532" s="62">
        <v>18.480002579365554</v>
      </c>
      <c r="BV532" s="62">
        <v>13.57</v>
      </c>
      <c r="BW532" s="62">
        <v>19255</v>
      </c>
      <c r="BX532" s="62">
        <v>51.564540433026274</v>
      </c>
      <c r="BY532" s="62">
        <v>0</v>
      </c>
      <c r="BZ532" s="62">
        <v>0</v>
      </c>
      <c r="CA532" s="62">
        <v>0</v>
      </c>
      <c r="CB532" s="62">
        <v>13.57</v>
      </c>
      <c r="CC532" s="62">
        <v>9785</v>
      </c>
      <c r="CD532" s="62">
        <v>29.579209858654284</v>
      </c>
      <c r="CE532" s="62">
        <v>13.57</v>
      </c>
      <c r="CF532" s="62">
        <v>41030</v>
      </c>
      <c r="CG532" s="62">
        <v>131.36481044593805</v>
      </c>
      <c r="CH532" s="62">
        <v>0</v>
      </c>
      <c r="CI532" s="62">
        <v>0</v>
      </c>
      <c r="CJ532" s="62">
        <v>0</v>
      </c>
      <c r="CK532" s="62">
        <v>0</v>
      </c>
      <c r="CL532" s="62">
        <v>0</v>
      </c>
      <c r="CM532" s="62">
        <v>0</v>
      </c>
      <c r="CN532" s="62">
        <v>13.51</v>
      </c>
      <c r="CO532" s="62">
        <v>770</v>
      </c>
      <c r="CP532" s="62">
        <v>2.8566512798634163</v>
      </c>
      <c r="CQ532" s="62">
        <v>0</v>
      </c>
      <c r="CR532" s="62">
        <v>0</v>
      </c>
      <c r="CS532" s="62">
        <v>0</v>
      </c>
      <c r="CT532" s="62">
        <v>0</v>
      </c>
      <c r="CU532" s="62">
        <v>0</v>
      </c>
      <c r="CV532" s="62">
        <v>0</v>
      </c>
      <c r="CW532" s="62">
        <v>0</v>
      </c>
      <c r="CX532" s="62">
        <v>512920</v>
      </c>
      <c r="CY532" s="62">
        <v>2133.2022791059212</v>
      </c>
      <c r="CZ532" s="62">
        <v>0</v>
      </c>
      <c r="DA532" s="62">
        <v>0</v>
      </c>
      <c r="DB532" s="62">
        <v>0</v>
      </c>
      <c r="DC532" s="62">
        <v>0</v>
      </c>
      <c r="DD532" s="62">
        <v>0</v>
      </c>
      <c r="DE532" s="62">
        <v>0</v>
      </c>
      <c r="DF532" s="62">
        <v>13.367000000000001</v>
      </c>
      <c r="DG532" s="62">
        <v>715</v>
      </c>
      <c r="DH532" s="62">
        <v>3.288027064937896</v>
      </c>
      <c r="DI532" s="62">
        <v>0</v>
      </c>
      <c r="DJ532" s="62">
        <v>0</v>
      </c>
      <c r="DK532" s="62">
        <v>0</v>
      </c>
      <c r="DL532" s="62">
        <v>0</v>
      </c>
      <c r="DM532" s="62">
        <v>0</v>
      </c>
      <c r="DN532" s="62">
        <v>0</v>
      </c>
      <c r="DO532" s="62">
        <v>13.32</v>
      </c>
      <c r="DP532" s="62">
        <v>14005</v>
      </c>
      <c r="DQ532" s="62">
        <v>69.874385134153798</v>
      </c>
      <c r="DR532" s="62">
        <v>0</v>
      </c>
      <c r="DS532" s="62">
        <v>0</v>
      </c>
      <c r="DT532" s="62">
        <v>0</v>
      </c>
      <c r="DU532" s="62">
        <v>0</v>
      </c>
      <c r="DV532" s="62">
        <v>0</v>
      </c>
      <c r="DW532" s="62">
        <v>0</v>
      </c>
      <c r="DX532" s="62">
        <v>13.241</v>
      </c>
      <c r="DY532" s="62">
        <v>300</v>
      </c>
      <c r="DZ532" s="62">
        <v>1.6131702379206938</v>
      </c>
      <c r="EA532" s="62"/>
      <c r="EB532" s="62"/>
      <c r="EC532" s="62"/>
      <c r="ED532" s="62"/>
      <c r="EE532" s="62"/>
      <c r="EF532" s="62"/>
      <c r="EG532" s="62">
        <v>13.18</v>
      </c>
      <c r="EH532" s="62">
        <v>109300</v>
      </c>
      <c r="EI532" s="62">
        <v>625.35584799395349</v>
      </c>
      <c r="EJ532" s="62"/>
      <c r="EK532" s="62">
        <v>0</v>
      </c>
      <c r="EL532" s="62">
        <v>0</v>
      </c>
      <c r="EM532" s="62">
        <v>0</v>
      </c>
      <c r="EN532" s="62">
        <v>0</v>
      </c>
      <c r="EO532" s="62">
        <v>0</v>
      </c>
      <c r="EP532" s="62">
        <v>13.153</v>
      </c>
      <c r="EQ532" s="62">
        <v>2180</v>
      </c>
      <c r="ER532" s="62">
        <v>13.160147719949137</v>
      </c>
      <c r="ES532" s="62">
        <v>13.13</v>
      </c>
      <c r="ET532" s="62">
        <v>15915</v>
      </c>
      <c r="EU532" s="62">
        <v>100.87212076484568</v>
      </c>
      <c r="EV532" s="62">
        <v>13.097</v>
      </c>
      <c r="EW532" s="62">
        <v>235</v>
      </c>
      <c r="EX532" s="62">
        <v>1.5566364555948828</v>
      </c>
      <c r="EY532" s="62">
        <v>13.07</v>
      </c>
      <c r="EZ532" s="62">
        <v>48850</v>
      </c>
      <c r="FA532" s="62">
        <v>336.03818500461227</v>
      </c>
      <c r="FB532" s="62">
        <v>13.032999999999999</v>
      </c>
      <c r="FC532" s="62">
        <v>110</v>
      </c>
      <c r="FD532" s="62">
        <v>0.78258021047308435</v>
      </c>
      <c r="FE532" s="62">
        <v>13</v>
      </c>
      <c r="FF532" s="62">
        <v>960</v>
      </c>
      <c r="FG532" s="62">
        <v>7.0410840471532596</v>
      </c>
      <c r="FH532" s="62">
        <v>12.962</v>
      </c>
      <c r="FI532" s="62">
        <v>40</v>
      </c>
      <c r="FJ532" s="62">
        <v>0.30204763415596081</v>
      </c>
      <c r="FK532" s="62">
        <v>12.93</v>
      </c>
      <c r="FL532" s="76">
        <v>1715</v>
      </c>
      <c r="FM532" s="76">
        <v>13.277964397605277</v>
      </c>
      <c r="FN532" s="76">
        <v>12.901</v>
      </c>
      <c r="FO532" s="76">
        <v>0</v>
      </c>
      <c r="FP532" s="76">
        <v>0</v>
      </c>
      <c r="FQ532" s="76">
        <v>12.875999999999999</v>
      </c>
      <c r="FR532" s="76">
        <v>0</v>
      </c>
      <c r="FS532" s="76">
        <v>0</v>
      </c>
      <c r="FT532" s="76">
        <v>12.852</v>
      </c>
      <c r="FU532" s="76">
        <v>0</v>
      </c>
      <c r="FV532" s="76">
        <v>0</v>
      </c>
      <c r="FW532" s="76">
        <v>12.83</v>
      </c>
      <c r="FX532" s="76">
        <v>135925</v>
      </c>
      <c r="FY532" s="76">
        <v>1132.3665444218191</v>
      </c>
      <c r="FZ532" s="76">
        <v>12.824999999999999</v>
      </c>
      <c r="GA532" s="76">
        <v>0</v>
      </c>
      <c r="GB532" s="76">
        <v>0</v>
      </c>
      <c r="GC532" s="62">
        <v>12.821</v>
      </c>
      <c r="GD532" s="62">
        <v>0</v>
      </c>
      <c r="GE532" s="62">
        <v>0</v>
      </c>
      <c r="GF532" s="62">
        <v>12.817</v>
      </c>
      <c r="GG532" s="62">
        <v>0</v>
      </c>
      <c r="GH532" s="62">
        <v>0</v>
      </c>
      <c r="GI532" s="62">
        <v>12.813000000000001</v>
      </c>
      <c r="GJ532" s="62">
        <v>240</v>
      </c>
      <c r="GK532" s="62">
        <v>2.0797093714779527</v>
      </c>
      <c r="GL532" s="62">
        <v>12.806000000000001</v>
      </c>
      <c r="GM532" s="62">
        <v>0</v>
      </c>
      <c r="GN532" s="62">
        <v>0</v>
      </c>
      <c r="GO532" s="62">
        <v>12.8</v>
      </c>
      <c r="GP532" s="62">
        <v>7090</v>
      </c>
      <c r="GQ532" s="62">
        <v>62.533179400216895</v>
      </c>
      <c r="GR532" s="62">
        <v>12.806000000000001</v>
      </c>
      <c r="GS532" s="62">
        <v>0</v>
      </c>
      <c r="GT532" s="62">
        <v>0</v>
      </c>
      <c r="GU532" s="62">
        <v>12.811</v>
      </c>
      <c r="GV532" s="62">
        <v>130</v>
      </c>
      <c r="GW532" s="62">
        <v>1.1459005978648373</v>
      </c>
      <c r="GX532" s="62">
        <v>12.816000000000001</v>
      </c>
      <c r="GY532" s="62">
        <v>0</v>
      </c>
      <c r="GZ532" s="62">
        <v>0</v>
      </c>
      <c r="HA532" s="62">
        <v>12.82</v>
      </c>
      <c r="HB532" s="62">
        <v>5500</v>
      </c>
      <c r="HC532" s="62">
        <v>47.820407303386162</v>
      </c>
      <c r="HD532" s="62">
        <v>12.82</v>
      </c>
      <c r="HE532" s="62">
        <v>0</v>
      </c>
      <c r="HF532" s="62">
        <v>0</v>
      </c>
      <c r="HG532" s="62">
        <v>12.82</v>
      </c>
      <c r="HH532" s="62">
        <v>0</v>
      </c>
      <c r="HI532" s="62">
        <v>0</v>
      </c>
      <c r="HJ532" s="62">
        <v>12.82</v>
      </c>
      <c r="HK532" s="62">
        <v>0</v>
      </c>
      <c r="HL532" s="62">
        <v>0</v>
      </c>
      <c r="HM532" s="62">
        <v>12.82</v>
      </c>
      <c r="HN532" s="62">
        <v>0</v>
      </c>
      <c r="HO532" s="62">
        <v>0</v>
      </c>
      <c r="HP532" s="62">
        <v>12.82</v>
      </c>
      <c r="HQ532" s="62">
        <v>0</v>
      </c>
      <c r="HR532" s="62">
        <v>0</v>
      </c>
    </row>
    <row r="533" spans="32:226" s="43" customFormat="1">
      <c r="AF533" s="54"/>
      <c r="AN533" s="43">
        <v>3.0030000000000001</v>
      </c>
      <c r="AS533" s="62">
        <v>42068</v>
      </c>
      <c r="AT533" s="62">
        <v>5099.0536462089594</v>
      </c>
      <c r="AU533" s="62">
        <v>13.17</v>
      </c>
      <c r="AV533" s="62">
        <v>318995</v>
      </c>
      <c r="AW533" s="62">
        <v>289.94186460834129</v>
      </c>
      <c r="AX533" s="62">
        <v>12.9</v>
      </c>
      <c r="AY533" s="62">
        <v>196900</v>
      </c>
      <c r="AZ533" s="62">
        <v>227.97253907804424</v>
      </c>
      <c r="BA533" s="62">
        <v>13.17</v>
      </c>
      <c r="BB533" s="62">
        <v>119585</v>
      </c>
      <c r="BC533" s="62">
        <v>189.76334580127462</v>
      </c>
      <c r="BD533" s="62">
        <v>13.11</v>
      </c>
      <c r="BE533" s="62">
        <v>6355</v>
      </c>
      <c r="BF533" s="62">
        <v>8.7303267633382209</v>
      </c>
      <c r="BG533" s="62">
        <v>13.24</v>
      </c>
      <c r="BH533" s="62">
        <v>560</v>
      </c>
      <c r="BI533" s="62">
        <v>1.004993250389477</v>
      </c>
      <c r="BJ533" s="62">
        <v>13.288</v>
      </c>
      <c r="BK533" s="62">
        <v>665</v>
      </c>
      <c r="BL533" s="62">
        <v>1.3222560733139355</v>
      </c>
      <c r="BM533" s="62">
        <v>13.33</v>
      </c>
      <c r="BN533" s="62">
        <v>308385</v>
      </c>
      <c r="BO533" s="62">
        <v>677.43404688153805</v>
      </c>
      <c r="BP533" s="62">
        <v>13.345000000000001</v>
      </c>
      <c r="BQ533" s="62">
        <v>60</v>
      </c>
      <c r="BR533" s="62">
        <v>0.14295239131026027</v>
      </c>
      <c r="BS533" s="62">
        <v>13.358000000000001</v>
      </c>
      <c r="BT533" s="62">
        <v>75</v>
      </c>
      <c r="BU533" s="62">
        <v>0.19165362802021838</v>
      </c>
      <c r="BV533" s="62">
        <v>13.37</v>
      </c>
      <c r="BW533" s="62">
        <v>11810</v>
      </c>
      <c r="BX533" s="62">
        <v>32.491426152958525</v>
      </c>
      <c r="BY533" s="62">
        <v>0</v>
      </c>
      <c r="BZ533" s="62">
        <v>0</v>
      </c>
      <c r="CA533" s="62">
        <v>0</v>
      </c>
      <c r="CB533" s="62">
        <v>13.349</v>
      </c>
      <c r="CC533" s="62">
        <v>0</v>
      </c>
      <c r="CD533" s="62">
        <v>0</v>
      </c>
      <c r="CE533" s="62">
        <v>13.34</v>
      </c>
      <c r="CF533" s="62">
        <v>22800</v>
      </c>
      <c r="CG533" s="62">
        <v>75.0198995500037</v>
      </c>
      <c r="CH533" s="62">
        <v>0</v>
      </c>
      <c r="CI533" s="62">
        <v>0</v>
      </c>
      <c r="CJ533" s="62">
        <v>0</v>
      </c>
      <c r="CK533" s="62">
        <v>0</v>
      </c>
      <c r="CL533" s="62">
        <v>0</v>
      </c>
      <c r="CM533" s="62">
        <v>0</v>
      </c>
      <c r="CN533" s="62">
        <v>13.28</v>
      </c>
      <c r="CO533" s="62">
        <v>3570</v>
      </c>
      <c r="CP533" s="62">
        <v>13.611765022237863</v>
      </c>
      <c r="CQ533" s="62">
        <v>0</v>
      </c>
      <c r="CR533" s="62">
        <v>0</v>
      </c>
      <c r="CS533" s="62">
        <v>0</v>
      </c>
      <c r="CT533" s="62">
        <v>0</v>
      </c>
      <c r="CU533" s="62">
        <v>0</v>
      </c>
      <c r="CV533" s="62">
        <v>0</v>
      </c>
      <c r="CW533" s="62">
        <v>0</v>
      </c>
      <c r="CX533" s="62">
        <v>318995</v>
      </c>
      <c r="CY533" s="62">
        <v>1364.7139305417568</v>
      </c>
      <c r="CZ533" s="62">
        <v>0</v>
      </c>
      <c r="DA533" s="62">
        <v>0</v>
      </c>
      <c r="DB533" s="62">
        <v>0</v>
      </c>
      <c r="DC533" s="62">
        <v>0</v>
      </c>
      <c r="DD533" s="62">
        <v>0</v>
      </c>
      <c r="DE533" s="62">
        <v>0</v>
      </c>
      <c r="DF533" s="62">
        <v>13.12</v>
      </c>
      <c r="DG533" s="62">
        <v>755</v>
      </c>
      <c r="DH533" s="62">
        <v>3.5713949872569564</v>
      </c>
      <c r="DI533" s="62">
        <v>0</v>
      </c>
      <c r="DJ533" s="62">
        <v>0</v>
      </c>
      <c r="DK533" s="62">
        <v>0</v>
      </c>
      <c r="DL533" s="62">
        <v>0</v>
      </c>
      <c r="DM533" s="62">
        <v>0</v>
      </c>
      <c r="DN533" s="62">
        <v>0</v>
      </c>
      <c r="DO533" s="62">
        <v>13.08</v>
      </c>
      <c r="DP533" s="62">
        <v>4655</v>
      </c>
      <c r="DQ533" s="62">
        <v>23.89303917394199</v>
      </c>
      <c r="DR533" s="62">
        <v>0</v>
      </c>
      <c r="DS533" s="62">
        <v>0</v>
      </c>
      <c r="DT533" s="62">
        <v>0</v>
      </c>
      <c r="DU533" s="62">
        <v>0</v>
      </c>
      <c r="DV533" s="62">
        <v>0</v>
      </c>
      <c r="DW533" s="62">
        <v>0</v>
      </c>
      <c r="DX533" s="62">
        <v>13.013</v>
      </c>
      <c r="DY533" s="62">
        <v>130</v>
      </c>
      <c r="DZ533" s="62">
        <v>0.71914786514871465</v>
      </c>
      <c r="EA533" s="62"/>
      <c r="EB533" s="62"/>
      <c r="EC533" s="62"/>
      <c r="ED533" s="62"/>
      <c r="EE533" s="62"/>
      <c r="EF533" s="62"/>
      <c r="EG533" s="62">
        <v>12.96</v>
      </c>
      <c r="EH533" s="62">
        <v>84410</v>
      </c>
      <c r="EI533" s="62">
        <v>496.88560086055281</v>
      </c>
      <c r="EJ533" s="62"/>
      <c r="EK533" s="62">
        <v>0</v>
      </c>
      <c r="EL533" s="62">
        <v>0</v>
      </c>
      <c r="EM533" s="62">
        <v>0</v>
      </c>
      <c r="EN533" s="62">
        <v>0</v>
      </c>
      <c r="EO533" s="62">
        <v>0</v>
      </c>
      <c r="EP533" s="62">
        <v>12.93</v>
      </c>
      <c r="EQ533" s="62">
        <v>410</v>
      </c>
      <c r="ER533" s="62">
        <v>2.5476957137540728</v>
      </c>
      <c r="ES533" s="62">
        <v>12.93</v>
      </c>
      <c r="ET533" s="62">
        <v>8160</v>
      </c>
      <c r="EU533" s="62">
        <v>53.211537049843699</v>
      </c>
      <c r="EV533" s="62">
        <v>12.903</v>
      </c>
      <c r="EW533" s="62">
        <v>0</v>
      </c>
      <c r="EX533" s="62">
        <v>0</v>
      </c>
      <c r="EY533" s="62">
        <v>12.88</v>
      </c>
      <c r="EZ533" s="62">
        <v>60770</v>
      </c>
      <c r="FA533" s="62">
        <v>430.22740017758645</v>
      </c>
      <c r="FB533" s="62">
        <v>12.843</v>
      </c>
      <c r="FC533" s="62">
        <v>0</v>
      </c>
      <c r="FD533" s="62">
        <v>0</v>
      </c>
      <c r="FE533" s="62">
        <v>12.808999999999999</v>
      </c>
      <c r="FF533" s="62">
        <v>1300</v>
      </c>
      <c r="FG533" s="62">
        <v>9.8203106988521878</v>
      </c>
      <c r="FH533" s="62">
        <v>12.776999999999999</v>
      </c>
      <c r="FI533" s="62">
        <v>0</v>
      </c>
      <c r="FJ533" s="62">
        <v>0</v>
      </c>
      <c r="FK533" s="62">
        <v>12.75</v>
      </c>
      <c r="FL533" s="76">
        <v>4365</v>
      </c>
      <c r="FM533" s="76">
        <v>34.814380864116686</v>
      </c>
      <c r="FN533" s="76">
        <v>12.733000000000001</v>
      </c>
      <c r="FO533" s="76">
        <v>0</v>
      </c>
      <c r="FP533" s="76">
        <v>0</v>
      </c>
      <c r="FQ533" s="76">
        <v>12.718</v>
      </c>
      <c r="FR533" s="76">
        <v>10</v>
      </c>
      <c r="FS533" s="76">
        <v>8.3002578534075278E-2</v>
      </c>
      <c r="FT533" s="76">
        <v>12.702999999999999</v>
      </c>
      <c r="FU533" s="76">
        <v>0</v>
      </c>
      <c r="FV533" s="76">
        <v>0</v>
      </c>
      <c r="FW533" s="76">
        <v>12.69</v>
      </c>
      <c r="FX533" s="76">
        <v>124145</v>
      </c>
      <c r="FY533" s="76">
        <v>1064.4098569847902</v>
      </c>
      <c r="FZ533" s="76">
        <v>12.688000000000001</v>
      </c>
      <c r="GA533" s="76">
        <v>0</v>
      </c>
      <c r="GB533" s="76">
        <v>0</v>
      </c>
      <c r="GC533" s="62">
        <v>12.686999999999999</v>
      </c>
      <c r="GD533" s="62">
        <v>0</v>
      </c>
      <c r="GE533" s="62">
        <v>0</v>
      </c>
      <c r="GF533" s="62">
        <v>12.686</v>
      </c>
      <c r="GG533" s="62">
        <v>0</v>
      </c>
      <c r="GH533" s="62">
        <v>0</v>
      </c>
      <c r="GI533" s="62">
        <v>12.683999999999999</v>
      </c>
      <c r="GJ533" s="62">
        <v>235</v>
      </c>
      <c r="GK533" s="62">
        <v>2.0965968855974397</v>
      </c>
      <c r="GL533" s="62">
        <v>12.682</v>
      </c>
      <c r="GM533" s="62">
        <v>0</v>
      </c>
      <c r="GN533" s="62">
        <v>0</v>
      </c>
      <c r="GO533" s="62">
        <v>12.68</v>
      </c>
      <c r="GP533" s="62">
        <v>2300</v>
      </c>
      <c r="GQ533" s="62">
        <v>20.893241999336102</v>
      </c>
      <c r="GR533" s="62">
        <v>12.68</v>
      </c>
      <c r="GS533" s="62">
        <v>0</v>
      </c>
      <c r="GT533" s="62">
        <v>0</v>
      </c>
      <c r="GU533" s="62">
        <v>12.68</v>
      </c>
      <c r="GV533" s="62">
        <v>415</v>
      </c>
      <c r="GW533" s="62">
        <v>3.7749530457821376</v>
      </c>
      <c r="GX533" s="62">
        <v>12.68</v>
      </c>
      <c r="GY533" s="62">
        <v>0</v>
      </c>
      <c r="GZ533" s="62">
        <v>0</v>
      </c>
      <c r="HA533" s="62">
        <v>12.68</v>
      </c>
      <c r="HB533" s="62">
        <v>7760</v>
      </c>
      <c r="HC533" s="62">
        <v>69.764487581338443</v>
      </c>
      <c r="HD533" s="62">
        <v>12.68</v>
      </c>
      <c r="HE533" s="62">
        <v>0</v>
      </c>
      <c r="HF533" s="62">
        <v>0</v>
      </c>
      <c r="HG533" s="62">
        <v>12.68</v>
      </c>
      <c r="HH533" s="62">
        <v>0</v>
      </c>
      <c r="HI533" s="62">
        <v>0</v>
      </c>
      <c r="HJ533" s="62">
        <v>12.68</v>
      </c>
      <c r="HK533" s="62">
        <v>0</v>
      </c>
      <c r="HL533" s="62">
        <v>0</v>
      </c>
      <c r="HM533" s="62">
        <v>12.68</v>
      </c>
      <c r="HN533" s="62">
        <v>0</v>
      </c>
      <c r="HO533" s="62">
        <v>0</v>
      </c>
      <c r="HP533" s="62">
        <v>12.68</v>
      </c>
      <c r="HQ533" s="62">
        <v>0</v>
      </c>
      <c r="HR533" s="62">
        <v>0</v>
      </c>
    </row>
    <row r="534" spans="32:226" s="43" customFormat="1">
      <c r="AF534" s="54"/>
      <c r="AN534" s="43">
        <v>2.9798</v>
      </c>
      <c r="AS534" s="62">
        <v>42067</v>
      </c>
      <c r="AT534" s="62">
        <v>5514.3946807792436</v>
      </c>
      <c r="AU534" s="62">
        <v>13.02</v>
      </c>
      <c r="AV534" s="62">
        <v>363125</v>
      </c>
      <c r="AW534" s="62">
        <v>337.15567760336126</v>
      </c>
      <c r="AX534" s="62">
        <v>12.87</v>
      </c>
      <c r="AY534" s="62">
        <v>186040</v>
      </c>
      <c r="AZ534" s="62">
        <v>219.14003740472788</v>
      </c>
      <c r="BA534" s="62">
        <v>13.08</v>
      </c>
      <c r="BB534" s="62">
        <v>25195</v>
      </c>
      <c r="BC534" s="62">
        <v>40.59911126710282</v>
      </c>
      <c r="BD534" s="62">
        <v>13.01</v>
      </c>
      <c r="BE534" s="62">
        <v>26600</v>
      </c>
      <c r="BF534" s="62">
        <v>37.152600264259881</v>
      </c>
      <c r="BG534" s="62">
        <v>13.14</v>
      </c>
      <c r="BH534" s="62">
        <v>450</v>
      </c>
      <c r="BI534" s="62">
        <v>0.81954697334066717</v>
      </c>
      <c r="BJ534" s="62">
        <v>13.177</v>
      </c>
      <c r="BK534" s="62">
        <v>5</v>
      </c>
      <c r="BL534" s="62">
        <v>1.0085018856883095E-2</v>
      </c>
      <c r="BM534" s="62">
        <v>13.21</v>
      </c>
      <c r="BN534" s="62">
        <v>310145</v>
      </c>
      <c r="BO534" s="62">
        <v>690.88798926339382</v>
      </c>
      <c r="BP534" s="62">
        <v>13.225</v>
      </c>
      <c r="BQ534" s="62">
        <v>27105</v>
      </c>
      <c r="BR534" s="62">
        <v>65.465755843406725</v>
      </c>
      <c r="BS534" s="62">
        <v>13.238</v>
      </c>
      <c r="BT534" s="62">
        <v>0</v>
      </c>
      <c r="BU534" s="62">
        <v>0</v>
      </c>
      <c r="BV534" s="62">
        <v>13.25</v>
      </c>
      <c r="BW534" s="62">
        <v>59990</v>
      </c>
      <c r="BX534" s="62">
        <v>167.2282977086445</v>
      </c>
      <c r="BY534" s="62">
        <v>0</v>
      </c>
      <c r="BZ534" s="62">
        <v>0</v>
      </c>
      <c r="CA534" s="62">
        <v>0</v>
      </c>
      <c r="CB534" s="62">
        <v>13.222</v>
      </c>
      <c r="CC534" s="62">
        <v>0</v>
      </c>
      <c r="CD534" s="62">
        <v>0</v>
      </c>
      <c r="CE534" s="62">
        <v>13.21</v>
      </c>
      <c r="CF534" s="62">
        <v>34620</v>
      </c>
      <c r="CG534" s="62">
        <v>115.39376874903598</v>
      </c>
      <c r="CH534" s="62">
        <v>0</v>
      </c>
      <c r="CI534" s="62">
        <v>0</v>
      </c>
      <c r="CJ534" s="62">
        <v>0</v>
      </c>
      <c r="CK534" s="62">
        <v>0</v>
      </c>
      <c r="CL534" s="62">
        <v>0</v>
      </c>
      <c r="CM534" s="62">
        <v>0</v>
      </c>
      <c r="CN534" s="62">
        <v>13.14</v>
      </c>
      <c r="CO534" s="62">
        <v>565</v>
      </c>
      <c r="CP534" s="62">
        <v>2.1823542143244867</v>
      </c>
      <c r="CQ534" s="62">
        <v>0</v>
      </c>
      <c r="CR534" s="62">
        <v>0</v>
      </c>
      <c r="CS534" s="62">
        <v>0</v>
      </c>
      <c r="CT534" s="62">
        <v>0</v>
      </c>
      <c r="CU534" s="62">
        <v>0</v>
      </c>
      <c r="CV534" s="62">
        <v>0</v>
      </c>
      <c r="CW534" s="62">
        <v>0</v>
      </c>
      <c r="CX534" s="62">
        <v>363125</v>
      </c>
      <c r="CY534" s="62">
        <v>1574.1333014599491</v>
      </c>
      <c r="CZ534" s="62">
        <v>0</v>
      </c>
      <c r="DA534" s="62">
        <v>0</v>
      </c>
      <c r="DB534" s="62">
        <v>0</v>
      </c>
      <c r="DC534" s="62">
        <v>0</v>
      </c>
      <c r="DD534" s="62">
        <v>0</v>
      </c>
      <c r="DE534" s="62">
        <v>0</v>
      </c>
      <c r="DF534" s="62">
        <v>12.96</v>
      </c>
      <c r="DG534" s="62">
        <v>795</v>
      </c>
      <c r="DH534" s="62">
        <v>3.8118547477872142</v>
      </c>
      <c r="DI534" s="62">
        <v>0</v>
      </c>
      <c r="DJ534" s="62">
        <v>0</v>
      </c>
      <c r="DK534" s="62">
        <v>0</v>
      </c>
      <c r="DL534" s="62">
        <v>0</v>
      </c>
      <c r="DM534" s="62">
        <v>0</v>
      </c>
      <c r="DN534" s="62">
        <v>0</v>
      </c>
      <c r="DO534" s="62">
        <v>12.92</v>
      </c>
      <c r="DP534" s="62">
        <v>4980</v>
      </c>
      <c r="DQ534" s="62">
        <v>25.913309776671156</v>
      </c>
      <c r="DR534" s="62">
        <v>0</v>
      </c>
      <c r="DS534" s="62">
        <v>0</v>
      </c>
      <c r="DT534" s="62">
        <v>0</v>
      </c>
      <c r="DU534" s="62">
        <v>0</v>
      </c>
      <c r="DV534" s="62">
        <v>0</v>
      </c>
      <c r="DW534" s="62">
        <v>0</v>
      </c>
      <c r="DX534" s="62">
        <v>12.86</v>
      </c>
      <c r="DY534" s="62">
        <v>260</v>
      </c>
      <c r="DZ534" s="62">
        <v>1.4580717110551435</v>
      </c>
      <c r="EA534" s="62"/>
      <c r="EB534" s="62"/>
      <c r="EC534" s="62"/>
      <c r="ED534" s="62"/>
      <c r="EE534" s="62"/>
      <c r="EF534" s="62"/>
      <c r="EG534" s="62">
        <v>12.78</v>
      </c>
      <c r="EH534" s="62">
        <v>100250</v>
      </c>
      <c r="EI534" s="62">
        <v>598.90943112100331</v>
      </c>
      <c r="EJ534" s="62"/>
      <c r="EK534" s="62">
        <v>0</v>
      </c>
      <c r="EL534" s="62">
        <v>0</v>
      </c>
      <c r="EM534" s="62">
        <v>0</v>
      </c>
      <c r="EN534" s="62">
        <v>0</v>
      </c>
      <c r="EO534" s="62">
        <v>0</v>
      </c>
      <c r="EP534" s="62">
        <v>12.76</v>
      </c>
      <c r="EQ534" s="62">
        <v>1775</v>
      </c>
      <c r="ER534" s="62">
        <v>11.192841490224412</v>
      </c>
      <c r="ES534" s="62">
        <v>12.76</v>
      </c>
      <c r="ET534" s="62">
        <v>7230</v>
      </c>
      <c r="EU534" s="62">
        <v>47.857851797632847</v>
      </c>
      <c r="EV534" s="62">
        <v>12.76</v>
      </c>
      <c r="EW534" s="62">
        <v>250</v>
      </c>
      <c r="EX534" s="62">
        <v>1.7283013451362481</v>
      </c>
      <c r="EY534" s="62">
        <v>12.73</v>
      </c>
      <c r="EZ534" s="62">
        <v>24470</v>
      </c>
      <c r="FA534" s="62">
        <v>175.80544174007451</v>
      </c>
      <c r="FB534" s="62">
        <v>12.696</v>
      </c>
      <c r="FC534" s="62">
        <v>0</v>
      </c>
      <c r="FD534" s="62">
        <v>0</v>
      </c>
      <c r="FE534" s="62">
        <v>12.664999999999999</v>
      </c>
      <c r="FF534" s="62">
        <v>0</v>
      </c>
      <c r="FG534" s="62">
        <v>0</v>
      </c>
      <c r="FH534" s="62">
        <v>12.637</v>
      </c>
      <c r="FI534" s="62">
        <v>0</v>
      </c>
      <c r="FJ534" s="62">
        <v>0</v>
      </c>
      <c r="FK534" s="62">
        <v>12.612</v>
      </c>
      <c r="FL534" s="76">
        <v>2875</v>
      </c>
      <c r="FM534" s="76">
        <v>23.28219576678487</v>
      </c>
      <c r="FN534" s="76">
        <v>12.59</v>
      </c>
      <c r="FO534" s="76">
        <v>70</v>
      </c>
      <c r="FP534" s="76">
        <v>0.57937027864840496</v>
      </c>
      <c r="FQ534" s="76">
        <v>12.568999999999999</v>
      </c>
      <c r="FR534" s="76">
        <v>0</v>
      </c>
      <c r="FS534" s="76">
        <v>0</v>
      </c>
      <c r="FT534" s="76">
        <v>12.548</v>
      </c>
      <c r="FU534" s="76">
        <v>0</v>
      </c>
      <c r="FV534" s="76">
        <v>0</v>
      </c>
      <c r="FW534" s="76">
        <v>12.53</v>
      </c>
      <c r="FX534" s="76">
        <v>147545</v>
      </c>
      <c r="FY534" s="76">
        <v>1287.552982592912</v>
      </c>
      <c r="FZ534" s="76">
        <v>12.53</v>
      </c>
      <c r="GA534" s="76">
        <v>0</v>
      </c>
      <c r="GB534" s="76">
        <v>0</v>
      </c>
      <c r="GC534" s="62">
        <v>12.53</v>
      </c>
      <c r="GD534" s="62">
        <v>0</v>
      </c>
      <c r="GE534" s="62">
        <v>0</v>
      </c>
      <c r="GF534" s="62">
        <v>12.53</v>
      </c>
      <c r="GG534" s="62">
        <v>0</v>
      </c>
      <c r="GH534" s="62">
        <v>0</v>
      </c>
      <c r="GI534" s="62">
        <v>12.53</v>
      </c>
      <c r="GJ534" s="62">
        <v>1515</v>
      </c>
      <c r="GK534" s="62">
        <v>13.76928625437338</v>
      </c>
      <c r="GL534" s="62">
        <v>12.53</v>
      </c>
      <c r="GM534" s="62">
        <v>0</v>
      </c>
      <c r="GN534" s="62">
        <v>0</v>
      </c>
      <c r="GO534" s="62">
        <v>12.53</v>
      </c>
      <c r="GP534" s="62">
        <v>3430</v>
      </c>
      <c r="GQ534" s="62">
        <v>31.772211282527202</v>
      </c>
      <c r="GR534" s="62">
        <v>12.53</v>
      </c>
      <c r="GS534" s="62">
        <v>0</v>
      </c>
      <c r="GT534" s="62">
        <v>0</v>
      </c>
      <c r="GU534" s="62">
        <v>12.53</v>
      </c>
      <c r="GV534" s="62">
        <v>635</v>
      </c>
      <c r="GW534" s="62">
        <v>5.8973824568876809</v>
      </c>
      <c r="GX534" s="62">
        <v>12.53</v>
      </c>
      <c r="GY534" s="62">
        <v>0</v>
      </c>
      <c r="GZ534" s="62">
        <v>0</v>
      </c>
      <c r="HA534" s="62">
        <v>12.53</v>
      </c>
      <c r="HB534" s="62">
        <v>3775</v>
      </c>
      <c r="HC534" s="62">
        <v>34.695622647122896</v>
      </c>
      <c r="HD534" s="62">
        <v>12.53</v>
      </c>
      <c r="HE534" s="62">
        <v>0</v>
      </c>
      <c r="HF534" s="62">
        <v>0</v>
      </c>
      <c r="HG534" s="62">
        <v>0</v>
      </c>
      <c r="HH534" s="62">
        <v>0</v>
      </c>
      <c r="HI534" s="62">
        <v>0</v>
      </c>
      <c r="HJ534" s="62">
        <v>0</v>
      </c>
      <c r="HK534" s="62">
        <v>0</v>
      </c>
      <c r="HL534" s="62">
        <v>0</v>
      </c>
      <c r="HM534" s="62">
        <v>12.53</v>
      </c>
      <c r="HN534" s="62">
        <v>0</v>
      </c>
      <c r="HO534" s="62">
        <v>0</v>
      </c>
      <c r="HP534" s="62">
        <v>0</v>
      </c>
      <c r="HQ534" s="62">
        <v>0</v>
      </c>
      <c r="HR534" s="62">
        <v>0</v>
      </c>
    </row>
    <row r="535" spans="32:226" s="43" customFormat="1">
      <c r="AF535" s="54"/>
      <c r="AN535" s="43">
        <v>2.9316</v>
      </c>
      <c r="AS535" s="62">
        <v>42066</v>
      </c>
      <c r="AT535" s="62">
        <v>4201.515319866452</v>
      </c>
      <c r="AU535" s="62">
        <v>12.87</v>
      </c>
      <c r="AV535" s="62">
        <v>239760</v>
      </c>
      <c r="AW535" s="62">
        <v>229.32611573627202</v>
      </c>
      <c r="AX535" s="62">
        <v>12.82</v>
      </c>
      <c r="AY535" s="62">
        <v>110400</v>
      </c>
      <c r="AZ535" s="62">
        <v>133.45909340682525</v>
      </c>
      <c r="BA535" s="62">
        <v>13.01</v>
      </c>
      <c r="BB535" s="62">
        <v>31185</v>
      </c>
      <c r="BC535" s="62">
        <v>51.45051336361221</v>
      </c>
      <c r="BD535" s="62">
        <v>12.96</v>
      </c>
      <c r="BE535" s="62">
        <v>13005</v>
      </c>
      <c r="BF535" s="62">
        <v>18.612803039589263</v>
      </c>
      <c r="BG535" s="62">
        <v>13.05</v>
      </c>
      <c r="BH535" s="62">
        <v>720</v>
      </c>
      <c r="BI535" s="62">
        <v>1.3418942156400855</v>
      </c>
      <c r="BJ535" s="62">
        <v>13.09</v>
      </c>
      <c r="BK535" s="62">
        <v>220</v>
      </c>
      <c r="BL535" s="62">
        <v>0.45382339123964238</v>
      </c>
      <c r="BM535" s="62">
        <v>13.11</v>
      </c>
      <c r="BN535" s="62">
        <v>125570</v>
      </c>
      <c r="BO535" s="62">
        <v>285.99972931474605</v>
      </c>
      <c r="BP535" s="62">
        <v>13.09</v>
      </c>
      <c r="BQ535" s="62">
        <v>410</v>
      </c>
      <c r="BR535" s="62">
        <v>1.0127312116727312</v>
      </c>
      <c r="BS535" s="62">
        <v>13.11</v>
      </c>
      <c r="BT535" s="62">
        <v>455</v>
      </c>
      <c r="BU535" s="62">
        <v>1.2046718475328908</v>
      </c>
      <c r="BV535" s="62">
        <v>13.12</v>
      </c>
      <c r="BW535" s="62">
        <v>38900</v>
      </c>
      <c r="BX535" s="62">
        <v>110.83713819881737</v>
      </c>
      <c r="BY535" s="62">
        <v>0</v>
      </c>
      <c r="BZ535" s="62">
        <v>0</v>
      </c>
      <c r="CA535" s="62">
        <v>0</v>
      </c>
      <c r="CB535" s="62">
        <v>13.077999999999999</v>
      </c>
      <c r="CC535" s="62">
        <v>5</v>
      </c>
      <c r="CD535" s="62">
        <v>1.6081700188631556E-2</v>
      </c>
      <c r="CE535" s="62">
        <v>13.06</v>
      </c>
      <c r="CF535" s="62">
        <v>10260</v>
      </c>
      <c r="CG535" s="62">
        <v>34.9551233776752</v>
      </c>
      <c r="CH535" s="62">
        <v>0</v>
      </c>
      <c r="CI535" s="62">
        <v>0</v>
      </c>
      <c r="CJ535" s="62">
        <v>0</v>
      </c>
      <c r="CK535" s="62">
        <v>0</v>
      </c>
      <c r="CL535" s="62">
        <v>0</v>
      </c>
      <c r="CM535" s="62">
        <v>0</v>
      </c>
      <c r="CN535" s="62">
        <v>12.98</v>
      </c>
      <c r="CO535" s="62">
        <v>1470</v>
      </c>
      <c r="CP535" s="62">
        <v>5.8041821107802916</v>
      </c>
      <c r="CQ535" s="62">
        <v>0</v>
      </c>
      <c r="CR535" s="62">
        <v>0</v>
      </c>
      <c r="CS535" s="62">
        <v>0</v>
      </c>
      <c r="CT535" s="62">
        <v>0</v>
      </c>
      <c r="CU535" s="62">
        <v>0</v>
      </c>
      <c r="CV535" s="62">
        <v>0</v>
      </c>
      <c r="CW535" s="62">
        <v>0</v>
      </c>
      <c r="CX535" s="62">
        <v>239760</v>
      </c>
      <c r="CY535" s="62">
        <v>1062.2055468861847</v>
      </c>
      <c r="CZ535" s="62">
        <v>0</v>
      </c>
      <c r="DA535" s="62">
        <v>0</v>
      </c>
      <c r="DB535" s="62">
        <v>0</v>
      </c>
      <c r="DC535" s="62">
        <v>0</v>
      </c>
      <c r="DD535" s="62">
        <v>0</v>
      </c>
      <c r="DE535" s="62">
        <v>0</v>
      </c>
      <c r="DF535" s="62">
        <v>12.807</v>
      </c>
      <c r="DG535" s="62">
        <v>710</v>
      </c>
      <c r="DH535" s="62">
        <v>3.4797089395416534</v>
      </c>
      <c r="DI535" s="62">
        <v>0</v>
      </c>
      <c r="DJ535" s="62">
        <v>0</v>
      </c>
      <c r="DK535" s="62">
        <v>0</v>
      </c>
      <c r="DL535" s="62">
        <v>0</v>
      </c>
      <c r="DM535" s="62">
        <v>0</v>
      </c>
      <c r="DN535" s="62">
        <v>0</v>
      </c>
      <c r="DO535" s="62">
        <v>12.76</v>
      </c>
      <c r="DP535" s="62">
        <v>10955</v>
      </c>
      <c r="DQ535" s="62">
        <v>58.286564408642505</v>
      </c>
      <c r="DR535" s="62">
        <v>0</v>
      </c>
      <c r="DS535" s="62">
        <v>0</v>
      </c>
      <c r="DT535" s="62">
        <v>0</v>
      </c>
      <c r="DU535" s="62">
        <v>0</v>
      </c>
      <c r="DV535" s="62">
        <v>0</v>
      </c>
      <c r="DW535" s="62">
        <v>0</v>
      </c>
      <c r="DX535" s="62">
        <v>12.71</v>
      </c>
      <c r="DY535" s="62">
        <v>215</v>
      </c>
      <c r="DZ535" s="62">
        <v>1.2326903435911405</v>
      </c>
      <c r="EA535" s="62"/>
      <c r="EB535" s="62"/>
      <c r="EC535" s="62"/>
      <c r="ED535" s="62"/>
      <c r="EE535" s="62"/>
      <c r="EF535" s="62"/>
      <c r="EG535" s="62">
        <v>12.66</v>
      </c>
      <c r="EH535" s="62">
        <v>63800</v>
      </c>
      <c r="EI535" s="62">
        <v>389.35938406639025</v>
      </c>
      <c r="EJ535" s="62"/>
      <c r="EK535" s="62">
        <v>0</v>
      </c>
      <c r="EL535" s="62">
        <v>0</v>
      </c>
      <c r="EM535" s="62">
        <v>0</v>
      </c>
      <c r="EN535" s="62">
        <v>0</v>
      </c>
      <c r="EO535" s="62">
        <v>0</v>
      </c>
      <c r="EP535" s="62">
        <v>12.63</v>
      </c>
      <c r="EQ535" s="62">
        <v>630</v>
      </c>
      <c r="ER535" s="62">
        <v>4.0602861984607603</v>
      </c>
      <c r="ES535" s="62">
        <v>12.63</v>
      </c>
      <c r="ET535" s="62">
        <v>6100</v>
      </c>
      <c r="EU535" s="62">
        <v>41.276378658346296</v>
      </c>
      <c r="EV535" s="62">
        <v>12.62</v>
      </c>
      <c r="EW535" s="62">
        <v>70</v>
      </c>
      <c r="EX535" s="62">
        <v>0.49499480312605371</v>
      </c>
      <c r="EY535" s="62">
        <v>12.6</v>
      </c>
      <c r="EZ535" s="62">
        <v>25745</v>
      </c>
      <c r="FA535" s="62">
        <v>189.16091769931259</v>
      </c>
      <c r="FB535" s="62">
        <v>12.571</v>
      </c>
      <c r="FC535" s="62">
        <v>0</v>
      </c>
      <c r="FD535" s="62">
        <v>0</v>
      </c>
      <c r="FE535" s="62">
        <v>12.545</v>
      </c>
      <c r="FF535" s="62">
        <v>0</v>
      </c>
      <c r="FG535" s="62">
        <v>0</v>
      </c>
      <c r="FH535" s="62">
        <v>12.521000000000001</v>
      </c>
      <c r="FI535" s="62">
        <v>0</v>
      </c>
      <c r="FJ535" s="62">
        <v>0</v>
      </c>
      <c r="FK535" s="62">
        <v>12.5</v>
      </c>
      <c r="FL535" s="76">
        <v>2950</v>
      </c>
      <c r="FM535" s="76">
        <v>24.43192587670686</v>
      </c>
      <c r="FN535" s="76">
        <v>12.48</v>
      </c>
      <c r="FO535" s="76">
        <v>10</v>
      </c>
      <c r="FP535" s="76">
        <v>8.4654631261414218E-2</v>
      </c>
      <c r="FQ535" s="76">
        <v>12.462</v>
      </c>
      <c r="FR535" s="76">
        <v>10</v>
      </c>
      <c r="FS535" s="76">
        <v>8.6299098223775184E-2</v>
      </c>
      <c r="FT535" s="76">
        <v>12.445</v>
      </c>
      <c r="FU535" s="76">
        <v>25</v>
      </c>
      <c r="FV535" s="76">
        <v>0.21970378286091899</v>
      </c>
      <c r="FW535" s="76">
        <v>12.43</v>
      </c>
      <c r="FX535" s="76">
        <v>152755</v>
      </c>
      <c r="FY535" s="76">
        <v>1363.4596730815456</v>
      </c>
      <c r="FZ535" s="76">
        <v>12.422000000000001</v>
      </c>
      <c r="GA535" s="76">
        <v>0</v>
      </c>
      <c r="GB535" s="76">
        <v>0</v>
      </c>
      <c r="GC535" s="62">
        <v>12.414999999999999</v>
      </c>
      <c r="GD535" s="62">
        <v>0</v>
      </c>
      <c r="GE535" s="62">
        <v>0</v>
      </c>
      <c r="GF535" s="62">
        <v>12.407999999999999</v>
      </c>
      <c r="GG535" s="62">
        <v>0</v>
      </c>
      <c r="GH535" s="62">
        <v>0</v>
      </c>
      <c r="GI535" s="62">
        <v>12.401</v>
      </c>
      <c r="GJ535" s="62">
        <v>345</v>
      </c>
      <c r="GK535" s="62">
        <v>3.2161794552660914</v>
      </c>
      <c r="GL535" s="62">
        <v>12.39</v>
      </c>
      <c r="GM535" s="62">
        <v>0</v>
      </c>
      <c r="GN535" s="62">
        <v>0</v>
      </c>
      <c r="GO535" s="62">
        <v>12.38</v>
      </c>
      <c r="GP535" s="62">
        <v>8635</v>
      </c>
      <c r="GQ535" s="62">
        <v>82.265254863480934</v>
      </c>
      <c r="GR535" s="62">
        <v>12.385999999999999</v>
      </c>
      <c r="GS535" s="62">
        <v>0</v>
      </c>
      <c r="GT535" s="62">
        <v>0</v>
      </c>
      <c r="GU535" s="62">
        <v>12.391</v>
      </c>
      <c r="GV535" s="62">
        <v>60</v>
      </c>
      <c r="GW535" s="62">
        <v>0.57328274662962586</v>
      </c>
      <c r="GX535" s="62">
        <v>12.396000000000001</v>
      </c>
      <c r="GY535" s="62">
        <v>0</v>
      </c>
      <c r="GZ535" s="62">
        <v>0</v>
      </c>
      <c r="HA535" s="62">
        <v>12.4</v>
      </c>
      <c r="HB535" s="62">
        <v>10905</v>
      </c>
      <c r="HC535" s="62">
        <v>103.14797341228858</v>
      </c>
      <c r="HD535" s="62">
        <v>12.4</v>
      </c>
      <c r="HE535" s="62">
        <v>0</v>
      </c>
      <c r="HF535" s="62">
        <v>0</v>
      </c>
      <c r="HG535" s="62">
        <v>12.4</v>
      </c>
      <c r="HH535" s="62">
        <v>0</v>
      </c>
      <c r="HI535" s="62">
        <v>0</v>
      </c>
      <c r="HJ535" s="62">
        <v>12.4</v>
      </c>
      <c r="HK535" s="62">
        <v>0</v>
      </c>
      <c r="HL535" s="62">
        <v>0</v>
      </c>
      <c r="HM535" s="62">
        <v>12.4</v>
      </c>
      <c r="HN535" s="62">
        <v>0</v>
      </c>
      <c r="HO535" s="62">
        <v>0</v>
      </c>
      <c r="HP535" s="62">
        <v>12.4</v>
      </c>
      <c r="HQ535" s="62">
        <v>0</v>
      </c>
      <c r="HR535" s="62">
        <v>0</v>
      </c>
    </row>
    <row r="536" spans="32:226" s="43" customFormat="1">
      <c r="AF536" s="54"/>
      <c r="AN536" s="43">
        <v>2.8954</v>
      </c>
      <c r="AS536" s="62">
        <v>42065</v>
      </c>
      <c r="AT536" s="62">
        <v>3057.2335011582659</v>
      </c>
      <c r="AU536" s="62">
        <v>12.87</v>
      </c>
      <c r="AV536" s="62">
        <v>188480</v>
      </c>
      <c r="AW536" s="62">
        <v>184.64210813835649</v>
      </c>
      <c r="AX536" s="62">
        <v>12.82</v>
      </c>
      <c r="AY536" s="62">
        <v>25255</v>
      </c>
      <c r="AZ536" s="62">
        <v>31.188367563212545</v>
      </c>
      <c r="BA536" s="62">
        <v>13</v>
      </c>
      <c r="BB536" s="62">
        <v>14350</v>
      </c>
      <c r="BC536" s="62">
        <v>24.124978481153455</v>
      </c>
      <c r="BD536" s="62">
        <v>12.94</v>
      </c>
      <c r="BE536" s="62">
        <v>1400</v>
      </c>
      <c r="BF536" s="62">
        <v>2.0442678315864877</v>
      </c>
      <c r="BG536" s="62">
        <v>13.05</v>
      </c>
      <c r="BH536" s="62">
        <v>10</v>
      </c>
      <c r="BI536" s="62">
        <v>1.8972857855257357E-2</v>
      </c>
      <c r="BJ536" s="62">
        <v>13.087</v>
      </c>
      <c r="BK536" s="62">
        <v>250</v>
      </c>
      <c r="BL536" s="62">
        <v>0.52468705672132454</v>
      </c>
      <c r="BM536" s="62">
        <v>13.12</v>
      </c>
      <c r="BN536" s="62">
        <v>112830</v>
      </c>
      <c r="BO536" s="62">
        <v>261.25876236351689</v>
      </c>
      <c r="BP536" s="62">
        <v>13.128</v>
      </c>
      <c r="BQ536" s="62">
        <v>45</v>
      </c>
      <c r="BR536" s="62">
        <v>0.11290229458095979</v>
      </c>
      <c r="BS536" s="62">
        <v>13.135</v>
      </c>
      <c r="BT536" s="62">
        <v>0</v>
      </c>
      <c r="BU536" s="62">
        <v>0</v>
      </c>
      <c r="BV536" s="62">
        <v>13.13</v>
      </c>
      <c r="BW536" s="62">
        <v>19055</v>
      </c>
      <c r="BX536" s="62">
        <v>55.136869311121458</v>
      </c>
      <c r="BY536" s="62">
        <v>0</v>
      </c>
      <c r="BZ536" s="62">
        <v>0</v>
      </c>
      <c r="CA536" s="62">
        <v>0</v>
      </c>
      <c r="CB536" s="62">
        <v>13.081</v>
      </c>
      <c r="CC536" s="62">
        <v>0</v>
      </c>
      <c r="CD536" s="62">
        <v>0</v>
      </c>
      <c r="CE536" s="62">
        <v>13.06</v>
      </c>
      <c r="CF536" s="62">
        <v>13845</v>
      </c>
      <c r="CG536" s="62">
        <v>47.877945761177955</v>
      </c>
      <c r="CH536" s="62">
        <v>0</v>
      </c>
      <c r="CI536" s="62">
        <v>0</v>
      </c>
      <c r="CJ536" s="62">
        <v>0</v>
      </c>
      <c r="CK536" s="62">
        <v>0</v>
      </c>
      <c r="CL536" s="62">
        <v>0</v>
      </c>
      <c r="CM536" s="62">
        <v>0</v>
      </c>
      <c r="CN536" s="62">
        <v>12.99</v>
      </c>
      <c r="CO536" s="62">
        <v>550</v>
      </c>
      <c r="CP536" s="62">
        <v>2.2027082670767624</v>
      </c>
      <c r="CQ536" s="62">
        <v>0</v>
      </c>
      <c r="CR536" s="62">
        <v>0</v>
      </c>
      <c r="CS536" s="62">
        <v>0</v>
      </c>
      <c r="CT536" s="62">
        <v>0</v>
      </c>
      <c r="CU536" s="62">
        <v>0</v>
      </c>
      <c r="CV536" s="62">
        <v>0</v>
      </c>
      <c r="CW536" s="62">
        <v>0</v>
      </c>
      <c r="CX536" s="62">
        <v>188480</v>
      </c>
      <c r="CY536" s="62">
        <v>846.88737052527699</v>
      </c>
      <c r="CZ536" s="62">
        <v>0</v>
      </c>
      <c r="DA536" s="62">
        <v>0</v>
      </c>
      <c r="DB536" s="62">
        <v>0</v>
      </c>
      <c r="DC536" s="62">
        <v>0</v>
      </c>
      <c r="DD536" s="62">
        <v>0</v>
      </c>
      <c r="DE536" s="62">
        <v>0</v>
      </c>
      <c r="DF536" s="62">
        <v>12.82</v>
      </c>
      <c r="DG536" s="62">
        <v>605</v>
      </c>
      <c r="DH536" s="62">
        <v>3.0053865583583512</v>
      </c>
      <c r="DI536" s="62">
        <v>0</v>
      </c>
      <c r="DJ536" s="62">
        <v>0</v>
      </c>
      <c r="DK536" s="62">
        <v>0</v>
      </c>
      <c r="DL536" s="62">
        <v>0</v>
      </c>
      <c r="DM536" s="62">
        <v>0</v>
      </c>
      <c r="DN536" s="62">
        <v>0</v>
      </c>
      <c r="DO536" s="62">
        <v>12.76</v>
      </c>
      <c r="DP536" s="62">
        <v>9185</v>
      </c>
      <c r="DQ536" s="62">
        <v>49.541014954861332</v>
      </c>
      <c r="DR536" s="62">
        <v>0</v>
      </c>
      <c r="DS536" s="62">
        <v>0</v>
      </c>
      <c r="DT536" s="62">
        <v>0</v>
      </c>
      <c r="DU536" s="62">
        <v>0</v>
      </c>
      <c r="DV536" s="62">
        <v>0</v>
      </c>
      <c r="DW536" s="62">
        <v>0</v>
      </c>
      <c r="DX536" s="62">
        <v>12.71</v>
      </c>
      <c r="DY536" s="62">
        <v>205</v>
      </c>
      <c r="DZ536" s="62">
        <v>1.1913159866159895</v>
      </c>
      <c r="EA536" s="62"/>
      <c r="EB536" s="62"/>
      <c r="EC536" s="62"/>
      <c r="ED536" s="62"/>
      <c r="EE536" s="62"/>
      <c r="EF536" s="62"/>
      <c r="EG536" s="62">
        <v>12.66</v>
      </c>
      <c r="EH536" s="62">
        <v>51420</v>
      </c>
      <c r="EI536" s="62">
        <v>318.02637587875608</v>
      </c>
      <c r="EJ536" s="62"/>
      <c r="EK536" s="62">
        <v>0</v>
      </c>
      <c r="EL536" s="62">
        <v>0</v>
      </c>
      <c r="EM536" s="62">
        <v>0</v>
      </c>
      <c r="EN536" s="62">
        <v>0</v>
      </c>
      <c r="EO536" s="62">
        <v>0</v>
      </c>
      <c r="EP536" s="62">
        <v>12.63</v>
      </c>
      <c r="EQ536" s="62">
        <v>150</v>
      </c>
      <c r="ER536" s="62">
        <v>0.97962693254131883</v>
      </c>
      <c r="ES536" s="62">
        <v>12.63</v>
      </c>
      <c r="ET536" s="62">
        <v>10830</v>
      </c>
      <c r="EU536" s="62">
        <v>74.252516664916001</v>
      </c>
      <c r="EV536" s="62">
        <v>12.62</v>
      </c>
      <c r="EW536" s="62">
        <v>80</v>
      </c>
      <c r="EX536" s="62">
        <v>0.57314792378641322</v>
      </c>
      <c r="EY536" s="62">
        <v>12.6</v>
      </c>
      <c r="EZ536" s="62">
        <v>32610</v>
      </c>
      <c r="FA536" s="62">
        <v>242.7351246518013</v>
      </c>
      <c r="FB536" s="62">
        <v>12.568</v>
      </c>
      <c r="FC536" s="62">
        <v>0</v>
      </c>
      <c r="FD536" s="62">
        <v>0</v>
      </c>
      <c r="FE536" s="62">
        <v>12.54</v>
      </c>
      <c r="FF536" s="62">
        <v>60</v>
      </c>
      <c r="FG536" s="62">
        <v>0.47671655183977429</v>
      </c>
      <c r="FH536" s="62">
        <v>12.513</v>
      </c>
      <c r="FI536" s="62">
        <v>5</v>
      </c>
      <c r="FJ536" s="62">
        <v>4.0913554464717693E-2</v>
      </c>
      <c r="FK536" s="62">
        <v>12.49</v>
      </c>
      <c r="FL536" s="76">
        <v>935</v>
      </c>
      <c r="FM536" s="76">
        <v>7.8473457017156845</v>
      </c>
      <c r="FN536" s="76">
        <v>12.467000000000001</v>
      </c>
      <c r="FO536" s="76">
        <v>0</v>
      </c>
      <c r="FP536" s="76">
        <v>0</v>
      </c>
      <c r="FQ536" s="76">
        <v>12.446999999999999</v>
      </c>
      <c r="FR536" s="76">
        <v>30</v>
      </c>
      <c r="FS536" s="76">
        <v>0.26242878165299538</v>
      </c>
      <c r="FT536" s="76">
        <v>12.427</v>
      </c>
      <c r="FU536" s="76">
        <v>0</v>
      </c>
      <c r="FV536" s="76">
        <v>0</v>
      </c>
      <c r="FW536" s="76">
        <v>12.41</v>
      </c>
      <c r="FX536" s="76">
        <v>90810</v>
      </c>
      <c r="FY536" s="76">
        <v>821.86001174239527</v>
      </c>
      <c r="FZ536" s="76">
        <v>12.388</v>
      </c>
      <c r="GA536" s="76">
        <v>0</v>
      </c>
      <c r="GB536" s="76">
        <v>0</v>
      </c>
      <c r="GC536" s="62">
        <v>12.368</v>
      </c>
      <c r="GD536" s="62">
        <v>0</v>
      </c>
      <c r="GE536" s="62">
        <v>0</v>
      </c>
      <c r="GF536" s="62">
        <v>12.348000000000001</v>
      </c>
      <c r="GG536" s="62">
        <v>0</v>
      </c>
      <c r="GH536" s="62">
        <v>0</v>
      </c>
      <c r="GI536" s="62">
        <v>12.33</v>
      </c>
      <c r="GJ536" s="62">
        <v>470</v>
      </c>
      <c r="GK536" s="62">
        <v>4.4587268808821463</v>
      </c>
      <c r="GL536" s="62">
        <v>12.346</v>
      </c>
      <c r="GM536" s="62">
        <v>0</v>
      </c>
      <c r="GN536" s="62">
        <v>0</v>
      </c>
      <c r="GO536" s="62">
        <v>12.36</v>
      </c>
      <c r="GP536" s="62">
        <v>3580</v>
      </c>
      <c r="GQ536" s="62">
        <v>34.588666130114746</v>
      </c>
      <c r="GR536" s="62">
        <v>12.369</v>
      </c>
      <c r="GS536" s="62">
        <v>0</v>
      </c>
      <c r="GT536" s="62">
        <v>0</v>
      </c>
      <c r="GU536" s="62">
        <v>12.377000000000001</v>
      </c>
      <c r="GV536" s="62">
        <v>120</v>
      </c>
      <c r="GW536" s="62">
        <v>1.1623039020455286</v>
      </c>
      <c r="GX536" s="62">
        <v>12.382999999999999</v>
      </c>
      <c r="GY536" s="62">
        <v>0</v>
      </c>
      <c r="GZ536" s="62">
        <v>0</v>
      </c>
      <c r="HA536" s="62">
        <v>12.39</v>
      </c>
      <c r="HB536" s="62">
        <v>4195</v>
      </c>
      <c r="HC536" s="62">
        <v>40.211937909881932</v>
      </c>
      <c r="HD536" s="62">
        <v>12.39</v>
      </c>
      <c r="HE536" s="62">
        <v>0</v>
      </c>
      <c r="HF536" s="62">
        <v>0</v>
      </c>
      <c r="HG536" s="62">
        <v>12.39</v>
      </c>
      <c r="HH536" s="62">
        <v>0</v>
      </c>
      <c r="HI536" s="62">
        <v>0</v>
      </c>
      <c r="HJ536" s="62">
        <v>12.39</v>
      </c>
      <c r="HK536" s="62">
        <v>0</v>
      </c>
      <c r="HL536" s="62">
        <v>0</v>
      </c>
      <c r="HM536" s="62">
        <v>12.39</v>
      </c>
      <c r="HN536" s="62">
        <v>0</v>
      </c>
      <c r="HO536" s="62">
        <v>0</v>
      </c>
      <c r="HP536" s="62">
        <v>12.39</v>
      </c>
      <c r="HQ536" s="62">
        <v>0</v>
      </c>
      <c r="HR536" s="62">
        <v>0</v>
      </c>
    </row>
    <row r="537" spans="32:226" s="43" customFormat="1">
      <c r="AF537" s="54"/>
      <c r="AN537" s="43">
        <v>2.8412000000000002</v>
      </c>
      <c r="AS537" s="62">
        <v>42062</v>
      </c>
      <c r="AT537" s="62">
        <v>7503.6456002639325</v>
      </c>
      <c r="AU537" s="62">
        <v>12.78</v>
      </c>
      <c r="AV537" s="62">
        <v>492065</v>
      </c>
      <c r="AW537" s="62">
        <v>497.38077968188708</v>
      </c>
      <c r="AX537" s="62">
        <v>12.79</v>
      </c>
      <c r="AY537" s="62">
        <v>291195</v>
      </c>
      <c r="AZ537" s="62">
        <v>369.85631926471211</v>
      </c>
      <c r="BA537" s="62">
        <v>12.96</v>
      </c>
      <c r="BB537" s="62">
        <v>23420</v>
      </c>
      <c r="BC537" s="62">
        <v>40.396927391283768</v>
      </c>
      <c r="BD537" s="62">
        <v>12.92</v>
      </c>
      <c r="BE537" s="62">
        <v>60260</v>
      </c>
      <c r="BF537" s="62">
        <v>90.350792061402501</v>
      </c>
      <c r="BG537" s="62">
        <v>13</v>
      </c>
      <c r="BH537" s="62">
        <v>95</v>
      </c>
      <c r="BI537" s="62">
        <v>0.18480827474331585</v>
      </c>
      <c r="BJ537" s="62">
        <v>12.97</v>
      </c>
      <c r="BK537" s="62">
        <v>705</v>
      </c>
      <c r="BL537" s="62">
        <v>1.5177992105212941</v>
      </c>
      <c r="BM537" s="62">
        <v>13.04</v>
      </c>
      <c r="BN537" s="62">
        <v>411170</v>
      </c>
      <c r="BO537" s="62">
        <v>975.60201947331927</v>
      </c>
      <c r="BP537" s="62">
        <v>13.05</v>
      </c>
      <c r="BQ537" s="62">
        <v>10</v>
      </c>
      <c r="BR537" s="62">
        <v>2.5699748640634464E-2</v>
      </c>
      <c r="BS537" s="62">
        <v>13.05</v>
      </c>
      <c r="BT537" s="62">
        <v>0</v>
      </c>
      <c r="BU537" s="62">
        <v>0</v>
      </c>
      <c r="BV537" s="62">
        <v>13.05</v>
      </c>
      <c r="BW537" s="62">
        <v>89550</v>
      </c>
      <c r="BX537" s="62">
        <v>265.29072798410505</v>
      </c>
      <c r="BY537" s="62">
        <v>0</v>
      </c>
      <c r="BZ537" s="62">
        <v>0</v>
      </c>
      <c r="CA537" s="62">
        <v>0</v>
      </c>
      <c r="CB537" s="62">
        <v>12.994</v>
      </c>
      <c r="CC537" s="62">
        <v>0</v>
      </c>
      <c r="CD537" s="62">
        <v>0</v>
      </c>
      <c r="CE537" s="62">
        <v>12.97</v>
      </c>
      <c r="CF537" s="62">
        <v>47530</v>
      </c>
      <c r="CG537" s="62">
        <v>168.23043500009899</v>
      </c>
      <c r="CH537" s="62">
        <v>0</v>
      </c>
      <c r="CI537" s="62">
        <v>0</v>
      </c>
      <c r="CJ537" s="62">
        <v>0</v>
      </c>
      <c r="CK537" s="62">
        <v>0</v>
      </c>
      <c r="CL537" s="62">
        <v>0</v>
      </c>
      <c r="CM537" s="62">
        <v>0</v>
      </c>
      <c r="CN537" s="62">
        <v>12.89</v>
      </c>
      <c r="CO537" s="62">
        <v>2535</v>
      </c>
      <c r="CP537" s="62">
        <v>10.390780860073908</v>
      </c>
      <c r="CQ537" s="62">
        <v>0</v>
      </c>
      <c r="CR537" s="62">
        <v>0</v>
      </c>
      <c r="CS537" s="62">
        <v>0</v>
      </c>
      <c r="CT537" s="62">
        <v>0</v>
      </c>
      <c r="CU537" s="62">
        <v>0</v>
      </c>
      <c r="CV537" s="62">
        <v>0</v>
      </c>
      <c r="CW537" s="62">
        <v>0</v>
      </c>
      <c r="CX537" s="62">
        <v>492065</v>
      </c>
      <c r="CY537" s="62">
        <v>2262.0538171461285</v>
      </c>
      <c r="CZ537" s="62">
        <v>0</v>
      </c>
      <c r="DA537" s="62">
        <v>0</v>
      </c>
      <c r="DB537" s="62">
        <v>0</v>
      </c>
      <c r="DC537" s="62">
        <v>0</v>
      </c>
      <c r="DD537" s="62">
        <v>0</v>
      </c>
      <c r="DE537" s="62">
        <v>0</v>
      </c>
      <c r="DF537" s="62">
        <v>12.71</v>
      </c>
      <c r="DG537" s="62">
        <v>2615</v>
      </c>
      <c r="DH537" s="62">
        <v>13.296888130095907</v>
      </c>
      <c r="DI537" s="62">
        <v>0</v>
      </c>
      <c r="DJ537" s="62">
        <v>0</v>
      </c>
      <c r="DK537" s="62">
        <v>0</v>
      </c>
      <c r="DL537" s="62">
        <v>0</v>
      </c>
      <c r="DM537" s="62">
        <v>0</v>
      </c>
      <c r="DN537" s="62">
        <v>0</v>
      </c>
      <c r="DO537" s="62">
        <v>12.65</v>
      </c>
      <c r="DP537" s="62">
        <v>12660</v>
      </c>
      <c r="DQ537" s="62">
        <v>69.899066052715966</v>
      </c>
      <c r="DR537" s="62">
        <v>0</v>
      </c>
      <c r="DS537" s="62">
        <v>0</v>
      </c>
      <c r="DT537" s="62">
        <v>0</v>
      </c>
      <c r="DU537" s="62">
        <v>0</v>
      </c>
      <c r="DV537" s="62">
        <v>0</v>
      </c>
      <c r="DW537" s="62">
        <v>0</v>
      </c>
      <c r="DX537" s="62">
        <v>12.59</v>
      </c>
      <c r="DY537" s="62">
        <v>790</v>
      </c>
      <c r="DZ537" s="62">
        <v>4.7013974422907934</v>
      </c>
      <c r="EA537" s="62"/>
      <c r="EB537" s="62"/>
      <c r="EC537" s="62"/>
      <c r="ED537" s="62"/>
      <c r="EE537" s="62"/>
      <c r="EF537" s="62"/>
      <c r="EG537" s="62">
        <v>12.53</v>
      </c>
      <c r="EH537" s="62">
        <v>138295</v>
      </c>
      <c r="EI537" s="62">
        <v>876.33178151223296</v>
      </c>
      <c r="EJ537" s="62"/>
      <c r="EK537" s="62">
        <v>0</v>
      </c>
      <c r="EL537" s="62">
        <v>0</v>
      </c>
      <c r="EM537" s="62">
        <v>0</v>
      </c>
      <c r="EN537" s="62">
        <v>0</v>
      </c>
      <c r="EO537" s="62">
        <v>0</v>
      </c>
      <c r="EP537" s="62">
        <v>12.5</v>
      </c>
      <c r="EQ537" s="62">
        <v>455</v>
      </c>
      <c r="ER537" s="62">
        <v>3.0449921753573101</v>
      </c>
      <c r="ES537" s="62">
        <v>12.49</v>
      </c>
      <c r="ET537" s="62">
        <v>9225</v>
      </c>
      <c r="EU537" s="62">
        <v>64.84916057570868</v>
      </c>
      <c r="EV537" s="62">
        <v>12.49</v>
      </c>
      <c r="EW537" s="62">
        <v>285</v>
      </c>
      <c r="EX537" s="62">
        <v>2.0931524784266347</v>
      </c>
      <c r="EY537" s="62">
        <v>12.46</v>
      </c>
      <c r="EZ537" s="62">
        <v>35980</v>
      </c>
      <c r="FA537" s="62">
        <v>274.72711113826722</v>
      </c>
      <c r="FB537" s="62">
        <v>12.433999999999999</v>
      </c>
      <c r="FC537" s="62">
        <v>110</v>
      </c>
      <c r="FD537" s="62">
        <v>0.86910131514940803</v>
      </c>
      <c r="FE537" s="62">
        <v>12.41</v>
      </c>
      <c r="FF537" s="62">
        <v>65</v>
      </c>
      <c r="FG537" s="62">
        <v>0.52977416329360982</v>
      </c>
      <c r="FH537" s="62">
        <v>12.34</v>
      </c>
      <c r="FI537" s="62">
        <v>70</v>
      </c>
      <c r="FJ537" s="62">
        <v>0.58897828682175912</v>
      </c>
      <c r="FK537" s="62">
        <v>12.34</v>
      </c>
      <c r="FL537" s="76">
        <v>315</v>
      </c>
      <c r="FM537" s="76">
        <v>2.7161813166982371</v>
      </c>
      <c r="FN537" s="76">
        <v>12.314</v>
      </c>
      <c r="FO537" s="76">
        <v>60</v>
      </c>
      <c r="FP537" s="76">
        <v>0.52914414251511555</v>
      </c>
      <c r="FQ537" s="76">
        <v>12.29</v>
      </c>
      <c r="FR537" s="76">
        <v>75</v>
      </c>
      <c r="FS537" s="76">
        <v>0.67470122629248175</v>
      </c>
      <c r="FT537" s="76">
        <v>12.257999999999999</v>
      </c>
      <c r="FU537" s="76">
        <v>60</v>
      </c>
      <c r="FV537" s="76">
        <v>0.5503216981605189</v>
      </c>
      <c r="FW537" s="76">
        <v>12.23</v>
      </c>
      <c r="FX537" s="76">
        <v>145340</v>
      </c>
      <c r="FY537" s="76">
        <v>1355.4960059592884</v>
      </c>
      <c r="FZ537" s="76">
        <v>12.214</v>
      </c>
      <c r="GA537" s="76">
        <v>25</v>
      </c>
      <c r="GB537" s="76">
        <v>0.2364036369867859</v>
      </c>
      <c r="GC537" s="62">
        <v>12.198</v>
      </c>
      <c r="GD537" s="62">
        <v>5</v>
      </c>
      <c r="GE537" s="62">
        <v>4.7873747574104543E-2</v>
      </c>
      <c r="GF537" s="62">
        <v>12.183</v>
      </c>
      <c r="GG537" s="62">
        <v>0</v>
      </c>
      <c r="GH537" s="62">
        <v>0</v>
      </c>
      <c r="GI537" s="62">
        <v>12.17</v>
      </c>
      <c r="GJ537" s="62">
        <v>610</v>
      </c>
      <c r="GK537" s="62">
        <v>5.9640518301234824</v>
      </c>
      <c r="GL537" s="62">
        <v>12.17</v>
      </c>
      <c r="GM537" s="62">
        <v>0</v>
      </c>
      <c r="GN537" s="62">
        <v>0</v>
      </c>
      <c r="GO537" s="62">
        <v>12.17</v>
      </c>
      <c r="GP537" s="62">
        <v>6415</v>
      </c>
      <c r="GQ537" s="62">
        <v>64.113871887383894</v>
      </c>
      <c r="GR537" s="62">
        <v>12.164999999999999</v>
      </c>
      <c r="GS537" s="62">
        <v>0</v>
      </c>
      <c r="GT537" s="62">
        <v>0</v>
      </c>
      <c r="GU537" s="62">
        <v>12.16</v>
      </c>
      <c r="GV537" s="62">
        <v>500</v>
      </c>
      <c r="GW537" s="62">
        <v>5.0296497862053391</v>
      </c>
      <c r="GX537" s="62">
        <v>12.164999999999999</v>
      </c>
      <c r="GY537" s="62">
        <v>0</v>
      </c>
      <c r="GZ537" s="62">
        <v>0</v>
      </c>
      <c r="HA537" s="62">
        <v>12.17</v>
      </c>
      <c r="HB537" s="62">
        <v>7625</v>
      </c>
      <c r="HC537" s="62">
        <v>76.07508566542792</v>
      </c>
      <c r="HD537" s="62">
        <v>12.17</v>
      </c>
      <c r="HE537" s="62">
        <v>0</v>
      </c>
      <c r="HF537" s="62">
        <v>0</v>
      </c>
      <c r="HG537" s="62">
        <v>0</v>
      </c>
      <c r="HH537" s="62">
        <v>0</v>
      </c>
      <c r="HI537" s="62">
        <v>0</v>
      </c>
      <c r="HJ537" s="62">
        <v>0</v>
      </c>
      <c r="HK537" s="62">
        <v>0</v>
      </c>
      <c r="HL537" s="62">
        <v>0</v>
      </c>
      <c r="HM537" s="62">
        <v>12.17</v>
      </c>
      <c r="HN537" s="62">
        <v>0</v>
      </c>
      <c r="HO537" s="62">
        <v>0</v>
      </c>
      <c r="HP537" s="62">
        <v>0</v>
      </c>
      <c r="HQ537" s="62">
        <v>0</v>
      </c>
      <c r="HR537" s="62">
        <v>0</v>
      </c>
    </row>
    <row r="538" spans="32:226" s="43" customFormat="1">
      <c r="AF538" s="54"/>
      <c r="AN538" s="43">
        <v>2.9058999999999999</v>
      </c>
      <c r="AS538" s="62">
        <v>42061</v>
      </c>
      <c r="AT538" s="62">
        <v>4493.8370437854146</v>
      </c>
      <c r="AU538" s="62">
        <v>12.94</v>
      </c>
      <c r="AV538" s="62">
        <v>265625</v>
      </c>
      <c r="AW538" s="62">
        <v>264.97387480905405</v>
      </c>
      <c r="AX538" s="62">
        <v>12.8</v>
      </c>
      <c r="AY538" s="62">
        <v>53160</v>
      </c>
      <c r="AZ538" s="62">
        <v>66.58791330963389</v>
      </c>
      <c r="BA538" s="62">
        <v>13.01</v>
      </c>
      <c r="BB538" s="62">
        <v>20450</v>
      </c>
      <c r="BC538" s="62">
        <v>34.677215122061483</v>
      </c>
      <c r="BD538" s="62">
        <v>12.964</v>
      </c>
      <c r="BE538" s="62">
        <v>1580</v>
      </c>
      <c r="BF538" s="62">
        <v>2.3316793368467885</v>
      </c>
      <c r="BG538" s="62">
        <v>13.039</v>
      </c>
      <c r="BH538" s="62">
        <v>300</v>
      </c>
      <c r="BI538" s="62">
        <v>0.57333672311368322</v>
      </c>
      <c r="BJ538" s="62">
        <v>13.06</v>
      </c>
      <c r="BK538" s="62">
        <v>10</v>
      </c>
      <c r="BL538" s="62">
        <v>2.1120037161999724E-2</v>
      </c>
      <c r="BM538" s="62">
        <v>13.12</v>
      </c>
      <c r="BN538" s="62">
        <v>177130</v>
      </c>
      <c r="BO538" s="62">
        <v>412.11583437579571</v>
      </c>
      <c r="BP538" s="62">
        <v>13.132</v>
      </c>
      <c r="BQ538" s="62">
        <v>0</v>
      </c>
      <c r="BR538" s="62">
        <v>0</v>
      </c>
      <c r="BS538" s="62">
        <v>13.141</v>
      </c>
      <c r="BT538" s="62">
        <v>0</v>
      </c>
      <c r="BU538" s="62">
        <v>0</v>
      </c>
      <c r="BV538" s="62">
        <v>13.15</v>
      </c>
      <c r="BW538" s="62">
        <v>60215</v>
      </c>
      <c r="BX538" s="62">
        <v>174.64253345160307</v>
      </c>
      <c r="BY538" s="62">
        <v>0</v>
      </c>
      <c r="BZ538" s="62">
        <v>0</v>
      </c>
      <c r="CA538" s="62">
        <v>0</v>
      </c>
      <c r="CB538" s="62">
        <v>13.122</v>
      </c>
      <c r="CC538" s="62">
        <v>0</v>
      </c>
      <c r="CD538" s="62">
        <v>0</v>
      </c>
      <c r="CE538" s="62">
        <v>13.11</v>
      </c>
      <c r="CF538" s="62">
        <v>37620</v>
      </c>
      <c r="CG538" s="62">
        <v>130.13496716021359</v>
      </c>
      <c r="CH538" s="62">
        <v>0</v>
      </c>
      <c r="CI538" s="62">
        <v>0</v>
      </c>
      <c r="CJ538" s="62">
        <v>0</v>
      </c>
      <c r="CK538" s="62">
        <v>0</v>
      </c>
      <c r="CL538" s="62">
        <v>0</v>
      </c>
      <c r="CM538" s="62">
        <v>0</v>
      </c>
      <c r="CN538" s="62">
        <v>13.04</v>
      </c>
      <c r="CO538" s="62">
        <v>1865</v>
      </c>
      <c r="CP538" s="62">
        <v>7.4634794712405892</v>
      </c>
      <c r="CQ538" s="62">
        <v>0</v>
      </c>
      <c r="CR538" s="62">
        <v>0</v>
      </c>
      <c r="CS538" s="62">
        <v>0</v>
      </c>
      <c r="CT538" s="62">
        <v>0</v>
      </c>
      <c r="CU538" s="62">
        <v>0</v>
      </c>
      <c r="CV538" s="62">
        <v>0</v>
      </c>
      <c r="CW538" s="62">
        <v>0</v>
      </c>
      <c r="CX538" s="62">
        <v>265625</v>
      </c>
      <c r="CY538" s="62">
        <v>1191.1073793122362</v>
      </c>
      <c r="CZ538" s="62">
        <v>0</v>
      </c>
      <c r="DA538" s="62">
        <v>0</v>
      </c>
      <c r="DB538" s="62">
        <v>0</v>
      </c>
      <c r="DC538" s="62">
        <v>0</v>
      </c>
      <c r="DD538" s="62">
        <v>0</v>
      </c>
      <c r="DE538" s="62">
        <v>0</v>
      </c>
      <c r="DF538" s="62">
        <v>12.89</v>
      </c>
      <c r="DG538" s="62">
        <v>1535</v>
      </c>
      <c r="DH538" s="62">
        <v>7.6046613302916901</v>
      </c>
      <c r="DI538" s="62">
        <v>0</v>
      </c>
      <c r="DJ538" s="62">
        <v>0</v>
      </c>
      <c r="DK538" s="62">
        <v>0</v>
      </c>
      <c r="DL538" s="62">
        <v>0</v>
      </c>
      <c r="DM538" s="62">
        <v>0</v>
      </c>
      <c r="DN538" s="62">
        <v>0</v>
      </c>
      <c r="DO538" s="62">
        <v>12.85</v>
      </c>
      <c r="DP538" s="62">
        <v>16340</v>
      </c>
      <c r="DQ538" s="62">
        <v>87.795569148179482</v>
      </c>
      <c r="DR538" s="62">
        <v>0</v>
      </c>
      <c r="DS538" s="62">
        <v>0</v>
      </c>
      <c r="DT538" s="62">
        <v>0</v>
      </c>
      <c r="DU538" s="62">
        <v>0</v>
      </c>
      <c r="DV538" s="62">
        <v>0</v>
      </c>
      <c r="DW538" s="62">
        <v>0</v>
      </c>
      <c r="DX538" s="62">
        <v>12.82</v>
      </c>
      <c r="DY538" s="62">
        <v>140</v>
      </c>
      <c r="DZ538" s="62">
        <v>0.80951968912518646</v>
      </c>
      <c r="EA538" s="62"/>
      <c r="EB538" s="62"/>
      <c r="EC538" s="62"/>
      <c r="ED538" s="62"/>
      <c r="EE538" s="62"/>
      <c r="EF538" s="62"/>
      <c r="EG538" s="62">
        <v>12.76</v>
      </c>
      <c r="EH538" s="62">
        <v>73020</v>
      </c>
      <c r="EI538" s="62">
        <v>449.29448485152636</v>
      </c>
      <c r="EJ538" s="62"/>
      <c r="EK538" s="62">
        <v>0</v>
      </c>
      <c r="EL538" s="62">
        <v>0</v>
      </c>
      <c r="EM538" s="62">
        <v>0</v>
      </c>
      <c r="EN538" s="62">
        <v>0</v>
      </c>
      <c r="EO538" s="62">
        <v>0</v>
      </c>
      <c r="EP538" s="62">
        <v>12.74</v>
      </c>
      <c r="EQ538" s="62">
        <v>920</v>
      </c>
      <c r="ER538" s="62">
        <v>5.9726861713276911</v>
      </c>
      <c r="ES538" s="62">
        <v>12.73</v>
      </c>
      <c r="ET538" s="62">
        <v>7335</v>
      </c>
      <c r="EU538" s="62">
        <v>49.988652016342741</v>
      </c>
      <c r="EV538" s="62">
        <v>12.74</v>
      </c>
      <c r="EW538" s="62">
        <v>15</v>
      </c>
      <c r="EX538" s="62">
        <v>0.10669210684536554</v>
      </c>
      <c r="EY538" s="62">
        <v>12.72</v>
      </c>
      <c r="EZ538" s="62">
        <v>75925</v>
      </c>
      <c r="FA538" s="62">
        <v>560.8610497093357</v>
      </c>
      <c r="FB538" s="62">
        <v>12.693999999999999</v>
      </c>
      <c r="FC538" s="62">
        <v>350</v>
      </c>
      <c r="FD538" s="62">
        <v>2.6736558625880633</v>
      </c>
      <c r="FE538" s="62">
        <v>12.67</v>
      </c>
      <c r="FF538" s="62">
        <v>5</v>
      </c>
      <c r="FG538" s="62">
        <v>3.9376344967901065E-2</v>
      </c>
      <c r="FH538" s="62">
        <v>12.62</v>
      </c>
      <c r="FI538" s="62">
        <v>15</v>
      </c>
      <c r="FJ538" s="62">
        <v>0.12174814656129034</v>
      </c>
      <c r="FK538" s="62">
        <v>12.62</v>
      </c>
      <c r="FL538" s="76">
        <v>1685</v>
      </c>
      <c r="FM538" s="76">
        <v>14.006304799806495</v>
      </c>
      <c r="FN538" s="76">
        <v>12.615</v>
      </c>
      <c r="FO538" s="76">
        <v>0</v>
      </c>
      <c r="FP538" s="76">
        <v>0</v>
      </c>
      <c r="FQ538" s="76">
        <v>12.61</v>
      </c>
      <c r="FR538" s="76">
        <v>15</v>
      </c>
      <c r="FS538" s="76">
        <v>0.12962223027242312</v>
      </c>
      <c r="FT538" s="76">
        <v>12.577999999999999</v>
      </c>
      <c r="FU538" s="76">
        <v>0</v>
      </c>
      <c r="FV538" s="76">
        <v>0</v>
      </c>
      <c r="FW538" s="76">
        <v>12.55</v>
      </c>
      <c r="FX538" s="76">
        <v>96980</v>
      </c>
      <c r="FY538" s="76">
        <v>867.50832661003392</v>
      </c>
      <c r="FZ538" s="76">
        <v>12.534000000000001</v>
      </c>
      <c r="GA538" s="76">
        <v>0</v>
      </c>
      <c r="GB538" s="76">
        <v>0</v>
      </c>
      <c r="GC538" s="62">
        <v>12.518000000000001</v>
      </c>
      <c r="GD538" s="62">
        <v>0</v>
      </c>
      <c r="GE538" s="62">
        <v>0</v>
      </c>
      <c r="GF538" s="62">
        <v>12.503</v>
      </c>
      <c r="GG538" s="62">
        <v>0</v>
      </c>
      <c r="GH538" s="62">
        <v>0</v>
      </c>
      <c r="GI538" s="62">
        <v>12.49</v>
      </c>
      <c r="GJ538" s="62">
        <v>1115</v>
      </c>
      <c r="GK538" s="62">
        <v>10.42523200739493</v>
      </c>
      <c r="GL538" s="62">
        <v>12.49</v>
      </c>
      <c r="GM538" s="62">
        <v>0</v>
      </c>
      <c r="GN538" s="62">
        <v>0</v>
      </c>
      <c r="GO538" s="62">
        <v>12.49</v>
      </c>
      <c r="GP538" s="62">
        <v>3505</v>
      </c>
      <c r="GQ538" s="62">
        <v>33.402437449155443</v>
      </c>
      <c r="GR538" s="62">
        <v>12.478999999999999</v>
      </c>
      <c r="GS538" s="62">
        <v>0</v>
      </c>
      <c r="GT538" s="62">
        <v>0</v>
      </c>
      <c r="GU538" s="62">
        <v>12.47</v>
      </c>
      <c r="GV538" s="62">
        <v>265</v>
      </c>
      <c r="GW538" s="62">
        <v>2.5367570819552689</v>
      </c>
      <c r="GX538" s="62">
        <v>12.475</v>
      </c>
      <c r="GY538" s="62">
        <v>0</v>
      </c>
      <c r="GZ538" s="62">
        <v>0</v>
      </c>
      <c r="HA538" s="62">
        <v>12.48</v>
      </c>
      <c r="HB538" s="62">
        <v>12245</v>
      </c>
      <c r="HC538" s="62">
        <v>115.93093512074294</v>
      </c>
      <c r="HD538" s="62">
        <v>12.48</v>
      </c>
      <c r="HE538" s="62">
        <v>0</v>
      </c>
      <c r="HF538" s="62">
        <v>0</v>
      </c>
      <c r="HG538" s="62">
        <v>0</v>
      </c>
      <c r="HH538" s="62">
        <v>0</v>
      </c>
      <c r="HI538" s="62">
        <v>0</v>
      </c>
      <c r="HJ538" s="62">
        <v>0</v>
      </c>
      <c r="HK538" s="62">
        <v>0</v>
      </c>
      <c r="HL538" s="62">
        <v>0</v>
      </c>
      <c r="HM538" s="62">
        <v>12.48</v>
      </c>
      <c r="HN538" s="62">
        <v>0</v>
      </c>
      <c r="HO538" s="62">
        <v>0</v>
      </c>
      <c r="HP538" s="62">
        <v>0</v>
      </c>
      <c r="HQ538" s="62">
        <v>0</v>
      </c>
      <c r="HR538" s="62">
        <v>0</v>
      </c>
    </row>
    <row r="539" spans="32:226" s="43" customFormat="1">
      <c r="AF539" s="54"/>
      <c r="AN539" s="43">
        <v>2.8691</v>
      </c>
      <c r="AS539" s="62">
        <v>42060</v>
      </c>
      <c r="AT539" s="62">
        <v>3443.7791307663492</v>
      </c>
      <c r="AU539" s="62">
        <v>12.98</v>
      </c>
      <c r="AV539" s="62">
        <v>216090</v>
      </c>
      <c r="AW539" s="62">
        <v>220.65204967731762</v>
      </c>
      <c r="AX539" s="62">
        <v>12.81</v>
      </c>
      <c r="AY539" s="62">
        <v>161580</v>
      </c>
      <c r="AZ539" s="62">
        <v>206.74562254862909</v>
      </c>
      <c r="BA539" s="62">
        <v>13.01</v>
      </c>
      <c r="BB539" s="62">
        <v>19240</v>
      </c>
      <c r="BC539" s="62">
        <v>33.246566973254268</v>
      </c>
      <c r="BD539" s="62">
        <v>12.955</v>
      </c>
      <c r="BE539" s="62">
        <v>0</v>
      </c>
      <c r="BF539" s="62">
        <v>0</v>
      </c>
      <c r="BG539" s="62">
        <v>13.05</v>
      </c>
      <c r="BH539" s="62">
        <v>100</v>
      </c>
      <c r="BI539" s="62">
        <v>0.19456227955325603</v>
      </c>
      <c r="BJ539" s="62">
        <v>13.06</v>
      </c>
      <c r="BK539" s="62">
        <v>50</v>
      </c>
      <c r="BL539" s="62">
        <v>0.10745934735440234</v>
      </c>
      <c r="BM539" s="62">
        <v>13.11</v>
      </c>
      <c r="BN539" s="62">
        <v>164215</v>
      </c>
      <c r="BO539" s="62">
        <v>388.64972293369783</v>
      </c>
      <c r="BP539" s="62">
        <v>13.12</v>
      </c>
      <c r="BQ539" s="62">
        <v>5310</v>
      </c>
      <c r="BR539" s="62">
        <v>13.600320787305057</v>
      </c>
      <c r="BS539" s="62">
        <v>13.13</v>
      </c>
      <c r="BT539" s="62">
        <v>0</v>
      </c>
      <c r="BU539" s="62">
        <v>0</v>
      </c>
      <c r="BV539" s="62">
        <v>13.14</v>
      </c>
      <c r="BW539" s="62">
        <v>26755</v>
      </c>
      <c r="BX539" s="62">
        <v>78.854986851718678</v>
      </c>
      <c r="BY539" s="62">
        <v>0</v>
      </c>
      <c r="BZ539" s="62">
        <v>0</v>
      </c>
      <c r="CA539" s="62">
        <v>0</v>
      </c>
      <c r="CB539" s="62">
        <v>13.14</v>
      </c>
      <c r="CC539" s="62">
        <v>0</v>
      </c>
      <c r="CD539" s="62">
        <v>0</v>
      </c>
      <c r="CE539" s="62">
        <v>13.14</v>
      </c>
      <c r="CF539" s="62">
        <v>23740</v>
      </c>
      <c r="CG539" s="62">
        <v>83.328103237077926</v>
      </c>
      <c r="CH539" s="62">
        <v>0</v>
      </c>
      <c r="CI539" s="62">
        <v>0</v>
      </c>
      <c r="CJ539" s="62">
        <v>0</v>
      </c>
      <c r="CK539" s="62">
        <v>0</v>
      </c>
      <c r="CL539" s="62">
        <v>0</v>
      </c>
      <c r="CM539" s="62">
        <v>0</v>
      </c>
      <c r="CN539" s="62">
        <v>13.1</v>
      </c>
      <c r="CO539" s="62">
        <v>3795</v>
      </c>
      <c r="CP539" s="62">
        <v>15.39126901546128</v>
      </c>
      <c r="CQ539" s="62">
        <v>0</v>
      </c>
      <c r="CR539" s="62">
        <v>0</v>
      </c>
      <c r="CS539" s="62">
        <v>0</v>
      </c>
      <c r="CT539" s="62">
        <v>0</v>
      </c>
      <c r="CU539" s="62">
        <v>0</v>
      </c>
      <c r="CV539" s="62">
        <v>0</v>
      </c>
      <c r="CW539" s="62">
        <v>0</v>
      </c>
      <c r="CX539" s="62">
        <v>216090</v>
      </c>
      <c r="CY539" s="62">
        <v>982.06292349391515</v>
      </c>
      <c r="CZ539" s="62">
        <v>0</v>
      </c>
      <c r="DA539" s="62">
        <v>0</v>
      </c>
      <c r="DB539" s="62">
        <v>0</v>
      </c>
      <c r="DC539" s="62">
        <v>0</v>
      </c>
      <c r="DD539" s="62">
        <v>0</v>
      </c>
      <c r="DE539" s="62">
        <v>0</v>
      </c>
      <c r="DF539" s="62">
        <v>12.95</v>
      </c>
      <c r="DG539" s="62">
        <v>1630</v>
      </c>
      <c r="DH539" s="62">
        <v>8.1769567620526669</v>
      </c>
      <c r="DI539" s="62">
        <v>0</v>
      </c>
      <c r="DJ539" s="62">
        <v>0</v>
      </c>
      <c r="DK539" s="62">
        <v>0</v>
      </c>
      <c r="DL539" s="62">
        <v>0</v>
      </c>
      <c r="DM539" s="62">
        <v>0</v>
      </c>
      <c r="DN539" s="62">
        <v>0</v>
      </c>
      <c r="DO539" s="62">
        <v>12.92</v>
      </c>
      <c r="DP539" s="62">
        <v>15165</v>
      </c>
      <c r="DQ539" s="62">
        <v>82.456803226511553</v>
      </c>
      <c r="DR539" s="62">
        <v>0</v>
      </c>
      <c r="DS539" s="62">
        <v>0</v>
      </c>
      <c r="DT539" s="62">
        <v>0</v>
      </c>
      <c r="DU539" s="62">
        <v>0</v>
      </c>
      <c r="DV539" s="62">
        <v>0</v>
      </c>
      <c r="DW539" s="62">
        <v>0</v>
      </c>
      <c r="DX539" s="62">
        <v>12.88</v>
      </c>
      <c r="DY539" s="62">
        <v>65</v>
      </c>
      <c r="DZ539" s="62">
        <v>0.38034196207510296</v>
      </c>
      <c r="EA539" s="62"/>
      <c r="EB539" s="62"/>
      <c r="EC539" s="62"/>
      <c r="ED539" s="62"/>
      <c r="EE539" s="62"/>
      <c r="EF539" s="62"/>
      <c r="EG539" s="62">
        <v>12.81</v>
      </c>
      <c r="EH539" s="62">
        <v>47115</v>
      </c>
      <c r="EI539" s="62">
        <v>293.39012757265397</v>
      </c>
      <c r="EJ539" s="62"/>
      <c r="EK539" s="62">
        <v>0</v>
      </c>
      <c r="EL539" s="62">
        <v>0</v>
      </c>
      <c r="EM539" s="62">
        <v>0</v>
      </c>
      <c r="EN539" s="62">
        <v>0</v>
      </c>
      <c r="EO539" s="62">
        <v>0</v>
      </c>
      <c r="EP539" s="62">
        <v>12.798999999999999</v>
      </c>
      <c r="EQ539" s="62">
        <v>0</v>
      </c>
      <c r="ER539" s="62">
        <v>0</v>
      </c>
      <c r="ES539" s="62">
        <v>12.79</v>
      </c>
      <c r="ET539" s="62">
        <v>7130</v>
      </c>
      <c r="EU539" s="62">
        <v>49.136790018273011</v>
      </c>
      <c r="EV539" s="62">
        <v>12.779</v>
      </c>
      <c r="EW539" s="62">
        <v>0</v>
      </c>
      <c r="EX539" s="62">
        <v>0</v>
      </c>
      <c r="EY539" s="62">
        <v>12.77</v>
      </c>
      <c r="EZ539" s="62">
        <v>18530</v>
      </c>
      <c r="FA539" s="62">
        <v>138.41866863924403</v>
      </c>
      <c r="FB539" s="62">
        <v>12.749000000000001</v>
      </c>
      <c r="FC539" s="62">
        <v>0</v>
      </c>
      <c r="FD539" s="62">
        <v>0</v>
      </c>
      <c r="FE539" s="62">
        <v>12.73</v>
      </c>
      <c r="FF539" s="62">
        <v>10</v>
      </c>
      <c r="FG539" s="62">
        <v>7.9572806336417098E-2</v>
      </c>
      <c r="FH539" s="62">
        <v>12.66</v>
      </c>
      <c r="FI539" s="62">
        <v>20</v>
      </c>
      <c r="FJ539" s="62">
        <v>0.16415241678589657</v>
      </c>
      <c r="FK539" s="62">
        <v>12.66</v>
      </c>
      <c r="FL539" s="76">
        <v>465</v>
      </c>
      <c r="FM539" s="76">
        <v>3.9080836183649548</v>
      </c>
      <c r="FN539" s="76">
        <v>12.63</v>
      </c>
      <c r="FO539" s="76">
        <v>15</v>
      </c>
      <c r="FP539" s="76">
        <v>0.12886381719620152</v>
      </c>
      <c r="FQ539" s="76">
        <v>12.63</v>
      </c>
      <c r="FR539" s="76">
        <v>5</v>
      </c>
      <c r="FS539" s="76">
        <v>4.3724512814662303E-2</v>
      </c>
      <c r="FT539" s="76">
        <v>12.603</v>
      </c>
      <c r="FU539" s="76">
        <v>0</v>
      </c>
      <c r="FV539" s="76">
        <v>0</v>
      </c>
      <c r="FW539" s="76">
        <v>12.58</v>
      </c>
      <c r="FX539" s="76">
        <v>86090</v>
      </c>
      <c r="FY539" s="76">
        <v>778.7188417977942</v>
      </c>
      <c r="FZ539" s="76">
        <v>12.571999999999999</v>
      </c>
      <c r="GA539" s="76">
        <v>0</v>
      </c>
      <c r="GB539" s="76">
        <v>0</v>
      </c>
      <c r="GC539" s="62">
        <v>12.564</v>
      </c>
      <c r="GD539" s="62">
        <v>0</v>
      </c>
      <c r="GE539" s="62">
        <v>0</v>
      </c>
      <c r="GF539" s="62">
        <v>12.557</v>
      </c>
      <c r="GG539" s="62">
        <v>0</v>
      </c>
      <c r="GH539" s="62">
        <v>0</v>
      </c>
      <c r="GI539" s="62">
        <v>12.55</v>
      </c>
      <c r="GJ539" s="62">
        <v>165</v>
      </c>
      <c r="GK539" s="62">
        <v>1.5562067575409264</v>
      </c>
      <c r="GL539" s="62">
        <v>12.545</v>
      </c>
      <c r="GM539" s="62">
        <v>0</v>
      </c>
      <c r="GN539" s="62">
        <v>0</v>
      </c>
      <c r="GO539" s="62">
        <v>12.54</v>
      </c>
      <c r="GP539" s="62">
        <v>980</v>
      </c>
      <c r="GQ539" s="62">
        <v>9.4225027795610963</v>
      </c>
      <c r="GR539" s="62">
        <v>12.535</v>
      </c>
      <c r="GS539" s="62">
        <v>0</v>
      </c>
      <c r="GT539" s="62">
        <v>0</v>
      </c>
      <c r="GU539" s="62">
        <v>12.53</v>
      </c>
      <c r="GV539" s="62">
        <v>40</v>
      </c>
      <c r="GW539" s="62">
        <v>0.38578825831204921</v>
      </c>
      <c r="GX539" s="62">
        <v>12.535</v>
      </c>
      <c r="GY539" s="62">
        <v>0</v>
      </c>
      <c r="GZ539" s="62">
        <v>0</v>
      </c>
      <c r="HA539" s="62">
        <v>12.54</v>
      </c>
      <c r="HB539" s="62">
        <v>5725</v>
      </c>
      <c r="HC539" s="62">
        <v>54.578118675548097</v>
      </c>
      <c r="HD539" s="62">
        <v>12.54</v>
      </c>
      <c r="HE539" s="62">
        <v>0</v>
      </c>
      <c r="HF539" s="62">
        <v>0</v>
      </c>
      <c r="HG539" s="62">
        <v>0</v>
      </c>
      <c r="HH539" s="62">
        <v>0</v>
      </c>
      <c r="HI539" s="62">
        <v>0</v>
      </c>
      <c r="HJ539" s="62">
        <v>0</v>
      </c>
      <c r="HK539" s="62">
        <v>0</v>
      </c>
      <c r="HL539" s="62">
        <v>0</v>
      </c>
      <c r="HM539" s="62">
        <v>12.54</v>
      </c>
      <c r="HN539" s="62">
        <v>0</v>
      </c>
      <c r="HO539" s="62">
        <v>0</v>
      </c>
      <c r="HP539" s="62">
        <v>0</v>
      </c>
      <c r="HQ539" s="62">
        <v>0</v>
      </c>
      <c r="HR539" s="62">
        <v>0</v>
      </c>
    </row>
    <row r="540" spans="32:226" s="43" customFormat="1">
      <c r="AF540" s="54"/>
      <c r="AN540" s="43">
        <v>2.8289</v>
      </c>
      <c r="AS540" s="62">
        <v>42059</v>
      </c>
      <c r="AT540" s="62">
        <v>4951.7604149387225</v>
      </c>
      <c r="AU540" s="62">
        <v>12.99</v>
      </c>
      <c r="AV540" s="62">
        <v>279225</v>
      </c>
      <c r="AW540" s="62">
        <v>292.31891678106075</v>
      </c>
      <c r="AX540" s="62">
        <v>12.79</v>
      </c>
      <c r="AY540" s="62">
        <v>132530</v>
      </c>
      <c r="AZ540" s="62">
        <v>173.50999303826686</v>
      </c>
      <c r="BA540" s="62">
        <v>13.02</v>
      </c>
      <c r="BB540" s="62">
        <v>23025</v>
      </c>
      <c r="BC540" s="62">
        <v>40.592403801761748</v>
      </c>
      <c r="BD540" s="62">
        <v>12.971</v>
      </c>
      <c r="BE540" s="62">
        <v>0</v>
      </c>
      <c r="BF540" s="62">
        <v>0</v>
      </c>
      <c r="BG540" s="62">
        <v>13.06</v>
      </c>
      <c r="BH540" s="62">
        <v>200</v>
      </c>
      <c r="BI540" s="62">
        <v>0.39668296138755521</v>
      </c>
      <c r="BJ540" s="62">
        <v>13.06</v>
      </c>
      <c r="BK540" s="62">
        <v>100</v>
      </c>
      <c r="BL540" s="62">
        <v>0.21899548513558462</v>
      </c>
      <c r="BM540" s="62">
        <v>13.11</v>
      </c>
      <c r="BN540" s="62">
        <v>187320</v>
      </c>
      <c r="BO540" s="62">
        <v>451.50312690201639</v>
      </c>
      <c r="BP540" s="62">
        <v>13.112</v>
      </c>
      <c r="BQ540" s="62">
        <v>0</v>
      </c>
      <c r="BR540" s="62">
        <v>0</v>
      </c>
      <c r="BS540" s="62">
        <v>13.121</v>
      </c>
      <c r="BT540" s="62">
        <v>0</v>
      </c>
      <c r="BU540" s="62">
        <v>0</v>
      </c>
      <c r="BV540" s="62">
        <v>13.14</v>
      </c>
      <c r="BW540" s="62">
        <v>13705</v>
      </c>
      <c r="BX540" s="62">
        <v>41.095026273267429</v>
      </c>
      <c r="BY540" s="62">
        <v>0</v>
      </c>
      <c r="BZ540" s="62">
        <v>0</v>
      </c>
      <c r="CA540" s="62">
        <v>0</v>
      </c>
      <c r="CB540" s="62">
        <v>13.13</v>
      </c>
      <c r="CC540" s="62">
        <v>0</v>
      </c>
      <c r="CD540" s="62">
        <v>0</v>
      </c>
      <c r="CE540" s="62">
        <v>13.12</v>
      </c>
      <c r="CF540" s="62">
        <v>42660</v>
      </c>
      <c r="CG540" s="62">
        <v>152.30232951944265</v>
      </c>
      <c r="CH540" s="62">
        <v>0</v>
      </c>
      <c r="CI540" s="62">
        <v>0</v>
      </c>
      <c r="CJ540" s="62">
        <v>0</v>
      </c>
      <c r="CK540" s="62">
        <v>0</v>
      </c>
      <c r="CL540" s="62">
        <v>0</v>
      </c>
      <c r="CM540" s="62">
        <v>0</v>
      </c>
      <c r="CN540" s="62">
        <v>13.07</v>
      </c>
      <c r="CO540" s="62">
        <v>1000</v>
      </c>
      <c r="CP540" s="62">
        <v>4.1243225208993897</v>
      </c>
      <c r="CQ540" s="62">
        <v>0</v>
      </c>
      <c r="CR540" s="62">
        <v>0</v>
      </c>
      <c r="CS540" s="62">
        <v>0</v>
      </c>
      <c r="CT540" s="62">
        <v>0</v>
      </c>
      <c r="CU540" s="62">
        <v>0</v>
      </c>
      <c r="CV540" s="62">
        <v>0</v>
      </c>
      <c r="CW540" s="62">
        <v>0</v>
      </c>
      <c r="CX540" s="62">
        <v>279225</v>
      </c>
      <c r="CY540" s="62">
        <v>1288.8434141448106</v>
      </c>
      <c r="CZ540" s="62">
        <v>0</v>
      </c>
      <c r="DA540" s="62">
        <v>0</v>
      </c>
      <c r="DB540" s="62">
        <v>0</v>
      </c>
      <c r="DC540" s="62">
        <v>0</v>
      </c>
      <c r="DD540" s="62">
        <v>0</v>
      </c>
      <c r="DE540" s="62">
        <v>0</v>
      </c>
      <c r="DF540" s="62">
        <v>12.94</v>
      </c>
      <c r="DG540" s="62">
        <v>1215</v>
      </c>
      <c r="DH540" s="62">
        <v>6.1921022471936027</v>
      </c>
      <c r="DI540" s="62">
        <v>0</v>
      </c>
      <c r="DJ540" s="62">
        <v>0</v>
      </c>
      <c r="DK540" s="62">
        <v>0</v>
      </c>
      <c r="DL540" s="62">
        <v>0</v>
      </c>
      <c r="DM540" s="62">
        <v>0</v>
      </c>
      <c r="DN540" s="62">
        <v>0</v>
      </c>
      <c r="DO540" s="62">
        <v>12.92</v>
      </c>
      <c r="DP540" s="62">
        <v>10575</v>
      </c>
      <c r="DQ540" s="62">
        <v>58.387328660369562</v>
      </c>
      <c r="DR540" s="62">
        <v>0</v>
      </c>
      <c r="DS540" s="62">
        <v>0</v>
      </c>
      <c r="DT540" s="62">
        <v>0</v>
      </c>
      <c r="DU540" s="62">
        <v>0</v>
      </c>
      <c r="DV540" s="62">
        <v>0</v>
      </c>
      <c r="DW540" s="62">
        <v>0</v>
      </c>
      <c r="DX540" s="62">
        <v>12.85</v>
      </c>
      <c r="DY540" s="62">
        <v>125</v>
      </c>
      <c r="DZ540" s="62">
        <v>0.74330871639445717</v>
      </c>
      <c r="EA540" s="62"/>
      <c r="EB540" s="62"/>
      <c r="EC540" s="62"/>
      <c r="ED540" s="62"/>
      <c r="EE540" s="62"/>
      <c r="EF540" s="62"/>
      <c r="EG540" s="62">
        <v>12.83</v>
      </c>
      <c r="EH540" s="62">
        <v>102875</v>
      </c>
      <c r="EI540" s="62">
        <v>649.87189475519187</v>
      </c>
      <c r="EJ540" s="62"/>
      <c r="EK540" s="62">
        <v>0</v>
      </c>
      <c r="EL540" s="62">
        <v>0</v>
      </c>
      <c r="EM540" s="62">
        <v>0</v>
      </c>
      <c r="EN540" s="62">
        <v>0</v>
      </c>
      <c r="EO540" s="62">
        <v>0</v>
      </c>
      <c r="EP540" s="62">
        <v>12.78</v>
      </c>
      <c r="EQ540" s="62">
        <v>120</v>
      </c>
      <c r="ER540" s="62">
        <v>0.80039267424698746</v>
      </c>
      <c r="ES540" s="62">
        <v>12.77</v>
      </c>
      <c r="ET540" s="62">
        <v>3150</v>
      </c>
      <c r="EU540" s="62">
        <v>22.049540054925586</v>
      </c>
      <c r="EV540" s="62">
        <v>12.754</v>
      </c>
      <c r="EW540" s="62">
        <v>0</v>
      </c>
      <c r="EX540" s="62">
        <v>0</v>
      </c>
      <c r="EY540" s="62">
        <v>12.77</v>
      </c>
      <c r="EZ540" s="62">
        <v>41900</v>
      </c>
      <c r="FA540" s="62">
        <v>317.61723220951239</v>
      </c>
      <c r="FB540" s="62">
        <v>12.718999999999999</v>
      </c>
      <c r="FC540" s="62">
        <v>0</v>
      </c>
      <c r="FD540" s="62">
        <v>0</v>
      </c>
      <c r="FE540" s="62">
        <v>12.7</v>
      </c>
      <c r="FF540" s="62">
        <v>5</v>
      </c>
      <c r="FG540" s="62">
        <v>4.042689220102879E-2</v>
      </c>
      <c r="FH540" s="62">
        <v>12.64</v>
      </c>
      <c r="FI540" s="62">
        <v>10</v>
      </c>
      <c r="FJ540" s="62">
        <v>8.3357871902670716E-2</v>
      </c>
      <c r="FK540" s="62">
        <v>12.66</v>
      </c>
      <c r="FL540" s="76">
        <v>1585</v>
      </c>
      <c r="FM540" s="76">
        <v>13.515099044222586</v>
      </c>
      <c r="FN540" s="76">
        <v>12.603999999999999</v>
      </c>
      <c r="FO540" s="76">
        <v>0</v>
      </c>
      <c r="FP540" s="76">
        <v>0</v>
      </c>
      <c r="FQ540" s="76">
        <v>12.59</v>
      </c>
      <c r="FR540" s="76">
        <v>10</v>
      </c>
      <c r="FS540" s="76">
        <v>8.8915528332716487E-2</v>
      </c>
      <c r="FT540" s="76">
        <v>12.563000000000001</v>
      </c>
      <c r="FU540" s="76">
        <v>0</v>
      </c>
      <c r="FV540" s="76">
        <v>0</v>
      </c>
      <c r="FW540" s="76">
        <v>12.58</v>
      </c>
      <c r="FX540" s="76">
        <v>150660</v>
      </c>
      <c r="FY540" s="76">
        <v>1382.4370218363836</v>
      </c>
      <c r="FZ540" s="76">
        <v>12.524000000000001</v>
      </c>
      <c r="GA540" s="76">
        <v>0</v>
      </c>
      <c r="GB540" s="76">
        <v>0</v>
      </c>
      <c r="GC540" s="62">
        <v>12.507999999999999</v>
      </c>
      <c r="GD540" s="62">
        <v>0</v>
      </c>
      <c r="GE540" s="62">
        <v>0</v>
      </c>
      <c r="GF540" s="62">
        <v>12.493</v>
      </c>
      <c r="GG540" s="62">
        <v>0</v>
      </c>
      <c r="GH540" s="62">
        <v>0</v>
      </c>
      <c r="GI540" s="62">
        <v>12.48</v>
      </c>
      <c r="GJ540" s="62">
        <v>75</v>
      </c>
      <c r="GK540" s="62">
        <v>0.72100255959005044</v>
      </c>
      <c r="GL540" s="62">
        <v>12.48</v>
      </c>
      <c r="GM540" s="62">
        <v>0</v>
      </c>
      <c r="GN540" s="62">
        <v>0</v>
      </c>
      <c r="GO540" s="62">
        <v>12.49</v>
      </c>
      <c r="GP540" s="62">
        <v>1410</v>
      </c>
      <c r="GQ540" s="62">
        <v>13.804075868549671</v>
      </c>
      <c r="GR540" s="62">
        <v>12.477</v>
      </c>
      <c r="GS540" s="62">
        <v>0</v>
      </c>
      <c r="GT540" s="62">
        <v>0</v>
      </c>
      <c r="GU540" s="62">
        <v>12.474</v>
      </c>
      <c r="GV540" s="62">
        <v>25</v>
      </c>
      <c r="GW540" s="62">
        <v>0.24573709233482008</v>
      </c>
      <c r="GX540" s="62">
        <v>12.472</v>
      </c>
      <c r="GY540" s="62">
        <v>0</v>
      </c>
      <c r="GZ540" s="62">
        <v>0</v>
      </c>
      <c r="HA540" s="62">
        <v>12.48</v>
      </c>
      <c r="HB540" s="62">
        <v>4140</v>
      </c>
      <c r="HC540" s="62">
        <v>40.257767499322462</v>
      </c>
      <c r="HD540" s="62">
        <v>12.47</v>
      </c>
      <c r="HE540" s="62">
        <v>0</v>
      </c>
      <c r="HF540" s="62">
        <v>0</v>
      </c>
      <c r="HG540" s="62">
        <v>0</v>
      </c>
      <c r="HH540" s="62">
        <v>0</v>
      </c>
      <c r="HI540" s="62">
        <v>0</v>
      </c>
      <c r="HJ540" s="62">
        <v>0</v>
      </c>
      <c r="HK540" s="62">
        <v>0</v>
      </c>
      <c r="HL540" s="62">
        <v>0</v>
      </c>
      <c r="HM540" s="62">
        <v>12.47</v>
      </c>
      <c r="HN540" s="62">
        <v>0</v>
      </c>
      <c r="HO540" s="62">
        <v>0</v>
      </c>
      <c r="HP540" s="62">
        <v>0</v>
      </c>
      <c r="HQ540" s="62">
        <v>0</v>
      </c>
      <c r="HR540" s="62">
        <v>0</v>
      </c>
    </row>
    <row r="541" spans="32:226" s="43" customFormat="1">
      <c r="AF541" s="54"/>
      <c r="AN541" s="43">
        <v>2.8786</v>
      </c>
      <c r="AS541" s="62">
        <v>42058</v>
      </c>
      <c r="AT541" s="62">
        <v>2853.4910332951922</v>
      </c>
      <c r="AU541" s="62">
        <v>13.14</v>
      </c>
      <c r="AV541" s="62">
        <v>206330</v>
      </c>
      <c r="AW541" s="62">
        <v>214.19951308259334</v>
      </c>
      <c r="AX541" s="62">
        <v>12.84</v>
      </c>
      <c r="AY541" s="62">
        <v>66635</v>
      </c>
      <c r="AZ541" s="62">
        <v>86.408917420961586</v>
      </c>
      <c r="BA541" s="62">
        <v>13.1</v>
      </c>
      <c r="BB541" s="62">
        <v>10380</v>
      </c>
      <c r="BC541" s="62">
        <v>18.071825235546896</v>
      </c>
      <c r="BD541" s="62">
        <v>13.055</v>
      </c>
      <c r="BE541" s="62">
        <v>500</v>
      </c>
      <c r="BF541" s="62">
        <v>0.76001970550659204</v>
      </c>
      <c r="BG541" s="62">
        <v>13.15</v>
      </c>
      <c r="BH541" s="62">
        <v>100</v>
      </c>
      <c r="BI541" s="62">
        <v>0.19567778389518628</v>
      </c>
      <c r="BJ541" s="62">
        <v>13.18</v>
      </c>
      <c r="BK541" s="62">
        <v>230</v>
      </c>
      <c r="BL541" s="62">
        <v>0.49636757176217189</v>
      </c>
      <c r="BM541" s="62">
        <v>13.23</v>
      </c>
      <c r="BN541" s="62">
        <v>98305</v>
      </c>
      <c r="BO541" s="62">
        <v>233.35930447755098</v>
      </c>
      <c r="BP541" s="62">
        <v>13.244999999999999</v>
      </c>
      <c r="BQ541" s="62">
        <v>0</v>
      </c>
      <c r="BR541" s="62">
        <v>0</v>
      </c>
      <c r="BS541" s="62">
        <v>13.257999999999999</v>
      </c>
      <c r="BT541" s="62">
        <v>0</v>
      </c>
      <c r="BU541" s="62">
        <v>0</v>
      </c>
      <c r="BV541" s="62">
        <v>13.27</v>
      </c>
      <c r="BW541" s="62">
        <v>15845</v>
      </c>
      <c r="BX541" s="62">
        <v>46.724223953867131</v>
      </c>
      <c r="BY541" s="62">
        <v>0</v>
      </c>
      <c r="BZ541" s="62">
        <v>0</v>
      </c>
      <c r="CA541" s="62">
        <v>0</v>
      </c>
      <c r="CB541" s="62">
        <v>13.27</v>
      </c>
      <c r="CC541" s="62">
        <v>0</v>
      </c>
      <c r="CD541" s="62">
        <v>0</v>
      </c>
      <c r="CE541" s="62">
        <v>13.27</v>
      </c>
      <c r="CF541" s="62">
        <v>22090</v>
      </c>
      <c r="CG541" s="62">
        <v>77.450892724007502</v>
      </c>
      <c r="CH541" s="62">
        <v>0</v>
      </c>
      <c r="CI541" s="62">
        <v>0</v>
      </c>
      <c r="CJ541" s="62">
        <v>0</v>
      </c>
      <c r="CK541" s="62">
        <v>0</v>
      </c>
      <c r="CL541" s="62">
        <v>0</v>
      </c>
      <c r="CM541" s="62">
        <v>0</v>
      </c>
      <c r="CN541" s="62">
        <v>13.24</v>
      </c>
      <c r="CO541" s="62">
        <v>3560</v>
      </c>
      <c r="CP541" s="62">
        <v>14.401062618350027</v>
      </c>
      <c r="CQ541" s="62">
        <v>0</v>
      </c>
      <c r="CR541" s="62">
        <v>0</v>
      </c>
      <c r="CS541" s="62">
        <v>0</v>
      </c>
      <c r="CT541" s="62">
        <v>0</v>
      </c>
      <c r="CU541" s="62">
        <v>0</v>
      </c>
      <c r="CV541" s="62">
        <v>0</v>
      </c>
      <c r="CW541" s="62">
        <v>0</v>
      </c>
      <c r="CX541" s="62">
        <v>206330</v>
      </c>
      <c r="CY541" s="62">
        <v>933.94455829321384</v>
      </c>
      <c r="CZ541" s="62">
        <v>0</v>
      </c>
      <c r="DA541" s="62">
        <v>0</v>
      </c>
      <c r="DB541" s="62">
        <v>0</v>
      </c>
      <c r="DC541" s="62">
        <v>0</v>
      </c>
      <c r="DD541" s="62">
        <v>0</v>
      </c>
      <c r="DE541" s="62">
        <v>0</v>
      </c>
      <c r="DF541" s="62">
        <v>13.11</v>
      </c>
      <c r="DG541" s="62">
        <v>610</v>
      </c>
      <c r="DH541" s="62">
        <v>3.0451398596723038</v>
      </c>
      <c r="DI541" s="62">
        <v>0</v>
      </c>
      <c r="DJ541" s="62">
        <v>0</v>
      </c>
      <c r="DK541" s="62">
        <v>0</v>
      </c>
      <c r="DL541" s="62">
        <v>0</v>
      </c>
      <c r="DM541" s="62">
        <v>0</v>
      </c>
      <c r="DN541" s="62">
        <v>0</v>
      </c>
      <c r="DO541" s="62">
        <v>13.06</v>
      </c>
      <c r="DP541" s="62">
        <v>7575</v>
      </c>
      <c r="DQ541" s="62">
        <v>40.980732069007374</v>
      </c>
      <c r="DR541" s="62">
        <v>0</v>
      </c>
      <c r="DS541" s="62">
        <v>0</v>
      </c>
      <c r="DT541" s="62">
        <v>0</v>
      </c>
      <c r="DU541" s="62">
        <v>0</v>
      </c>
      <c r="DV541" s="62">
        <v>0</v>
      </c>
      <c r="DW541" s="62">
        <v>0</v>
      </c>
      <c r="DX541" s="62">
        <v>13.01</v>
      </c>
      <c r="DY541" s="62">
        <v>50</v>
      </c>
      <c r="DZ541" s="62">
        <v>0.29100645104353295</v>
      </c>
      <c r="EA541" s="62"/>
      <c r="EB541" s="62"/>
      <c r="EC541" s="62"/>
      <c r="ED541" s="62"/>
      <c r="EE541" s="62"/>
      <c r="EF541" s="62"/>
      <c r="EG541" s="62">
        <v>12.96</v>
      </c>
      <c r="EH541" s="62">
        <v>30700</v>
      </c>
      <c r="EI541" s="62">
        <v>189.91867421828624</v>
      </c>
      <c r="EJ541" s="62"/>
      <c r="EK541" s="62">
        <v>0</v>
      </c>
      <c r="EL541" s="62">
        <v>0</v>
      </c>
      <c r="EM541" s="62">
        <v>0</v>
      </c>
      <c r="EN541" s="62">
        <v>0</v>
      </c>
      <c r="EO541" s="62">
        <v>0</v>
      </c>
      <c r="EP541" s="62">
        <v>12.95</v>
      </c>
      <c r="EQ541" s="62">
        <v>90</v>
      </c>
      <c r="ER541" s="62">
        <v>0.58678399969212613</v>
      </c>
      <c r="ES541" s="62">
        <v>12.95</v>
      </c>
      <c r="ET541" s="62">
        <v>2115</v>
      </c>
      <c r="EU541" s="62">
        <v>14.459090189813052</v>
      </c>
      <c r="EV541" s="62">
        <v>12.92</v>
      </c>
      <c r="EW541" s="62">
        <v>80</v>
      </c>
      <c r="EX541" s="62">
        <v>0.57130946269617766</v>
      </c>
      <c r="EY541" s="62">
        <v>12.91</v>
      </c>
      <c r="EZ541" s="62">
        <v>20275</v>
      </c>
      <c r="FA541" s="62">
        <v>150.21833123576371</v>
      </c>
      <c r="FB541" s="62">
        <v>12.865</v>
      </c>
      <c r="FC541" s="62">
        <v>445</v>
      </c>
      <c r="FD541" s="62">
        <v>3.4103855528285445</v>
      </c>
      <c r="FE541" s="62">
        <v>12.84</v>
      </c>
      <c r="FF541" s="62">
        <v>5</v>
      </c>
      <c r="FG541" s="62">
        <v>3.9484619144311409E-2</v>
      </c>
      <c r="FH541" s="62">
        <v>12.79</v>
      </c>
      <c r="FI541" s="62">
        <v>5</v>
      </c>
      <c r="FJ541" s="62">
        <v>4.0671895203091356E-2</v>
      </c>
      <c r="FK541" s="62">
        <v>12.8</v>
      </c>
      <c r="FL541" s="76">
        <v>2060</v>
      </c>
      <c r="FM541" s="76">
        <v>17.143269233364236</v>
      </c>
      <c r="FN541" s="76">
        <v>12.779</v>
      </c>
      <c r="FO541" s="76">
        <v>0</v>
      </c>
      <c r="FP541" s="76">
        <v>0</v>
      </c>
      <c r="FQ541" s="76">
        <v>12.76</v>
      </c>
      <c r="FR541" s="76">
        <v>5</v>
      </c>
      <c r="FS541" s="76">
        <v>4.328682381991588E-2</v>
      </c>
      <c r="FT541" s="76">
        <v>12.733000000000001</v>
      </c>
      <c r="FU541" s="76">
        <v>0</v>
      </c>
      <c r="FV541" s="76">
        <v>0</v>
      </c>
      <c r="FW541" s="76">
        <v>12.71</v>
      </c>
      <c r="FX541" s="76">
        <v>82925</v>
      </c>
      <c r="FY541" s="76">
        <v>742.05036190834846</v>
      </c>
      <c r="FZ541" s="76">
        <v>12.693999999999999</v>
      </c>
      <c r="GA541" s="76">
        <v>0</v>
      </c>
      <c r="GB541" s="76">
        <v>0</v>
      </c>
      <c r="GC541" s="62">
        <v>12.678000000000001</v>
      </c>
      <c r="GD541" s="62">
        <v>0</v>
      </c>
      <c r="GE541" s="62">
        <v>0</v>
      </c>
      <c r="GF541" s="62">
        <v>12.663</v>
      </c>
      <c r="GG541" s="62">
        <v>0</v>
      </c>
      <c r="GH541" s="62">
        <v>0</v>
      </c>
      <c r="GI541" s="62">
        <v>12.65</v>
      </c>
      <c r="GJ541" s="62">
        <v>495</v>
      </c>
      <c r="GK541" s="62">
        <v>4.6219880810922609</v>
      </c>
      <c r="GL541" s="62">
        <v>12.638999999999999</v>
      </c>
      <c r="GM541" s="62">
        <v>0</v>
      </c>
      <c r="GN541" s="62">
        <v>0</v>
      </c>
      <c r="GO541" s="62">
        <v>12.63</v>
      </c>
      <c r="GP541" s="62">
        <v>2055</v>
      </c>
      <c r="GQ541" s="62">
        <v>19.556193810798245</v>
      </c>
      <c r="GR541" s="62">
        <v>12.627000000000001</v>
      </c>
      <c r="GS541" s="62">
        <v>0</v>
      </c>
      <c r="GT541" s="62">
        <v>0</v>
      </c>
      <c r="GU541" s="62">
        <v>12.624000000000001</v>
      </c>
      <c r="GV541" s="62">
        <v>90</v>
      </c>
      <c r="GW541" s="62">
        <v>0.85806459170604543</v>
      </c>
      <c r="GX541" s="62">
        <v>12.622</v>
      </c>
      <c r="GY541" s="62">
        <v>0</v>
      </c>
      <c r="GZ541" s="62">
        <v>0</v>
      </c>
      <c r="HA541" s="62">
        <v>12.62</v>
      </c>
      <c r="HB541" s="62">
        <v>4205</v>
      </c>
      <c r="HC541" s="62">
        <v>39.643896425656642</v>
      </c>
      <c r="HD541" s="62">
        <v>12.62</v>
      </c>
      <c r="HE541" s="62">
        <v>0</v>
      </c>
      <c r="HF541" s="62">
        <v>0</v>
      </c>
      <c r="HG541" s="62">
        <v>0</v>
      </c>
      <c r="HH541" s="62">
        <v>0</v>
      </c>
      <c r="HI541" s="62">
        <v>0</v>
      </c>
      <c r="HJ541" s="62">
        <v>0</v>
      </c>
      <c r="HK541" s="62">
        <v>0</v>
      </c>
      <c r="HL541" s="62">
        <v>0</v>
      </c>
      <c r="HM541" s="62">
        <v>12.62</v>
      </c>
      <c r="HN541" s="62">
        <v>0</v>
      </c>
      <c r="HO541" s="62">
        <v>0</v>
      </c>
      <c r="HP541" s="62">
        <v>0</v>
      </c>
      <c r="HQ541" s="62">
        <v>0</v>
      </c>
      <c r="HR541" s="62">
        <v>0</v>
      </c>
    </row>
    <row r="542" spans="32:226" s="43" customFormat="1">
      <c r="AF542" s="54"/>
      <c r="AN542" s="43">
        <v>2.8694999999999999</v>
      </c>
      <c r="AS542" s="62">
        <v>42055</v>
      </c>
      <c r="AT542" s="62">
        <v>4543.0953519563982</v>
      </c>
      <c r="AU542" s="62">
        <v>13.22</v>
      </c>
      <c r="AV542" s="62">
        <v>197980</v>
      </c>
      <c r="AW542" s="62">
        <v>208.19756348289556</v>
      </c>
      <c r="AX542" s="62">
        <v>12.84</v>
      </c>
      <c r="AY542" s="62">
        <v>350715</v>
      </c>
      <c r="AZ542" s="62">
        <v>460.08474005788855</v>
      </c>
      <c r="BA542" s="62">
        <v>13.13</v>
      </c>
      <c r="BB542" s="62">
        <v>37570</v>
      </c>
      <c r="BC542" s="62">
        <v>65.983256755896747</v>
      </c>
      <c r="BD542" s="62">
        <v>13.07</v>
      </c>
      <c r="BE542" s="62">
        <v>2100</v>
      </c>
      <c r="BF542" s="62">
        <v>3.2240566868800307</v>
      </c>
      <c r="BG542" s="62">
        <v>13.18</v>
      </c>
      <c r="BH542" s="62">
        <v>50</v>
      </c>
      <c r="BI542" s="62">
        <v>9.8617225808207018E-2</v>
      </c>
      <c r="BJ542" s="62">
        <v>13.2</v>
      </c>
      <c r="BK542" s="62">
        <v>200</v>
      </c>
      <c r="BL542" s="62">
        <v>0.43486286108362171</v>
      </c>
      <c r="BM542" s="62">
        <v>13.25</v>
      </c>
      <c r="BN542" s="62">
        <v>158485</v>
      </c>
      <c r="BO542" s="62">
        <v>378.83695680260257</v>
      </c>
      <c r="BP542" s="62">
        <v>13.273</v>
      </c>
      <c r="BQ542" s="62">
        <v>0</v>
      </c>
      <c r="BR542" s="62">
        <v>0</v>
      </c>
      <c r="BS542" s="62">
        <v>13.292</v>
      </c>
      <c r="BT542" s="62">
        <v>0</v>
      </c>
      <c r="BU542" s="62">
        <v>0</v>
      </c>
      <c r="BV542" s="62">
        <v>13.31</v>
      </c>
      <c r="BW542" s="62">
        <v>8180</v>
      </c>
      <c r="BX542" s="62">
        <v>24.254917816831529</v>
      </c>
      <c r="BY542" s="62">
        <v>0</v>
      </c>
      <c r="BZ542" s="62">
        <v>0</v>
      </c>
      <c r="CA542" s="62">
        <v>0</v>
      </c>
      <c r="CB542" s="62">
        <v>13.337999999999999</v>
      </c>
      <c r="CC542" s="62">
        <v>0</v>
      </c>
      <c r="CD542" s="62">
        <v>0</v>
      </c>
      <c r="CE542" s="62">
        <v>13.35</v>
      </c>
      <c r="CF542" s="62">
        <v>18215</v>
      </c>
      <c r="CG542" s="62">
        <v>64.116411650386951</v>
      </c>
      <c r="CH542" s="62">
        <v>0</v>
      </c>
      <c r="CI542" s="62">
        <v>0</v>
      </c>
      <c r="CJ542" s="62">
        <v>0</v>
      </c>
      <c r="CK542" s="62">
        <v>0</v>
      </c>
      <c r="CL542" s="62">
        <v>0</v>
      </c>
      <c r="CM542" s="62">
        <v>0</v>
      </c>
      <c r="CN542" s="62">
        <v>13.32</v>
      </c>
      <c r="CO542" s="62">
        <v>2530</v>
      </c>
      <c r="CP542" s="62">
        <v>10.268149569356806</v>
      </c>
      <c r="CQ542" s="62">
        <v>0</v>
      </c>
      <c r="CR542" s="62">
        <v>0</v>
      </c>
      <c r="CS542" s="62">
        <v>0</v>
      </c>
      <c r="CT542" s="62">
        <v>0</v>
      </c>
      <c r="CU542" s="62">
        <v>0</v>
      </c>
      <c r="CV542" s="62">
        <v>0</v>
      </c>
      <c r="CW542" s="62">
        <v>0</v>
      </c>
      <c r="CX542" s="62">
        <v>197980</v>
      </c>
      <c r="CY542" s="62">
        <v>898.65762774550535</v>
      </c>
      <c r="CZ542" s="62">
        <v>0</v>
      </c>
      <c r="DA542" s="62">
        <v>0</v>
      </c>
      <c r="DB542" s="62">
        <v>0</v>
      </c>
      <c r="DC542" s="62">
        <v>0</v>
      </c>
      <c r="DD542" s="62">
        <v>0</v>
      </c>
      <c r="DE542" s="62">
        <v>0</v>
      </c>
      <c r="DF542" s="62">
        <v>13.19</v>
      </c>
      <c r="DG542" s="62">
        <v>32610</v>
      </c>
      <c r="DH542" s="62">
        <v>163.17469716940502</v>
      </c>
      <c r="DI542" s="62">
        <v>0</v>
      </c>
      <c r="DJ542" s="62">
        <v>0</v>
      </c>
      <c r="DK542" s="62">
        <v>0</v>
      </c>
      <c r="DL542" s="62">
        <v>0</v>
      </c>
      <c r="DM542" s="62">
        <v>0</v>
      </c>
      <c r="DN542" s="62">
        <v>0</v>
      </c>
      <c r="DO542" s="62">
        <v>13.16</v>
      </c>
      <c r="DP542" s="62">
        <v>6435</v>
      </c>
      <c r="DQ542" s="62">
        <v>34.862191509955366</v>
      </c>
      <c r="DR542" s="62">
        <v>0</v>
      </c>
      <c r="DS542" s="62">
        <v>0</v>
      </c>
      <c r="DT542" s="62">
        <v>0</v>
      </c>
      <c r="DU542" s="62">
        <v>0</v>
      </c>
      <c r="DV542" s="62">
        <v>0</v>
      </c>
      <c r="DW542" s="62">
        <v>0</v>
      </c>
      <c r="DX542" s="62">
        <v>13.12</v>
      </c>
      <c r="DY542" s="62">
        <v>6325</v>
      </c>
      <c r="DZ542" s="62">
        <v>36.837901936836438</v>
      </c>
      <c r="EA542" s="62"/>
      <c r="EB542" s="62"/>
      <c r="EC542" s="62"/>
      <c r="ED542" s="62"/>
      <c r="EE542" s="62"/>
      <c r="EF542" s="62"/>
      <c r="EG542" s="62">
        <v>13.07</v>
      </c>
      <c r="EH542" s="62">
        <v>68160</v>
      </c>
      <c r="EI542" s="62">
        <v>421.79569810164935</v>
      </c>
      <c r="EJ542" s="62"/>
      <c r="EK542" s="62">
        <v>0</v>
      </c>
      <c r="EL542" s="62">
        <v>0</v>
      </c>
      <c r="EM542" s="62">
        <v>0</v>
      </c>
      <c r="EN542" s="62">
        <v>0</v>
      </c>
      <c r="EO542" s="62">
        <v>0</v>
      </c>
      <c r="EP542" s="62">
        <v>13.06</v>
      </c>
      <c r="EQ542" s="62">
        <v>195</v>
      </c>
      <c r="ER542" s="62">
        <v>1.2713463608044846</v>
      </c>
      <c r="ES542" s="62">
        <v>13.05</v>
      </c>
      <c r="ET542" s="62">
        <v>8560</v>
      </c>
      <c r="EU542" s="62">
        <v>58.521735224440192</v>
      </c>
      <c r="EV542" s="62">
        <v>13.045</v>
      </c>
      <c r="EW542" s="62">
        <v>130</v>
      </c>
      <c r="EX542" s="62">
        <v>0.927175879503367</v>
      </c>
      <c r="EY542" s="62">
        <v>13.04</v>
      </c>
      <c r="EZ542" s="62">
        <v>48170</v>
      </c>
      <c r="FA542" s="62">
        <v>356.23292184231326</v>
      </c>
      <c r="FB542" s="62">
        <v>13.013999999999999</v>
      </c>
      <c r="FC542" s="62">
        <v>60</v>
      </c>
      <c r="FD542" s="62">
        <v>0.45842780696413876</v>
      </c>
      <c r="FE542" s="62">
        <v>12.99</v>
      </c>
      <c r="FF542" s="62">
        <v>55</v>
      </c>
      <c r="FG542" s="62">
        <v>0.43282378589597098</v>
      </c>
      <c r="FH542" s="62">
        <v>12.946999999999999</v>
      </c>
      <c r="FI542" s="62">
        <v>40</v>
      </c>
      <c r="FJ542" s="62">
        <v>0.32400363719453801</v>
      </c>
      <c r="FK542" s="62">
        <v>12.91</v>
      </c>
      <c r="FL542" s="76">
        <v>1405</v>
      </c>
      <c r="FM542" s="76">
        <v>11.666800307971554</v>
      </c>
      <c r="FN542" s="76">
        <v>12.904999999999999</v>
      </c>
      <c r="FO542" s="76">
        <v>40</v>
      </c>
      <c r="FP542" s="76">
        <v>0.33883614238747706</v>
      </c>
      <c r="FQ542" s="76">
        <v>12.9</v>
      </c>
      <c r="FR542" s="76">
        <v>45</v>
      </c>
      <c r="FS542" s="76">
        <v>0.38786156023570845</v>
      </c>
      <c r="FT542" s="76">
        <v>12.863</v>
      </c>
      <c r="FU542" s="76">
        <v>45</v>
      </c>
      <c r="FV542" s="76">
        <v>0.39494357677851322</v>
      </c>
      <c r="FW542" s="76">
        <v>12.83</v>
      </c>
      <c r="FX542" s="76">
        <v>129805</v>
      </c>
      <c r="FY542" s="76">
        <v>1157.0223237043222</v>
      </c>
      <c r="FZ542" s="76">
        <v>12.818999999999999</v>
      </c>
      <c r="GA542" s="76">
        <v>20</v>
      </c>
      <c r="GB542" s="76">
        <v>0.18043654580476379</v>
      </c>
      <c r="GC542" s="62">
        <v>12.808999999999999</v>
      </c>
      <c r="GD542" s="62">
        <v>0</v>
      </c>
      <c r="GE542" s="62">
        <v>0</v>
      </c>
      <c r="GF542" s="62">
        <v>12.798999999999999</v>
      </c>
      <c r="GG542" s="62">
        <v>0</v>
      </c>
      <c r="GH542" s="62">
        <v>0</v>
      </c>
      <c r="GI542" s="62">
        <v>12.79</v>
      </c>
      <c r="GJ542" s="62">
        <v>45</v>
      </c>
      <c r="GK542" s="62">
        <v>0.41747515114631062</v>
      </c>
      <c r="GL542" s="62">
        <v>12.785</v>
      </c>
      <c r="GM542" s="62">
        <v>0</v>
      </c>
      <c r="GN542" s="62">
        <v>0</v>
      </c>
      <c r="GO542" s="62">
        <v>12.78</v>
      </c>
      <c r="GP542" s="62">
        <v>1810</v>
      </c>
      <c r="GQ542" s="62">
        <v>17.077942180817018</v>
      </c>
      <c r="GR542" s="62">
        <v>12.775</v>
      </c>
      <c r="GS542" s="62">
        <v>0</v>
      </c>
      <c r="GT542" s="62">
        <v>0</v>
      </c>
      <c r="GU542" s="62">
        <v>12.77</v>
      </c>
      <c r="GV542" s="62">
        <v>55</v>
      </c>
      <c r="GW542" s="62">
        <v>0.51937366008444374</v>
      </c>
      <c r="GX542" s="62">
        <v>12.775</v>
      </c>
      <c r="GY542" s="62">
        <v>0</v>
      </c>
      <c r="GZ542" s="62">
        <v>0</v>
      </c>
      <c r="HA542" s="62">
        <v>12.78</v>
      </c>
      <c r="HB542" s="62">
        <v>17835</v>
      </c>
      <c r="HC542" s="62">
        <v>166.09327521675252</v>
      </c>
      <c r="HD542" s="62">
        <v>12.78</v>
      </c>
      <c r="HE542" s="62">
        <v>0</v>
      </c>
      <c r="HF542" s="62">
        <v>0</v>
      </c>
      <c r="HG542" s="62">
        <v>0</v>
      </c>
      <c r="HH542" s="62">
        <v>0</v>
      </c>
      <c r="HI542" s="62">
        <v>0</v>
      </c>
      <c r="HJ542" s="62">
        <v>0</v>
      </c>
      <c r="HK542" s="62">
        <v>0</v>
      </c>
      <c r="HL542" s="62">
        <v>0</v>
      </c>
      <c r="HM542" s="62">
        <v>12.78</v>
      </c>
      <c r="HN542" s="62">
        <v>0</v>
      </c>
      <c r="HO542" s="62">
        <v>0</v>
      </c>
      <c r="HP542" s="62">
        <v>0</v>
      </c>
      <c r="HQ542" s="62">
        <v>0</v>
      </c>
      <c r="HR542" s="62">
        <v>0</v>
      </c>
    </row>
    <row r="543" spans="32:226" s="43" customFormat="1">
      <c r="AF543" s="54"/>
      <c r="AN543" s="43">
        <v>2.8668999999999998</v>
      </c>
      <c r="AS543" s="62">
        <v>42054</v>
      </c>
      <c r="AT543" s="62">
        <v>3277.9779398130108</v>
      </c>
      <c r="AU543" s="62">
        <v>13.13</v>
      </c>
      <c r="AV543" s="62">
        <v>173060</v>
      </c>
      <c r="AW543" s="62">
        <v>184.28911596593338</v>
      </c>
      <c r="AX543" s="62">
        <v>12.81</v>
      </c>
      <c r="AY543" s="62">
        <v>69720</v>
      </c>
      <c r="AZ543" s="62">
        <v>92.346510707474962</v>
      </c>
      <c r="BA543" s="62">
        <v>13.1</v>
      </c>
      <c r="BB543" s="62">
        <v>58995</v>
      </c>
      <c r="BC543" s="62">
        <v>104.36820580952987</v>
      </c>
      <c r="BD543" s="62">
        <v>13.037000000000001</v>
      </c>
      <c r="BE543" s="62">
        <v>80</v>
      </c>
      <c r="BF543" s="62">
        <v>0.12384514943265801</v>
      </c>
      <c r="BG543" s="62">
        <v>13.15</v>
      </c>
      <c r="BH543" s="62">
        <v>2750</v>
      </c>
      <c r="BI543" s="62">
        <v>5.4594938277319542</v>
      </c>
      <c r="BJ543" s="62">
        <v>13.17</v>
      </c>
      <c r="BK543" s="62">
        <v>90</v>
      </c>
      <c r="BL543" s="62">
        <v>0.19686118460148008</v>
      </c>
      <c r="BM543" s="62">
        <v>13.21</v>
      </c>
      <c r="BN543" s="62">
        <v>133405</v>
      </c>
      <c r="BO543" s="62">
        <v>320.69331019009371</v>
      </c>
      <c r="BP543" s="62">
        <v>13.21</v>
      </c>
      <c r="BQ543" s="62">
        <v>10</v>
      </c>
      <c r="BR543" s="62">
        <v>2.5977359758607568E-2</v>
      </c>
      <c r="BS543" s="62">
        <v>13.23</v>
      </c>
      <c r="BT543" s="62">
        <v>80</v>
      </c>
      <c r="BU543" s="62">
        <v>0.22217173090983366</v>
      </c>
      <c r="BV543" s="62">
        <v>13.25</v>
      </c>
      <c r="BW543" s="62">
        <v>31840</v>
      </c>
      <c r="BX543" s="62">
        <v>94.893691512291213</v>
      </c>
      <c r="BY543" s="62">
        <v>0</v>
      </c>
      <c r="BZ543" s="62">
        <v>0</v>
      </c>
      <c r="CA543" s="62">
        <v>0</v>
      </c>
      <c r="CB543" s="62">
        <v>13.263999999999999</v>
      </c>
      <c r="CC543" s="62">
        <v>0</v>
      </c>
      <c r="CD543" s="62">
        <v>0</v>
      </c>
      <c r="CE543" s="62">
        <v>13.27</v>
      </c>
      <c r="CF543" s="62">
        <v>28760</v>
      </c>
      <c r="CG543" s="62">
        <v>101.7416151870566</v>
      </c>
      <c r="CH543" s="62">
        <v>0</v>
      </c>
      <c r="CI543" s="62">
        <v>0</v>
      </c>
      <c r="CJ543" s="62">
        <v>0</v>
      </c>
      <c r="CK543" s="62">
        <v>0</v>
      </c>
      <c r="CL543" s="62">
        <v>0</v>
      </c>
      <c r="CM543" s="62">
        <v>0</v>
      </c>
      <c r="CN543" s="62">
        <v>13.22</v>
      </c>
      <c r="CO543" s="62">
        <v>4990</v>
      </c>
      <c r="CP543" s="62">
        <v>20.35730716361908</v>
      </c>
      <c r="CQ543" s="62">
        <v>0</v>
      </c>
      <c r="CR543" s="62">
        <v>0</v>
      </c>
      <c r="CS543" s="62">
        <v>0</v>
      </c>
      <c r="CT543" s="62">
        <v>0</v>
      </c>
      <c r="CU543" s="62">
        <v>0</v>
      </c>
      <c r="CV543" s="62">
        <v>0</v>
      </c>
      <c r="CW543" s="62">
        <v>0</v>
      </c>
      <c r="CX543" s="62">
        <v>173060</v>
      </c>
      <c r="CY543" s="62">
        <v>789.34063527496835</v>
      </c>
      <c r="CZ543" s="62">
        <v>0</v>
      </c>
      <c r="DA543" s="62">
        <v>0</v>
      </c>
      <c r="DB543" s="62">
        <v>0</v>
      </c>
      <c r="DC543" s="62">
        <v>0</v>
      </c>
      <c r="DD543" s="62">
        <v>0</v>
      </c>
      <c r="DE543" s="62">
        <v>0</v>
      </c>
      <c r="DF543" s="62">
        <v>13.09</v>
      </c>
      <c r="DG543" s="62">
        <v>2425</v>
      </c>
      <c r="DH543" s="62">
        <v>12.195658029905433</v>
      </c>
      <c r="DI543" s="62">
        <v>0</v>
      </c>
      <c r="DJ543" s="62">
        <v>0</v>
      </c>
      <c r="DK543" s="62">
        <v>0</v>
      </c>
      <c r="DL543" s="62">
        <v>0</v>
      </c>
      <c r="DM543" s="62">
        <v>0</v>
      </c>
      <c r="DN543" s="62">
        <v>0</v>
      </c>
      <c r="DO543" s="62">
        <v>13.06</v>
      </c>
      <c r="DP543" s="62">
        <v>7865</v>
      </c>
      <c r="DQ543" s="62">
        <v>42.825873477015392</v>
      </c>
      <c r="DR543" s="62">
        <v>0</v>
      </c>
      <c r="DS543" s="62">
        <v>0</v>
      </c>
      <c r="DT543" s="62">
        <v>0</v>
      </c>
      <c r="DU543" s="62">
        <v>0</v>
      </c>
      <c r="DV543" s="62">
        <v>0</v>
      </c>
      <c r="DW543" s="62">
        <v>0</v>
      </c>
      <c r="DX543" s="62">
        <v>13.03</v>
      </c>
      <c r="DY543" s="62">
        <v>230</v>
      </c>
      <c r="DZ543" s="62">
        <v>1.3460221072766749</v>
      </c>
      <c r="EA543" s="62"/>
      <c r="EB543" s="62"/>
      <c r="EC543" s="62"/>
      <c r="ED543" s="62"/>
      <c r="EE543" s="62"/>
      <c r="EF543" s="62"/>
      <c r="EG543" s="62">
        <v>12.97</v>
      </c>
      <c r="EH543" s="62">
        <v>54360</v>
      </c>
      <c r="EI543" s="62">
        <v>338.15754431581627</v>
      </c>
      <c r="EJ543" s="62"/>
      <c r="EK543" s="62">
        <v>0</v>
      </c>
      <c r="EL543" s="62">
        <v>0</v>
      </c>
      <c r="EM543" s="62">
        <v>0</v>
      </c>
      <c r="EN543" s="62">
        <v>0</v>
      </c>
      <c r="EO543" s="62">
        <v>0</v>
      </c>
      <c r="EP543" s="62">
        <v>12.95</v>
      </c>
      <c r="EQ543" s="62">
        <v>520</v>
      </c>
      <c r="ER543" s="62">
        <v>3.4095977628123726</v>
      </c>
      <c r="ES543" s="62">
        <v>12.94</v>
      </c>
      <c r="ET543" s="62">
        <v>4600</v>
      </c>
      <c r="EU543" s="62">
        <v>31.632690517202267</v>
      </c>
      <c r="EV543" s="62">
        <v>12.94</v>
      </c>
      <c r="EW543" s="62">
        <v>110</v>
      </c>
      <c r="EX543" s="62">
        <v>0.78909454379097033</v>
      </c>
      <c r="EY543" s="62">
        <v>12.93</v>
      </c>
      <c r="EZ543" s="62">
        <v>26125</v>
      </c>
      <c r="FA543" s="62">
        <v>194.39864717551387</v>
      </c>
      <c r="FB543" s="62">
        <v>12.89</v>
      </c>
      <c r="FC543" s="62">
        <v>675</v>
      </c>
      <c r="FD543" s="62">
        <v>5.1934225356790771</v>
      </c>
      <c r="FE543" s="62">
        <v>12.86</v>
      </c>
      <c r="FF543" s="62">
        <v>90</v>
      </c>
      <c r="FG543" s="62">
        <v>0.71357315497251594</v>
      </c>
      <c r="FH543" s="62">
        <v>12.839</v>
      </c>
      <c r="FI543" s="62">
        <v>0</v>
      </c>
      <c r="FJ543" s="62">
        <v>0</v>
      </c>
      <c r="FK543" s="62">
        <v>12.82</v>
      </c>
      <c r="FL543" s="76">
        <v>2625</v>
      </c>
      <c r="FM543" s="76">
        <v>21.926553312502289</v>
      </c>
      <c r="FN543" s="76">
        <v>12.83</v>
      </c>
      <c r="FO543" s="76">
        <v>165</v>
      </c>
      <c r="FP543" s="76">
        <v>1.4050622327219044</v>
      </c>
      <c r="FQ543" s="76">
        <v>12.802</v>
      </c>
      <c r="FR543" s="76">
        <v>0</v>
      </c>
      <c r="FS543" s="76">
        <v>0</v>
      </c>
      <c r="FT543" s="76">
        <v>12.774000000000001</v>
      </c>
      <c r="FU543" s="76">
        <v>0</v>
      </c>
      <c r="FV543" s="76">
        <v>0</v>
      </c>
      <c r="FW543" s="76">
        <v>12.75</v>
      </c>
      <c r="FX543" s="76">
        <v>94060</v>
      </c>
      <c r="FY543" s="76">
        <v>843.42111469276767</v>
      </c>
      <c r="FZ543" s="76">
        <v>12.737</v>
      </c>
      <c r="GA543" s="76">
        <v>0</v>
      </c>
      <c r="GB543" s="76">
        <v>0</v>
      </c>
      <c r="GC543" s="62">
        <v>12.725999999999999</v>
      </c>
      <c r="GD543" s="62">
        <v>0</v>
      </c>
      <c r="GE543" s="62">
        <v>0</v>
      </c>
      <c r="GF543" s="62">
        <v>12.714</v>
      </c>
      <c r="GG543" s="62">
        <v>0</v>
      </c>
      <c r="GH543" s="62">
        <v>0</v>
      </c>
      <c r="GI543" s="62">
        <v>12.704000000000001</v>
      </c>
      <c r="GJ543" s="62">
        <v>60</v>
      </c>
      <c r="GK543" s="62">
        <v>0.56053813527859564</v>
      </c>
      <c r="GL543" s="62">
        <v>12.686</v>
      </c>
      <c r="GM543" s="62">
        <v>0</v>
      </c>
      <c r="GN543" s="62">
        <v>0</v>
      </c>
      <c r="GO543" s="62">
        <v>12.67</v>
      </c>
      <c r="GP543" s="62">
        <v>2785</v>
      </c>
      <c r="GQ543" s="62">
        <v>26.529785707913685</v>
      </c>
      <c r="GR543" s="62">
        <v>12.664999999999999</v>
      </c>
      <c r="GS543" s="62">
        <v>0</v>
      </c>
      <c r="GT543" s="62">
        <v>0</v>
      </c>
      <c r="GU543" s="62">
        <v>12.66</v>
      </c>
      <c r="GV543" s="62">
        <v>20</v>
      </c>
      <c r="GW543" s="62">
        <v>0.19085056367804967</v>
      </c>
      <c r="GX543" s="62">
        <v>12.66</v>
      </c>
      <c r="GY543" s="62">
        <v>0</v>
      </c>
      <c r="GZ543" s="62">
        <v>0</v>
      </c>
      <c r="HA543" s="62">
        <v>12.66</v>
      </c>
      <c r="HB543" s="62">
        <v>4160</v>
      </c>
      <c r="HC543" s="62">
        <v>39.223170484763017</v>
      </c>
      <c r="HD543" s="62">
        <v>12.66</v>
      </c>
      <c r="HE543" s="62">
        <v>0</v>
      </c>
      <c r="HF543" s="62">
        <v>0</v>
      </c>
      <c r="HG543" s="62">
        <v>0</v>
      </c>
      <c r="HH543" s="62">
        <v>0</v>
      </c>
      <c r="HI543" s="62">
        <v>0</v>
      </c>
      <c r="HJ543" s="62">
        <v>0</v>
      </c>
      <c r="HK543" s="62">
        <v>0</v>
      </c>
      <c r="HL543" s="62">
        <v>0</v>
      </c>
      <c r="HM543" s="62">
        <v>12.66</v>
      </c>
      <c r="HN543" s="62">
        <v>0</v>
      </c>
      <c r="HO543" s="62">
        <v>0</v>
      </c>
      <c r="HP543" s="62">
        <v>0</v>
      </c>
      <c r="HQ543" s="62">
        <v>0</v>
      </c>
      <c r="HR543" s="62">
        <v>0</v>
      </c>
    </row>
    <row r="544" spans="32:226" s="43" customFormat="1">
      <c r="AF544" s="54"/>
      <c r="AN544" s="43">
        <v>2.839</v>
      </c>
      <c r="AS544" s="62">
        <v>42053</v>
      </c>
      <c r="AT544" s="62">
        <v>1271.6605235742795</v>
      </c>
      <c r="AU544" s="62">
        <v>13.1</v>
      </c>
      <c r="AV544" s="62">
        <v>79295</v>
      </c>
      <c r="AW544" s="62">
        <v>86.195977779789828</v>
      </c>
      <c r="AX544" s="62">
        <v>12.8</v>
      </c>
      <c r="AY544" s="62">
        <v>5790</v>
      </c>
      <c r="AZ544" s="62">
        <v>7.8096245771268471</v>
      </c>
      <c r="BA544" s="62">
        <v>13.07</v>
      </c>
      <c r="BB544" s="62">
        <v>2945</v>
      </c>
      <c r="BC544" s="62">
        <v>5.2946268336506064</v>
      </c>
      <c r="BD544" s="62">
        <v>13.010999999999999</v>
      </c>
      <c r="BE544" s="62">
        <v>0</v>
      </c>
      <c r="BF544" s="62">
        <v>0</v>
      </c>
      <c r="BG544" s="62">
        <v>13.103999999999999</v>
      </c>
      <c r="BH544" s="62">
        <v>0</v>
      </c>
      <c r="BI544" s="62">
        <v>0</v>
      </c>
      <c r="BJ544" s="62">
        <v>13.13</v>
      </c>
      <c r="BK544" s="62">
        <v>5</v>
      </c>
      <c r="BL544" s="62">
        <v>1.1101831826476827E-2</v>
      </c>
      <c r="BM544" s="62">
        <v>13.18</v>
      </c>
      <c r="BN544" s="62">
        <v>57700</v>
      </c>
      <c r="BO544" s="62">
        <v>140.70874243352009</v>
      </c>
      <c r="BP544" s="62">
        <v>13.195</v>
      </c>
      <c r="BQ544" s="62">
        <v>0</v>
      </c>
      <c r="BR544" s="62">
        <v>0</v>
      </c>
      <c r="BS544" s="62">
        <v>13.208</v>
      </c>
      <c r="BT544" s="62">
        <v>0</v>
      </c>
      <c r="BU544" s="62">
        <v>0</v>
      </c>
      <c r="BV544" s="62">
        <v>13.22</v>
      </c>
      <c r="BW544" s="62">
        <v>1380</v>
      </c>
      <c r="BX544" s="62">
        <v>4.1683841292829529</v>
      </c>
      <c r="BY544" s="62">
        <v>0</v>
      </c>
      <c r="BZ544" s="62">
        <v>0</v>
      </c>
      <c r="CA544" s="62">
        <v>0</v>
      </c>
      <c r="CB544" s="62">
        <v>13.234</v>
      </c>
      <c r="CC544" s="62">
        <v>0</v>
      </c>
      <c r="CD544" s="62">
        <v>0</v>
      </c>
      <c r="CE544" s="62">
        <v>13.24</v>
      </c>
      <c r="CF544" s="62">
        <v>6945</v>
      </c>
      <c r="CG544" s="62">
        <v>24.885754220895539</v>
      </c>
      <c r="CH544" s="62">
        <v>0</v>
      </c>
      <c r="CI544" s="62">
        <v>0</v>
      </c>
      <c r="CJ544" s="62">
        <v>0</v>
      </c>
      <c r="CK544" s="62">
        <v>0</v>
      </c>
      <c r="CL544" s="62">
        <v>0</v>
      </c>
      <c r="CM544" s="62">
        <v>0</v>
      </c>
      <c r="CN544" s="62">
        <v>13.17</v>
      </c>
      <c r="CO544" s="62">
        <v>1275</v>
      </c>
      <c r="CP544" s="62">
        <v>5.2690154301094729</v>
      </c>
      <c r="CQ544" s="62">
        <v>0</v>
      </c>
      <c r="CR544" s="62">
        <v>0</v>
      </c>
      <c r="CS544" s="62">
        <v>0</v>
      </c>
      <c r="CT544" s="62">
        <v>0</v>
      </c>
      <c r="CU544" s="62">
        <v>0</v>
      </c>
      <c r="CV544" s="62">
        <v>0</v>
      </c>
      <c r="CW544" s="62">
        <v>0</v>
      </c>
      <c r="CX544" s="62">
        <v>79295</v>
      </c>
      <c r="CY544" s="62">
        <v>366.10286552842354</v>
      </c>
      <c r="CZ544" s="62">
        <v>0</v>
      </c>
      <c r="DA544" s="62">
        <v>0</v>
      </c>
      <c r="DB544" s="62">
        <v>0</v>
      </c>
      <c r="DC544" s="62">
        <v>0</v>
      </c>
      <c r="DD544" s="62">
        <v>0</v>
      </c>
      <c r="DE544" s="62">
        <v>0</v>
      </c>
      <c r="DF544" s="62">
        <v>13.042999999999999</v>
      </c>
      <c r="DG544" s="62">
        <v>0</v>
      </c>
      <c r="DH544" s="62">
        <v>0</v>
      </c>
      <c r="DI544" s="62">
        <v>0</v>
      </c>
      <c r="DJ544" s="62">
        <v>0</v>
      </c>
      <c r="DK544" s="62">
        <v>0</v>
      </c>
      <c r="DL544" s="62">
        <v>0</v>
      </c>
      <c r="DM544" s="62">
        <v>0</v>
      </c>
      <c r="DN544" s="62">
        <v>0</v>
      </c>
      <c r="DO544" s="62">
        <v>13</v>
      </c>
      <c r="DP544" s="62">
        <v>2200</v>
      </c>
      <c r="DQ544" s="62">
        <v>12.133083191915601</v>
      </c>
      <c r="DR544" s="62">
        <v>0</v>
      </c>
      <c r="DS544" s="62">
        <v>0</v>
      </c>
      <c r="DT544" s="62">
        <v>0</v>
      </c>
      <c r="DU544" s="62">
        <v>0</v>
      </c>
      <c r="DV544" s="62">
        <v>0</v>
      </c>
      <c r="DW544" s="62">
        <v>0</v>
      </c>
      <c r="DX544" s="62">
        <v>12.96</v>
      </c>
      <c r="DY544" s="62">
        <v>690</v>
      </c>
      <c r="DZ544" s="62">
        <v>4.0911146416279891</v>
      </c>
      <c r="EA544" s="62"/>
      <c r="EB544" s="62"/>
      <c r="EC544" s="62"/>
      <c r="ED544" s="62"/>
      <c r="EE544" s="62"/>
      <c r="EF544" s="62"/>
      <c r="EG544" s="62">
        <v>12.94</v>
      </c>
      <c r="EH544" s="62">
        <v>19245</v>
      </c>
      <c r="EI544" s="62">
        <v>121.12757954203286</v>
      </c>
      <c r="EJ544" s="62"/>
      <c r="EK544" s="62">
        <v>0</v>
      </c>
      <c r="EL544" s="62">
        <v>0</v>
      </c>
      <c r="EM544" s="62">
        <v>0</v>
      </c>
      <c r="EN544" s="62">
        <v>0</v>
      </c>
      <c r="EO544" s="62">
        <v>0</v>
      </c>
      <c r="EP544" s="62">
        <v>12.91</v>
      </c>
      <c r="EQ544" s="62">
        <v>155</v>
      </c>
      <c r="ER544" s="62">
        <v>1.0286219589487489</v>
      </c>
      <c r="ES544" s="62">
        <v>12.91</v>
      </c>
      <c r="ET544" s="62">
        <v>2470</v>
      </c>
      <c r="EU544" s="62">
        <v>17.18420158556626</v>
      </c>
      <c r="EV544" s="62">
        <v>12.894</v>
      </c>
      <c r="EW544" s="62">
        <v>0</v>
      </c>
      <c r="EX544" s="62">
        <v>0</v>
      </c>
      <c r="EY544" s="62">
        <v>12.88</v>
      </c>
      <c r="EZ544" s="62">
        <v>7595</v>
      </c>
      <c r="FA544" s="62">
        <v>57.22461785892898</v>
      </c>
      <c r="FB544" s="62">
        <v>12.848000000000001</v>
      </c>
      <c r="FC544" s="62">
        <v>55</v>
      </c>
      <c r="FD544" s="62">
        <v>0.42834628013393727</v>
      </c>
      <c r="FE544" s="62">
        <v>12.82</v>
      </c>
      <c r="FF544" s="62">
        <v>5</v>
      </c>
      <c r="FG544" s="62">
        <v>4.012581459639411E-2</v>
      </c>
      <c r="FH544" s="62">
        <v>12.776999999999999</v>
      </c>
      <c r="FI544" s="62">
        <v>50</v>
      </c>
      <c r="FJ544" s="62">
        <v>0.4131368767255067</v>
      </c>
      <c r="FK544" s="62">
        <v>12.74</v>
      </c>
      <c r="FL544" s="76">
        <v>300</v>
      </c>
      <c r="FM544" s="76">
        <v>2.5419089828289096</v>
      </c>
      <c r="FN544" s="76">
        <v>12.71</v>
      </c>
      <c r="FO544" s="76">
        <v>20</v>
      </c>
      <c r="FP544" s="76">
        <v>0.17315598654180581</v>
      </c>
      <c r="FQ544" s="76">
        <v>12.75</v>
      </c>
      <c r="FR544" s="76">
        <v>5</v>
      </c>
      <c r="FS544" s="76">
        <v>4.3950522975207414E-2</v>
      </c>
      <c r="FT544" s="76">
        <v>12.708</v>
      </c>
      <c r="FU544" s="76">
        <v>0</v>
      </c>
      <c r="FV544" s="76">
        <v>0</v>
      </c>
      <c r="FW544" s="76">
        <v>12.67</v>
      </c>
      <c r="FX544" s="76">
        <v>39425</v>
      </c>
      <c r="FY544" s="76">
        <v>358.80425488717555</v>
      </c>
      <c r="FZ544" s="76">
        <v>12.662000000000001</v>
      </c>
      <c r="GA544" s="76">
        <v>0</v>
      </c>
      <c r="GB544" s="76">
        <v>0</v>
      </c>
      <c r="GC544" s="62">
        <v>12.654</v>
      </c>
      <c r="GD544" s="62">
        <v>0</v>
      </c>
      <c r="GE544" s="62">
        <v>0</v>
      </c>
      <c r="GF544" s="62">
        <v>12.647</v>
      </c>
      <c r="GG544" s="62">
        <v>0</v>
      </c>
      <c r="GH544" s="62">
        <v>0</v>
      </c>
      <c r="GI544" s="62">
        <v>12.64</v>
      </c>
      <c r="GJ544" s="62">
        <v>65</v>
      </c>
      <c r="GK544" s="62">
        <v>0.61602094645309369</v>
      </c>
      <c r="GL544" s="62">
        <v>12.629</v>
      </c>
      <c r="GM544" s="62">
        <v>0</v>
      </c>
      <c r="GN544" s="62">
        <v>0</v>
      </c>
      <c r="GO544" s="62">
        <v>12.62</v>
      </c>
      <c r="GP544" s="62">
        <v>1345</v>
      </c>
      <c r="GQ544" s="62">
        <v>12.989623819472286</v>
      </c>
      <c r="GR544" s="62">
        <v>12.599</v>
      </c>
      <c r="GS544" s="62">
        <v>0</v>
      </c>
      <c r="GT544" s="62">
        <v>0</v>
      </c>
      <c r="GU544" s="62">
        <v>12.58</v>
      </c>
      <c r="GV544" s="62">
        <v>15</v>
      </c>
      <c r="GW544" s="62">
        <v>0.14555396617619473</v>
      </c>
      <c r="GX544" s="62">
        <v>12.59</v>
      </c>
      <c r="GY544" s="62">
        <v>0</v>
      </c>
      <c r="GZ544" s="62">
        <v>0</v>
      </c>
      <c r="HA544" s="62">
        <v>12.6</v>
      </c>
      <c r="HB544" s="62">
        <v>4410</v>
      </c>
      <c r="HC544" s="62">
        <v>42.229133947554892</v>
      </c>
      <c r="HD544" s="62">
        <v>12.6</v>
      </c>
      <c r="HE544" s="62">
        <v>0</v>
      </c>
      <c r="HF544" s="62">
        <v>0</v>
      </c>
      <c r="HG544" s="62">
        <v>0</v>
      </c>
      <c r="HH544" s="62">
        <v>0</v>
      </c>
      <c r="HI544" s="62">
        <v>0</v>
      </c>
      <c r="HJ544" s="62">
        <v>0</v>
      </c>
      <c r="HK544" s="62">
        <v>0</v>
      </c>
      <c r="HL544" s="62">
        <v>0</v>
      </c>
      <c r="HM544" s="62">
        <v>12.6</v>
      </c>
      <c r="HN544" s="62">
        <v>0</v>
      </c>
      <c r="HO544" s="62">
        <v>0</v>
      </c>
      <c r="HP544" s="62">
        <v>0</v>
      </c>
      <c r="HQ544" s="62">
        <v>0</v>
      </c>
      <c r="HR544" s="62">
        <v>0</v>
      </c>
    </row>
    <row r="545" spans="32:226" s="43" customFormat="1">
      <c r="AF545" s="54"/>
      <c r="AN545" s="43">
        <v>2.8347000000000002</v>
      </c>
      <c r="AS545" s="62">
        <v>42048</v>
      </c>
      <c r="AT545" s="62">
        <v>2837.0263554148914</v>
      </c>
      <c r="AU545" s="62">
        <v>13.05</v>
      </c>
      <c r="AV545" s="62">
        <v>192240</v>
      </c>
      <c r="AW545" s="62">
        <v>211.58706834463572</v>
      </c>
      <c r="AX545" s="62">
        <v>12.8</v>
      </c>
      <c r="AY545" s="62">
        <v>51935</v>
      </c>
      <c r="AZ545" s="62">
        <v>70.733083547947061</v>
      </c>
      <c r="BA545" s="62">
        <v>13.08</v>
      </c>
      <c r="BB545" s="62">
        <v>5095</v>
      </c>
      <c r="BC545" s="62">
        <v>9.2264744688098599</v>
      </c>
      <c r="BD545" s="62">
        <v>13.019</v>
      </c>
      <c r="BE545" s="62">
        <v>10</v>
      </c>
      <c r="BF545" s="62">
        <v>1.587689713358522E-2</v>
      </c>
      <c r="BG545" s="62">
        <v>13.114000000000001</v>
      </c>
      <c r="BH545" s="62">
        <v>0</v>
      </c>
      <c r="BI545" s="62">
        <v>0</v>
      </c>
      <c r="BJ545" s="62">
        <v>13.14</v>
      </c>
      <c r="BK545" s="62">
        <v>5</v>
      </c>
      <c r="BL545" s="62">
        <v>1.1167591202144476E-2</v>
      </c>
      <c r="BM545" s="62">
        <v>13.18</v>
      </c>
      <c r="BN545" s="62">
        <v>109335</v>
      </c>
      <c r="BO545" s="62">
        <v>268.11368865919661</v>
      </c>
      <c r="BP545" s="62">
        <v>13.195</v>
      </c>
      <c r="BQ545" s="62">
        <v>5</v>
      </c>
      <c r="BR545" s="62">
        <v>1.3236541328348408E-2</v>
      </c>
      <c r="BS545" s="62">
        <v>13.208</v>
      </c>
      <c r="BT545" s="62">
        <v>0</v>
      </c>
      <c r="BU545" s="62">
        <v>0</v>
      </c>
      <c r="BV545" s="62">
        <v>13.22</v>
      </c>
      <c r="BW545" s="62">
        <v>6425</v>
      </c>
      <c r="BX545" s="62">
        <v>19.496150817336908</v>
      </c>
      <c r="BY545" s="62">
        <v>0</v>
      </c>
      <c r="BZ545" s="62">
        <v>0</v>
      </c>
      <c r="CA545" s="62">
        <v>0</v>
      </c>
      <c r="CB545" s="62">
        <v>13.22</v>
      </c>
      <c r="CC545" s="62">
        <v>0</v>
      </c>
      <c r="CD545" s="62">
        <v>0</v>
      </c>
      <c r="CE545" s="62">
        <v>13.22</v>
      </c>
      <c r="CF545" s="62">
        <v>26625</v>
      </c>
      <c r="CG545" s="62">
        <v>95.819645573650618</v>
      </c>
      <c r="CH545" s="62">
        <v>0</v>
      </c>
      <c r="CI545" s="62">
        <v>0</v>
      </c>
      <c r="CJ545" s="62">
        <v>0</v>
      </c>
      <c r="CK545" s="62">
        <v>0</v>
      </c>
      <c r="CL545" s="62">
        <v>0</v>
      </c>
      <c r="CM545" s="62">
        <v>0</v>
      </c>
      <c r="CN545" s="62">
        <v>13.15</v>
      </c>
      <c r="CO545" s="62">
        <v>4780</v>
      </c>
      <c r="CP545" s="62">
        <v>19.83144871844782</v>
      </c>
      <c r="CQ545" s="62">
        <v>0</v>
      </c>
      <c r="CR545" s="62">
        <v>0</v>
      </c>
      <c r="CS545" s="62">
        <v>0</v>
      </c>
      <c r="CT545" s="62">
        <v>0</v>
      </c>
      <c r="CU545" s="62">
        <v>0</v>
      </c>
      <c r="CV545" s="62">
        <v>0</v>
      </c>
      <c r="CW545" s="62">
        <v>0</v>
      </c>
      <c r="CX545" s="62">
        <v>192240</v>
      </c>
      <c r="CY545" s="62">
        <v>891.49976743733669</v>
      </c>
      <c r="CZ545" s="62">
        <v>0</v>
      </c>
      <c r="DA545" s="62">
        <v>0</v>
      </c>
      <c r="DB545" s="62">
        <v>0</v>
      </c>
      <c r="DC545" s="62">
        <v>0</v>
      </c>
      <c r="DD545" s="62">
        <v>0</v>
      </c>
      <c r="DE545" s="62">
        <v>0</v>
      </c>
      <c r="DF545" s="62">
        <v>12.993</v>
      </c>
      <c r="DG545" s="62">
        <v>675</v>
      </c>
      <c r="DH545" s="62">
        <v>3.4519867325195137</v>
      </c>
      <c r="DI545" s="62">
        <v>0</v>
      </c>
      <c r="DJ545" s="62">
        <v>0</v>
      </c>
      <c r="DK545" s="62">
        <v>0</v>
      </c>
      <c r="DL545" s="62">
        <v>0</v>
      </c>
      <c r="DM545" s="62">
        <v>0</v>
      </c>
      <c r="DN545" s="62">
        <v>0</v>
      </c>
      <c r="DO545" s="62">
        <v>12.95</v>
      </c>
      <c r="DP545" s="62">
        <v>7800</v>
      </c>
      <c r="DQ545" s="62">
        <v>43.198319011218686</v>
      </c>
      <c r="DR545" s="62">
        <v>0</v>
      </c>
      <c r="DS545" s="62">
        <v>0</v>
      </c>
      <c r="DT545" s="62">
        <v>0</v>
      </c>
      <c r="DU545" s="62">
        <v>0</v>
      </c>
      <c r="DV545" s="62">
        <v>0</v>
      </c>
      <c r="DW545" s="62">
        <v>0</v>
      </c>
      <c r="DX545" s="62">
        <v>12.89</v>
      </c>
      <c r="DY545" s="62">
        <v>1265</v>
      </c>
      <c r="DZ545" s="62">
        <v>7.5364038320505822</v>
      </c>
      <c r="EA545" s="62"/>
      <c r="EB545" s="62"/>
      <c r="EC545" s="62"/>
      <c r="ED545" s="62"/>
      <c r="EE545" s="62"/>
      <c r="EF545" s="62"/>
      <c r="EG545" s="62">
        <v>12.84</v>
      </c>
      <c r="EH545" s="62">
        <v>58720</v>
      </c>
      <c r="EI545" s="62">
        <v>371.74737146352095</v>
      </c>
      <c r="EJ545" s="62"/>
      <c r="EK545" s="62">
        <v>0</v>
      </c>
      <c r="EL545" s="62">
        <v>0</v>
      </c>
      <c r="EM545" s="62">
        <v>0</v>
      </c>
      <c r="EN545" s="62">
        <v>0</v>
      </c>
      <c r="EO545" s="62">
        <v>0</v>
      </c>
      <c r="EP545" s="62">
        <v>12.82</v>
      </c>
      <c r="EQ545" s="62">
        <v>990</v>
      </c>
      <c r="ER545" s="62">
        <v>6.606706576300394</v>
      </c>
      <c r="ES545" s="62">
        <v>12.79</v>
      </c>
      <c r="ET545" s="62">
        <v>2280</v>
      </c>
      <c r="EU545" s="62">
        <v>15.971322927447758</v>
      </c>
      <c r="EV545" s="62">
        <v>12.768000000000001</v>
      </c>
      <c r="EW545" s="62">
        <v>225</v>
      </c>
      <c r="EX545" s="62">
        <v>1.6459285412868618</v>
      </c>
      <c r="EY545" s="62">
        <v>12.75</v>
      </c>
      <c r="EZ545" s="62">
        <v>25460</v>
      </c>
      <c r="FA545" s="62">
        <v>193.30330586345443</v>
      </c>
      <c r="FB545" s="62">
        <v>12.712999999999999</v>
      </c>
      <c r="FC545" s="62">
        <v>120</v>
      </c>
      <c r="FD545" s="62">
        <v>0.94217887978738224</v>
      </c>
      <c r="FE545" s="62">
        <v>12.679</v>
      </c>
      <c r="FF545" s="62">
        <v>30</v>
      </c>
      <c r="FG545" s="62">
        <v>0.24284187881256239</v>
      </c>
      <c r="FH545" s="62">
        <v>12.648</v>
      </c>
      <c r="FI545" s="62">
        <v>30</v>
      </c>
      <c r="FJ545" s="62">
        <v>0.24995158803087009</v>
      </c>
      <c r="FK545" s="62">
        <v>12.62</v>
      </c>
      <c r="FL545" s="76">
        <v>1195</v>
      </c>
      <c r="FM545" s="76">
        <v>10.207566304975085</v>
      </c>
      <c r="FN545" s="76">
        <v>12.597</v>
      </c>
      <c r="FO545" s="76">
        <v>25</v>
      </c>
      <c r="FP545" s="76">
        <v>0.21817057769707843</v>
      </c>
      <c r="FQ545" s="76">
        <v>12.577</v>
      </c>
      <c r="FR545" s="76">
        <v>155</v>
      </c>
      <c r="FS545" s="76">
        <v>1.378260349259961</v>
      </c>
      <c r="FT545" s="76">
        <v>12.557</v>
      </c>
      <c r="FU545" s="76">
        <v>25</v>
      </c>
      <c r="FV545" s="76">
        <v>0.22627962020575132</v>
      </c>
      <c r="FW545" s="76">
        <v>12.54</v>
      </c>
      <c r="FX545" s="76">
        <v>56760</v>
      </c>
      <c r="FY545" s="76">
        <v>521.56876513879615</v>
      </c>
      <c r="FZ545" s="76">
        <v>12.532</v>
      </c>
      <c r="GA545" s="76">
        <v>10</v>
      </c>
      <c r="GB545" s="76">
        <v>9.303961597380575E-2</v>
      </c>
      <c r="GC545" s="62">
        <v>12.525</v>
      </c>
      <c r="GD545" s="62">
        <v>0</v>
      </c>
      <c r="GE545" s="62">
        <v>0</v>
      </c>
      <c r="GF545" s="62">
        <v>12.518000000000001</v>
      </c>
      <c r="GG545" s="62">
        <v>0</v>
      </c>
      <c r="GH545" s="62">
        <v>0</v>
      </c>
      <c r="GI545" s="62">
        <v>12.510999999999999</v>
      </c>
      <c r="GJ545" s="62">
        <v>665</v>
      </c>
      <c r="GK545" s="62">
        <v>6.3696391971993034</v>
      </c>
      <c r="GL545" s="62">
        <v>12.5</v>
      </c>
      <c r="GM545" s="62">
        <v>0</v>
      </c>
      <c r="GN545" s="62">
        <v>0</v>
      </c>
      <c r="GO545" s="62">
        <v>12.49</v>
      </c>
      <c r="GP545" s="62">
        <v>1035</v>
      </c>
      <c r="GQ545" s="62">
        <v>10.114039852354736</v>
      </c>
      <c r="GR545" s="62">
        <v>12.484</v>
      </c>
      <c r="GS545" s="62">
        <v>0</v>
      </c>
      <c r="GT545" s="62">
        <v>0</v>
      </c>
      <c r="GU545" s="62">
        <v>12.478999999999999</v>
      </c>
      <c r="GV545" s="62">
        <v>150</v>
      </c>
      <c r="GW545" s="62">
        <v>1.4706396725989614</v>
      </c>
      <c r="GX545" s="62">
        <v>12.474</v>
      </c>
      <c r="GY545" s="62">
        <v>0</v>
      </c>
      <c r="GZ545" s="62">
        <v>0</v>
      </c>
      <c r="HA545" s="62">
        <v>12.47</v>
      </c>
      <c r="HB545" s="62">
        <v>5575</v>
      </c>
      <c r="HC545" s="62">
        <v>54.13602919437524</v>
      </c>
      <c r="HD545" s="62">
        <v>12.47</v>
      </c>
      <c r="HE545" s="62">
        <v>0</v>
      </c>
      <c r="HF545" s="62">
        <v>0</v>
      </c>
      <c r="HG545" s="62">
        <v>0</v>
      </c>
      <c r="HH545" s="62">
        <v>0</v>
      </c>
      <c r="HI545" s="62">
        <v>0</v>
      </c>
      <c r="HJ545" s="62">
        <v>0</v>
      </c>
      <c r="HK545" s="62">
        <v>0</v>
      </c>
      <c r="HL545" s="62">
        <v>0</v>
      </c>
      <c r="HM545" s="62">
        <v>12.47</v>
      </c>
      <c r="HN545" s="62">
        <v>0</v>
      </c>
      <c r="HO545" s="62">
        <v>0</v>
      </c>
      <c r="HP545" s="62">
        <v>0</v>
      </c>
      <c r="HQ545" s="62">
        <v>0</v>
      </c>
      <c r="HR545" s="62">
        <v>0</v>
      </c>
    </row>
    <row r="546" spans="32:226" s="43" customFormat="1">
      <c r="AF546" s="54"/>
      <c r="AN546" s="43">
        <v>2.8237999999999999</v>
      </c>
      <c r="AS546" s="62">
        <v>42047</v>
      </c>
      <c r="AT546" s="62">
        <v>4872.9587044639147</v>
      </c>
      <c r="AU546" s="62">
        <v>13.08</v>
      </c>
      <c r="AV546" s="62">
        <v>306895</v>
      </c>
      <c r="AW546" s="62">
        <v>342.43933349900476</v>
      </c>
      <c r="AX546" s="62">
        <v>12.81</v>
      </c>
      <c r="AY546" s="62">
        <v>46765</v>
      </c>
      <c r="AZ546" s="62">
        <v>64.449638553454704</v>
      </c>
      <c r="BA546" s="62">
        <v>13.06</v>
      </c>
      <c r="BB546" s="62">
        <v>19380</v>
      </c>
      <c r="BC546" s="62">
        <v>35.44639029315239</v>
      </c>
      <c r="BD546" s="62">
        <v>13.005000000000001</v>
      </c>
      <c r="BE546" s="62">
        <v>3520</v>
      </c>
      <c r="BF546" s="62">
        <v>5.6495301151432864</v>
      </c>
      <c r="BG546" s="62">
        <v>13.14</v>
      </c>
      <c r="BH546" s="62">
        <v>345</v>
      </c>
      <c r="BI546" s="62">
        <v>0.7062259740602399</v>
      </c>
      <c r="BJ546" s="62">
        <v>13.16</v>
      </c>
      <c r="BK546" s="62">
        <v>5</v>
      </c>
      <c r="BL546" s="62">
        <v>1.1257945603585964E-2</v>
      </c>
      <c r="BM546" s="62">
        <v>13.2</v>
      </c>
      <c r="BN546" s="62">
        <v>145880</v>
      </c>
      <c r="BO546" s="62">
        <v>360.43893076006384</v>
      </c>
      <c r="BP546" s="62">
        <v>13.215</v>
      </c>
      <c r="BQ546" s="62">
        <v>0</v>
      </c>
      <c r="BR546" s="62">
        <v>0</v>
      </c>
      <c r="BS546" s="62">
        <v>13.228</v>
      </c>
      <c r="BT546" s="62">
        <v>0</v>
      </c>
      <c r="BU546" s="62">
        <v>0</v>
      </c>
      <c r="BV546" s="62">
        <v>13.24</v>
      </c>
      <c r="BW546" s="62">
        <v>36785</v>
      </c>
      <c r="BX546" s="62">
        <v>112.35183334435551</v>
      </c>
      <c r="BY546" s="62">
        <v>0</v>
      </c>
      <c r="BZ546" s="62">
        <v>0</v>
      </c>
      <c r="CA546" s="62">
        <v>0</v>
      </c>
      <c r="CB546" s="62">
        <v>13.233000000000001</v>
      </c>
      <c r="CC546" s="62">
        <v>0</v>
      </c>
      <c r="CD546" s="62">
        <v>0</v>
      </c>
      <c r="CE546" s="62">
        <v>13.23</v>
      </c>
      <c r="CF546" s="62">
        <v>48545</v>
      </c>
      <c r="CG546" s="62">
        <v>175.76589934847578</v>
      </c>
      <c r="CH546" s="62">
        <v>0</v>
      </c>
      <c r="CI546" s="62">
        <v>0</v>
      </c>
      <c r="CJ546" s="62">
        <v>0</v>
      </c>
      <c r="CK546" s="62">
        <v>0</v>
      </c>
      <c r="CL546" s="62">
        <v>0</v>
      </c>
      <c r="CM546" s="62">
        <v>0</v>
      </c>
      <c r="CN546" s="62">
        <v>13.17</v>
      </c>
      <c r="CO546" s="62">
        <v>2720</v>
      </c>
      <c r="CP546" s="62">
        <v>11.345188685430763</v>
      </c>
      <c r="CQ546" s="62">
        <v>0</v>
      </c>
      <c r="CR546" s="62">
        <v>0</v>
      </c>
      <c r="CS546" s="62">
        <v>0</v>
      </c>
      <c r="CT546" s="62">
        <v>0</v>
      </c>
      <c r="CU546" s="62">
        <v>0</v>
      </c>
      <c r="CV546" s="62">
        <v>0</v>
      </c>
      <c r="CW546" s="62">
        <v>0</v>
      </c>
      <c r="CX546" s="62">
        <v>306895</v>
      </c>
      <c r="CY546" s="62">
        <v>1429.9442076442599</v>
      </c>
      <c r="CZ546" s="62">
        <v>0</v>
      </c>
      <c r="DA546" s="62">
        <v>0</v>
      </c>
      <c r="DB546" s="62">
        <v>0</v>
      </c>
      <c r="DC546" s="62">
        <v>0</v>
      </c>
      <c r="DD546" s="62">
        <v>0</v>
      </c>
      <c r="DE546" s="62">
        <v>0</v>
      </c>
      <c r="DF546" s="62">
        <v>13.02</v>
      </c>
      <c r="DG546" s="62">
        <v>380</v>
      </c>
      <c r="DH546" s="62">
        <v>1.9520823301339827</v>
      </c>
      <c r="DI546" s="62">
        <v>0</v>
      </c>
      <c r="DJ546" s="62">
        <v>0</v>
      </c>
      <c r="DK546" s="62">
        <v>0</v>
      </c>
      <c r="DL546" s="62">
        <v>0</v>
      </c>
      <c r="DM546" s="62">
        <v>0</v>
      </c>
      <c r="DN546" s="62">
        <v>0</v>
      </c>
      <c r="DO546" s="62">
        <v>12.96</v>
      </c>
      <c r="DP546" s="62">
        <v>21125</v>
      </c>
      <c r="DQ546" s="62">
        <v>117.55221120503393</v>
      </c>
      <c r="DR546" s="62">
        <v>0</v>
      </c>
      <c r="DS546" s="62">
        <v>0</v>
      </c>
      <c r="DT546" s="62">
        <v>0</v>
      </c>
      <c r="DU546" s="62">
        <v>0</v>
      </c>
      <c r="DV546" s="62">
        <v>0</v>
      </c>
      <c r="DW546" s="62">
        <v>0</v>
      </c>
      <c r="DX546" s="62">
        <v>12.91</v>
      </c>
      <c r="DY546" s="62">
        <v>110</v>
      </c>
      <c r="DZ546" s="62">
        <v>0.65812642735708782</v>
      </c>
      <c r="EA546" s="62"/>
      <c r="EB546" s="62"/>
      <c r="EC546" s="62"/>
      <c r="ED546" s="62"/>
      <c r="EE546" s="62"/>
      <c r="EF546" s="62"/>
      <c r="EG546" s="62">
        <v>12.84</v>
      </c>
      <c r="EH546" s="62">
        <v>78970</v>
      </c>
      <c r="EI546" s="62">
        <v>502.33207927298577</v>
      </c>
      <c r="EJ546" s="62"/>
      <c r="EK546" s="62">
        <v>0</v>
      </c>
      <c r="EL546" s="62">
        <v>0</v>
      </c>
      <c r="EM546" s="62">
        <v>0</v>
      </c>
      <c r="EN546" s="62">
        <v>0</v>
      </c>
      <c r="EO546" s="62">
        <v>0</v>
      </c>
      <c r="EP546" s="62">
        <v>12.81</v>
      </c>
      <c r="EQ546" s="62">
        <v>800</v>
      </c>
      <c r="ER546" s="62">
        <v>5.365599070070747</v>
      </c>
      <c r="ES546" s="62">
        <v>12.79</v>
      </c>
      <c r="ET546" s="62">
        <v>8200</v>
      </c>
      <c r="EU546" s="62">
        <v>57.703120150696328</v>
      </c>
      <c r="EV546" s="62">
        <v>12.78</v>
      </c>
      <c r="EW546" s="62">
        <v>50</v>
      </c>
      <c r="EX546" s="62">
        <v>0.36722223119103709</v>
      </c>
      <c r="EY546" s="62">
        <v>12.74</v>
      </c>
      <c r="EZ546" s="62">
        <v>65905</v>
      </c>
      <c r="FA546" s="62">
        <v>502.8051728398197</v>
      </c>
      <c r="FB546" s="62">
        <v>12.718999999999999</v>
      </c>
      <c r="FC546" s="62">
        <v>0</v>
      </c>
      <c r="FD546" s="62">
        <v>0</v>
      </c>
      <c r="FE546" s="62">
        <v>12.7</v>
      </c>
      <c r="FF546" s="62">
        <v>25</v>
      </c>
      <c r="FG546" s="62">
        <v>0.20303643458394616</v>
      </c>
      <c r="FH546" s="62">
        <v>12.646000000000001</v>
      </c>
      <c r="FI546" s="62">
        <v>0</v>
      </c>
      <c r="FJ546" s="62">
        <v>0</v>
      </c>
      <c r="FK546" s="62">
        <v>12.6</v>
      </c>
      <c r="FL546" s="76">
        <v>2055</v>
      </c>
      <c r="FM546" s="76">
        <v>17.645795016056621</v>
      </c>
      <c r="FN546" s="76">
        <v>12.568999999999999</v>
      </c>
      <c r="FO546" s="76">
        <v>0</v>
      </c>
      <c r="FP546" s="76">
        <v>0</v>
      </c>
      <c r="FQ546" s="76">
        <v>12.541</v>
      </c>
      <c r="FR546" s="76">
        <v>0</v>
      </c>
      <c r="FS546" s="76">
        <v>0</v>
      </c>
      <c r="FT546" s="76">
        <v>12.513999999999999</v>
      </c>
      <c r="FU546" s="76">
        <v>0</v>
      </c>
      <c r="FV546" s="76">
        <v>0</v>
      </c>
      <c r="FW546" s="76">
        <v>12.49</v>
      </c>
      <c r="FX546" s="76">
        <v>112040</v>
      </c>
      <c r="FY546" s="76">
        <v>1036.8825948434167</v>
      </c>
      <c r="FZ546" s="76">
        <v>12.481</v>
      </c>
      <c r="GA546" s="76">
        <v>0</v>
      </c>
      <c r="GB546" s="76">
        <v>0</v>
      </c>
      <c r="GC546" s="62">
        <v>12.472</v>
      </c>
      <c r="GD546" s="62">
        <v>0</v>
      </c>
      <c r="GE546" s="62">
        <v>0</v>
      </c>
      <c r="GF546" s="62">
        <v>12.462999999999999</v>
      </c>
      <c r="GG546" s="62">
        <v>0</v>
      </c>
      <c r="GH546" s="62">
        <v>0</v>
      </c>
      <c r="GI546" s="62">
        <v>12.456</v>
      </c>
      <c r="GJ546" s="62">
        <v>410</v>
      </c>
      <c r="GK546" s="62">
        <v>3.9579130577117483</v>
      </c>
      <c r="GL546" s="62">
        <v>12.442</v>
      </c>
      <c r="GM546" s="62">
        <v>0</v>
      </c>
      <c r="GN546" s="62">
        <v>0</v>
      </c>
      <c r="GO546" s="62">
        <v>12.43</v>
      </c>
      <c r="GP546" s="62">
        <v>1375</v>
      </c>
      <c r="GQ546" s="62">
        <v>13.552748495217267</v>
      </c>
      <c r="GR546" s="62">
        <v>12.414</v>
      </c>
      <c r="GS546" s="62">
        <v>0</v>
      </c>
      <c r="GT546" s="62">
        <v>0</v>
      </c>
      <c r="GU546" s="62">
        <v>12.4</v>
      </c>
      <c r="GV546" s="62">
        <v>10</v>
      </c>
      <c r="GW546" s="62">
        <v>9.9101970380286744E-2</v>
      </c>
      <c r="GX546" s="62">
        <v>12.404999999999999</v>
      </c>
      <c r="GY546" s="62">
        <v>0</v>
      </c>
      <c r="GZ546" s="62">
        <v>0</v>
      </c>
      <c r="HA546" s="62">
        <v>12.41</v>
      </c>
      <c r="HB546" s="62">
        <v>7480</v>
      </c>
      <c r="HC546" s="62">
        <v>73.333464956254744</v>
      </c>
      <c r="HD546" s="62">
        <v>12.41</v>
      </c>
      <c r="HE546" s="62">
        <v>0</v>
      </c>
      <c r="HF546" s="62">
        <v>0</v>
      </c>
      <c r="HG546" s="62">
        <v>0</v>
      </c>
      <c r="HH546" s="62">
        <v>0</v>
      </c>
      <c r="HI546" s="62">
        <v>0</v>
      </c>
      <c r="HJ546" s="62">
        <v>0</v>
      </c>
      <c r="HK546" s="62">
        <v>0</v>
      </c>
      <c r="HL546" s="62">
        <v>0</v>
      </c>
      <c r="HM546" s="62">
        <v>12.41</v>
      </c>
      <c r="HN546" s="62">
        <v>0</v>
      </c>
      <c r="HO546" s="62">
        <v>0</v>
      </c>
      <c r="HP546" s="62">
        <v>0</v>
      </c>
      <c r="HQ546" s="62">
        <v>0</v>
      </c>
      <c r="HR546" s="62">
        <v>0</v>
      </c>
    </row>
    <row r="547" spans="32:226" s="43" customFormat="1">
      <c r="AF547" s="54"/>
      <c r="AN547" s="43">
        <v>2.8679000000000001</v>
      </c>
      <c r="AS547" s="62">
        <v>42046</v>
      </c>
      <c r="AT547" s="62">
        <v>7306.2628773242541</v>
      </c>
      <c r="AU547" s="62">
        <v>13.24</v>
      </c>
      <c r="AV547" s="62">
        <v>478570</v>
      </c>
      <c r="AW547" s="62">
        <v>530.08752286100071</v>
      </c>
      <c r="AX547" s="62">
        <v>12.82</v>
      </c>
      <c r="AY547" s="62">
        <v>132925</v>
      </c>
      <c r="AZ547" s="62">
        <v>181.80592856897087</v>
      </c>
      <c r="BA547" s="62">
        <v>13.05</v>
      </c>
      <c r="BB547" s="62">
        <v>28690</v>
      </c>
      <c r="BC547" s="62">
        <v>51.974801562761257</v>
      </c>
      <c r="BD547" s="62">
        <v>13</v>
      </c>
      <c r="BE547" s="62">
        <v>1300</v>
      </c>
      <c r="BF547" s="62">
        <v>2.0684154409099347</v>
      </c>
      <c r="BG547" s="62">
        <v>13.147</v>
      </c>
      <c r="BH547" s="62">
        <v>3100</v>
      </c>
      <c r="BI547" s="62">
        <v>6.2791860937896145</v>
      </c>
      <c r="BJ547" s="62">
        <v>13.22</v>
      </c>
      <c r="BK547" s="62">
        <v>5940</v>
      </c>
      <c r="BL547" s="62">
        <v>13.215532831549025</v>
      </c>
      <c r="BM547" s="62">
        <v>13.26</v>
      </c>
      <c r="BN547" s="62">
        <v>388820</v>
      </c>
      <c r="BO547" s="62">
        <v>948.76553180136852</v>
      </c>
      <c r="BP547" s="62">
        <v>13.282999999999999</v>
      </c>
      <c r="BQ547" s="62">
        <v>0</v>
      </c>
      <c r="BR547" s="62">
        <v>0</v>
      </c>
      <c r="BS547" s="62">
        <v>13.302</v>
      </c>
      <c r="BT547" s="62">
        <v>105</v>
      </c>
      <c r="BU547" s="62">
        <v>0.29505203355773096</v>
      </c>
      <c r="BV547" s="62">
        <v>13.32</v>
      </c>
      <c r="BW547" s="62">
        <v>21635</v>
      </c>
      <c r="BX547" s="62">
        <v>65.163063725361511</v>
      </c>
      <c r="BY547" s="62">
        <v>0</v>
      </c>
      <c r="BZ547" s="62">
        <v>0</v>
      </c>
      <c r="CA547" s="62">
        <v>0</v>
      </c>
      <c r="CB547" s="62">
        <v>13.348000000000001</v>
      </c>
      <c r="CC547" s="62">
        <v>0</v>
      </c>
      <c r="CD547" s="62">
        <v>0</v>
      </c>
      <c r="CE547" s="62">
        <v>13.36</v>
      </c>
      <c r="CF547" s="62">
        <v>60070</v>
      </c>
      <c r="CG547" s="62">
        <v>214.07817700035505</v>
      </c>
      <c r="CH547" s="62">
        <v>0</v>
      </c>
      <c r="CI547" s="62">
        <v>0</v>
      </c>
      <c r="CJ547" s="62">
        <v>0</v>
      </c>
      <c r="CK547" s="62">
        <v>0</v>
      </c>
      <c r="CL547" s="62">
        <v>0</v>
      </c>
      <c r="CM547" s="62">
        <v>0</v>
      </c>
      <c r="CN547" s="62">
        <v>13.3</v>
      </c>
      <c r="CO547" s="62">
        <v>3450</v>
      </c>
      <c r="CP547" s="62">
        <v>14.153383133670019</v>
      </c>
      <c r="CQ547" s="62">
        <v>0</v>
      </c>
      <c r="CR547" s="62">
        <v>0</v>
      </c>
      <c r="CS547" s="62">
        <v>0</v>
      </c>
      <c r="CT547" s="62">
        <v>0</v>
      </c>
      <c r="CU547" s="62">
        <v>0</v>
      </c>
      <c r="CV547" s="62">
        <v>0</v>
      </c>
      <c r="CW547" s="62">
        <v>0</v>
      </c>
      <c r="CX547" s="62">
        <v>478570</v>
      </c>
      <c r="CY547" s="62">
        <v>2190.207848145772</v>
      </c>
      <c r="CZ547" s="62">
        <v>0</v>
      </c>
      <c r="DA547" s="62">
        <v>0</v>
      </c>
      <c r="DB547" s="62">
        <v>0</v>
      </c>
      <c r="DC547" s="62">
        <v>0</v>
      </c>
      <c r="DD547" s="62">
        <v>0</v>
      </c>
      <c r="DE547" s="62">
        <v>0</v>
      </c>
      <c r="DF547" s="62">
        <v>13.19</v>
      </c>
      <c r="DG547" s="62">
        <v>215</v>
      </c>
      <c r="DH547" s="62">
        <v>1.0838713453287616</v>
      </c>
      <c r="DI547" s="62">
        <v>0</v>
      </c>
      <c r="DJ547" s="62">
        <v>0</v>
      </c>
      <c r="DK547" s="62">
        <v>0</v>
      </c>
      <c r="DL547" s="62">
        <v>0</v>
      </c>
      <c r="DM547" s="62">
        <v>0</v>
      </c>
      <c r="DN547" s="62">
        <v>0</v>
      </c>
      <c r="DO547" s="62">
        <v>13.13</v>
      </c>
      <c r="DP547" s="62">
        <v>8725</v>
      </c>
      <c r="DQ547" s="62">
        <v>47.619338352236497</v>
      </c>
      <c r="DR547" s="62">
        <v>0</v>
      </c>
      <c r="DS547" s="62">
        <v>0</v>
      </c>
      <c r="DT547" s="62">
        <v>0</v>
      </c>
      <c r="DU547" s="62">
        <v>0</v>
      </c>
      <c r="DV547" s="62">
        <v>0</v>
      </c>
      <c r="DW547" s="62">
        <v>0</v>
      </c>
      <c r="DX547" s="62">
        <v>13.06</v>
      </c>
      <c r="DY547" s="62">
        <v>6935</v>
      </c>
      <c r="DZ547" s="62">
        <v>40.699501626945128</v>
      </c>
      <c r="EA547" s="62"/>
      <c r="EB547" s="62"/>
      <c r="EC547" s="62"/>
      <c r="ED547" s="62"/>
      <c r="EE547" s="62"/>
      <c r="EF547" s="62"/>
      <c r="EG547" s="62">
        <v>13.06</v>
      </c>
      <c r="EH547" s="62">
        <v>130835</v>
      </c>
      <c r="EI547" s="62">
        <v>814.03432030646047</v>
      </c>
      <c r="EJ547" s="62"/>
      <c r="EK547" s="62">
        <v>0</v>
      </c>
      <c r="EL547" s="62">
        <v>0</v>
      </c>
      <c r="EM547" s="62">
        <v>0</v>
      </c>
      <c r="EN547" s="62">
        <v>0</v>
      </c>
      <c r="EO547" s="62">
        <v>0</v>
      </c>
      <c r="EP547" s="62">
        <v>13.03</v>
      </c>
      <c r="EQ547" s="62">
        <v>660</v>
      </c>
      <c r="ER547" s="62">
        <v>4.3272316087709424</v>
      </c>
      <c r="ES547" s="62">
        <v>13.01</v>
      </c>
      <c r="ET547" s="62">
        <v>12090</v>
      </c>
      <c r="EU547" s="62">
        <v>83.118287400525617</v>
      </c>
      <c r="EV547" s="62">
        <v>12.97</v>
      </c>
      <c r="EW547" s="62">
        <v>60</v>
      </c>
      <c r="EX547" s="62">
        <v>0.43080035715265524</v>
      </c>
      <c r="EY547" s="62">
        <v>12.96</v>
      </c>
      <c r="EZ547" s="62">
        <v>57005</v>
      </c>
      <c r="FA547" s="62">
        <v>424.41281975519934</v>
      </c>
      <c r="FB547" s="62">
        <v>12.911</v>
      </c>
      <c r="FC547" s="62">
        <v>5</v>
      </c>
      <c r="FD547" s="62">
        <v>3.8494945149919607E-2</v>
      </c>
      <c r="FE547" s="62">
        <v>12.868</v>
      </c>
      <c r="FF547" s="62">
        <v>5</v>
      </c>
      <c r="FG547" s="62">
        <v>3.9682937967359395E-2</v>
      </c>
      <c r="FH547" s="62">
        <v>12.826000000000001</v>
      </c>
      <c r="FI547" s="62">
        <v>1050</v>
      </c>
      <c r="FJ547" s="62">
        <v>8.5774285090667011</v>
      </c>
      <c r="FK547" s="62">
        <v>12.79</v>
      </c>
      <c r="FL547" s="76">
        <v>7860</v>
      </c>
      <c r="FM547" s="76">
        <v>65.822943069808034</v>
      </c>
      <c r="FN547" s="76">
        <v>12.786</v>
      </c>
      <c r="FO547" s="76">
        <v>0</v>
      </c>
      <c r="FP547" s="76">
        <v>0</v>
      </c>
      <c r="FQ547" s="76">
        <v>12.782999999999999</v>
      </c>
      <c r="FR547" s="76">
        <v>0</v>
      </c>
      <c r="FS547" s="76">
        <v>0</v>
      </c>
      <c r="FT547" s="76">
        <v>12.78</v>
      </c>
      <c r="FU547" s="76">
        <v>5</v>
      </c>
      <c r="FV547" s="76">
        <v>4.4171560815698251E-2</v>
      </c>
      <c r="FW547" s="76">
        <v>12.7</v>
      </c>
      <c r="FX547" s="76">
        <v>163765</v>
      </c>
      <c r="FY547" s="76">
        <v>1473.6057705484318</v>
      </c>
      <c r="FZ547" s="76">
        <v>12.696999999999999</v>
      </c>
      <c r="GA547" s="76">
        <v>0</v>
      </c>
      <c r="GB547" s="76">
        <v>0</v>
      </c>
      <c r="GC547" s="62">
        <v>12.695</v>
      </c>
      <c r="GD547" s="62">
        <v>0</v>
      </c>
      <c r="GE547" s="62">
        <v>0</v>
      </c>
      <c r="GF547" s="62">
        <v>12.692</v>
      </c>
      <c r="GG547" s="62">
        <v>0</v>
      </c>
      <c r="GH547" s="62">
        <v>0</v>
      </c>
      <c r="GI547" s="62">
        <v>12.69</v>
      </c>
      <c r="GJ547" s="62">
        <v>545</v>
      </c>
      <c r="GK547" s="62">
        <v>5.096885779301112</v>
      </c>
      <c r="GL547" s="62">
        <v>12.673999999999999</v>
      </c>
      <c r="GM547" s="62">
        <v>0</v>
      </c>
      <c r="GN547" s="62">
        <v>0</v>
      </c>
      <c r="GO547" s="62">
        <v>12.66</v>
      </c>
      <c r="GP547" s="62">
        <v>1785</v>
      </c>
      <c r="GQ547" s="62">
        <v>17.013470452887706</v>
      </c>
      <c r="GR547" s="62">
        <v>12.638999999999999</v>
      </c>
      <c r="GS547" s="62">
        <v>0</v>
      </c>
      <c r="GT547" s="62">
        <v>0</v>
      </c>
      <c r="GU547" s="62">
        <v>12.62</v>
      </c>
      <c r="GV547" s="62">
        <v>70</v>
      </c>
      <c r="GW547" s="62">
        <v>0.67001797316763223</v>
      </c>
      <c r="GX547" s="62">
        <v>12.635</v>
      </c>
      <c r="GY547" s="62">
        <v>0</v>
      </c>
      <c r="GZ547" s="62">
        <v>0</v>
      </c>
      <c r="HA547" s="62">
        <v>12.65</v>
      </c>
      <c r="HB547" s="62">
        <v>10765</v>
      </c>
      <c r="HC547" s="62">
        <v>101.53339759597353</v>
      </c>
      <c r="HD547" s="62">
        <v>12.65</v>
      </c>
      <c r="HE547" s="62">
        <v>0</v>
      </c>
      <c r="HF547" s="62">
        <v>0</v>
      </c>
      <c r="HG547" s="62">
        <v>0</v>
      </c>
      <c r="HH547" s="62">
        <v>0</v>
      </c>
      <c r="HI547" s="62">
        <v>0</v>
      </c>
      <c r="HJ547" s="62">
        <v>0</v>
      </c>
      <c r="HK547" s="62">
        <v>0</v>
      </c>
      <c r="HL547" s="62">
        <v>0</v>
      </c>
      <c r="HM547" s="62">
        <v>12.65</v>
      </c>
      <c r="HN547" s="62">
        <v>0</v>
      </c>
      <c r="HO547" s="62">
        <v>0</v>
      </c>
      <c r="HP547" s="62">
        <v>0</v>
      </c>
      <c r="HQ547" s="62">
        <v>0</v>
      </c>
      <c r="HR547" s="62">
        <v>0</v>
      </c>
    </row>
    <row r="548" spans="32:226" s="43" customFormat="1">
      <c r="AF548" s="54"/>
      <c r="AN548" s="43">
        <v>2.8323999999999998</v>
      </c>
      <c r="AS548" s="62">
        <v>42045</v>
      </c>
      <c r="AT548" s="62">
        <v>8163.6320586008796</v>
      </c>
      <c r="AU548" s="62">
        <v>12.92</v>
      </c>
      <c r="AV548" s="62">
        <v>520915</v>
      </c>
      <c r="AW548" s="62">
        <v>592.3916303050064</v>
      </c>
      <c r="AX548" s="62">
        <v>12.69</v>
      </c>
      <c r="AY548" s="62">
        <v>259020</v>
      </c>
      <c r="AZ548" s="62">
        <v>362.19156191011285</v>
      </c>
      <c r="BA548" s="62">
        <v>12.91</v>
      </c>
      <c r="BB548" s="62">
        <v>26185</v>
      </c>
      <c r="BC548" s="62">
        <v>48.406175791590087</v>
      </c>
      <c r="BD548" s="62">
        <v>12.842000000000001</v>
      </c>
      <c r="BE548" s="62">
        <v>0</v>
      </c>
      <c r="BF548" s="62">
        <v>0</v>
      </c>
      <c r="BG548" s="62">
        <v>12.98</v>
      </c>
      <c r="BH548" s="62">
        <v>3055</v>
      </c>
      <c r="BI548" s="62">
        <v>6.3131629101428262</v>
      </c>
      <c r="BJ548" s="62">
        <v>12.97</v>
      </c>
      <c r="BK548" s="62">
        <v>3785</v>
      </c>
      <c r="BL548" s="62">
        <v>8.5989303140666902</v>
      </c>
      <c r="BM548" s="62">
        <v>13</v>
      </c>
      <c r="BN548" s="62">
        <v>369045</v>
      </c>
      <c r="BO548" s="62">
        <v>919.41786562115499</v>
      </c>
      <c r="BP548" s="62">
        <v>13.02</v>
      </c>
      <c r="BQ548" s="62">
        <v>1550</v>
      </c>
      <c r="BR548" s="62">
        <v>4.1643120471625128</v>
      </c>
      <c r="BS548" s="62">
        <v>13.025</v>
      </c>
      <c r="BT548" s="62">
        <v>0</v>
      </c>
      <c r="BU548" s="62">
        <v>0</v>
      </c>
      <c r="BV548" s="62">
        <v>13.03</v>
      </c>
      <c r="BW548" s="62">
        <v>12045</v>
      </c>
      <c r="BX548" s="62">
        <v>37.046163673035949</v>
      </c>
      <c r="BY548" s="62">
        <v>0</v>
      </c>
      <c r="BZ548" s="62">
        <v>0</v>
      </c>
      <c r="CA548" s="62">
        <v>0</v>
      </c>
      <c r="CB548" s="62">
        <v>13.037000000000001</v>
      </c>
      <c r="CC548" s="62">
        <v>0</v>
      </c>
      <c r="CD548" s="62">
        <v>0</v>
      </c>
      <c r="CE548" s="62">
        <v>13.04</v>
      </c>
      <c r="CF548" s="62">
        <v>50485</v>
      </c>
      <c r="CG548" s="62">
        <v>183.84137987539742</v>
      </c>
      <c r="CH548" s="62">
        <v>0</v>
      </c>
      <c r="CI548" s="62">
        <v>0</v>
      </c>
      <c r="CJ548" s="62">
        <v>0</v>
      </c>
      <c r="CK548" s="62">
        <v>0</v>
      </c>
      <c r="CL548" s="62">
        <v>0</v>
      </c>
      <c r="CM548" s="62">
        <v>0</v>
      </c>
      <c r="CN548" s="62">
        <v>12.99</v>
      </c>
      <c r="CO548" s="62">
        <v>2250</v>
      </c>
      <c r="CP548" s="62">
        <v>9.4321513137637609</v>
      </c>
      <c r="CQ548" s="62">
        <v>0</v>
      </c>
      <c r="CR548" s="62">
        <v>0</v>
      </c>
      <c r="CS548" s="62">
        <v>0</v>
      </c>
      <c r="CT548" s="62">
        <v>0</v>
      </c>
      <c r="CU548" s="62">
        <v>0</v>
      </c>
      <c r="CV548" s="62">
        <v>0</v>
      </c>
      <c r="CW548" s="62">
        <v>0</v>
      </c>
      <c r="CX548" s="62">
        <v>520915</v>
      </c>
      <c r="CY548" s="62">
        <v>2437.5847421764288</v>
      </c>
      <c r="CZ548" s="62">
        <v>0</v>
      </c>
      <c r="DA548" s="62">
        <v>0</v>
      </c>
      <c r="DB548" s="62">
        <v>0</v>
      </c>
      <c r="DC548" s="62">
        <v>0</v>
      </c>
      <c r="DD548" s="62">
        <v>0</v>
      </c>
      <c r="DE548" s="62">
        <v>0</v>
      </c>
      <c r="DF548" s="62">
        <v>12.885999999999999</v>
      </c>
      <c r="DG548" s="62">
        <v>205</v>
      </c>
      <c r="DH548" s="62">
        <v>1.0567166013207878</v>
      </c>
      <c r="DI548" s="62">
        <v>0</v>
      </c>
      <c r="DJ548" s="62">
        <v>0</v>
      </c>
      <c r="DK548" s="62">
        <v>0</v>
      </c>
      <c r="DL548" s="62">
        <v>0</v>
      </c>
      <c r="DM548" s="62">
        <v>0</v>
      </c>
      <c r="DN548" s="62">
        <v>0</v>
      </c>
      <c r="DO548" s="62">
        <v>12.86</v>
      </c>
      <c r="DP548" s="62">
        <v>7360</v>
      </c>
      <c r="DQ548" s="62">
        <v>41.050893803752317</v>
      </c>
      <c r="DR548" s="62">
        <v>0</v>
      </c>
      <c r="DS548" s="62">
        <v>0</v>
      </c>
      <c r="DT548" s="62">
        <v>0</v>
      </c>
      <c r="DU548" s="62">
        <v>0</v>
      </c>
      <c r="DV548" s="62">
        <v>0</v>
      </c>
      <c r="DW548" s="62">
        <v>0</v>
      </c>
      <c r="DX548" s="62">
        <v>12.815</v>
      </c>
      <c r="DY548" s="62">
        <v>1260</v>
      </c>
      <c r="DZ548" s="62">
        <v>7.5541816907394157</v>
      </c>
      <c r="EA548" s="62"/>
      <c r="EB548" s="62"/>
      <c r="EC548" s="62"/>
      <c r="ED548" s="62"/>
      <c r="EE548" s="62"/>
      <c r="EF548" s="62"/>
      <c r="EG548" s="62">
        <v>12.78</v>
      </c>
      <c r="EH548" s="62">
        <v>143365</v>
      </c>
      <c r="EI548" s="62">
        <v>912.70593553726428</v>
      </c>
      <c r="EJ548" s="62"/>
      <c r="EK548" s="62">
        <v>0</v>
      </c>
      <c r="EL548" s="62">
        <v>0</v>
      </c>
      <c r="EM548" s="62">
        <v>0</v>
      </c>
      <c r="EN548" s="62">
        <v>0</v>
      </c>
      <c r="EO548" s="62">
        <v>0</v>
      </c>
      <c r="EP548" s="62">
        <v>12.769</v>
      </c>
      <c r="EQ548" s="62">
        <v>2520</v>
      </c>
      <c r="ER548" s="62">
        <v>16.902471216788189</v>
      </c>
      <c r="ES548" s="62">
        <v>12.76</v>
      </c>
      <c r="ET548" s="62">
        <v>10395</v>
      </c>
      <c r="EU548" s="62">
        <v>73.114619658767907</v>
      </c>
      <c r="EV548" s="62">
        <v>12.749000000000001</v>
      </c>
      <c r="EW548" s="62">
        <v>95</v>
      </c>
      <c r="EX548" s="62">
        <v>0.6973523922216549</v>
      </c>
      <c r="EY548" s="62">
        <v>12.74</v>
      </c>
      <c r="EZ548" s="62">
        <v>35580</v>
      </c>
      <c r="FA548" s="62">
        <v>270.92310160957823</v>
      </c>
      <c r="FB548" s="62">
        <v>12.744999999999999</v>
      </c>
      <c r="FC548" s="62">
        <v>0</v>
      </c>
      <c r="FD548" s="62">
        <v>0</v>
      </c>
      <c r="FE548" s="62">
        <v>12.75</v>
      </c>
      <c r="FF548" s="62">
        <v>140</v>
      </c>
      <c r="FG548" s="62">
        <v>1.1318543943630726</v>
      </c>
      <c r="FH548" s="62">
        <v>12.686</v>
      </c>
      <c r="FI548" s="62">
        <v>0</v>
      </c>
      <c r="FJ548" s="62">
        <v>0</v>
      </c>
      <c r="FK548" s="62">
        <v>12.63</v>
      </c>
      <c r="FL548" s="76">
        <v>2965</v>
      </c>
      <c r="FM548" s="76">
        <v>25.360270266999713</v>
      </c>
      <c r="FN548" s="76">
        <v>12.59</v>
      </c>
      <c r="FO548" s="76">
        <v>40</v>
      </c>
      <c r="FP548" s="76">
        <v>0.34981008479262959</v>
      </c>
      <c r="FQ548" s="76">
        <v>12.58</v>
      </c>
      <c r="FR548" s="76">
        <v>0</v>
      </c>
      <c r="FS548" s="76">
        <v>0</v>
      </c>
      <c r="FT548" s="76">
        <v>12.57</v>
      </c>
      <c r="FU548" s="76">
        <v>10</v>
      </c>
      <c r="FV548" s="76">
        <v>9.0580836038482951E-2</v>
      </c>
      <c r="FW548" s="76">
        <v>12.56</v>
      </c>
      <c r="FX548" s="76">
        <v>224085</v>
      </c>
      <c r="FY548" s="76">
        <v>2059.5688136306385</v>
      </c>
      <c r="FZ548" s="76">
        <v>12.544</v>
      </c>
      <c r="GA548" s="76">
        <v>0</v>
      </c>
      <c r="GB548" s="76">
        <v>0</v>
      </c>
      <c r="GC548" s="62">
        <v>12.528</v>
      </c>
      <c r="GD548" s="62">
        <v>0</v>
      </c>
      <c r="GE548" s="62">
        <v>0</v>
      </c>
      <c r="GF548" s="62">
        <v>12.513</v>
      </c>
      <c r="GG548" s="62">
        <v>0</v>
      </c>
      <c r="GH548" s="62">
        <v>0</v>
      </c>
      <c r="GI548" s="62">
        <v>12.5</v>
      </c>
      <c r="GJ548" s="62">
        <v>510</v>
      </c>
      <c r="GK548" s="62">
        <v>4.8943432063197472</v>
      </c>
      <c r="GL548" s="62">
        <v>12.5</v>
      </c>
      <c r="GM548" s="62">
        <v>0</v>
      </c>
      <c r="GN548" s="62">
        <v>0</v>
      </c>
      <c r="GO548" s="62">
        <v>12.5</v>
      </c>
      <c r="GP548" s="62">
        <v>5965</v>
      </c>
      <c r="GQ548" s="62">
        <v>58.29822914010694</v>
      </c>
      <c r="GR548" s="62">
        <v>12.497</v>
      </c>
      <c r="GS548" s="62">
        <v>0</v>
      </c>
      <c r="GT548" s="62">
        <v>0</v>
      </c>
      <c r="GU548" s="62">
        <v>12.494</v>
      </c>
      <c r="GV548" s="62">
        <v>45</v>
      </c>
      <c r="GW548" s="62">
        <v>0.44094741334302195</v>
      </c>
      <c r="GX548" s="62">
        <v>12.492000000000001</v>
      </c>
      <c r="GY548" s="62">
        <v>0</v>
      </c>
      <c r="GZ548" s="62">
        <v>0</v>
      </c>
      <c r="HA548" s="62">
        <v>12.49</v>
      </c>
      <c r="HB548" s="62">
        <v>8260</v>
      </c>
      <c r="HC548" s="62">
        <v>80.103861179982445</v>
      </c>
      <c r="HD548" s="62">
        <v>12.49</v>
      </c>
      <c r="HE548" s="62">
        <v>0</v>
      </c>
      <c r="HF548" s="62">
        <v>0</v>
      </c>
      <c r="HG548" s="62">
        <v>0</v>
      </c>
      <c r="HH548" s="62">
        <v>0</v>
      </c>
      <c r="HI548" s="62">
        <v>0</v>
      </c>
      <c r="HJ548" s="62">
        <v>0</v>
      </c>
      <c r="HK548" s="62">
        <v>0</v>
      </c>
      <c r="HL548" s="62">
        <v>0</v>
      </c>
      <c r="HM548" s="62">
        <v>12.49</v>
      </c>
      <c r="HN548" s="62">
        <v>0</v>
      </c>
      <c r="HO548" s="62">
        <v>0</v>
      </c>
      <c r="HP548" s="62">
        <v>0</v>
      </c>
      <c r="HQ548" s="62">
        <v>0</v>
      </c>
      <c r="HR548" s="62">
        <v>0</v>
      </c>
    </row>
    <row r="549" spans="32:226" s="43" customFormat="1">
      <c r="AF549" s="54"/>
      <c r="AN549" s="43">
        <v>2.7709999999999999</v>
      </c>
      <c r="AS549" s="62">
        <v>42044</v>
      </c>
      <c r="AT549" s="62">
        <v>4094.8721403491804</v>
      </c>
      <c r="AU549" s="62">
        <v>12.79</v>
      </c>
      <c r="AV549" s="62">
        <v>258815</v>
      </c>
      <c r="AW549" s="62">
        <v>304.32209468376868</v>
      </c>
      <c r="AX549" s="62">
        <v>12.63</v>
      </c>
      <c r="AY549" s="62">
        <v>125660</v>
      </c>
      <c r="AZ549" s="62">
        <v>181.17153748789133</v>
      </c>
      <c r="BA549" s="62">
        <v>12.83</v>
      </c>
      <c r="BB549" s="62">
        <v>10605</v>
      </c>
      <c r="BC549" s="62">
        <v>20.177275050574757</v>
      </c>
      <c r="BD549" s="62">
        <v>12.81</v>
      </c>
      <c r="BE549" s="62">
        <v>685</v>
      </c>
      <c r="BF549" s="62">
        <v>1.1461337267250633</v>
      </c>
      <c r="BG549" s="62">
        <v>12.88</v>
      </c>
      <c r="BH549" s="62">
        <v>5</v>
      </c>
      <c r="BI549" s="62">
        <v>1.0630582558096366E-2</v>
      </c>
      <c r="BJ549" s="62">
        <v>12.88</v>
      </c>
      <c r="BK549" s="62">
        <v>195</v>
      </c>
      <c r="BL549" s="62">
        <v>0.45550239790536817</v>
      </c>
      <c r="BM549" s="62">
        <v>12.88</v>
      </c>
      <c r="BN549" s="62">
        <v>146335</v>
      </c>
      <c r="BO549" s="62">
        <v>374.88425522740482</v>
      </c>
      <c r="BP549" s="62">
        <v>12.92</v>
      </c>
      <c r="BQ549" s="62">
        <v>5</v>
      </c>
      <c r="BR549" s="62">
        <v>1.3804578286615408E-2</v>
      </c>
      <c r="BS549" s="62">
        <v>12.93</v>
      </c>
      <c r="BT549" s="62">
        <v>5</v>
      </c>
      <c r="BU549" s="62">
        <v>1.4736809923471376E-2</v>
      </c>
      <c r="BV549" s="62">
        <v>12.91</v>
      </c>
      <c r="BW549" s="62">
        <v>16585</v>
      </c>
      <c r="BX549" s="62">
        <v>52.416128631877825</v>
      </c>
      <c r="BY549" s="62">
        <v>0</v>
      </c>
      <c r="BZ549" s="62">
        <v>0</v>
      </c>
      <c r="CA549" s="62">
        <v>0</v>
      </c>
      <c r="CB549" s="62">
        <v>12.91</v>
      </c>
      <c r="CC549" s="62">
        <v>0</v>
      </c>
      <c r="CD549" s="62">
        <v>0</v>
      </c>
      <c r="CE549" s="62">
        <v>12.91</v>
      </c>
      <c r="CF549" s="62">
        <v>26295</v>
      </c>
      <c r="CG549" s="62">
        <v>98.378213921985022</v>
      </c>
      <c r="CH549" s="62">
        <v>0</v>
      </c>
      <c r="CI549" s="62">
        <v>0</v>
      </c>
      <c r="CJ549" s="62">
        <v>0</v>
      </c>
      <c r="CK549" s="62">
        <v>0</v>
      </c>
      <c r="CL549" s="62">
        <v>0</v>
      </c>
      <c r="CM549" s="62">
        <v>0</v>
      </c>
      <c r="CN549" s="62">
        <v>12.88</v>
      </c>
      <c r="CO549" s="62">
        <v>1110</v>
      </c>
      <c r="CP549" s="62">
        <v>4.7777898397093344</v>
      </c>
      <c r="CQ549" s="62">
        <v>0</v>
      </c>
      <c r="CR549" s="62">
        <v>0</v>
      </c>
      <c r="CS549" s="62">
        <v>0</v>
      </c>
      <c r="CT549" s="62">
        <v>0</v>
      </c>
      <c r="CU549" s="62">
        <v>0</v>
      </c>
      <c r="CV549" s="62">
        <v>0</v>
      </c>
      <c r="CW549" s="62">
        <v>0</v>
      </c>
      <c r="CX549" s="62">
        <v>258815</v>
      </c>
      <c r="CY549" s="62">
        <v>1244.0833260218305</v>
      </c>
      <c r="CZ549" s="62">
        <v>0</v>
      </c>
      <c r="DA549" s="62">
        <v>0</v>
      </c>
      <c r="DB549" s="62">
        <v>0</v>
      </c>
      <c r="DC549" s="62">
        <v>0</v>
      </c>
      <c r="DD549" s="62">
        <v>0</v>
      </c>
      <c r="DE549" s="62">
        <v>0</v>
      </c>
      <c r="DF549" s="62">
        <v>12.76</v>
      </c>
      <c r="DG549" s="62">
        <v>990</v>
      </c>
      <c r="DH549" s="62">
        <v>5.2417697436727808</v>
      </c>
      <c r="DI549" s="62">
        <v>0</v>
      </c>
      <c r="DJ549" s="62">
        <v>0</v>
      </c>
      <c r="DK549" s="62">
        <v>0</v>
      </c>
      <c r="DL549" s="62">
        <v>0</v>
      </c>
      <c r="DM549" s="62">
        <v>0</v>
      </c>
      <c r="DN549" s="62">
        <v>0</v>
      </c>
      <c r="DO549" s="62">
        <v>12.73</v>
      </c>
      <c r="DP549" s="62">
        <v>4445</v>
      </c>
      <c r="DQ549" s="62">
        <v>25.470816230435048</v>
      </c>
      <c r="DR549" s="62">
        <v>0</v>
      </c>
      <c r="DS549" s="62">
        <v>0</v>
      </c>
      <c r="DT549" s="62">
        <v>0</v>
      </c>
      <c r="DU549" s="62">
        <v>0</v>
      </c>
      <c r="DV549" s="62">
        <v>0</v>
      </c>
      <c r="DW549" s="62">
        <v>0</v>
      </c>
      <c r="DX549" s="62">
        <v>12.71</v>
      </c>
      <c r="DY549" s="62">
        <v>240</v>
      </c>
      <c r="DZ549" s="62">
        <v>1.4772802209012323</v>
      </c>
      <c r="EA549" s="62"/>
      <c r="EB549" s="62"/>
      <c r="EC549" s="62"/>
      <c r="ED549" s="62"/>
      <c r="EE549" s="62"/>
      <c r="EF549" s="62"/>
      <c r="EG549" s="62">
        <v>12.67</v>
      </c>
      <c r="EH549" s="62">
        <v>57775</v>
      </c>
      <c r="EI549" s="62">
        <v>377.72955779489479</v>
      </c>
      <c r="EJ549" s="62"/>
      <c r="EK549" s="62">
        <v>0</v>
      </c>
      <c r="EL549" s="62">
        <v>0</v>
      </c>
      <c r="EM549" s="62">
        <v>0</v>
      </c>
      <c r="EN549" s="62">
        <v>0</v>
      </c>
      <c r="EO549" s="62">
        <v>0</v>
      </c>
      <c r="EP549" s="62">
        <v>12.68</v>
      </c>
      <c r="EQ549" s="62">
        <v>40</v>
      </c>
      <c r="ER549" s="62">
        <v>0.27535051107847741</v>
      </c>
      <c r="ES549" s="62">
        <v>12.67</v>
      </c>
      <c r="ET549" s="62">
        <v>7605</v>
      </c>
      <c r="EU549" s="62">
        <v>54.905639027508649</v>
      </c>
      <c r="EV549" s="62">
        <v>12.68</v>
      </c>
      <c r="EW549" s="62">
        <v>40</v>
      </c>
      <c r="EX549" s="62">
        <v>0.30116532027910414</v>
      </c>
      <c r="EY549" s="62">
        <v>12.67</v>
      </c>
      <c r="EZ549" s="62">
        <v>26915</v>
      </c>
      <c r="FA549" s="62">
        <v>210.23494107382635</v>
      </c>
      <c r="FB549" s="62">
        <v>12.654</v>
      </c>
      <c r="FC549" s="62">
        <v>0</v>
      </c>
      <c r="FD549" s="62">
        <v>0</v>
      </c>
      <c r="FE549" s="62">
        <v>12.64</v>
      </c>
      <c r="FF549" s="62">
        <v>20</v>
      </c>
      <c r="FG549" s="62">
        <v>0.16621507958191775</v>
      </c>
      <c r="FH549" s="62">
        <v>12.608000000000001</v>
      </c>
      <c r="FI549" s="62">
        <v>0</v>
      </c>
      <c r="FJ549" s="62">
        <v>0</v>
      </c>
      <c r="FK549" s="62">
        <v>12.58</v>
      </c>
      <c r="FL549" s="76">
        <v>1910</v>
      </c>
      <c r="FM549" s="76">
        <v>16.747962730594722</v>
      </c>
      <c r="FN549" s="76">
        <v>12.56</v>
      </c>
      <c r="FO549" s="76">
        <v>50</v>
      </c>
      <c r="FP549" s="76">
        <v>0.44781745089088176</v>
      </c>
      <c r="FQ549" s="76">
        <v>12.542</v>
      </c>
      <c r="FR549" s="76">
        <v>0</v>
      </c>
      <c r="FS549" s="76">
        <v>0</v>
      </c>
      <c r="FT549" s="76">
        <v>12.525</v>
      </c>
      <c r="FU549" s="76">
        <v>0</v>
      </c>
      <c r="FV549" s="76">
        <v>0</v>
      </c>
      <c r="FW549" s="76">
        <v>12.51</v>
      </c>
      <c r="FX549" s="76">
        <v>101605</v>
      </c>
      <c r="FY549" s="76">
        <v>957.66131733399538</v>
      </c>
      <c r="FZ549" s="76">
        <v>12.496</v>
      </c>
      <c r="GA549" s="76">
        <v>0</v>
      </c>
      <c r="GB549" s="76">
        <v>0</v>
      </c>
      <c r="GC549" s="62">
        <v>12.484</v>
      </c>
      <c r="GD549" s="62">
        <v>0</v>
      </c>
      <c r="GE549" s="62">
        <v>0</v>
      </c>
      <c r="GF549" s="62">
        <v>12.471</v>
      </c>
      <c r="GG549" s="62">
        <v>0</v>
      </c>
      <c r="GH549" s="62">
        <v>0</v>
      </c>
      <c r="GI549" s="62">
        <v>12.46</v>
      </c>
      <c r="GJ549" s="62">
        <v>65</v>
      </c>
      <c r="GK549" s="62">
        <v>0.63946752348986613</v>
      </c>
      <c r="GL549" s="62">
        <v>12.46</v>
      </c>
      <c r="GM549" s="62">
        <v>0</v>
      </c>
      <c r="GN549" s="62">
        <v>0</v>
      </c>
      <c r="GO549" s="62">
        <v>12.46</v>
      </c>
      <c r="GP549" s="62">
        <v>4060</v>
      </c>
      <c r="GQ549" s="62">
        <v>40.688703011551318</v>
      </c>
      <c r="GR549" s="62">
        <v>12.451000000000001</v>
      </c>
      <c r="GS549" s="62">
        <v>0</v>
      </c>
      <c r="GT549" s="62">
        <v>0</v>
      </c>
      <c r="GU549" s="62">
        <v>12.443</v>
      </c>
      <c r="GV549" s="62">
        <v>15</v>
      </c>
      <c r="GW549" s="62">
        <v>0.15090900700764845</v>
      </c>
      <c r="GX549" s="62">
        <v>12.436999999999999</v>
      </c>
      <c r="GY549" s="62">
        <v>0</v>
      </c>
      <c r="GZ549" s="62">
        <v>0</v>
      </c>
      <c r="HA549" s="62">
        <v>12.43</v>
      </c>
      <c r="HB549" s="62">
        <v>12125</v>
      </c>
      <c r="HC549" s="62">
        <v>120.88179932903128</v>
      </c>
      <c r="HD549" s="62">
        <v>12.43</v>
      </c>
      <c r="HE549" s="62">
        <v>0</v>
      </c>
      <c r="HF549" s="62">
        <v>0</v>
      </c>
      <c r="HG549" s="62">
        <v>0</v>
      </c>
      <c r="HH549" s="62">
        <v>0</v>
      </c>
      <c r="HI549" s="62">
        <v>0</v>
      </c>
      <c r="HJ549" s="62">
        <v>0</v>
      </c>
      <c r="HK549" s="62">
        <v>0</v>
      </c>
      <c r="HL549" s="62">
        <v>0</v>
      </c>
      <c r="HM549" s="62">
        <v>12.43</v>
      </c>
      <c r="HN549" s="62">
        <v>0</v>
      </c>
      <c r="HO549" s="62">
        <v>0</v>
      </c>
      <c r="HP549" s="62">
        <v>0</v>
      </c>
      <c r="HQ549" s="62">
        <v>0</v>
      </c>
      <c r="HR549" s="62">
        <v>0</v>
      </c>
    </row>
    <row r="550" spans="32:226" s="43" customFormat="1">
      <c r="AF550" s="54"/>
      <c r="AN550" s="43">
        <v>2.7818999999999998</v>
      </c>
      <c r="AS550" s="62">
        <v>42041</v>
      </c>
      <c r="AT550" s="62">
        <v>5417.8690315959002</v>
      </c>
      <c r="AU550" s="62">
        <v>12.67</v>
      </c>
      <c r="AV550" s="62">
        <v>339685</v>
      </c>
      <c r="AW550" s="62">
        <v>402.3503907601945</v>
      </c>
      <c r="AX550" s="62">
        <v>12.61</v>
      </c>
      <c r="AY550" s="62">
        <v>113045</v>
      </c>
      <c r="AZ550" s="62">
        <v>163.66378470206473</v>
      </c>
      <c r="BA550" s="62">
        <v>12.78</v>
      </c>
      <c r="BB550" s="62">
        <v>13820</v>
      </c>
      <c r="BC550" s="62">
        <v>26.359457136854125</v>
      </c>
      <c r="BD550" s="62">
        <v>12.734999999999999</v>
      </c>
      <c r="BE550" s="62">
        <v>10</v>
      </c>
      <c r="BF550" s="62">
        <v>1.6793948573312061E-2</v>
      </c>
      <c r="BG550" s="62">
        <v>12.805</v>
      </c>
      <c r="BH550" s="62">
        <v>3905</v>
      </c>
      <c r="BI550" s="62">
        <v>8.3207113675679079</v>
      </c>
      <c r="BJ550" s="62">
        <v>12.823</v>
      </c>
      <c r="BK550" s="62">
        <v>5</v>
      </c>
      <c r="BL550" s="62">
        <v>1.1696160944900894E-2</v>
      </c>
      <c r="BM550" s="62">
        <v>12.84</v>
      </c>
      <c r="BN550" s="62">
        <v>203485</v>
      </c>
      <c r="BO550" s="62">
        <v>521.65754083978061</v>
      </c>
      <c r="BP550" s="62">
        <v>12.843999999999999</v>
      </c>
      <c r="BQ550" s="62">
        <v>0</v>
      </c>
      <c r="BR550" s="62">
        <v>0</v>
      </c>
      <c r="BS550" s="62">
        <v>12.847</v>
      </c>
      <c r="BT550" s="62">
        <v>0</v>
      </c>
      <c r="BU550" s="62">
        <v>0</v>
      </c>
      <c r="BV550" s="62">
        <v>12.85</v>
      </c>
      <c r="BW550" s="62">
        <v>10500</v>
      </c>
      <c r="BX550" s="62">
        <v>33.192054407184891</v>
      </c>
      <c r="BY550" s="62">
        <v>0</v>
      </c>
      <c r="BZ550" s="62">
        <v>0</v>
      </c>
      <c r="CA550" s="62">
        <v>0</v>
      </c>
      <c r="CB550" s="62">
        <v>12.85</v>
      </c>
      <c r="CC550" s="62">
        <v>0</v>
      </c>
      <c r="CD550" s="62">
        <v>0</v>
      </c>
      <c r="CE550" s="62">
        <v>12.85</v>
      </c>
      <c r="CF550" s="62">
        <v>34745</v>
      </c>
      <c r="CG550" s="62">
        <v>129.9564706214407</v>
      </c>
      <c r="CH550" s="62">
        <v>0</v>
      </c>
      <c r="CI550" s="62">
        <v>0</v>
      </c>
      <c r="CJ550" s="62">
        <v>0</v>
      </c>
      <c r="CK550" s="62">
        <v>0</v>
      </c>
      <c r="CL550" s="62">
        <v>0</v>
      </c>
      <c r="CM550" s="62">
        <v>0</v>
      </c>
      <c r="CN550" s="62">
        <v>12.8</v>
      </c>
      <c r="CO550" s="62">
        <v>1695</v>
      </c>
      <c r="CP550" s="62">
        <v>7.2949563235919683</v>
      </c>
      <c r="CQ550" s="62">
        <v>0</v>
      </c>
      <c r="CR550" s="62">
        <v>0</v>
      </c>
      <c r="CS550" s="62">
        <v>0</v>
      </c>
      <c r="CT550" s="62">
        <v>0</v>
      </c>
      <c r="CU550" s="62">
        <v>0</v>
      </c>
      <c r="CV550" s="62">
        <v>0</v>
      </c>
      <c r="CW550" s="62">
        <v>0</v>
      </c>
      <c r="CX550" s="62">
        <v>339685</v>
      </c>
      <c r="CY550" s="62">
        <v>1634.0783179221696</v>
      </c>
      <c r="CZ550" s="62">
        <v>0</v>
      </c>
      <c r="DA550" s="62">
        <v>0</v>
      </c>
      <c r="DB550" s="62">
        <v>0</v>
      </c>
      <c r="DC550" s="62">
        <v>0</v>
      </c>
      <c r="DD550" s="62">
        <v>0</v>
      </c>
      <c r="DE550" s="62">
        <v>0</v>
      </c>
      <c r="DF550" s="62">
        <v>12.62</v>
      </c>
      <c r="DG550" s="62">
        <v>315</v>
      </c>
      <c r="DH550" s="62">
        <v>1.6700983640046305</v>
      </c>
      <c r="DI550" s="62">
        <v>0</v>
      </c>
      <c r="DJ550" s="62">
        <v>0</v>
      </c>
      <c r="DK550" s="62">
        <v>0</v>
      </c>
      <c r="DL550" s="62">
        <v>0</v>
      </c>
      <c r="DM550" s="62">
        <v>0</v>
      </c>
      <c r="DN550" s="62">
        <v>0</v>
      </c>
      <c r="DO550" s="62">
        <v>12.59</v>
      </c>
      <c r="DP550" s="62">
        <v>6130</v>
      </c>
      <c r="DQ550" s="62">
        <v>35.177915327725984</v>
      </c>
      <c r="DR550" s="62">
        <v>0</v>
      </c>
      <c r="DS550" s="62">
        <v>0</v>
      </c>
      <c r="DT550" s="62">
        <v>0</v>
      </c>
      <c r="DU550" s="62">
        <v>0</v>
      </c>
      <c r="DV550" s="62">
        <v>0</v>
      </c>
      <c r="DW550" s="62">
        <v>0</v>
      </c>
      <c r="DX550" s="62">
        <v>12.528</v>
      </c>
      <c r="DY550" s="62">
        <v>8875</v>
      </c>
      <c r="DZ550" s="62">
        <v>54.791896566843747</v>
      </c>
      <c r="EA550" s="62"/>
      <c r="EB550" s="62"/>
      <c r="EC550" s="62"/>
      <c r="ED550" s="62"/>
      <c r="EE550" s="62"/>
      <c r="EF550" s="62"/>
      <c r="EG550" s="62">
        <v>12.48</v>
      </c>
      <c r="EH550" s="62">
        <v>92185</v>
      </c>
      <c r="EI550" s="62">
        <v>604.83094005261921</v>
      </c>
      <c r="EJ550" s="62"/>
      <c r="EK550" s="62">
        <v>0</v>
      </c>
      <c r="EL550" s="62">
        <v>0</v>
      </c>
      <c r="EM550" s="62">
        <v>0</v>
      </c>
      <c r="EN550" s="62">
        <v>0</v>
      </c>
      <c r="EO550" s="62">
        <v>0</v>
      </c>
      <c r="EP550" s="62">
        <v>12.48</v>
      </c>
      <c r="EQ550" s="62">
        <v>1110</v>
      </c>
      <c r="ER550" s="62">
        <v>7.6731089308206153</v>
      </c>
      <c r="ES550" s="62">
        <v>12.46</v>
      </c>
      <c r="ET550" s="62">
        <v>6570</v>
      </c>
      <c r="EU550" s="62">
        <v>47.667990455933641</v>
      </c>
      <c r="EV550" s="62">
        <v>12.49</v>
      </c>
      <c r="EW550" s="62">
        <v>1870</v>
      </c>
      <c r="EX550" s="62">
        <v>14.143030575971103</v>
      </c>
      <c r="EY550" s="62">
        <v>12.45</v>
      </c>
      <c r="EZ550" s="62">
        <v>22570</v>
      </c>
      <c r="FA550" s="62">
        <v>177.38344350095952</v>
      </c>
      <c r="FB550" s="62">
        <v>12.429</v>
      </c>
      <c r="FC550" s="62">
        <v>65</v>
      </c>
      <c r="FD550" s="62">
        <v>0.52808433938679866</v>
      </c>
      <c r="FE550" s="62">
        <v>12.41</v>
      </c>
      <c r="FF550" s="62">
        <v>45</v>
      </c>
      <c r="FG550" s="62">
        <v>0.37678811917276533</v>
      </c>
      <c r="FH550" s="62">
        <v>12.404999999999999</v>
      </c>
      <c r="FI550" s="62">
        <v>50</v>
      </c>
      <c r="FJ550" s="62">
        <v>0.43051222899972658</v>
      </c>
      <c r="FK550" s="62">
        <v>12.4</v>
      </c>
      <c r="FL550" s="76">
        <v>3485</v>
      </c>
      <c r="FM550" s="76">
        <v>30.736883276760281</v>
      </c>
      <c r="FN550" s="76">
        <v>12.388999999999999</v>
      </c>
      <c r="FO550" s="76">
        <v>440</v>
      </c>
      <c r="FP550" s="76">
        <v>3.9632750466821225</v>
      </c>
      <c r="FQ550" s="76">
        <v>12.379</v>
      </c>
      <c r="FR550" s="76">
        <v>65</v>
      </c>
      <c r="FS550" s="76">
        <v>0.59639354364242181</v>
      </c>
      <c r="FT550" s="76">
        <v>12.37</v>
      </c>
      <c r="FU550" s="76">
        <v>55</v>
      </c>
      <c r="FV550" s="76">
        <v>0.51349029162521453</v>
      </c>
      <c r="FW550" s="76">
        <v>12.35</v>
      </c>
      <c r="FX550" s="76">
        <v>148215</v>
      </c>
      <c r="FY550" s="76">
        <v>1405.472298534633</v>
      </c>
      <c r="FZ550" s="76">
        <v>12.336</v>
      </c>
      <c r="GA550" s="76">
        <v>10</v>
      </c>
      <c r="GB550" s="76">
        <v>9.6075850429089241E-2</v>
      </c>
      <c r="GC550" s="62">
        <v>12.324</v>
      </c>
      <c r="GD550" s="62">
        <v>5</v>
      </c>
      <c r="GE550" s="62">
        <v>4.8599005064154592E-2</v>
      </c>
      <c r="GF550" s="62">
        <v>12.311</v>
      </c>
      <c r="GG550" s="62">
        <v>0</v>
      </c>
      <c r="GH550" s="62">
        <v>0</v>
      </c>
      <c r="GI550" s="62">
        <v>12.3</v>
      </c>
      <c r="GJ550" s="62">
        <v>190</v>
      </c>
      <c r="GK550" s="62">
        <v>1.8830764520908938</v>
      </c>
      <c r="GL550" s="62">
        <v>12.3</v>
      </c>
      <c r="GM550" s="62">
        <v>0</v>
      </c>
      <c r="GN550" s="62">
        <v>0</v>
      </c>
      <c r="GO550" s="62">
        <v>12.3</v>
      </c>
      <c r="GP550" s="62">
        <v>3880</v>
      </c>
      <c r="GQ550" s="62">
        <v>39.22589242804883</v>
      </c>
      <c r="GR550" s="62">
        <v>12.279</v>
      </c>
      <c r="GS550" s="62">
        <v>0</v>
      </c>
      <c r="GT550" s="62">
        <v>0</v>
      </c>
      <c r="GU550" s="62">
        <v>12.26</v>
      </c>
      <c r="GV550" s="62">
        <v>40</v>
      </c>
      <c r="GW550" s="62">
        <v>0.40732540690400054</v>
      </c>
      <c r="GX550" s="62">
        <v>12.281000000000001</v>
      </c>
      <c r="GY550" s="62">
        <v>0</v>
      </c>
      <c r="GZ550" s="62">
        <v>0</v>
      </c>
      <c r="HA550" s="62">
        <v>12.3</v>
      </c>
      <c r="HB550" s="62">
        <v>6300</v>
      </c>
      <c r="HC550" s="62">
        <v>63.349739107216195</v>
      </c>
      <c r="HD550" s="62">
        <v>12.3</v>
      </c>
      <c r="HE550" s="62">
        <v>0</v>
      </c>
      <c r="HF550" s="62">
        <v>0</v>
      </c>
      <c r="HG550" s="62">
        <v>0</v>
      </c>
      <c r="HH550" s="62">
        <v>0</v>
      </c>
      <c r="HI550" s="62">
        <v>0</v>
      </c>
      <c r="HJ550" s="62">
        <v>0</v>
      </c>
      <c r="HK550" s="62">
        <v>0</v>
      </c>
      <c r="HL550" s="62">
        <v>0</v>
      </c>
      <c r="HM550" s="62">
        <v>12.3</v>
      </c>
      <c r="HN550" s="62">
        <v>0</v>
      </c>
      <c r="HO550" s="62">
        <v>0</v>
      </c>
      <c r="HP550" s="62">
        <v>0</v>
      </c>
      <c r="HQ550" s="62">
        <v>0</v>
      </c>
      <c r="HR550" s="62">
        <v>0</v>
      </c>
    </row>
    <row r="551" spans="32:226" s="43" customFormat="1">
      <c r="AF551" s="54"/>
      <c r="AN551" s="43">
        <v>2.7454000000000001</v>
      </c>
      <c r="AS551" s="62">
        <v>42040</v>
      </c>
      <c r="AT551" s="62">
        <v>4243.4897163077458</v>
      </c>
      <c r="AU551" s="62">
        <v>12.64</v>
      </c>
      <c r="AV551" s="62">
        <v>186520</v>
      </c>
      <c r="AW551" s="62">
        <v>226.12780535882456</v>
      </c>
      <c r="AX551" s="62">
        <v>12.59</v>
      </c>
      <c r="AY551" s="62">
        <v>44210</v>
      </c>
      <c r="AZ551" s="62">
        <v>65.379546876233277</v>
      </c>
      <c r="BA551" s="62">
        <v>12.76</v>
      </c>
      <c r="BB551" s="62">
        <v>8815</v>
      </c>
      <c r="BC551" s="62">
        <v>17.138102788668522</v>
      </c>
      <c r="BD551" s="62">
        <v>12.7</v>
      </c>
      <c r="BE551" s="62">
        <v>3225</v>
      </c>
      <c r="BF551" s="62">
        <v>5.5267638807930979</v>
      </c>
      <c r="BG551" s="62">
        <v>12.76</v>
      </c>
      <c r="BH551" s="62">
        <v>900</v>
      </c>
      <c r="BI551" s="62">
        <v>1.9541799857239226</v>
      </c>
      <c r="BJ551" s="62">
        <v>12.79</v>
      </c>
      <c r="BK551" s="62">
        <v>1335</v>
      </c>
      <c r="BL551" s="62">
        <v>3.1800697621676668</v>
      </c>
      <c r="BM551" s="62">
        <v>12.83</v>
      </c>
      <c r="BN551" s="62">
        <v>122505</v>
      </c>
      <c r="BO551" s="62">
        <v>319.53996299186861</v>
      </c>
      <c r="BP551" s="62">
        <v>12.834</v>
      </c>
      <c r="BQ551" s="62">
        <v>5</v>
      </c>
      <c r="BR551" s="62">
        <v>1.4054690879518075E-2</v>
      </c>
      <c r="BS551" s="62">
        <v>12.837</v>
      </c>
      <c r="BT551" s="62">
        <v>55</v>
      </c>
      <c r="BU551" s="62">
        <v>0.16497613448611145</v>
      </c>
      <c r="BV551" s="62">
        <v>12.84</v>
      </c>
      <c r="BW551" s="62">
        <v>6655</v>
      </c>
      <c r="BX551" s="62">
        <v>21.385209094933533</v>
      </c>
      <c r="BY551" s="62">
        <v>0</v>
      </c>
      <c r="BZ551" s="62">
        <v>0</v>
      </c>
      <c r="CA551" s="62">
        <v>0</v>
      </c>
      <c r="CB551" s="62">
        <v>12.847</v>
      </c>
      <c r="CC551" s="62">
        <v>10</v>
      </c>
      <c r="CD551" s="62">
        <v>3.5989107741625684E-2</v>
      </c>
      <c r="CE551" s="62">
        <v>12.85</v>
      </c>
      <c r="CF551" s="62">
        <v>27695</v>
      </c>
      <c r="CG551" s="62">
        <v>105.21401153019511</v>
      </c>
      <c r="CH551" s="62">
        <v>0</v>
      </c>
      <c r="CI551" s="62">
        <v>0</v>
      </c>
      <c r="CJ551" s="62">
        <v>0</v>
      </c>
      <c r="CK551" s="62">
        <v>0</v>
      </c>
      <c r="CL551" s="62">
        <v>0</v>
      </c>
      <c r="CM551" s="62">
        <v>0</v>
      </c>
      <c r="CN551" s="62">
        <v>12.76</v>
      </c>
      <c r="CO551" s="62">
        <v>2350</v>
      </c>
      <c r="CP551" s="62">
        <v>10.277860228348349</v>
      </c>
      <c r="CQ551" s="62">
        <v>0</v>
      </c>
      <c r="CR551" s="62">
        <v>0</v>
      </c>
      <c r="CS551" s="62">
        <v>0</v>
      </c>
      <c r="CT551" s="62">
        <v>0</v>
      </c>
      <c r="CU551" s="62">
        <v>0</v>
      </c>
      <c r="CV551" s="62">
        <v>0</v>
      </c>
      <c r="CW551" s="62">
        <v>0</v>
      </c>
      <c r="CX551" s="62">
        <v>186520</v>
      </c>
      <c r="CY551" s="62">
        <v>911.37727231568306</v>
      </c>
      <c r="CZ551" s="62">
        <v>0</v>
      </c>
      <c r="DA551" s="62">
        <v>0</v>
      </c>
      <c r="DB551" s="62">
        <v>0</v>
      </c>
      <c r="DC551" s="62">
        <v>0</v>
      </c>
      <c r="DD551" s="62">
        <v>0</v>
      </c>
      <c r="DE551" s="62">
        <v>0</v>
      </c>
      <c r="DF551" s="62">
        <v>12.58</v>
      </c>
      <c r="DG551" s="62">
        <v>470</v>
      </c>
      <c r="DH551" s="62">
        <v>2.5313337511956404</v>
      </c>
      <c r="DI551" s="62">
        <v>0</v>
      </c>
      <c r="DJ551" s="62">
        <v>0</v>
      </c>
      <c r="DK551" s="62">
        <v>0</v>
      </c>
      <c r="DL551" s="62">
        <v>0</v>
      </c>
      <c r="DM551" s="62">
        <v>0</v>
      </c>
      <c r="DN551" s="62">
        <v>0</v>
      </c>
      <c r="DO551" s="62">
        <v>12.53</v>
      </c>
      <c r="DP551" s="62">
        <v>2035</v>
      </c>
      <c r="DQ551" s="62">
        <v>11.868944717709892</v>
      </c>
      <c r="DR551" s="62">
        <v>0</v>
      </c>
      <c r="DS551" s="62">
        <v>0</v>
      </c>
      <c r="DT551" s="62">
        <v>0</v>
      </c>
      <c r="DU551" s="62">
        <v>0</v>
      </c>
      <c r="DV551" s="62">
        <v>0</v>
      </c>
      <c r="DW551" s="62">
        <v>0</v>
      </c>
      <c r="DX551" s="62">
        <v>12.48</v>
      </c>
      <c r="DY551" s="62">
        <v>730</v>
      </c>
      <c r="DZ551" s="62">
        <v>4.5785807651566328</v>
      </c>
      <c r="EA551" s="62"/>
      <c r="EB551" s="62"/>
      <c r="EC551" s="62"/>
      <c r="ED551" s="62"/>
      <c r="EE551" s="62"/>
      <c r="EF551" s="62"/>
      <c r="EG551" s="62">
        <v>12.44</v>
      </c>
      <c r="EH551" s="62">
        <v>82645</v>
      </c>
      <c r="EI551" s="62">
        <v>550.70805075576652</v>
      </c>
      <c r="EJ551" s="62"/>
      <c r="EK551" s="62">
        <v>0</v>
      </c>
      <c r="EL551" s="62">
        <v>0</v>
      </c>
      <c r="EM551" s="62">
        <v>0</v>
      </c>
      <c r="EN551" s="62">
        <v>0</v>
      </c>
      <c r="EO551" s="62">
        <v>0</v>
      </c>
      <c r="EP551" s="62">
        <v>12.43</v>
      </c>
      <c r="EQ551" s="62">
        <v>2825</v>
      </c>
      <c r="ER551" s="62">
        <v>19.840309189601026</v>
      </c>
      <c r="ES551" s="62">
        <v>12.42</v>
      </c>
      <c r="ET551" s="62">
        <v>14050</v>
      </c>
      <c r="EU551" s="62">
        <v>103.52808502413845</v>
      </c>
      <c r="EV551" s="62">
        <v>12.404</v>
      </c>
      <c r="EW551" s="62">
        <v>0</v>
      </c>
      <c r="EX551" s="62">
        <v>0</v>
      </c>
      <c r="EY551" s="62">
        <v>12.39</v>
      </c>
      <c r="EZ551" s="62">
        <v>37795</v>
      </c>
      <c r="FA551" s="62">
        <v>301.94282385568425</v>
      </c>
      <c r="FB551" s="62">
        <v>12.369</v>
      </c>
      <c r="FC551" s="62">
        <v>0</v>
      </c>
      <c r="FD551" s="62">
        <v>0</v>
      </c>
      <c r="FE551" s="62">
        <v>12.35</v>
      </c>
      <c r="FF551" s="62">
        <v>5</v>
      </c>
      <c r="FG551" s="62">
        <v>4.2562582241377822E-2</v>
      </c>
      <c r="FH551" s="62">
        <v>12.318</v>
      </c>
      <c r="FI551" s="62">
        <v>0</v>
      </c>
      <c r="FJ551" s="62">
        <v>0</v>
      </c>
      <c r="FK551" s="62">
        <v>12.29</v>
      </c>
      <c r="FL551" s="76">
        <v>8835</v>
      </c>
      <c r="FM551" s="76">
        <v>79.442337320453873</v>
      </c>
      <c r="FN551" s="76">
        <v>12.26</v>
      </c>
      <c r="FO551" s="76">
        <v>30</v>
      </c>
      <c r="FP551" s="76">
        <v>0.27583515343896425</v>
      </c>
      <c r="FQ551" s="76">
        <v>12.26</v>
      </c>
      <c r="FR551" s="76">
        <v>470</v>
      </c>
      <c r="FS551" s="76">
        <v>4.4005185231584489</v>
      </c>
      <c r="FT551" s="76">
        <v>12.239000000000001</v>
      </c>
      <c r="FU551" s="76">
        <v>0</v>
      </c>
      <c r="FV551" s="76">
        <v>0</v>
      </c>
      <c r="FW551" s="76">
        <v>12.22</v>
      </c>
      <c r="FX551" s="76">
        <v>134510</v>
      </c>
      <c r="FY551" s="76">
        <v>1303.0799992658301</v>
      </c>
      <c r="FZ551" s="76">
        <v>12.204000000000001</v>
      </c>
      <c r="GA551" s="76">
        <v>0</v>
      </c>
      <c r="GB551" s="76">
        <v>0</v>
      </c>
      <c r="GC551" s="62">
        <v>12.188000000000001</v>
      </c>
      <c r="GD551" s="62">
        <v>0</v>
      </c>
      <c r="GE551" s="62">
        <v>0</v>
      </c>
      <c r="GF551" s="62">
        <v>12.173</v>
      </c>
      <c r="GG551" s="62">
        <v>0</v>
      </c>
      <c r="GH551" s="62">
        <v>0</v>
      </c>
      <c r="GI551" s="62">
        <v>12.16</v>
      </c>
      <c r="GJ551" s="62">
        <v>2320</v>
      </c>
      <c r="GK551" s="62">
        <v>23.53175795629631</v>
      </c>
      <c r="GL551" s="62">
        <v>12.16</v>
      </c>
      <c r="GM551" s="62">
        <v>0</v>
      </c>
      <c r="GN551" s="62">
        <v>0</v>
      </c>
      <c r="GO551" s="62">
        <v>12.16</v>
      </c>
      <c r="GP551" s="62">
        <v>6955</v>
      </c>
      <c r="GQ551" s="62">
        <v>72.044051500794382</v>
      </c>
      <c r="GR551" s="62">
        <v>12.151</v>
      </c>
      <c r="GS551" s="62">
        <v>0</v>
      </c>
      <c r="GT551" s="62">
        <v>0</v>
      </c>
      <c r="GU551" s="62">
        <v>12.143000000000001</v>
      </c>
      <c r="GV551" s="62">
        <v>40</v>
      </c>
      <c r="GW551" s="62">
        <v>0.41700060334198003</v>
      </c>
      <c r="GX551" s="62">
        <v>12.137</v>
      </c>
      <c r="GY551" s="62">
        <v>0</v>
      </c>
      <c r="GZ551" s="62">
        <v>0</v>
      </c>
      <c r="HA551" s="62">
        <v>12.13</v>
      </c>
      <c r="HB551" s="62">
        <v>7525</v>
      </c>
      <c r="HC551" s="62">
        <v>77.941720596391136</v>
      </c>
      <c r="HD551" s="62">
        <v>12.13</v>
      </c>
      <c r="HE551" s="62">
        <v>0</v>
      </c>
      <c r="HF551" s="62">
        <v>0</v>
      </c>
      <c r="HG551" s="62">
        <v>0</v>
      </c>
      <c r="HH551" s="62">
        <v>0</v>
      </c>
      <c r="HI551" s="62">
        <v>0</v>
      </c>
      <c r="HJ551" s="62">
        <v>0</v>
      </c>
      <c r="HK551" s="62">
        <v>0</v>
      </c>
      <c r="HL551" s="62">
        <v>0</v>
      </c>
      <c r="HM551" s="62">
        <v>12.13</v>
      </c>
      <c r="HN551" s="62">
        <v>0</v>
      </c>
      <c r="HO551" s="62">
        <v>0</v>
      </c>
      <c r="HP551" s="62">
        <v>0</v>
      </c>
      <c r="HQ551" s="62">
        <v>0</v>
      </c>
      <c r="HR551" s="62">
        <v>0</v>
      </c>
    </row>
    <row r="552" spans="32:226" s="43" customFormat="1">
      <c r="AF552" s="54"/>
      <c r="AN552" s="43">
        <v>2.7416999999999998</v>
      </c>
      <c r="AS552" s="62">
        <v>42039</v>
      </c>
      <c r="AT552" s="62">
        <v>3969.3962477066666</v>
      </c>
      <c r="AU552" s="62">
        <v>12.59</v>
      </c>
      <c r="AV552" s="62">
        <v>208000</v>
      </c>
      <c r="AW552" s="62">
        <v>255.09773864202828</v>
      </c>
      <c r="AX552" s="62">
        <v>12.57</v>
      </c>
      <c r="AY552" s="62">
        <v>155510</v>
      </c>
      <c r="AZ552" s="62">
        <v>232.12458353408852</v>
      </c>
      <c r="BA552" s="62">
        <v>12.75</v>
      </c>
      <c r="BB552" s="62">
        <v>3195</v>
      </c>
      <c r="BC552" s="62">
        <v>6.2559584255445513</v>
      </c>
      <c r="BD552" s="62">
        <v>12.66</v>
      </c>
      <c r="BE552" s="62">
        <v>305</v>
      </c>
      <c r="BF552" s="62">
        <v>0.52709561287183671</v>
      </c>
      <c r="BG552" s="62">
        <v>12.8</v>
      </c>
      <c r="BH552" s="62">
        <v>0</v>
      </c>
      <c r="BI552" s="62">
        <v>0</v>
      </c>
      <c r="BJ552" s="62">
        <v>12.94</v>
      </c>
      <c r="BK552" s="62">
        <v>330</v>
      </c>
      <c r="BL552" s="62">
        <v>0.78870018215357451</v>
      </c>
      <c r="BM552" s="62">
        <v>12.81</v>
      </c>
      <c r="BN552" s="62">
        <v>148335</v>
      </c>
      <c r="BO552" s="62">
        <v>389.0884154115974</v>
      </c>
      <c r="BP552" s="62">
        <v>12.92</v>
      </c>
      <c r="BQ552" s="62">
        <v>145</v>
      </c>
      <c r="BR552" s="62">
        <v>0.40897344282237885</v>
      </c>
      <c r="BS552" s="62">
        <v>12.91</v>
      </c>
      <c r="BT552" s="62">
        <v>25</v>
      </c>
      <c r="BU552" s="62">
        <v>7.5236251961991074E-2</v>
      </c>
      <c r="BV552" s="62">
        <v>12.82</v>
      </c>
      <c r="BW552" s="62">
        <v>13375</v>
      </c>
      <c r="BX552" s="62">
        <v>43.182458511988962</v>
      </c>
      <c r="BY552" s="62">
        <v>0</v>
      </c>
      <c r="BZ552" s="62">
        <v>0</v>
      </c>
      <c r="CA552" s="62">
        <v>0</v>
      </c>
      <c r="CB552" s="62">
        <v>12.813000000000001</v>
      </c>
      <c r="CC552" s="62">
        <v>0</v>
      </c>
      <c r="CD552" s="62">
        <v>0</v>
      </c>
      <c r="CE552" s="62">
        <v>12.81</v>
      </c>
      <c r="CF552" s="62">
        <v>25980</v>
      </c>
      <c r="CG552" s="62">
        <v>99.150129719070861</v>
      </c>
      <c r="CH552" s="62">
        <v>0</v>
      </c>
      <c r="CI552" s="62">
        <v>0</v>
      </c>
      <c r="CJ552" s="62">
        <v>0</v>
      </c>
      <c r="CK552" s="62">
        <v>0</v>
      </c>
      <c r="CL552" s="62">
        <v>0</v>
      </c>
      <c r="CM552" s="62">
        <v>0</v>
      </c>
      <c r="CN552" s="62">
        <v>12.71</v>
      </c>
      <c r="CO552" s="62">
        <v>830</v>
      </c>
      <c r="CP552" s="62">
        <v>3.6462441712887323</v>
      </c>
      <c r="CQ552" s="62">
        <v>0</v>
      </c>
      <c r="CR552" s="62">
        <v>0</v>
      </c>
      <c r="CS552" s="62">
        <v>0</v>
      </c>
      <c r="CT552" s="62">
        <v>0</v>
      </c>
      <c r="CU552" s="62">
        <v>0</v>
      </c>
      <c r="CV552" s="62">
        <v>0</v>
      </c>
      <c r="CW552" s="62">
        <v>0</v>
      </c>
      <c r="CX552" s="62">
        <v>208000</v>
      </c>
      <c r="CY552" s="62">
        <v>1020.668663266996</v>
      </c>
      <c r="CZ552" s="62">
        <v>0</v>
      </c>
      <c r="DA552" s="62">
        <v>0</v>
      </c>
      <c r="DB552" s="62">
        <v>0</v>
      </c>
      <c r="DC552" s="62">
        <v>0</v>
      </c>
      <c r="DD552" s="62">
        <v>0</v>
      </c>
      <c r="DE552" s="62">
        <v>0</v>
      </c>
      <c r="DF552" s="62">
        <v>12.53</v>
      </c>
      <c r="DG552" s="62">
        <v>425</v>
      </c>
      <c r="DH552" s="62">
        <v>2.2984330486585987</v>
      </c>
      <c r="DI552" s="62">
        <v>0</v>
      </c>
      <c r="DJ552" s="62">
        <v>0</v>
      </c>
      <c r="DK552" s="62">
        <v>0</v>
      </c>
      <c r="DL552" s="62">
        <v>0</v>
      </c>
      <c r="DM552" s="62">
        <v>0</v>
      </c>
      <c r="DN552" s="62">
        <v>0</v>
      </c>
      <c r="DO552" s="62">
        <v>12.47</v>
      </c>
      <c r="DP552" s="62">
        <v>4025</v>
      </c>
      <c r="DQ552" s="62">
        <v>23.577758600504424</v>
      </c>
      <c r="DR552" s="62">
        <v>0</v>
      </c>
      <c r="DS552" s="62">
        <v>0</v>
      </c>
      <c r="DT552" s="62">
        <v>0</v>
      </c>
      <c r="DU552" s="62">
        <v>0</v>
      </c>
      <c r="DV552" s="62">
        <v>0</v>
      </c>
      <c r="DW552" s="62">
        <v>0</v>
      </c>
      <c r="DX552" s="62">
        <v>12.43</v>
      </c>
      <c r="DY552" s="62">
        <v>10</v>
      </c>
      <c r="DZ552" s="62">
        <v>6.2971905159247443E-2</v>
      </c>
      <c r="EA552" s="62"/>
      <c r="EB552" s="62"/>
      <c r="EC552" s="62"/>
      <c r="ED552" s="62"/>
      <c r="EE552" s="62"/>
      <c r="EF552" s="62"/>
      <c r="EG552" s="62">
        <v>12.36</v>
      </c>
      <c r="EH552" s="62">
        <v>54850</v>
      </c>
      <c r="EI552" s="62">
        <v>367.33655844189008</v>
      </c>
      <c r="EJ552" s="62"/>
      <c r="EK552" s="62">
        <v>0</v>
      </c>
      <c r="EL552" s="62">
        <v>0</v>
      </c>
      <c r="EM552" s="62">
        <v>0</v>
      </c>
      <c r="EN552" s="62">
        <v>0</v>
      </c>
      <c r="EO552" s="62">
        <v>0</v>
      </c>
      <c r="EP552" s="62">
        <v>12.34</v>
      </c>
      <c r="EQ552" s="62">
        <v>40</v>
      </c>
      <c r="ER552" s="62">
        <v>0.28246279562238347</v>
      </c>
      <c r="ES552" s="62">
        <v>12.34</v>
      </c>
      <c r="ET552" s="62">
        <v>17750</v>
      </c>
      <c r="EU552" s="62">
        <v>131.4705885853258</v>
      </c>
      <c r="EV552" s="62">
        <v>12.324</v>
      </c>
      <c r="EW552" s="62">
        <v>0</v>
      </c>
      <c r="EX552" s="62">
        <v>0</v>
      </c>
      <c r="EY552" s="62">
        <v>12.31</v>
      </c>
      <c r="EZ552" s="62">
        <v>22645</v>
      </c>
      <c r="FA552" s="62">
        <v>181.88663189908382</v>
      </c>
      <c r="FB552" s="62">
        <v>12.289</v>
      </c>
      <c r="FC552" s="62">
        <v>0</v>
      </c>
      <c r="FD552" s="62">
        <v>0</v>
      </c>
      <c r="FE552" s="62">
        <v>12.27</v>
      </c>
      <c r="FF552" s="62">
        <v>15</v>
      </c>
      <c r="FG552" s="62">
        <v>0.128407326673041</v>
      </c>
      <c r="FH552" s="62">
        <v>12.243</v>
      </c>
      <c r="FI552" s="62">
        <v>25</v>
      </c>
      <c r="FJ552" s="62">
        <v>0.22036670384659648</v>
      </c>
      <c r="FK552" s="62">
        <v>12.22</v>
      </c>
      <c r="FL552" s="76">
        <v>1775</v>
      </c>
      <c r="FM552" s="76">
        <v>16.046356210622893</v>
      </c>
      <c r="FN552" s="76">
        <v>12.17</v>
      </c>
      <c r="FO552" s="76">
        <v>10</v>
      </c>
      <c r="FP552" s="76">
        <v>9.255210115710491E-2</v>
      </c>
      <c r="FQ552" s="76">
        <v>12.16</v>
      </c>
      <c r="FR552" s="76">
        <v>595</v>
      </c>
      <c r="FS552" s="76">
        <v>5.611730617772853</v>
      </c>
      <c r="FT552" s="76">
        <v>12.138999999999999</v>
      </c>
      <c r="FU552" s="76">
        <v>0</v>
      </c>
      <c r="FV552" s="76">
        <v>0</v>
      </c>
      <c r="FW552" s="76">
        <v>12.12</v>
      </c>
      <c r="FX552" s="76">
        <v>103670</v>
      </c>
      <c r="FY552" s="76">
        <v>1012.0777807480231</v>
      </c>
      <c r="FZ552" s="76">
        <v>12.106</v>
      </c>
      <c r="GA552" s="76">
        <v>0</v>
      </c>
      <c r="GB552" s="76">
        <v>0</v>
      </c>
      <c r="GC552" s="62">
        <v>12.093999999999999</v>
      </c>
      <c r="GD552" s="62">
        <v>0</v>
      </c>
      <c r="GE552" s="62">
        <v>0</v>
      </c>
      <c r="GF552" s="62">
        <v>12.081</v>
      </c>
      <c r="GG552" s="62">
        <v>0</v>
      </c>
      <c r="GH552" s="62">
        <v>0</v>
      </c>
      <c r="GI552" s="62">
        <v>12.07</v>
      </c>
      <c r="GJ552" s="62">
        <v>235</v>
      </c>
      <c r="GK552" s="62">
        <v>2.4022543876359914</v>
      </c>
      <c r="GL552" s="62">
        <v>12.065</v>
      </c>
      <c r="GM552" s="62">
        <v>0</v>
      </c>
      <c r="GN552" s="62">
        <v>0</v>
      </c>
      <c r="GO552" s="62">
        <v>12.06</v>
      </c>
      <c r="GP552" s="62">
        <v>8265</v>
      </c>
      <c r="GQ552" s="62">
        <v>86.414771076105552</v>
      </c>
      <c r="GR552" s="62">
        <v>12.044</v>
      </c>
      <c r="GS552" s="62">
        <v>0</v>
      </c>
      <c r="GT552" s="62">
        <v>0</v>
      </c>
      <c r="GU552" s="62">
        <v>12.03</v>
      </c>
      <c r="GV552" s="62">
        <v>20</v>
      </c>
      <c r="GW552" s="62">
        <v>0.21086618413912403</v>
      </c>
      <c r="GX552" s="62">
        <v>12.025</v>
      </c>
      <c r="GY552" s="62">
        <v>0</v>
      </c>
      <c r="GZ552" s="62">
        <v>0</v>
      </c>
      <c r="HA552" s="62">
        <v>12.02</v>
      </c>
      <c r="HB552" s="62">
        <v>8420</v>
      </c>
      <c r="HC552" s="62">
        <v>88.261559902033255</v>
      </c>
      <c r="HD552" s="62">
        <v>12.02</v>
      </c>
      <c r="HE552" s="62">
        <v>0</v>
      </c>
      <c r="HF552" s="62">
        <v>0</v>
      </c>
      <c r="HG552" s="62">
        <v>0</v>
      </c>
      <c r="HH552" s="62">
        <v>0</v>
      </c>
      <c r="HI552" s="62">
        <v>0</v>
      </c>
      <c r="HJ552" s="62">
        <v>0</v>
      </c>
      <c r="HK552" s="62">
        <v>0</v>
      </c>
      <c r="HL552" s="62">
        <v>0</v>
      </c>
      <c r="HM552" s="62">
        <v>12.02</v>
      </c>
      <c r="HN552" s="62">
        <v>0</v>
      </c>
      <c r="HO552" s="62">
        <v>0</v>
      </c>
      <c r="HP552" s="62">
        <v>0</v>
      </c>
      <c r="HQ552" s="62">
        <v>0</v>
      </c>
      <c r="HR552" s="62">
        <v>0</v>
      </c>
    </row>
    <row r="553" spans="32:226" s="43" customFormat="1">
      <c r="AF553" s="54"/>
      <c r="AN553" s="43">
        <v>2.6951000000000001</v>
      </c>
      <c r="AS553" s="62">
        <v>42038</v>
      </c>
      <c r="AT553" s="62">
        <v>5441.2892980841207</v>
      </c>
      <c r="AU553" s="62">
        <v>12.5</v>
      </c>
      <c r="AV553" s="62">
        <v>320985</v>
      </c>
      <c r="AW553" s="62">
        <v>404.74040321578372</v>
      </c>
      <c r="AX553" s="62">
        <v>12.56</v>
      </c>
      <c r="AY553" s="62">
        <v>60250</v>
      </c>
      <c r="AZ553" s="62">
        <v>92.200865375687542</v>
      </c>
      <c r="BA553" s="62">
        <v>12.73</v>
      </c>
      <c r="BB553" s="62">
        <v>12220</v>
      </c>
      <c r="BC553" s="62">
        <v>24.484112814914162</v>
      </c>
      <c r="BD553" s="62">
        <v>12.692</v>
      </c>
      <c r="BE553" s="62">
        <v>1260</v>
      </c>
      <c r="BF553" s="62">
        <v>2.2284911871638431</v>
      </c>
      <c r="BG553" s="62">
        <v>12.76</v>
      </c>
      <c r="BH553" s="62">
        <v>0</v>
      </c>
      <c r="BI553" s="62">
        <v>0</v>
      </c>
      <c r="BJ553" s="62">
        <v>12.752000000000001</v>
      </c>
      <c r="BK553" s="62">
        <v>455</v>
      </c>
      <c r="BL553" s="62">
        <v>1.1144631536793126</v>
      </c>
      <c r="BM553" s="62">
        <v>12.76</v>
      </c>
      <c r="BN553" s="62">
        <v>230080</v>
      </c>
      <c r="BO553" s="62">
        <v>616.86336650115072</v>
      </c>
      <c r="BP553" s="62">
        <v>12.763999999999999</v>
      </c>
      <c r="BQ553" s="62">
        <v>0</v>
      </c>
      <c r="BR553" s="62">
        <v>0</v>
      </c>
      <c r="BS553" s="62">
        <v>12.766999999999999</v>
      </c>
      <c r="BT553" s="62">
        <v>0</v>
      </c>
      <c r="BU553" s="62">
        <v>0</v>
      </c>
      <c r="BV553" s="62">
        <v>12.77</v>
      </c>
      <c r="BW553" s="62">
        <v>19165</v>
      </c>
      <c r="BX553" s="62">
        <v>63.193699272185199</v>
      </c>
      <c r="BY553" s="62">
        <v>0</v>
      </c>
      <c r="BZ553" s="62">
        <v>0</v>
      </c>
      <c r="CA553" s="62">
        <v>0</v>
      </c>
      <c r="CB553" s="62">
        <v>12.749000000000001</v>
      </c>
      <c r="CC553" s="62">
        <v>0</v>
      </c>
      <c r="CD553" s="62">
        <v>0</v>
      </c>
      <c r="CE553" s="62">
        <v>12.74</v>
      </c>
      <c r="CF553" s="62">
        <v>29795</v>
      </c>
      <c r="CG553" s="62">
        <v>116.12188311307412</v>
      </c>
      <c r="CH553" s="62">
        <v>0</v>
      </c>
      <c r="CI553" s="62">
        <v>0</v>
      </c>
      <c r="CJ553" s="62">
        <v>0</v>
      </c>
      <c r="CK553" s="62">
        <v>0</v>
      </c>
      <c r="CL553" s="62">
        <v>0</v>
      </c>
      <c r="CM553" s="62">
        <v>0</v>
      </c>
      <c r="CN553" s="62">
        <v>12.66</v>
      </c>
      <c r="CO553" s="62">
        <v>2740</v>
      </c>
      <c r="CP553" s="62">
        <v>12.283146676849922</v>
      </c>
      <c r="CQ553" s="62">
        <v>0</v>
      </c>
      <c r="CR553" s="62">
        <v>0</v>
      </c>
      <c r="CS553" s="62">
        <v>0</v>
      </c>
      <c r="CT553" s="62">
        <v>0</v>
      </c>
      <c r="CU553" s="62">
        <v>0</v>
      </c>
      <c r="CV553" s="62">
        <v>0</v>
      </c>
      <c r="CW553" s="62">
        <v>0</v>
      </c>
      <c r="CX553" s="62">
        <v>320985</v>
      </c>
      <c r="CY553" s="62">
        <v>1608.6513231432089</v>
      </c>
      <c r="CZ553" s="62">
        <v>0</v>
      </c>
      <c r="DA553" s="62">
        <v>0</v>
      </c>
      <c r="DB553" s="62">
        <v>0</v>
      </c>
      <c r="DC553" s="62">
        <v>0</v>
      </c>
      <c r="DD553" s="62">
        <v>0</v>
      </c>
      <c r="DE553" s="62">
        <v>0</v>
      </c>
      <c r="DF553" s="62">
        <v>12.45</v>
      </c>
      <c r="DG553" s="62">
        <v>5</v>
      </c>
      <c r="DH553" s="62">
        <v>2.7607650873283162E-2</v>
      </c>
      <c r="DI553" s="62">
        <v>0</v>
      </c>
      <c r="DJ553" s="62">
        <v>0</v>
      </c>
      <c r="DK553" s="62">
        <v>0</v>
      </c>
      <c r="DL553" s="62">
        <v>0</v>
      </c>
      <c r="DM553" s="62">
        <v>0</v>
      </c>
      <c r="DN553" s="62">
        <v>0</v>
      </c>
      <c r="DO553" s="62">
        <v>12.39</v>
      </c>
      <c r="DP553" s="62">
        <v>4750</v>
      </c>
      <c r="DQ553" s="62">
        <v>28.408093589918284</v>
      </c>
      <c r="DR553" s="62">
        <v>0</v>
      </c>
      <c r="DS553" s="62">
        <v>0</v>
      </c>
      <c r="DT553" s="62">
        <v>0</v>
      </c>
      <c r="DU553" s="62">
        <v>0</v>
      </c>
      <c r="DV553" s="62">
        <v>0</v>
      </c>
      <c r="DW553" s="62">
        <v>0</v>
      </c>
      <c r="DX553" s="62">
        <v>12.34</v>
      </c>
      <c r="DY553" s="62">
        <v>110</v>
      </c>
      <c r="DZ553" s="62">
        <v>0.70746179968942358</v>
      </c>
      <c r="EA553" s="62"/>
      <c r="EB553" s="62"/>
      <c r="EC553" s="62"/>
      <c r="ED553" s="62"/>
      <c r="EE553" s="62"/>
      <c r="EF553" s="62"/>
      <c r="EG553" s="62">
        <v>12.28</v>
      </c>
      <c r="EH553" s="62">
        <v>103105</v>
      </c>
      <c r="EI553" s="62">
        <v>705.03677156257095</v>
      </c>
      <c r="EJ553" s="62"/>
      <c r="EK553" s="62">
        <v>0</v>
      </c>
      <c r="EL553" s="62">
        <v>0</v>
      </c>
      <c r="EM553" s="62">
        <v>0</v>
      </c>
      <c r="EN553" s="62">
        <v>0</v>
      </c>
      <c r="EO553" s="62">
        <v>0</v>
      </c>
      <c r="EP553" s="62">
        <v>12.25</v>
      </c>
      <c r="EQ553" s="62">
        <v>130</v>
      </c>
      <c r="ER553" s="62">
        <v>0.93773139885585033</v>
      </c>
      <c r="ES553" s="62">
        <v>12.25</v>
      </c>
      <c r="ET553" s="62">
        <v>5510</v>
      </c>
      <c r="EU553" s="62">
        <v>41.692895624111209</v>
      </c>
      <c r="EV553" s="62">
        <v>12.239000000000001</v>
      </c>
      <c r="EW553" s="62">
        <v>0</v>
      </c>
      <c r="EX553" s="62">
        <v>0</v>
      </c>
      <c r="EY553" s="62">
        <v>12.23</v>
      </c>
      <c r="EZ553" s="62">
        <v>25110</v>
      </c>
      <c r="FA553" s="62">
        <v>206.00401710758422</v>
      </c>
      <c r="FB553" s="62">
        <v>12.209</v>
      </c>
      <c r="FC553" s="62">
        <v>0</v>
      </c>
      <c r="FD553" s="62">
        <v>0</v>
      </c>
      <c r="FE553" s="62">
        <v>12.19</v>
      </c>
      <c r="FF553" s="62">
        <v>5</v>
      </c>
      <c r="FG553" s="62">
        <v>4.3729223281031251E-2</v>
      </c>
      <c r="FH553" s="62">
        <v>12.153</v>
      </c>
      <c r="FI553" s="62">
        <v>0</v>
      </c>
      <c r="FJ553" s="62">
        <v>0</v>
      </c>
      <c r="FK553" s="62">
        <v>12.12</v>
      </c>
      <c r="FL553" s="76">
        <v>1315</v>
      </c>
      <c r="FM553" s="76">
        <v>12.161380253072615</v>
      </c>
      <c r="FN553" s="76">
        <v>12.099</v>
      </c>
      <c r="FO553" s="76">
        <v>0</v>
      </c>
      <c r="FP553" s="76">
        <v>0</v>
      </c>
      <c r="FQ553" s="76">
        <v>12.08</v>
      </c>
      <c r="FR553" s="76">
        <v>5</v>
      </c>
      <c r="FS553" s="76">
        <v>4.8205195911070892E-2</v>
      </c>
      <c r="FT553" s="76">
        <v>12.038</v>
      </c>
      <c r="FU553" s="76">
        <v>0</v>
      </c>
      <c r="FV553" s="76">
        <v>0</v>
      </c>
      <c r="FW553" s="76">
        <v>12</v>
      </c>
      <c r="FX553" s="76">
        <v>130180</v>
      </c>
      <c r="FY553" s="76">
        <v>1302.7102936730992</v>
      </c>
      <c r="FZ553" s="76">
        <v>11.992000000000001</v>
      </c>
      <c r="GA553" s="76">
        <v>0</v>
      </c>
      <c r="GB553" s="76">
        <v>0</v>
      </c>
      <c r="GC553" s="62">
        <v>11.984</v>
      </c>
      <c r="GD553" s="62">
        <v>0</v>
      </c>
      <c r="GE553" s="62">
        <v>0</v>
      </c>
      <c r="GF553" s="62">
        <v>11.977</v>
      </c>
      <c r="GG553" s="62">
        <v>0</v>
      </c>
      <c r="GH553" s="62">
        <v>0</v>
      </c>
      <c r="GI553" s="62">
        <v>11.97</v>
      </c>
      <c r="GJ553" s="62">
        <v>370</v>
      </c>
      <c r="GK553" s="62">
        <v>3.8753188874509767</v>
      </c>
      <c r="GL553" s="62">
        <v>11.959</v>
      </c>
      <c r="GM553" s="62">
        <v>0</v>
      </c>
      <c r="GN553" s="62">
        <v>0</v>
      </c>
      <c r="GO553" s="62">
        <v>11.95</v>
      </c>
      <c r="GP553" s="62">
        <v>6945</v>
      </c>
      <c r="GQ553" s="62">
        <v>74.519725754889691</v>
      </c>
      <c r="GR553" s="62">
        <v>11.939</v>
      </c>
      <c r="GS553" s="62">
        <v>0</v>
      </c>
      <c r="GT553" s="62">
        <v>0</v>
      </c>
      <c r="GU553" s="62">
        <v>11.93</v>
      </c>
      <c r="GV553" s="62">
        <v>80</v>
      </c>
      <c r="GW553" s="62">
        <v>0.86563866907266929</v>
      </c>
      <c r="GX553" s="62">
        <v>11.925000000000001</v>
      </c>
      <c r="GY553" s="62">
        <v>0</v>
      </c>
      <c r="GZ553" s="62">
        <v>0</v>
      </c>
      <c r="HA553" s="62">
        <v>11.92</v>
      </c>
      <c r="HB553" s="62">
        <v>11365</v>
      </c>
      <c r="HC553" s="62">
        <v>122.36867324004194</v>
      </c>
      <c r="HD553" s="62">
        <v>11.92</v>
      </c>
      <c r="HE553" s="62">
        <v>0</v>
      </c>
      <c r="HF553" s="62">
        <v>0</v>
      </c>
      <c r="HG553" s="62">
        <v>0</v>
      </c>
      <c r="HH553" s="62">
        <v>0</v>
      </c>
      <c r="HI553" s="62">
        <v>0</v>
      </c>
      <c r="HJ553" s="62">
        <v>0</v>
      </c>
      <c r="HK553" s="62">
        <v>0</v>
      </c>
      <c r="HL553" s="62">
        <v>0</v>
      </c>
      <c r="HM553" s="62">
        <v>11.92</v>
      </c>
      <c r="HN553" s="62">
        <v>0</v>
      </c>
      <c r="HO553" s="62">
        <v>0</v>
      </c>
      <c r="HP553" s="62">
        <v>0</v>
      </c>
      <c r="HQ553" s="62">
        <v>0</v>
      </c>
      <c r="HR553" s="62">
        <v>0</v>
      </c>
    </row>
    <row r="554" spans="32:226" s="43" customFormat="1">
      <c r="AF554" s="54"/>
      <c r="AN554" s="43">
        <v>2.7273999999999998</v>
      </c>
      <c r="AS554" s="62">
        <v>42037</v>
      </c>
      <c r="AT554" s="62">
        <v>4289.3243441686818</v>
      </c>
      <c r="AU554" s="62">
        <v>12.62</v>
      </c>
      <c r="AV554" s="62">
        <v>218230</v>
      </c>
      <c r="AW554" s="62">
        <v>274.06762037404371</v>
      </c>
      <c r="AX554" s="62">
        <v>12.61</v>
      </c>
      <c r="AY554" s="62">
        <v>98845</v>
      </c>
      <c r="AZ554" s="62">
        <v>150.50626443710152</v>
      </c>
      <c r="BA554" s="62">
        <v>12.78</v>
      </c>
      <c r="BB554" s="62">
        <v>4050</v>
      </c>
      <c r="BC554" s="62">
        <v>8.0570471728299609</v>
      </c>
      <c r="BD554" s="62">
        <v>12.742000000000001</v>
      </c>
      <c r="BE554" s="62">
        <v>0</v>
      </c>
      <c r="BF554" s="62">
        <v>0</v>
      </c>
      <c r="BG554" s="62">
        <v>12.808999999999999</v>
      </c>
      <c r="BH554" s="62">
        <v>0</v>
      </c>
      <c r="BI554" s="62">
        <v>0</v>
      </c>
      <c r="BJ554" s="62">
        <v>12.83</v>
      </c>
      <c r="BK554" s="62">
        <v>0</v>
      </c>
      <c r="BL554" s="62">
        <v>0</v>
      </c>
      <c r="BM554" s="62">
        <v>12.85</v>
      </c>
      <c r="BN554" s="62">
        <v>316010</v>
      </c>
      <c r="BO554" s="62">
        <v>839.18870743424316</v>
      </c>
      <c r="BP554" s="62">
        <v>12.853999999999999</v>
      </c>
      <c r="BQ554" s="62">
        <v>0</v>
      </c>
      <c r="BR554" s="62">
        <v>0</v>
      </c>
      <c r="BS554" s="62">
        <v>12.856999999999999</v>
      </c>
      <c r="BT554" s="62">
        <v>0</v>
      </c>
      <c r="BU554" s="62">
        <v>0</v>
      </c>
      <c r="BV554" s="62">
        <v>12.86</v>
      </c>
      <c r="BW554" s="62">
        <v>9745</v>
      </c>
      <c r="BX554" s="62">
        <v>31.791730621309</v>
      </c>
      <c r="BY554" s="62">
        <v>0</v>
      </c>
      <c r="BZ554" s="62">
        <v>0</v>
      </c>
      <c r="CA554" s="62">
        <v>0</v>
      </c>
      <c r="CB554" s="62">
        <v>0</v>
      </c>
      <c r="CC554" s="62">
        <v>0</v>
      </c>
      <c r="CD554" s="62">
        <v>0</v>
      </c>
      <c r="CE554" s="62">
        <v>12.86</v>
      </c>
      <c r="CF554" s="62">
        <v>20805</v>
      </c>
      <c r="CG554" s="62">
        <v>80.10789297487031</v>
      </c>
      <c r="CH554" s="62">
        <v>0</v>
      </c>
      <c r="CI554" s="62">
        <v>0</v>
      </c>
      <c r="CJ554" s="62">
        <v>0</v>
      </c>
      <c r="CK554" s="62">
        <v>0</v>
      </c>
      <c r="CL554" s="62">
        <v>0</v>
      </c>
      <c r="CM554" s="62">
        <v>0</v>
      </c>
      <c r="CN554" s="62">
        <v>12.78</v>
      </c>
      <c r="CO554" s="62">
        <v>595</v>
      </c>
      <c r="CP554" s="62">
        <v>2.6333180347550882</v>
      </c>
      <c r="CQ554" s="62">
        <v>0</v>
      </c>
      <c r="CR554" s="62">
        <v>0</v>
      </c>
      <c r="CS554" s="62">
        <v>0</v>
      </c>
      <c r="CT554" s="62">
        <v>0</v>
      </c>
      <c r="CU554" s="62">
        <v>0</v>
      </c>
      <c r="CV554" s="62">
        <v>0</v>
      </c>
      <c r="CW554" s="62">
        <v>0</v>
      </c>
      <c r="CX554" s="62">
        <v>218230</v>
      </c>
      <c r="CY554" s="62">
        <v>1079.1343446100796</v>
      </c>
      <c r="CZ554" s="62">
        <v>0</v>
      </c>
      <c r="DA554" s="62">
        <v>0</v>
      </c>
      <c r="DB554" s="62">
        <v>0</v>
      </c>
      <c r="DC554" s="62">
        <v>0</v>
      </c>
      <c r="DD554" s="62">
        <v>0</v>
      </c>
      <c r="DE554" s="62">
        <v>0</v>
      </c>
      <c r="DF554" s="62">
        <v>12.56</v>
      </c>
      <c r="DG554" s="62">
        <v>775</v>
      </c>
      <c r="DH554" s="62">
        <v>4.2212665427483689</v>
      </c>
      <c r="DI554" s="62">
        <v>0</v>
      </c>
      <c r="DJ554" s="62">
        <v>0</v>
      </c>
      <c r="DK554" s="62">
        <v>0</v>
      </c>
      <c r="DL554" s="62">
        <v>0</v>
      </c>
      <c r="DM554" s="62">
        <v>0</v>
      </c>
      <c r="DN554" s="62">
        <v>0</v>
      </c>
      <c r="DO554" s="62">
        <v>12.5</v>
      </c>
      <c r="DP554" s="62">
        <v>605</v>
      </c>
      <c r="DQ554" s="62">
        <v>3.5678140167079535</v>
      </c>
      <c r="DR554" s="62">
        <v>0</v>
      </c>
      <c r="DS554" s="62">
        <v>0</v>
      </c>
      <c r="DT554" s="62">
        <v>0</v>
      </c>
      <c r="DU554" s="62">
        <v>0</v>
      </c>
      <c r="DV554" s="62">
        <v>0</v>
      </c>
      <c r="DW554" s="62">
        <v>0</v>
      </c>
      <c r="DX554" s="62">
        <v>12.46</v>
      </c>
      <c r="DY554" s="62">
        <v>120</v>
      </c>
      <c r="DZ554" s="62">
        <v>0.76045261844569134</v>
      </c>
      <c r="EA554" s="62"/>
      <c r="EB554" s="62"/>
      <c r="EC554" s="62"/>
      <c r="ED554" s="62"/>
      <c r="EE554" s="62"/>
      <c r="EF554" s="62"/>
      <c r="EG554" s="62">
        <v>12.42</v>
      </c>
      <c r="EH554" s="62">
        <v>65380</v>
      </c>
      <c r="EI554" s="62">
        <v>440.03766633687604</v>
      </c>
      <c r="EJ554" s="62"/>
      <c r="EK554" s="62">
        <v>0</v>
      </c>
      <c r="EL554" s="62">
        <v>0</v>
      </c>
      <c r="EM554" s="62">
        <v>0</v>
      </c>
      <c r="EN554" s="62">
        <v>0</v>
      </c>
      <c r="EO554" s="62">
        <v>0</v>
      </c>
      <c r="EP554" s="62">
        <v>12.39</v>
      </c>
      <c r="EQ554" s="62">
        <v>360</v>
      </c>
      <c r="ER554" s="62">
        <v>2.5548971670722187</v>
      </c>
      <c r="ES554" s="62">
        <v>12.38</v>
      </c>
      <c r="ET554" s="62">
        <v>5205</v>
      </c>
      <c r="EU554" s="62">
        <v>38.749020639679813</v>
      </c>
      <c r="EV554" s="62">
        <v>12.335000000000001</v>
      </c>
      <c r="EW554" s="62">
        <v>0</v>
      </c>
      <c r="EX554" s="62">
        <v>0</v>
      </c>
      <c r="EY554" s="62">
        <v>12.34</v>
      </c>
      <c r="EZ554" s="62">
        <v>23355</v>
      </c>
      <c r="FA554" s="62">
        <v>188.53822960311365</v>
      </c>
      <c r="FB554" s="62">
        <v>12.3</v>
      </c>
      <c r="FC554" s="62">
        <v>0</v>
      </c>
      <c r="FD554" s="62">
        <v>0</v>
      </c>
      <c r="FE554" s="62">
        <v>12.29</v>
      </c>
      <c r="FF554" s="62">
        <v>60</v>
      </c>
      <c r="FG554" s="62">
        <v>0.5162905876343592</v>
      </c>
      <c r="FH554" s="62">
        <v>12.23</v>
      </c>
      <c r="FI554" s="62">
        <v>150</v>
      </c>
      <c r="FJ554" s="62">
        <v>1.3310597180545611</v>
      </c>
      <c r="FK554" s="62">
        <v>12.22</v>
      </c>
      <c r="FL554" s="76">
        <v>1945</v>
      </c>
      <c r="FM554" s="76">
        <v>17.687905676551239</v>
      </c>
      <c r="FN554" s="76">
        <v>12.194000000000001</v>
      </c>
      <c r="FO554" s="76">
        <v>0</v>
      </c>
      <c r="FP554" s="76">
        <v>0</v>
      </c>
      <c r="FQ554" s="76">
        <v>12.17</v>
      </c>
      <c r="FR554" s="76">
        <v>5</v>
      </c>
      <c r="FS554" s="76">
        <v>4.7404478101331013E-2</v>
      </c>
      <c r="FT554" s="76">
        <v>12.122</v>
      </c>
      <c r="FU554" s="76">
        <v>0</v>
      </c>
      <c r="FV554" s="76">
        <v>0</v>
      </c>
      <c r="FW554" s="76">
        <v>12.08</v>
      </c>
      <c r="FX554" s="76">
        <v>100880</v>
      </c>
      <c r="FY554" s="76">
        <v>992.87802249906804</v>
      </c>
      <c r="FZ554" s="76">
        <v>12.068</v>
      </c>
      <c r="GA554" s="76">
        <v>0</v>
      </c>
      <c r="GB554" s="76">
        <v>0</v>
      </c>
      <c r="GC554" s="62">
        <v>12.055999999999999</v>
      </c>
      <c r="GD554" s="62">
        <v>0</v>
      </c>
      <c r="GE554" s="62">
        <v>0</v>
      </c>
      <c r="GF554" s="62">
        <v>12.045</v>
      </c>
      <c r="GG554" s="62">
        <v>0</v>
      </c>
      <c r="GH554" s="62">
        <v>0</v>
      </c>
      <c r="GI554" s="62">
        <v>12.035</v>
      </c>
      <c r="GJ554" s="62">
        <v>355</v>
      </c>
      <c r="GK554" s="62">
        <v>3.6578706367204137</v>
      </c>
      <c r="GL554" s="62">
        <v>12.026999999999999</v>
      </c>
      <c r="GM554" s="62">
        <v>0</v>
      </c>
      <c r="GN554" s="62">
        <v>0</v>
      </c>
      <c r="GO554" s="62">
        <v>12.02</v>
      </c>
      <c r="GP554" s="62">
        <v>7240</v>
      </c>
      <c r="GQ554" s="62">
        <v>76.344347755234523</v>
      </c>
      <c r="GR554" s="62">
        <v>12.010999999999999</v>
      </c>
      <c r="GS554" s="62">
        <v>0</v>
      </c>
      <c r="GT554" s="62">
        <v>0</v>
      </c>
      <c r="GU554" s="62">
        <v>12.003</v>
      </c>
      <c r="GV554" s="62">
        <v>75</v>
      </c>
      <c r="GW554" s="62">
        <v>0.79678227141295443</v>
      </c>
      <c r="GX554" s="62">
        <v>11.997</v>
      </c>
      <c r="GY554" s="62">
        <v>0</v>
      </c>
      <c r="GZ554" s="62">
        <v>0</v>
      </c>
      <c r="HA554" s="62">
        <v>11.99</v>
      </c>
      <c r="HB554" s="62">
        <v>4935</v>
      </c>
      <c r="HC554" s="62">
        <v>52.148387962030007</v>
      </c>
      <c r="HD554" s="62">
        <v>11.99</v>
      </c>
      <c r="HE554" s="62">
        <v>0</v>
      </c>
      <c r="HF554" s="62">
        <v>0</v>
      </c>
      <c r="HG554" s="62">
        <v>0</v>
      </c>
      <c r="HH554" s="62">
        <v>0</v>
      </c>
      <c r="HI554" s="62">
        <v>0</v>
      </c>
      <c r="HJ554" s="62">
        <v>0</v>
      </c>
      <c r="HK554" s="62">
        <v>0</v>
      </c>
      <c r="HL554" s="62">
        <v>0</v>
      </c>
      <c r="HM554" s="62">
        <v>11.99</v>
      </c>
      <c r="HN554" s="62">
        <v>0</v>
      </c>
      <c r="HO554" s="62">
        <v>0</v>
      </c>
      <c r="HP554" s="62">
        <v>0</v>
      </c>
      <c r="HQ554" s="62">
        <v>0</v>
      </c>
      <c r="HR554" s="62">
        <v>0</v>
      </c>
    </row>
    <row r="555" spans="32:226" s="43" customFormat="1">
      <c r="AF555" s="54"/>
      <c r="AN555" s="43">
        <v>2.6829000000000001</v>
      </c>
      <c r="AS555" s="62">
        <v>42034</v>
      </c>
      <c r="AT555" s="62">
        <v>6122.8914928412432</v>
      </c>
      <c r="AU555" s="62">
        <v>12.47</v>
      </c>
      <c r="AV555" s="62">
        <v>328105</v>
      </c>
      <c r="AW555" s="62">
        <v>423.59235895336394</v>
      </c>
      <c r="AX555" s="62">
        <v>12.52</v>
      </c>
      <c r="AY555" s="62">
        <v>68095</v>
      </c>
      <c r="AZ555" s="62">
        <v>106.32518817007792</v>
      </c>
      <c r="BA555" s="62">
        <v>12.71</v>
      </c>
      <c r="BB555" s="62">
        <v>17260</v>
      </c>
      <c r="BC555" s="62">
        <v>35.135081592192137</v>
      </c>
      <c r="BD555" s="62">
        <v>0</v>
      </c>
      <c r="BE555" s="62">
        <v>0</v>
      </c>
      <c r="BF555" s="62">
        <v>0</v>
      </c>
      <c r="BG555" s="62">
        <v>0</v>
      </c>
      <c r="BH555" s="62">
        <v>0</v>
      </c>
      <c r="BI555" s="62">
        <v>0</v>
      </c>
      <c r="BJ555" s="62">
        <v>0</v>
      </c>
      <c r="BK555" s="62">
        <v>0</v>
      </c>
      <c r="BL555" s="62">
        <v>0</v>
      </c>
      <c r="BM555" s="62">
        <v>12.75</v>
      </c>
      <c r="BN555" s="62">
        <v>391205</v>
      </c>
      <c r="BO555" s="62">
        <v>1061.9921302581395</v>
      </c>
      <c r="BP555" s="62">
        <v>0</v>
      </c>
      <c r="BQ555" s="62">
        <v>0</v>
      </c>
      <c r="BR555" s="62">
        <v>0</v>
      </c>
      <c r="BS555" s="62">
        <v>0</v>
      </c>
      <c r="BT555" s="62">
        <v>0</v>
      </c>
      <c r="BU555" s="62">
        <v>0</v>
      </c>
      <c r="BV555" s="62">
        <v>12.74</v>
      </c>
      <c r="BW555" s="62">
        <v>20065</v>
      </c>
      <c r="BX555" s="62">
        <v>66.89514171844877</v>
      </c>
      <c r="BY555" s="62">
        <v>0</v>
      </c>
      <c r="BZ555" s="62">
        <v>0</v>
      </c>
      <c r="CA555" s="62">
        <v>0</v>
      </c>
      <c r="CB555" s="62">
        <v>0</v>
      </c>
      <c r="CC555" s="62">
        <v>0</v>
      </c>
      <c r="CD555" s="62">
        <v>0</v>
      </c>
      <c r="CE555" s="62">
        <v>12.7</v>
      </c>
      <c r="CF555" s="62">
        <v>16380</v>
      </c>
      <c r="CG555" s="62">
        <v>64.486161466833266</v>
      </c>
      <c r="CH555" s="62">
        <v>0</v>
      </c>
      <c r="CI555" s="62">
        <v>0</v>
      </c>
      <c r="CJ555" s="62">
        <v>0</v>
      </c>
      <c r="CK555" s="62">
        <v>0</v>
      </c>
      <c r="CL555" s="62">
        <v>0</v>
      </c>
      <c r="CM555" s="62">
        <v>0</v>
      </c>
      <c r="CN555" s="62">
        <v>12.59</v>
      </c>
      <c r="CO555" s="62">
        <v>2490</v>
      </c>
      <c r="CP555" s="62">
        <v>11.274849819423354</v>
      </c>
      <c r="CQ555" s="62">
        <v>0</v>
      </c>
      <c r="CR555" s="62">
        <v>0</v>
      </c>
      <c r="CS555" s="62">
        <v>0</v>
      </c>
      <c r="CT555" s="62">
        <v>0</v>
      </c>
      <c r="CU555" s="62">
        <v>0</v>
      </c>
      <c r="CV555" s="62">
        <v>0</v>
      </c>
      <c r="CW555" s="62">
        <v>0</v>
      </c>
      <c r="CX555" s="62">
        <v>328105</v>
      </c>
      <c r="CY555" s="62">
        <v>1658.4444562147364</v>
      </c>
      <c r="CZ555" s="62">
        <v>0</v>
      </c>
      <c r="DA555" s="62">
        <v>0</v>
      </c>
      <c r="DB555" s="62">
        <v>0</v>
      </c>
      <c r="DC555" s="62">
        <v>0</v>
      </c>
      <c r="DD555" s="62">
        <v>0</v>
      </c>
      <c r="DE555" s="62">
        <v>0</v>
      </c>
      <c r="DF555" s="62">
        <v>12.39</v>
      </c>
      <c r="DG555" s="62">
        <v>1765</v>
      </c>
      <c r="DH555" s="62">
        <v>9.8333131094635089</v>
      </c>
      <c r="DI555" s="62">
        <v>0</v>
      </c>
      <c r="DJ555" s="62">
        <v>0</v>
      </c>
      <c r="DK555" s="62">
        <v>0</v>
      </c>
      <c r="DL555" s="62">
        <v>0</v>
      </c>
      <c r="DM555" s="62">
        <v>0</v>
      </c>
      <c r="DN555" s="62">
        <v>0</v>
      </c>
      <c r="DO555" s="62">
        <v>12.34</v>
      </c>
      <c r="DP555" s="62">
        <v>2075</v>
      </c>
      <c r="DQ555" s="62">
        <v>12.514918941011615</v>
      </c>
      <c r="DR555" s="62">
        <v>0</v>
      </c>
      <c r="DS555" s="62">
        <v>0</v>
      </c>
      <c r="DT555" s="62">
        <v>0</v>
      </c>
      <c r="DU555" s="62">
        <v>0</v>
      </c>
      <c r="DV555" s="62">
        <v>0</v>
      </c>
      <c r="DW555" s="62">
        <v>0</v>
      </c>
      <c r="DX555" s="62">
        <v>12.26</v>
      </c>
      <c r="DY555" s="62">
        <v>575</v>
      </c>
      <c r="DZ555" s="62">
        <v>3.7323105301261217</v>
      </c>
      <c r="EA555" s="62"/>
      <c r="EB555" s="62"/>
      <c r="EC555" s="62"/>
      <c r="ED555" s="62"/>
      <c r="EE555" s="62"/>
      <c r="EF555" s="62"/>
      <c r="EG555" s="62">
        <v>12.23</v>
      </c>
      <c r="EH555" s="62">
        <v>74395</v>
      </c>
      <c r="EI555" s="62">
        <v>512.85121105132305</v>
      </c>
      <c r="EJ555" s="62"/>
      <c r="EK555" s="62">
        <v>0</v>
      </c>
      <c r="EL555" s="62">
        <v>0</v>
      </c>
      <c r="EM555" s="62">
        <v>0</v>
      </c>
      <c r="EN555" s="62">
        <v>0</v>
      </c>
      <c r="EO555" s="62">
        <v>0</v>
      </c>
      <c r="EP555" s="62">
        <v>12.2</v>
      </c>
      <c r="EQ555" s="62">
        <v>1855</v>
      </c>
      <c r="ER555" s="62">
        <v>13.48810124313942</v>
      </c>
      <c r="ES555" s="62">
        <v>12.2</v>
      </c>
      <c r="ET555" s="62">
        <v>4475</v>
      </c>
      <c r="EU555" s="62">
        <v>34.130500985912207</v>
      </c>
      <c r="EV555" s="62">
        <v>12.15</v>
      </c>
      <c r="EW555" s="62">
        <v>260</v>
      </c>
      <c r="EX555" s="62">
        <v>2.074317822557405</v>
      </c>
      <c r="EY555" s="62">
        <v>12.15</v>
      </c>
      <c r="EZ555" s="62">
        <v>45945</v>
      </c>
      <c r="FA555" s="62">
        <v>380.40086945862072</v>
      </c>
      <c r="FB555" s="62">
        <v>12.124000000000001</v>
      </c>
      <c r="FC555" s="62">
        <v>75</v>
      </c>
      <c r="FD555" s="62">
        <v>0.64228191897144782</v>
      </c>
      <c r="FE555" s="62">
        <v>12.1</v>
      </c>
      <c r="FF555" s="62">
        <v>105</v>
      </c>
      <c r="FG555" s="62">
        <v>0.92731637062940653</v>
      </c>
      <c r="FH555" s="62">
        <v>12.02</v>
      </c>
      <c r="FI555" s="62">
        <v>120</v>
      </c>
      <c r="FJ555" s="62">
        <v>1.0944457856834129</v>
      </c>
      <c r="FK555" s="62">
        <v>12.02</v>
      </c>
      <c r="FL555" s="76">
        <v>2610</v>
      </c>
      <c r="FM555" s="76">
        <v>24.392892674245765</v>
      </c>
      <c r="FN555" s="76">
        <v>12.009</v>
      </c>
      <c r="FO555" s="76">
        <v>65</v>
      </c>
      <c r="FP555" s="76">
        <v>0.62081143277435391</v>
      </c>
      <c r="FQ555" s="76">
        <v>12</v>
      </c>
      <c r="FR555" s="76">
        <v>85</v>
      </c>
      <c r="FS555" s="76">
        <v>0.82744780031687359</v>
      </c>
      <c r="FT555" s="76">
        <v>11.942</v>
      </c>
      <c r="FU555" s="76">
        <v>70</v>
      </c>
      <c r="FV555" s="76">
        <v>0.69588700760278988</v>
      </c>
      <c r="FW555" s="76">
        <v>11.89</v>
      </c>
      <c r="FX555" s="76">
        <v>154625</v>
      </c>
      <c r="FY555" s="76">
        <v>1565.632727263976</v>
      </c>
      <c r="FZ555" s="76">
        <v>11.882</v>
      </c>
      <c r="GA555" s="76">
        <v>10</v>
      </c>
      <c r="GB555" s="76">
        <v>0.10263705647787935</v>
      </c>
      <c r="GC555" s="62">
        <v>11.875</v>
      </c>
      <c r="GD555" s="62">
        <v>0</v>
      </c>
      <c r="GE555" s="62">
        <v>0</v>
      </c>
      <c r="GF555" s="62">
        <v>11.868</v>
      </c>
      <c r="GG555" s="62">
        <v>0</v>
      </c>
      <c r="GH555" s="62">
        <v>0</v>
      </c>
      <c r="GI555" s="62">
        <v>11.861000000000001</v>
      </c>
      <c r="GJ555" s="62">
        <v>295</v>
      </c>
      <c r="GK555" s="62">
        <v>3.1285702817747429</v>
      </c>
      <c r="GL555" s="62">
        <v>11.85</v>
      </c>
      <c r="GM555" s="62">
        <v>0</v>
      </c>
      <c r="GN555" s="62">
        <v>0</v>
      </c>
      <c r="GO555" s="62">
        <v>11.84</v>
      </c>
      <c r="GP555" s="62">
        <v>5715</v>
      </c>
      <c r="GQ555" s="62">
        <v>62.148010570114991</v>
      </c>
      <c r="GR555" s="62">
        <v>11.823</v>
      </c>
      <c r="GS555" s="62">
        <v>0</v>
      </c>
      <c r="GT555" s="62">
        <v>0</v>
      </c>
      <c r="GU555" s="62">
        <v>11.807</v>
      </c>
      <c r="GV555" s="62">
        <v>40</v>
      </c>
      <c r="GW555" s="62">
        <v>0.43953318771544708</v>
      </c>
      <c r="GX555" s="62">
        <v>11.792999999999999</v>
      </c>
      <c r="GY555" s="62">
        <v>0</v>
      </c>
      <c r="GZ555" s="62">
        <v>0</v>
      </c>
      <c r="HA555" s="62">
        <v>11.78</v>
      </c>
      <c r="HB555" s="62">
        <v>5935</v>
      </c>
      <c r="HC555" s="62">
        <v>65.068020155589892</v>
      </c>
      <c r="HD555" s="62">
        <v>11.78</v>
      </c>
      <c r="HE555" s="62">
        <v>0</v>
      </c>
      <c r="HF555" s="62">
        <v>0</v>
      </c>
      <c r="HG555" s="62">
        <v>0</v>
      </c>
      <c r="HH555" s="62">
        <v>0</v>
      </c>
      <c r="HI555" s="62">
        <v>0</v>
      </c>
      <c r="HJ555" s="62">
        <v>0</v>
      </c>
      <c r="HK555" s="62">
        <v>0</v>
      </c>
      <c r="HL555" s="62">
        <v>0</v>
      </c>
      <c r="HM555" s="62">
        <v>11.78</v>
      </c>
      <c r="HN555" s="62">
        <v>0</v>
      </c>
      <c r="HO555" s="62">
        <v>0</v>
      </c>
      <c r="HP555" s="62">
        <v>0</v>
      </c>
      <c r="HQ555" s="62">
        <v>0</v>
      </c>
      <c r="HR555" s="62">
        <v>0</v>
      </c>
    </row>
    <row r="556" spans="32:226" s="43" customFormat="1">
      <c r="AF556" s="54"/>
      <c r="AN556" s="43">
        <v>2.6044</v>
      </c>
      <c r="AS556" s="62">
        <v>42033</v>
      </c>
      <c r="AT556" s="62">
        <v>4780.2810670829149</v>
      </c>
      <c r="AU556" s="62">
        <v>12.34</v>
      </c>
      <c r="AV556" s="62">
        <v>203310</v>
      </c>
      <c r="AW556" s="62">
        <v>273.33419068111857</v>
      </c>
      <c r="AX556" s="62">
        <v>12.48</v>
      </c>
      <c r="AY556" s="62">
        <v>157905</v>
      </c>
      <c r="AZ556" s="62">
        <v>256.02108652173479</v>
      </c>
      <c r="BA556" s="62">
        <v>12.63</v>
      </c>
      <c r="BB556" s="62">
        <v>62580</v>
      </c>
      <c r="BC556" s="62">
        <v>132.10489852496295</v>
      </c>
      <c r="BD556" s="62">
        <v>0</v>
      </c>
      <c r="BE556" s="62">
        <v>0</v>
      </c>
      <c r="BF556" s="62">
        <v>0</v>
      </c>
      <c r="BG556" s="62">
        <v>0</v>
      </c>
      <c r="BH556" s="62">
        <v>0</v>
      </c>
      <c r="BI556" s="62">
        <v>0</v>
      </c>
      <c r="BJ556" s="62">
        <v>0</v>
      </c>
      <c r="BK556" s="62">
        <v>0</v>
      </c>
      <c r="BL556" s="62">
        <v>0</v>
      </c>
      <c r="BM556" s="62">
        <v>12.67</v>
      </c>
      <c r="BN556" s="62">
        <v>301640</v>
      </c>
      <c r="BO556" s="62">
        <v>847.93756083929645</v>
      </c>
      <c r="BP556" s="62">
        <v>0</v>
      </c>
      <c r="BQ556" s="62">
        <v>0</v>
      </c>
      <c r="BR556" s="62">
        <v>0</v>
      </c>
      <c r="BS556" s="62">
        <v>0</v>
      </c>
      <c r="BT556" s="62">
        <v>0</v>
      </c>
      <c r="BU556" s="62">
        <v>0</v>
      </c>
      <c r="BV556" s="62">
        <v>12.65</v>
      </c>
      <c r="BW556" s="62">
        <v>16500</v>
      </c>
      <c r="BX556" s="62">
        <v>56.933038867677588</v>
      </c>
      <c r="BY556" s="62">
        <v>0</v>
      </c>
      <c r="BZ556" s="62">
        <v>0</v>
      </c>
      <c r="CA556" s="62">
        <v>0</v>
      </c>
      <c r="CB556" s="62">
        <v>0</v>
      </c>
      <c r="CC556" s="62">
        <v>0</v>
      </c>
      <c r="CD556" s="62">
        <v>0</v>
      </c>
      <c r="CE556" s="62">
        <v>12.59</v>
      </c>
      <c r="CF556" s="62">
        <v>23470</v>
      </c>
      <c r="CG556" s="62">
        <v>95.631580397501338</v>
      </c>
      <c r="CH556" s="62">
        <v>0</v>
      </c>
      <c r="CI556" s="62">
        <v>0</v>
      </c>
      <c r="CJ556" s="62">
        <v>0</v>
      </c>
      <c r="CK556" s="62">
        <v>0</v>
      </c>
      <c r="CL556" s="62">
        <v>0</v>
      </c>
      <c r="CM556" s="62">
        <v>0</v>
      </c>
      <c r="CN556" s="62">
        <v>12.49</v>
      </c>
      <c r="CO556" s="62">
        <v>3385</v>
      </c>
      <c r="CP556" s="62">
        <v>15.857179265863405</v>
      </c>
      <c r="CQ556" s="62">
        <v>0</v>
      </c>
      <c r="CR556" s="62">
        <v>0</v>
      </c>
      <c r="CS556" s="62">
        <v>0</v>
      </c>
      <c r="CT556" s="62">
        <v>0</v>
      </c>
      <c r="CU556" s="62">
        <v>0</v>
      </c>
      <c r="CV556" s="62">
        <v>0</v>
      </c>
      <c r="CW556" s="62">
        <v>0</v>
      </c>
      <c r="CX556" s="62">
        <v>203310</v>
      </c>
      <c r="CY556" s="62">
        <v>1063.9128003719484</v>
      </c>
      <c r="CZ556" s="62">
        <v>0</v>
      </c>
      <c r="DA556" s="62">
        <v>0</v>
      </c>
      <c r="DB556" s="62">
        <v>0</v>
      </c>
      <c r="DC556" s="62">
        <v>0</v>
      </c>
      <c r="DD556" s="62">
        <v>0</v>
      </c>
      <c r="DE556" s="62">
        <v>0</v>
      </c>
      <c r="DF556" s="62">
        <v>12.26</v>
      </c>
      <c r="DG556" s="62">
        <v>615</v>
      </c>
      <c r="DH556" s="62">
        <v>3.547427964856499</v>
      </c>
      <c r="DI556" s="62">
        <v>0</v>
      </c>
      <c r="DJ556" s="62">
        <v>0</v>
      </c>
      <c r="DK556" s="62">
        <v>0</v>
      </c>
      <c r="DL556" s="62">
        <v>0</v>
      </c>
      <c r="DM556" s="62">
        <v>0</v>
      </c>
      <c r="DN556" s="62">
        <v>0</v>
      </c>
      <c r="DO556" s="62">
        <v>12.22</v>
      </c>
      <c r="DP556" s="62">
        <v>8270</v>
      </c>
      <c r="DQ556" s="62">
        <v>51.630931637630908</v>
      </c>
      <c r="DR556" s="62">
        <v>0</v>
      </c>
      <c r="DS556" s="62">
        <v>0</v>
      </c>
      <c r="DT556" s="62">
        <v>0</v>
      </c>
      <c r="DU556" s="62">
        <v>0</v>
      </c>
      <c r="DV556" s="62">
        <v>0</v>
      </c>
      <c r="DW556" s="62">
        <v>0</v>
      </c>
      <c r="DX556" s="62">
        <v>12.17</v>
      </c>
      <c r="DY556" s="62">
        <v>145</v>
      </c>
      <c r="DZ556" s="62">
        <v>0.97341698981821001</v>
      </c>
      <c r="EA556" s="62"/>
      <c r="EB556" s="62"/>
      <c r="EC556" s="62"/>
      <c r="ED556" s="62"/>
      <c r="EE556" s="62"/>
      <c r="EF556" s="62"/>
      <c r="EG556" s="62">
        <v>12.09</v>
      </c>
      <c r="EH556" s="62">
        <v>53855</v>
      </c>
      <c r="EI556" s="62">
        <v>384.66446857083059</v>
      </c>
      <c r="EJ556" s="62"/>
      <c r="EK556" s="62">
        <v>0</v>
      </c>
      <c r="EL556" s="62">
        <v>0</v>
      </c>
      <c r="EM556" s="62">
        <v>0</v>
      </c>
      <c r="EN556" s="62">
        <v>0</v>
      </c>
      <c r="EO556" s="62">
        <v>0</v>
      </c>
      <c r="EP556" s="62">
        <v>12.06</v>
      </c>
      <c r="EQ556" s="62">
        <v>130</v>
      </c>
      <c r="ER556" s="62">
        <v>0.97959203515140481</v>
      </c>
      <c r="ES556" s="62">
        <v>12.07</v>
      </c>
      <c r="ET556" s="62">
        <v>11345</v>
      </c>
      <c r="EU556" s="62">
        <v>89.654877961410023</v>
      </c>
      <c r="EV556" s="62">
        <v>12.05</v>
      </c>
      <c r="EW556" s="62">
        <v>210</v>
      </c>
      <c r="EX556" s="62">
        <v>1.7341814682159709</v>
      </c>
      <c r="EY556" s="62">
        <v>12.02</v>
      </c>
      <c r="EZ556" s="62">
        <v>51675</v>
      </c>
      <c r="FA556" s="62">
        <v>443.4983121243597</v>
      </c>
      <c r="FB556" s="62">
        <v>11.999000000000001</v>
      </c>
      <c r="FC556" s="62">
        <v>0</v>
      </c>
      <c r="FD556" s="62">
        <v>0</v>
      </c>
      <c r="FE556" s="62">
        <v>11.98</v>
      </c>
      <c r="FF556" s="62">
        <v>5</v>
      </c>
      <c r="FG556" s="62">
        <v>4.5772705238904865E-2</v>
      </c>
      <c r="FH556" s="62">
        <v>11.926</v>
      </c>
      <c r="FI556" s="62">
        <v>0</v>
      </c>
      <c r="FJ556" s="62">
        <v>0</v>
      </c>
      <c r="FK556" s="62">
        <v>11.88</v>
      </c>
      <c r="FL556" s="76">
        <v>875</v>
      </c>
      <c r="FM556" s="76">
        <v>8.4896270848640469</v>
      </c>
      <c r="FN556" s="76">
        <v>11.869</v>
      </c>
      <c r="FO556" s="76">
        <v>0</v>
      </c>
      <c r="FP556" s="76">
        <v>0</v>
      </c>
      <c r="FQ556" s="76">
        <v>11.86</v>
      </c>
      <c r="FR556" s="76">
        <v>5</v>
      </c>
      <c r="FS556" s="76">
        <v>5.0557267049947639E-2</v>
      </c>
      <c r="FT556" s="76">
        <v>11.807</v>
      </c>
      <c r="FU556" s="76">
        <v>0</v>
      </c>
      <c r="FV556" s="76">
        <v>0</v>
      </c>
      <c r="FW556" s="76">
        <v>11.76</v>
      </c>
      <c r="FX556" s="76">
        <v>88305</v>
      </c>
      <c r="FY556" s="76">
        <v>928.69495454957087</v>
      </c>
      <c r="FZ556" s="76">
        <v>11.746</v>
      </c>
      <c r="GA556" s="76">
        <v>0</v>
      </c>
      <c r="GB556" s="76">
        <v>0</v>
      </c>
      <c r="GC556" s="62">
        <v>11.734</v>
      </c>
      <c r="GD556" s="62">
        <v>0</v>
      </c>
      <c r="GE556" s="62">
        <v>0</v>
      </c>
      <c r="GF556" s="62">
        <v>11.721</v>
      </c>
      <c r="GG556" s="62">
        <v>0</v>
      </c>
      <c r="GH556" s="62">
        <v>0</v>
      </c>
      <c r="GI556" s="62">
        <v>11.71</v>
      </c>
      <c r="GJ556" s="62">
        <v>175</v>
      </c>
      <c r="GK556" s="62">
        <v>1.932617846817251</v>
      </c>
      <c r="GL556" s="62">
        <v>11.71</v>
      </c>
      <c r="GM556" s="62">
        <v>0</v>
      </c>
      <c r="GN556" s="62">
        <v>0</v>
      </c>
      <c r="GO556" s="62">
        <v>11.71</v>
      </c>
      <c r="GP556" s="62">
        <v>1690</v>
      </c>
      <c r="GQ556" s="62">
        <v>19.129781220406791</v>
      </c>
      <c r="GR556" s="62">
        <v>11.695</v>
      </c>
      <c r="GS556" s="62">
        <v>0</v>
      </c>
      <c r="GT556" s="62">
        <v>0</v>
      </c>
      <c r="GU556" s="62">
        <v>11.682</v>
      </c>
      <c r="GV556" s="62">
        <v>20</v>
      </c>
      <c r="GW556" s="62">
        <v>0.22890679297182887</v>
      </c>
      <c r="GX556" s="62">
        <v>11.670999999999999</v>
      </c>
      <c r="GY556" s="62">
        <v>0</v>
      </c>
      <c r="GZ556" s="62">
        <v>0</v>
      </c>
      <c r="HA556" s="62">
        <v>11.66</v>
      </c>
      <c r="HB556" s="62">
        <v>9040</v>
      </c>
      <c r="HC556" s="62">
        <v>103.2933053936197</v>
      </c>
      <c r="HD556" s="62">
        <v>11.66</v>
      </c>
      <c r="HE556" s="62">
        <v>0</v>
      </c>
      <c r="HF556" s="62">
        <v>0</v>
      </c>
      <c r="HG556" s="62">
        <v>0</v>
      </c>
      <c r="HH556" s="62">
        <v>0</v>
      </c>
      <c r="HI556" s="62">
        <v>0</v>
      </c>
      <c r="HJ556" s="62">
        <v>0</v>
      </c>
      <c r="HK556" s="62">
        <v>0</v>
      </c>
      <c r="HL556" s="62">
        <v>0</v>
      </c>
      <c r="HM556" s="62">
        <v>11.66</v>
      </c>
      <c r="HN556" s="62">
        <v>0</v>
      </c>
      <c r="HO556" s="62">
        <v>0</v>
      </c>
      <c r="HP556" s="62">
        <v>0</v>
      </c>
      <c r="HQ556" s="62">
        <v>0</v>
      </c>
      <c r="HR556" s="62">
        <v>0</v>
      </c>
    </row>
    <row r="557" spans="32:226" s="43" customFormat="1">
      <c r="AF557" s="54"/>
      <c r="AN557" s="43">
        <v>2.5766</v>
      </c>
      <c r="AS557" s="62">
        <v>42032</v>
      </c>
      <c r="AT557" s="62">
        <v>2972.2944354394849</v>
      </c>
      <c r="AU557" s="62">
        <v>12.35</v>
      </c>
      <c r="AV557" s="62">
        <v>119450</v>
      </c>
      <c r="AW557" s="62">
        <v>163.78824136650559</v>
      </c>
      <c r="AX557" s="62">
        <v>12.49</v>
      </c>
      <c r="AY557" s="62">
        <v>67375</v>
      </c>
      <c r="AZ557" s="62">
        <v>111.22045452979354</v>
      </c>
      <c r="BA557" s="62">
        <v>12.65</v>
      </c>
      <c r="BB557" s="62">
        <v>15560</v>
      </c>
      <c r="BC557" s="62">
        <v>33.371962600213664</v>
      </c>
      <c r="BD557" s="62">
        <v>0</v>
      </c>
      <c r="BE557" s="62">
        <v>0</v>
      </c>
      <c r="BF557" s="62">
        <v>0</v>
      </c>
      <c r="BG557" s="62">
        <v>0</v>
      </c>
      <c r="BH557" s="62">
        <v>0</v>
      </c>
      <c r="BI557" s="62">
        <v>0</v>
      </c>
      <c r="BJ557" s="62">
        <v>0</v>
      </c>
      <c r="BK557" s="62">
        <v>0</v>
      </c>
      <c r="BL557" s="62">
        <v>0</v>
      </c>
      <c r="BM557" s="62">
        <v>12.68</v>
      </c>
      <c r="BN557" s="62">
        <v>91120</v>
      </c>
      <c r="BO557" s="62">
        <v>259.85884419614808</v>
      </c>
      <c r="BP557" s="62">
        <v>0</v>
      </c>
      <c r="BQ557" s="62">
        <v>0</v>
      </c>
      <c r="BR557" s="62">
        <v>0</v>
      </c>
      <c r="BS557" s="62">
        <v>0</v>
      </c>
      <c r="BT557" s="62">
        <v>0</v>
      </c>
      <c r="BU557" s="62">
        <v>0</v>
      </c>
      <c r="BV557" s="62">
        <v>12.65</v>
      </c>
      <c r="BW557" s="62">
        <v>6255</v>
      </c>
      <c r="BX557" s="62">
        <v>21.879774766113773</v>
      </c>
      <c r="BY557" s="62">
        <v>0</v>
      </c>
      <c r="BZ557" s="62">
        <v>0</v>
      </c>
      <c r="CA557" s="62">
        <v>0</v>
      </c>
      <c r="CB557" s="62">
        <v>0</v>
      </c>
      <c r="CC557" s="62">
        <v>0</v>
      </c>
      <c r="CD557" s="62">
        <v>0</v>
      </c>
      <c r="CE557" s="62">
        <v>12.59</v>
      </c>
      <c r="CF557" s="62">
        <v>5935</v>
      </c>
      <c r="CG557" s="62">
        <v>24.500982755663241</v>
      </c>
      <c r="CH557" s="62">
        <v>0</v>
      </c>
      <c r="CI557" s="62">
        <v>0</v>
      </c>
      <c r="CJ557" s="62">
        <v>0</v>
      </c>
      <c r="CK557" s="62">
        <v>0</v>
      </c>
      <c r="CL557" s="62">
        <v>0</v>
      </c>
      <c r="CM557" s="62">
        <v>0</v>
      </c>
      <c r="CN557" s="62">
        <v>12.49</v>
      </c>
      <c r="CO557" s="62">
        <v>3765</v>
      </c>
      <c r="CP557" s="62">
        <v>17.861603719279795</v>
      </c>
      <c r="CQ557" s="62">
        <v>0</v>
      </c>
      <c r="CR557" s="62">
        <v>0</v>
      </c>
      <c r="CS557" s="62">
        <v>0</v>
      </c>
      <c r="CT557" s="62">
        <v>0</v>
      </c>
      <c r="CU557" s="62">
        <v>0</v>
      </c>
      <c r="CV557" s="62">
        <v>0</v>
      </c>
      <c r="CW557" s="62">
        <v>0</v>
      </c>
      <c r="CX557" s="62">
        <v>119450</v>
      </c>
      <c r="CY557" s="62">
        <v>632.67538924168593</v>
      </c>
      <c r="CZ557" s="62">
        <v>0</v>
      </c>
      <c r="DA557" s="62">
        <v>0</v>
      </c>
      <c r="DB557" s="62">
        <v>0</v>
      </c>
      <c r="DC557" s="62">
        <v>0</v>
      </c>
      <c r="DD557" s="62">
        <v>0</v>
      </c>
      <c r="DE557" s="62">
        <v>0</v>
      </c>
      <c r="DF557" s="62">
        <v>12.29</v>
      </c>
      <c r="DG557" s="62">
        <v>365</v>
      </c>
      <c r="DH557" s="62">
        <v>2.1292147356780808</v>
      </c>
      <c r="DI557" s="62">
        <v>0</v>
      </c>
      <c r="DJ557" s="62">
        <v>0</v>
      </c>
      <c r="DK557" s="62">
        <v>0</v>
      </c>
      <c r="DL557" s="62">
        <v>0</v>
      </c>
      <c r="DM557" s="62">
        <v>0</v>
      </c>
      <c r="DN557" s="62">
        <v>0</v>
      </c>
      <c r="DO557" s="62">
        <v>12.22</v>
      </c>
      <c r="DP557" s="62">
        <v>1075</v>
      </c>
      <c r="DQ557" s="62">
        <v>6.7918767641806017</v>
      </c>
      <c r="DR557" s="62">
        <v>0</v>
      </c>
      <c r="DS557" s="62">
        <v>0</v>
      </c>
      <c r="DT557" s="62">
        <v>0</v>
      </c>
      <c r="DU557" s="62">
        <v>0</v>
      </c>
      <c r="DV557" s="62">
        <v>0</v>
      </c>
      <c r="DW557" s="62">
        <v>0</v>
      </c>
      <c r="DX557" s="62">
        <v>12.16</v>
      </c>
      <c r="DY557" s="62">
        <v>200</v>
      </c>
      <c r="DZ557" s="62">
        <v>1.3589779172506866</v>
      </c>
      <c r="EA557" s="62"/>
      <c r="EB557" s="62"/>
      <c r="EC557" s="62"/>
      <c r="ED557" s="62"/>
      <c r="EE557" s="62"/>
      <c r="EF557" s="62"/>
      <c r="EG557" s="62">
        <v>12.08</v>
      </c>
      <c r="EH557" s="62">
        <v>37950</v>
      </c>
      <c r="EI557" s="62">
        <v>274.33180275277942</v>
      </c>
      <c r="EJ557" s="62"/>
      <c r="EK557" s="62">
        <v>0</v>
      </c>
      <c r="EL557" s="62">
        <v>0</v>
      </c>
      <c r="EM557" s="62">
        <v>0</v>
      </c>
      <c r="EN557" s="62">
        <v>0</v>
      </c>
      <c r="EO557" s="62">
        <v>0</v>
      </c>
      <c r="EP557" s="62">
        <v>12.04</v>
      </c>
      <c r="EQ557" s="62">
        <v>130</v>
      </c>
      <c r="ER557" s="62">
        <v>0.99169648336993144</v>
      </c>
      <c r="ES557" s="62">
        <v>12.05</v>
      </c>
      <c r="ET557" s="62">
        <v>8985</v>
      </c>
      <c r="EU557" s="62">
        <v>71.878659680999419</v>
      </c>
      <c r="EV557" s="62">
        <v>12.02</v>
      </c>
      <c r="EW557" s="62">
        <v>70</v>
      </c>
      <c r="EX557" s="62">
        <v>0.58539769572557143</v>
      </c>
      <c r="EY557" s="62">
        <v>11.98</v>
      </c>
      <c r="EZ557" s="62">
        <v>23080</v>
      </c>
      <c r="FA557" s="62">
        <v>200.68482123031544</v>
      </c>
      <c r="FB557" s="62">
        <v>11.959</v>
      </c>
      <c r="FC557" s="62">
        <v>10</v>
      </c>
      <c r="FD557" s="62">
        <v>8.9939297231643692E-2</v>
      </c>
      <c r="FE557" s="62">
        <v>11.94</v>
      </c>
      <c r="FF557" s="62">
        <v>15</v>
      </c>
      <c r="FG557" s="62">
        <v>0.1391305525564786</v>
      </c>
      <c r="FH557" s="62">
        <v>11.91</v>
      </c>
      <c r="FI557" s="62">
        <v>10</v>
      </c>
      <c r="FJ557" s="62">
        <v>9.5572301480275512E-2</v>
      </c>
      <c r="FK557" s="62">
        <v>11.882999999999999</v>
      </c>
      <c r="FL557" s="76">
        <v>1305</v>
      </c>
      <c r="FM557" s="76">
        <v>12.80091593681315</v>
      </c>
      <c r="FN557" s="76">
        <v>11.861000000000001</v>
      </c>
      <c r="FO557" s="76">
        <v>0</v>
      </c>
      <c r="FP557" s="76">
        <v>0</v>
      </c>
      <c r="FQ557" s="76">
        <v>11.84</v>
      </c>
      <c r="FR557" s="76">
        <v>5</v>
      </c>
      <c r="FS557" s="76">
        <v>5.1176107969575911E-2</v>
      </c>
      <c r="FT557" s="76">
        <v>11.787000000000001</v>
      </c>
      <c r="FU557" s="76">
        <v>0</v>
      </c>
      <c r="FV557" s="76">
        <v>0</v>
      </c>
      <c r="FW557" s="76">
        <v>11.74</v>
      </c>
      <c r="FX557" s="76">
        <v>92325</v>
      </c>
      <c r="FY557" s="76">
        <v>982.88953232783865</v>
      </c>
      <c r="FZ557" s="76">
        <v>11.728999999999999</v>
      </c>
      <c r="GA557" s="76">
        <v>0</v>
      </c>
      <c r="GB557" s="76">
        <v>0</v>
      </c>
      <c r="GC557" s="62">
        <v>11.718999999999999</v>
      </c>
      <c r="GD557" s="62">
        <v>0</v>
      </c>
      <c r="GE557" s="62">
        <v>0</v>
      </c>
      <c r="GF557" s="62">
        <v>11.709</v>
      </c>
      <c r="GG557" s="62">
        <v>0</v>
      </c>
      <c r="GH557" s="62">
        <v>0</v>
      </c>
      <c r="GI557" s="62">
        <v>11.7</v>
      </c>
      <c r="GJ557" s="62">
        <v>90</v>
      </c>
      <c r="GK557" s="62">
        <v>1.0054888551051036</v>
      </c>
      <c r="GL557" s="62">
        <v>11.695</v>
      </c>
      <c r="GM557" s="62">
        <v>0</v>
      </c>
      <c r="GN557" s="62">
        <v>0</v>
      </c>
      <c r="GO557" s="62">
        <v>11.69</v>
      </c>
      <c r="GP557" s="62">
        <v>3010</v>
      </c>
      <c r="GQ557" s="62">
        <v>34.496064912534486</v>
      </c>
      <c r="GR557" s="62">
        <v>11.675000000000001</v>
      </c>
      <c r="GS557" s="62">
        <v>0</v>
      </c>
      <c r="GT557" s="62">
        <v>0</v>
      </c>
      <c r="GU557" s="62">
        <v>11.662000000000001</v>
      </c>
      <c r="GV557" s="62">
        <v>55</v>
      </c>
      <c r="GW557" s="62">
        <v>0.63741795369456267</v>
      </c>
      <c r="GX557" s="62">
        <v>11.651</v>
      </c>
      <c r="GY557" s="62">
        <v>0</v>
      </c>
      <c r="GZ557" s="62">
        <v>0</v>
      </c>
      <c r="HA557" s="62">
        <v>11.64</v>
      </c>
      <c r="HB557" s="62">
        <v>10040</v>
      </c>
      <c r="HC557" s="62">
        <v>116.17949675855846</v>
      </c>
      <c r="HD557" s="62">
        <v>11.64</v>
      </c>
      <c r="HE557" s="62">
        <v>0</v>
      </c>
      <c r="HF557" s="62">
        <v>0</v>
      </c>
      <c r="HG557" s="62">
        <v>0</v>
      </c>
      <c r="HH557" s="62">
        <v>0</v>
      </c>
      <c r="HI557" s="62">
        <v>0</v>
      </c>
      <c r="HJ557" s="62">
        <v>0</v>
      </c>
      <c r="HK557" s="62">
        <v>0</v>
      </c>
      <c r="HL557" s="62">
        <v>0</v>
      </c>
      <c r="HM557" s="62">
        <v>11.64</v>
      </c>
      <c r="HN557" s="62">
        <v>0</v>
      </c>
      <c r="HO557" s="62">
        <v>0</v>
      </c>
      <c r="HP557" s="62">
        <v>0</v>
      </c>
      <c r="HQ557" s="62">
        <v>0</v>
      </c>
      <c r="HR557" s="62">
        <v>0</v>
      </c>
    </row>
    <row r="558" spans="32:226" s="43" customFormat="1">
      <c r="AF558" s="54"/>
      <c r="AN558" s="43">
        <v>2.5735000000000001</v>
      </c>
      <c r="AS558" s="62">
        <v>42031</v>
      </c>
      <c r="AT558" s="62">
        <v>3374.1682365632291</v>
      </c>
      <c r="AU558" s="62">
        <v>12.33</v>
      </c>
      <c r="AV558" s="62">
        <v>162710</v>
      </c>
      <c r="AW558" s="62">
        <v>225.45473486633608</v>
      </c>
      <c r="AX558" s="62">
        <v>12.5</v>
      </c>
      <c r="AY558" s="62">
        <v>30385</v>
      </c>
      <c r="AZ558" s="62">
        <v>50.580893584593404</v>
      </c>
      <c r="BA558" s="62">
        <v>12.65</v>
      </c>
      <c r="BB558" s="62">
        <v>3715</v>
      </c>
      <c r="BC558" s="62">
        <v>8.020394121685765</v>
      </c>
      <c r="BD558" s="62">
        <v>0</v>
      </c>
      <c r="BE558" s="62">
        <v>0</v>
      </c>
      <c r="BF558" s="62">
        <v>0</v>
      </c>
      <c r="BG558" s="62">
        <v>0</v>
      </c>
      <c r="BH558" s="62">
        <v>0</v>
      </c>
      <c r="BI558" s="62">
        <v>0</v>
      </c>
      <c r="BJ558" s="62">
        <v>0</v>
      </c>
      <c r="BK558" s="62">
        <v>0</v>
      </c>
      <c r="BL558" s="62">
        <v>0</v>
      </c>
      <c r="BM558" s="62">
        <v>12.69</v>
      </c>
      <c r="BN558" s="62">
        <v>81735</v>
      </c>
      <c r="BO558" s="62">
        <v>234.22570506463009</v>
      </c>
      <c r="BP558" s="62">
        <v>0</v>
      </c>
      <c r="BQ558" s="62">
        <v>0</v>
      </c>
      <c r="BR558" s="62">
        <v>0</v>
      </c>
      <c r="BS558" s="62">
        <v>0</v>
      </c>
      <c r="BT558" s="62">
        <v>0</v>
      </c>
      <c r="BU558" s="62">
        <v>0</v>
      </c>
      <c r="BV558" s="62">
        <v>12.65</v>
      </c>
      <c r="BW558" s="62">
        <v>8020</v>
      </c>
      <c r="BX558" s="62">
        <v>28.169694310178922</v>
      </c>
      <c r="BY558" s="62">
        <v>0</v>
      </c>
      <c r="BZ558" s="62">
        <v>0</v>
      </c>
      <c r="CA558" s="62">
        <v>0</v>
      </c>
      <c r="CB558" s="62">
        <v>0</v>
      </c>
      <c r="CC558" s="62">
        <v>0</v>
      </c>
      <c r="CD558" s="62">
        <v>0</v>
      </c>
      <c r="CE558" s="62">
        <v>12.58</v>
      </c>
      <c r="CF558" s="62">
        <v>20555</v>
      </c>
      <c r="CG558" s="62">
        <v>85.173974639661196</v>
      </c>
      <c r="CH558" s="62">
        <v>0</v>
      </c>
      <c r="CI558" s="62">
        <v>0</v>
      </c>
      <c r="CJ558" s="62">
        <v>0</v>
      </c>
      <c r="CK558" s="62">
        <v>0</v>
      </c>
      <c r="CL558" s="62">
        <v>0</v>
      </c>
      <c r="CM558" s="62">
        <v>0</v>
      </c>
      <c r="CN558" s="62">
        <v>12.48</v>
      </c>
      <c r="CO558" s="62">
        <v>11385</v>
      </c>
      <c r="CP558" s="62">
        <v>54.19258091794353</v>
      </c>
      <c r="CQ558" s="62">
        <v>0</v>
      </c>
      <c r="CR558" s="62">
        <v>0</v>
      </c>
      <c r="CS558" s="62">
        <v>0</v>
      </c>
      <c r="CT558" s="62">
        <v>0</v>
      </c>
      <c r="CU558" s="62">
        <v>0</v>
      </c>
      <c r="CV558" s="62">
        <v>0</v>
      </c>
      <c r="CW558" s="62">
        <v>0</v>
      </c>
      <c r="CX558" s="62">
        <v>162710</v>
      </c>
      <c r="CY558" s="62">
        <v>864.67962031280501</v>
      </c>
      <c r="CZ558" s="62">
        <v>0</v>
      </c>
      <c r="DA558" s="62">
        <v>0</v>
      </c>
      <c r="DB558" s="62">
        <v>0</v>
      </c>
      <c r="DC558" s="62">
        <v>0</v>
      </c>
      <c r="DD558" s="62">
        <v>0</v>
      </c>
      <c r="DE558" s="62">
        <v>0</v>
      </c>
      <c r="DF558" s="62">
        <v>12.25</v>
      </c>
      <c r="DG558" s="62">
        <v>30</v>
      </c>
      <c r="DH558" s="62">
        <v>0.17565291542256101</v>
      </c>
      <c r="DI558" s="62">
        <v>0</v>
      </c>
      <c r="DJ558" s="62">
        <v>0</v>
      </c>
      <c r="DK558" s="62">
        <v>0</v>
      </c>
      <c r="DL558" s="62">
        <v>0</v>
      </c>
      <c r="DM558" s="62">
        <v>0</v>
      </c>
      <c r="DN558" s="62">
        <v>0</v>
      </c>
      <c r="DO558" s="62">
        <v>12.2</v>
      </c>
      <c r="DP558" s="62">
        <v>9340</v>
      </c>
      <c r="DQ558" s="62">
        <v>59.187573595434401</v>
      </c>
      <c r="DR558" s="62">
        <v>0</v>
      </c>
      <c r="DS558" s="62">
        <v>0</v>
      </c>
      <c r="DT558" s="62">
        <v>0</v>
      </c>
      <c r="DU558" s="62">
        <v>0</v>
      </c>
      <c r="DV558" s="62">
        <v>0</v>
      </c>
      <c r="DW558" s="62">
        <v>0</v>
      </c>
      <c r="DX558" s="62">
        <v>12.12</v>
      </c>
      <c r="DY558" s="62">
        <v>220</v>
      </c>
      <c r="DZ558" s="62">
        <v>1.5001841054688101</v>
      </c>
      <c r="EA558" s="62"/>
      <c r="EB558" s="62"/>
      <c r="EC558" s="62"/>
      <c r="ED558" s="62"/>
      <c r="EE558" s="62"/>
      <c r="EF558" s="62"/>
      <c r="EG558" s="62">
        <v>12.05</v>
      </c>
      <c r="EH558" s="62">
        <v>50205</v>
      </c>
      <c r="EI558" s="62">
        <v>364.06977001658873</v>
      </c>
      <c r="EJ558" s="62"/>
      <c r="EK558" s="62">
        <v>0</v>
      </c>
      <c r="EL558" s="62">
        <v>0</v>
      </c>
      <c r="EM558" s="62">
        <v>0</v>
      </c>
      <c r="EN558" s="62">
        <v>0</v>
      </c>
      <c r="EO558" s="62">
        <v>0</v>
      </c>
      <c r="EP558" s="62">
        <v>12.02</v>
      </c>
      <c r="EQ558" s="62">
        <v>145</v>
      </c>
      <c r="ER558" s="62">
        <v>1.109172466877121</v>
      </c>
      <c r="ES558" s="62">
        <v>12.01</v>
      </c>
      <c r="ET558" s="62">
        <v>12550</v>
      </c>
      <c r="EU558" s="62">
        <v>100.74925654052474</v>
      </c>
      <c r="EV558" s="62">
        <v>11.98</v>
      </c>
      <c r="EW558" s="62">
        <v>30</v>
      </c>
      <c r="EX558" s="62">
        <v>0.25176497965352812</v>
      </c>
      <c r="EY558" s="62">
        <v>11.95</v>
      </c>
      <c r="EZ558" s="62">
        <v>23980</v>
      </c>
      <c r="FA558" s="62">
        <v>209.15490441388206</v>
      </c>
      <c r="FB558" s="62">
        <v>11.923999999999999</v>
      </c>
      <c r="FC558" s="62">
        <v>0</v>
      </c>
      <c r="FD558" s="62">
        <v>0</v>
      </c>
      <c r="FE558" s="62">
        <v>11.9</v>
      </c>
      <c r="FF558" s="62">
        <v>5</v>
      </c>
      <c r="FG558" s="62">
        <v>4.6543522762549971E-2</v>
      </c>
      <c r="FH558" s="62">
        <v>11.84</v>
      </c>
      <c r="FI558" s="62">
        <v>5</v>
      </c>
      <c r="FJ558" s="62">
        <v>4.8032806738727167E-2</v>
      </c>
      <c r="FK558" s="62">
        <v>11.79</v>
      </c>
      <c r="FL558" s="76">
        <v>1455</v>
      </c>
      <c r="FM558" s="76">
        <v>14.365078263096166</v>
      </c>
      <c r="FN558" s="76">
        <v>11.779</v>
      </c>
      <c r="FO558" s="76">
        <v>0</v>
      </c>
      <c r="FP558" s="76">
        <v>0</v>
      </c>
      <c r="FQ558" s="76">
        <v>11.77</v>
      </c>
      <c r="FR558" s="76">
        <v>5</v>
      </c>
      <c r="FS558" s="76">
        <v>5.1458371060243549E-2</v>
      </c>
      <c r="FT558" s="76">
        <v>11.712</v>
      </c>
      <c r="FU558" s="76">
        <v>0</v>
      </c>
      <c r="FV558" s="76">
        <v>0</v>
      </c>
      <c r="FW558" s="76">
        <v>11.66</v>
      </c>
      <c r="FX558" s="76">
        <v>73525</v>
      </c>
      <c r="FY558" s="76">
        <v>787.75577660890519</v>
      </c>
      <c r="FZ558" s="76">
        <v>11.649000000000001</v>
      </c>
      <c r="GA558" s="76">
        <v>0</v>
      </c>
      <c r="GB558" s="76">
        <v>0</v>
      </c>
      <c r="GC558" s="62">
        <v>11.638999999999999</v>
      </c>
      <c r="GD558" s="62">
        <v>0</v>
      </c>
      <c r="GE558" s="62">
        <v>0</v>
      </c>
      <c r="GF558" s="62">
        <v>11.629</v>
      </c>
      <c r="GG558" s="62">
        <v>0</v>
      </c>
      <c r="GH558" s="62">
        <v>0</v>
      </c>
      <c r="GI558" s="62">
        <v>11.62</v>
      </c>
      <c r="GJ558" s="62">
        <v>80</v>
      </c>
      <c r="GK558" s="62">
        <v>0.90004673824005121</v>
      </c>
      <c r="GL558" s="62">
        <v>11.615</v>
      </c>
      <c r="GM558" s="62">
        <v>0</v>
      </c>
      <c r="GN558" s="62">
        <v>0</v>
      </c>
      <c r="GO558" s="62">
        <v>11.61</v>
      </c>
      <c r="GP558" s="62">
        <v>9225</v>
      </c>
      <c r="GQ558" s="62">
        <v>106.53408130050686</v>
      </c>
      <c r="GR558" s="62">
        <v>11.599</v>
      </c>
      <c r="GS558" s="62">
        <v>0</v>
      </c>
      <c r="GT558" s="62">
        <v>0</v>
      </c>
      <c r="GU558" s="62">
        <v>11.59</v>
      </c>
      <c r="GV558" s="62">
        <v>55</v>
      </c>
      <c r="GW558" s="62">
        <v>0.64227355857148793</v>
      </c>
      <c r="GX558" s="62">
        <v>11.585000000000001</v>
      </c>
      <c r="GY558" s="62">
        <v>0</v>
      </c>
      <c r="GZ558" s="62">
        <v>0</v>
      </c>
      <c r="HA558" s="62">
        <v>11.58</v>
      </c>
      <c r="HB558" s="62">
        <v>15200</v>
      </c>
      <c r="HC558" s="62">
        <v>177.12906854166138</v>
      </c>
      <c r="HD558" s="62">
        <v>11.58</v>
      </c>
      <c r="HE558" s="62">
        <v>0</v>
      </c>
      <c r="HF558" s="62">
        <v>0</v>
      </c>
      <c r="HG558" s="62">
        <v>0</v>
      </c>
      <c r="HH558" s="62">
        <v>0</v>
      </c>
      <c r="HI558" s="62">
        <v>0</v>
      </c>
      <c r="HJ558" s="62">
        <v>0</v>
      </c>
      <c r="HK558" s="62">
        <v>0</v>
      </c>
      <c r="HL558" s="62">
        <v>0</v>
      </c>
      <c r="HM558" s="62">
        <v>11.58</v>
      </c>
      <c r="HN558" s="62">
        <v>0</v>
      </c>
      <c r="HO558" s="62">
        <v>0</v>
      </c>
      <c r="HP558" s="62">
        <v>0</v>
      </c>
      <c r="HQ558" s="62">
        <v>0</v>
      </c>
      <c r="HR558" s="62">
        <v>0</v>
      </c>
    </row>
    <row r="559" spans="32:226" s="43" customFormat="1">
      <c r="AF559" s="54"/>
      <c r="AN559" s="43">
        <v>2.5836000000000001</v>
      </c>
      <c r="AS559" s="62">
        <v>42030</v>
      </c>
      <c r="AT559" s="62">
        <v>2476.9980593663799</v>
      </c>
      <c r="AU559" s="62">
        <v>12.36</v>
      </c>
      <c r="AV559" s="62">
        <v>138770</v>
      </c>
      <c r="AW559" s="62">
        <v>193.17544409115953</v>
      </c>
      <c r="AX559" s="62">
        <v>12.5</v>
      </c>
      <c r="AY559" s="62">
        <v>23715</v>
      </c>
      <c r="AZ559" s="62">
        <v>39.609552726468358</v>
      </c>
      <c r="BA559" s="62">
        <v>12.66</v>
      </c>
      <c r="BB559" s="62">
        <v>2610</v>
      </c>
      <c r="BC559" s="62">
        <v>5.6420702156464015</v>
      </c>
      <c r="BD559" s="62">
        <v>0</v>
      </c>
      <c r="BE559" s="62">
        <v>0</v>
      </c>
      <c r="BF559" s="62">
        <v>0</v>
      </c>
      <c r="BG559" s="62">
        <v>0</v>
      </c>
      <c r="BH559" s="62">
        <v>0</v>
      </c>
      <c r="BI559" s="62">
        <v>0</v>
      </c>
      <c r="BJ559" s="62">
        <v>0</v>
      </c>
      <c r="BK559" s="62">
        <v>0</v>
      </c>
      <c r="BL559" s="62">
        <v>0</v>
      </c>
      <c r="BM559" s="62">
        <v>12.69</v>
      </c>
      <c r="BN559" s="62">
        <v>74685</v>
      </c>
      <c r="BO559" s="62">
        <v>213.99561808047068</v>
      </c>
      <c r="BP559" s="62">
        <v>0</v>
      </c>
      <c r="BQ559" s="62">
        <v>0</v>
      </c>
      <c r="BR559" s="62">
        <v>0</v>
      </c>
      <c r="BS559" s="62">
        <v>0</v>
      </c>
      <c r="BT559" s="62">
        <v>0</v>
      </c>
      <c r="BU559" s="62">
        <v>0</v>
      </c>
      <c r="BV559" s="62">
        <v>12.67</v>
      </c>
      <c r="BW559" s="62">
        <v>4125</v>
      </c>
      <c r="BX559" s="62">
        <v>14.468628639966589</v>
      </c>
      <c r="BY559" s="62">
        <v>0</v>
      </c>
      <c r="BZ559" s="62">
        <v>0</v>
      </c>
      <c r="CA559" s="62">
        <v>0</v>
      </c>
      <c r="CB559" s="62">
        <v>0</v>
      </c>
      <c r="CC559" s="62">
        <v>0</v>
      </c>
      <c r="CD559" s="62">
        <v>0</v>
      </c>
      <c r="CE559" s="62">
        <v>12.6</v>
      </c>
      <c r="CF559" s="62">
        <v>15385</v>
      </c>
      <c r="CG559" s="62">
        <v>63.621805845948991</v>
      </c>
      <c r="CH559" s="62">
        <v>0</v>
      </c>
      <c r="CI559" s="62">
        <v>0</v>
      </c>
      <c r="CJ559" s="62">
        <v>0</v>
      </c>
      <c r="CK559" s="62">
        <v>0</v>
      </c>
      <c r="CL559" s="62">
        <v>0</v>
      </c>
      <c r="CM559" s="62">
        <v>0</v>
      </c>
      <c r="CN559" s="62">
        <v>12.49</v>
      </c>
      <c r="CO559" s="62">
        <v>6550</v>
      </c>
      <c r="CP559" s="62">
        <v>31.107580631392079</v>
      </c>
      <c r="CQ559" s="62">
        <v>0</v>
      </c>
      <c r="CR559" s="62">
        <v>0</v>
      </c>
      <c r="CS559" s="62">
        <v>0</v>
      </c>
      <c r="CT559" s="62">
        <v>0</v>
      </c>
      <c r="CU559" s="62">
        <v>0</v>
      </c>
      <c r="CV559" s="62">
        <v>0</v>
      </c>
      <c r="CW559" s="62">
        <v>0</v>
      </c>
      <c r="CX559" s="62">
        <v>138770</v>
      </c>
      <c r="CY559" s="62">
        <v>735.17763877504058</v>
      </c>
      <c r="CZ559" s="62">
        <v>0</v>
      </c>
      <c r="DA559" s="62">
        <v>0</v>
      </c>
      <c r="DB559" s="62">
        <v>0</v>
      </c>
      <c r="DC559" s="62">
        <v>0</v>
      </c>
      <c r="DD559" s="62">
        <v>0</v>
      </c>
      <c r="DE559" s="62">
        <v>0</v>
      </c>
      <c r="DF559" s="62">
        <v>12.269</v>
      </c>
      <c r="DG559" s="62">
        <v>100</v>
      </c>
      <c r="DH559" s="62">
        <v>0.58370309817869315</v>
      </c>
      <c r="DI559" s="62">
        <v>0</v>
      </c>
      <c r="DJ559" s="62">
        <v>0</v>
      </c>
      <c r="DK559" s="62">
        <v>0</v>
      </c>
      <c r="DL559" s="62">
        <v>0</v>
      </c>
      <c r="DM559" s="62">
        <v>0</v>
      </c>
      <c r="DN559" s="62">
        <v>0</v>
      </c>
      <c r="DO559" s="62">
        <v>12.2</v>
      </c>
      <c r="DP559" s="62">
        <v>4080</v>
      </c>
      <c r="DQ559" s="62">
        <v>25.784390981635052</v>
      </c>
      <c r="DR559" s="62">
        <v>0</v>
      </c>
      <c r="DS559" s="62">
        <v>0</v>
      </c>
      <c r="DT559" s="62">
        <v>0</v>
      </c>
      <c r="DU559" s="62">
        <v>0</v>
      </c>
      <c r="DV559" s="62">
        <v>0</v>
      </c>
      <c r="DW559" s="62">
        <v>0</v>
      </c>
      <c r="DX559" s="62">
        <v>12.14</v>
      </c>
      <c r="DY559" s="62">
        <v>250</v>
      </c>
      <c r="DZ559" s="62">
        <v>1.6987278892200852</v>
      </c>
      <c r="EA559" s="62"/>
      <c r="EB559" s="62"/>
      <c r="EC559" s="62"/>
      <c r="ED559" s="62"/>
      <c r="EE559" s="62"/>
      <c r="EF559" s="62"/>
      <c r="EG559" s="62">
        <v>12.05</v>
      </c>
      <c r="EH559" s="62">
        <v>34190</v>
      </c>
      <c r="EI559" s="62">
        <v>247.1899706326906</v>
      </c>
      <c r="EJ559" s="62"/>
      <c r="EK559" s="62">
        <v>0</v>
      </c>
      <c r="EL559" s="62">
        <v>0</v>
      </c>
      <c r="EM559" s="62">
        <v>0</v>
      </c>
      <c r="EN559" s="62">
        <v>0</v>
      </c>
      <c r="EO559" s="62">
        <v>0</v>
      </c>
      <c r="EP559" s="62">
        <v>12.01</v>
      </c>
      <c r="EQ559" s="62">
        <v>2210</v>
      </c>
      <c r="ER559" s="62">
        <v>16.859077573386283</v>
      </c>
      <c r="ES559" s="62">
        <v>12.01</v>
      </c>
      <c r="ET559" s="62">
        <v>13955</v>
      </c>
      <c r="EU559" s="62">
        <v>111.67019494097474</v>
      </c>
      <c r="EV559" s="62">
        <v>11.95</v>
      </c>
      <c r="EW559" s="62">
        <v>500</v>
      </c>
      <c r="EX559" s="62">
        <v>4.1875626776317576</v>
      </c>
      <c r="EY559" s="62">
        <v>11.94</v>
      </c>
      <c r="EZ559" s="62">
        <v>8395</v>
      </c>
      <c r="FA559" s="62">
        <v>73.008848539359605</v>
      </c>
      <c r="FB559" s="62">
        <v>11.914</v>
      </c>
      <c r="FC559" s="62">
        <v>0</v>
      </c>
      <c r="FD559" s="62">
        <v>0</v>
      </c>
      <c r="FE559" s="62">
        <v>11.89</v>
      </c>
      <c r="FF559" s="62">
        <v>5</v>
      </c>
      <c r="FG559" s="62">
        <v>4.6405128775314046E-2</v>
      </c>
      <c r="FH559" s="62">
        <v>11.836</v>
      </c>
      <c r="FI559" s="62">
        <v>0</v>
      </c>
      <c r="FJ559" s="62">
        <v>0</v>
      </c>
      <c r="FK559" s="62">
        <v>11.79</v>
      </c>
      <c r="FL559" s="76">
        <v>665</v>
      </c>
      <c r="FM559" s="76">
        <v>6.5422090126471701</v>
      </c>
      <c r="FN559" s="76">
        <v>11.774000000000001</v>
      </c>
      <c r="FO559" s="76">
        <v>85</v>
      </c>
      <c r="FP559" s="76">
        <v>0.85510330820180669</v>
      </c>
      <c r="FQ559" s="76">
        <v>11.76</v>
      </c>
      <c r="FR559" s="76">
        <v>890</v>
      </c>
      <c r="FS559" s="76">
        <v>9.131688832407816</v>
      </c>
      <c r="FT559" s="76">
        <v>11.712</v>
      </c>
      <c r="FU559" s="76">
        <v>0</v>
      </c>
      <c r="FV559" s="76">
        <v>0</v>
      </c>
      <c r="FW559" s="76">
        <v>11.67</v>
      </c>
      <c r="FX559" s="76">
        <v>47215</v>
      </c>
      <c r="FY559" s="76">
        <v>503.69594210206236</v>
      </c>
      <c r="FZ559" s="76">
        <v>11.662000000000001</v>
      </c>
      <c r="GA559" s="76">
        <v>0</v>
      </c>
      <c r="GB559" s="76">
        <v>0</v>
      </c>
      <c r="GC559" s="62">
        <v>11.654999999999999</v>
      </c>
      <c r="GD559" s="62">
        <v>0</v>
      </c>
      <c r="GE559" s="62">
        <v>0</v>
      </c>
      <c r="GF559" s="62">
        <v>11.648</v>
      </c>
      <c r="GG559" s="62">
        <v>0</v>
      </c>
      <c r="GH559" s="62">
        <v>0</v>
      </c>
      <c r="GI559" s="62">
        <v>11.641</v>
      </c>
      <c r="GJ559" s="62">
        <v>40</v>
      </c>
      <c r="GK559" s="62">
        <v>0.44766007195489665</v>
      </c>
      <c r="GL559" s="62">
        <v>11.63</v>
      </c>
      <c r="GM559" s="62">
        <v>0</v>
      </c>
      <c r="GN559" s="62">
        <v>0</v>
      </c>
      <c r="GO559" s="62">
        <v>11.62</v>
      </c>
      <c r="GP559" s="62">
        <v>10550</v>
      </c>
      <c r="GQ559" s="62">
        <v>121.27076073136625</v>
      </c>
      <c r="GR559" s="62">
        <v>11.608000000000001</v>
      </c>
      <c r="GS559" s="62">
        <v>0</v>
      </c>
      <c r="GT559" s="62">
        <v>0</v>
      </c>
      <c r="GU559" s="62">
        <v>11.598000000000001</v>
      </c>
      <c r="GV559" s="62">
        <v>215</v>
      </c>
      <c r="GW559" s="62">
        <v>2.4991467936138667</v>
      </c>
      <c r="GX559" s="62">
        <v>11.589</v>
      </c>
      <c r="GY559" s="62">
        <v>0</v>
      </c>
      <c r="GZ559" s="62">
        <v>0</v>
      </c>
      <c r="HA559" s="62">
        <v>11.58</v>
      </c>
      <c r="HB559" s="62">
        <v>4715</v>
      </c>
      <c r="HC559" s="62">
        <v>54.728328046180152</v>
      </c>
      <c r="HD559" s="62">
        <v>11.58</v>
      </c>
      <c r="HE559" s="62">
        <v>0</v>
      </c>
      <c r="HF559" s="62">
        <v>0</v>
      </c>
      <c r="HG559" s="62">
        <v>0</v>
      </c>
      <c r="HH559" s="62">
        <v>0</v>
      </c>
      <c r="HI559" s="62">
        <v>0</v>
      </c>
      <c r="HJ559" s="62">
        <v>0</v>
      </c>
      <c r="HK559" s="62">
        <v>0</v>
      </c>
      <c r="HL559" s="62">
        <v>0</v>
      </c>
      <c r="HM559" s="62">
        <v>11.58</v>
      </c>
      <c r="HN559" s="62">
        <v>0</v>
      </c>
      <c r="HO559" s="62">
        <v>0</v>
      </c>
      <c r="HP559" s="62">
        <v>0</v>
      </c>
      <c r="HQ559" s="62">
        <v>0</v>
      </c>
      <c r="HR559" s="62">
        <v>0</v>
      </c>
    </row>
    <row r="560" spans="32:226" s="43" customFormat="1">
      <c r="AF560" s="54"/>
      <c r="AN560" s="43">
        <v>2.5802</v>
      </c>
      <c r="AS560" s="62">
        <v>42027</v>
      </c>
      <c r="AT560" s="62">
        <v>6516.0961722802322</v>
      </c>
      <c r="AU560" s="62">
        <v>12.34</v>
      </c>
      <c r="AV560" s="62">
        <v>368560</v>
      </c>
      <c r="AW560" s="62">
        <v>518.4250964344966</v>
      </c>
      <c r="AX560" s="62">
        <v>12.49</v>
      </c>
      <c r="AY560" s="62">
        <v>70410</v>
      </c>
      <c r="AZ560" s="62">
        <v>118.62239556315232</v>
      </c>
      <c r="BA560" s="62">
        <v>12.65</v>
      </c>
      <c r="BB560" s="62">
        <v>19305</v>
      </c>
      <c r="BC560" s="62">
        <v>42.016215052584243</v>
      </c>
      <c r="BD560" s="62">
        <v>0</v>
      </c>
      <c r="BE560" s="62">
        <v>0</v>
      </c>
      <c r="BF560" s="62">
        <v>0</v>
      </c>
      <c r="BG560" s="62">
        <v>0</v>
      </c>
      <c r="BH560" s="62">
        <v>0</v>
      </c>
      <c r="BI560" s="62">
        <v>0</v>
      </c>
      <c r="BJ560" s="62">
        <v>0</v>
      </c>
      <c r="BK560" s="62">
        <v>0</v>
      </c>
      <c r="BL560" s="62">
        <v>0</v>
      </c>
      <c r="BM560" s="62">
        <v>12.68</v>
      </c>
      <c r="BN560" s="62">
        <v>189720</v>
      </c>
      <c r="BO560" s="62">
        <v>546.47386486995026</v>
      </c>
      <c r="BP560" s="62">
        <v>0</v>
      </c>
      <c r="BQ560" s="62">
        <v>0</v>
      </c>
      <c r="BR560" s="62">
        <v>0</v>
      </c>
      <c r="BS560" s="62">
        <v>0</v>
      </c>
      <c r="BT560" s="62">
        <v>0</v>
      </c>
      <c r="BU560" s="62">
        <v>0</v>
      </c>
      <c r="BV560" s="62">
        <v>12.66</v>
      </c>
      <c r="BW560" s="62">
        <v>7890</v>
      </c>
      <c r="BX560" s="62">
        <v>27.796841668810821</v>
      </c>
      <c r="BY560" s="62">
        <v>0</v>
      </c>
      <c r="BZ560" s="62">
        <v>0</v>
      </c>
      <c r="CA560" s="62">
        <v>0</v>
      </c>
      <c r="CB560" s="62">
        <v>0</v>
      </c>
      <c r="CC560" s="62">
        <v>0</v>
      </c>
      <c r="CD560" s="62">
        <v>0</v>
      </c>
      <c r="CE560" s="62">
        <v>12.59</v>
      </c>
      <c r="CF560" s="62">
        <v>27265</v>
      </c>
      <c r="CG560" s="62">
        <v>113.18349659792598</v>
      </c>
      <c r="CH560" s="62">
        <v>0</v>
      </c>
      <c r="CI560" s="62">
        <v>0</v>
      </c>
      <c r="CJ560" s="62">
        <v>0</v>
      </c>
      <c r="CK560" s="62">
        <v>0</v>
      </c>
      <c r="CL560" s="62">
        <v>0</v>
      </c>
      <c r="CM560" s="62">
        <v>0</v>
      </c>
      <c r="CN560" s="62">
        <v>12.5</v>
      </c>
      <c r="CO560" s="62">
        <v>3565</v>
      </c>
      <c r="CP560" s="62">
        <v>16.981376879898928</v>
      </c>
      <c r="CQ560" s="62">
        <v>0</v>
      </c>
      <c r="CR560" s="62">
        <v>0</v>
      </c>
      <c r="CS560" s="62">
        <v>0</v>
      </c>
      <c r="CT560" s="62">
        <v>0</v>
      </c>
      <c r="CU560" s="62">
        <v>0</v>
      </c>
      <c r="CV560" s="62">
        <v>0</v>
      </c>
      <c r="CW560" s="62">
        <v>0</v>
      </c>
      <c r="CX560" s="62">
        <v>368560</v>
      </c>
      <c r="CY560" s="62">
        <v>1959.2818086419077</v>
      </c>
      <c r="CZ560" s="62">
        <v>0</v>
      </c>
      <c r="DA560" s="62">
        <v>0</v>
      </c>
      <c r="DB560" s="62">
        <v>0</v>
      </c>
      <c r="DC560" s="62">
        <v>0</v>
      </c>
      <c r="DD560" s="62">
        <v>0</v>
      </c>
      <c r="DE560" s="62">
        <v>0</v>
      </c>
      <c r="DF560" s="62">
        <v>12.27</v>
      </c>
      <c r="DG560" s="62">
        <v>1120</v>
      </c>
      <c r="DH560" s="62">
        <v>6.5548161672999514</v>
      </c>
      <c r="DI560" s="62">
        <v>0</v>
      </c>
      <c r="DJ560" s="62">
        <v>0</v>
      </c>
      <c r="DK560" s="62">
        <v>0</v>
      </c>
      <c r="DL560" s="62">
        <v>0</v>
      </c>
      <c r="DM560" s="62">
        <v>0</v>
      </c>
      <c r="DN560" s="62">
        <v>0</v>
      </c>
      <c r="DO560" s="62">
        <v>12.21</v>
      </c>
      <c r="DP560" s="62">
        <v>7155</v>
      </c>
      <c r="DQ560" s="62">
        <v>45.316743970991631</v>
      </c>
      <c r="DR560" s="62">
        <v>0</v>
      </c>
      <c r="DS560" s="62">
        <v>0</v>
      </c>
      <c r="DT560" s="62">
        <v>0</v>
      </c>
      <c r="DU560" s="62">
        <v>0</v>
      </c>
      <c r="DV560" s="62">
        <v>0</v>
      </c>
      <c r="DW560" s="62">
        <v>0</v>
      </c>
      <c r="DX560" s="62">
        <v>12.13</v>
      </c>
      <c r="DY560" s="62">
        <v>1305</v>
      </c>
      <c r="DZ560" s="62">
        <v>8.8910920877240862</v>
      </c>
      <c r="EA560" s="62"/>
      <c r="EB560" s="62"/>
      <c r="EC560" s="62"/>
      <c r="ED560" s="62"/>
      <c r="EE560" s="62"/>
      <c r="EF560" s="62"/>
      <c r="EG560" s="62">
        <v>12.06</v>
      </c>
      <c r="EH560" s="62">
        <v>109590</v>
      </c>
      <c r="EI560" s="62">
        <v>793.8108312873959</v>
      </c>
      <c r="EJ560" s="62"/>
      <c r="EK560" s="62">
        <v>0</v>
      </c>
      <c r="EL560" s="62">
        <v>0</v>
      </c>
      <c r="EM560" s="62">
        <v>0</v>
      </c>
      <c r="EN560" s="62">
        <v>0</v>
      </c>
      <c r="EO560" s="62">
        <v>0</v>
      </c>
      <c r="EP560" s="62">
        <v>12.03</v>
      </c>
      <c r="EQ560" s="62">
        <v>2030</v>
      </c>
      <c r="ER560" s="62">
        <v>15.507311043065107</v>
      </c>
      <c r="ES560" s="62">
        <v>12.01</v>
      </c>
      <c r="ET560" s="62">
        <v>29315</v>
      </c>
      <c r="EU560" s="62">
        <v>235.06017811729905</v>
      </c>
      <c r="EV560" s="62">
        <v>11.99</v>
      </c>
      <c r="EW560" s="62">
        <v>825</v>
      </c>
      <c r="EX560" s="62">
        <v>6.9114454032158044</v>
      </c>
      <c r="EY560" s="62">
        <v>11.93</v>
      </c>
      <c r="EZ560" s="62">
        <v>36675</v>
      </c>
      <c r="FA560" s="62">
        <v>319.69344474021318</v>
      </c>
      <c r="FB560" s="62">
        <v>11.904</v>
      </c>
      <c r="FC560" s="62">
        <v>40</v>
      </c>
      <c r="FD560" s="62">
        <v>0.36071590063861964</v>
      </c>
      <c r="FE560" s="62">
        <v>11.88</v>
      </c>
      <c r="FF560" s="62">
        <v>25</v>
      </c>
      <c r="FG560" s="62">
        <v>0.23254965477509079</v>
      </c>
      <c r="FH560" s="62">
        <v>11.826000000000001</v>
      </c>
      <c r="FI560" s="62">
        <v>25</v>
      </c>
      <c r="FJ560" s="62">
        <v>0.23990583033812171</v>
      </c>
      <c r="FK560" s="62">
        <v>11.78</v>
      </c>
      <c r="FL560" s="76">
        <v>1950</v>
      </c>
      <c r="FM560" s="76">
        <v>19.226389673751733</v>
      </c>
      <c r="FN560" s="76">
        <v>11.759</v>
      </c>
      <c r="FO560" s="76">
        <v>10</v>
      </c>
      <c r="FP560" s="76">
        <v>0.10084929821149335</v>
      </c>
      <c r="FQ560" s="76">
        <v>11.74</v>
      </c>
      <c r="FR560" s="76">
        <v>20</v>
      </c>
      <c r="FS560" s="76">
        <v>0.20577290322028116</v>
      </c>
      <c r="FT560" s="76">
        <v>11.686999999999999</v>
      </c>
      <c r="FU560" s="76">
        <v>515</v>
      </c>
      <c r="FV560" s="76">
        <v>5.4119067226383226</v>
      </c>
      <c r="FW560" s="76">
        <v>11.64</v>
      </c>
      <c r="FX560" s="76">
        <v>138405</v>
      </c>
      <c r="FY560" s="76">
        <v>1481.5629889395607</v>
      </c>
      <c r="FZ560" s="76">
        <v>11.629</v>
      </c>
      <c r="GA560" s="76">
        <v>5</v>
      </c>
      <c r="GB560" s="76">
        <v>5.4286847179939889E-2</v>
      </c>
      <c r="GC560" s="62">
        <v>11.619</v>
      </c>
      <c r="GD560" s="62">
        <v>5</v>
      </c>
      <c r="GE560" s="62">
        <v>5.4985789671524191E-2</v>
      </c>
      <c r="GF560" s="62">
        <v>11.609</v>
      </c>
      <c r="GG560" s="62">
        <v>0</v>
      </c>
      <c r="GH560" s="62">
        <v>0</v>
      </c>
      <c r="GI560" s="62">
        <v>11.6</v>
      </c>
      <c r="GJ560" s="62">
        <v>610</v>
      </c>
      <c r="GK560" s="62">
        <v>6.8566421176166417</v>
      </c>
      <c r="GL560" s="62">
        <v>11.584</v>
      </c>
      <c r="GM560" s="62">
        <v>0</v>
      </c>
      <c r="GN560" s="62">
        <v>0</v>
      </c>
      <c r="GO560" s="62">
        <v>11.57</v>
      </c>
      <c r="GP560" s="62">
        <v>7890</v>
      </c>
      <c r="GQ560" s="62">
        <v>91.183006170585003</v>
      </c>
      <c r="GR560" s="62">
        <v>11.555</v>
      </c>
      <c r="GS560" s="62">
        <v>0</v>
      </c>
      <c r="GT560" s="62">
        <v>0</v>
      </c>
      <c r="GU560" s="62">
        <v>11.542</v>
      </c>
      <c r="GV560" s="62">
        <v>220</v>
      </c>
      <c r="GW560" s="62">
        <v>2.5734107080293231</v>
      </c>
      <c r="GX560" s="62">
        <v>11.531000000000001</v>
      </c>
      <c r="GY560" s="62">
        <v>0</v>
      </c>
      <c r="GZ560" s="62">
        <v>0</v>
      </c>
      <c r="HA560" s="62">
        <v>11.52</v>
      </c>
      <c r="HB560" s="62">
        <v>11420</v>
      </c>
      <c r="HC560" s="62">
        <v>133.50580319808245</v>
      </c>
      <c r="HD560" s="62">
        <v>11.52</v>
      </c>
      <c r="HE560" s="62">
        <v>0</v>
      </c>
      <c r="HF560" s="62">
        <v>0</v>
      </c>
      <c r="HG560" s="62">
        <v>0</v>
      </c>
      <c r="HH560" s="62">
        <v>0</v>
      </c>
      <c r="HI560" s="62">
        <v>0</v>
      </c>
      <c r="HJ560" s="62">
        <v>0</v>
      </c>
      <c r="HK560" s="62">
        <v>0</v>
      </c>
      <c r="HL560" s="62">
        <v>0</v>
      </c>
      <c r="HM560" s="62">
        <v>11.52</v>
      </c>
      <c r="HN560" s="62">
        <v>0</v>
      </c>
      <c r="HO560" s="62">
        <v>0</v>
      </c>
      <c r="HP560" s="62">
        <v>0</v>
      </c>
      <c r="HQ560" s="62">
        <v>0</v>
      </c>
      <c r="HR560" s="62">
        <v>0</v>
      </c>
    </row>
    <row r="561" spans="32:226" s="43" customFormat="1">
      <c r="AF561" s="54"/>
      <c r="AN561" s="43">
        <v>2.5746000000000002</v>
      </c>
      <c r="AS561" s="62">
        <v>42026</v>
      </c>
      <c r="AT561" s="62">
        <v>7051.5325371471945</v>
      </c>
      <c r="AU561" s="62">
        <v>12.39</v>
      </c>
      <c r="AV561" s="62">
        <v>305770</v>
      </c>
      <c r="AW561" s="62">
        <v>434.55191233923028</v>
      </c>
      <c r="AX561" s="62">
        <v>12.46</v>
      </c>
      <c r="AY561" s="62">
        <v>286830</v>
      </c>
      <c r="AZ561" s="62">
        <v>487.95170728161065</v>
      </c>
      <c r="BA561" s="62">
        <v>12.64</v>
      </c>
      <c r="BB561" s="62">
        <v>41455</v>
      </c>
      <c r="BC561" s="62">
        <v>90.913982911230192</v>
      </c>
      <c r="BD561" s="62">
        <v>0</v>
      </c>
      <c r="BE561" s="62">
        <v>0</v>
      </c>
      <c r="BF561" s="62">
        <v>0</v>
      </c>
      <c r="BG561" s="62">
        <v>0</v>
      </c>
      <c r="BH561" s="62">
        <v>0</v>
      </c>
      <c r="BI561" s="62">
        <v>0</v>
      </c>
      <c r="BJ561" s="62">
        <v>0</v>
      </c>
      <c r="BK561" s="62">
        <v>0</v>
      </c>
      <c r="BL561" s="62">
        <v>0</v>
      </c>
      <c r="BM561" s="62">
        <v>12.68</v>
      </c>
      <c r="BN561" s="62">
        <v>353750</v>
      </c>
      <c r="BO561" s="62">
        <v>1025.0072490030357</v>
      </c>
      <c r="BP561" s="62">
        <v>0</v>
      </c>
      <c r="BQ561" s="62">
        <v>0</v>
      </c>
      <c r="BR561" s="62">
        <v>0</v>
      </c>
      <c r="BS561" s="62">
        <v>0</v>
      </c>
      <c r="BT561" s="62">
        <v>0</v>
      </c>
      <c r="BU561" s="62">
        <v>0</v>
      </c>
      <c r="BV561" s="62">
        <v>12.67</v>
      </c>
      <c r="BW561" s="62">
        <v>13050</v>
      </c>
      <c r="BX561" s="62">
        <v>46.200089382763089</v>
      </c>
      <c r="BY561" s="62">
        <v>0</v>
      </c>
      <c r="BZ561" s="62">
        <v>0</v>
      </c>
      <c r="CA561" s="62">
        <v>0</v>
      </c>
      <c r="CB561" s="62">
        <v>0</v>
      </c>
      <c r="CC561" s="62">
        <v>0</v>
      </c>
      <c r="CD561" s="62">
        <v>0</v>
      </c>
      <c r="CE561" s="62">
        <v>12.6</v>
      </c>
      <c r="CF561" s="62">
        <v>19915</v>
      </c>
      <c r="CG561" s="62">
        <v>83.024836996592725</v>
      </c>
      <c r="CH561" s="62">
        <v>0</v>
      </c>
      <c r="CI561" s="62">
        <v>0</v>
      </c>
      <c r="CJ561" s="62">
        <v>0</v>
      </c>
      <c r="CK561" s="62">
        <v>0</v>
      </c>
      <c r="CL561" s="62">
        <v>0</v>
      </c>
      <c r="CM561" s="62">
        <v>0</v>
      </c>
      <c r="CN561" s="62">
        <v>12.53</v>
      </c>
      <c r="CO561" s="62">
        <v>4820</v>
      </c>
      <c r="CP561" s="62">
        <v>23.036163170233415</v>
      </c>
      <c r="CQ561" s="62">
        <v>0</v>
      </c>
      <c r="CR561" s="62">
        <v>0</v>
      </c>
      <c r="CS561" s="62">
        <v>0</v>
      </c>
      <c r="CT561" s="62">
        <v>0</v>
      </c>
      <c r="CU561" s="62">
        <v>0</v>
      </c>
      <c r="CV561" s="62">
        <v>0</v>
      </c>
      <c r="CW561" s="62">
        <v>0</v>
      </c>
      <c r="CX561" s="62">
        <v>305770</v>
      </c>
      <c r="CY561" s="62">
        <v>1629.4934779224991</v>
      </c>
      <c r="CZ561" s="62">
        <v>0</v>
      </c>
      <c r="DA561" s="62">
        <v>0</v>
      </c>
      <c r="DB561" s="62">
        <v>0</v>
      </c>
      <c r="DC561" s="62">
        <v>0</v>
      </c>
      <c r="DD561" s="62">
        <v>0</v>
      </c>
      <c r="DE561" s="62">
        <v>0</v>
      </c>
      <c r="DF561" s="62">
        <v>12.32</v>
      </c>
      <c r="DG561" s="62">
        <v>125</v>
      </c>
      <c r="DH561" s="62">
        <v>0.73311040054000498</v>
      </c>
      <c r="DI561" s="62">
        <v>0</v>
      </c>
      <c r="DJ561" s="62">
        <v>0</v>
      </c>
      <c r="DK561" s="62">
        <v>0</v>
      </c>
      <c r="DL561" s="62">
        <v>0</v>
      </c>
      <c r="DM561" s="62">
        <v>0</v>
      </c>
      <c r="DN561" s="62">
        <v>0</v>
      </c>
      <c r="DO561" s="62">
        <v>12.25</v>
      </c>
      <c r="DP561" s="62">
        <v>13945</v>
      </c>
      <c r="DQ561" s="62">
        <v>88.509962994192108</v>
      </c>
      <c r="DR561" s="62">
        <v>0</v>
      </c>
      <c r="DS561" s="62">
        <v>0</v>
      </c>
      <c r="DT561" s="62">
        <v>0</v>
      </c>
      <c r="DU561" s="62">
        <v>0</v>
      </c>
      <c r="DV561" s="62">
        <v>0</v>
      </c>
      <c r="DW561" s="62">
        <v>0</v>
      </c>
      <c r="DX561" s="62">
        <v>12.19</v>
      </c>
      <c r="DY561" s="62">
        <v>390</v>
      </c>
      <c r="DZ561" s="62">
        <v>2.6603751025841826</v>
      </c>
      <c r="EA561" s="62"/>
      <c r="EB561" s="62"/>
      <c r="EC561" s="62"/>
      <c r="ED561" s="62"/>
      <c r="EE561" s="62"/>
      <c r="EF561" s="62"/>
      <c r="EG561" s="62">
        <v>12.11</v>
      </c>
      <c r="EH561" s="62">
        <v>102665</v>
      </c>
      <c r="EI561" s="62">
        <v>744.63804446824031</v>
      </c>
      <c r="EJ561" s="62"/>
      <c r="EK561" s="62">
        <v>0</v>
      </c>
      <c r="EL561" s="62">
        <v>0</v>
      </c>
      <c r="EM561" s="62">
        <v>0</v>
      </c>
      <c r="EN561" s="62">
        <v>0</v>
      </c>
      <c r="EO561" s="62">
        <v>0</v>
      </c>
      <c r="EP561" s="62">
        <v>12.09</v>
      </c>
      <c r="EQ561" s="62">
        <v>390</v>
      </c>
      <c r="ER561" s="62">
        <v>2.9814572295559718</v>
      </c>
      <c r="ES561" s="62">
        <v>12.08</v>
      </c>
      <c r="ET561" s="62">
        <v>16215</v>
      </c>
      <c r="EU561" s="62">
        <v>130.03510294427599</v>
      </c>
      <c r="EV561" s="62">
        <v>12.06</v>
      </c>
      <c r="EW561" s="62">
        <v>130</v>
      </c>
      <c r="EX561" s="62">
        <v>1.0889526866403043</v>
      </c>
      <c r="EY561" s="62">
        <v>12.02</v>
      </c>
      <c r="EZ561" s="62">
        <v>43520</v>
      </c>
      <c r="FA561" s="62">
        <v>378.90110585825818</v>
      </c>
      <c r="FB561" s="62">
        <v>12.05</v>
      </c>
      <c r="FC561" s="62">
        <v>25</v>
      </c>
      <c r="FD561" s="62">
        <v>0.22453732636558252</v>
      </c>
      <c r="FE561" s="62">
        <v>11.98</v>
      </c>
      <c r="FF561" s="62">
        <v>370</v>
      </c>
      <c r="FG561" s="62">
        <v>3.4341709793717081</v>
      </c>
      <c r="FH561" s="62">
        <v>11.96</v>
      </c>
      <c r="FI561" s="62">
        <v>115</v>
      </c>
      <c r="FJ561" s="62">
        <v>1.0989345713176206</v>
      </c>
      <c r="FK561" s="62">
        <v>11.91</v>
      </c>
      <c r="FL561" s="76">
        <v>2410</v>
      </c>
      <c r="FM561" s="76">
        <v>23.658845874990263</v>
      </c>
      <c r="FN561" s="76">
        <v>11.894</v>
      </c>
      <c r="FO561" s="76">
        <v>0</v>
      </c>
      <c r="FP561" s="76">
        <v>0</v>
      </c>
      <c r="FQ561" s="76">
        <v>11.88</v>
      </c>
      <c r="FR561" s="76">
        <v>10</v>
      </c>
      <c r="FS561" s="76">
        <v>0.10231615981953293</v>
      </c>
      <c r="FT561" s="76">
        <v>11.848000000000001</v>
      </c>
      <c r="FU561" s="76">
        <v>0</v>
      </c>
      <c r="FV561" s="76">
        <v>0</v>
      </c>
      <c r="FW561" s="76">
        <v>11.82</v>
      </c>
      <c r="FX561" s="76">
        <v>158465</v>
      </c>
      <c r="FY561" s="76">
        <v>1681.5415370652511</v>
      </c>
      <c r="FZ561" s="76">
        <v>11.811</v>
      </c>
      <c r="GA561" s="76">
        <v>0</v>
      </c>
      <c r="GB561" s="76">
        <v>0</v>
      </c>
      <c r="GC561" s="62">
        <v>11.802</v>
      </c>
      <c r="GD561" s="62">
        <v>0</v>
      </c>
      <c r="GE561" s="62">
        <v>0</v>
      </c>
      <c r="GF561" s="62">
        <v>11.792999999999999</v>
      </c>
      <c r="GG561" s="62">
        <v>0</v>
      </c>
      <c r="GH561" s="62">
        <v>0</v>
      </c>
      <c r="GI561" s="62">
        <v>11.786</v>
      </c>
      <c r="GJ561" s="62">
        <v>300</v>
      </c>
      <c r="GK561" s="62">
        <v>3.3356779108161709</v>
      </c>
      <c r="GL561" s="62">
        <v>11.772</v>
      </c>
      <c r="GM561" s="62">
        <v>0</v>
      </c>
      <c r="GN561" s="62">
        <v>0</v>
      </c>
      <c r="GO561" s="62">
        <v>11.76</v>
      </c>
      <c r="GP561" s="62">
        <v>2655</v>
      </c>
      <c r="GQ561" s="62">
        <v>30.289431561733824</v>
      </c>
      <c r="GR561" s="62">
        <v>11.744999999999999</v>
      </c>
      <c r="GS561" s="62">
        <v>0</v>
      </c>
      <c r="GT561" s="62">
        <v>0</v>
      </c>
      <c r="GU561" s="62">
        <v>11.731999999999999</v>
      </c>
      <c r="GV561" s="62">
        <v>120</v>
      </c>
      <c r="GW561" s="62">
        <v>1.38325288959526</v>
      </c>
      <c r="GX561" s="62">
        <v>11.721</v>
      </c>
      <c r="GY561" s="62">
        <v>0</v>
      </c>
      <c r="GZ561" s="62">
        <v>0</v>
      </c>
      <c r="HA561" s="62">
        <v>11.71</v>
      </c>
      <c r="HB561" s="62">
        <v>11890</v>
      </c>
      <c r="HC561" s="62">
        <v>136.73630211644911</v>
      </c>
      <c r="HD561" s="62">
        <v>11.71</v>
      </c>
      <c r="HE561" s="62">
        <v>0</v>
      </c>
      <c r="HF561" s="62">
        <v>0</v>
      </c>
      <c r="HG561" s="62">
        <v>0</v>
      </c>
      <c r="HH561" s="62">
        <v>0</v>
      </c>
      <c r="HI561" s="62">
        <v>0</v>
      </c>
      <c r="HJ561" s="62">
        <v>0</v>
      </c>
      <c r="HK561" s="62">
        <v>0</v>
      </c>
      <c r="HL561" s="62">
        <v>0</v>
      </c>
      <c r="HM561" s="62">
        <v>11.71</v>
      </c>
      <c r="HN561" s="62">
        <v>0</v>
      </c>
      <c r="HO561" s="62">
        <v>0</v>
      </c>
      <c r="HP561" s="62">
        <v>0</v>
      </c>
      <c r="HQ561" s="62">
        <v>0</v>
      </c>
      <c r="HR561" s="62">
        <v>0</v>
      </c>
    </row>
    <row r="562" spans="32:226" s="43" customFormat="1">
      <c r="AF562" s="54"/>
      <c r="AN562" s="43">
        <v>2.601</v>
      </c>
      <c r="AS562" s="62">
        <v>42025</v>
      </c>
      <c r="AT562" s="62">
        <v>4583.3597038106045</v>
      </c>
      <c r="AU562" s="62">
        <v>12.33</v>
      </c>
      <c r="AV562" s="62">
        <v>225730</v>
      </c>
      <c r="AW562" s="62">
        <v>320.555710055649</v>
      </c>
      <c r="AX562" s="62">
        <v>12.43</v>
      </c>
      <c r="AY562" s="62">
        <v>129330</v>
      </c>
      <c r="AZ562" s="62">
        <v>219.4185380197251</v>
      </c>
      <c r="BA562" s="62">
        <v>12.59</v>
      </c>
      <c r="BB562" s="62">
        <v>14100</v>
      </c>
      <c r="BC562" s="62">
        <v>30.793048679568855</v>
      </c>
      <c r="BD562" s="62">
        <v>0</v>
      </c>
      <c r="BE562" s="62">
        <v>0</v>
      </c>
      <c r="BF562" s="62">
        <v>0</v>
      </c>
      <c r="BG562" s="62">
        <v>0</v>
      </c>
      <c r="BH562" s="62">
        <v>0</v>
      </c>
      <c r="BI562" s="62">
        <v>0</v>
      </c>
      <c r="BJ562" s="62">
        <v>0</v>
      </c>
      <c r="BK562" s="62">
        <v>0</v>
      </c>
      <c r="BL562" s="62">
        <v>0</v>
      </c>
      <c r="BM562" s="62">
        <v>12.62</v>
      </c>
      <c r="BN562" s="62">
        <v>172925</v>
      </c>
      <c r="BO562" s="62">
        <v>498.34526333766155</v>
      </c>
      <c r="BP562" s="62">
        <v>0</v>
      </c>
      <c r="BQ562" s="62">
        <v>0</v>
      </c>
      <c r="BR562" s="62">
        <v>0</v>
      </c>
      <c r="BS562" s="62">
        <v>0</v>
      </c>
      <c r="BT562" s="62">
        <v>0</v>
      </c>
      <c r="BU562" s="62">
        <v>0</v>
      </c>
      <c r="BV562" s="62">
        <v>12.59</v>
      </c>
      <c r="BW562" s="62">
        <v>14960</v>
      </c>
      <c r="BX562" s="62">
        <v>52.657123302669554</v>
      </c>
      <c r="BY562" s="62">
        <v>0</v>
      </c>
      <c r="BZ562" s="62">
        <v>0</v>
      </c>
      <c r="CA562" s="62">
        <v>0</v>
      </c>
      <c r="CB562" s="62">
        <v>0</v>
      </c>
      <c r="CC562" s="62">
        <v>0</v>
      </c>
      <c r="CD562" s="62">
        <v>0</v>
      </c>
      <c r="CE562" s="62">
        <v>12.52</v>
      </c>
      <c r="CF562" s="62">
        <v>9800</v>
      </c>
      <c r="CG562" s="62">
        <v>40.604309565574752</v>
      </c>
      <c r="CH562" s="62">
        <v>0</v>
      </c>
      <c r="CI562" s="62">
        <v>0</v>
      </c>
      <c r="CJ562" s="62">
        <v>0</v>
      </c>
      <c r="CK562" s="62">
        <v>0</v>
      </c>
      <c r="CL562" s="62">
        <v>0</v>
      </c>
      <c r="CM562" s="62">
        <v>0</v>
      </c>
      <c r="CN562" s="62">
        <v>12.44</v>
      </c>
      <c r="CO562" s="62">
        <v>18590</v>
      </c>
      <c r="CP562" s="62">
        <v>88.300469209780815</v>
      </c>
      <c r="CQ562" s="62">
        <v>0</v>
      </c>
      <c r="CR562" s="62">
        <v>0</v>
      </c>
      <c r="CS562" s="62">
        <v>0</v>
      </c>
      <c r="CT562" s="62">
        <v>0</v>
      </c>
      <c r="CU562" s="62">
        <v>0</v>
      </c>
      <c r="CV562" s="62">
        <v>0</v>
      </c>
      <c r="CW562" s="62">
        <v>0</v>
      </c>
      <c r="CX562" s="62">
        <v>225730</v>
      </c>
      <c r="CY562" s="62">
        <v>1194.5023830569669</v>
      </c>
      <c r="CZ562" s="62">
        <v>0</v>
      </c>
      <c r="DA562" s="62">
        <v>0</v>
      </c>
      <c r="DB562" s="62">
        <v>0</v>
      </c>
      <c r="DC562" s="62">
        <v>0</v>
      </c>
      <c r="DD562" s="62">
        <v>0</v>
      </c>
      <c r="DE562" s="62">
        <v>0</v>
      </c>
      <c r="DF562" s="62">
        <v>12.25</v>
      </c>
      <c r="DG562" s="62">
        <v>230</v>
      </c>
      <c r="DH562" s="62">
        <v>1.3397003620044696</v>
      </c>
      <c r="DI562" s="62">
        <v>0</v>
      </c>
      <c r="DJ562" s="62">
        <v>0</v>
      </c>
      <c r="DK562" s="62">
        <v>0</v>
      </c>
      <c r="DL562" s="62">
        <v>0</v>
      </c>
      <c r="DM562" s="62">
        <v>0</v>
      </c>
      <c r="DN562" s="62">
        <v>0</v>
      </c>
      <c r="DO562" s="62">
        <v>12.2</v>
      </c>
      <c r="DP562" s="62">
        <v>1255</v>
      </c>
      <c r="DQ562" s="62">
        <v>7.9060735614307633</v>
      </c>
      <c r="DR562" s="62">
        <v>0</v>
      </c>
      <c r="DS562" s="62">
        <v>0</v>
      </c>
      <c r="DT562" s="62">
        <v>0</v>
      </c>
      <c r="DU562" s="62">
        <v>0</v>
      </c>
      <c r="DV562" s="62">
        <v>0</v>
      </c>
      <c r="DW562" s="62">
        <v>0</v>
      </c>
      <c r="DX562" s="62">
        <v>12.13</v>
      </c>
      <c r="DY562" s="62">
        <v>215</v>
      </c>
      <c r="DZ562" s="62">
        <v>1.4560837447938737</v>
      </c>
      <c r="EA562" s="62"/>
      <c r="EB562" s="62"/>
      <c r="EC562" s="62"/>
      <c r="ED562" s="62"/>
      <c r="EE562" s="62"/>
      <c r="EF562" s="62"/>
      <c r="EG562" s="62">
        <v>12.05</v>
      </c>
      <c r="EH562" s="62">
        <v>90680</v>
      </c>
      <c r="EI562" s="62">
        <v>652.99366291372542</v>
      </c>
      <c r="EJ562" s="62"/>
      <c r="EK562" s="62">
        <v>0</v>
      </c>
      <c r="EL562" s="62">
        <v>0</v>
      </c>
      <c r="EM562" s="62">
        <v>0</v>
      </c>
      <c r="EN562" s="62">
        <v>0</v>
      </c>
      <c r="EO562" s="62">
        <v>0</v>
      </c>
      <c r="EP562" s="62">
        <v>12.04</v>
      </c>
      <c r="EQ562" s="62">
        <v>745</v>
      </c>
      <c r="ER562" s="62">
        <v>5.6525575915796971</v>
      </c>
      <c r="ES562" s="62">
        <v>12.03</v>
      </c>
      <c r="ET562" s="62">
        <v>19190</v>
      </c>
      <c r="EU562" s="62">
        <v>152.73981949188271</v>
      </c>
      <c r="EV562" s="62">
        <v>12.04</v>
      </c>
      <c r="EW562" s="62">
        <v>35</v>
      </c>
      <c r="EX562" s="62">
        <v>0.29062870224904486</v>
      </c>
      <c r="EY562" s="62">
        <v>11.97</v>
      </c>
      <c r="EZ562" s="62">
        <v>25440</v>
      </c>
      <c r="FA562" s="62">
        <v>219.84760709321222</v>
      </c>
      <c r="FB562" s="62">
        <v>11.939</v>
      </c>
      <c r="FC562" s="62">
        <v>0</v>
      </c>
      <c r="FD562" s="62">
        <v>0</v>
      </c>
      <c r="FE562" s="62">
        <v>11.91</v>
      </c>
      <c r="FF562" s="62">
        <v>0</v>
      </c>
      <c r="FG562" s="62">
        <v>0</v>
      </c>
      <c r="FH562" s="62">
        <v>11.882999999999999</v>
      </c>
      <c r="FI562" s="62">
        <v>0</v>
      </c>
      <c r="FJ562" s="62">
        <v>0</v>
      </c>
      <c r="FK562" s="62">
        <v>11.86</v>
      </c>
      <c r="FL562" s="76">
        <v>1355</v>
      </c>
      <c r="FM562" s="76">
        <v>13.206606685781004</v>
      </c>
      <c r="FN562" s="76">
        <v>11.834</v>
      </c>
      <c r="FO562" s="76">
        <v>0</v>
      </c>
      <c r="FP562" s="76">
        <v>0</v>
      </c>
      <c r="FQ562" s="76">
        <v>11.81</v>
      </c>
      <c r="FR562" s="76">
        <v>5</v>
      </c>
      <c r="FS562" s="76">
        <v>5.0857117111263853E-2</v>
      </c>
      <c r="FT562" s="76">
        <v>11.773</v>
      </c>
      <c r="FU562" s="76">
        <v>0</v>
      </c>
      <c r="FV562" s="76">
        <v>0</v>
      </c>
      <c r="FW562" s="76">
        <v>11.74</v>
      </c>
      <c r="FX562" s="76">
        <v>85260</v>
      </c>
      <c r="FY562" s="76">
        <v>900.19937227937601</v>
      </c>
      <c r="FZ562" s="76">
        <v>11.731999999999999</v>
      </c>
      <c r="GA562" s="76">
        <v>0</v>
      </c>
      <c r="GB562" s="76">
        <v>0</v>
      </c>
      <c r="GC562" s="62">
        <v>11.725</v>
      </c>
      <c r="GD562" s="62">
        <v>0</v>
      </c>
      <c r="GE562" s="62">
        <v>0</v>
      </c>
      <c r="GF562" s="62">
        <v>11.718</v>
      </c>
      <c r="GG562" s="62">
        <v>0</v>
      </c>
      <c r="GH562" s="62">
        <v>0</v>
      </c>
      <c r="GI562" s="62">
        <v>11.711</v>
      </c>
      <c r="GJ562" s="62">
        <v>495</v>
      </c>
      <c r="GK562" s="62">
        <v>5.4777500695556203</v>
      </c>
      <c r="GL562" s="62">
        <v>11.7</v>
      </c>
      <c r="GM562" s="62">
        <v>0</v>
      </c>
      <c r="GN562" s="62">
        <v>0</v>
      </c>
      <c r="GO562" s="62">
        <v>11.69</v>
      </c>
      <c r="GP562" s="62">
        <v>6430</v>
      </c>
      <c r="GQ562" s="62">
        <v>73.0227846912057</v>
      </c>
      <c r="GR562" s="62">
        <v>11.679</v>
      </c>
      <c r="GS562" s="62">
        <v>0</v>
      </c>
      <c r="GT562" s="62">
        <v>0</v>
      </c>
      <c r="GU562" s="62">
        <v>11.67</v>
      </c>
      <c r="GV562" s="62">
        <v>200</v>
      </c>
      <c r="GW562" s="62">
        <v>2.2946100125136688</v>
      </c>
      <c r="GX562" s="62">
        <v>11.67</v>
      </c>
      <c r="GY562" s="62">
        <v>0</v>
      </c>
      <c r="GZ562" s="62">
        <v>0</v>
      </c>
      <c r="HA562" s="62">
        <v>11.67</v>
      </c>
      <c r="HB562" s="62">
        <v>8900</v>
      </c>
      <c r="HC562" s="62">
        <v>101.70474426658669</v>
      </c>
      <c r="HD562" s="62">
        <v>11.67</v>
      </c>
      <c r="HE562" s="62">
        <v>0</v>
      </c>
      <c r="HF562" s="62">
        <v>0</v>
      </c>
      <c r="HG562" s="62">
        <v>0</v>
      </c>
      <c r="HH562" s="62">
        <v>0</v>
      </c>
      <c r="HI562" s="62">
        <v>0</v>
      </c>
      <c r="HJ562" s="62">
        <v>0</v>
      </c>
      <c r="HK562" s="62">
        <v>0</v>
      </c>
      <c r="HL562" s="62">
        <v>0</v>
      </c>
      <c r="HM562" s="62">
        <v>11.67</v>
      </c>
      <c r="HN562" s="62">
        <v>0</v>
      </c>
      <c r="HO562" s="62">
        <v>0</v>
      </c>
      <c r="HP562" s="62">
        <v>0</v>
      </c>
      <c r="HQ562" s="62">
        <v>0</v>
      </c>
      <c r="HR562" s="62">
        <v>0</v>
      </c>
    </row>
    <row r="563" spans="32:226" s="43" customFormat="1">
      <c r="AF563" s="54"/>
      <c r="AN563" s="43">
        <v>2.6131000000000002</v>
      </c>
      <c r="AS563" s="62">
        <v>42024</v>
      </c>
      <c r="AT563" s="62">
        <v>4449.8309893790647</v>
      </c>
      <c r="AU563" s="62">
        <v>12.3</v>
      </c>
      <c r="AV563" s="62">
        <v>215025</v>
      </c>
      <c r="AW563" s="62">
        <v>306.67934501220839</v>
      </c>
      <c r="AX563" s="62">
        <v>12.45</v>
      </c>
      <c r="AY563" s="62">
        <v>82405</v>
      </c>
      <c r="AZ563" s="62">
        <v>140.10216396834619</v>
      </c>
      <c r="BA563" s="62">
        <v>12.61</v>
      </c>
      <c r="BB563" s="62">
        <v>57350</v>
      </c>
      <c r="BC563" s="62">
        <v>125.28254316307402</v>
      </c>
      <c r="BD563" s="62">
        <v>0</v>
      </c>
      <c r="BE563" s="62">
        <v>0</v>
      </c>
      <c r="BF563" s="62">
        <v>0</v>
      </c>
      <c r="BG563" s="62">
        <v>0</v>
      </c>
      <c r="BH563" s="62">
        <v>0</v>
      </c>
      <c r="BI563" s="62">
        <v>0</v>
      </c>
      <c r="BJ563" s="62">
        <v>0</v>
      </c>
      <c r="BK563" s="62">
        <v>0</v>
      </c>
      <c r="BL563" s="62">
        <v>0</v>
      </c>
      <c r="BM563" s="62">
        <v>12.63</v>
      </c>
      <c r="BN563" s="62">
        <v>203530</v>
      </c>
      <c r="BO563" s="62">
        <v>585.9037702777639</v>
      </c>
      <c r="BP563" s="62">
        <v>0</v>
      </c>
      <c r="BQ563" s="62">
        <v>0</v>
      </c>
      <c r="BR563" s="62">
        <v>0</v>
      </c>
      <c r="BS563" s="62">
        <v>0</v>
      </c>
      <c r="BT563" s="62">
        <v>0</v>
      </c>
      <c r="BU563" s="62">
        <v>0</v>
      </c>
      <c r="BV563" s="62">
        <v>12.59</v>
      </c>
      <c r="BW563" s="62">
        <v>14040</v>
      </c>
      <c r="BX563" s="62">
        <v>49.331312248004764</v>
      </c>
      <c r="BY563" s="62">
        <v>0</v>
      </c>
      <c r="BZ563" s="62">
        <v>0</v>
      </c>
      <c r="CA563" s="62">
        <v>0</v>
      </c>
      <c r="CB563" s="62">
        <v>0</v>
      </c>
      <c r="CC563" s="62">
        <v>0</v>
      </c>
      <c r="CD563" s="62">
        <v>0</v>
      </c>
      <c r="CE563" s="62">
        <v>12.5</v>
      </c>
      <c r="CF563" s="62">
        <v>21260</v>
      </c>
      <c r="CG563" s="62">
        <v>87.917798815601984</v>
      </c>
      <c r="CH563" s="62">
        <v>0</v>
      </c>
      <c r="CI563" s="62">
        <v>0</v>
      </c>
      <c r="CJ563" s="62">
        <v>0</v>
      </c>
      <c r="CK563" s="62">
        <v>0</v>
      </c>
      <c r="CL563" s="62">
        <v>0</v>
      </c>
      <c r="CM563" s="62">
        <v>0</v>
      </c>
      <c r="CN563" s="62">
        <v>12.4</v>
      </c>
      <c r="CO563" s="62">
        <v>6790</v>
      </c>
      <c r="CP563" s="62">
        <v>32.193524069535727</v>
      </c>
      <c r="CQ563" s="62">
        <v>0</v>
      </c>
      <c r="CR563" s="62">
        <v>0</v>
      </c>
      <c r="CS563" s="62">
        <v>0</v>
      </c>
      <c r="CT563" s="62">
        <v>0</v>
      </c>
      <c r="CU563" s="62">
        <v>0</v>
      </c>
      <c r="CV563" s="62">
        <v>0</v>
      </c>
      <c r="CW563" s="62">
        <v>0</v>
      </c>
      <c r="CX563" s="62">
        <v>215025</v>
      </c>
      <c r="CY563" s="62">
        <v>1135.2742244117942</v>
      </c>
      <c r="CZ563" s="62">
        <v>0</v>
      </c>
      <c r="DA563" s="62">
        <v>0</v>
      </c>
      <c r="DB563" s="62">
        <v>0</v>
      </c>
      <c r="DC563" s="62">
        <v>0</v>
      </c>
      <c r="DD563" s="62">
        <v>0</v>
      </c>
      <c r="DE563" s="62">
        <v>0</v>
      </c>
      <c r="DF563" s="62">
        <v>12.24</v>
      </c>
      <c r="DG563" s="62">
        <v>135</v>
      </c>
      <c r="DH563" s="62">
        <v>0.78398621997100404</v>
      </c>
      <c r="DI563" s="62">
        <v>0</v>
      </c>
      <c r="DJ563" s="62">
        <v>0</v>
      </c>
      <c r="DK563" s="62">
        <v>0</v>
      </c>
      <c r="DL563" s="62">
        <v>0</v>
      </c>
      <c r="DM563" s="62">
        <v>0</v>
      </c>
      <c r="DN563" s="62">
        <v>0</v>
      </c>
      <c r="DO563" s="62">
        <v>12.2</v>
      </c>
      <c r="DP563" s="62">
        <v>3085</v>
      </c>
      <c r="DQ563" s="62">
        <v>19.367168362661236</v>
      </c>
      <c r="DR563" s="62">
        <v>0</v>
      </c>
      <c r="DS563" s="62">
        <v>0</v>
      </c>
      <c r="DT563" s="62">
        <v>0</v>
      </c>
      <c r="DU563" s="62">
        <v>0</v>
      </c>
      <c r="DV563" s="62">
        <v>0</v>
      </c>
      <c r="DW563" s="62">
        <v>0</v>
      </c>
      <c r="DX563" s="62">
        <v>12.14</v>
      </c>
      <c r="DY563" s="62">
        <v>40</v>
      </c>
      <c r="DZ563" s="62">
        <v>0.26983171454253091</v>
      </c>
      <c r="EA563" s="62"/>
      <c r="EB563" s="62"/>
      <c r="EC563" s="62"/>
      <c r="ED563" s="62"/>
      <c r="EE563" s="62"/>
      <c r="EF563" s="62"/>
      <c r="EG563" s="62">
        <v>12.1</v>
      </c>
      <c r="EH563" s="62">
        <v>70235</v>
      </c>
      <c r="EI563" s="62">
        <v>502.99703564240514</v>
      </c>
      <c r="EJ563" s="62"/>
      <c r="EK563" s="62">
        <v>0</v>
      </c>
      <c r="EL563" s="62">
        <v>0</v>
      </c>
      <c r="EM563" s="62">
        <v>0</v>
      </c>
      <c r="EN563" s="62">
        <v>0</v>
      </c>
      <c r="EO563" s="62">
        <v>0</v>
      </c>
      <c r="EP563" s="62">
        <v>12.1</v>
      </c>
      <c r="EQ563" s="62">
        <v>330</v>
      </c>
      <c r="ER563" s="62">
        <v>2.4886488447316242</v>
      </c>
      <c r="ES563" s="62">
        <v>12.1</v>
      </c>
      <c r="ET563" s="62">
        <v>14930</v>
      </c>
      <c r="EU563" s="62">
        <v>118.03991703375233</v>
      </c>
      <c r="EV563" s="62">
        <v>12.1</v>
      </c>
      <c r="EW563" s="62">
        <v>30</v>
      </c>
      <c r="EX563" s="62">
        <v>0.24749192387659291</v>
      </c>
      <c r="EY563" s="62">
        <v>12.06</v>
      </c>
      <c r="EZ563" s="62">
        <v>18775</v>
      </c>
      <c r="FA563" s="62">
        <v>160.95149401488803</v>
      </c>
      <c r="FB563" s="62">
        <v>12.034000000000001</v>
      </c>
      <c r="FC563" s="62">
        <v>120</v>
      </c>
      <c r="FD563" s="62">
        <v>1.0637505773273823</v>
      </c>
      <c r="FE563" s="62">
        <v>12.01</v>
      </c>
      <c r="FF563" s="62">
        <v>155</v>
      </c>
      <c r="FG563" s="62">
        <v>1.4166668989050315</v>
      </c>
      <c r="FH563" s="62">
        <v>11.955</v>
      </c>
      <c r="FI563" s="62">
        <v>0</v>
      </c>
      <c r="FJ563" s="62">
        <v>0</v>
      </c>
      <c r="FK563" s="62">
        <v>11.92</v>
      </c>
      <c r="FL563" s="76">
        <v>3030</v>
      </c>
      <c r="FM563" s="76">
        <v>29.312636045249331</v>
      </c>
      <c r="FN563" s="76">
        <v>11.904</v>
      </c>
      <c r="FO563" s="76">
        <v>0</v>
      </c>
      <c r="FP563" s="76">
        <v>0</v>
      </c>
      <c r="FQ563" s="76">
        <v>11.89</v>
      </c>
      <c r="FR563" s="76">
        <v>5</v>
      </c>
      <c r="FS563" s="76">
        <v>5.0404437439953841E-2</v>
      </c>
      <c r="FT563" s="76">
        <v>11.837</v>
      </c>
      <c r="FU563" s="76">
        <v>0</v>
      </c>
      <c r="FV563" s="76">
        <v>0</v>
      </c>
      <c r="FW563" s="76">
        <v>11.79</v>
      </c>
      <c r="FX563" s="76">
        <v>93190</v>
      </c>
      <c r="FY563" s="76">
        <v>976.56536322405714</v>
      </c>
      <c r="FZ563" s="76">
        <v>11.782</v>
      </c>
      <c r="GA563" s="76">
        <v>0</v>
      </c>
      <c r="GB563" s="76">
        <v>0</v>
      </c>
      <c r="GC563" s="62">
        <v>11.774000000000001</v>
      </c>
      <c r="GD563" s="62">
        <v>0</v>
      </c>
      <c r="GE563" s="62">
        <v>0</v>
      </c>
      <c r="GF563" s="62">
        <v>11.766999999999999</v>
      </c>
      <c r="GG563" s="62">
        <v>0</v>
      </c>
      <c r="GH563" s="62">
        <v>0</v>
      </c>
      <c r="GI563" s="62">
        <v>11.76</v>
      </c>
      <c r="GJ563" s="62">
        <v>585</v>
      </c>
      <c r="GK563" s="62">
        <v>6.422245830759171</v>
      </c>
      <c r="GL563" s="62">
        <v>11.749000000000001</v>
      </c>
      <c r="GM563" s="62">
        <v>0</v>
      </c>
      <c r="GN563" s="62">
        <v>0</v>
      </c>
      <c r="GO563" s="62">
        <v>11.74</v>
      </c>
      <c r="GP563" s="62">
        <v>3260</v>
      </c>
      <c r="GQ563" s="62">
        <v>36.706532983717551</v>
      </c>
      <c r="GR563" s="62">
        <v>11.728999999999999</v>
      </c>
      <c r="GS563" s="62">
        <v>0</v>
      </c>
      <c r="GT563" s="62">
        <v>0</v>
      </c>
      <c r="GU563" s="62">
        <v>11.72</v>
      </c>
      <c r="GV563" s="62">
        <v>15</v>
      </c>
      <c r="GW563" s="62">
        <v>0.17054234528705117</v>
      </c>
      <c r="GX563" s="62">
        <v>11.715</v>
      </c>
      <c r="GY563" s="62">
        <v>0</v>
      </c>
      <c r="GZ563" s="62">
        <v>0</v>
      </c>
      <c r="HA563" s="62">
        <v>11.71</v>
      </c>
      <c r="HB563" s="62">
        <v>11500</v>
      </c>
      <c r="HC563" s="62">
        <v>130.29259131316365</v>
      </c>
      <c r="HD563" s="62">
        <v>11.71</v>
      </c>
      <c r="HE563" s="62">
        <v>0</v>
      </c>
      <c r="HF563" s="62">
        <v>0</v>
      </c>
      <c r="HG563" s="62">
        <v>0</v>
      </c>
      <c r="HH563" s="62">
        <v>0</v>
      </c>
      <c r="HI563" s="62">
        <v>0</v>
      </c>
      <c r="HJ563" s="62">
        <v>0</v>
      </c>
      <c r="HK563" s="62">
        <v>0</v>
      </c>
      <c r="HL563" s="62">
        <v>0</v>
      </c>
      <c r="HM563" s="62">
        <v>11.71</v>
      </c>
      <c r="HN563" s="62">
        <v>0</v>
      </c>
      <c r="HO563" s="62">
        <v>0</v>
      </c>
      <c r="HP563" s="62">
        <v>0</v>
      </c>
      <c r="HQ563" s="62">
        <v>0</v>
      </c>
      <c r="HR563" s="62">
        <v>0</v>
      </c>
    </row>
    <row r="564" spans="32:226" s="43" customFormat="1">
      <c r="AF564" s="54"/>
      <c r="AN564" s="43">
        <v>2.6509</v>
      </c>
      <c r="AS564" s="62">
        <v>42023</v>
      </c>
      <c r="AT564" s="62">
        <v>2714.2044241137373</v>
      </c>
      <c r="AU564" s="62">
        <v>12.41</v>
      </c>
      <c r="AV564" s="62">
        <v>124305</v>
      </c>
      <c r="AW564" s="62">
        <v>176.0061373863461</v>
      </c>
      <c r="AX564" s="62">
        <v>12.45</v>
      </c>
      <c r="AY564" s="62">
        <v>27340</v>
      </c>
      <c r="AZ564" s="62">
        <v>46.140173650684986</v>
      </c>
      <c r="BA564" s="62">
        <v>12.6</v>
      </c>
      <c r="BB564" s="62">
        <v>4605</v>
      </c>
      <c r="BC564" s="62">
        <v>9.9694464119318003</v>
      </c>
      <c r="BD564" s="62">
        <v>0</v>
      </c>
      <c r="BE564" s="62">
        <v>0</v>
      </c>
      <c r="BF564" s="62">
        <v>0</v>
      </c>
      <c r="BG564" s="62">
        <v>0</v>
      </c>
      <c r="BH564" s="62">
        <v>0</v>
      </c>
      <c r="BI564" s="62">
        <v>0</v>
      </c>
      <c r="BJ564" s="62">
        <v>0</v>
      </c>
      <c r="BK564" s="62">
        <v>0</v>
      </c>
      <c r="BL564" s="62">
        <v>0</v>
      </c>
      <c r="BM564" s="62">
        <v>12.67</v>
      </c>
      <c r="BN564" s="62">
        <v>194740</v>
      </c>
      <c r="BO564" s="62">
        <v>554.27207368481697</v>
      </c>
      <c r="BP564" s="62">
        <v>0</v>
      </c>
      <c r="BQ564" s="62">
        <v>0</v>
      </c>
      <c r="BR564" s="62">
        <v>0</v>
      </c>
      <c r="BS564" s="62">
        <v>0</v>
      </c>
      <c r="BT564" s="62">
        <v>0</v>
      </c>
      <c r="BU564" s="62">
        <v>0</v>
      </c>
      <c r="BV564" s="62">
        <v>12.64</v>
      </c>
      <c r="BW564" s="62">
        <v>9350</v>
      </c>
      <c r="BX564" s="62">
        <v>32.444986212128349</v>
      </c>
      <c r="BY564" s="62">
        <v>0</v>
      </c>
      <c r="BZ564" s="62">
        <v>0</v>
      </c>
      <c r="CA564" s="62">
        <v>0</v>
      </c>
      <c r="CB564" s="62">
        <v>0</v>
      </c>
      <c r="CC564" s="62">
        <v>0</v>
      </c>
      <c r="CD564" s="62">
        <v>0</v>
      </c>
      <c r="CE564" s="62">
        <v>12.55</v>
      </c>
      <c r="CF564" s="62">
        <v>12625</v>
      </c>
      <c r="CG564" s="62">
        <v>51.526147064540922</v>
      </c>
      <c r="CH564" s="62">
        <v>0</v>
      </c>
      <c r="CI564" s="62">
        <v>0</v>
      </c>
      <c r="CJ564" s="62">
        <v>0</v>
      </c>
      <c r="CK564" s="62">
        <v>0</v>
      </c>
      <c r="CL564" s="62">
        <v>0</v>
      </c>
      <c r="CM564" s="62">
        <v>0</v>
      </c>
      <c r="CN564" s="62">
        <v>12.46</v>
      </c>
      <c r="CO564" s="62">
        <v>5490</v>
      </c>
      <c r="CP564" s="62">
        <v>25.669624671389496</v>
      </c>
      <c r="CQ564" s="62">
        <v>0</v>
      </c>
      <c r="CR564" s="62">
        <v>0</v>
      </c>
      <c r="CS564" s="62">
        <v>0</v>
      </c>
      <c r="CT564" s="62">
        <v>0</v>
      </c>
      <c r="CU564" s="62">
        <v>0</v>
      </c>
      <c r="CV564" s="62">
        <v>0</v>
      </c>
      <c r="CW564" s="62">
        <v>0</v>
      </c>
      <c r="CX564" s="62">
        <v>124305</v>
      </c>
      <c r="CY564" s="62">
        <v>646.09808278006881</v>
      </c>
      <c r="CZ564" s="62">
        <v>0</v>
      </c>
      <c r="DA564" s="62">
        <v>0</v>
      </c>
      <c r="DB564" s="62">
        <v>0</v>
      </c>
      <c r="DC564" s="62">
        <v>0</v>
      </c>
      <c r="DD564" s="62">
        <v>0</v>
      </c>
      <c r="DE564" s="62">
        <v>0</v>
      </c>
      <c r="DF564" s="62">
        <v>12.37</v>
      </c>
      <c r="DG564" s="62">
        <v>65</v>
      </c>
      <c r="DH564" s="62">
        <v>0.37121748307749419</v>
      </c>
      <c r="DI564" s="62">
        <v>0</v>
      </c>
      <c r="DJ564" s="62">
        <v>0</v>
      </c>
      <c r="DK564" s="62">
        <v>0</v>
      </c>
      <c r="DL564" s="62">
        <v>0</v>
      </c>
      <c r="DM564" s="62">
        <v>0</v>
      </c>
      <c r="DN564" s="62">
        <v>0</v>
      </c>
      <c r="DO564" s="62">
        <v>12.34</v>
      </c>
      <c r="DP564" s="62">
        <v>855</v>
      </c>
      <c r="DQ564" s="62">
        <v>5.2745435940804581</v>
      </c>
      <c r="DR564" s="62">
        <v>0</v>
      </c>
      <c r="DS564" s="62">
        <v>0</v>
      </c>
      <c r="DT564" s="62">
        <v>0</v>
      </c>
      <c r="DU564" s="62">
        <v>0</v>
      </c>
      <c r="DV564" s="62">
        <v>0</v>
      </c>
      <c r="DW564" s="62">
        <v>0</v>
      </c>
      <c r="DX564" s="62">
        <v>12.29</v>
      </c>
      <c r="DY564" s="62">
        <v>105</v>
      </c>
      <c r="DZ564" s="62">
        <v>0.69547715244150388</v>
      </c>
      <c r="EA564" s="62"/>
      <c r="EB564" s="62"/>
      <c r="EC564" s="62"/>
      <c r="ED564" s="62"/>
      <c r="EE564" s="62"/>
      <c r="EF564" s="62"/>
      <c r="EG564" s="62">
        <v>12.25</v>
      </c>
      <c r="EH564" s="62">
        <v>60760</v>
      </c>
      <c r="EI564" s="62">
        <v>427.0676216009773</v>
      </c>
      <c r="EJ564" s="62"/>
      <c r="EK564" s="62">
        <v>0</v>
      </c>
      <c r="EL564" s="62">
        <v>0</v>
      </c>
      <c r="EM564" s="62">
        <v>0</v>
      </c>
      <c r="EN564" s="62">
        <v>0</v>
      </c>
      <c r="EO564" s="62">
        <v>0</v>
      </c>
      <c r="EP564" s="62">
        <v>12.27</v>
      </c>
      <c r="EQ564" s="62">
        <v>540</v>
      </c>
      <c r="ER564" s="62">
        <v>3.9921040029652479</v>
      </c>
      <c r="ES564" s="62">
        <v>12.25</v>
      </c>
      <c r="ET564" s="62">
        <v>6995</v>
      </c>
      <c r="EU564" s="62">
        <v>54.231766988827289</v>
      </c>
      <c r="EV564" s="62">
        <v>12.25</v>
      </c>
      <c r="EW564" s="62">
        <v>65</v>
      </c>
      <c r="EX564" s="62">
        <v>0.52561516669116304</v>
      </c>
      <c r="EY564" s="62">
        <v>12.25</v>
      </c>
      <c r="EZ564" s="62">
        <v>8545</v>
      </c>
      <c r="FA564" s="62">
        <v>71.648381343753329</v>
      </c>
      <c r="FB564" s="62">
        <v>12.215</v>
      </c>
      <c r="FC564" s="62">
        <v>0</v>
      </c>
      <c r="FD564" s="62">
        <v>0</v>
      </c>
      <c r="FE564" s="62">
        <v>12.21</v>
      </c>
      <c r="FF564" s="62">
        <v>15</v>
      </c>
      <c r="FG564" s="62">
        <v>0.13390236920865939</v>
      </c>
      <c r="FH564" s="62">
        <v>12.145</v>
      </c>
      <c r="FI564" s="62">
        <v>0</v>
      </c>
      <c r="FJ564" s="62">
        <v>0</v>
      </c>
      <c r="FK564" s="62">
        <v>12.16</v>
      </c>
      <c r="FL564" s="76">
        <v>1050</v>
      </c>
      <c r="FM564" s="76">
        <v>9.8900992312721403</v>
      </c>
      <c r="FN564" s="76">
        <v>12.144</v>
      </c>
      <c r="FO564" s="76">
        <v>0</v>
      </c>
      <c r="FP564" s="76">
        <v>0</v>
      </c>
      <c r="FQ564" s="76">
        <v>12.13</v>
      </c>
      <c r="FR564" s="76">
        <v>5</v>
      </c>
      <c r="FS564" s="76">
        <v>4.9020888389525397E-2</v>
      </c>
      <c r="FT564" s="76">
        <v>12.087999999999999</v>
      </c>
      <c r="FU564" s="76">
        <v>0</v>
      </c>
      <c r="FV564" s="76">
        <v>0</v>
      </c>
      <c r="FW564" s="76">
        <v>12.05</v>
      </c>
      <c r="FX564" s="76">
        <v>54710</v>
      </c>
      <c r="FY564" s="76">
        <v>556.24977785234773</v>
      </c>
      <c r="FZ564" s="76">
        <v>12.042</v>
      </c>
      <c r="GA564" s="76">
        <v>0</v>
      </c>
      <c r="GB564" s="76">
        <v>0</v>
      </c>
      <c r="GC564" s="62">
        <v>12.034000000000001</v>
      </c>
      <c r="GD564" s="62">
        <v>0</v>
      </c>
      <c r="GE564" s="62">
        <v>0</v>
      </c>
      <c r="GF564" s="62">
        <v>12.026999999999999</v>
      </c>
      <c r="GG564" s="62">
        <v>0</v>
      </c>
      <c r="GH564" s="62">
        <v>0</v>
      </c>
      <c r="GI564" s="62">
        <v>12.02</v>
      </c>
      <c r="GJ564" s="62">
        <v>360</v>
      </c>
      <c r="GK564" s="62">
        <v>3.8252186949987061</v>
      </c>
      <c r="GL564" s="62">
        <v>12.015000000000001</v>
      </c>
      <c r="GM564" s="62">
        <v>0</v>
      </c>
      <c r="GN564" s="62">
        <v>0</v>
      </c>
      <c r="GO564" s="62">
        <v>12.01</v>
      </c>
      <c r="GP564" s="62">
        <v>2505</v>
      </c>
      <c r="GQ564" s="62">
        <v>27.212755949659854</v>
      </c>
      <c r="GR564" s="62">
        <v>11.989000000000001</v>
      </c>
      <c r="GS564" s="62">
        <v>0</v>
      </c>
      <c r="GT564" s="62">
        <v>0</v>
      </c>
      <c r="GU564" s="62">
        <v>11.97</v>
      </c>
      <c r="GV564" s="62">
        <v>20</v>
      </c>
      <c r="GW564" s="62">
        <v>0.21923870988011754</v>
      </c>
      <c r="GX564" s="62">
        <v>11.96</v>
      </c>
      <c r="GY564" s="62">
        <v>0</v>
      </c>
      <c r="GZ564" s="62">
        <v>0</v>
      </c>
      <c r="HA564" s="62">
        <v>11.95</v>
      </c>
      <c r="HB564" s="62">
        <v>980</v>
      </c>
      <c r="HC564" s="62">
        <v>10.691011223259958</v>
      </c>
      <c r="HD564" s="62">
        <v>11.95</v>
      </c>
      <c r="HE564" s="62">
        <v>0</v>
      </c>
      <c r="HF564" s="62">
        <v>0</v>
      </c>
      <c r="HG564" s="62">
        <v>0</v>
      </c>
      <c r="HH564" s="62">
        <v>0</v>
      </c>
      <c r="HI564" s="62">
        <v>0</v>
      </c>
      <c r="HJ564" s="62">
        <v>0</v>
      </c>
      <c r="HK564" s="62">
        <v>0</v>
      </c>
      <c r="HL564" s="62">
        <v>0</v>
      </c>
      <c r="HM564" s="62">
        <v>11.95</v>
      </c>
      <c r="HN564" s="62">
        <v>0</v>
      </c>
      <c r="HO564" s="62">
        <v>0</v>
      </c>
      <c r="HP564" s="62">
        <v>0</v>
      </c>
      <c r="HQ564" s="62">
        <v>0</v>
      </c>
      <c r="HR564" s="62">
        <v>0</v>
      </c>
    </row>
    <row r="565" spans="32:226" s="43" customFormat="1">
      <c r="AF565" s="54"/>
      <c r="AN565" s="43">
        <v>2.6223000000000001</v>
      </c>
      <c r="AS565" s="62">
        <v>42020</v>
      </c>
      <c r="AT565" s="62">
        <v>4787.5936648079387</v>
      </c>
      <c r="AU565" s="62">
        <v>12.28</v>
      </c>
      <c r="AV565" s="62">
        <v>320830</v>
      </c>
      <c r="AW565" s="62">
        <v>463.88663514101893</v>
      </c>
      <c r="AX565" s="62">
        <v>12.4</v>
      </c>
      <c r="AY565" s="62">
        <v>44030</v>
      </c>
      <c r="AZ565" s="62">
        <v>75.690378558018978</v>
      </c>
      <c r="BA565" s="62">
        <v>12.54</v>
      </c>
      <c r="BB565" s="62">
        <v>9355</v>
      </c>
      <c r="BC565" s="62">
        <v>20.598394642500178</v>
      </c>
      <c r="BD565" s="62">
        <v>0</v>
      </c>
      <c r="BE565" s="62">
        <v>0</v>
      </c>
      <c r="BF565" s="62">
        <v>0</v>
      </c>
      <c r="BG565" s="62">
        <v>0</v>
      </c>
      <c r="BH565" s="62">
        <v>0</v>
      </c>
      <c r="BI565" s="62">
        <v>0</v>
      </c>
      <c r="BJ565" s="62">
        <v>0</v>
      </c>
      <c r="BK565" s="62">
        <v>0</v>
      </c>
      <c r="BL565" s="62">
        <v>0</v>
      </c>
      <c r="BM565" s="62">
        <v>12.56</v>
      </c>
      <c r="BN565" s="62">
        <v>199035</v>
      </c>
      <c r="BO565" s="62">
        <v>575.88845275670326</v>
      </c>
      <c r="BP565" s="62">
        <v>0</v>
      </c>
      <c r="BQ565" s="62">
        <v>0</v>
      </c>
      <c r="BR565" s="62">
        <v>0</v>
      </c>
      <c r="BS565" s="62">
        <v>0</v>
      </c>
      <c r="BT565" s="62">
        <v>0</v>
      </c>
      <c r="BU565" s="62">
        <v>0</v>
      </c>
      <c r="BV565" s="62">
        <v>12.53</v>
      </c>
      <c r="BW565" s="62">
        <v>9080</v>
      </c>
      <c r="BX565" s="62">
        <v>32.011126419457597</v>
      </c>
      <c r="BY565" s="62">
        <v>0</v>
      </c>
      <c r="BZ565" s="62">
        <v>0</v>
      </c>
      <c r="CA565" s="62">
        <v>0</v>
      </c>
      <c r="CB565" s="62">
        <v>0</v>
      </c>
      <c r="CC565" s="62">
        <v>0</v>
      </c>
      <c r="CD565" s="62">
        <v>0</v>
      </c>
      <c r="CE565" s="62">
        <v>12.46</v>
      </c>
      <c r="CF565" s="62">
        <v>22550</v>
      </c>
      <c r="CG565" s="62">
        <v>93.43124911527643</v>
      </c>
      <c r="CH565" s="62">
        <v>0</v>
      </c>
      <c r="CI565" s="62">
        <v>0</v>
      </c>
      <c r="CJ565" s="62">
        <v>0</v>
      </c>
      <c r="CK565" s="62">
        <v>0</v>
      </c>
      <c r="CL565" s="62">
        <v>0</v>
      </c>
      <c r="CM565" s="62">
        <v>0</v>
      </c>
      <c r="CN565" s="62">
        <v>12.37</v>
      </c>
      <c r="CO565" s="62">
        <v>11270</v>
      </c>
      <c r="CP565" s="62">
        <v>53.484980719760685</v>
      </c>
      <c r="CQ565" s="62">
        <v>0</v>
      </c>
      <c r="CR565" s="62">
        <v>0</v>
      </c>
      <c r="CS565" s="62">
        <v>0</v>
      </c>
      <c r="CT565" s="62">
        <v>0</v>
      </c>
      <c r="CU565" s="62">
        <v>0</v>
      </c>
      <c r="CV565" s="62">
        <v>0</v>
      </c>
      <c r="CW565" s="62">
        <v>0</v>
      </c>
      <c r="CX565" s="62">
        <v>320830</v>
      </c>
      <c r="CY565" s="62">
        <v>1694.1868549043993</v>
      </c>
      <c r="CZ565" s="62">
        <v>0</v>
      </c>
      <c r="DA565" s="62">
        <v>0</v>
      </c>
      <c r="DB565" s="62">
        <v>0</v>
      </c>
      <c r="DC565" s="62">
        <v>0</v>
      </c>
      <c r="DD565" s="62">
        <v>0</v>
      </c>
      <c r="DE565" s="62">
        <v>0</v>
      </c>
      <c r="DF565" s="62">
        <v>12.24</v>
      </c>
      <c r="DG565" s="62">
        <v>3100</v>
      </c>
      <c r="DH565" s="62">
        <v>17.987875130949412</v>
      </c>
      <c r="DI565" s="62">
        <v>0</v>
      </c>
      <c r="DJ565" s="62">
        <v>0</v>
      </c>
      <c r="DK565" s="62">
        <v>0</v>
      </c>
      <c r="DL565" s="62">
        <v>0</v>
      </c>
      <c r="DM565" s="62">
        <v>0</v>
      </c>
      <c r="DN565" s="62">
        <v>0</v>
      </c>
      <c r="DO565" s="62">
        <v>12.22</v>
      </c>
      <c r="DP565" s="62">
        <v>3590</v>
      </c>
      <c r="DQ565" s="62">
        <v>22.497176205371566</v>
      </c>
      <c r="DR565" s="62">
        <v>0</v>
      </c>
      <c r="DS565" s="62">
        <v>0</v>
      </c>
      <c r="DT565" s="62">
        <v>0</v>
      </c>
      <c r="DU565" s="62">
        <v>0</v>
      </c>
      <c r="DV565" s="62">
        <v>0</v>
      </c>
      <c r="DW565" s="62">
        <v>0</v>
      </c>
      <c r="DX565" s="62">
        <v>12.17</v>
      </c>
      <c r="DY565" s="62">
        <v>630</v>
      </c>
      <c r="DZ565" s="62">
        <v>4.239375272083838</v>
      </c>
      <c r="EA565" s="62"/>
      <c r="EB565" s="62"/>
      <c r="EC565" s="62"/>
      <c r="ED565" s="62"/>
      <c r="EE565" s="62"/>
      <c r="EF565" s="62"/>
      <c r="EG565" s="62">
        <v>12.14</v>
      </c>
      <c r="EH565" s="62">
        <v>77005</v>
      </c>
      <c r="EI565" s="62">
        <v>549.7610397662811</v>
      </c>
      <c r="EJ565" s="62"/>
      <c r="EK565" s="62">
        <v>0</v>
      </c>
      <c r="EL565" s="62">
        <v>0</v>
      </c>
      <c r="EM565" s="62">
        <v>0</v>
      </c>
      <c r="EN565" s="62">
        <v>0</v>
      </c>
      <c r="EO565" s="62">
        <v>0</v>
      </c>
      <c r="EP565" s="62">
        <v>12.14</v>
      </c>
      <c r="EQ565" s="62">
        <v>750</v>
      </c>
      <c r="ER565" s="62">
        <v>5.6367301749529064</v>
      </c>
      <c r="ES565" s="62">
        <v>12.12</v>
      </c>
      <c r="ET565" s="62">
        <v>17255</v>
      </c>
      <c r="EU565" s="62">
        <v>136.02724594955546</v>
      </c>
      <c r="EV565" s="62">
        <v>12.13</v>
      </c>
      <c r="EW565" s="62">
        <v>285</v>
      </c>
      <c r="EX565" s="62">
        <v>2.3429119067311852</v>
      </c>
      <c r="EY565" s="62">
        <v>12.12</v>
      </c>
      <c r="EZ565" s="62">
        <v>13855</v>
      </c>
      <c r="FA565" s="62">
        <v>118.17714049199921</v>
      </c>
      <c r="FB565" s="62">
        <v>12.087999999999999</v>
      </c>
      <c r="FC565" s="62">
        <v>35</v>
      </c>
      <c r="FD565" s="62">
        <v>0.30871100161596982</v>
      </c>
      <c r="FE565" s="62">
        <v>12.06</v>
      </c>
      <c r="FF565" s="62">
        <v>35</v>
      </c>
      <c r="FG565" s="62">
        <v>0.31828530792873422</v>
      </c>
      <c r="FH565" s="62">
        <v>12.02</v>
      </c>
      <c r="FI565" s="62">
        <v>55</v>
      </c>
      <c r="FJ565" s="62">
        <v>0.51527346682404085</v>
      </c>
      <c r="FK565" s="62">
        <v>12.02</v>
      </c>
      <c r="FL565" s="76">
        <v>445</v>
      </c>
      <c r="FM565" s="76">
        <v>4.2702565421459733</v>
      </c>
      <c r="FN565" s="76">
        <v>12.004</v>
      </c>
      <c r="FO565" s="76">
        <v>40</v>
      </c>
      <c r="FP565" s="76">
        <v>0.39222205177791436</v>
      </c>
      <c r="FQ565" s="76">
        <v>11.99</v>
      </c>
      <c r="FR565" s="76">
        <v>45</v>
      </c>
      <c r="FS565" s="76">
        <v>0.44971876448931553</v>
      </c>
      <c r="FT565" s="76">
        <v>11.942</v>
      </c>
      <c r="FU565" s="76">
        <v>35</v>
      </c>
      <c r="FV565" s="76">
        <v>0.35688648000518802</v>
      </c>
      <c r="FW565" s="76">
        <v>11.9</v>
      </c>
      <c r="FX565" s="76">
        <v>79400</v>
      </c>
      <c r="FY565" s="76">
        <v>823.87684759099216</v>
      </c>
      <c r="FZ565" s="76">
        <v>11.895</v>
      </c>
      <c r="GA565" s="76">
        <v>5</v>
      </c>
      <c r="GB565" s="76">
        <v>5.2565336753427692E-2</v>
      </c>
      <c r="GC565" s="62">
        <v>11.891</v>
      </c>
      <c r="GD565" s="62">
        <v>0</v>
      </c>
      <c r="GE565" s="62">
        <v>0</v>
      </c>
      <c r="GF565" s="62">
        <v>11.887</v>
      </c>
      <c r="GG565" s="62">
        <v>0</v>
      </c>
      <c r="GH565" s="62">
        <v>0</v>
      </c>
      <c r="GI565" s="62">
        <v>11.882999999999999</v>
      </c>
      <c r="GJ565" s="62">
        <v>70</v>
      </c>
      <c r="GK565" s="62">
        <v>0.75932855401073807</v>
      </c>
      <c r="GL565" s="62">
        <v>11.875999999999999</v>
      </c>
      <c r="GM565" s="62">
        <v>0</v>
      </c>
      <c r="GN565" s="62">
        <v>0</v>
      </c>
      <c r="GO565" s="62">
        <v>11.87</v>
      </c>
      <c r="GP565" s="62">
        <v>1245</v>
      </c>
      <c r="GQ565" s="62">
        <v>13.826576559501406</v>
      </c>
      <c r="GR565" s="62">
        <v>11.865</v>
      </c>
      <c r="GS565" s="62">
        <v>0</v>
      </c>
      <c r="GT565" s="62">
        <v>0</v>
      </c>
      <c r="GU565" s="62">
        <v>11.86</v>
      </c>
      <c r="GV565" s="62">
        <v>95</v>
      </c>
      <c r="GW565" s="62">
        <v>1.0630452291340906</v>
      </c>
      <c r="GX565" s="62">
        <v>11.855</v>
      </c>
      <c r="GY565" s="62">
        <v>0</v>
      </c>
      <c r="GZ565" s="62">
        <v>0</v>
      </c>
      <c r="HA565" s="62">
        <v>11.85</v>
      </c>
      <c r="HB565" s="62">
        <v>6785</v>
      </c>
      <c r="HC565" s="62">
        <v>75.556380767698869</v>
      </c>
      <c r="HD565" s="62">
        <v>11.85</v>
      </c>
      <c r="HE565" s="62">
        <v>0</v>
      </c>
      <c r="HF565" s="62">
        <v>0</v>
      </c>
      <c r="HG565" s="62">
        <v>0</v>
      </c>
      <c r="HH565" s="62">
        <v>0</v>
      </c>
      <c r="HI565" s="62">
        <v>0</v>
      </c>
      <c r="HJ565" s="62">
        <v>0</v>
      </c>
      <c r="HK565" s="62">
        <v>0</v>
      </c>
      <c r="HL565" s="62">
        <v>0</v>
      </c>
      <c r="HM565" s="62">
        <v>11.85</v>
      </c>
      <c r="HN565" s="62">
        <v>0</v>
      </c>
      <c r="HO565" s="62">
        <v>0</v>
      </c>
      <c r="HP565" s="62">
        <v>0</v>
      </c>
      <c r="HQ565" s="62">
        <v>0</v>
      </c>
      <c r="HR565" s="62">
        <v>0</v>
      </c>
    </row>
    <row r="566" spans="32:226" s="43" customFormat="1">
      <c r="AF566" s="54"/>
      <c r="AN566" s="43">
        <v>2.6419999999999999</v>
      </c>
      <c r="AS566" s="62">
        <v>42019</v>
      </c>
      <c r="AT566" s="62">
        <v>5145.1024105582501</v>
      </c>
      <c r="AU566" s="62">
        <v>12.37</v>
      </c>
      <c r="AV566" s="62">
        <v>254145</v>
      </c>
      <c r="AW566" s="62">
        <v>367.35793135751197</v>
      </c>
      <c r="AX566" s="62">
        <v>12.43</v>
      </c>
      <c r="AY566" s="62">
        <v>54010</v>
      </c>
      <c r="AZ566" s="62">
        <v>92.750664074366526</v>
      </c>
      <c r="BA566" s="62">
        <v>12.57</v>
      </c>
      <c r="BB566" s="62">
        <v>31160</v>
      </c>
      <c r="BC566" s="62">
        <v>68.417632967390816</v>
      </c>
      <c r="BD566" s="62">
        <v>0</v>
      </c>
      <c r="BE566" s="62">
        <v>0</v>
      </c>
      <c r="BF566" s="62">
        <v>0</v>
      </c>
      <c r="BG566" s="62">
        <v>0</v>
      </c>
      <c r="BH566" s="62">
        <v>0</v>
      </c>
      <c r="BI566" s="62">
        <v>0</v>
      </c>
      <c r="BJ566" s="62">
        <v>0</v>
      </c>
      <c r="BK566" s="62">
        <v>0</v>
      </c>
      <c r="BL566" s="62">
        <v>0</v>
      </c>
      <c r="BM566" s="62">
        <v>12.62</v>
      </c>
      <c r="BN566" s="62">
        <v>229280</v>
      </c>
      <c r="BO566" s="62">
        <v>660.1845816173269</v>
      </c>
      <c r="BP566" s="62">
        <v>0</v>
      </c>
      <c r="BQ566" s="62">
        <v>0</v>
      </c>
      <c r="BR566" s="62">
        <v>0</v>
      </c>
      <c r="BS566" s="62">
        <v>0</v>
      </c>
      <c r="BT566" s="62">
        <v>0</v>
      </c>
      <c r="BU566" s="62">
        <v>0</v>
      </c>
      <c r="BV566" s="62">
        <v>12.62</v>
      </c>
      <c r="BW566" s="62">
        <v>10390</v>
      </c>
      <c r="BX566" s="62">
        <v>36.395507645670129</v>
      </c>
      <c r="BY566" s="62">
        <v>0</v>
      </c>
      <c r="BZ566" s="62">
        <v>0</v>
      </c>
      <c r="CA566" s="62">
        <v>0</v>
      </c>
      <c r="CB566" s="62">
        <v>0</v>
      </c>
      <c r="CC566" s="62">
        <v>0</v>
      </c>
      <c r="CD566" s="62">
        <v>0</v>
      </c>
      <c r="CE566" s="62">
        <v>12.56</v>
      </c>
      <c r="CF566" s="62">
        <v>22980</v>
      </c>
      <c r="CG566" s="62">
        <v>94.511446612180251</v>
      </c>
      <c r="CH566" s="62">
        <v>0</v>
      </c>
      <c r="CI566" s="62">
        <v>0</v>
      </c>
      <c r="CJ566" s="62">
        <v>0</v>
      </c>
      <c r="CK566" s="62">
        <v>0</v>
      </c>
      <c r="CL566" s="62">
        <v>0</v>
      </c>
      <c r="CM566" s="62">
        <v>0</v>
      </c>
      <c r="CN566" s="62">
        <v>12.49</v>
      </c>
      <c r="CO566" s="62">
        <v>1640</v>
      </c>
      <c r="CP566" s="62">
        <v>7.7170769144810416</v>
      </c>
      <c r="CQ566" s="62">
        <v>0</v>
      </c>
      <c r="CR566" s="62">
        <v>0</v>
      </c>
      <c r="CS566" s="62">
        <v>0</v>
      </c>
      <c r="CT566" s="62">
        <v>0</v>
      </c>
      <c r="CU566" s="62">
        <v>0</v>
      </c>
      <c r="CV566" s="62">
        <v>0</v>
      </c>
      <c r="CW566" s="62">
        <v>0</v>
      </c>
      <c r="CX566" s="62">
        <v>254145</v>
      </c>
      <c r="CY566" s="62">
        <v>1330.9878947109364</v>
      </c>
      <c r="CZ566" s="62">
        <v>0</v>
      </c>
      <c r="DA566" s="62">
        <v>0</v>
      </c>
      <c r="DB566" s="62">
        <v>0</v>
      </c>
      <c r="DC566" s="62">
        <v>0</v>
      </c>
      <c r="DD566" s="62">
        <v>0</v>
      </c>
      <c r="DE566" s="62">
        <v>0</v>
      </c>
      <c r="DF566" s="62">
        <v>12.33</v>
      </c>
      <c r="DG566" s="62">
        <v>220</v>
      </c>
      <c r="DH566" s="62">
        <v>1.265485256125259</v>
      </c>
      <c r="DI566" s="62">
        <v>0</v>
      </c>
      <c r="DJ566" s="62">
        <v>0</v>
      </c>
      <c r="DK566" s="62">
        <v>0</v>
      </c>
      <c r="DL566" s="62">
        <v>0</v>
      </c>
      <c r="DM566" s="62">
        <v>0</v>
      </c>
      <c r="DN566" s="62">
        <v>0</v>
      </c>
      <c r="DO566" s="62">
        <v>12.31</v>
      </c>
      <c r="DP566" s="62">
        <v>7605</v>
      </c>
      <c r="DQ566" s="62">
        <v>47.22668830188158</v>
      </c>
      <c r="DR566" s="62">
        <v>0</v>
      </c>
      <c r="DS566" s="62">
        <v>0</v>
      </c>
      <c r="DT566" s="62">
        <v>0</v>
      </c>
      <c r="DU566" s="62">
        <v>0</v>
      </c>
      <c r="DV566" s="62">
        <v>0</v>
      </c>
      <c r="DW566" s="62">
        <v>0</v>
      </c>
      <c r="DX566" s="62">
        <v>12.265000000000001</v>
      </c>
      <c r="DY566" s="62">
        <v>575</v>
      </c>
      <c r="DZ566" s="62">
        <v>3.8322847811527208</v>
      </c>
      <c r="EA566" s="62"/>
      <c r="EB566" s="62"/>
      <c r="EC566" s="62"/>
      <c r="ED566" s="62"/>
      <c r="EE566" s="62"/>
      <c r="EF566" s="62"/>
      <c r="EG566" s="62">
        <v>12.23</v>
      </c>
      <c r="EH566" s="62">
        <v>99720</v>
      </c>
      <c r="EI566" s="62">
        <v>705.01898479918054</v>
      </c>
      <c r="EJ566" s="62"/>
      <c r="EK566" s="62">
        <v>0</v>
      </c>
      <c r="EL566" s="62">
        <v>0</v>
      </c>
      <c r="EM566" s="62">
        <v>0</v>
      </c>
      <c r="EN566" s="62">
        <v>0</v>
      </c>
      <c r="EO566" s="62">
        <v>0</v>
      </c>
      <c r="EP566" s="62">
        <v>12.23</v>
      </c>
      <c r="EQ566" s="62">
        <v>1500</v>
      </c>
      <c r="ER566" s="62">
        <v>11.160711753605893</v>
      </c>
      <c r="ES566" s="62">
        <v>12.24</v>
      </c>
      <c r="ET566" s="62">
        <v>22680</v>
      </c>
      <c r="EU566" s="62">
        <v>176.74499287584456</v>
      </c>
      <c r="EV566" s="62">
        <v>12.228999999999999</v>
      </c>
      <c r="EW566" s="62">
        <v>0</v>
      </c>
      <c r="EX566" s="62">
        <v>0</v>
      </c>
      <c r="EY566" s="62">
        <v>12.22</v>
      </c>
      <c r="EZ566" s="62">
        <v>59440</v>
      </c>
      <c r="FA566" s="62">
        <v>501.28519493733802</v>
      </c>
      <c r="FB566" s="62">
        <v>12.2</v>
      </c>
      <c r="FC566" s="62">
        <v>5</v>
      </c>
      <c r="FD566" s="62">
        <v>4.3568585403889103E-2</v>
      </c>
      <c r="FE566" s="62">
        <v>12.175000000000001</v>
      </c>
      <c r="FF566" s="62">
        <v>0</v>
      </c>
      <c r="FG566" s="62">
        <v>0</v>
      </c>
      <c r="FH566" s="62">
        <v>12.151</v>
      </c>
      <c r="FI566" s="62">
        <v>0</v>
      </c>
      <c r="FJ566" s="62">
        <v>0</v>
      </c>
      <c r="FK566" s="62">
        <v>12.13</v>
      </c>
      <c r="FL566" s="76">
        <v>1660</v>
      </c>
      <c r="FM566" s="76">
        <v>15.724353856610277</v>
      </c>
      <c r="FN566" s="76">
        <v>12.103999999999999</v>
      </c>
      <c r="FO566" s="76">
        <v>0</v>
      </c>
      <c r="FP566" s="76">
        <v>0</v>
      </c>
      <c r="FQ566" s="76">
        <v>12.08</v>
      </c>
      <c r="FR566" s="76">
        <v>5</v>
      </c>
      <c r="FS566" s="76">
        <v>4.9354607605274367E-2</v>
      </c>
      <c r="FT566" s="76">
        <v>12.042999999999999</v>
      </c>
      <c r="FU566" s="76">
        <v>0</v>
      </c>
      <c r="FV566" s="76">
        <v>0</v>
      </c>
      <c r="FW566" s="76">
        <v>12.01</v>
      </c>
      <c r="FX566" s="76">
        <v>79445</v>
      </c>
      <c r="FY566" s="76">
        <v>812.8205511598544</v>
      </c>
      <c r="FZ566" s="76">
        <v>12.015000000000001</v>
      </c>
      <c r="GA566" s="76">
        <v>50</v>
      </c>
      <c r="GB566" s="76">
        <v>0.5178365442418239</v>
      </c>
      <c r="GC566" s="62">
        <v>12.02</v>
      </c>
      <c r="GD566" s="62">
        <v>50</v>
      </c>
      <c r="GE566" s="62">
        <v>0.52346000137360515</v>
      </c>
      <c r="GF566" s="62">
        <v>11.999000000000001</v>
      </c>
      <c r="GG566" s="62">
        <v>0</v>
      </c>
      <c r="GH566" s="62">
        <v>0</v>
      </c>
      <c r="GI566" s="62">
        <v>11.98</v>
      </c>
      <c r="GJ566" s="62">
        <v>700</v>
      </c>
      <c r="GK566" s="62">
        <v>7.485985090453946</v>
      </c>
      <c r="GL566" s="62">
        <v>11.984999999999999</v>
      </c>
      <c r="GM566" s="62">
        <v>0</v>
      </c>
      <c r="GN566" s="62">
        <v>0</v>
      </c>
      <c r="GO566" s="62">
        <v>11.99</v>
      </c>
      <c r="GP566" s="62">
        <v>9030</v>
      </c>
      <c r="GQ566" s="62">
        <v>98.593783467355379</v>
      </c>
      <c r="GR566" s="62">
        <v>11.984999999999999</v>
      </c>
      <c r="GS566" s="62">
        <v>0</v>
      </c>
      <c r="GT566" s="62">
        <v>0</v>
      </c>
      <c r="GU566" s="62">
        <v>11.98</v>
      </c>
      <c r="GV566" s="62">
        <v>40</v>
      </c>
      <c r="GW566" s="62">
        <v>0.43956203890018702</v>
      </c>
      <c r="GX566" s="62">
        <v>11.975</v>
      </c>
      <c r="GY566" s="62">
        <v>0</v>
      </c>
      <c r="GZ566" s="62">
        <v>0</v>
      </c>
      <c r="HA566" s="62">
        <v>11.97</v>
      </c>
      <c r="HB566" s="62">
        <v>9525</v>
      </c>
      <c r="HC566" s="62">
        <v>104.04687660145932</v>
      </c>
      <c r="HD566" s="62">
        <v>11.97</v>
      </c>
      <c r="HE566" s="62">
        <v>0</v>
      </c>
      <c r="HF566" s="62">
        <v>0</v>
      </c>
      <c r="HG566" s="62">
        <v>0</v>
      </c>
      <c r="HH566" s="62">
        <v>0</v>
      </c>
      <c r="HI566" s="62">
        <v>0</v>
      </c>
      <c r="HJ566" s="62">
        <v>0</v>
      </c>
      <c r="HK566" s="62">
        <v>0</v>
      </c>
      <c r="HL566" s="62">
        <v>0</v>
      </c>
      <c r="HM566" s="62">
        <v>11.97</v>
      </c>
      <c r="HN566" s="62">
        <v>0</v>
      </c>
      <c r="HO566" s="62">
        <v>0</v>
      </c>
      <c r="HP566" s="62">
        <v>0</v>
      </c>
      <c r="HQ566" s="62">
        <v>0</v>
      </c>
      <c r="HR566" s="62">
        <v>0</v>
      </c>
    </row>
    <row r="567" spans="32:226" s="43" customFormat="1">
      <c r="AF567" s="54"/>
      <c r="AN567" s="43">
        <v>2.6164000000000001</v>
      </c>
      <c r="AS567" s="62">
        <v>42018</v>
      </c>
      <c r="AT567" s="62">
        <v>5722.2157492700262</v>
      </c>
      <c r="AU567" s="62">
        <v>12.44</v>
      </c>
      <c r="AV567" s="62">
        <v>367185</v>
      </c>
      <c r="AW567" s="62">
        <v>539.90776314160064</v>
      </c>
      <c r="AX567" s="62">
        <v>12.46</v>
      </c>
      <c r="AY567" s="62">
        <v>55750</v>
      </c>
      <c r="AZ567" s="62">
        <v>97.295707491914058</v>
      </c>
      <c r="BA567" s="62">
        <v>12.61</v>
      </c>
      <c r="BB567" s="62">
        <v>18785</v>
      </c>
      <c r="BC567" s="62">
        <v>41.837081665624865</v>
      </c>
      <c r="BD567" s="62">
        <v>0</v>
      </c>
      <c r="BE567" s="62">
        <v>0</v>
      </c>
      <c r="BF567" s="62">
        <v>0</v>
      </c>
      <c r="BG567" s="62">
        <v>0</v>
      </c>
      <c r="BH567" s="62">
        <v>0</v>
      </c>
      <c r="BI567" s="62">
        <v>0</v>
      </c>
      <c r="BJ567" s="62">
        <v>0</v>
      </c>
      <c r="BK567" s="62">
        <v>0</v>
      </c>
      <c r="BL567" s="62">
        <v>0</v>
      </c>
      <c r="BM567" s="62">
        <v>12.66</v>
      </c>
      <c r="BN567" s="62">
        <v>190135</v>
      </c>
      <c r="BO567" s="62">
        <v>554.46366388584784</v>
      </c>
      <c r="BP567" s="62">
        <v>0</v>
      </c>
      <c r="BQ567" s="62">
        <v>0</v>
      </c>
      <c r="BR567" s="62">
        <v>0</v>
      </c>
      <c r="BS567" s="62">
        <v>0</v>
      </c>
      <c r="BT567" s="62">
        <v>0</v>
      </c>
      <c r="BU567" s="62">
        <v>0</v>
      </c>
      <c r="BV567" s="62">
        <v>12.65</v>
      </c>
      <c r="BW567" s="62">
        <v>7950</v>
      </c>
      <c r="BX567" s="62">
        <v>28.18376128185691</v>
      </c>
      <c r="BY567" s="62">
        <v>0</v>
      </c>
      <c r="BZ567" s="62">
        <v>0</v>
      </c>
      <c r="CA567" s="62">
        <v>0</v>
      </c>
      <c r="CB567" s="62">
        <v>0</v>
      </c>
      <c r="CC567" s="62">
        <v>0</v>
      </c>
      <c r="CD567" s="62">
        <v>0</v>
      </c>
      <c r="CE567" s="62">
        <v>12.58</v>
      </c>
      <c r="CF567" s="62">
        <v>19525</v>
      </c>
      <c r="CG567" s="62">
        <v>81.235459948919654</v>
      </c>
      <c r="CH567" s="62">
        <v>0</v>
      </c>
      <c r="CI567" s="62">
        <v>0</v>
      </c>
      <c r="CJ567" s="62">
        <v>0</v>
      </c>
      <c r="CK567" s="62">
        <v>0</v>
      </c>
      <c r="CL567" s="62">
        <v>0</v>
      </c>
      <c r="CM567" s="62">
        <v>0</v>
      </c>
      <c r="CN567" s="62">
        <v>12.52</v>
      </c>
      <c r="CO567" s="62">
        <v>6290</v>
      </c>
      <c r="CP567" s="62">
        <v>29.921103758277457</v>
      </c>
      <c r="CQ567" s="62">
        <v>0</v>
      </c>
      <c r="CR567" s="62">
        <v>0</v>
      </c>
      <c r="CS567" s="62">
        <v>0</v>
      </c>
      <c r="CT567" s="62">
        <v>0</v>
      </c>
      <c r="CU567" s="62">
        <v>0</v>
      </c>
      <c r="CV567" s="62">
        <v>0</v>
      </c>
      <c r="CW567" s="62">
        <v>0</v>
      </c>
      <c r="CX567" s="62">
        <v>367185</v>
      </c>
      <c r="CY567" s="62">
        <v>1941.2765134152492</v>
      </c>
      <c r="CZ567" s="62">
        <v>0</v>
      </c>
      <c r="DA567" s="62">
        <v>0</v>
      </c>
      <c r="DB567" s="62">
        <v>0</v>
      </c>
      <c r="DC567" s="62">
        <v>0</v>
      </c>
      <c r="DD567" s="62">
        <v>0</v>
      </c>
      <c r="DE567" s="62">
        <v>0</v>
      </c>
      <c r="DF567" s="62">
        <v>12.4</v>
      </c>
      <c r="DG567" s="62">
        <v>1265</v>
      </c>
      <c r="DH567" s="62">
        <v>7.342857022135048</v>
      </c>
      <c r="DI567" s="62">
        <v>0</v>
      </c>
      <c r="DJ567" s="62">
        <v>0</v>
      </c>
      <c r="DK567" s="62">
        <v>0</v>
      </c>
      <c r="DL567" s="62">
        <v>0</v>
      </c>
      <c r="DM567" s="62">
        <v>0</v>
      </c>
      <c r="DN567" s="62">
        <v>0</v>
      </c>
      <c r="DO567" s="62">
        <v>12.38</v>
      </c>
      <c r="DP567" s="62">
        <v>8950</v>
      </c>
      <c r="DQ567" s="62">
        <v>56.067217570587495</v>
      </c>
      <c r="DR567" s="62">
        <v>0</v>
      </c>
      <c r="DS567" s="62">
        <v>0</v>
      </c>
      <c r="DT567" s="62">
        <v>0</v>
      </c>
      <c r="DU567" s="62">
        <v>0</v>
      </c>
      <c r="DV567" s="62">
        <v>0</v>
      </c>
      <c r="DW567" s="62">
        <v>0</v>
      </c>
      <c r="DX567" s="62">
        <v>12.34</v>
      </c>
      <c r="DY567" s="62">
        <v>7925</v>
      </c>
      <c r="DZ567" s="62">
        <v>53.257499081853126</v>
      </c>
      <c r="EA567" s="62"/>
      <c r="EB567" s="62"/>
      <c r="EC567" s="62"/>
      <c r="ED567" s="62"/>
      <c r="EE567" s="62"/>
      <c r="EF567" s="62"/>
      <c r="EG567" s="62">
        <v>12.31</v>
      </c>
      <c r="EH567" s="62">
        <v>116045</v>
      </c>
      <c r="EI567" s="62">
        <v>826.87110965901434</v>
      </c>
      <c r="EJ567" s="62"/>
      <c r="EK567" s="62">
        <v>0</v>
      </c>
      <c r="EL567" s="62">
        <v>0</v>
      </c>
      <c r="EM567" s="62">
        <v>0</v>
      </c>
      <c r="EN567" s="62">
        <v>0</v>
      </c>
      <c r="EO567" s="62">
        <v>0</v>
      </c>
      <c r="EP567" s="62">
        <v>12.3</v>
      </c>
      <c r="EQ567" s="62">
        <v>80</v>
      </c>
      <c r="ER567" s="62">
        <v>0.59996538969499702</v>
      </c>
      <c r="ES567" s="62">
        <v>12.31</v>
      </c>
      <c r="ET567" s="62">
        <v>31660</v>
      </c>
      <c r="EU567" s="62">
        <v>248.6242665099409</v>
      </c>
      <c r="EV567" s="62">
        <v>12.31</v>
      </c>
      <c r="EW567" s="62">
        <v>40</v>
      </c>
      <c r="EX567" s="62">
        <v>0.32750542682714157</v>
      </c>
      <c r="EY567" s="62">
        <v>12.32</v>
      </c>
      <c r="EZ567" s="62">
        <v>10710</v>
      </c>
      <c r="FA567" s="62">
        <v>90.855658312216974</v>
      </c>
      <c r="FB567" s="62">
        <v>12.298999999999999</v>
      </c>
      <c r="FC567" s="62">
        <v>0</v>
      </c>
      <c r="FD567" s="62">
        <v>0</v>
      </c>
      <c r="FE567" s="62">
        <v>12.28</v>
      </c>
      <c r="FF567" s="62">
        <v>55</v>
      </c>
      <c r="FG567" s="62">
        <v>0.49642315450017854</v>
      </c>
      <c r="FH567" s="62">
        <v>12.247999999999999</v>
      </c>
      <c r="FI567" s="62">
        <v>0</v>
      </c>
      <c r="FJ567" s="62">
        <v>0</v>
      </c>
      <c r="FK567" s="62">
        <v>12.22</v>
      </c>
      <c r="FL567" s="76">
        <v>1870</v>
      </c>
      <c r="FM567" s="76">
        <v>17.807997519376478</v>
      </c>
      <c r="FN567" s="76">
        <v>12.194000000000001</v>
      </c>
      <c r="FO567" s="76">
        <v>0</v>
      </c>
      <c r="FP567" s="76">
        <v>0</v>
      </c>
      <c r="FQ567" s="76">
        <v>12.17</v>
      </c>
      <c r="FR567" s="76">
        <v>5</v>
      </c>
      <c r="FS567" s="76">
        <v>4.9594648767719324E-2</v>
      </c>
      <c r="FT567" s="76">
        <v>12.122</v>
      </c>
      <c r="FU567" s="76">
        <v>0</v>
      </c>
      <c r="FV567" s="76">
        <v>0</v>
      </c>
      <c r="FW567" s="76">
        <v>12.08</v>
      </c>
      <c r="FX567" s="76">
        <v>94810</v>
      </c>
      <c r="FY567" s="76">
        <v>975.48937628260637</v>
      </c>
      <c r="FZ567" s="76">
        <v>12.071999999999999</v>
      </c>
      <c r="GA567" s="76">
        <v>0</v>
      </c>
      <c r="GB567" s="76">
        <v>0</v>
      </c>
      <c r="GC567" s="62">
        <v>12.064</v>
      </c>
      <c r="GD567" s="62">
        <v>0</v>
      </c>
      <c r="GE567" s="62">
        <v>0</v>
      </c>
      <c r="GF567" s="62">
        <v>12.057</v>
      </c>
      <c r="GG567" s="62">
        <v>0</v>
      </c>
      <c r="GH567" s="62">
        <v>0</v>
      </c>
      <c r="GI567" s="62">
        <v>12.05</v>
      </c>
      <c r="GJ567" s="62">
        <v>1005</v>
      </c>
      <c r="GK567" s="62">
        <v>10.800533884008878</v>
      </c>
      <c r="GL567" s="62">
        <v>12.061</v>
      </c>
      <c r="GM567" s="62">
        <v>0</v>
      </c>
      <c r="GN567" s="62">
        <v>0</v>
      </c>
      <c r="GO567" s="62">
        <v>12.07</v>
      </c>
      <c r="GP567" s="62">
        <v>4145</v>
      </c>
      <c r="GQ567" s="62">
        <v>45.411612175522706</v>
      </c>
      <c r="GR567" s="62">
        <v>12.038</v>
      </c>
      <c r="GS567" s="62">
        <v>0</v>
      </c>
      <c r="GT567" s="62">
        <v>0</v>
      </c>
      <c r="GU567" s="62">
        <v>12.01</v>
      </c>
      <c r="GV567" s="62">
        <v>40</v>
      </c>
      <c r="GW567" s="62">
        <v>0.44268313490646716</v>
      </c>
      <c r="GX567" s="62">
        <v>12.015000000000001</v>
      </c>
      <c r="GY567" s="62">
        <v>0</v>
      </c>
      <c r="GZ567" s="62">
        <v>0</v>
      </c>
      <c r="HA567" s="62">
        <v>12.02</v>
      </c>
      <c r="HB567" s="62">
        <v>6710</v>
      </c>
      <c r="HC567" s="62">
        <v>73.650394908776036</v>
      </c>
      <c r="HD567" s="62">
        <v>12.02</v>
      </c>
      <c r="HE567" s="62">
        <v>0</v>
      </c>
      <c r="HF567" s="62">
        <v>0</v>
      </c>
      <c r="HG567" s="62">
        <v>0</v>
      </c>
      <c r="HH567" s="62">
        <v>0</v>
      </c>
      <c r="HI567" s="62">
        <v>0</v>
      </c>
      <c r="HJ567" s="62">
        <v>0</v>
      </c>
      <c r="HK567" s="62">
        <v>0</v>
      </c>
      <c r="HL567" s="62">
        <v>0</v>
      </c>
      <c r="HM567" s="62">
        <v>12.02</v>
      </c>
      <c r="HN567" s="62">
        <v>0</v>
      </c>
      <c r="HO567" s="62">
        <v>0</v>
      </c>
      <c r="HP567" s="62">
        <v>0</v>
      </c>
      <c r="HQ567" s="62">
        <v>0</v>
      </c>
      <c r="HR567" s="62">
        <v>0</v>
      </c>
    </row>
    <row r="568" spans="32:226" s="43" customFormat="1">
      <c r="AF568" s="54"/>
      <c r="AN568" s="43">
        <v>2.6432000000000002</v>
      </c>
      <c r="AS568" s="62">
        <v>42017</v>
      </c>
      <c r="AT568" s="62">
        <v>4392.5770289298916</v>
      </c>
      <c r="AU568" s="62">
        <v>12.47</v>
      </c>
      <c r="AV568" s="62">
        <v>275805</v>
      </c>
      <c r="AW568" s="62">
        <v>404.57568950627893</v>
      </c>
      <c r="AX568" s="62">
        <v>12.47</v>
      </c>
      <c r="AY568" s="62">
        <v>56740</v>
      </c>
      <c r="AZ568" s="62">
        <v>98.670125243914001</v>
      </c>
      <c r="BA568" s="62">
        <v>12.63</v>
      </c>
      <c r="BB568" s="62">
        <v>20915</v>
      </c>
      <c r="BC568" s="62">
        <v>46.328799326971826</v>
      </c>
      <c r="BD568" s="62">
        <v>0</v>
      </c>
      <c r="BE568" s="62">
        <v>0</v>
      </c>
      <c r="BF568" s="62">
        <v>0</v>
      </c>
      <c r="BG568" s="62">
        <v>0</v>
      </c>
      <c r="BH568" s="62">
        <v>0</v>
      </c>
      <c r="BI568" s="62">
        <v>0</v>
      </c>
      <c r="BJ568" s="62">
        <v>0</v>
      </c>
      <c r="BK568" s="62">
        <v>0</v>
      </c>
      <c r="BL568" s="62">
        <v>0</v>
      </c>
      <c r="BM568" s="62">
        <v>12.67</v>
      </c>
      <c r="BN568" s="62">
        <v>245355</v>
      </c>
      <c r="BO568" s="62">
        <v>710.6934209618571</v>
      </c>
      <c r="BP568" s="62">
        <v>0</v>
      </c>
      <c r="BQ568" s="62">
        <v>0</v>
      </c>
      <c r="BR568" s="62">
        <v>0</v>
      </c>
      <c r="BS568" s="62">
        <v>0</v>
      </c>
      <c r="BT568" s="62">
        <v>0</v>
      </c>
      <c r="BU568" s="62">
        <v>0</v>
      </c>
      <c r="BV568" s="62">
        <v>12.66</v>
      </c>
      <c r="BW568" s="62">
        <v>14880</v>
      </c>
      <c r="BX568" s="62">
        <v>52.353368810259255</v>
      </c>
      <c r="BY568" s="62">
        <v>0</v>
      </c>
      <c r="BZ568" s="62">
        <v>0</v>
      </c>
      <c r="CA568" s="62">
        <v>0</v>
      </c>
      <c r="CB568" s="62">
        <v>0</v>
      </c>
      <c r="CC568" s="62">
        <v>0</v>
      </c>
      <c r="CD568" s="62">
        <v>0</v>
      </c>
      <c r="CE568" s="62">
        <v>12.62</v>
      </c>
      <c r="CF568" s="62">
        <v>14565</v>
      </c>
      <c r="CG568" s="62">
        <v>60.067170344197727</v>
      </c>
      <c r="CH568" s="62">
        <v>0</v>
      </c>
      <c r="CI568" s="62">
        <v>0</v>
      </c>
      <c r="CJ568" s="62">
        <v>0</v>
      </c>
      <c r="CK568" s="62">
        <v>0</v>
      </c>
      <c r="CL568" s="62">
        <v>0</v>
      </c>
      <c r="CM568" s="62">
        <v>0</v>
      </c>
      <c r="CN568" s="62">
        <v>12.58</v>
      </c>
      <c r="CO568" s="62">
        <v>4160</v>
      </c>
      <c r="CP568" s="62">
        <v>19.595932496192287</v>
      </c>
      <c r="CQ568" s="62">
        <v>0</v>
      </c>
      <c r="CR568" s="62">
        <v>0</v>
      </c>
      <c r="CS568" s="62">
        <v>0</v>
      </c>
      <c r="CT568" s="62">
        <v>0</v>
      </c>
      <c r="CU568" s="62">
        <v>0</v>
      </c>
      <c r="CV568" s="62">
        <v>0</v>
      </c>
      <c r="CW568" s="62">
        <v>0</v>
      </c>
      <c r="CX568" s="62">
        <v>275805</v>
      </c>
      <c r="CY568" s="62">
        <v>1444.487222619073</v>
      </c>
      <c r="CZ568" s="62">
        <v>0</v>
      </c>
      <c r="DA568" s="62">
        <v>0</v>
      </c>
      <c r="DB568" s="62">
        <v>0</v>
      </c>
      <c r="DC568" s="62">
        <v>0</v>
      </c>
      <c r="DD568" s="62">
        <v>0</v>
      </c>
      <c r="DE568" s="62">
        <v>0</v>
      </c>
      <c r="DF568" s="62">
        <v>12.43</v>
      </c>
      <c r="DG568" s="62">
        <v>315</v>
      </c>
      <c r="DH568" s="62">
        <v>1.8107739214597478</v>
      </c>
      <c r="DI568" s="62">
        <v>0</v>
      </c>
      <c r="DJ568" s="62">
        <v>0</v>
      </c>
      <c r="DK568" s="62">
        <v>0</v>
      </c>
      <c r="DL568" s="62">
        <v>0</v>
      </c>
      <c r="DM568" s="62">
        <v>0</v>
      </c>
      <c r="DN568" s="62">
        <v>0</v>
      </c>
      <c r="DO568" s="62">
        <v>12.42</v>
      </c>
      <c r="DP568" s="62">
        <v>935</v>
      </c>
      <c r="DQ568" s="62">
        <v>5.7974702885962204</v>
      </c>
      <c r="DR568" s="62">
        <v>0</v>
      </c>
      <c r="DS568" s="62">
        <v>0</v>
      </c>
      <c r="DT568" s="62">
        <v>0</v>
      </c>
      <c r="DU568" s="62">
        <v>0</v>
      </c>
      <c r="DV568" s="62">
        <v>0</v>
      </c>
      <c r="DW568" s="62">
        <v>0</v>
      </c>
      <c r="DX568" s="62">
        <v>12.38</v>
      </c>
      <c r="DY568" s="62">
        <v>350</v>
      </c>
      <c r="DZ568" s="62">
        <v>2.3274791913081567</v>
      </c>
      <c r="EA568" s="62"/>
      <c r="EB568" s="62"/>
      <c r="EC568" s="62"/>
      <c r="ED568" s="62"/>
      <c r="EE568" s="62"/>
      <c r="EF568" s="62"/>
      <c r="EG568" s="62">
        <v>12.34</v>
      </c>
      <c r="EH568" s="62">
        <v>63650</v>
      </c>
      <c r="EI568" s="62">
        <v>448.85855923213313</v>
      </c>
      <c r="EJ568" s="62"/>
      <c r="EK568" s="62">
        <v>0</v>
      </c>
      <c r="EL568" s="62">
        <v>0</v>
      </c>
      <c r="EM568" s="62">
        <v>0</v>
      </c>
      <c r="EN568" s="62">
        <v>0</v>
      </c>
      <c r="EO568" s="62">
        <v>0</v>
      </c>
      <c r="EP568" s="62">
        <v>12.33</v>
      </c>
      <c r="EQ568" s="62">
        <v>265</v>
      </c>
      <c r="ER568" s="62">
        <v>1.9665706128590212</v>
      </c>
      <c r="ES568" s="62">
        <v>12.32</v>
      </c>
      <c r="ET568" s="62">
        <v>14135</v>
      </c>
      <c r="EU568" s="62">
        <v>109.90848736667722</v>
      </c>
      <c r="EV568" s="62">
        <v>12.33</v>
      </c>
      <c r="EW568" s="62">
        <v>40</v>
      </c>
      <c r="EX568" s="62">
        <v>0.3241122441208939</v>
      </c>
      <c r="EY568" s="62">
        <v>12.32</v>
      </c>
      <c r="EZ568" s="62">
        <v>8175</v>
      </c>
      <c r="FA568" s="62">
        <v>68.684903778448671</v>
      </c>
      <c r="FB568" s="62">
        <v>12.294</v>
      </c>
      <c r="FC568" s="62">
        <v>0</v>
      </c>
      <c r="FD568" s="62">
        <v>0</v>
      </c>
      <c r="FE568" s="62">
        <v>12.27</v>
      </c>
      <c r="FF568" s="62">
        <v>5</v>
      </c>
      <c r="FG568" s="62">
        <v>4.4712912856480144E-2</v>
      </c>
      <c r="FH568" s="62">
        <v>12.233000000000001</v>
      </c>
      <c r="FI568" s="62">
        <v>0</v>
      </c>
      <c r="FJ568" s="62">
        <v>0</v>
      </c>
      <c r="FK568" s="62">
        <v>12.2</v>
      </c>
      <c r="FL568" s="76">
        <v>2770</v>
      </c>
      <c r="FM568" s="76">
        <v>26.147943323768182</v>
      </c>
      <c r="FN568" s="76">
        <v>12.183999999999999</v>
      </c>
      <c r="FO568" s="76">
        <v>0</v>
      </c>
      <c r="FP568" s="76">
        <v>0</v>
      </c>
      <c r="FQ568" s="76">
        <v>12.17</v>
      </c>
      <c r="FR568" s="76">
        <v>5</v>
      </c>
      <c r="FS568" s="76">
        <v>4.9105272938092005E-2</v>
      </c>
      <c r="FT568" s="76">
        <v>12.128</v>
      </c>
      <c r="FU568" s="76">
        <v>0</v>
      </c>
      <c r="FV568" s="76">
        <v>0</v>
      </c>
      <c r="FW568" s="76">
        <v>12.09</v>
      </c>
      <c r="FX568" s="76">
        <v>79925</v>
      </c>
      <c r="FY568" s="76">
        <v>813.67234307602007</v>
      </c>
      <c r="FZ568" s="76">
        <v>12.074</v>
      </c>
      <c r="GA568" s="76">
        <v>0</v>
      </c>
      <c r="GB568" s="76">
        <v>0</v>
      </c>
      <c r="GC568" s="62">
        <v>12.058</v>
      </c>
      <c r="GD568" s="62">
        <v>0</v>
      </c>
      <c r="GE568" s="62">
        <v>0</v>
      </c>
      <c r="GF568" s="62">
        <v>12.042999999999999</v>
      </c>
      <c r="GG568" s="62">
        <v>0</v>
      </c>
      <c r="GH568" s="62">
        <v>0</v>
      </c>
      <c r="GI568" s="62">
        <v>12.03</v>
      </c>
      <c r="GJ568" s="62">
        <v>240</v>
      </c>
      <c r="GK568" s="62">
        <v>2.5570098767912866</v>
      </c>
      <c r="GL568" s="62">
        <v>12.041</v>
      </c>
      <c r="GM568" s="62">
        <v>0</v>
      </c>
      <c r="GN568" s="62">
        <v>0</v>
      </c>
      <c r="GO568" s="62">
        <v>12.05</v>
      </c>
      <c r="GP568" s="62">
        <v>3335</v>
      </c>
      <c r="GQ568" s="62">
        <v>36.226454528758083</v>
      </c>
      <c r="GR568" s="62">
        <v>12.034000000000001</v>
      </c>
      <c r="GS568" s="62">
        <v>0</v>
      </c>
      <c r="GT568" s="62">
        <v>0</v>
      </c>
      <c r="GU568" s="62">
        <v>12.02</v>
      </c>
      <c r="GV568" s="62">
        <v>20</v>
      </c>
      <c r="GW568" s="62">
        <v>0.21890213292965185</v>
      </c>
      <c r="GX568" s="62">
        <v>12.02</v>
      </c>
      <c r="GY568" s="62">
        <v>0</v>
      </c>
      <c r="GZ568" s="62">
        <v>0</v>
      </c>
      <c r="HA568" s="62">
        <v>12.02</v>
      </c>
      <c r="HB568" s="62">
        <v>3425</v>
      </c>
      <c r="HC568" s="62">
        <v>37.210471861483235</v>
      </c>
      <c r="HD568" s="62">
        <v>12.02</v>
      </c>
      <c r="HE568" s="62">
        <v>0</v>
      </c>
      <c r="HF568" s="62">
        <v>0</v>
      </c>
      <c r="HG568" s="62">
        <v>0</v>
      </c>
      <c r="HH568" s="62">
        <v>0</v>
      </c>
      <c r="HI568" s="62">
        <v>0</v>
      </c>
      <c r="HJ568" s="62">
        <v>0</v>
      </c>
      <c r="HK568" s="62">
        <v>0</v>
      </c>
      <c r="HL568" s="62">
        <v>0</v>
      </c>
      <c r="HM568" s="62">
        <v>12.02</v>
      </c>
      <c r="HN568" s="62">
        <v>0</v>
      </c>
      <c r="HO568" s="62">
        <v>0</v>
      </c>
      <c r="HP568" s="62">
        <v>0</v>
      </c>
      <c r="HQ568" s="62">
        <v>0</v>
      </c>
      <c r="HR568" s="62">
        <v>0</v>
      </c>
    </row>
    <row r="569" spans="32:226" s="43" customFormat="1">
      <c r="AF569" s="54"/>
      <c r="AN569" s="43">
        <v>2.6737000000000002</v>
      </c>
      <c r="AS569" s="62">
        <v>42016</v>
      </c>
      <c r="AT569" s="62">
        <v>3598.6793264921307</v>
      </c>
      <c r="AU569" s="62">
        <v>12.58</v>
      </c>
      <c r="AV569" s="62">
        <v>228050</v>
      </c>
      <c r="AW569" s="62">
        <v>332.92680166146999</v>
      </c>
      <c r="AX569" s="62">
        <v>12.5</v>
      </c>
      <c r="AY569" s="62">
        <v>46265</v>
      </c>
      <c r="AZ569" s="62">
        <v>80.038104910119529</v>
      </c>
      <c r="BA569" s="62">
        <v>12.68</v>
      </c>
      <c r="BB569" s="62">
        <v>11405</v>
      </c>
      <c r="BC569" s="62">
        <v>25.081972441621257</v>
      </c>
      <c r="BD569" s="62">
        <v>0</v>
      </c>
      <c r="BE569" s="62">
        <v>0</v>
      </c>
      <c r="BF569" s="62">
        <v>0</v>
      </c>
      <c r="BG569" s="62">
        <v>0</v>
      </c>
      <c r="BH569" s="62">
        <v>0</v>
      </c>
      <c r="BI569" s="62">
        <v>0</v>
      </c>
      <c r="BJ569" s="62">
        <v>0</v>
      </c>
      <c r="BK569" s="62">
        <v>0</v>
      </c>
      <c r="BL569" s="62">
        <v>0</v>
      </c>
      <c r="BM569" s="62">
        <v>12.75</v>
      </c>
      <c r="BN569" s="62">
        <v>118975</v>
      </c>
      <c r="BO569" s="62">
        <v>341.44689299334431</v>
      </c>
      <c r="BP569" s="62">
        <v>0</v>
      </c>
      <c r="BQ569" s="62">
        <v>0</v>
      </c>
      <c r="BR569" s="62">
        <v>0</v>
      </c>
      <c r="BS569" s="62">
        <v>0</v>
      </c>
      <c r="BT569" s="62">
        <v>0</v>
      </c>
      <c r="BU569" s="62">
        <v>0</v>
      </c>
      <c r="BV569" s="62">
        <v>12.75</v>
      </c>
      <c r="BW569" s="62">
        <v>17650</v>
      </c>
      <c r="BX569" s="62">
        <v>61.45425951423389</v>
      </c>
      <c r="BY569" s="62">
        <v>0</v>
      </c>
      <c r="BZ569" s="62">
        <v>0</v>
      </c>
      <c r="CA569" s="62">
        <v>0</v>
      </c>
      <c r="CB569" s="62">
        <v>0</v>
      </c>
      <c r="CC569" s="62">
        <v>0</v>
      </c>
      <c r="CD569" s="62">
        <v>0</v>
      </c>
      <c r="CE569" s="62">
        <v>12.73</v>
      </c>
      <c r="CF569" s="62">
        <v>15675</v>
      </c>
      <c r="CG569" s="62">
        <v>63.897003198304709</v>
      </c>
      <c r="CH569" s="62">
        <v>0</v>
      </c>
      <c r="CI569" s="62">
        <v>0</v>
      </c>
      <c r="CJ569" s="62">
        <v>0</v>
      </c>
      <c r="CK569" s="62">
        <v>0</v>
      </c>
      <c r="CL569" s="62">
        <v>0</v>
      </c>
      <c r="CM569" s="62">
        <v>0</v>
      </c>
      <c r="CN569" s="62">
        <v>12.68</v>
      </c>
      <c r="CO569" s="62">
        <v>6690</v>
      </c>
      <c r="CP569" s="62">
        <v>31.136086191421334</v>
      </c>
      <c r="CQ569" s="62">
        <v>0</v>
      </c>
      <c r="CR569" s="62">
        <v>0</v>
      </c>
      <c r="CS569" s="62">
        <v>0</v>
      </c>
      <c r="CT569" s="62">
        <v>0</v>
      </c>
      <c r="CU569" s="62">
        <v>0</v>
      </c>
      <c r="CV569" s="62">
        <v>0</v>
      </c>
      <c r="CW569" s="62">
        <v>0</v>
      </c>
      <c r="CX569" s="62">
        <v>228050</v>
      </c>
      <c r="CY569" s="62">
        <v>1179.1694909046321</v>
      </c>
      <c r="CZ569" s="62">
        <v>0</v>
      </c>
      <c r="DA569" s="62">
        <v>0</v>
      </c>
      <c r="DB569" s="62">
        <v>0</v>
      </c>
      <c r="DC569" s="62">
        <v>0</v>
      </c>
      <c r="DD569" s="62">
        <v>0</v>
      </c>
      <c r="DE569" s="62">
        <v>0</v>
      </c>
      <c r="DF569" s="62">
        <v>12.54</v>
      </c>
      <c r="DG569" s="62">
        <v>565</v>
      </c>
      <c r="DH569" s="62">
        <v>3.2050025344721744</v>
      </c>
      <c r="DI569" s="62">
        <v>0</v>
      </c>
      <c r="DJ569" s="62">
        <v>0</v>
      </c>
      <c r="DK569" s="62">
        <v>0</v>
      </c>
      <c r="DL569" s="62">
        <v>0</v>
      </c>
      <c r="DM569" s="62">
        <v>0</v>
      </c>
      <c r="DN569" s="62">
        <v>0</v>
      </c>
      <c r="DO569" s="62">
        <v>12.53</v>
      </c>
      <c r="DP569" s="62">
        <v>2990</v>
      </c>
      <c r="DQ569" s="62">
        <v>18.28710720440451</v>
      </c>
      <c r="DR569" s="62">
        <v>0</v>
      </c>
      <c r="DS569" s="62">
        <v>0</v>
      </c>
      <c r="DT569" s="62">
        <v>0</v>
      </c>
      <c r="DU569" s="62">
        <v>0</v>
      </c>
      <c r="DV569" s="62">
        <v>0</v>
      </c>
      <c r="DW569" s="62">
        <v>0</v>
      </c>
      <c r="DX569" s="62">
        <v>12.5</v>
      </c>
      <c r="DY569" s="62">
        <v>595</v>
      </c>
      <c r="DZ569" s="62">
        <v>3.9000015286267806</v>
      </c>
      <c r="EA569" s="62"/>
      <c r="EB569" s="62"/>
      <c r="EC569" s="62"/>
      <c r="ED569" s="62"/>
      <c r="EE569" s="62"/>
      <c r="EF569" s="62"/>
      <c r="EG569" s="62">
        <v>12.46</v>
      </c>
      <c r="EH569" s="62">
        <v>50030</v>
      </c>
      <c r="EI569" s="62">
        <v>347.62208489013358</v>
      </c>
      <c r="EJ569" s="62"/>
      <c r="EK569" s="62">
        <v>0</v>
      </c>
      <c r="EL569" s="62">
        <v>0</v>
      </c>
      <c r="EM569" s="62">
        <v>0</v>
      </c>
      <c r="EN569" s="62">
        <v>0</v>
      </c>
      <c r="EO569" s="62">
        <v>0</v>
      </c>
      <c r="EP569" s="62">
        <v>12.46</v>
      </c>
      <c r="EQ569" s="62">
        <v>425</v>
      </c>
      <c r="ER569" s="62">
        <v>3.1052729795069403</v>
      </c>
      <c r="ES569" s="62">
        <v>12.45</v>
      </c>
      <c r="ET569" s="62">
        <v>4005</v>
      </c>
      <c r="EU569" s="62">
        <v>30.649287709563453</v>
      </c>
      <c r="EV569" s="62">
        <v>12.46</v>
      </c>
      <c r="EW569" s="62">
        <v>430</v>
      </c>
      <c r="EX569" s="62">
        <v>3.4278712512604521</v>
      </c>
      <c r="EY569" s="62">
        <v>12.44</v>
      </c>
      <c r="EZ569" s="62">
        <v>8320</v>
      </c>
      <c r="FA569" s="62">
        <v>68.779005346977442</v>
      </c>
      <c r="FB569" s="62">
        <v>12.407999999999999</v>
      </c>
      <c r="FC569" s="62">
        <v>65</v>
      </c>
      <c r="FD569" s="62">
        <v>0.55513973205269351</v>
      </c>
      <c r="FE569" s="62">
        <v>12.38</v>
      </c>
      <c r="FF569" s="62">
        <v>75</v>
      </c>
      <c r="FG569" s="62">
        <v>0.65980950636311853</v>
      </c>
      <c r="FH569" s="62">
        <v>12.31</v>
      </c>
      <c r="FI569" s="62">
        <v>80</v>
      </c>
      <c r="FJ569" s="62">
        <v>0.72547673266766699</v>
      </c>
      <c r="FK569" s="62">
        <v>12.32</v>
      </c>
      <c r="FL569" s="76">
        <v>2470</v>
      </c>
      <c r="FM569" s="76">
        <v>22.911762330153618</v>
      </c>
      <c r="FN569" s="76">
        <v>12.3</v>
      </c>
      <c r="FO569" s="76">
        <v>65</v>
      </c>
      <c r="FP569" s="76">
        <v>0.61573939426352009</v>
      </c>
      <c r="FQ569" s="76">
        <v>12.26</v>
      </c>
      <c r="FR569" s="76">
        <v>65</v>
      </c>
      <c r="FS569" s="76">
        <v>0.62800696658455157</v>
      </c>
      <c r="FT569" s="76">
        <v>12.212</v>
      </c>
      <c r="FU569" s="76">
        <v>65</v>
      </c>
      <c r="FV569" s="76">
        <v>0.6402811354431901</v>
      </c>
      <c r="FW569" s="76">
        <v>12.17</v>
      </c>
      <c r="FX569" s="76">
        <v>77285</v>
      </c>
      <c r="FY569" s="76">
        <v>774.14020887966228</v>
      </c>
      <c r="FZ569" s="76">
        <v>12.162000000000001</v>
      </c>
      <c r="GA569" s="76">
        <v>5</v>
      </c>
      <c r="GB569" s="76">
        <v>5.0718544158694596E-2</v>
      </c>
      <c r="GC569" s="62">
        <v>12.154</v>
      </c>
      <c r="GD569" s="62">
        <v>5</v>
      </c>
      <c r="GE569" s="62">
        <v>5.1293196013398601E-2</v>
      </c>
      <c r="GF569" s="62">
        <v>12.147</v>
      </c>
      <c r="GG569" s="62">
        <v>0</v>
      </c>
      <c r="GH569" s="62">
        <v>0</v>
      </c>
      <c r="GI569" s="62">
        <v>12.14</v>
      </c>
      <c r="GJ569" s="62">
        <v>55</v>
      </c>
      <c r="GK569" s="62">
        <v>0.57486732347408043</v>
      </c>
      <c r="GL569" s="62">
        <v>12.135</v>
      </c>
      <c r="GM569" s="62">
        <v>0</v>
      </c>
      <c r="GN569" s="62">
        <v>0</v>
      </c>
      <c r="GO569" s="62">
        <v>12.13</v>
      </c>
      <c r="GP569" s="62">
        <v>15385</v>
      </c>
      <c r="GQ569" s="62">
        <v>164.17032443547589</v>
      </c>
      <c r="GR569" s="62">
        <v>12.118</v>
      </c>
      <c r="GS569" s="62">
        <v>0</v>
      </c>
      <c r="GT569" s="62">
        <v>0</v>
      </c>
      <c r="GU569" s="62">
        <v>12.108000000000001</v>
      </c>
      <c r="GV569" s="62">
        <v>35</v>
      </c>
      <c r="GW569" s="62">
        <v>0.3757654372563648</v>
      </c>
      <c r="GX569" s="62">
        <v>12.099</v>
      </c>
      <c r="GY569" s="62">
        <v>0</v>
      </c>
      <c r="GZ569" s="62">
        <v>0</v>
      </c>
      <c r="HA569" s="62">
        <v>12.09</v>
      </c>
      <c r="HB569" s="62">
        <v>3605</v>
      </c>
      <c r="HC569" s="62">
        <v>38.453687618469793</v>
      </c>
      <c r="HD569" s="62">
        <v>12.09</v>
      </c>
      <c r="HE569" s="62">
        <v>0</v>
      </c>
      <c r="HF569" s="62">
        <v>0</v>
      </c>
      <c r="HG569" s="62">
        <v>0</v>
      </c>
      <c r="HH569" s="62">
        <v>0</v>
      </c>
      <c r="HI569" s="62">
        <v>0</v>
      </c>
      <c r="HJ569" s="62">
        <v>0</v>
      </c>
      <c r="HK569" s="62">
        <v>0</v>
      </c>
      <c r="HL569" s="62">
        <v>0</v>
      </c>
      <c r="HM569" s="62">
        <v>12.09</v>
      </c>
      <c r="HN569" s="62">
        <v>0</v>
      </c>
      <c r="HO569" s="62">
        <v>0</v>
      </c>
      <c r="HP569" s="62">
        <v>0</v>
      </c>
      <c r="HQ569" s="62">
        <v>0</v>
      </c>
      <c r="HR569" s="62">
        <v>0</v>
      </c>
    </row>
    <row r="570" spans="32:226" s="43" customFormat="1">
      <c r="AF570" s="54"/>
      <c r="AN570" s="43">
        <v>2.6328999999999998</v>
      </c>
      <c r="AS570" s="62">
        <v>42013</v>
      </c>
      <c r="AT570" s="62">
        <v>5219.9998103282032</v>
      </c>
      <c r="AU570" s="62">
        <v>12.48</v>
      </c>
      <c r="AV570" s="62">
        <v>353720</v>
      </c>
      <c r="AW570" s="62">
        <v>529.31621371349172</v>
      </c>
      <c r="AX570" s="62">
        <v>12.48</v>
      </c>
      <c r="AY570" s="62">
        <v>54280</v>
      </c>
      <c r="AZ570" s="62">
        <v>96.022031568607176</v>
      </c>
      <c r="BA570" s="62">
        <v>12.62</v>
      </c>
      <c r="BB570" s="62">
        <v>26975</v>
      </c>
      <c r="BC570" s="62">
        <v>60.6009477513878</v>
      </c>
      <c r="BD570" s="62">
        <v>0</v>
      </c>
      <c r="BE570" s="62">
        <v>0</v>
      </c>
      <c r="BF570" s="62">
        <v>0</v>
      </c>
      <c r="BG570" s="62">
        <v>0</v>
      </c>
      <c r="BH570" s="62">
        <v>0</v>
      </c>
      <c r="BI570" s="62">
        <v>0</v>
      </c>
      <c r="BJ570" s="62">
        <v>0</v>
      </c>
      <c r="BK570" s="62">
        <v>0</v>
      </c>
      <c r="BL570" s="62">
        <v>0</v>
      </c>
      <c r="BM570" s="62">
        <v>12.69</v>
      </c>
      <c r="BN570" s="62">
        <v>285480</v>
      </c>
      <c r="BO570" s="62">
        <v>835.87339371841188</v>
      </c>
      <c r="BP570" s="62">
        <v>0</v>
      </c>
      <c r="BQ570" s="62">
        <v>0</v>
      </c>
      <c r="BR570" s="62">
        <v>0</v>
      </c>
      <c r="BS570" s="62">
        <v>0</v>
      </c>
      <c r="BT570" s="62">
        <v>0</v>
      </c>
      <c r="BU570" s="62">
        <v>0</v>
      </c>
      <c r="BV570" s="62">
        <v>12.68</v>
      </c>
      <c r="BW570" s="62">
        <v>9210</v>
      </c>
      <c r="BX570" s="62">
        <v>32.700444011995984</v>
      </c>
      <c r="BY570" s="62">
        <v>0</v>
      </c>
      <c r="BZ570" s="62">
        <v>0</v>
      </c>
      <c r="CA570" s="62">
        <v>0</v>
      </c>
      <c r="CB570" s="62">
        <v>0</v>
      </c>
      <c r="CC570" s="62">
        <v>0</v>
      </c>
      <c r="CD570" s="62">
        <v>0</v>
      </c>
      <c r="CE570" s="62">
        <v>12.63</v>
      </c>
      <c r="CF570" s="62">
        <v>37240</v>
      </c>
      <c r="CG570" s="62">
        <v>154.83926384601045</v>
      </c>
      <c r="CH570" s="62">
        <v>0</v>
      </c>
      <c r="CI570" s="62">
        <v>0</v>
      </c>
      <c r="CJ570" s="62">
        <v>0</v>
      </c>
      <c r="CK570" s="62">
        <v>0</v>
      </c>
      <c r="CL570" s="62">
        <v>0</v>
      </c>
      <c r="CM570" s="62">
        <v>0</v>
      </c>
      <c r="CN570" s="62">
        <v>12.58</v>
      </c>
      <c r="CO570" s="62">
        <v>17715</v>
      </c>
      <c r="CP570" s="62">
        <v>84.081869618257457</v>
      </c>
      <c r="CQ570" s="62">
        <v>0</v>
      </c>
      <c r="CR570" s="62">
        <v>0</v>
      </c>
      <c r="CS570" s="62">
        <v>0</v>
      </c>
      <c r="CT570" s="62">
        <v>0</v>
      </c>
      <c r="CU570" s="62">
        <v>0</v>
      </c>
      <c r="CV570" s="62">
        <v>0</v>
      </c>
      <c r="CW570" s="62">
        <v>0</v>
      </c>
      <c r="CX570" s="62">
        <v>0</v>
      </c>
      <c r="CY570" s="62">
        <v>0</v>
      </c>
      <c r="CZ570" s="62">
        <v>0</v>
      </c>
      <c r="DA570" s="62">
        <v>0</v>
      </c>
      <c r="DB570" s="62">
        <v>0</v>
      </c>
      <c r="DC570" s="62">
        <v>0</v>
      </c>
      <c r="DD570" s="62">
        <v>0</v>
      </c>
      <c r="DE570" s="62">
        <v>0</v>
      </c>
      <c r="DF570" s="62">
        <v>12.45</v>
      </c>
      <c r="DG570" s="62">
        <v>155</v>
      </c>
      <c r="DH570" s="62">
        <v>0.89635929006279902</v>
      </c>
      <c r="DI570" s="62">
        <v>0</v>
      </c>
      <c r="DJ570" s="62">
        <v>0</v>
      </c>
      <c r="DK570" s="62">
        <v>0</v>
      </c>
      <c r="DL570" s="62">
        <v>0</v>
      </c>
      <c r="DM570" s="62">
        <v>0</v>
      </c>
      <c r="DN570" s="62">
        <v>0</v>
      </c>
      <c r="DO570" s="62">
        <v>12.43</v>
      </c>
      <c r="DP570" s="62">
        <v>1800</v>
      </c>
      <c r="DQ570" s="62">
        <v>11.22686998730064</v>
      </c>
      <c r="DR570" s="62">
        <v>0</v>
      </c>
      <c r="DS570" s="62">
        <v>0</v>
      </c>
      <c r="DT570" s="62">
        <v>0</v>
      </c>
      <c r="DU570" s="62">
        <v>0</v>
      </c>
      <c r="DV570" s="62">
        <v>0</v>
      </c>
      <c r="DW570" s="62">
        <v>0</v>
      </c>
      <c r="DX570" s="62">
        <v>12.375</v>
      </c>
      <c r="DY570" s="62">
        <v>195</v>
      </c>
      <c r="DZ570" s="62">
        <v>1.3046302883293681</v>
      </c>
      <c r="EA570" s="62"/>
      <c r="EB570" s="62"/>
      <c r="EC570" s="62"/>
      <c r="ED570" s="62"/>
      <c r="EE570" s="62"/>
      <c r="EF570" s="62"/>
      <c r="EG570" s="62">
        <v>12.33</v>
      </c>
      <c r="EH570" s="62">
        <v>160090</v>
      </c>
      <c r="EI570" s="62">
        <v>1135.7661016736674</v>
      </c>
      <c r="EJ570" s="62"/>
      <c r="EK570" s="62">
        <v>0</v>
      </c>
      <c r="EL570" s="62">
        <v>0</v>
      </c>
      <c r="EM570" s="62">
        <v>0</v>
      </c>
      <c r="EN570" s="62">
        <v>0</v>
      </c>
      <c r="EO570" s="62">
        <v>0</v>
      </c>
      <c r="EP570" s="62">
        <v>12.315</v>
      </c>
      <c r="EQ570" s="62">
        <v>0</v>
      </c>
      <c r="ER570" s="62">
        <v>0</v>
      </c>
      <c r="ES570" s="62">
        <v>12.32</v>
      </c>
      <c r="ET570" s="62">
        <v>26015</v>
      </c>
      <c r="EU570" s="62">
        <v>203.3545919952326</v>
      </c>
      <c r="EV570" s="62">
        <v>12.305</v>
      </c>
      <c r="EW570" s="62">
        <v>0</v>
      </c>
      <c r="EX570" s="62">
        <v>0</v>
      </c>
      <c r="EY570" s="62">
        <v>12.32</v>
      </c>
      <c r="EZ570" s="62">
        <v>21970</v>
      </c>
      <c r="FA570" s="62">
        <v>185.51189076434895</v>
      </c>
      <c r="FB570" s="62">
        <v>12.275</v>
      </c>
      <c r="FC570" s="62">
        <v>0</v>
      </c>
      <c r="FD570" s="62">
        <v>0</v>
      </c>
      <c r="FE570" s="62">
        <v>12.27</v>
      </c>
      <c r="FF570" s="62">
        <v>5</v>
      </c>
      <c r="FG570" s="62">
        <v>4.4926917225395928E-2</v>
      </c>
      <c r="FH570" s="62">
        <v>12.18</v>
      </c>
      <c r="FI570" s="62">
        <v>5</v>
      </c>
      <c r="FJ570" s="62">
        <v>4.6367816145512455E-2</v>
      </c>
      <c r="FK570" s="62">
        <v>12.19</v>
      </c>
      <c r="FL570" s="76">
        <v>1375</v>
      </c>
      <c r="FM570" s="76">
        <v>13.046256268682377</v>
      </c>
      <c r="FN570" s="76">
        <v>12.153</v>
      </c>
      <c r="FO570" s="76">
        <v>0</v>
      </c>
      <c r="FP570" s="76">
        <v>0</v>
      </c>
      <c r="FQ570" s="76">
        <v>12.12</v>
      </c>
      <c r="FR570" s="76">
        <v>5</v>
      </c>
      <c r="FS570" s="76">
        <v>4.9466289012543699E-2</v>
      </c>
      <c r="FT570" s="76">
        <v>12.083</v>
      </c>
      <c r="FU570" s="76">
        <v>0</v>
      </c>
      <c r="FV570" s="76">
        <v>0</v>
      </c>
      <c r="FW570" s="76">
        <v>12.05</v>
      </c>
      <c r="FX570" s="76">
        <v>174300</v>
      </c>
      <c r="FY570" s="76">
        <v>1786.5850371669228</v>
      </c>
      <c r="FZ570" s="76">
        <v>12.039</v>
      </c>
      <c r="GA570" s="76">
        <v>0</v>
      </c>
      <c r="GB570" s="76">
        <v>0</v>
      </c>
      <c r="GC570" s="62">
        <v>12.029</v>
      </c>
      <c r="GD570" s="62">
        <v>0</v>
      </c>
      <c r="GE570" s="62">
        <v>0</v>
      </c>
      <c r="GF570" s="62">
        <v>12.019</v>
      </c>
      <c r="GG570" s="62">
        <v>0</v>
      </c>
      <c r="GH570" s="62">
        <v>0</v>
      </c>
      <c r="GI570" s="62">
        <v>12.01</v>
      </c>
      <c r="GJ570" s="62">
        <v>405</v>
      </c>
      <c r="GK570" s="62">
        <v>4.3390329932126814</v>
      </c>
      <c r="GL570" s="62">
        <v>12.01</v>
      </c>
      <c r="GM570" s="62">
        <v>0</v>
      </c>
      <c r="GN570" s="62">
        <v>0</v>
      </c>
      <c r="GO570" s="62">
        <v>12.01</v>
      </c>
      <c r="GP570" s="62">
        <v>2620</v>
      </c>
      <c r="GQ570" s="62">
        <v>28.665255964592525</v>
      </c>
      <c r="GR570" s="62">
        <v>11.984</v>
      </c>
      <c r="GS570" s="62">
        <v>0</v>
      </c>
      <c r="GT570" s="62">
        <v>0</v>
      </c>
      <c r="GU570" s="62">
        <v>11.96</v>
      </c>
      <c r="GV570" s="62">
        <v>25</v>
      </c>
      <c r="GW570" s="62">
        <v>0.27616050058528335</v>
      </c>
      <c r="GX570" s="62">
        <v>11.96</v>
      </c>
      <c r="GY570" s="62">
        <v>0</v>
      </c>
      <c r="GZ570" s="62">
        <v>0</v>
      </c>
      <c r="HA570" s="62">
        <v>11.96</v>
      </c>
      <c r="HB570" s="62">
        <v>5055</v>
      </c>
      <c r="HC570" s="62">
        <v>55.452698184720411</v>
      </c>
      <c r="HD570" s="62">
        <v>11.96</v>
      </c>
      <c r="HE570" s="62">
        <v>0</v>
      </c>
      <c r="HF570" s="62">
        <v>0</v>
      </c>
      <c r="HG570" s="62">
        <v>0</v>
      </c>
      <c r="HH570" s="62">
        <v>0</v>
      </c>
      <c r="HI570" s="62">
        <v>0</v>
      </c>
      <c r="HJ570" s="62">
        <v>0</v>
      </c>
      <c r="HK570" s="62">
        <v>0</v>
      </c>
      <c r="HL570" s="62">
        <v>0</v>
      </c>
      <c r="HM570" s="62">
        <v>11.96</v>
      </c>
      <c r="HN570" s="62">
        <v>0</v>
      </c>
      <c r="HO570" s="62">
        <v>0</v>
      </c>
      <c r="HP570" s="62">
        <v>0</v>
      </c>
      <c r="HQ570" s="62">
        <v>0</v>
      </c>
      <c r="HR570" s="62">
        <v>0</v>
      </c>
    </row>
    <row r="571" spans="32:226" s="43" customFormat="1">
      <c r="AF571" s="54"/>
      <c r="AS571" s="62">
        <v>42012</v>
      </c>
      <c r="AT571" s="62">
        <v>4022.8379461989252</v>
      </c>
      <c r="AU571" s="62">
        <v>12.59</v>
      </c>
      <c r="AV571" s="62">
        <v>237875</v>
      </c>
      <c r="AW571" s="62">
        <v>354.31246331596947</v>
      </c>
      <c r="AX571" s="62">
        <v>12.47</v>
      </c>
      <c r="AY571" s="62">
        <v>74610</v>
      </c>
      <c r="AZ571" s="62">
        <v>131.40133018433698</v>
      </c>
      <c r="BA571" s="62">
        <v>12.66</v>
      </c>
      <c r="BB571" s="62">
        <v>12095</v>
      </c>
      <c r="BC571" s="62">
        <v>26.987562531027866</v>
      </c>
      <c r="BD571" s="62">
        <v>0</v>
      </c>
      <c r="BE571" s="62">
        <v>0</v>
      </c>
      <c r="BF571" s="62">
        <v>0</v>
      </c>
      <c r="BG571" s="62">
        <v>0</v>
      </c>
      <c r="BH571" s="62">
        <v>0</v>
      </c>
      <c r="BI571" s="62">
        <v>0</v>
      </c>
      <c r="BJ571" s="62">
        <v>0</v>
      </c>
      <c r="BK571" s="62">
        <v>0</v>
      </c>
      <c r="BL571" s="62">
        <v>0</v>
      </c>
      <c r="BM571" s="62">
        <v>12.72</v>
      </c>
      <c r="BN571" s="62">
        <v>121250</v>
      </c>
      <c r="BO571" s="62">
        <v>352.14242605562021</v>
      </c>
      <c r="BP571" s="62">
        <v>0</v>
      </c>
      <c r="BQ571" s="62">
        <v>0</v>
      </c>
      <c r="BR571" s="62">
        <v>0</v>
      </c>
      <c r="BS571" s="62">
        <v>0</v>
      </c>
      <c r="BT571" s="62">
        <v>0</v>
      </c>
      <c r="BU571" s="62">
        <v>0</v>
      </c>
      <c r="BV571" s="62">
        <v>12.72</v>
      </c>
      <c r="BW571" s="62">
        <v>13570</v>
      </c>
      <c r="BX571" s="62">
        <v>47.740028886401319</v>
      </c>
      <c r="BY571" s="62">
        <v>0</v>
      </c>
      <c r="BZ571" s="62">
        <v>0</v>
      </c>
      <c r="CA571" s="62">
        <v>0</v>
      </c>
      <c r="CB571" s="62">
        <v>0</v>
      </c>
      <c r="CC571" s="62">
        <v>0</v>
      </c>
      <c r="CD571" s="62">
        <v>0</v>
      </c>
      <c r="CE571" s="62">
        <v>12.7</v>
      </c>
      <c r="CF571" s="62">
        <v>8240</v>
      </c>
      <c r="CG571" s="62">
        <v>33.903420006968688</v>
      </c>
      <c r="CH571" s="62">
        <v>0</v>
      </c>
      <c r="CI571" s="62">
        <v>0</v>
      </c>
      <c r="CJ571" s="62">
        <v>0</v>
      </c>
      <c r="CK571" s="62">
        <v>0</v>
      </c>
      <c r="CL571" s="62">
        <v>0</v>
      </c>
      <c r="CM571" s="62">
        <v>0</v>
      </c>
      <c r="CN571" s="62">
        <v>12.66</v>
      </c>
      <c r="CO571" s="62">
        <v>6640</v>
      </c>
      <c r="CP571" s="62">
        <v>31.161961793448739</v>
      </c>
      <c r="CQ571" s="62">
        <v>0</v>
      </c>
      <c r="CR571" s="62">
        <v>0</v>
      </c>
      <c r="CS571" s="62">
        <v>0</v>
      </c>
      <c r="CT571" s="62">
        <v>0</v>
      </c>
      <c r="CU571" s="62">
        <v>0</v>
      </c>
      <c r="CV571" s="62">
        <v>0</v>
      </c>
      <c r="CW571" s="62">
        <v>0</v>
      </c>
      <c r="CX571" s="62">
        <v>0</v>
      </c>
      <c r="CY571" s="62">
        <v>0</v>
      </c>
      <c r="CZ571" s="62">
        <v>0</v>
      </c>
      <c r="DA571" s="62">
        <v>0</v>
      </c>
      <c r="DB571" s="62">
        <v>0</v>
      </c>
      <c r="DC571" s="62">
        <v>0</v>
      </c>
      <c r="DD571" s="62">
        <v>0</v>
      </c>
      <c r="DE571" s="62">
        <v>0</v>
      </c>
      <c r="DF571" s="62">
        <v>12.57</v>
      </c>
      <c r="DG571" s="62">
        <v>3970</v>
      </c>
      <c r="DH571" s="62">
        <v>22.654991469293602</v>
      </c>
      <c r="DI571" s="62">
        <v>0</v>
      </c>
      <c r="DJ571" s="62">
        <v>0</v>
      </c>
      <c r="DK571" s="62">
        <v>0</v>
      </c>
      <c r="DL571" s="62">
        <v>0</v>
      </c>
      <c r="DM571" s="62">
        <v>0</v>
      </c>
      <c r="DN571" s="62">
        <v>0</v>
      </c>
      <c r="DO571" s="62">
        <v>12.56</v>
      </c>
      <c r="DP571" s="62">
        <v>5205</v>
      </c>
      <c r="DQ571" s="62">
        <v>32.011639353677765</v>
      </c>
      <c r="DR571" s="62">
        <v>0</v>
      </c>
      <c r="DS571" s="62">
        <v>0</v>
      </c>
      <c r="DT571" s="62">
        <v>0</v>
      </c>
      <c r="DU571" s="62">
        <v>0</v>
      </c>
      <c r="DV571" s="62">
        <v>0</v>
      </c>
      <c r="DW571" s="62">
        <v>0</v>
      </c>
      <c r="DX571" s="62">
        <v>12.52</v>
      </c>
      <c r="DY571" s="62">
        <v>1750</v>
      </c>
      <c r="DZ571" s="62">
        <v>11.534097067679868</v>
      </c>
      <c r="EA571" s="62"/>
      <c r="EB571" s="62"/>
      <c r="EC571" s="62"/>
      <c r="ED571" s="62"/>
      <c r="EE571" s="62"/>
      <c r="EF571" s="62"/>
      <c r="EG571" s="62">
        <v>12.51</v>
      </c>
      <c r="EH571" s="62">
        <v>75285</v>
      </c>
      <c r="EI571" s="62">
        <v>525.29427340839595</v>
      </c>
      <c r="EJ571" s="62"/>
      <c r="EK571" s="62">
        <v>0</v>
      </c>
      <c r="EL571" s="62">
        <v>0</v>
      </c>
      <c r="EM571" s="62">
        <v>0</v>
      </c>
      <c r="EN571" s="62">
        <v>0</v>
      </c>
      <c r="EO571" s="62">
        <v>0</v>
      </c>
      <c r="EP571" s="62">
        <v>12.505000000000001</v>
      </c>
      <c r="EQ571" s="62">
        <v>310</v>
      </c>
      <c r="ER571" s="62">
        <v>2.2742402874434773</v>
      </c>
      <c r="ES571" s="62">
        <v>12.5</v>
      </c>
      <c r="ET571" s="62">
        <v>32265</v>
      </c>
      <c r="EU571" s="62">
        <v>247.80278232484761</v>
      </c>
      <c r="EV571" s="62">
        <v>12.47</v>
      </c>
      <c r="EW571" s="62">
        <v>845</v>
      </c>
      <c r="EX571" s="62">
        <v>6.7698514909023695</v>
      </c>
      <c r="EY571" s="62">
        <v>12.49</v>
      </c>
      <c r="EZ571" s="62">
        <v>31950</v>
      </c>
      <c r="FA571" s="62">
        <v>264.93385545512132</v>
      </c>
      <c r="FB571" s="62">
        <v>12.458</v>
      </c>
      <c r="FC571" s="62">
        <v>1475</v>
      </c>
      <c r="FD571" s="62">
        <v>12.633353175127249</v>
      </c>
      <c r="FE571" s="62">
        <v>12.43</v>
      </c>
      <c r="FF571" s="62">
        <v>605</v>
      </c>
      <c r="FG571" s="62">
        <v>5.3365169233539156</v>
      </c>
      <c r="FH571" s="62">
        <v>12.382</v>
      </c>
      <c r="FI571" s="62">
        <v>100</v>
      </c>
      <c r="FJ571" s="62">
        <v>0.90803200511224647</v>
      </c>
      <c r="FK571" s="62">
        <v>12.34</v>
      </c>
      <c r="FL571" s="76">
        <v>4420</v>
      </c>
      <c r="FM571" s="76">
        <v>41.156739861255716</v>
      </c>
      <c r="FN571" s="76">
        <v>12.319000000000001</v>
      </c>
      <c r="FO571" s="76">
        <v>0</v>
      </c>
      <c r="FP571" s="76">
        <v>0</v>
      </c>
      <c r="FQ571" s="76">
        <v>12.3</v>
      </c>
      <c r="FR571" s="76">
        <v>5</v>
      </c>
      <c r="FS571" s="76">
        <v>4.8426262505685623E-2</v>
      </c>
      <c r="FT571" s="76">
        <v>12.252000000000001</v>
      </c>
      <c r="FU571" s="76">
        <v>0</v>
      </c>
      <c r="FV571" s="76">
        <v>0</v>
      </c>
      <c r="FW571" s="76">
        <v>12.21</v>
      </c>
      <c r="FX571" s="76">
        <v>149430</v>
      </c>
      <c r="FY571" s="76">
        <v>1500.000293769071</v>
      </c>
      <c r="FZ571" s="76">
        <v>12.199</v>
      </c>
      <c r="GA571" s="76">
        <v>0</v>
      </c>
      <c r="GB571" s="76">
        <v>0</v>
      </c>
      <c r="GC571" s="62">
        <v>12.189</v>
      </c>
      <c r="GD571" s="62">
        <v>0</v>
      </c>
      <c r="GE571" s="62">
        <v>0</v>
      </c>
      <c r="GF571" s="62">
        <v>12.179</v>
      </c>
      <c r="GG571" s="62">
        <v>0</v>
      </c>
      <c r="GH571" s="62">
        <v>0</v>
      </c>
      <c r="GI571" s="62">
        <v>12.17</v>
      </c>
      <c r="GJ571" s="62">
        <v>400</v>
      </c>
      <c r="GK571" s="62">
        <v>4.190494739412256</v>
      </c>
      <c r="GL571" s="62">
        <v>12.17</v>
      </c>
      <c r="GM571" s="62">
        <v>0</v>
      </c>
      <c r="GN571" s="62">
        <v>0</v>
      </c>
      <c r="GO571" s="62">
        <v>12.17</v>
      </c>
      <c r="GP571" s="62">
        <v>4740</v>
      </c>
      <c r="GQ571" s="62">
        <v>50.635104601494525</v>
      </c>
      <c r="GR571" s="62">
        <v>12.161</v>
      </c>
      <c r="GS571" s="62">
        <v>0</v>
      </c>
      <c r="GT571" s="62">
        <v>0</v>
      </c>
      <c r="GU571" s="62">
        <v>12.153</v>
      </c>
      <c r="GV571" s="62">
        <v>315</v>
      </c>
      <c r="GW571" s="62">
        <v>3.382536493916545</v>
      </c>
      <c r="GX571" s="62">
        <v>12.147</v>
      </c>
      <c r="GY571" s="62">
        <v>0</v>
      </c>
      <c r="GZ571" s="62">
        <v>0</v>
      </c>
      <c r="HA571" s="62">
        <v>12.14</v>
      </c>
      <c r="HB571" s="62">
        <v>29425</v>
      </c>
      <c r="HC571" s="62">
        <v>313.62152473654106</v>
      </c>
      <c r="HD571" s="62">
        <v>12.14</v>
      </c>
      <c r="HE571" s="62">
        <v>0</v>
      </c>
      <c r="HF571" s="62">
        <v>0</v>
      </c>
      <c r="HG571" s="62">
        <v>0</v>
      </c>
      <c r="HH571" s="62">
        <v>0</v>
      </c>
      <c r="HI571" s="62">
        <v>0</v>
      </c>
      <c r="HJ571" s="62">
        <v>0</v>
      </c>
      <c r="HK571" s="62">
        <v>0</v>
      </c>
      <c r="HL571" s="62">
        <v>0</v>
      </c>
      <c r="HM571" s="62">
        <v>12.14</v>
      </c>
      <c r="HN571" s="62">
        <v>0</v>
      </c>
      <c r="HO571" s="62">
        <v>0</v>
      </c>
      <c r="HP571" s="62">
        <v>0</v>
      </c>
      <c r="HQ571" s="62">
        <v>0</v>
      </c>
      <c r="HR571" s="62">
        <v>0</v>
      </c>
    </row>
    <row r="572" spans="32:226" s="43" customFormat="1">
      <c r="AF572" s="54"/>
      <c r="AS572" s="62">
        <v>42011</v>
      </c>
      <c r="AT572" s="62">
        <v>3027.5867883898081</v>
      </c>
      <c r="AU572" s="62">
        <v>12.61</v>
      </c>
      <c r="AV572" s="62">
        <v>170300</v>
      </c>
      <c r="AW572" s="62">
        <v>253.66085674349051</v>
      </c>
      <c r="AX572" s="62">
        <v>12.5</v>
      </c>
      <c r="AY572" s="62">
        <v>45925</v>
      </c>
      <c r="AZ572" s="62">
        <v>80.760803178221238</v>
      </c>
      <c r="BA572" s="62">
        <v>12.68</v>
      </c>
      <c r="BB572" s="62">
        <v>6870</v>
      </c>
      <c r="BC572" s="62">
        <v>15.28320507132802</v>
      </c>
      <c r="BD572" s="62">
        <v>0</v>
      </c>
      <c r="BE572" s="62">
        <v>0</v>
      </c>
      <c r="BF572" s="62">
        <v>0</v>
      </c>
      <c r="BG572" s="62">
        <v>0</v>
      </c>
      <c r="BH572" s="62">
        <v>0</v>
      </c>
      <c r="BI572" s="62">
        <v>0</v>
      </c>
      <c r="BJ572" s="62">
        <v>0</v>
      </c>
      <c r="BK572" s="62">
        <v>0</v>
      </c>
      <c r="BL572" s="62">
        <v>0</v>
      </c>
      <c r="BM572" s="62">
        <v>12.74</v>
      </c>
      <c r="BN572" s="62">
        <v>114435</v>
      </c>
      <c r="BO572" s="62">
        <v>330.88425836460567</v>
      </c>
      <c r="BP572" s="62">
        <v>0</v>
      </c>
      <c r="BQ572" s="62">
        <v>0</v>
      </c>
      <c r="BR572" s="62">
        <v>0</v>
      </c>
      <c r="BS572" s="62">
        <v>0</v>
      </c>
      <c r="BT572" s="62">
        <v>0</v>
      </c>
      <c r="BU572" s="62">
        <v>0</v>
      </c>
      <c r="BV572" s="62">
        <v>12.74</v>
      </c>
      <c r="BW572" s="62">
        <v>18220</v>
      </c>
      <c r="BX572" s="62">
        <v>63.762628888766613</v>
      </c>
      <c r="BY572" s="62">
        <v>0</v>
      </c>
      <c r="BZ572" s="62">
        <v>0</v>
      </c>
      <c r="CA572" s="62">
        <v>0</v>
      </c>
      <c r="CB572" s="62">
        <v>0</v>
      </c>
      <c r="CC572" s="62">
        <v>0</v>
      </c>
      <c r="CD572" s="62">
        <v>0</v>
      </c>
      <c r="CE572" s="62">
        <v>12.72</v>
      </c>
      <c r="CF572" s="62">
        <v>13130</v>
      </c>
      <c r="CG572" s="62">
        <v>53.707917476569634</v>
      </c>
      <c r="CH572" s="62">
        <v>0</v>
      </c>
      <c r="CI572" s="62">
        <v>0</v>
      </c>
      <c r="CJ572" s="62">
        <v>0</v>
      </c>
      <c r="CK572" s="62">
        <v>0</v>
      </c>
      <c r="CL572" s="62">
        <v>0</v>
      </c>
      <c r="CM572" s="62">
        <v>0</v>
      </c>
      <c r="CN572" s="62">
        <v>12.7</v>
      </c>
      <c r="CO572" s="62">
        <v>3150</v>
      </c>
      <c r="CP572" s="62">
        <v>14.683189045150217</v>
      </c>
      <c r="CQ572" s="62">
        <v>0</v>
      </c>
      <c r="CR572" s="62">
        <v>0</v>
      </c>
      <c r="CS572" s="62">
        <v>0</v>
      </c>
      <c r="CT572" s="62">
        <v>0</v>
      </c>
      <c r="CU572" s="62">
        <v>0</v>
      </c>
      <c r="CV572" s="62">
        <v>0</v>
      </c>
      <c r="CW572" s="62">
        <v>0</v>
      </c>
      <c r="CX572" s="62">
        <v>0</v>
      </c>
      <c r="CY572" s="62">
        <v>0</v>
      </c>
      <c r="CZ572" s="62">
        <v>0</v>
      </c>
      <c r="DA572" s="62">
        <v>0</v>
      </c>
      <c r="DB572" s="62">
        <v>0</v>
      </c>
      <c r="DC572" s="62">
        <v>0</v>
      </c>
      <c r="DD572" s="62">
        <v>0</v>
      </c>
      <c r="DE572" s="62">
        <v>0</v>
      </c>
      <c r="DF572" s="62">
        <v>12.59</v>
      </c>
      <c r="DG572" s="62">
        <v>475</v>
      </c>
      <c r="DH572" s="62">
        <v>2.691983021067077</v>
      </c>
      <c r="DI572" s="62">
        <v>0</v>
      </c>
      <c r="DJ572" s="62">
        <v>0</v>
      </c>
      <c r="DK572" s="62">
        <v>0</v>
      </c>
      <c r="DL572" s="62">
        <v>0</v>
      </c>
      <c r="DM572" s="62">
        <v>0</v>
      </c>
      <c r="DN572" s="62">
        <v>0</v>
      </c>
      <c r="DO572" s="62">
        <v>12.58</v>
      </c>
      <c r="DP572" s="62">
        <v>9820</v>
      </c>
      <c r="DQ572" s="62">
        <v>59.966629704401356</v>
      </c>
      <c r="DR572" s="62">
        <v>0</v>
      </c>
      <c r="DS572" s="62">
        <v>0</v>
      </c>
      <c r="DT572" s="62">
        <v>0</v>
      </c>
      <c r="DU572" s="62">
        <v>0</v>
      </c>
      <c r="DV572" s="62">
        <v>0</v>
      </c>
      <c r="DW572" s="62">
        <v>0</v>
      </c>
      <c r="DX572" s="62">
        <v>12.52</v>
      </c>
      <c r="DY572" s="62">
        <v>1875</v>
      </c>
      <c r="DZ572" s="62">
        <v>12.276124526022624</v>
      </c>
      <c r="EA572" s="62"/>
      <c r="EB572" s="62"/>
      <c r="EC572" s="62"/>
      <c r="ED572" s="62"/>
      <c r="EE572" s="62"/>
      <c r="EF572" s="62"/>
      <c r="EG572" s="62">
        <v>12.51</v>
      </c>
      <c r="EH572" s="62">
        <v>73840</v>
      </c>
      <c r="EI572" s="62">
        <v>511.73943727364701</v>
      </c>
      <c r="EJ572" s="62"/>
      <c r="EK572" s="62">
        <v>0</v>
      </c>
      <c r="EL572" s="62">
        <v>0</v>
      </c>
      <c r="EM572" s="62">
        <v>0</v>
      </c>
      <c r="EN572" s="62">
        <v>0</v>
      </c>
      <c r="EO572" s="62">
        <v>0</v>
      </c>
      <c r="EP572" s="62">
        <v>12.51</v>
      </c>
      <c r="EQ572" s="62">
        <v>7390</v>
      </c>
      <c r="ER572" s="62">
        <v>53.834050828224015</v>
      </c>
      <c r="ES572" s="62">
        <v>12.48</v>
      </c>
      <c r="ET572" s="62">
        <v>32285</v>
      </c>
      <c r="EU572" s="62">
        <v>246.43374487026344</v>
      </c>
      <c r="EV572" s="62">
        <v>12.47</v>
      </c>
      <c r="EW572" s="62">
        <v>100</v>
      </c>
      <c r="EX572" s="62">
        <v>0.79555328815499726</v>
      </c>
      <c r="EY572" s="62">
        <v>12.46</v>
      </c>
      <c r="EZ572" s="62">
        <v>15195</v>
      </c>
      <c r="FA572" s="62">
        <v>125.27360456833154</v>
      </c>
      <c r="FB572" s="62">
        <v>12.423</v>
      </c>
      <c r="FC572" s="62">
        <v>0</v>
      </c>
      <c r="FD572" s="62">
        <v>0</v>
      </c>
      <c r="FE572" s="62">
        <v>12.39</v>
      </c>
      <c r="FF572" s="62">
        <v>795</v>
      </c>
      <c r="FG572" s="62">
        <v>6.975614104260484</v>
      </c>
      <c r="FH572" s="62">
        <v>12.33</v>
      </c>
      <c r="FI572" s="62">
        <v>5260</v>
      </c>
      <c r="FJ572" s="62">
        <v>47.542787913666238</v>
      </c>
      <c r="FK572" s="62">
        <v>12.33</v>
      </c>
      <c r="FL572" s="76">
        <v>10000</v>
      </c>
      <c r="FM572" s="76">
        <v>92.487102530497779</v>
      </c>
      <c r="FN572" s="76">
        <v>12.304</v>
      </c>
      <c r="FO572" s="76">
        <v>0</v>
      </c>
      <c r="FP572" s="76">
        <v>0</v>
      </c>
      <c r="FQ572" s="76">
        <v>12.28</v>
      </c>
      <c r="FR572" s="76">
        <v>5</v>
      </c>
      <c r="FS572" s="76">
        <v>4.8126188218849758E-2</v>
      </c>
      <c r="FT572" s="76">
        <v>12.227</v>
      </c>
      <c r="FU572" s="76">
        <v>0</v>
      </c>
      <c r="FV572" s="76">
        <v>0</v>
      </c>
      <c r="FW572" s="76">
        <v>12.18</v>
      </c>
      <c r="FX572" s="76">
        <v>79490</v>
      </c>
      <c r="FY572" s="76">
        <v>793.50589373603987</v>
      </c>
      <c r="FZ572" s="76">
        <v>12.164</v>
      </c>
      <c r="GA572" s="76">
        <v>0</v>
      </c>
      <c r="GB572" s="76">
        <v>0</v>
      </c>
      <c r="GC572" s="62">
        <v>12.148</v>
      </c>
      <c r="GD572" s="62">
        <v>0</v>
      </c>
      <c r="GE572" s="62">
        <v>0</v>
      </c>
      <c r="GF572" s="62">
        <v>12.132999999999999</v>
      </c>
      <c r="GG572" s="62">
        <v>0</v>
      </c>
      <c r="GH572" s="62">
        <v>0</v>
      </c>
      <c r="GI572" s="62">
        <v>12.12</v>
      </c>
      <c r="GJ572" s="62">
        <v>925</v>
      </c>
      <c r="GK572" s="62">
        <v>9.652118767337452</v>
      </c>
      <c r="GL572" s="62">
        <v>12.125</v>
      </c>
      <c r="GM572" s="62">
        <v>0</v>
      </c>
      <c r="GN572" s="62">
        <v>0</v>
      </c>
      <c r="GO572" s="62">
        <v>12.13</v>
      </c>
      <c r="GP572" s="62">
        <v>7795</v>
      </c>
      <c r="GQ572" s="62">
        <v>82.904893970145991</v>
      </c>
      <c r="GR572" s="62">
        <v>12.114000000000001</v>
      </c>
      <c r="GS572" s="62">
        <v>0</v>
      </c>
      <c r="GT572" s="62">
        <v>0</v>
      </c>
      <c r="GU572" s="62">
        <v>12.1</v>
      </c>
      <c r="GV572" s="62">
        <v>55</v>
      </c>
      <c r="GW572" s="62">
        <v>0.58886468067515108</v>
      </c>
      <c r="GX572" s="62">
        <v>12.11</v>
      </c>
      <c r="GY572" s="62">
        <v>0</v>
      </c>
      <c r="GZ572" s="62">
        <v>0</v>
      </c>
      <c r="HA572" s="62">
        <v>12.12</v>
      </c>
      <c r="HB572" s="62">
        <v>15865</v>
      </c>
      <c r="HC572" s="62">
        <v>168.12739965072205</v>
      </c>
      <c r="HD572" s="62">
        <v>12.12</v>
      </c>
      <c r="HE572" s="62">
        <v>0</v>
      </c>
      <c r="HF572" s="62">
        <v>0</v>
      </c>
      <c r="HG572" s="62">
        <v>0</v>
      </c>
      <c r="HH572" s="62">
        <v>0</v>
      </c>
      <c r="HI572" s="62">
        <v>0</v>
      </c>
      <c r="HJ572" s="62">
        <v>0</v>
      </c>
      <c r="HK572" s="62">
        <v>0</v>
      </c>
      <c r="HL572" s="62">
        <v>0</v>
      </c>
      <c r="HM572" s="62">
        <v>12.12</v>
      </c>
      <c r="HN572" s="62">
        <v>0</v>
      </c>
      <c r="HO572" s="62">
        <v>0</v>
      </c>
      <c r="HP572" s="62">
        <v>0</v>
      </c>
      <c r="HQ572" s="62">
        <v>0</v>
      </c>
      <c r="HR572" s="62">
        <v>0</v>
      </c>
    </row>
    <row r="573" spans="32:226" s="43" customFormat="1">
      <c r="AF573" s="54"/>
      <c r="AS573" s="62">
        <v>42010</v>
      </c>
      <c r="AT573" s="62">
        <v>3124.6631621983583</v>
      </c>
      <c r="AU573" s="62">
        <v>12.66</v>
      </c>
      <c r="AV573" s="62">
        <v>146155</v>
      </c>
      <c r="AW573" s="62">
        <v>217.81041431313403</v>
      </c>
      <c r="AX573" s="62">
        <v>12.53</v>
      </c>
      <c r="AY573" s="62">
        <v>66965</v>
      </c>
      <c r="AZ573" s="62">
        <v>117.69361451433377</v>
      </c>
      <c r="BA573" s="62">
        <v>12.72</v>
      </c>
      <c r="BB573" s="62">
        <v>4865</v>
      </c>
      <c r="BC573" s="62">
        <v>10.797424349590651</v>
      </c>
      <c r="BD573" s="62">
        <v>0</v>
      </c>
      <c r="BE573" s="62">
        <v>0</v>
      </c>
      <c r="BF573" s="62">
        <v>0</v>
      </c>
      <c r="BG573" s="62">
        <v>0</v>
      </c>
      <c r="BH573" s="62">
        <v>0</v>
      </c>
      <c r="BI573" s="62">
        <v>0</v>
      </c>
      <c r="BJ573" s="62">
        <v>0</v>
      </c>
      <c r="BK573" s="62">
        <v>0</v>
      </c>
      <c r="BL573" s="62">
        <v>0</v>
      </c>
      <c r="BM573" s="62">
        <v>12.78</v>
      </c>
      <c r="BN573" s="62">
        <v>166465</v>
      </c>
      <c r="BO573" s="62">
        <v>479.49816550032875</v>
      </c>
      <c r="BP573" s="62">
        <v>0</v>
      </c>
      <c r="BQ573" s="62">
        <v>0</v>
      </c>
      <c r="BR573" s="62">
        <v>0</v>
      </c>
      <c r="BS573" s="62">
        <v>0</v>
      </c>
      <c r="BT573" s="62">
        <v>0</v>
      </c>
      <c r="BU573" s="62">
        <v>0</v>
      </c>
      <c r="BV573" s="62">
        <v>12.79</v>
      </c>
      <c r="BW573" s="62">
        <v>7415</v>
      </c>
      <c r="BX573" s="62">
        <v>25.823087100502303</v>
      </c>
      <c r="BY573" s="62">
        <v>0</v>
      </c>
      <c r="BZ573" s="62">
        <v>0</v>
      </c>
      <c r="CA573" s="62">
        <v>0</v>
      </c>
      <c r="CB573" s="62">
        <v>0</v>
      </c>
      <c r="CC573" s="62">
        <v>0</v>
      </c>
      <c r="CD573" s="62">
        <v>0</v>
      </c>
      <c r="CE573" s="62">
        <v>12.78</v>
      </c>
      <c r="CF573" s="62">
        <v>34810</v>
      </c>
      <c r="CG573" s="62">
        <v>141.57156064993808</v>
      </c>
      <c r="CH573" s="62">
        <v>0</v>
      </c>
      <c r="CI573" s="62">
        <v>0</v>
      </c>
      <c r="CJ573" s="62">
        <v>0</v>
      </c>
      <c r="CK573" s="62">
        <v>0</v>
      </c>
      <c r="CL573" s="62">
        <v>0</v>
      </c>
      <c r="CM573" s="62">
        <v>0</v>
      </c>
      <c r="CN573" s="62">
        <v>12.74</v>
      </c>
      <c r="CO573" s="62">
        <v>5895</v>
      </c>
      <c r="CP573" s="62">
        <v>27.319349411664017</v>
      </c>
      <c r="CQ573" s="62">
        <v>0</v>
      </c>
      <c r="CR573" s="62">
        <v>0</v>
      </c>
      <c r="CS573" s="62">
        <v>0</v>
      </c>
      <c r="CT573" s="62">
        <v>0</v>
      </c>
      <c r="CU573" s="62">
        <v>0</v>
      </c>
      <c r="CV573" s="62">
        <v>0</v>
      </c>
      <c r="CW573" s="62">
        <v>0</v>
      </c>
      <c r="CX573" s="62">
        <v>0</v>
      </c>
      <c r="CY573" s="62">
        <v>0</v>
      </c>
      <c r="CZ573" s="62">
        <v>0</v>
      </c>
      <c r="DA573" s="62">
        <v>0</v>
      </c>
      <c r="DB573" s="62">
        <v>0</v>
      </c>
      <c r="DC573" s="62">
        <v>0</v>
      </c>
      <c r="DD573" s="62">
        <v>0</v>
      </c>
      <c r="DE573" s="62">
        <v>0</v>
      </c>
      <c r="DF573" s="62">
        <v>12.64</v>
      </c>
      <c r="DG573" s="62">
        <v>270</v>
      </c>
      <c r="DH573" s="62">
        <v>1.5198426703267844</v>
      </c>
      <c r="DI573" s="62">
        <v>0</v>
      </c>
      <c r="DJ573" s="62">
        <v>0</v>
      </c>
      <c r="DK573" s="62">
        <v>0</v>
      </c>
      <c r="DL573" s="62">
        <v>0</v>
      </c>
      <c r="DM573" s="62">
        <v>0</v>
      </c>
      <c r="DN573" s="62">
        <v>0</v>
      </c>
      <c r="DO573" s="62">
        <v>12.6</v>
      </c>
      <c r="DP573" s="62">
        <v>3070</v>
      </c>
      <c r="DQ573" s="62">
        <v>18.632569337495344</v>
      </c>
      <c r="DR573" s="62">
        <v>0</v>
      </c>
      <c r="DS573" s="62">
        <v>0</v>
      </c>
      <c r="DT573" s="62">
        <v>0</v>
      </c>
      <c r="DU573" s="62">
        <v>0</v>
      </c>
      <c r="DV573" s="62">
        <v>0</v>
      </c>
      <c r="DW573" s="62">
        <v>0</v>
      </c>
      <c r="DX573" s="62">
        <v>12.56</v>
      </c>
      <c r="DY573" s="62">
        <v>520</v>
      </c>
      <c r="DZ573" s="62">
        <v>3.3808666008459949</v>
      </c>
      <c r="EA573" s="62"/>
      <c r="EB573" s="62"/>
      <c r="EC573" s="62"/>
      <c r="ED573" s="62"/>
      <c r="EE573" s="62"/>
      <c r="EF573" s="62"/>
      <c r="EG573" s="62">
        <v>12.45</v>
      </c>
      <c r="EH573" s="62">
        <v>71465</v>
      </c>
      <c r="EI573" s="62">
        <v>493.46909947703938</v>
      </c>
      <c r="EJ573" s="62"/>
      <c r="EK573" s="62">
        <v>0</v>
      </c>
      <c r="EL573" s="62">
        <v>0</v>
      </c>
      <c r="EM573" s="62">
        <v>0</v>
      </c>
      <c r="EN573" s="62">
        <v>0</v>
      </c>
      <c r="EO573" s="62">
        <v>0</v>
      </c>
      <c r="EP573" s="62">
        <v>12.455</v>
      </c>
      <c r="EQ573" s="62">
        <v>3600</v>
      </c>
      <c r="ER573" s="62">
        <v>26.124949809571618</v>
      </c>
      <c r="ES573" s="62">
        <v>12.41</v>
      </c>
      <c r="ET573" s="62">
        <v>27185</v>
      </c>
      <c r="EU573" s="62">
        <v>206.84395183737112</v>
      </c>
      <c r="EV573" s="62">
        <v>12.43</v>
      </c>
      <c r="EW573" s="62">
        <v>1440</v>
      </c>
      <c r="EX573" s="62">
        <v>11.406015050898699</v>
      </c>
      <c r="EY573" s="62">
        <v>12.37</v>
      </c>
      <c r="EZ573" s="62">
        <v>10580</v>
      </c>
      <c r="FA573" s="62">
        <v>87.03927102039448</v>
      </c>
      <c r="FB573" s="62">
        <v>12.33</v>
      </c>
      <c r="FC573" s="62">
        <v>0</v>
      </c>
      <c r="FD573" s="62">
        <v>0</v>
      </c>
      <c r="FE573" s="62">
        <v>12.294</v>
      </c>
      <c r="FF573" s="62">
        <v>1220</v>
      </c>
      <c r="FG573" s="62">
        <v>10.688004722127973</v>
      </c>
      <c r="FH573" s="62">
        <v>12.26</v>
      </c>
      <c r="FI573" s="62">
        <v>2890</v>
      </c>
      <c r="FJ573" s="62">
        <v>26.050803511708406</v>
      </c>
      <c r="FK573" s="62">
        <v>12.24</v>
      </c>
      <c r="FL573" s="76">
        <v>6565</v>
      </c>
      <c r="FM573" s="76">
        <v>60.625056798022342</v>
      </c>
      <c r="FN573" s="76">
        <v>12.208</v>
      </c>
      <c r="FO573" s="76">
        <v>1000</v>
      </c>
      <c r="FP573" s="76">
        <v>9.4371336495113809</v>
      </c>
      <c r="FQ573" s="76">
        <v>12.18</v>
      </c>
      <c r="FR573" s="76">
        <v>5</v>
      </c>
      <c r="FS573" s="76">
        <v>4.8095924921795367E-2</v>
      </c>
      <c r="FT573" s="76">
        <v>12.127000000000001</v>
      </c>
      <c r="FU573" s="76">
        <v>0</v>
      </c>
      <c r="FV573" s="76">
        <v>0</v>
      </c>
      <c r="FW573" s="76">
        <v>12.08</v>
      </c>
      <c r="FX573" s="76">
        <v>96850</v>
      </c>
      <c r="FY573" s="76">
        <v>966.57971679550849</v>
      </c>
      <c r="FZ573" s="76">
        <v>12.064</v>
      </c>
      <c r="GA573" s="76">
        <v>0</v>
      </c>
      <c r="GB573" s="76">
        <v>0</v>
      </c>
      <c r="GC573" s="62">
        <v>12.048</v>
      </c>
      <c r="GD573" s="62">
        <v>0</v>
      </c>
      <c r="GE573" s="62">
        <v>0</v>
      </c>
      <c r="GF573" s="62">
        <v>12.032999999999999</v>
      </c>
      <c r="GG573" s="62">
        <v>0</v>
      </c>
      <c r="GH573" s="62">
        <v>0</v>
      </c>
      <c r="GI573" s="62">
        <v>12.02</v>
      </c>
      <c r="GJ573" s="62">
        <v>455</v>
      </c>
      <c r="GK573" s="62">
        <v>4.7505039964688001</v>
      </c>
      <c r="GL573" s="62">
        <v>12.031000000000001</v>
      </c>
      <c r="GM573" s="62">
        <v>0</v>
      </c>
      <c r="GN573" s="62">
        <v>0</v>
      </c>
      <c r="GO573" s="62">
        <v>12.04</v>
      </c>
      <c r="GP573" s="62">
        <v>6555</v>
      </c>
      <c r="GQ573" s="62">
        <v>69.757584254578163</v>
      </c>
      <c r="GR573" s="62">
        <v>12.019</v>
      </c>
      <c r="GS573" s="62">
        <v>0</v>
      </c>
      <c r="GT573" s="62">
        <v>0</v>
      </c>
      <c r="GU573" s="62">
        <v>12</v>
      </c>
      <c r="GV573" s="62">
        <v>105</v>
      </c>
      <c r="GW573" s="62">
        <v>1.1266899377789643</v>
      </c>
      <c r="GX573" s="62">
        <v>12.005000000000001</v>
      </c>
      <c r="GY573" s="62">
        <v>0</v>
      </c>
      <c r="GZ573" s="62">
        <v>0</v>
      </c>
      <c r="HA573" s="62">
        <v>12.01</v>
      </c>
      <c r="HB573" s="62">
        <v>10025</v>
      </c>
      <c r="HC573" s="62">
        <v>106.66939096429731</v>
      </c>
      <c r="HD573" s="62">
        <v>12.01</v>
      </c>
      <c r="HE573" s="62">
        <v>0</v>
      </c>
      <c r="HF573" s="62">
        <v>0</v>
      </c>
      <c r="HG573" s="62">
        <v>0</v>
      </c>
      <c r="HH573" s="62">
        <v>0</v>
      </c>
      <c r="HI573" s="62">
        <v>0</v>
      </c>
      <c r="HJ573" s="62">
        <v>0</v>
      </c>
      <c r="HK573" s="62">
        <v>0</v>
      </c>
      <c r="HL573" s="62">
        <v>0</v>
      </c>
      <c r="HM573" s="62">
        <v>12.01</v>
      </c>
      <c r="HN573" s="62">
        <v>0</v>
      </c>
      <c r="HO573" s="62">
        <v>0</v>
      </c>
      <c r="HP573" s="62">
        <v>0</v>
      </c>
      <c r="HQ573" s="62">
        <v>0</v>
      </c>
      <c r="HR573" s="62">
        <v>0</v>
      </c>
    </row>
    <row r="574" spans="32:226" s="43" customFormat="1">
      <c r="AF574" s="54"/>
      <c r="AS574" s="62">
        <v>42009</v>
      </c>
      <c r="AT574" s="62">
        <v>1861.5648311557261</v>
      </c>
      <c r="AU574" s="62">
        <v>12.82</v>
      </c>
      <c r="AV574" s="62">
        <v>89985</v>
      </c>
      <c r="AW574" s="62">
        <v>134.60277173671818</v>
      </c>
      <c r="AX574" s="62">
        <v>12.6</v>
      </c>
      <c r="AY574" s="62">
        <v>27100</v>
      </c>
      <c r="AZ574" s="62">
        <v>47.798640620517702</v>
      </c>
      <c r="BA574" s="62">
        <v>12.78</v>
      </c>
      <c r="BB574" s="62">
        <v>11250</v>
      </c>
      <c r="BC574" s="62">
        <v>25.01924391497862</v>
      </c>
      <c r="BD574" s="62">
        <v>0</v>
      </c>
      <c r="BE574" s="62">
        <v>0</v>
      </c>
      <c r="BF574" s="62">
        <v>0</v>
      </c>
      <c r="BG574" s="62">
        <v>0</v>
      </c>
      <c r="BH574" s="62">
        <v>0</v>
      </c>
      <c r="BI574" s="62">
        <v>0</v>
      </c>
      <c r="BJ574" s="62">
        <v>0</v>
      </c>
      <c r="BK574" s="62">
        <v>0</v>
      </c>
      <c r="BL574" s="62">
        <v>0</v>
      </c>
      <c r="BM574" s="62">
        <v>12.86</v>
      </c>
      <c r="BN574" s="62">
        <v>114885</v>
      </c>
      <c r="BO574" s="62">
        <v>330.98773443179635</v>
      </c>
      <c r="BP574" s="62">
        <v>0</v>
      </c>
      <c r="BQ574" s="62">
        <v>0</v>
      </c>
      <c r="BR574" s="62">
        <v>0</v>
      </c>
      <c r="BS574" s="62">
        <v>0</v>
      </c>
      <c r="BT574" s="62">
        <v>0</v>
      </c>
      <c r="BU574" s="62">
        <v>0</v>
      </c>
      <c r="BV574" s="62">
        <v>12.91</v>
      </c>
      <c r="BW574" s="62">
        <v>855</v>
      </c>
      <c r="BX574" s="62">
        <v>2.9729477774844684</v>
      </c>
      <c r="BY574" s="62">
        <v>0</v>
      </c>
      <c r="BZ574" s="62">
        <v>0</v>
      </c>
      <c r="CA574" s="62">
        <v>0</v>
      </c>
      <c r="CB574" s="62">
        <v>0</v>
      </c>
      <c r="CC574" s="62">
        <v>0</v>
      </c>
      <c r="CD574" s="62">
        <v>0</v>
      </c>
      <c r="CE574" s="62">
        <v>12.9</v>
      </c>
      <c r="CF574" s="62">
        <v>27240</v>
      </c>
      <c r="CG574" s="62">
        <v>110.52281410282058</v>
      </c>
      <c r="CH574" s="62">
        <v>0</v>
      </c>
      <c r="CI574" s="62">
        <v>0</v>
      </c>
      <c r="CJ574" s="62">
        <v>0</v>
      </c>
      <c r="CK574" s="62">
        <v>0</v>
      </c>
      <c r="CL574" s="62">
        <v>0</v>
      </c>
      <c r="CM574" s="62">
        <v>0</v>
      </c>
      <c r="CN574" s="62">
        <v>12.89</v>
      </c>
      <c r="CO574" s="62">
        <v>3525</v>
      </c>
      <c r="CP574" s="62">
        <v>16.27461277366114</v>
      </c>
      <c r="CQ574" s="62">
        <v>0</v>
      </c>
      <c r="CR574" s="62">
        <v>0</v>
      </c>
      <c r="CS574" s="62">
        <v>0</v>
      </c>
      <c r="CT574" s="62">
        <v>0</v>
      </c>
      <c r="CU574" s="62">
        <v>0</v>
      </c>
      <c r="CV574" s="62">
        <v>0</v>
      </c>
      <c r="CW574" s="62">
        <v>0</v>
      </c>
      <c r="CX574" s="62">
        <v>0</v>
      </c>
      <c r="CY574" s="62">
        <v>0</v>
      </c>
      <c r="CZ574" s="62">
        <v>0</v>
      </c>
      <c r="DA574" s="62">
        <v>0</v>
      </c>
      <c r="DB574" s="62">
        <v>0</v>
      </c>
      <c r="DC574" s="62">
        <v>0</v>
      </c>
      <c r="DD574" s="62">
        <v>0</v>
      </c>
      <c r="DE574" s="62">
        <v>0</v>
      </c>
      <c r="DF574" s="62">
        <v>12.79</v>
      </c>
      <c r="DG574" s="62">
        <v>20</v>
      </c>
      <c r="DH574" s="62">
        <v>0.11202723170326129</v>
      </c>
      <c r="DI574" s="62">
        <v>0</v>
      </c>
      <c r="DJ574" s="62">
        <v>0</v>
      </c>
      <c r="DK574" s="62">
        <v>0</v>
      </c>
      <c r="DL574" s="62">
        <v>0</v>
      </c>
      <c r="DM574" s="62">
        <v>0</v>
      </c>
      <c r="DN574" s="62">
        <v>0</v>
      </c>
      <c r="DO574" s="62">
        <v>12.78</v>
      </c>
      <c r="DP574" s="62">
        <v>3110</v>
      </c>
      <c r="DQ574" s="62">
        <v>18.755822641352779</v>
      </c>
      <c r="DR574" s="62">
        <v>0</v>
      </c>
      <c r="DS574" s="62">
        <v>0</v>
      </c>
      <c r="DT574" s="62">
        <v>0</v>
      </c>
      <c r="DU574" s="62">
        <v>0</v>
      </c>
      <c r="DV574" s="62">
        <v>0</v>
      </c>
      <c r="DW574" s="62">
        <v>0</v>
      </c>
      <c r="DX574" s="62">
        <v>12.73</v>
      </c>
      <c r="DY574" s="62">
        <v>55</v>
      </c>
      <c r="DZ574" s="62">
        <v>0.35524785235933881</v>
      </c>
      <c r="EA574" s="62"/>
      <c r="EB574" s="62"/>
      <c r="EC574" s="62"/>
      <c r="ED574" s="62"/>
      <c r="EE574" s="62"/>
      <c r="EF574" s="62"/>
      <c r="EG574" s="62">
        <v>12.65</v>
      </c>
      <c r="EH574" s="62">
        <v>39640</v>
      </c>
      <c r="EI574" s="62">
        <v>271.50229083325655</v>
      </c>
      <c r="EJ574" s="62"/>
      <c r="EK574" s="62">
        <v>0</v>
      </c>
      <c r="EL574" s="62">
        <v>0</v>
      </c>
      <c r="EM574" s="62">
        <v>0</v>
      </c>
      <c r="EN574" s="62">
        <v>0</v>
      </c>
      <c r="EO574" s="62">
        <v>0</v>
      </c>
      <c r="EP574" s="62">
        <v>12.622999999999999</v>
      </c>
      <c r="EQ574" s="62">
        <v>0</v>
      </c>
      <c r="ER574" s="62">
        <v>0</v>
      </c>
      <c r="ES574" s="62">
        <v>12.6</v>
      </c>
      <c r="ET574" s="62">
        <v>22075</v>
      </c>
      <c r="EU574" s="62">
        <v>166.49347116332686</v>
      </c>
      <c r="EV574" s="62">
        <v>12.568</v>
      </c>
      <c r="EW574" s="62">
        <v>0</v>
      </c>
      <c r="EX574" s="62">
        <v>0</v>
      </c>
      <c r="EY574" s="62">
        <v>12.54</v>
      </c>
      <c r="EZ574" s="62">
        <v>6360</v>
      </c>
      <c r="FA574" s="62">
        <v>51.858868445447385</v>
      </c>
      <c r="FB574" s="62">
        <v>12.49</v>
      </c>
      <c r="FC574" s="62">
        <v>0</v>
      </c>
      <c r="FD574" s="62">
        <v>0</v>
      </c>
      <c r="FE574" s="62">
        <v>12.445</v>
      </c>
      <c r="FF574" s="62">
        <v>20</v>
      </c>
      <c r="FG574" s="62">
        <v>0.17367375675881799</v>
      </c>
      <c r="FH574" s="62">
        <v>12.43</v>
      </c>
      <c r="FI574" s="62">
        <v>5</v>
      </c>
      <c r="FJ574" s="62">
        <v>4.4613484508450686E-2</v>
      </c>
      <c r="FK574" s="62">
        <v>12.39</v>
      </c>
      <c r="FL574" s="76">
        <v>1210</v>
      </c>
      <c r="FM574" s="76">
        <v>11.067542715241515</v>
      </c>
      <c r="FN574" s="76">
        <v>12.38</v>
      </c>
      <c r="FO574" s="76">
        <v>5</v>
      </c>
      <c r="FP574" s="76">
        <v>4.6662736260114204E-2</v>
      </c>
      <c r="FQ574" s="76">
        <v>12.324</v>
      </c>
      <c r="FR574" s="76">
        <v>0</v>
      </c>
      <c r="FS574" s="76">
        <v>0</v>
      </c>
      <c r="FT574" s="76">
        <v>12.269</v>
      </c>
      <c r="FU574" s="76">
        <v>0</v>
      </c>
      <c r="FV574" s="76">
        <v>0</v>
      </c>
      <c r="FW574" s="76">
        <v>12.22</v>
      </c>
      <c r="FX574" s="76">
        <v>51875</v>
      </c>
      <c r="FY574" s="76">
        <v>512.36012917947517</v>
      </c>
      <c r="FZ574" s="76">
        <v>12.212</v>
      </c>
      <c r="GA574" s="76">
        <v>0</v>
      </c>
      <c r="GB574" s="76">
        <v>0</v>
      </c>
      <c r="GC574" s="62">
        <v>12.204000000000001</v>
      </c>
      <c r="GD574" s="62">
        <v>0</v>
      </c>
      <c r="GE574" s="62">
        <v>0</v>
      </c>
      <c r="GF574" s="62">
        <v>12.196999999999999</v>
      </c>
      <c r="GG574" s="62">
        <v>0</v>
      </c>
      <c r="GH574" s="62">
        <v>0</v>
      </c>
      <c r="GI574" s="62">
        <v>12.19</v>
      </c>
      <c r="GJ574" s="62">
        <v>460</v>
      </c>
      <c r="GK574" s="62">
        <v>4.7365001242738227</v>
      </c>
      <c r="GL574" s="62">
        <v>12.179</v>
      </c>
      <c r="GM574" s="62">
        <v>0</v>
      </c>
      <c r="GN574" s="62">
        <v>0</v>
      </c>
      <c r="GO574" s="62">
        <v>12.17</v>
      </c>
      <c r="GP574" s="62">
        <v>3525</v>
      </c>
      <c r="GQ574" s="62">
        <v>37.055316270508854</v>
      </c>
      <c r="GR574" s="62">
        <v>12.132999999999999</v>
      </c>
      <c r="GS574" s="62">
        <v>0</v>
      </c>
      <c r="GT574" s="62">
        <v>0</v>
      </c>
      <c r="GU574" s="62">
        <v>12.1</v>
      </c>
      <c r="GV574" s="62">
        <v>125</v>
      </c>
      <c r="GW574" s="62">
        <v>1.3268785781639394</v>
      </c>
      <c r="GX574" s="62">
        <v>12.115</v>
      </c>
      <c r="GY574" s="62">
        <v>0</v>
      </c>
      <c r="GZ574" s="62">
        <v>0</v>
      </c>
      <c r="HA574" s="62">
        <v>12.13</v>
      </c>
      <c r="HB574" s="62">
        <v>11195</v>
      </c>
      <c r="HC574" s="62">
        <v>117.49702078511247</v>
      </c>
      <c r="HD574" s="62">
        <v>12.13</v>
      </c>
      <c r="HE574" s="62">
        <v>0</v>
      </c>
      <c r="HF574" s="62">
        <v>0</v>
      </c>
      <c r="HG574" s="62">
        <v>0</v>
      </c>
      <c r="HH574" s="62">
        <v>0</v>
      </c>
      <c r="HI574" s="62">
        <v>0</v>
      </c>
      <c r="HJ574" s="62">
        <v>0</v>
      </c>
      <c r="HK574" s="62">
        <v>0</v>
      </c>
      <c r="HL574" s="62">
        <v>0</v>
      </c>
      <c r="HM574" s="62">
        <v>12.13</v>
      </c>
      <c r="HN574" s="62">
        <v>0</v>
      </c>
      <c r="HO574" s="62">
        <v>0</v>
      </c>
      <c r="HP574" s="62">
        <v>0</v>
      </c>
      <c r="HQ574" s="62">
        <v>0</v>
      </c>
      <c r="HR574" s="62">
        <v>0</v>
      </c>
    </row>
    <row r="575" spans="32:226" s="43" customFormat="1">
      <c r="AF575" s="54"/>
      <c r="AS575" s="62">
        <v>42006</v>
      </c>
      <c r="AT575" s="62">
        <v>1097.1962243405046</v>
      </c>
      <c r="AU575" s="62">
        <v>12.89</v>
      </c>
      <c r="AV575" s="62">
        <v>57195</v>
      </c>
      <c r="AW575" s="62">
        <v>86.512018798334964</v>
      </c>
      <c r="AX575" s="62">
        <v>12.65</v>
      </c>
      <c r="AY575" s="62">
        <v>30235</v>
      </c>
      <c r="AZ575" s="62">
        <v>53.867896113935679</v>
      </c>
      <c r="BA575" s="62">
        <v>12.81</v>
      </c>
      <c r="BB575" s="62">
        <v>6550</v>
      </c>
      <c r="BC575" s="62">
        <v>14.694953269095389</v>
      </c>
      <c r="BD575" s="62">
        <v>0</v>
      </c>
      <c r="BE575" s="62">
        <v>0</v>
      </c>
      <c r="BF575" s="62">
        <v>0</v>
      </c>
      <c r="BG575" s="62">
        <v>0</v>
      </c>
      <c r="BH575" s="62">
        <v>0</v>
      </c>
      <c r="BI575" s="62">
        <v>0</v>
      </c>
      <c r="BJ575" s="62">
        <v>0</v>
      </c>
      <c r="BK575" s="62">
        <v>0</v>
      </c>
      <c r="BL575" s="62">
        <v>0</v>
      </c>
      <c r="BM575" s="62">
        <v>12.91</v>
      </c>
      <c r="BN575" s="62">
        <v>153945</v>
      </c>
      <c r="BO575" s="62">
        <v>446.63564586000052</v>
      </c>
      <c r="BP575" s="62">
        <v>0</v>
      </c>
      <c r="BQ575" s="62">
        <v>0</v>
      </c>
      <c r="BR575" s="62">
        <v>0</v>
      </c>
      <c r="BS575" s="62">
        <v>0</v>
      </c>
      <c r="BT575" s="62">
        <v>0</v>
      </c>
      <c r="BU575" s="62">
        <v>0</v>
      </c>
      <c r="BV575" s="62">
        <v>12.95</v>
      </c>
      <c r="BW575" s="62">
        <v>305</v>
      </c>
      <c r="BX575" s="62">
        <v>1.0672339534011563</v>
      </c>
      <c r="BY575" s="62">
        <v>0</v>
      </c>
      <c r="BZ575" s="62">
        <v>0</v>
      </c>
      <c r="CA575" s="62">
        <v>0</v>
      </c>
      <c r="CB575" s="62">
        <v>0</v>
      </c>
      <c r="CC575" s="62">
        <v>0</v>
      </c>
      <c r="CD575" s="62">
        <v>0</v>
      </c>
      <c r="CE575" s="62">
        <v>12.9</v>
      </c>
      <c r="CF575" s="62">
        <v>4670</v>
      </c>
      <c r="CG575" s="62">
        <v>19.072614669270255</v>
      </c>
      <c r="CH575" s="62">
        <v>0</v>
      </c>
      <c r="CI575" s="62">
        <v>0</v>
      </c>
      <c r="CJ575" s="62">
        <v>0</v>
      </c>
      <c r="CK575" s="62">
        <v>0</v>
      </c>
      <c r="CL575" s="62">
        <v>0</v>
      </c>
      <c r="CM575" s="62">
        <v>0</v>
      </c>
      <c r="CN575" s="62">
        <v>12.9</v>
      </c>
      <c r="CO575" s="62">
        <v>2005</v>
      </c>
      <c r="CP575" s="62">
        <v>9.3118816866112972</v>
      </c>
      <c r="CQ575" s="62">
        <v>0</v>
      </c>
      <c r="CR575" s="62">
        <v>0</v>
      </c>
      <c r="CS575" s="62">
        <v>0</v>
      </c>
      <c r="CT575" s="62">
        <v>0</v>
      </c>
      <c r="CU575" s="62">
        <v>0</v>
      </c>
      <c r="CV575" s="62">
        <v>0</v>
      </c>
      <c r="CW575" s="62">
        <v>0</v>
      </c>
      <c r="CX575" s="62">
        <v>0</v>
      </c>
      <c r="CY575" s="62">
        <v>0</v>
      </c>
      <c r="CZ575" s="62">
        <v>0</v>
      </c>
      <c r="DA575" s="62">
        <v>0</v>
      </c>
      <c r="DB575" s="62">
        <v>0</v>
      </c>
      <c r="DC575" s="62">
        <v>0</v>
      </c>
      <c r="DD575" s="62">
        <v>0</v>
      </c>
      <c r="DE575" s="62">
        <v>0</v>
      </c>
      <c r="DF575" s="62">
        <v>12.87</v>
      </c>
      <c r="DG575" s="62">
        <v>135</v>
      </c>
      <c r="DH575" s="62">
        <v>0.75873293281677068</v>
      </c>
      <c r="DI575" s="62">
        <v>0</v>
      </c>
      <c r="DJ575" s="62">
        <v>0</v>
      </c>
      <c r="DK575" s="62">
        <v>0</v>
      </c>
      <c r="DL575" s="62">
        <v>0</v>
      </c>
      <c r="DM575" s="62">
        <v>0</v>
      </c>
      <c r="DN575" s="62">
        <v>0</v>
      </c>
      <c r="DO575" s="62">
        <v>12.76</v>
      </c>
      <c r="DP575" s="62">
        <v>2490</v>
      </c>
      <c r="DQ575" s="62">
        <v>15.10874667811035</v>
      </c>
      <c r="DR575" s="62">
        <v>0</v>
      </c>
      <c r="DS575" s="62">
        <v>0</v>
      </c>
      <c r="DT575" s="62">
        <v>0</v>
      </c>
      <c r="DU575" s="62">
        <v>0</v>
      </c>
      <c r="DV575" s="62">
        <v>0</v>
      </c>
      <c r="DW575" s="62">
        <v>0</v>
      </c>
      <c r="DX575" s="62">
        <v>12.83</v>
      </c>
      <c r="DY575" s="62">
        <v>10</v>
      </c>
      <c r="DZ575" s="62">
        <v>6.4721805640571603E-2</v>
      </c>
      <c r="EA575" s="62"/>
      <c r="EB575" s="62"/>
      <c r="EC575" s="62"/>
      <c r="ED575" s="62"/>
      <c r="EE575" s="62"/>
      <c r="EF575" s="62"/>
      <c r="EG575" s="62">
        <v>12.73</v>
      </c>
      <c r="EH575" s="62">
        <v>19460</v>
      </c>
      <c r="EI575" s="62">
        <v>133.60629274833502</v>
      </c>
      <c r="EJ575" s="62"/>
      <c r="EK575" s="62">
        <v>0</v>
      </c>
      <c r="EL575" s="62">
        <v>0</v>
      </c>
      <c r="EM575" s="62">
        <v>0</v>
      </c>
      <c r="EN575" s="62">
        <v>0</v>
      </c>
      <c r="EO575" s="62">
        <v>0</v>
      </c>
      <c r="EP575" s="62">
        <v>12.73</v>
      </c>
      <c r="EQ575" s="62">
        <v>10</v>
      </c>
      <c r="ER575" s="62">
        <v>7.2111296906103753E-2</v>
      </c>
      <c r="ES575" s="62">
        <v>12.67</v>
      </c>
      <c r="ET575" s="62">
        <v>3255</v>
      </c>
      <c r="EU575" s="62">
        <v>24.605402979106838</v>
      </c>
      <c r="EV575" s="62">
        <v>12.65</v>
      </c>
      <c r="EW575" s="62">
        <v>10</v>
      </c>
      <c r="EX575" s="62">
        <v>7.8766899191841627E-2</v>
      </c>
      <c r="EY575" s="62">
        <v>12.61</v>
      </c>
      <c r="EZ575" s="62">
        <v>2810</v>
      </c>
      <c r="FA575" s="62">
        <v>22.953977028600171</v>
      </c>
      <c r="FB575" s="62">
        <v>12.57</v>
      </c>
      <c r="FC575" s="62">
        <v>10</v>
      </c>
      <c r="FD575" s="62">
        <v>8.4364879296974879E-2</v>
      </c>
      <c r="FE575" s="62">
        <v>12.53</v>
      </c>
      <c r="FF575" s="62">
        <v>60</v>
      </c>
      <c r="FG575" s="62">
        <v>0.52136984942301456</v>
      </c>
      <c r="FH575" s="62">
        <v>12.48</v>
      </c>
      <c r="FI575" s="62">
        <v>65</v>
      </c>
      <c r="FJ575" s="62">
        <v>0.58125366846959159</v>
      </c>
      <c r="FK575" s="62">
        <v>12.44</v>
      </c>
      <c r="FL575" s="76">
        <v>2250</v>
      </c>
      <c r="FM575" s="76">
        <v>20.622299276151018</v>
      </c>
      <c r="FN575" s="76">
        <v>12.393000000000001</v>
      </c>
      <c r="FO575" s="76">
        <v>0</v>
      </c>
      <c r="FP575" s="76">
        <v>0</v>
      </c>
      <c r="FQ575" s="76">
        <v>12.35</v>
      </c>
      <c r="FR575" s="76">
        <v>175</v>
      </c>
      <c r="FS575" s="76">
        <v>1.6719482321751333</v>
      </c>
      <c r="FT575" s="76">
        <v>12.4</v>
      </c>
      <c r="FU575" s="76">
        <v>5</v>
      </c>
      <c r="FV575" s="76">
        <v>4.8399680679982286E-2</v>
      </c>
      <c r="FW575" s="76">
        <v>12.25</v>
      </c>
      <c r="FX575" s="76">
        <v>19390</v>
      </c>
      <c r="FY575" s="76">
        <v>192.03199151617957</v>
      </c>
      <c r="FZ575" s="76">
        <v>12.236000000000001</v>
      </c>
      <c r="GA575" s="76">
        <v>0</v>
      </c>
      <c r="GB575" s="76">
        <v>0</v>
      </c>
      <c r="GC575" s="62">
        <v>12.224</v>
      </c>
      <c r="GD575" s="62">
        <v>0</v>
      </c>
      <c r="GE575" s="62">
        <v>0</v>
      </c>
      <c r="GF575" s="62">
        <v>12.211</v>
      </c>
      <c r="GG575" s="62">
        <v>0</v>
      </c>
      <c r="GH575" s="62">
        <v>0</v>
      </c>
      <c r="GI575" s="62">
        <v>12.2</v>
      </c>
      <c r="GJ575" s="62">
        <v>350</v>
      </c>
      <c r="GK575" s="62">
        <v>3.6174825420118326</v>
      </c>
      <c r="GL575" s="62">
        <v>12.179</v>
      </c>
      <c r="GM575" s="62">
        <v>0</v>
      </c>
      <c r="GN575" s="62">
        <v>0</v>
      </c>
      <c r="GO575" s="62">
        <v>12.16</v>
      </c>
      <c r="GP575" s="62">
        <v>1785</v>
      </c>
      <c r="GQ575" s="62">
        <v>18.862236885760275</v>
      </c>
      <c r="GR575" s="62">
        <v>12.14</v>
      </c>
      <c r="GS575" s="62">
        <v>0</v>
      </c>
      <c r="GT575" s="62">
        <v>0</v>
      </c>
      <c r="GU575" s="62">
        <v>12.121</v>
      </c>
      <c r="GV575" s="62">
        <v>45</v>
      </c>
      <c r="GW575" s="62">
        <v>0.47887009831411159</v>
      </c>
      <c r="GX575" s="62">
        <v>12.105</v>
      </c>
      <c r="GY575" s="62">
        <v>0</v>
      </c>
      <c r="GZ575" s="62">
        <v>0</v>
      </c>
      <c r="HA575" s="62">
        <v>12.09</v>
      </c>
      <c r="HB575" s="62">
        <v>2860</v>
      </c>
      <c r="HC575" s="62">
        <v>30.265010992686062</v>
      </c>
      <c r="HD575" s="62">
        <v>12.09</v>
      </c>
      <c r="HE575" s="62">
        <v>0</v>
      </c>
      <c r="HF575" s="62">
        <v>0</v>
      </c>
      <c r="HG575" s="62">
        <v>0</v>
      </c>
      <c r="HH575" s="62">
        <v>0</v>
      </c>
      <c r="HI575" s="62">
        <v>0</v>
      </c>
      <c r="HJ575" s="62">
        <v>0</v>
      </c>
      <c r="HK575" s="62">
        <v>0</v>
      </c>
      <c r="HL575" s="62">
        <v>0</v>
      </c>
      <c r="HM575" s="62">
        <v>12.09</v>
      </c>
      <c r="HN575" s="62">
        <v>0</v>
      </c>
      <c r="HO575" s="62">
        <v>0</v>
      </c>
      <c r="HP575" s="62">
        <v>0</v>
      </c>
      <c r="HQ575" s="62">
        <v>0</v>
      </c>
      <c r="HR575" s="62">
        <v>0</v>
      </c>
    </row>
    <row r="576" spans="32:226" s="43" customFormat="1">
      <c r="AF576" s="54"/>
      <c r="AS576" s="62"/>
      <c r="AT576" s="62"/>
      <c r="AU576" s="62"/>
      <c r="AV576" s="62"/>
      <c r="AW576" s="62"/>
      <c r="AX576" s="62"/>
      <c r="AY576" s="62"/>
      <c r="AZ576" s="62"/>
      <c r="BA576" s="62"/>
      <c r="BB576" s="62"/>
      <c r="BC576" s="62"/>
      <c r="BD576" s="62"/>
      <c r="BE576" s="62"/>
      <c r="BF576" s="62"/>
      <c r="BG576" s="62"/>
      <c r="BH576" s="62"/>
      <c r="BI576" s="62"/>
      <c r="BJ576" s="62"/>
      <c r="BK576" s="62"/>
      <c r="BL576" s="62"/>
      <c r="BM576" s="62"/>
      <c r="BN576" s="62"/>
      <c r="BO576" s="62"/>
      <c r="BP576" s="62"/>
      <c r="BQ576" s="62"/>
      <c r="BR576" s="62"/>
      <c r="BS576" s="62"/>
      <c r="BT576" s="62"/>
      <c r="BU576" s="62"/>
      <c r="BV576" s="62"/>
      <c r="BW576" s="62"/>
      <c r="BX576" s="62"/>
      <c r="BY576" s="62"/>
      <c r="BZ576" s="62"/>
      <c r="CA576" s="62"/>
      <c r="CB576" s="62"/>
      <c r="CC576" s="62"/>
      <c r="CD576" s="62"/>
      <c r="CE576" s="62"/>
      <c r="CF576" s="62"/>
      <c r="CG576" s="62"/>
      <c r="CH576" s="62"/>
      <c r="CI576" s="62"/>
      <c r="CJ576" s="62"/>
      <c r="CK576" s="62"/>
      <c r="CL576" s="62"/>
      <c r="CM576" s="62"/>
      <c r="CN576" s="62"/>
      <c r="CO576" s="62"/>
      <c r="CP576" s="62"/>
      <c r="CQ576" s="62"/>
      <c r="CR576" s="62"/>
      <c r="CS576" s="62"/>
      <c r="CT576" s="62"/>
      <c r="CU576" s="62"/>
      <c r="CV576" s="62"/>
      <c r="CW576" s="62"/>
      <c r="CX576" s="62"/>
      <c r="CY576" s="62"/>
      <c r="CZ576" s="62"/>
      <c r="DA576" s="62"/>
      <c r="DB576" s="62"/>
      <c r="DC576" s="62"/>
      <c r="DD576" s="62"/>
      <c r="DE576" s="62"/>
      <c r="DF576" s="62"/>
      <c r="DG576" s="62"/>
      <c r="DH576" s="62"/>
      <c r="DI576" s="62"/>
      <c r="DJ576" s="62"/>
      <c r="DK576" s="62"/>
      <c r="DL576" s="62"/>
      <c r="DM576" s="62"/>
      <c r="DN576" s="62"/>
      <c r="DO576" s="62"/>
      <c r="DP576" s="62"/>
      <c r="DQ576" s="62"/>
      <c r="DR576" s="62"/>
      <c r="DS576" s="62"/>
      <c r="DT576" s="62"/>
      <c r="DU576" s="62"/>
      <c r="DV576" s="62"/>
      <c r="DW576" s="62"/>
      <c r="DX576" s="62"/>
      <c r="DY576" s="62"/>
      <c r="DZ576" s="62"/>
      <c r="EA576" s="62"/>
      <c r="EB576" s="62"/>
      <c r="EC576" s="62"/>
      <c r="ED576" s="62"/>
      <c r="EE576" s="62"/>
      <c r="EF576" s="62"/>
      <c r="EG576" s="62"/>
      <c r="EH576" s="62"/>
      <c r="EI576" s="62"/>
      <c r="EJ576" s="62"/>
      <c r="EK576" s="62">
        <v>0</v>
      </c>
      <c r="EL576" s="62">
        <v>0</v>
      </c>
      <c r="EM576" s="62">
        <v>0</v>
      </c>
      <c r="EN576" s="62">
        <v>0</v>
      </c>
      <c r="EO576" s="62">
        <v>0</v>
      </c>
      <c r="EP576" s="62"/>
      <c r="EQ576" s="62"/>
      <c r="ER576" s="62"/>
      <c r="ES576" s="62"/>
      <c r="ET576" s="62"/>
      <c r="EU576" s="62"/>
      <c r="EV576" s="62"/>
      <c r="EW576" s="62"/>
      <c r="EX576" s="62"/>
      <c r="EY576" s="62"/>
      <c r="EZ576" s="62"/>
      <c r="FA576" s="62"/>
      <c r="FB576" s="62"/>
      <c r="FC576" s="62"/>
      <c r="FD576" s="62"/>
      <c r="FE576" s="62"/>
      <c r="FF576" s="62"/>
      <c r="FG576" s="62"/>
      <c r="FH576" s="62"/>
      <c r="FI576" s="62"/>
      <c r="FJ576" s="62"/>
      <c r="FK576" s="62"/>
      <c r="FL576" s="76"/>
      <c r="FM576" s="76"/>
      <c r="FN576" s="76"/>
      <c r="FO576" s="76"/>
      <c r="FP576" s="76"/>
      <c r="FQ576" s="76"/>
      <c r="FR576" s="76"/>
      <c r="FS576" s="76"/>
      <c r="FT576" s="76"/>
      <c r="FU576" s="76"/>
      <c r="FV576" s="76"/>
      <c r="FW576" s="76"/>
      <c r="FX576" s="76"/>
      <c r="FY576" s="76"/>
      <c r="FZ576" s="76"/>
      <c r="GA576" s="76"/>
      <c r="GB576" s="76"/>
      <c r="GC576" s="62"/>
      <c r="GD576" s="62"/>
      <c r="GE576" s="62"/>
      <c r="GF576" s="62"/>
      <c r="GG576" s="62"/>
      <c r="GH576" s="62"/>
      <c r="GI576" s="62"/>
      <c r="GJ576" s="62"/>
      <c r="GK576" s="62"/>
      <c r="GL576" s="62"/>
      <c r="GM576" s="62"/>
      <c r="GN576" s="62"/>
      <c r="GO576" s="62"/>
      <c r="GP576" s="62"/>
      <c r="GQ576" s="62"/>
      <c r="GR576" s="62"/>
      <c r="GS576" s="62"/>
      <c r="GT576" s="62"/>
      <c r="GU576" s="62"/>
      <c r="GV576" s="62"/>
      <c r="GW576" s="62"/>
      <c r="GX576" s="62"/>
      <c r="GY576" s="62"/>
      <c r="GZ576" s="62"/>
      <c r="HA576" s="62"/>
      <c r="HB576" s="62"/>
      <c r="HC576" s="62"/>
      <c r="HD576" s="62"/>
      <c r="HE576" s="62"/>
      <c r="HF576" s="62"/>
      <c r="HG576" s="62"/>
      <c r="HH576" s="62"/>
      <c r="HI576" s="62"/>
      <c r="HJ576" s="62"/>
      <c r="HK576" s="62"/>
      <c r="HL576" s="62"/>
      <c r="HM576" s="62"/>
      <c r="HN576" s="62"/>
      <c r="HO576" s="62"/>
      <c r="HP576" s="62"/>
      <c r="HQ576" s="62"/>
      <c r="HR576" s="62"/>
    </row>
    <row r="577" spans="32:226" s="43" customFormat="1">
      <c r="AF577" s="54"/>
      <c r="AS577" s="62"/>
      <c r="AT577" s="62"/>
      <c r="AU577" s="62"/>
      <c r="AV577" s="62"/>
      <c r="AW577" s="62"/>
      <c r="AX577" s="62"/>
      <c r="AY577" s="62"/>
      <c r="AZ577" s="62"/>
      <c r="BA577" s="62"/>
      <c r="BB577" s="62"/>
      <c r="BC577" s="62"/>
      <c r="BD577" s="62"/>
      <c r="BE577" s="62"/>
      <c r="BF577" s="62"/>
      <c r="BG577" s="62"/>
      <c r="BH577" s="62"/>
      <c r="BI577" s="62"/>
      <c r="BJ577" s="62"/>
      <c r="BK577" s="62"/>
      <c r="BL577" s="62"/>
      <c r="BM577" s="62"/>
      <c r="BN577" s="62"/>
      <c r="BO577" s="62"/>
      <c r="BP577" s="62"/>
      <c r="BQ577" s="62"/>
      <c r="BR577" s="62"/>
      <c r="BS577" s="62"/>
      <c r="BT577" s="62"/>
      <c r="BU577" s="62"/>
      <c r="BV577" s="62"/>
      <c r="BW577" s="62"/>
      <c r="BX577" s="62"/>
      <c r="BY577" s="62"/>
      <c r="BZ577" s="62"/>
      <c r="CA577" s="62"/>
      <c r="CB577" s="62"/>
      <c r="CC577" s="62"/>
      <c r="CD577" s="62"/>
      <c r="CE577" s="62"/>
      <c r="CF577" s="62"/>
      <c r="CG577" s="62"/>
      <c r="CH577" s="62"/>
      <c r="CI577" s="62"/>
      <c r="CJ577" s="62"/>
      <c r="CK577" s="62"/>
      <c r="CL577" s="62"/>
      <c r="CM577" s="62"/>
      <c r="CN577" s="62"/>
      <c r="CO577" s="62"/>
      <c r="CP577" s="62"/>
      <c r="CQ577" s="62"/>
      <c r="CR577" s="62"/>
      <c r="CS577" s="62"/>
      <c r="CT577" s="62"/>
      <c r="CU577" s="62"/>
      <c r="CV577" s="62"/>
      <c r="CW577" s="62"/>
      <c r="CX577" s="62"/>
      <c r="CY577" s="62"/>
      <c r="CZ577" s="62"/>
      <c r="DA577" s="62"/>
      <c r="DB577" s="62"/>
      <c r="DC577" s="62"/>
      <c r="DD577" s="62"/>
      <c r="DE577" s="62"/>
      <c r="DF577" s="62"/>
      <c r="DG577" s="62"/>
      <c r="DH577" s="62"/>
      <c r="DI577" s="62"/>
      <c r="DJ577" s="62"/>
      <c r="DK577" s="62"/>
      <c r="DL577" s="62"/>
      <c r="DM577" s="62"/>
      <c r="DN577" s="62"/>
      <c r="DO577" s="62"/>
      <c r="DP577" s="62"/>
      <c r="DQ577" s="62"/>
      <c r="DR577" s="62"/>
      <c r="DS577" s="62"/>
      <c r="DT577" s="62"/>
      <c r="DU577" s="62"/>
      <c r="DV577" s="62"/>
      <c r="DW577" s="62"/>
      <c r="DX577" s="62"/>
      <c r="DY577" s="62"/>
      <c r="DZ577" s="62"/>
      <c r="EA577" s="62"/>
      <c r="EB577" s="62"/>
      <c r="EC577" s="62"/>
      <c r="ED577" s="62"/>
      <c r="EE577" s="62"/>
      <c r="EF577" s="62"/>
      <c r="EG577" s="62"/>
      <c r="EH577" s="62"/>
      <c r="EI577" s="62"/>
      <c r="EJ577" s="62"/>
      <c r="EK577" s="62">
        <v>0</v>
      </c>
      <c r="EL577" s="62">
        <v>0</v>
      </c>
      <c r="EM577" s="62">
        <v>0</v>
      </c>
      <c r="EN577" s="62">
        <v>0</v>
      </c>
      <c r="EO577" s="62">
        <v>0</v>
      </c>
      <c r="EP577" s="62"/>
      <c r="EQ577" s="62"/>
      <c r="ER577" s="62"/>
      <c r="ES577" s="62"/>
      <c r="ET577" s="62"/>
      <c r="EU577" s="62"/>
      <c r="EV577" s="62"/>
      <c r="EW577" s="62"/>
      <c r="EX577" s="62"/>
      <c r="EY577" s="62"/>
      <c r="EZ577" s="62"/>
      <c r="FA577" s="62"/>
      <c r="FB577" s="62"/>
      <c r="FC577" s="62"/>
      <c r="FD577" s="62"/>
      <c r="FE577" s="62"/>
      <c r="FF577" s="62"/>
      <c r="FG577" s="62"/>
      <c r="FH577" s="62"/>
      <c r="FI577" s="62"/>
      <c r="FJ577" s="62"/>
      <c r="FK577" s="62"/>
      <c r="FL577" s="76"/>
      <c r="FM577" s="76"/>
      <c r="FN577" s="76"/>
      <c r="FO577" s="76"/>
      <c r="FP577" s="76"/>
      <c r="FQ577" s="76"/>
      <c r="FR577" s="76"/>
      <c r="FS577" s="76"/>
      <c r="FT577" s="76"/>
      <c r="FU577" s="76"/>
      <c r="FV577" s="76"/>
      <c r="FW577" s="76"/>
      <c r="FX577" s="76"/>
      <c r="FY577" s="76"/>
      <c r="FZ577" s="76"/>
      <c r="GA577" s="76"/>
      <c r="GB577" s="76"/>
      <c r="GC577" s="62"/>
      <c r="GD577" s="62"/>
      <c r="GE577" s="62"/>
      <c r="GF577" s="62"/>
      <c r="GG577" s="62"/>
      <c r="GH577" s="62"/>
      <c r="GI577" s="62"/>
      <c r="GJ577" s="62"/>
      <c r="GK577" s="62"/>
      <c r="GL577" s="62"/>
      <c r="GM577" s="62"/>
      <c r="GN577" s="62"/>
      <c r="GO577" s="62"/>
      <c r="GP577" s="62"/>
      <c r="GQ577" s="62"/>
      <c r="GR577" s="62"/>
      <c r="GS577" s="62"/>
      <c r="GT577" s="62"/>
      <c r="GU577" s="62"/>
      <c r="GV577" s="62"/>
      <c r="GW577" s="62"/>
      <c r="GX577" s="62"/>
      <c r="GY577" s="62"/>
      <c r="GZ577" s="62"/>
      <c r="HA577" s="62"/>
      <c r="HB577" s="62"/>
      <c r="HC577" s="62"/>
      <c r="HD577" s="62"/>
      <c r="HE577" s="62"/>
      <c r="HF577" s="62"/>
      <c r="HG577" s="62"/>
      <c r="HH577" s="62"/>
      <c r="HI577" s="62"/>
      <c r="HJ577" s="62"/>
      <c r="HK577" s="62"/>
      <c r="HL577" s="62"/>
      <c r="HM577" s="62"/>
      <c r="HN577" s="62"/>
      <c r="HO577" s="62"/>
      <c r="HP577" s="62"/>
      <c r="HQ577" s="62"/>
      <c r="HR577" s="62"/>
    </row>
    <row r="578" spans="32:226" s="43" customFormat="1">
      <c r="AF578" s="54"/>
      <c r="AS578" s="62"/>
      <c r="AT578" s="62"/>
      <c r="AU578" s="62"/>
      <c r="AV578" s="62"/>
      <c r="AW578" s="62"/>
      <c r="AX578" s="62"/>
      <c r="AY578" s="62"/>
      <c r="AZ578" s="62"/>
      <c r="BA578" s="62"/>
      <c r="BB578" s="62"/>
      <c r="BC578" s="62"/>
      <c r="BD578" s="62"/>
      <c r="BE578" s="62"/>
      <c r="BF578" s="62"/>
      <c r="BG578" s="62"/>
      <c r="BH578" s="62"/>
      <c r="BI578" s="62"/>
      <c r="BJ578" s="62"/>
      <c r="BK578" s="62"/>
      <c r="BL578" s="62"/>
      <c r="BM578" s="62"/>
      <c r="BN578" s="62"/>
      <c r="BO578" s="62"/>
      <c r="BP578" s="62"/>
      <c r="BQ578" s="62"/>
      <c r="BR578" s="62"/>
      <c r="BS578" s="62"/>
      <c r="BT578" s="62"/>
      <c r="BU578" s="62"/>
      <c r="BV578" s="62"/>
      <c r="BW578" s="62"/>
      <c r="BX578" s="62"/>
      <c r="BY578" s="62"/>
      <c r="BZ578" s="62"/>
      <c r="CA578" s="62"/>
      <c r="CB578" s="62"/>
      <c r="CC578" s="62"/>
      <c r="CD578" s="62"/>
      <c r="CE578" s="62"/>
      <c r="CF578" s="62"/>
      <c r="CG578" s="62"/>
      <c r="CH578" s="62"/>
      <c r="CI578" s="62"/>
      <c r="CJ578" s="62"/>
      <c r="CK578" s="62"/>
      <c r="CL578" s="62"/>
      <c r="CM578" s="62"/>
      <c r="CN578" s="62"/>
      <c r="CO578" s="62"/>
      <c r="CP578" s="62"/>
      <c r="CQ578" s="62"/>
      <c r="CR578" s="62"/>
      <c r="CS578" s="62"/>
      <c r="CT578" s="62"/>
      <c r="CU578" s="62"/>
      <c r="CV578" s="62"/>
      <c r="CW578" s="62"/>
      <c r="CX578" s="62"/>
      <c r="CY578" s="62"/>
      <c r="CZ578" s="62"/>
      <c r="DA578" s="62"/>
      <c r="DB578" s="62"/>
      <c r="DC578" s="62"/>
      <c r="DD578" s="62"/>
      <c r="DE578" s="62"/>
      <c r="DF578" s="62"/>
      <c r="DG578" s="62"/>
      <c r="DH578" s="62"/>
      <c r="DI578" s="62"/>
      <c r="DJ578" s="62"/>
      <c r="DK578" s="62"/>
      <c r="DL578" s="62"/>
      <c r="DM578" s="62"/>
      <c r="DN578" s="62"/>
      <c r="DO578" s="62"/>
      <c r="DP578" s="62"/>
      <c r="DQ578" s="62"/>
      <c r="DR578" s="62"/>
      <c r="DS578" s="62"/>
      <c r="DT578" s="62"/>
      <c r="DU578" s="62"/>
      <c r="DV578" s="62"/>
      <c r="DW578" s="62"/>
      <c r="DX578" s="62"/>
      <c r="DY578" s="62"/>
      <c r="DZ578" s="62"/>
      <c r="EA578" s="62"/>
      <c r="EB578" s="62"/>
      <c r="EC578" s="62"/>
      <c r="ED578" s="62"/>
      <c r="EE578" s="62"/>
      <c r="EF578" s="62"/>
      <c r="EG578" s="62"/>
      <c r="EH578" s="62"/>
      <c r="EI578" s="62"/>
      <c r="EJ578" s="62"/>
      <c r="EK578" s="62">
        <v>0</v>
      </c>
      <c r="EL578" s="62">
        <v>0</v>
      </c>
      <c r="EM578" s="62">
        <v>0</v>
      </c>
      <c r="EN578" s="62">
        <v>0</v>
      </c>
      <c r="EO578" s="62">
        <v>0</v>
      </c>
      <c r="EP578" s="62"/>
      <c r="EQ578" s="62"/>
      <c r="ER578" s="62"/>
      <c r="ES578" s="62"/>
      <c r="ET578" s="62"/>
      <c r="EU578" s="62"/>
      <c r="EV578" s="62"/>
      <c r="EW578" s="62"/>
      <c r="EX578" s="62"/>
      <c r="EY578" s="62"/>
      <c r="EZ578" s="62"/>
      <c r="FA578" s="62"/>
      <c r="FB578" s="62"/>
      <c r="FC578" s="62"/>
      <c r="FD578" s="62"/>
      <c r="FE578" s="62"/>
      <c r="FF578" s="62"/>
      <c r="FG578" s="62"/>
      <c r="FH578" s="62"/>
      <c r="FI578" s="62"/>
      <c r="FJ578" s="62"/>
      <c r="FK578" s="62"/>
      <c r="FL578" s="76"/>
      <c r="FM578" s="76"/>
      <c r="FN578" s="76"/>
      <c r="FO578" s="76"/>
      <c r="FP578" s="76"/>
      <c r="FQ578" s="76"/>
      <c r="FR578" s="76"/>
      <c r="FS578" s="76"/>
      <c r="FT578" s="76"/>
      <c r="FU578" s="76"/>
      <c r="FV578" s="76"/>
      <c r="FW578" s="76"/>
      <c r="FX578" s="76"/>
      <c r="FY578" s="76"/>
      <c r="FZ578" s="76"/>
      <c r="GA578" s="76"/>
      <c r="GB578" s="76"/>
      <c r="GC578" s="62"/>
      <c r="GD578" s="62"/>
      <c r="GE578" s="62"/>
      <c r="GF578" s="62"/>
      <c r="GG578" s="62"/>
      <c r="GH578" s="62"/>
      <c r="GI578" s="62"/>
      <c r="GJ578" s="62"/>
      <c r="GK578" s="62"/>
      <c r="GL578" s="62"/>
      <c r="GM578" s="62"/>
      <c r="GN578" s="62"/>
      <c r="GO578" s="62"/>
      <c r="GP578" s="62"/>
      <c r="GQ578" s="62"/>
      <c r="GR578" s="62"/>
      <c r="GS578" s="62"/>
      <c r="GT578" s="62"/>
      <c r="GU578" s="62"/>
      <c r="GV578" s="62"/>
      <c r="GW578" s="62"/>
      <c r="GX578" s="62"/>
      <c r="GY578" s="62"/>
      <c r="GZ578" s="62"/>
      <c r="HA578" s="62"/>
      <c r="HB578" s="62"/>
      <c r="HC578" s="62"/>
      <c r="HD578" s="62"/>
      <c r="HE578" s="62"/>
      <c r="HF578" s="62"/>
      <c r="HG578" s="62"/>
      <c r="HH578" s="62"/>
      <c r="HI578" s="62"/>
      <c r="HJ578" s="62"/>
      <c r="HK578" s="62"/>
      <c r="HL578" s="62"/>
      <c r="HM578" s="62"/>
      <c r="HN578" s="62"/>
      <c r="HO578" s="62"/>
      <c r="HP578" s="62"/>
      <c r="HQ578" s="62"/>
      <c r="HR578" s="62"/>
    </row>
    <row r="579" spans="32:226" s="43" customFormat="1">
      <c r="AF579" s="54"/>
      <c r="AS579" s="62"/>
      <c r="AT579" s="62"/>
      <c r="AU579" s="62"/>
      <c r="AV579" s="62"/>
      <c r="AW579" s="62"/>
      <c r="AX579" s="62"/>
      <c r="AY579" s="62"/>
      <c r="AZ579" s="62"/>
      <c r="BA579" s="62"/>
      <c r="BB579" s="62"/>
      <c r="BC579" s="62"/>
      <c r="BD579" s="62"/>
      <c r="BE579" s="62"/>
      <c r="BF579" s="62"/>
      <c r="BG579" s="62"/>
      <c r="BH579" s="62"/>
      <c r="BI579" s="62"/>
      <c r="BJ579" s="62"/>
      <c r="BK579" s="62"/>
      <c r="BL579" s="62"/>
      <c r="BM579" s="62"/>
      <c r="BN579" s="62"/>
      <c r="BO579" s="62"/>
      <c r="BP579" s="62"/>
      <c r="BQ579" s="62"/>
      <c r="BR579" s="62"/>
      <c r="BS579" s="62"/>
      <c r="BT579" s="62"/>
      <c r="BU579" s="62"/>
      <c r="BV579" s="62"/>
      <c r="BW579" s="62"/>
      <c r="BX579" s="62"/>
      <c r="BY579" s="62"/>
      <c r="BZ579" s="62"/>
      <c r="CA579" s="62"/>
      <c r="CB579" s="62"/>
      <c r="CC579" s="62"/>
      <c r="CD579" s="62"/>
      <c r="CE579" s="62"/>
      <c r="CF579" s="62"/>
      <c r="CG579" s="62"/>
      <c r="CH579" s="62"/>
      <c r="CI579" s="62"/>
      <c r="CJ579" s="62"/>
      <c r="CK579" s="62"/>
      <c r="CL579" s="62"/>
      <c r="CM579" s="62"/>
      <c r="CN579" s="62"/>
      <c r="CO579" s="62"/>
      <c r="CP579" s="62"/>
      <c r="CQ579" s="62"/>
      <c r="CR579" s="62"/>
      <c r="CS579" s="62"/>
      <c r="CT579" s="62"/>
      <c r="CU579" s="62"/>
      <c r="CV579" s="62"/>
      <c r="CW579" s="62"/>
      <c r="CX579" s="62"/>
      <c r="CY579" s="62"/>
      <c r="CZ579" s="62"/>
      <c r="DA579" s="62"/>
      <c r="DB579" s="62"/>
      <c r="DC579" s="62"/>
      <c r="DD579" s="62"/>
      <c r="DE579" s="62"/>
      <c r="DF579" s="62"/>
      <c r="DG579" s="62"/>
      <c r="DH579" s="62"/>
      <c r="DI579" s="62"/>
      <c r="DJ579" s="62"/>
      <c r="DK579" s="62"/>
      <c r="DL579" s="62"/>
      <c r="DM579" s="62"/>
      <c r="DN579" s="62"/>
      <c r="DO579" s="62"/>
      <c r="DP579" s="62"/>
      <c r="DQ579" s="62"/>
      <c r="DR579" s="62"/>
      <c r="DS579" s="62"/>
      <c r="DT579" s="62"/>
      <c r="DU579" s="62"/>
      <c r="DV579" s="62"/>
      <c r="DW579" s="62"/>
      <c r="DX579" s="62"/>
      <c r="DY579" s="62"/>
      <c r="DZ579" s="62"/>
      <c r="EA579" s="62"/>
      <c r="EB579" s="62"/>
      <c r="EC579" s="62"/>
      <c r="ED579" s="62"/>
      <c r="EE579" s="62"/>
      <c r="EF579" s="62"/>
      <c r="EG579" s="62"/>
      <c r="EH579" s="62"/>
      <c r="EI579" s="62"/>
      <c r="EJ579" s="62"/>
      <c r="EK579" s="62">
        <v>0</v>
      </c>
      <c r="EL579" s="62">
        <v>0</v>
      </c>
      <c r="EM579" s="62">
        <v>0</v>
      </c>
      <c r="EN579" s="62">
        <v>0</v>
      </c>
      <c r="EO579" s="62">
        <v>0</v>
      </c>
      <c r="EP579" s="62"/>
      <c r="EQ579" s="62"/>
      <c r="ER579" s="62"/>
      <c r="ES579" s="62"/>
      <c r="ET579" s="62"/>
      <c r="EU579" s="62"/>
      <c r="EV579" s="62"/>
      <c r="EW579" s="62"/>
      <c r="EX579" s="62"/>
      <c r="EY579" s="62"/>
      <c r="EZ579" s="62"/>
      <c r="FA579" s="62"/>
      <c r="FB579" s="62"/>
      <c r="FC579" s="62"/>
      <c r="FD579" s="62"/>
      <c r="FE579" s="62"/>
      <c r="FF579" s="62"/>
      <c r="FG579" s="62"/>
      <c r="FH579" s="62"/>
      <c r="FI579" s="62"/>
      <c r="FJ579" s="62"/>
      <c r="FK579" s="62"/>
      <c r="FL579" s="76"/>
      <c r="FM579" s="76"/>
      <c r="FN579" s="76"/>
      <c r="FO579" s="76"/>
      <c r="FP579" s="76"/>
      <c r="FQ579" s="76"/>
      <c r="FR579" s="76"/>
      <c r="FS579" s="76"/>
      <c r="FT579" s="76"/>
      <c r="FU579" s="76"/>
      <c r="FV579" s="76"/>
      <c r="FW579" s="76"/>
      <c r="FX579" s="76"/>
      <c r="FY579" s="76"/>
      <c r="FZ579" s="76"/>
      <c r="GA579" s="76"/>
      <c r="GB579" s="76"/>
      <c r="GC579" s="62"/>
      <c r="GD579" s="62"/>
      <c r="GE579" s="62"/>
      <c r="GF579" s="62"/>
      <c r="GG579" s="62"/>
      <c r="GH579" s="62"/>
      <c r="GI579" s="62"/>
      <c r="GJ579" s="62"/>
      <c r="GK579" s="62"/>
      <c r="GL579" s="62"/>
      <c r="GM579" s="62"/>
      <c r="GN579" s="62"/>
      <c r="GO579" s="62"/>
      <c r="GP579" s="62"/>
      <c r="GQ579" s="62"/>
      <c r="GR579" s="62"/>
      <c r="GS579" s="62"/>
      <c r="GT579" s="62"/>
      <c r="GU579" s="62"/>
      <c r="GV579" s="62"/>
      <c r="GW579" s="62"/>
      <c r="GX579" s="62"/>
      <c r="GY579" s="62"/>
      <c r="GZ579" s="62"/>
      <c r="HA579" s="62"/>
      <c r="HB579" s="62"/>
      <c r="HC579" s="62"/>
      <c r="HD579" s="62"/>
      <c r="HE579" s="62"/>
      <c r="HF579" s="62"/>
      <c r="HG579" s="62"/>
      <c r="HH579" s="62"/>
      <c r="HI579" s="62"/>
      <c r="HJ579" s="62"/>
      <c r="HK579" s="62"/>
      <c r="HL579" s="62"/>
      <c r="HM579" s="62"/>
      <c r="HN579" s="62"/>
      <c r="HO579" s="62"/>
      <c r="HP579" s="62"/>
      <c r="HQ579" s="62"/>
      <c r="HR579" s="62"/>
    </row>
    <row r="580" spans="32:226" s="43" customFormat="1">
      <c r="AF580" s="54"/>
      <c r="AS580" s="62"/>
      <c r="AT580" s="62"/>
      <c r="AU580" s="62"/>
      <c r="AV580" s="62"/>
      <c r="AW580" s="62"/>
      <c r="AX580" s="62"/>
      <c r="AY580" s="62"/>
      <c r="AZ580" s="62"/>
      <c r="BA580" s="62"/>
      <c r="BB580" s="62"/>
      <c r="BC580" s="62"/>
      <c r="BD580" s="62"/>
      <c r="BE580" s="62"/>
      <c r="BF580" s="62"/>
      <c r="BG580" s="62"/>
      <c r="BH580" s="62"/>
      <c r="BI580" s="62"/>
      <c r="BJ580" s="62"/>
      <c r="BK580" s="62"/>
      <c r="BL580" s="62"/>
      <c r="BM580" s="62"/>
      <c r="BN580" s="62"/>
      <c r="BO580" s="62"/>
      <c r="BP580" s="62"/>
      <c r="BQ580" s="62"/>
      <c r="BR580" s="62"/>
      <c r="BS580" s="62"/>
      <c r="BT580" s="62"/>
      <c r="BU580" s="62"/>
      <c r="BV580" s="62"/>
      <c r="BW580" s="62"/>
      <c r="BX580" s="62"/>
      <c r="BY580" s="62"/>
      <c r="BZ580" s="62"/>
      <c r="CA580" s="62"/>
      <c r="CB580" s="62"/>
      <c r="CC580" s="62"/>
      <c r="CD580" s="62"/>
      <c r="CE580" s="62"/>
      <c r="CF580" s="62"/>
      <c r="CG580" s="62"/>
      <c r="CH580" s="62"/>
      <c r="CI580" s="62"/>
      <c r="CJ580" s="62"/>
      <c r="CK580" s="62"/>
      <c r="CL580" s="62"/>
      <c r="CM580" s="62"/>
      <c r="CN580" s="62"/>
      <c r="CO580" s="62"/>
      <c r="CP580" s="62"/>
      <c r="CQ580" s="62"/>
      <c r="CR580" s="62"/>
      <c r="CS580" s="62"/>
      <c r="CT580" s="62"/>
      <c r="CU580" s="62"/>
      <c r="CV580" s="62"/>
      <c r="CW580" s="62"/>
      <c r="CX580" s="62"/>
      <c r="CY580" s="62"/>
      <c r="CZ580" s="62"/>
      <c r="DA580" s="62"/>
      <c r="DB580" s="62"/>
      <c r="DC580" s="62"/>
      <c r="DD580" s="62"/>
      <c r="DE580" s="62"/>
      <c r="DF580" s="62"/>
      <c r="DG580" s="62"/>
      <c r="DH580" s="62"/>
      <c r="DI580" s="62"/>
      <c r="DJ580" s="62"/>
      <c r="DK580" s="62"/>
      <c r="DL580" s="62"/>
      <c r="DM580" s="62"/>
      <c r="DN580" s="62"/>
      <c r="DO580" s="62"/>
      <c r="DP580" s="62"/>
      <c r="DQ580" s="62"/>
      <c r="DR580" s="62"/>
      <c r="DS580" s="62"/>
      <c r="DT580" s="62"/>
      <c r="DU580" s="62"/>
      <c r="DV580" s="62"/>
      <c r="DW580" s="62"/>
      <c r="DX580" s="62"/>
      <c r="DY580" s="62"/>
      <c r="DZ580" s="62"/>
      <c r="EA580" s="62"/>
      <c r="EB580" s="62"/>
      <c r="EC580" s="62"/>
      <c r="ED580" s="62"/>
      <c r="EE580" s="62"/>
      <c r="EF580" s="62"/>
      <c r="EG580" s="62"/>
      <c r="EH580" s="62"/>
      <c r="EI580" s="62"/>
      <c r="EJ580" s="62"/>
      <c r="EK580" s="62">
        <v>0</v>
      </c>
      <c r="EL580" s="62">
        <v>0</v>
      </c>
      <c r="EM580" s="62">
        <v>0</v>
      </c>
      <c r="EN580" s="62">
        <v>0</v>
      </c>
      <c r="EO580" s="62">
        <v>0</v>
      </c>
      <c r="EP580" s="62"/>
      <c r="EQ580" s="62"/>
      <c r="ER580" s="62"/>
      <c r="ES580" s="62"/>
      <c r="ET580" s="62"/>
      <c r="EU580" s="62"/>
      <c r="EV580" s="62"/>
      <c r="EW580" s="62"/>
      <c r="EX580" s="62"/>
      <c r="EY580" s="62"/>
      <c r="EZ580" s="62"/>
      <c r="FA580" s="62"/>
      <c r="FB580" s="62"/>
      <c r="FC580" s="62"/>
      <c r="FD580" s="62"/>
      <c r="FE580" s="62"/>
      <c r="FF580" s="62"/>
      <c r="FG580" s="62"/>
      <c r="FH580" s="62"/>
      <c r="FI580" s="62"/>
      <c r="FJ580" s="62"/>
      <c r="FK580" s="62"/>
      <c r="FL580" s="76"/>
      <c r="FM580" s="76"/>
      <c r="FN580" s="76"/>
      <c r="FO580" s="76"/>
      <c r="FP580" s="76"/>
      <c r="FQ580" s="76"/>
      <c r="FR580" s="76"/>
      <c r="FS580" s="76"/>
      <c r="FT580" s="76"/>
      <c r="FU580" s="76"/>
      <c r="FV580" s="76"/>
      <c r="FW580" s="76"/>
      <c r="FX580" s="76"/>
      <c r="FY580" s="76"/>
      <c r="FZ580" s="76"/>
      <c r="GA580" s="76"/>
      <c r="GB580" s="76"/>
      <c r="GC580" s="62"/>
      <c r="GD580" s="62"/>
      <c r="GE580" s="62"/>
      <c r="GF580" s="62"/>
      <c r="GG580" s="62"/>
      <c r="GH580" s="62"/>
      <c r="GI580" s="62"/>
      <c r="GJ580" s="62"/>
      <c r="GK580" s="62"/>
      <c r="GL580" s="62"/>
      <c r="GM580" s="62"/>
      <c r="GN580" s="62"/>
      <c r="GO580" s="62"/>
      <c r="GP580" s="62"/>
      <c r="GQ580" s="62"/>
      <c r="GR580" s="62"/>
      <c r="GS580" s="62"/>
      <c r="GT580" s="62"/>
      <c r="GU580" s="62"/>
      <c r="GV580" s="62"/>
      <c r="GW580" s="62"/>
      <c r="GX580" s="62"/>
      <c r="GY580" s="62"/>
      <c r="GZ580" s="62"/>
      <c r="HA580" s="62"/>
      <c r="HB580" s="62"/>
      <c r="HC580" s="62"/>
      <c r="HD580" s="62"/>
      <c r="HE580" s="62"/>
      <c r="HF580" s="62"/>
      <c r="HG580" s="62"/>
      <c r="HH580" s="62"/>
      <c r="HI580" s="62"/>
      <c r="HJ580" s="62"/>
      <c r="HK580" s="62"/>
      <c r="HL580" s="62"/>
      <c r="HM580" s="62"/>
      <c r="HN580" s="62"/>
      <c r="HO580" s="62"/>
      <c r="HP580" s="62"/>
      <c r="HQ580" s="62"/>
      <c r="HR580" s="62"/>
    </row>
    <row r="581" spans="32:226" s="43" customFormat="1">
      <c r="AF581" s="54"/>
      <c r="AS581" s="62"/>
      <c r="AT581" s="62"/>
      <c r="AU581" s="62"/>
      <c r="AV581" s="62"/>
      <c r="AW581" s="62"/>
      <c r="AX581" s="62"/>
      <c r="AY581" s="62"/>
      <c r="AZ581" s="62"/>
      <c r="BA581" s="62"/>
      <c r="BB581" s="62"/>
      <c r="BC581" s="62"/>
      <c r="BD581" s="62"/>
      <c r="BE581" s="62"/>
      <c r="BF581" s="62"/>
      <c r="BG581" s="62"/>
      <c r="BH581" s="62"/>
      <c r="BI581" s="62"/>
      <c r="BJ581" s="62"/>
      <c r="BK581" s="62"/>
      <c r="BL581" s="62"/>
      <c r="BM581" s="62"/>
      <c r="BN581" s="62"/>
      <c r="BO581" s="62"/>
      <c r="BP581" s="62"/>
      <c r="BQ581" s="62"/>
      <c r="BR581" s="62"/>
      <c r="BS581" s="62"/>
      <c r="BT581" s="62"/>
      <c r="BU581" s="62"/>
      <c r="BV581" s="62"/>
      <c r="BW581" s="62"/>
      <c r="BX581" s="62"/>
      <c r="BY581" s="62"/>
      <c r="BZ581" s="62"/>
      <c r="CA581" s="62"/>
      <c r="CB581" s="62"/>
      <c r="CC581" s="62"/>
      <c r="CD581" s="62"/>
      <c r="CE581" s="62"/>
      <c r="CF581" s="62"/>
      <c r="CG581" s="62"/>
      <c r="CH581" s="62"/>
      <c r="CI581" s="62"/>
      <c r="CJ581" s="62"/>
      <c r="CK581" s="62"/>
      <c r="CL581" s="62"/>
      <c r="CM581" s="62"/>
      <c r="CN581" s="62"/>
      <c r="CO581" s="62"/>
      <c r="CP581" s="62"/>
      <c r="CQ581" s="62"/>
      <c r="CR581" s="62"/>
      <c r="CS581" s="62"/>
      <c r="CT581" s="62"/>
      <c r="CU581" s="62"/>
      <c r="CV581" s="62"/>
      <c r="CW581" s="62"/>
      <c r="CX581" s="62"/>
      <c r="CY581" s="62"/>
      <c r="CZ581" s="62"/>
      <c r="DA581" s="62"/>
      <c r="DB581" s="62"/>
      <c r="DC581" s="62"/>
      <c r="DD581" s="62"/>
      <c r="DE581" s="62"/>
      <c r="DF581" s="62"/>
      <c r="DG581" s="62"/>
      <c r="DH581" s="62"/>
      <c r="DI581" s="62"/>
      <c r="DJ581" s="62"/>
      <c r="DK581" s="62"/>
      <c r="DL581" s="62"/>
      <c r="DM581" s="62"/>
      <c r="DN581" s="62"/>
      <c r="DO581" s="62"/>
      <c r="DP581" s="62"/>
      <c r="DQ581" s="62"/>
      <c r="DR581" s="62"/>
      <c r="DS581" s="62"/>
      <c r="DT581" s="62"/>
      <c r="DU581" s="62"/>
      <c r="DV581" s="62"/>
      <c r="DW581" s="62"/>
      <c r="DX581" s="62"/>
      <c r="DY581" s="62"/>
      <c r="DZ581" s="62"/>
      <c r="EA581" s="62"/>
      <c r="EB581" s="62"/>
      <c r="EC581" s="62"/>
      <c r="ED581" s="62"/>
      <c r="EE581" s="62"/>
      <c r="EF581" s="62"/>
      <c r="EG581" s="62"/>
      <c r="EH581" s="62"/>
      <c r="EI581" s="62"/>
      <c r="EJ581" s="62"/>
      <c r="EK581" s="62">
        <v>0</v>
      </c>
      <c r="EL581" s="62">
        <v>0</v>
      </c>
      <c r="EM581" s="62">
        <v>0</v>
      </c>
      <c r="EN581" s="62">
        <v>0</v>
      </c>
      <c r="EO581" s="62">
        <v>0</v>
      </c>
      <c r="EP581" s="62"/>
      <c r="EQ581" s="62"/>
      <c r="ER581" s="62"/>
      <c r="ES581" s="62"/>
      <c r="ET581" s="62"/>
      <c r="EU581" s="62"/>
      <c r="EV581" s="62"/>
      <c r="EW581" s="62"/>
      <c r="EX581" s="62"/>
      <c r="EY581" s="62"/>
      <c r="EZ581" s="62"/>
      <c r="FA581" s="62"/>
      <c r="FB581" s="62"/>
      <c r="FC581" s="62"/>
      <c r="FD581" s="62"/>
      <c r="FE581" s="62"/>
      <c r="FF581" s="62"/>
      <c r="FG581" s="62"/>
      <c r="FH581" s="62"/>
      <c r="FI581" s="62"/>
      <c r="FJ581" s="62"/>
      <c r="FK581" s="62"/>
      <c r="FL581" s="76"/>
      <c r="FM581" s="76"/>
      <c r="FN581" s="76"/>
      <c r="FO581" s="76"/>
      <c r="FP581" s="76"/>
      <c r="FQ581" s="76"/>
      <c r="FR581" s="76"/>
      <c r="FS581" s="76"/>
      <c r="FT581" s="76"/>
      <c r="FU581" s="76"/>
      <c r="FV581" s="76"/>
      <c r="FW581" s="76"/>
      <c r="FX581" s="76"/>
      <c r="FY581" s="76"/>
      <c r="FZ581" s="76"/>
      <c r="GA581" s="76"/>
      <c r="GB581" s="76"/>
      <c r="GC581" s="62"/>
      <c r="GD581" s="62"/>
      <c r="GE581" s="62"/>
      <c r="GF581" s="62"/>
      <c r="GG581" s="62"/>
      <c r="GH581" s="62"/>
      <c r="GI581" s="62"/>
      <c r="GJ581" s="62"/>
      <c r="GK581" s="62"/>
      <c r="GL581" s="62"/>
      <c r="GM581" s="62"/>
      <c r="GN581" s="62"/>
      <c r="GO581" s="62"/>
      <c r="GP581" s="62"/>
      <c r="GQ581" s="62"/>
      <c r="GR581" s="62"/>
      <c r="GS581" s="62"/>
      <c r="GT581" s="62"/>
      <c r="GU581" s="62"/>
      <c r="GV581" s="62"/>
      <c r="GW581" s="62"/>
      <c r="GX581" s="62"/>
      <c r="GY581" s="62"/>
      <c r="GZ581" s="62"/>
      <c r="HA581" s="62"/>
      <c r="HB581" s="62"/>
      <c r="HC581" s="62"/>
      <c r="HD581" s="62"/>
      <c r="HE581" s="62"/>
      <c r="HF581" s="62"/>
      <c r="HG581" s="62"/>
      <c r="HH581" s="62"/>
      <c r="HI581" s="62"/>
      <c r="HJ581" s="62"/>
      <c r="HK581" s="62"/>
      <c r="HL581" s="62"/>
      <c r="HM581" s="62"/>
      <c r="HN581" s="62"/>
      <c r="HO581" s="62"/>
      <c r="HP581" s="62"/>
      <c r="HQ581" s="62"/>
      <c r="HR581" s="62"/>
    </row>
    <row r="582" spans="32:226" s="43" customFormat="1">
      <c r="AF582" s="54"/>
      <c r="AS582" s="62"/>
      <c r="AT582" s="62"/>
      <c r="AU582" s="62"/>
      <c r="AV582" s="62"/>
      <c r="AW582" s="62"/>
      <c r="AX582" s="62"/>
      <c r="AY582" s="62"/>
      <c r="AZ582" s="62"/>
      <c r="BA582" s="62"/>
      <c r="BB582" s="62"/>
      <c r="BC582" s="62"/>
      <c r="BD582" s="62"/>
      <c r="BE582" s="62"/>
      <c r="BF582" s="62"/>
      <c r="BG582" s="62"/>
      <c r="BH582" s="62"/>
      <c r="BI582" s="62"/>
      <c r="BJ582" s="62"/>
      <c r="BK582" s="62"/>
      <c r="BL582" s="62"/>
      <c r="BM582" s="62"/>
      <c r="BN582" s="62"/>
      <c r="BO582" s="62"/>
      <c r="BP582" s="62"/>
      <c r="BQ582" s="62"/>
      <c r="BR582" s="62"/>
      <c r="BS582" s="62"/>
      <c r="BT582" s="62"/>
      <c r="BU582" s="62"/>
      <c r="BV582" s="62"/>
      <c r="BW582" s="62"/>
      <c r="BX582" s="62"/>
      <c r="BY582" s="62"/>
      <c r="BZ582" s="62"/>
      <c r="CA582" s="62"/>
      <c r="CB582" s="62"/>
      <c r="CC582" s="62"/>
      <c r="CD582" s="62"/>
      <c r="CE582" s="62"/>
      <c r="CF582" s="62"/>
      <c r="CG582" s="62"/>
      <c r="CH582" s="62"/>
      <c r="CI582" s="62"/>
      <c r="CJ582" s="62"/>
      <c r="CK582" s="62"/>
      <c r="CL582" s="62"/>
      <c r="CM582" s="62"/>
      <c r="CN582" s="62"/>
      <c r="CO582" s="62"/>
      <c r="CP582" s="62"/>
      <c r="CQ582" s="62"/>
      <c r="CR582" s="62"/>
      <c r="CS582" s="62"/>
      <c r="CT582" s="62"/>
      <c r="CU582" s="62"/>
      <c r="CV582" s="62"/>
      <c r="CW582" s="62"/>
      <c r="CX582" s="62"/>
      <c r="CY582" s="62"/>
      <c r="CZ582" s="62"/>
      <c r="DA582" s="62"/>
      <c r="DB582" s="62"/>
      <c r="DC582" s="62"/>
      <c r="DD582" s="62"/>
      <c r="DE582" s="62"/>
      <c r="DF582" s="62"/>
      <c r="DG582" s="62"/>
      <c r="DH582" s="62"/>
      <c r="DI582" s="62"/>
      <c r="DJ582" s="62"/>
      <c r="DK582" s="62"/>
      <c r="DL582" s="62"/>
      <c r="DM582" s="62"/>
      <c r="DN582" s="62"/>
      <c r="DO582" s="62"/>
      <c r="DP582" s="62"/>
      <c r="DQ582" s="62"/>
      <c r="DR582" s="62"/>
      <c r="DS582" s="62"/>
      <c r="DT582" s="62"/>
      <c r="DU582" s="62"/>
      <c r="DV582" s="62"/>
      <c r="DW582" s="62"/>
      <c r="DX582" s="62"/>
      <c r="DY582" s="62"/>
      <c r="DZ582" s="62"/>
      <c r="EA582" s="62"/>
      <c r="EB582" s="62"/>
      <c r="EC582" s="62"/>
      <c r="ED582" s="62"/>
      <c r="EE582" s="62"/>
      <c r="EF582" s="62"/>
      <c r="EG582" s="62"/>
      <c r="EH582" s="62"/>
      <c r="EI582" s="62"/>
      <c r="EJ582" s="62"/>
      <c r="EK582" s="62">
        <v>0</v>
      </c>
      <c r="EL582" s="62">
        <v>0</v>
      </c>
      <c r="EM582" s="62">
        <v>0</v>
      </c>
      <c r="EN582" s="62">
        <v>0</v>
      </c>
      <c r="EO582" s="62">
        <v>0</v>
      </c>
      <c r="EP582" s="62"/>
      <c r="EQ582" s="62"/>
      <c r="ER582" s="62"/>
      <c r="ES582" s="62"/>
      <c r="ET582" s="62"/>
      <c r="EU582" s="62"/>
      <c r="EV582" s="62"/>
      <c r="EW582" s="62"/>
      <c r="EX582" s="62"/>
      <c r="EY582" s="62"/>
      <c r="EZ582" s="62"/>
      <c r="FA582" s="62"/>
      <c r="FB582" s="62"/>
      <c r="FC582" s="62"/>
      <c r="FD582" s="62"/>
      <c r="FE582" s="62"/>
      <c r="FF582" s="62"/>
      <c r="FG582" s="62"/>
      <c r="FH582" s="62"/>
      <c r="FI582" s="62"/>
      <c r="FJ582" s="62"/>
      <c r="FK582" s="62"/>
      <c r="FL582" s="76"/>
      <c r="FM582" s="76"/>
      <c r="FN582" s="76"/>
      <c r="FO582" s="76"/>
      <c r="FP582" s="76"/>
      <c r="FQ582" s="76"/>
      <c r="FR582" s="76"/>
      <c r="FS582" s="76"/>
      <c r="FT582" s="76"/>
      <c r="FU582" s="76"/>
      <c r="FV582" s="76"/>
      <c r="FW582" s="76"/>
      <c r="FX582" s="76"/>
      <c r="FY582" s="76"/>
      <c r="FZ582" s="76"/>
      <c r="GA582" s="76"/>
      <c r="GB582" s="76"/>
      <c r="GC582" s="62"/>
      <c r="GD582" s="62"/>
      <c r="GE582" s="62"/>
      <c r="GF582" s="62"/>
      <c r="GG582" s="62"/>
      <c r="GH582" s="62"/>
      <c r="GI582" s="62"/>
      <c r="GJ582" s="62"/>
      <c r="GK582" s="62"/>
      <c r="GL582" s="62"/>
      <c r="GM582" s="62"/>
      <c r="GN582" s="62"/>
      <c r="GO582" s="62"/>
      <c r="GP582" s="62"/>
      <c r="GQ582" s="62"/>
      <c r="GR582" s="62"/>
      <c r="GS582" s="62"/>
      <c r="GT582" s="62"/>
      <c r="GU582" s="62"/>
      <c r="GV582" s="62"/>
      <c r="GW582" s="62"/>
      <c r="GX582" s="62"/>
      <c r="GY582" s="62"/>
      <c r="GZ582" s="62"/>
      <c r="HA582" s="62"/>
      <c r="HB582" s="62"/>
      <c r="HC582" s="62"/>
      <c r="HD582" s="62"/>
      <c r="HE582" s="62"/>
      <c r="HF582" s="62"/>
      <c r="HG582" s="62"/>
      <c r="HH582" s="62"/>
      <c r="HI582" s="62"/>
      <c r="HJ582" s="62"/>
      <c r="HK582" s="62"/>
      <c r="HL582" s="62"/>
      <c r="HM582" s="62"/>
      <c r="HN582" s="62"/>
      <c r="HO582" s="62"/>
      <c r="HP582" s="62"/>
      <c r="HQ582" s="62"/>
      <c r="HR582" s="62"/>
    </row>
    <row r="583" spans="32:226" s="43" customFormat="1">
      <c r="AF583" s="54"/>
      <c r="AS583" s="62"/>
      <c r="AT583" s="62"/>
      <c r="AU583" s="62"/>
      <c r="AV583" s="62"/>
      <c r="AW583" s="62"/>
      <c r="AX583" s="62"/>
      <c r="AY583" s="62"/>
      <c r="AZ583" s="62"/>
      <c r="BA583" s="62"/>
      <c r="BB583" s="62"/>
      <c r="BC583" s="62"/>
      <c r="BD583" s="62"/>
      <c r="BE583" s="62"/>
      <c r="BF583" s="62"/>
      <c r="BG583" s="62"/>
      <c r="BH583" s="62"/>
      <c r="BI583" s="62"/>
      <c r="BJ583" s="62"/>
      <c r="BK583" s="62"/>
      <c r="BL583" s="62"/>
      <c r="BM583" s="62"/>
      <c r="BN583" s="62"/>
      <c r="BO583" s="62"/>
      <c r="BP583" s="62"/>
      <c r="BQ583" s="62"/>
      <c r="BR583" s="62"/>
      <c r="BS583" s="62"/>
      <c r="BT583" s="62"/>
      <c r="BU583" s="62"/>
      <c r="BV583" s="62"/>
      <c r="BW583" s="62"/>
      <c r="BX583" s="62"/>
      <c r="BY583" s="62"/>
      <c r="BZ583" s="62"/>
      <c r="CA583" s="62"/>
      <c r="CB583" s="62"/>
      <c r="CC583" s="62"/>
      <c r="CD583" s="62"/>
      <c r="CE583" s="62"/>
      <c r="CF583" s="62"/>
      <c r="CG583" s="62"/>
      <c r="CH583" s="62"/>
      <c r="CI583" s="62"/>
      <c r="CJ583" s="62"/>
      <c r="CK583" s="62"/>
      <c r="CL583" s="62"/>
      <c r="CM583" s="62"/>
      <c r="CN583" s="62"/>
      <c r="CO583" s="62"/>
      <c r="CP583" s="62"/>
      <c r="CQ583" s="62"/>
      <c r="CR583" s="62"/>
      <c r="CS583" s="62"/>
      <c r="CT583" s="62"/>
      <c r="CU583" s="62"/>
      <c r="CV583" s="62"/>
      <c r="CW583" s="62"/>
      <c r="CX583" s="62"/>
      <c r="CY583" s="62"/>
      <c r="CZ583" s="62"/>
      <c r="DA583" s="62"/>
      <c r="DB583" s="62"/>
      <c r="DC583" s="62"/>
      <c r="DD583" s="62"/>
      <c r="DE583" s="62"/>
      <c r="DF583" s="62"/>
      <c r="DG583" s="62"/>
      <c r="DH583" s="62"/>
      <c r="DI583" s="62"/>
      <c r="DJ583" s="62"/>
      <c r="DK583" s="62"/>
      <c r="DL583" s="62"/>
      <c r="DM583" s="62"/>
      <c r="DN583" s="62"/>
      <c r="DO583" s="62"/>
      <c r="DP583" s="62"/>
      <c r="DQ583" s="62"/>
      <c r="DR583" s="62"/>
      <c r="DS583" s="62"/>
      <c r="DT583" s="62"/>
      <c r="DU583" s="62"/>
      <c r="DV583" s="62"/>
      <c r="DW583" s="62"/>
      <c r="DX583" s="62"/>
      <c r="DY583" s="62"/>
      <c r="DZ583" s="62"/>
      <c r="EA583" s="62"/>
      <c r="EB583" s="62"/>
      <c r="EC583" s="62"/>
      <c r="ED583" s="62"/>
      <c r="EE583" s="62"/>
      <c r="EF583" s="62"/>
      <c r="EG583" s="62"/>
      <c r="EH583" s="62"/>
      <c r="EI583" s="62"/>
      <c r="EJ583" s="62"/>
      <c r="EK583" s="62">
        <v>0</v>
      </c>
      <c r="EL583" s="62">
        <v>0</v>
      </c>
      <c r="EM583" s="62">
        <v>0</v>
      </c>
      <c r="EN583" s="62">
        <v>0</v>
      </c>
      <c r="EO583" s="62">
        <v>0</v>
      </c>
      <c r="EP583" s="62"/>
      <c r="EQ583" s="62"/>
      <c r="ER583" s="62"/>
      <c r="ES583" s="62"/>
      <c r="ET583" s="62"/>
      <c r="EU583" s="62"/>
      <c r="EV583" s="62"/>
      <c r="EW583" s="62"/>
      <c r="EX583" s="62"/>
      <c r="EY583" s="62"/>
      <c r="EZ583" s="62"/>
      <c r="FA583" s="62"/>
      <c r="FB583" s="62"/>
      <c r="FC583" s="62"/>
      <c r="FD583" s="62"/>
      <c r="FE583" s="62"/>
      <c r="FF583" s="62"/>
      <c r="FG583" s="62"/>
      <c r="FH583" s="62"/>
      <c r="FI583" s="62"/>
      <c r="FJ583" s="62"/>
      <c r="FK583" s="62"/>
      <c r="FL583" s="76"/>
      <c r="FM583" s="76"/>
      <c r="FN583" s="76"/>
      <c r="FO583" s="76"/>
      <c r="FP583" s="76"/>
      <c r="FQ583" s="76"/>
      <c r="FR583" s="76"/>
      <c r="FS583" s="76"/>
      <c r="FT583" s="76"/>
      <c r="FU583" s="76"/>
      <c r="FV583" s="76"/>
      <c r="FW583" s="76"/>
      <c r="FX583" s="76"/>
      <c r="FY583" s="76"/>
      <c r="FZ583" s="76"/>
      <c r="GA583" s="76"/>
      <c r="GB583" s="76"/>
      <c r="GC583" s="62"/>
      <c r="GD583" s="62"/>
      <c r="GE583" s="62"/>
      <c r="GF583" s="62"/>
      <c r="GG583" s="62"/>
      <c r="GH583" s="62"/>
      <c r="GI583" s="62"/>
      <c r="GJ583" s="62"/>
      <c r="GK583" s="62"/>
      <c r="GL583" s="62"/>
      <c r="GM583" s="62"/>
      <c r="GN583" s="62"/>
      <c r="GO583" s="62"/>
      <c r="GP583" s="62"/>
      <c r="GQ583" s="62"/>
      <c r="GR583" s="62"/>
      <c r="GS583" s="62"/>
      <c r="GT583" s="62"/>
      <c r="GU583" s="62"/>
      <c r="GV583" s="62"/>
      <c r="GW583" s="62"/>
      <c r="GX583" s="62"/>
      <c r="GY583" s="62"/>
      <c r="GZ583" s="62"/>
      <c r="HA583" s="62"/>
      <c r="HB583" s="62"/>
      <c r="HC583" s="62"/>
      <c r="HD583" s="62"/>
      <c r="HE583" s="62"/>
      <c r="HF583" s="62"/>
      <c r="HG583" s="62"/>
      <c r="HH583" s="62"/>
      <c r="HI583" s="62"/>
      <c r="HJ583" s="62"/>
      <c r="HK583" s="62"/>
      <c r="HL583" s="62"/>
      <c r="HM583" s="62"/>
      <c r="HN583" s="62"/>
      <c r="HO583" s="62"/>
      <c r="HP583" s="62"/>
      <c r="HQ583" s="62"/>
      <c r="HR583" s="62"/>
    </row>
    <row r="584" spans="32:226" s="43" customFormat="1">
      <c r="AF584" s="54"/>
      <c r="AS584" s="62"/>
      <c r="AT584" s="62"/>
      <c r="AU584" s="62"/>
      <c r="AV584" s="62"/>
      <c r="AW584" s="62"/>
      <c r="AX584" s="62"/>
      <c r="AY584" s="62"/>
      <c r="AZ584" s="62"/>
      <c r="BA584" s="62"/>
      <c r="BB584" s="62"/>
      <c r="BC584" s="62"/>
      <c r="BD584" s="62"/>
      <c r="BE584" s="62"/>
      <c r="BF584" s="62"/>
      <c r="BG584" s="62"/>
      <c r="BH584" s="62"/>
      <c r="BI584" s="62"/>
      <c r="BJ584" s="62"/>
      <c r="BK584" s="62"/>
      <c r="BL584" s="62"/>
      <c r="BM584" s="62"/>
      <c r="BN584" s="62"/>
      <c r="BO584" s="62"/>
      <c r="BP584" s="62"/>
      <c r="BQ584" s="62"/>
      <c r="BR584" s="62"/>
      <c r="BS584" s="62"/>
      <c r="BT584" s="62"/>
      <c r="BU584" s="62"/>
      <c r="BV584" s="62"/>
      <c r="BW584" s="62"/>
      <c r="BX584" s="62"/>
      <c r="BY584" s="62"/>
      <c r="BZ584" s="62"/>
      <c r="CA584" s="62"/>
      <c r="CB584" s="62"/>
      <c r="CC584" s="62"/>
      <c r="CD584" s="62"/>
      <c r="CE584" s="62"/>
      <c r="CF584" s="62"/>
      <c r="CG584" s="62"/>
      <c r="CH584" s="62"/>
      <c r="CI584" s="62"/>
      <c r="CJ584" s="62"/>
      <c r="CK584" s="62"/>
      <c r="CL584" s="62"/>
      <c r="CM584" s="62"/>
      <c r="CN584" s="62"/>
      <c r="CO584" s="62"/>
      <c r="CP584" s="62"/>
      <c r="CQ584" s="62"/>
      <c r="CR584" s="62"/>
      <c r="CS584" s="62"/>
      <c r="CT584" s="62"/>
      <c r="CU584" s="62"/>
      <c r="CV584" s="62"/>
      <c r="CW584" s="62"/>
      <c r="CX584" s="62"/>
      <c r="CY584" s="62"/>
      <c r="CZ584" s="62"/>
      <c r="DA584" s="62"/>
      <c r="DB584" s="62"/>
      <c r="DC584" s="62"/>
      <c r="DD584" s="62"/>
      <c r="DE584" s="62"/>
      <c r="DF584" s="62"/>
      <c r="DG584" s="62"/>
      <c r="DH584" s="62"/>
      <c r="DI584" s="62"/>
      <c r="DJ584" s="62"/>
      <c r="DK584" s="62"/>
      <c r="DL584" s="62"/>
      <c r="DM584" s="62"/>
      <c r="DN584" s="62"/>
      <c r="DO584" s="62"/>
      <c r="DP584" s="62"/>
      <c r="DQ584" s="62"/>
      <c r="DR584" s="62"/>
      <c r="DS584" s="62"/>
      <c r="DT584" s="62"/>
      <c r="DU584" s="62"/>
      <c r="DV584" s="62"/>
      <c r="DW584" s="62"/>
      <c r="DX584" s="62"/>
      <c r="DY584" s="62"/>
      <c r="DZ584" s="62"/>
      <c r="EA584" s="62"/>
      <c r="EB584" s="62"/>
      <c r="EC584" s="62"/>
      <c r="ED584" s="62"/>
      <c r="EE584" s="62"/>
      <c r="EF584" s="62"/>
      <c r="EG584" s="62"/>
      <c r="EH584" s="62"/>
      <c r="EI584" s="62"/>
      <c r="EJ584" s="62"/>
      <c r="EK584" s="62">
        <v>0</v>
      </c>
      <c r="EL584" s="62">
        <v>0</v>
      </c>
      <c r="EM584" s="62">
        <v>0</v>
      </c>
      <c r="EN584" s="62">
        <v>0</v>
      </c>
      <c r="EO584" s="62">
        <v>0</v>
      </c>
      <c r="EP584" s="62"/>
      <c r="EQ584" s="62"/>
      <c r="ER584" s="62"/>
      <c r="ES584" s="62"/>
      <c r="ET584" s="62"/>
      <c r="EU584" s="62"/>
      <c r="EV584" s="62"/>
      <c r="EW584" s="62"/>
      <c r="EX584" s="62"/>
      <c r="EY584" s="62"/>
      <c r="EZ584" s="62"/>
      <c r="FA584" s="62"/>
      <c r="FB584" s="62"/>
      <c r="FC584" s="62"/>
      <c r="FD584" s="62"/>
      <c r="FE584" s="62"/>
      <c r="FF584" s="62"/>
      <c r="FG584" s="62"/>
      <c r="FH584" s="62"/>
      <c r="FI584" s="62"/>
      <c r="FJ584" s="62"/>
      <c r="FK584" s="62"/>
      <c r="FL584" s="76"/>
      <c r="FM584" s="76"/>
      <c r="FN584" s="76"/>
      <c r="FO584" s="76"/>
      <c r="FP584" s="76"/>
      <c r="FQ584" s="76"/>
      <c r="FR584" s="76"/>
      <c r="FS584" s="76"/>
      <c r="FT584" s="76"/>
      <c r="FU584" s="76"/>
      <c r="FV584" s="76"/>
      <c r="FW584" s="76"/>
      <c r="FX584" s="76"/>
      <c r="FY584" s="76"/>
      <c r="FZ584" s="76"/>
      <c r="GA584" s="76"/>
      <c r="GB584" s="76"/>
      <c r="GC584" s="62"/>
      <c r="GD584" s="62"/>
      <c r="GE584" s="62"/>
      <c r="GF584" s="62"/>
      <c r="GG584" s="62"/>
      <c r="GH584" s="62"/>
      <c r="GI584" s="62"/>
      <c r="GJ584" s="62"/>
      <c r="GK584" s="62"/>
      <c r="GL584" s="62"/>
      <c r="GM584" s="62"/>
      <c r="GN584" s="62"/>
      <c r="GO584" s="62"/>
      <c r="GP584" s="62"/>
      <c r="GQ584" s="62"/>
      <c r="GR584" s="62"/>
      <c r="GS584" s="62"/>
      <c r="GT584" s="62"/>
      <c r="GU584" s="62"/>
      <c r="GV584" s="62"/>
      <c r="GW584" s="62"/>
      <c r="GX584" s="62"/>
      <c r="GY584" s="62"/>
      <c r="GZ584" s="62"/>
      <c r="HA584" s="62"/>
      <c r="HB584" s="62"/>
      <c r="HC584" s="62"/>
      <c r="HD584" s="62"/>
      <c r="HE584" s="62"/>
      <c r="HF584" s="62"/>
      <c r="HG584" s="62"/>
      <c r="HH584" s="62"/>
      <c r="HI584" s="62"/>
      <c r="HJ584" s="62"/>
      <c r="HK584" s="62"/>
      <c r="HL584" s="62"/>
      <c r="HM584" s="62"/>
      <c r="HN584" s="62"/>
      <c r="HO584" s="62"/>
      <c r="HP584" s="62"/>
      <c r="HQ584" s="62"/>
      <c r="HR584" s="62"/>
    </row>
    <row r="585" spans="32:226" s="43" customFormat="1">
      <c r="AF585" s="54"/>
      <c r="AS585" s="62"/>
      <c r="AT585" s="62"/>
      <c r="AU585" s="62"/>
      <c r="AV585" s="62"/>
      <c r="AW585" s="62"/>
      <c r="AX585" s="62"/>
      <c r="AY585" s="62"/>
      <c r="AZ585" s="62"/>
      <c r="BA585" s="62"/>
      <c r="BB585" s="62"/>
      <c r="BC585" s="62"/>
      <c r="BD585" s="62"/>
      <c r="BE585" s="62"/>
      <c r="BF585" s="62"/>
      <c r="BG585" s="62"/>
      <c r="BH585" s="62"/>
      <c r="BI585" s="62"/>
      <c r="BJ585" s="62"/>
      <c r="BK585" s="62"/>
      <c r="BL585" s="62"/>
      <c r="BM585" s="62"/>
      <c r="BN585" s="62"/>
      <c r="BO585" s="62"/>
      <c r="BP585" s="62"/>
      <c r="BQ585" s="62"/>
      <c r="BR585" s="62"/>
      <c r="BS585" s="62"/>
      <c r="BT585" s="62"/>
      <c r="BU585" s="62"/>
      <c r="BV585" s="62"/>
      <c r="BW585" s="62"/>
      <c r="BX585" s="62"/>
      <c r="BY585" s="62"/>
      <c r="BZ585" s="62"/>
      <c r="CA585" s="62"/>
      <c r="CB585" s="62"/>
      <c r="CC585" s="62"/>
      <c r="CD585" s="62"/>
      <c r="CE585" s="62"/>
      <c r="CF585" s="62"/>
      <c r="CG585" s="62"/>
      <c r="CH585" s="62"/>
      <c r="CI585" s="62"/>
      <c r="CJ585" s="62"/>
      <c r="CK585" s="62"/>
      <c r="CL585" s="62"/>
      <c r="CM585" s="62"/>
      <c r="CN585" s="62"/>
      <c r="CO585" s="62"/>
      <c r="CP585" s="62"/>
      <c r="CQ585" s="62"/>
      <c r="CR585" s="62"/>
      <c r="CS585" s="62"/>
      <c r="CT585" s="62"/>
      <c r="CU585" s="62"/>
      <c r="CV585" s="62"/>
      <c r="CW585" s="62"/>
      <c r="CX585" s="62"/>
      <c r="CY585" s="62"/>
      <c r="CZ585" s="62"/>
      <c r="DA585" s="62"/>
      <c r="DB585" s="62"/>
      <c r="DC585" s="62"/>
      <c r="DD585" s="62"/>
      <c r="DE585" s="62"/>
      <c r="DF585" s="62"/>
      <c r="DG585" s="62"/>
      <c r="DH585" s="62"/>
      <c r="DI585" s="62"/>
      <c r="DJ585" s="62"/>
      <c r="DK585" s="62"/>
      <c r="DL585" s="62"/>
      <c r="DM585" s="62"/>
      <c r="DN585" s="62"/>
      <c r="DO585" s="62"/>
      <c r="DP585" s="62"/>
      <c r="DQ585" s="62"/>
      <c r="DR585" s="62"/>
      <c r="DS585" s="62"/>
      <c r="DT585" s="62"/>
      <c r="DU585" s="62"/>
      <c r="DV585" s="62"/>
      <c r="DW585" s="62"/>
      <c r="DX585" s="62"/>
      <c r="DY585" s="62"/>
      <c r="DZ585" s="62"/>
      <c r="EA585" s="62"/>
      <c r="EB585" s="62"/>
      <c r="EC585" s="62"/>
      <c r="ED585" s="62"/>
      <c r="EE585" s="62"/>
      <c r="EF585" s="62"/>
      <c r="EG585" s="62"/>
      <c r="EH585" s="62"/>
      <c r="EI585" s="62"/>
      <c r="EJ585" s="62"/>
      <c r="EK585" s="62">
        <v>0</v>
      </c>
      <c r="EL585" s="62">
        <v>0</v>
      </c>
      <c r="EM585" s="62">
        <v>0</v>
      </c>
      <c r="EN585" s="62">
        <v>0</v>
      </c>
      <c r="EO585" s="62">
        <v>0</v>
      </c>
      <c r="EP585" s="62"/>
      <c r="EQ585" s="62"/>
      <c r="ER585" s="62"/>
      <c r="ES585" s="62"/>
      <c r="ET585" s="62"/>
      <c r="EU585" s="62"/>
      <c r="EV585" s="62"/>
      <c r="EW585" s="62"/>
      <c r="EX585" s="62"/>
      <c r="EY585" s="62"/>
      <c r="EZ585" s="62"/>
      <c r="FA585" s="62"/>
      <c r="FB585" s="62"/>
      <c r="FC585" s="62"/>
      <c r="FD585" s="62"/>
      <c r="FE585" s="62"/>
      <c r="FF585" s="62"/>
      <c r="FG585" s="62"/>
      <c r="FH585" s="62"/>
      <c r="FI585" s="62"/>
      <c r="FJ585" s="62"/>
      <c r="FK585" s="62"/>
      <c r="FL585" s="76"/>
      <c r="FM585" s="76"/>
      <c r="FN585" s="76"/>
      <c r="FO585" s="76"/>
      <c r="FP585" s="76"/>
      <c r="FQ585" s="76"/>
      <c r="FR585" s="76"/>
      <c r="FS585" s="76"/>
      <c r="FT585" s="76"/>
      <c r="FU585" s="76"/>
      <c r="FV585" s="76"/>
      <c r="FW585" s="76"/>
      <c r="FX585" s="76"/>
      <c r="FY585" s="76"/>
      <c r="FZ585" s="76"/>
      <c r="GA585" s="76"/>
      <c r="GB585" s="76"/>
      <c r="GC585" s="62"/>
      <c r="GD585" s="62"/>
      <c r="GE585" s="62"/>
      <c r="GF585" s="62"/>
      <c r="GG585" s="62"/>
      <c r="GH585" s="62"/>
      <c r="GI585" s="62"/>
      <c r="GJ585" s="62"/>
      <c r="GK585" s="62"/>
      <c r="GL585" s="62"/>
      <c r="GM585" s="62"/>
      <c r="GN585" s="62"/>
      <c r="GO585" s="62"/>
      <c r="GP585" s="62"/>
      <c r="GQ585" s="62"/>
      <c r="GR585" s="62"/>
      <c r="GS585" s="62"/>
      <c r="GT585" s="62"/>
      <c r="GU585" s="62"/>
      <c r="GV585" s="62"/>
      <c r="GW585" s="62"/>
      <c r="GX585" s="62"/>
      <c r="GY585" s="62"/>
      <c r="GZ585" s="62"/>
      <c r="HA585" s="62"/>
      <c r="HB585" s="62"/>
      <c r="HC585" s="62"/>
      <c r="HD585" s="62"/>
      <c r="HE585" s="62"/>
      <c r="HF585" s="62"/>
      <c r="HG585" s="62"/>
      <c r="HH585" s="62"/>
      <c r="HI585" s="62"/>
      <c r="HJ585" s="62"/>
      <c r="HK585" s="62"/>
      <c r="HL585" s="62"/>
      <c r="HM585" s="62"/>
      <c r="HN585" s="62"/>
      <c r="HO585" s="62"/>
      <c r="HP585" s="62"/>
      <c r="HQ585" s="62"/>
      <c r="HR585" s="62"/>
    </row>
    <row r="586" spans="32:226" s="43" customFormat="1">
      <c r="AF586" s="54"/>
      <c r="AS586" s="62"/>
      <c r="AT586" s="62"/>
      <c r="AU586" s="62"/>
      <c r="AV586" s="62"/>
      <c r="AW586" s="62"/>
      <c r="AX586" s="62"/>
      <c r="AY586" s="62"/>
      <c r="AZ586" s="62"/>
      <c r="BA586" s="62"/>
      <c r="BB586" s="62"/>
      <c r="BC586" s="62"/>
      <c r="BD586" s="62"/>
      <c r="BE586" s="62"/>
      <c r="BF586" s="62"/>
      <c r="BG586" s="62"/>
      <c r="BH586" s="62"/>
      <c r="BI586" s="62"/>
      <c r="BJ586" s="62"/>
      <c r="BK586" s="62"/>
      <c r="BL586" s="62"/>
      <c r="BM586" s="62"/>
      <c r="BN586" s="62"/>
      <c r="BO586" s="62"/>
      <c r="BP586" s="62"/>
      <c r="BQ586" s="62"/>
      <c r="BR586" s="62"/>
      <c r="BS586" s="62"/>
      <c r="BT586" s="62"/>
      <c r="BU586" s="62"/>
      <c r="BV586" s="62"/>
      <c r="BW586" s="62"/>
      <c r="BX586" s="62"/>
      <c r="BY586" s="62"/>
      <c r="BZ586" s="62"/>
      <c r="CA586" s="62"/>
      <c r="CB586" s="62"/>
      <c r="CC586" s="62"/>
      <c r="CD586" s="62"/>
      <c r="CE586" s="62"/>
      <c r="CF586" s="62"/>
      <c r="CG586" s="62"/>
      <c r="CH586" s="62"/>
      <c r="CI586" s="62"/>
      <c r="CJ586" s="62"/>
      <c r="CK586" s="62"/>
      <c r="CL586" s="62"/>
      <c r="CM586" s="62"/>
      <c r="CN586" s="62"/>
      <c r="CO586" s="62"/>
      <c r="CP586" s="62"/>
      <c r="CQ586" s="62"/>
      <c r="CR586" s="62"/>
      <c r="CS586" s="62"/>
      <c r="CT586" s="62"/>
      <c r="CU586" s="62"/>
      <c r="CV586" s="62"/>
      <c r="CW586" s="62"/>
      <c r="CX586" s="62"/>
      <c r="CY586" s="62"/>
      <c r="CZ586" s="62"/>
      <c r="DA586" s="62"/>
      <c r="DB586" s="62"/>
      <c r="DC586" s="62"/>
      <c r="DD586" s="62"/>
      <c r="DE586" s="62"/>
      <c r="DF586" s="62"/>
      <c r="DG586" s="62"/>
      <c r="DH586" s="62"/>
      <c r="DI586" s="62"/>
      <c r="DJ586" s="62"/>
      <c r="DK586" s="62"/>
      <c r="DL586" s="62"/>
      <c r="DM586" s="62"/>
      <c r="DN586" s="62"/>
      <c r="DO586" s="62"/>
      <c r="DP586" s="62"/>
      <c r="DQ586" s="62"/>
      <c r="DR586" s="62"/>
      <c r="DS586" s="62"/>
      <c r="DT586" s="62"/>
      <c r="DU586" s="62"/>
      <c r="DV586" s="62"/>
      <c r="DW586" s="62"/>
      <c r="DX586" s="62"/>
      <c r="DY586" s="62"/>
      <c r="DZ586" s="62"/>
      <c r="EA586" s="62"/>
      <c r="EB586" s="62"/>
      <c r="EC586" s="62"/>
      <c r="ED586" s="62"/>
      <c r="EE586" s="62"/>
      <c r="EF586" s="62"/>
      <c r="EG586" s="62"/>
      <c r="EH586" s="62"/>
      <c r="EI586" s="62"/>
      <c r="EJ586" s="62"/>
      <c r="EK586" s="62">
        <v>0</v>
      </c>
      <c r="EL586" s="62">
        <v>0</v>
      </c>
      <c r="EM586" s="62">
        <v>0</v>
      </c>
      <c r="EN586" s="62">
        <v>0</v>
      </c>
      <c r="EO586" s="62">
        <v>0</v>
      </c>
      <c r="EP586" s="62"/>
      <c r="EQ586" s="62"/>
      <c r="ER586" s="62"/>
      <c r="ES586" s="62"/>
      <c r="ET586" s="62"/>
      <c r="EU586" s="62"/>
      <c r="EV586" s="62"/>
      <c r="EW586" s="62"/>
      <c r="EX586" s="62"/>
      <c r="EY586" s="62"/>
      <c r="EZ586" s="62"/>
      <c r="FA586" s="62"/>
      <c r="FB586" s="62"/>
      <c r="FC586" s="62"/>
      <c r="FD586" s="62"/>
      <c r="FE586" s="62"/>
      <c r="FF586" s="62"/>
      <c r="FG586" s="62"/>
      <c r="FH586" s="62"/>
      <c r="FI586" s="62"/>
      <c r="FJ586" s="62"/>
      <c r="FK586" s="62"/>
      <c r="FL586" s="76"/>
      <c r="FM586" s="76"/>
      <c r="FN586" s="76"/>
      <c r="FO586" s="76"/>
      <c r="FP586" s="76"/>
      <c r="FQ586" s="76"/>
      <c r="FR586" s="76"/>
      <c r="FS586" s="76"/>
      <c r="FT586" s="76"/>
      <c r="FU586" s="76"/>
      <c r="FV586" s="76"/>
      <c r="FW586" s="76"/>
      <c r="FX586" s="76"/>
      <c r="FY586" s="76"/>
      <c r="FZ586" s="76"/>
      <c r="GA586" s="76"/>
      <c r="GB586" s="76"/>
      <c r="GC586" s="62"/>
      <c r="GD586" s="62"/>
      <c r="GE586" s="62"/>
      <c r="GF586" s="62"/>
      <c r="GG586" s="62"/>
      <c r="GH586" s="62"/>
      <c r="GI586" s="62"/>
      <c r="GJ586" s="62"/>
      <c r="GK586" s="62"/>
      <c r="GL586" s="62"/>
      <c r="GM586" s="62"/>
      <c r="GN586" s="62"/>
      <c r="GO586" s="62"/>
      <c r="GP586" s="62"/>
      <c r="GQ586" s="62"/>
      <c r="GR586" s="62"/>
      <c r="GS586" s="62"/>
      <c r="GT586" s="62"/>
      <c r="GU586" s="62"/>
      <c r="GV586" s="62"/>
      <c r="GW586" s="62"/>
      <c r="GX586" s="62"/>
      <c r="GY586" s="62"/>
      <c r="GZ586" s="62"/>
      <c r="HA586" s="62"/>
      <c r="HB586" s="62"/>
      <c r="HC586" s="62"/>
      <c r="HD586" s="62"/>
      <c r="HE586" s="62"/>
      <c r="HF586" s="62"/>
      <c r="HG586" s="62"/>
      <c r="HH586" s="62"/>
      <c r="HI586" s="62"/>
      <c r="HJ586" s="62"/>
      <c r="HK586" s="62"/>
      <c r="HL586" s="62"/>
      <c r="HM586" s="62"/>
      <c r="HN586" s="62"/>
      <c r="HO586" s="62"/>
      <c r="HP586" s="62"/>
      <c r="HQ586" s="62"/>
      <c r="HR586" s="62"/>
    </row>
    <row r="587" spans="32:226" s="43" customFormat="1">
      <c r="AF587" s="54"/>
      <c r="AS587" s="62"/>
      <c r="AT587" s="62"/>
      <c r="AU587" s="62"/>
      <c r="AV587" s="62"/>
      <c r="AW587" s="62"/>
      <c r="AX587" s="62"/>
      <c r="AY587" s="62"/>
      <c r="AZ587" s="62"/>
      <c r="BA587" s="62"/>
      <c r="BB587" s="62"/>
      <c r="BC587" s="62"/>
      <c r="BD587" s="62"/>
      <c r="BE587" s="62"/>
      <c r="BF587" s="62"/>
      <c r="BG587" s="62"/>
      <c r="BH587" s="62"/>
      <c r="BI587" s="62"/>
      <c r="BJ587" s="62"/>
      <c r="BK587" s="62"/>
      <c r="BL587" s="62"/>
      <c r="BM587" s="62"/>
      <c r="BN587" s="62"/>
      <c r="BO587" s="62"/>
      <c r="BP587" s="62"/>
      <c r="BQ587" s="62"/>
      <c r="BR587" s="62"/>
      <c r="BS587" s="62"/>
      <c r="BT587" s="62"/>
      <c r="BU587" s="62"/>
      <c r="BV587" s="62"/>
      <c r="BW587" s="62"/>
      <c r="BX587" s="62"/>
      <c r="BY587" s="62"/>
      <c r="BZ587" s="62"/>
      <c r="CA587" s="62"/>
      <c r="CB587" s="62"/>
      <c r="CC587" s="62"/>
      <c r="CD587" s="62"/>
      <c r="CE587" s="62"/>
      <c r="CF587" s="62"/>
      <c r="CG587" s="62"/>
      <c r="CH587" s="62"/>
      <c r="CI587" s="62"/>
      <c r="CJ587" s="62"/>
      <c r="CK587" s="62"/>
      <c r="CL587" s="62"/>
      <c r="CM587" s="62"/>
      <c r="CN587" s="62"/>
      <c r="CO587" s="62"/>
      <c r="CP587" s="62"/>
      <c r="CQ587" s="62"/>
      <c r="CR587" s="62"/>
      <c r="CS587" s="62"/>
      <c r="CT587" s="62"/>
      <c r="CU587" s="62"/>
      <c r="CV587" s="62"/>
      <c r="CW587" s="62"/>
      <c r="CX587" s="62"/>
      <c r="CY587" s="62"/>
      <c r="CZ587" s="62"/>
      <c r="DA587" s="62"/>
      <c r="DB587" s="62"/>
      <c r="DC587" s="62"/>
      <c r="DD587" s="62"/>
      <c r="DE587" s="62"/>
      <c r="DF587" s="62"/>
      <c r="DG587" s="62"/>
      <c r="DH587" s="62"/>
      <c r="DI587" s="62"/>
      <c r="DJ587" s="62"/>
      <c r="DK587" s="62"/>
      <c r="DL587" s="62"/>
      <c r="DM587" s="62"/>
      <c r="DN587" s="62"/>
      <c r="DO587" s="62"/>
      <c r="DP587" s="62"/>
      <c r="DQ587" s="62"/>
      <c r="DR587" s="62"/>
      <c r="DS587" s="62"/>
      <c r="DT587" s="62"/>
      <c r="DU587" s="62"/>
      <c r="DV587" s="62"/>
      <c r="DW587" s="62"/>
      <c r="DX587" s="62"/>
      <c r="DY587" s="62"/>
      <c r="DZ587" s="62"/>
      <c r="EA587" s="62"/>
      <c r="EB587" s="62"/>
      <c r="EC587" s="62"/>
      <c r="ED587" s="62"/>
      <c r="EE587" s="62"/>
      <c r="EF587" s="62"/>
      <c r="EG587" s="62"/>
      <c r="EH587" s="62"/>
      <c r="EI587" s="62"/>
      <c r="EJ587" s="62"/>
      <c r="EK587" s="62">
        <v>0</v>
      </c>
      <c r="EL587" s="62">
        <v>0</v>
      </c>
      <c r="EM587" s="62">
        <v>0</v>
      </c>
      <c r="EN587" s="62">
        <v>0</v>
      </c>
      <c r="EO587" s="62">
        <v>0</v>
      </c>
      <c r="EP587" s="62"/>
      <c r="EQ587" s="62"/>
      <c r="ER587" s="62"/>
      <c r="ES587" s="62"/>
      <c r="ET587" s="62"/>
      <c r="EU587" s="62"/>
      <c r="EV587" s="62"/>
      <c r="EW587" s="62"/>
      <c r="EX587" s="62"/>
      <c r="EY587" s="62"/>
      <c r="EZ587" s="62"/>
      <c r="FA587" s="62"/>
      <c r="FB587" s="62"/>
      <c r="FC587" s="62"/>
      <c r="FD587" s="62"/>
      <c r="FE587" s="62"/>
      <c r="FF587" s="62"/>
      <c r="FG587" s="62"/>
      <c r="FH587" s="62"/>
      <c r="FI587" s="62"/>
      <c r="FJ587" s="62"/>
      <c r="FK587" s="62"/>
      <c r="FL587" s="76"/>
      <c r="FM587" s="76"/>
      <c r="FN587" s="76"/>
      <c r="FO587" s="76"/>
      <c r="FP587" s="76"/>
      <c r="FQ587" s="76"/>
      <c r="FR587" s="76"/>
      <c r="FS587" s="76"/>
      <c r="FT587" s="76"/>
      <c r="FU587" s="76"/>
      <c r="FV587" s="76"/>
      <c r="FW587" s="76"/>
      <c r="FX587" s="76"/>
      <c r="FY587" s="76"/>
      <c r="FZ587" s="76"/>
      <c r="GA587" s="76"/>
      <c r="GB587" s="76"/>
      <c r="GC587" s="62"/>
      <c r="GD587" s="62"/>
      <c r="GE587" s="62"/>
      <c r="GF587" s="62"/>
      <c r="GG587" s="62"/>
      <c r="GH587" s="62"/>
      <c r="GI587" s="62"/>
      <c r="GJ587" s="62"/>
      <c r="GK587" s="62"/>
      <c r="GL587" s="62"/>
      <c r="GM587" s="62"/>
      <c r="GN587" s="62"/>
      <c r="GO587" s="62"/>
      <c r="GP587" s="62"/>
      <c r="GQ587" s="62"/>
      <c r="GR587" s="62"/>
      <c r="GS587" s="62"/>
      <c r="GT587" s="62"/>
      <c r="GU587" s="62"/>
      <c r="GV587" s="62"/>
      <c r="GW587" s="62"/>
      <c r="GX587" s="62"/>
      <c r="GY587" s="62"/>
      <c r="GZ587" s="62"/>
      <c r="HA587" s="62"/>
      <c r="HB587" s="62"/>
      <c r="HC587" s="62"/>
      <c r="HD587" s="62"/>
      <c r="HE587" s="62"/>
      <c r="HF587" s="62"/>
      <c r="HG587" s="62"/>
      <c r="HH587" s="62"/>
      <c r="HI587" s="62"/>
      <c r="HJ587" s="62"/>
      <c r="HK587" s="62"/>
      <c r="HL587" s="62"/>
      <c r="HM587" s="62"/>
      <c r="HN587" s="62"/>
      <c r="HO587" s="62"/>
      <c r="HP587" s="62"/>
      <c r="HQ587" s="62"/>
      <c r="HR587" s="62"/>
    </row>
    <row r="588" spans="32:226" s="43" customFormat="1">
      <c r="AF588" s="54"/>
      <c r="AS588" s="62"/>
      <c r="AT588" s="62"/>
      <c r="AU588" s="62"/>
      <c r="AV588" s="62"/>
      <c r="AW588" s="62"/>
      <c r="AX588" s="62"/>
      <c r="AY588" s="62"/>
      <c r="AZ588" s="62"/>
      <c r="BA588" s="62"/>
      <c r="BB588" s="62"/>
      <c r="BC588" s="62"/>
      <c r="BD588" s="62"/>
      <c r="BE588" s="62"/>
      <c r="BF588" s="62"/>
      <c r="BG588" s="62"/>
      <c r="BH588" s="62"/>
      <c r="BI588" s="62"/>
      <c r="BJ588" s="62"/>
      <c r="BK588" s="62"/>
      <c r="BL588" s="62"/>
      <c r="BM588" s="62"/>
      <c r="BN588" s="62"/>
      <c r="BO588" s="62"/>
      <c r="BP588" s="62"/>
      <c r="BQ588" s="62"/>
      <c r="BR588" s="62"/>
      <c r="BS588" s="62"/>
      <c r="BT588" s="62"/>
      <c r="BU588" s="62"/>
      <c r="BV588" s="62"/>
      <c r="BW588" s="62"/>
      <c r="BX588" s="62"/>
      <c r="BY588" s="62"/>
      <c r="BZ588" s="62"/>
      <c r="CA588" s="62"/>
      <c r="CB588" s="62"/>
      <c r="CC588" s="62"/>
      <c r="CD588" s="62"/>
      <c r="CE588" s="62"/>
      <c r="CF588" s="62"/>
      <c r="CG588" s="62"/>
      <c r="CH588" s="62"/>
      <c r="CI588" s="62"/>
      <c r="CJ588" s="62"/>
      <c r="CK588" s="62"/>
      <c r="CL588" s="62"/>
      <c r="CM588" s="62"/>
      <c r="CN588" s="62"/>
      <c r="CO588" s="62"/>
      <c r="CP588" s="62"/>
      <c r="CQ588" s="62"/>
      <c r="CR588" s="62"/>
      <c r="CS588" s="62"/>
      <c r="CT588" s="62"/>
      <c r="CU588" s="62"/>
      <c r="CV588" s="62"/>
      <c r="CW588" s="62"/>
      <c r="CX588" s="62"/>
      <c r="CY588" s="62"/>
      <c r="CZ588" s="62"/>
      <c r="DA588" s="62"/>
      <c r="DB588" s="62"/>
      <c r="DC588" s="62"/>
      <c r="DD588" s="62"/>
      <c r="DE588" s="62"/>
      <c r="DF588" s="62"/>
      <c r="DG588" s="62"/>
      <c r="DH588" s="62"/>
      <c r="DI588" s="62"/>
      <c r="DJ588" s="62"/>
      <c r="DK588" s="62"/>
      <c r="DL588" s="62"/>
      <c r="DM588" s="62"/>
      <c r="DN588" s="62"/>
      <c r="DO588" s="62"/>
      <c r="DP588" s="62"/>
      <c r="DQ588" s="62"/>
      <c r="DR588" s="62"/>
      <c r="DS588" s="62"/>
      <c r="DT588" s="62"/>
      <c r="DU588" s="62"/>
      <c r="DV588" s="62"/>
      <c r="DW588" s="62"/>
      <c r="DX588" s="62"/>
      <c r="DY588" s="62"/>
      <c r="DZ588" s="62"/>
      <c r="EA588" s="62"/>
      <c r="EB588" s="62"/>
      <c r="EC588" s="62"/>
      <c r="ED588" s="62"/>
      <c r="EE588" s="62"/>
      <c r="EF588" s="62"/>
      <c r="EG588" s="62"/>
      <c r="EH588" s="62"/>
      <c r="EI588" s="62"/>
      <c r="EJ588" s="62"/>
      <c r="EK588" s="62">
        <v>0</v>
      </c>
      <c r="EL588" s="62">
        <v>0</v>
      </c>
      <c r="EM588" s="62">
        <v>0</v>
      </c>
      <c r="EN588" s="62">
        <v>0</v>
      </c>
      <c r="EO588" s="62">
        <v>0</v>
      </c>
      <c r="EP588" s="62"/>
      <c r="EQ588" s="62"/>
      <c r="ER588" s="62"/>
      <c r="ES588" s="62"/>
      <c r="ET588" s="62"/>
      <c r="EU588" s="62"/>
      <c r="EV588" s="62"/>
      <c r="EW588" s="62"/>
      <c r="EX588" s="62"/>
      <c r="EY588" s="62"/>
      <c r="EZ588" s="62"/>
      <c r="FA588" s="62"/>
      <c r="FB588" s="62"/>
      <c r="FC588" s="62"/>
      <c r="FD588" s="62"/>
      <c r="FE588" s="62"/>
      <c r="FF588" s="62"/>
      <c r="FG588" s="62"/>
      <c r="FH588" s="62"/>
      <c r="FI588" s="62"/>
      <c r="FJ588" s="62"/>
      <c r="FK588" s="62"/>
      <c r="FL588" s="76"/>
      <c r="FM588" s="76"/>
      <c r="FN588" s="76"/>
      <c r="FO588" s="76"/>
      <c r="FP588" s="76"/>
      <c r="FQ588" s="76"/>
      <c r="FR588" s="76"/>
      <c r="FS588" s="76"/>
      <c r="FT588" s="76"/>
      <c r="FU588" s="76"/>
      <c r="FV588" s="76"/>
      <c r="FW588" s="76"/>
      <c r="FX588" s="76"/>
      <c r="FY588" s="76"/>
      <c r="FZ588" s="76"/>
      <c r="GA588" s="76"/>
      <c r="GB588" s="76"/>
      <c r="GC588" s="62"/>
      <c r="GD588" s="62"/>
      <c r="GE588" s="62"/>
      <c r="GF588" s="62"/>
      <c r="GG588" s="62"/>
      <c r="GH588" s="62"/>
      <c r="GI588" s="62"/>
      <c r="GJ588" s="62"/>
      <c r="GK588" s="62"/>
      <c r="GL588" s="62"/>
      <c r="GM588" s="62"/>
      <c r="GN588" s="62"/>
      <c r="GO588" s="62"/>
      <c r="GP588" s="62"/>
      <c r="GQ588" s="62"/>
      <c r="GR588" s="62"/>
      <c r="GS588" s="62"/>
      <c r="GT588" s="62"/>
      <c r="GU588" s="62"/>
      <c r="GV588" s="62"/>
      <c r="GW588" s="62"/>
      <c r="GX588" s="62"/>
      <c r="GY588" s="62"/>
      <c r="GZ588" s="62"/>
      <c r="HA588" s="62"/>
      <c r="HB588" s="62"/>
      <c r="HC588" s="62"/>
      <c r="HD588" s="62"/>
      <c r="HE588" s="62"/>
      <c r="HF588" s="62"/>
      <c r="HG588" s="62"/>
      <c r="HH588" s="62"/>
      <c r="HI588" s="62"/>
      <c r="HJ588" s="62"/>
      <c r="HK588" s="62"/>
      <c r="HL588" s="62"/>
      <c r="HM588" s="62"/>
      <c r="HN588" s="62"/>
      <c r="HO588" s="62"/>
      <c r="HP588" s="62"/>
      <c r="HQ588" s="62"/>
      <c r="HR588" s="62"/>
    </row>
    <row r="589" spans="32:226" s="43" customFormat="1">
      <c r="AF589" s="54"/>
      <c r="AS589" s="62"/>
      <c r="AT589" s="62"/>
      <c r="AU589" s="62"/>
      <c r="AV589" s="62"/>
      <c r="AW589" s="62"/>
      <c r="AX589" s="62"/>
      <c r="AY589" s="62"/>
      <c r="AZ589" s="62"/>
      <c r="BA589" s="62"/>
      <c r="BB589" s="62"/>
      <c r="BC589" s="62"/>
      <c r="BD589" s="62"/>
      <c r="BE589" s="62"/>
      <c r="BF589" s="62"/>
      <c r="BG589" s="62"/>
      <c r="BH589" s="62"/>
      <c r="BI589" s="62"/>
      <c r="BJ589" s="62"/>
      <c r="BK589" s="62"/>
      <c r="BL589" s="62"/>
      <c r="BM589" s="62"/>
      <c r="BN589" s="62"/>
      <c r="BO589" s="62"/>
      <c r="BP589" s="62"/>
      <c r="BQ589" s="62"/>
      <c r="BR589" s="62"/>
      <c r="BS589" s="62"/>
      <c r="BT589" s="62"/>
      <c r="BU589" s="62"/>
      <c r="BV589" s="62"/>
      <c r="BW589" s="62"/>
      <c r="BX589" s="62"/>
      <c r="BY589" s="62"/>
      <c r="BZ589" s="62"/>
      <c r="CA589" s="62"/>
      <c r="CB589" s="62"/>
      <c r="CC589" s="62"/>
      <c r="CD589" s="62"/>
      <c r="CE589" s="62"/>
      <c r="CF589" s="62"/>
      <c r="CG589" s="62"/>
      <c r="CH589" s="62"/>
      <c r="CI589" s="62"/>
      <c r="CJ589" s="62"/>
      <c r="CK589" s="62"/>
      <c r="CL589" s="62"/>
      <c r="CM589" s="62"/>
      <c r="CN589" s="62"/>
      <c r="CO589" s="62"/>
      <c r="CP589" s="62"/>
      <c r="CQ589" s="62"/>
      <c r="CR589" s="62"/>
      <c r="CS589" s="62"/>
      <c r="CT589" s="62"/>
      <c r="CU589" s="62"/>
      <c r="CV589" s="62"/>
      <c r="CW589" s="62"/>
      <c r="CX589" s="62"/>
      <c r="CY589" s="62"/>
      <c r="CZ589" s="62"/>
      <c r="DA589" s="62"/>
      <c r="DB589" s="62"/>
      <c r="DC589" s="62"/>
      <c r="DD589" s="62"/>
      <c r="DE589" s="62"/>
      <c r="DF589" s="62"/>
      <c r="DG589" s="62"/>
      <c r="DH589" s="62"/>
      <c r="DI589" s="62"/>
      <c r="DJ589" s="62"/>
      <c r="DK589" s="62"/>
      <c r="DL589" s="62"/>
      <c r="DM589" s="62"/>
      <c r="DN589" s="62"/>
      <c r="DO589" s="62"/>
      <c r="DP589" s="62"/>
      <c r="DQ589" s="62"/>
      <c r="DR589" s="62"/>
      <c r="DS589" s="62"/>
      <c r="DT589" s="62"/>
      <c r="DU589" s="62"/>
      <c r="DV589" s="62"/>
      <c r="DW589" s="62"/>
      <c r="DX589" s="62"/>
      <c r="DY589" s="62"/>
      <c r="DZ589" s="62"/>
      <c r="EA589" s="62"/>
      <c r="EB589" s="62"/>
      <c r="EC589" s="62"/>
      <c r="ED589" s="62"/>
      <c r="EE589" s="62"/>
      <c r="EF589" s="62"/>
      <c r="EG589" s="62"/>
      <c r="EH589" s="62"/>
      <c r="EI589" s="62"/>
      <c r="EJ589" s="62"/>
      <c r="EK589" s="62">
        <v>0</v>
      </c>
      <c r="EL589" s="62">
        <v>0</v>
      </c>
      <c r="EM589" s="62">
        <v>0</v>
      </c>
      <c r="EN589" s="62">
        <v>0</v>
      </c>
      <c r="EO589" s="62">
        <v>0</v>
      </c>
      <c r="EP589" s="62"/>
      <c r="EQ589" s="62"/>
      <c r="ER589" s="62"/>
      <c r="ES589" s="62"/>
      <c r="ET589" s="62"/>
      <c r="EU589" s="62"/>
      <c r="EV589" s="62"/>
      <c r="EW589" s="62"/>
      <c r="EX589" s="62"/>
      <c r="EY589" s="62"/>
      <c r="EZ589" s="62"/>
      <c r="FA589" s="62"/>
      <c r="FB589" s="62"/>
      <c r="FC589" s="62"/>
      <c r="FD589" s="62"/>
      <c r="FE589" s="62"/>
      <c r="FF589" s="62"/>
      <c r="FG589" s="62"/>
      <c r="FH589" s="62"/>
      <c r="FI589" s="62"/>
      <c r="FJ589" s="62"/>
      <c r="FK589" s="62"/>
      <c r="FL589" s="76"/>
      <c r="FM589" s="76"/>
      <c r="FN589" s="76"/>
      <c r="FO589" s="76"/>
      <c r="FP589" s="76"/>
      <c r="FQ589" s="76"/>
      <c r="FR589" s="76"/>
      <c r="FS589" s="76"/>
      <c r="FT589" s="76"/>
      <c r="FU589" s="76"/>
      <c r="FV589" s="76"/>
      <c r="FW589" s="76"/>
      <c r="FX589" s="76"/>
      <c r="FY589" s="76"/>
      <c r="FZ589" s="76"/>
      <c r="GA589" s="76"/>
      <c r="GB589" s="76"/>
      <c r="GC589" s="62"/>
      <c r="GD589" s="62"/>
      <c r="GE589" s="62"/>
      <c r="GF589" s="62"/>
      <c r="GG589" s="62"/>
      <c r="GH589" s="62"/>
      <c r="GI589" s="62"/>
      <c r="GJ589" s="62"/>
      <c r="GK589" s="62"/>
      <c r="GL589" s="62"/>
      <c r="GM589" s="62"/>
      <c r="GN589" s="62"/>
      <c r="GO589" s="62"/>
      <c r="GP589" s="62"/>
      <c r="GQ589" s="62"/>
      <c r="GR589" s="62"/>
      <c r="GS589" s="62"/>
      <c r="GT589" s="62"/>
      <c r="GU589" s="62"/>
      <c r="GV589" s="62"/>
      <c r="GW589" s="62"/>
      <c r="GX589" s="62"/>
      <c r="GY589" s="62"/>
      <c r="GZ589" s="62"/>
      <c r="HA589" s="62"/>
      <c r="HB589" s="62"/>
      <c r="HC589" s="62"/>
      <c r="HD589" s="62"/>
      <c r="HE589" s="62"/>
      <c r="HF589" s="62"/>
      <c r="HG589" s="62"/>
      <c r="HH589" s="62"/>
      <c r="HI589" s="62"/>
      <c r="HJ589" s="62"/>
      <c r="HK589" s="62"/>
      <c r="HL589" s="62"/>
      <c r="HM589" s="62"/>
      <c r="HN589" s="62"/>
      <c r="HO589" s="62"/>
      <c r="HP589" s="62"/>
      <c r="HQ589" s="62"/>
      <c r="HR589" s="62"/>
    </row>
    <row r="590" spans="32:226" s="43" customFormat="1">
      <c r="AF590" s="54"/>
      <c r="AS590" s="62"/>
      <c r="AT590" s="62"/>
      <c r="AU590" s="62"/>
      <c r="AV590" s="62"/>
      <c r="AW590" s="62"/>
      <c r="AX590" s="62"/>
      <c r="AY590" s="62"/>
      <c r="AZ590" s="62"/>
      <c r="BA590" s="62"/>
      <c r="BB590" s="62"/>
      <c r="BC590" s="62"/>
      <c r="BD590" s="62"/>
      <c r="BE590" s="62"/>
      <c r="BF590" s="62"/>
      <c r="BG590" s="62"/>
      <c r="BH590" s="62"/>
      <c r="BI590" s="62"/>
      <c r="BJ590" s="62"/>
      <c r="BK590" s="62"/>
      <c r="BL590" s="62"/>
      <c r="BM590" s="62"/>
      <c r="BN590" s="62"/>
      <c r="BO590" s="62"/>
      <c r="BP590" s="62"/>
      <c r="BQ590" s="62"/>
      <c r="BR590" s="62"/>
      <c r="BS590" s="62"/>
      <c r="BT590" s="62"/>
      <c r="BU590" s="62"/>
      <c r="BV590" s="62"/>
      <c r="BW590" s="62"/>
      <c r="BX590" s="62"/>
      <c r="BY590" s="62"/>
      <c r="BZ590" s="62"/>
      <c r="CA590" s="62"/>
      <c r="CB590" s="62"/>
      <c r="CC590" s="62"/>
      <c r="CD590" s="62"/>
      <c r="CE590" s="62"/>
      <c r="CF590" s="62"/>
      <c r="CG590" s="62"/>
      <c r="CH590" s="62"/>
      <c r="CI590" s="62"/>
      <c r="CJ590" s="62"/>
      <c r="CK590" s="62"/>
      <c r="CL590" s="62"/>
      <c r="CM590" s="62"/>
      <c r="CN590" s="62"/>
      <c r="CO590" s="62"/>
      <c r="CP590" s="62"/>
      <c r="CQ590" s="62"/>
      <c r="CR590" s="62"/>
      <c r="CS590" s="62"/>
      <c r="CT590" s="62"/>
      <c r="CU590" s="62"/>
      <c r="CV590" s="62"/>
      <c r="CW590" s="62"/>
      <c r="CX590" s="62"/>
      <c r="CY590" s="62"/>
      <c r="CZ590" s="62"/>
      <c r="DA590" s="62"/>
      <c r="DB590" s="62"/>
      <c r="DC590" s="62"/>
      <c r="DD590" s="62"/>
      <c r="DE590" s="62"/>
      <c r="DF590" s="62"/>
      <c r="DG590" s="62"/>
      <c r="DH590" s="62"/>
      <c r="DI590" s="62"/>
      <c r="DJ590" s="62"/>
      <c r="DK590" s="62"/>
      <c r="DL590" s="62"/>
      <c r="DM590" s="62"/>
      <c r="DN590" s="62"/>
      <c r="DO590" s="62"/>
      <c r="DP590" s="62"/>
      <c r="DQ590" s="62"/>
      <c r="DR590" s="62"/>
      <c r="DS590" s="62"/>
      <c r="DT590" s="62"/>
      <c r="DU590" s="62"/>
      <c r="DV590" s="62"/>
      <c r="DW590" s="62"/>
      <c r="DX590" s="62"/>
      <c r="DY590" s="62"/>
      <c r="DZ590" s="62"/>
      <c r="EA590" s="62"/>
      <c r="EB590" s="62"/>
      <c r="EC590" s="62"/>
      <c r="ED590" s="62"/>
      <c r="EE590" s="62"/>
      <c r="EF590" s="62"/>
      <c r="EG590" s="62"/>
      <c r="EH590" s="62"/>
      <c r="EI590" s="62"/>
      <c r="EJ590" s="62"/>
      <c r="EK590" s="62">
        <v>0</v>
      </c>
      <c r="EL590" s="62">
        <v>0</v>
      </c>
      <c r="EM590" s="62">
        <v>0</v>
      </c>
      <c r="EN590" s="62">
        <v>0</v>
      </c>
      <c r="EO590" s="62">
        <v>0</v>
      </c>
      <c r="EP590" s="62"/>
      <c r="EQ590" s="62"/>
      <c r="ER590" s="62"/>
      <c r="ES590" s="62"/>
      <c r="ET590" s="62"/>
      <c r="EU590" s="62"/>
      <c r="EV590" s="62"/>
      <c r="EW590" s="62"/>
      <c r="EX590" s="62"/>
      <c r="EY590" s="62"/>
      <c r="EZ590" s="62"/>
      <c r="FA590" s="62"/>
      <c r="FB590" s="62"/>
      <c r="FC590" s="62"/>
      <c r="FD590" s="62"/>
      <c r="FE590" s="62"/>
      <c r="FF590" s="62"/>
      <c r="FG590" s="62"/>
      <c r="FH590" s="62"/>
      <c r="FI590" s="62"/>
      <c r="FJ590" s="62"/>
      <c r="FK590" s="62"/>
      <c r="FL590" s="76"/>
      <c r="FM590" s="76"/>
      <c r="FN590" s="76"/>
      <c r="FO590" s="76"/>
      <c r="FP590" s="76"/>
      <c r="FQ590" s="76"/>
      <c r="FR590" s="76"/>
      <c r="FS590" s="76"/>
      <c r="FT590" s="76"/>
      <c r="FU590" s="76"/>
      <c r="FV590" s="76"/>
      <c r="FW590" s="76"/>
      <c r="FX590" s="76"/>
      <c r="FY590" s="76"/>
      <c r="FZ590" s="76"/>
      <c r="GA590" s="76"/>
      <c r="GB590" s="76"/>
      <c r="GC590" s="62"/>
      <c r="GD590" s="62"/>
      <c r="GE590" s="62"/>
      <c r="GF590" s="62"/>
      <c r="GG590" s="62"/>
      <c r="GH590" s="62"/>
      <c r="GI590" s="62"/>
      <c r="GJ590" s="62"/>
      <c r="GK590" s="62"/>
      <c r="GL590" s="62"/>
      <c r="GM590" s="62"/>
      <c r="GN590" s="62"/>
      <c r="GO590" s="62"/>
      <c r="GP590" s="62"/>
      <c r="GQ590" s="62"/>
      <c r="GR590" s="62"/>
      <c r="GS590" s="62"/>
      <c r="GT590" s="62"/>
      <c r="GU590" s="62"/>
      <c r="GV590" s="62"/>
      <c r="GW590" s="62"/>
      <c r="GX590" s="62"/>
      <c r="GY590" s="62"/>
      <c r="GZ590" s="62"/>
      <c r="HA590" s="62"/>
      <c r="HB590" s="62"/>
      <c r="HC590" s="62"/>
      <c r="HD590" s="62"/>
      <c r="HE590" s="62"/>
      <c r="HF590" s="62"/>
      <c r="HG590" s="62"/>
      <c r="HH590" s="62"/>
      <c r="HI590" s="62"/>
      <c r="HJ590" s="62"/>
      <c r="HK590" s="62"/>
      <c r="HL590" s="62"/>
      <c r="HM590" s="62"/>
      <c r="HN590" s="62"/>
      <c r="HO590" s="62"/>
      <c r="HP590" s="62"/>
      <c r="HQ590" s="62"/>
      <c r="HR590" s="62"/>
    </row>
    <row r="591" spans="32:226" s="43" customFormat="1">
      <c r="AF591" s="54"/>
      <c r="AS591" s="62"/>
      <c r="AT591" s="62"/>
      <c r="AU591" s="62"/>
      <c r="AV591" s="62"/>
      <c r="AW591" s="62"/>
      <c r="AX591" s="62"/>
      <c r="AY591" s="62"/>
      <c r="AZ591" s="62"/>
      <c r="BA591" s="62"/>
      <c r="BB591" s="62"/>
      <c r="BC591" s="62"/>
      <c r="BD591" s="62"/>
      <c r="BE591" s="62"/>
      <c r="BF591" s="62"/>
      <c r="BG591" s="62"/>
      <c r="BH591" s="62"/>
      <c r="BI591" s="62"/>
      <c r="BJ591" s="62"/>
      <c r="BK591" s="62"/>
      <c r="BL591" s="62"/>
      <c r="BM591" s="62"/>
      <c r="BN591" s="62"/>
      <c r="BO591" s="62"/>
      <c r="BP591" s="62"/>
      <c r="BQ591" s="62"/>
      <c r="BR591" s="62"/>
      <c r="BS591" s="62"/>
      <c r="BT591" s="62"/>
      <c r="BU591" s="62"/>
      <c r="BV591" s="62"/>
      <c r="BW591" s="62"/>
      <c r="BX591" s="62"/>
      <c r="BY591" s="62"/>
      <c r="BZ591" s="62"/>
      <c r="CA591" s="62"/>
      <c r="CB591" s="62"/>
      <c r="CC591" s="62"/>
      <c r="CD591" s="62"/>
      <c r="CE591" s="62"/>
      <c r="CF591" s="62"/>
      <c r="CG591" s="62"/>
      <c r="CH591" s="62"/>
      <c r="CI591" s="62"/>
      <c r="CJ591" s="62"/>
      <c r="CK591" s="62"/>
      <c r="CL591" s="62"/>
      <c r="CM591" s="62"/>
      <c r="CN591" s="62"/>
      <c r="CO591" s="62"/>
      <c r="CP591" s="62"/>
      <c r="CQ591" s="62"/>
      <c r="CR591" s="62"/>
      <c r="CS591" s="62"/>
      <c r="CT591" s="62"/>
      <c r="CU591" s="62"/>
      <c r="CV591" s="62"/>
      <c r="CW591" s="62"/>
      <c r="CX591" s="62"/>
      <c r="CY591" s="62"/>
      <c r="CZ591" s="62"/>
      <c r="DA591" s="62"/>
      <c r="DB591" s="62"/>
      <c r="DC591" s="62"/>
      <c r="DD591" s="62"/>
      <c r="DE591" s="62"/>
      <c r="DF591" s="62"/>
      <c r="DG591" s="62"/>
      <c r="DH591" s="62"/>
      <c r="DI591" s="62"/>
      <c r="DJ591" s="62"/>
      <c r="DK591" s="62"/>
      <c r="DL591" s="62"/>
      <c r="DM591" s="62"/>
      <c r="DN591" s="62"/>
      <c r="DO591" s="62"/>
      <c r="DP591" s="62"/>
      <c r="DQ591" s="62"/>
      <c r="DR591" s="62"/>
      <c r="DS591" s="62"/>
      <c r="DT591" s="62"/>
      <c r="DU591" s="62"/>
      <c r="DV591" s="62"/>
      <c r="DW591" s="62"/>
      <c r="DX591" s="62"/>
      <c r="DY591" s="62"/>
      <c r="DZ591" s="62"/>
      <c r="EA591" s="62"/>
      <c r="EB591" s="62"/>
      <c r="EC591" s="62"/>
      <c r="ED591" s="62"/>
      <c r="EE591" s="62"/>
      <c r="EF591" s="62"/>
      <c r="EG591" s="62"/>
      <c r="EH591" s="62"/>
      <c r="EI591" s="62"/>
      <c r="EJ591" s="62"/>
      <c r="EK591" s="62">
        <v>0</v>
      </c>
      <c r="EL591" s="62">
        <v>0</v>
      </c>
      <c r="EM591" s="62">
        <v>0</v>
      </c>
      <c r="EN591" s="62">
        <v>0</v>
      </c>
      <c r="EO591" s="62">
        <v>0</v>
      </c>
      <c r="EP591" s="62"/>
      <c r="EQ591" s="62"/>
      <c r="ER591" s="62"/>
      <c r="ES591" s="62"/>
      <c r="ET591" s="62"/>
      <c r="EU591" s="62"/>
      <c r="EV591" s="62"/>
      <c r="EW591" s="62"/>
      <c r="EX591" s="62"/>
      <c r="EY591" s="62"/>
      <c r="EZ591" s="62"/>
      <c r="FA591" s="62"/>
      <c r="FB591" s="62"/>
      <c r="FC591" s="62"/>
      <c r="FD591" s="62"/>
      <c r="FE591" s="62"/>
      <c r="FF591" s="62"/>
      <c r="FG591" s="62"/>
      <c r="FH591" s="62"/>
      <c r="FI591" s="62"/>
      <c r="FJ591" s="62"/>
      <c r="FK591" s="62"/>
      <c r="FL591" s="76"/>
      <c r="FM591" s="76"/>
      <c r="FN591" s="76"/>
      <c r="FO591" s="76"/>
      <c r="FP591" s="76"/>
      <c r="FQ591" s="76"/>
      <c r="FR591" s="76"/>
      <c r="FS591" s="76"/>
      <c r="FT591" s="76"/>
      <c r="FU591" s="76"/>
      <c r="FV591" s="76"/>
      <c r="FW591" s="76"/>
      <c r="FX591" s="76"/>
      <c r="FY591" s="76"/>
      <c r="FZ591" s="76"/>
      <c r="GA591" s="76"/>
      <c r="GB591" s="76"/>
      <c r="GC591" s="62"/>
      <c r="GD591" s="62"/>
      <c r="GE591" s="62"/>
      <c r="GF591" s="62"/>
      <c r="GG591" s="62"/>
      <c r="GH591" s="62"/>
      <c r="GI591" s="62"/>
      <c r="GJ591" s="62"/>
      <c r="GK591" s="62"/>
      <c r="GL591" s="62"/>
      <c r="GM591" s="62"/>
      <c r="GN591" s="62"/>
      <c r="GO591" s="62"/>
      <c r="GP591" s="62"/>
      <c r="GQ591" s="62"/>
      <c r="GR591" s="62"/>
      <c r="GS591" s="62"/>
      <c r="GT591" s="62"/>
      <c r="GU591" s="62"/>
      <c r="GV591" s="62"/>
      <c r="GW591" s="62"/>
      <c r="GX591" s="62"/>
      <c r="GY591" s="62"/>
      <c r="GZ591" s="62"/>
      <c r="HA591" s="62"/>
      <c r="HB591" s="62"/>
      <c r="HC591" s="62"/>
      <c r="HD591" s="62"/>
      <c r="HE591" s="62"/>
      <c r="HF591" s="62"/>
      <c r="HG591" s="62"/>
      <c r="HH591" s="62"/>
      <c r="HI591" s="62"/>
      <c r="HJ591" s="62"/>
      <c r="HK591" s="62"/>
      <c r="HL591" s="62"/>
      <c r="HM591" s="62"/>
      <c r="HN591" s="62"/>
      <c r="HO591" s="62"/>
      <c r="HP591" s="62"/>
      <c r="HQ591" s="62"/>
      <c r="HR591" s="62"/>
    </row>
    <row r="592" spans="32:226" s="43" customFormat="1">
      <c r="AF592" s="54"/>
      <c r="AS592" s="62"/>
      <c r="AT592" s="62"/>
      <c r="AU592" s="62"/>
      <c r="AV592" s="62"/>
      <c r="AW592" s="62"/>
      <c r="AX592" s="62"/>
      <c r="AY592" s="62"/>
      <c r="AZ592" s="62"/>
      <c r="BA592" s="62"/>
      <c r="BB592" s="62"/>
      <c r="BC592" s="62"/>
      <c r="BD592" s="62"/>
      <c r="BE592" s="62"/>
      <c r="BF592" s="62"/>
      <c r="BG592" s="62"/>
      <c r="BH592" s="62"/>
      <c r="BI592" s="62"/>
      <c r="BJ592" s="62"/>
      <c r="BK592" s="62"/>
      <c r="BL592" s="62"/>
      <c r="BM592" s="62"/>
      <c r="BN592" s="62"/>
      <c r="BO592" s="62"/>
      <c r="BP592" s="62"/>
      <c r="BQ592" s="62"/>
      <c r="BR592" s="62"/>
      <c r="BS592" s="62"/>
      <c r="BT592" s="62"/>
      <c r="BU592" s="62"/>
      <c r="BV592" s="62"/>
      <c r="BW592" s="62"/>
      <c r="BX592" s="62"/>
      <c r="BY592" s="62"/>
      <c r="BZ592" s="62"/>
      <c r="CA592" s="62"/>
      <c r="CB592" s="62"/>
      <c r="CC592" s="62"/>
      <c r="CD592" s="62"/>
      <c r="CE592" s="62"/>
      <c r="CF592" s="62"/>
      <c r="CG592" s="62"/>
      <c r="CH592" s="62"/>
      <c r="CI592" s="62"/>
      <c r="CJ592" s="62"/>
      <c r="CK592" s="62"/>
      <c r="CL592" s="62"/>
      <c r="CM592" s="62"/>
      <c r="CN592" s="62"/>
      <c r="CO592" s="62"/>
      <c r="CP592" s="62"/>
      <c r="CQ592" s="62"/>
      <c r="CR592" s="62"/>
      <c r="CS592" s="62"/>
      <c r="CT592" s="62"/>
      <c r="CU592" s="62"/>
      <c r="CV592" s="62"/>
      <c r="CW592" s="62"/>
      <c r="CX592" s="62"/>
      <c r="CY592" s="62"/>
      <c r="CZ592" s="62"/>
      <c r="DA592" s="62"/>
      <c r="DB592" s="62"/>
      <c r="DC592" s="62"/>
      <c r="DD592" s="62"/>
      <c r="DE592" s="62"/>
      <c r="DF592" s="62"/>
      <c r="DG592" s="62"/>
      <c r="DH592" s="62"/>
      <c r="DI592" s="62"/>
      <c r="DJ592" s="62"/>
      <c r="DK592" s="62"/>
      <c r="DL592" s="62"/>
      <c r="DM592" s="62"/>
      <c r="DN592" s="62"/>
      <c r="DO592" s="62"/>
      <c r="DP592" s="62"/>
      <c r="DQ592" s="62"/>
      <c r="DR592" s="62"/>
      <c r="DS592" s="62"/>
      <c r="DT592" s="62"/>
      <c r="DU592" s="62"/>
      <c r="DV592" s="62"/>
      <c r="DW592" s="62"/>
      <c r="DX592" s="62"/>
      <c r="DY592" s="62"/>
      <c r="DZ592" s="62"/>
      <c r="EA592" s="62"/>
      <c r="EB592" s="62"/>
      <c r="EC592" s="62"/>
      <c r="ED592" s="62"/>
      <c r="EE592" s="62"/>
      <c r="EF592" s="62"/>
      <c r="EG592" s="62"/>
      <c r="EH592" s="62"/>
      <c r="EI592" s="62"/>
      <c r="EJ592" s="62"/>
      <c r="EK592" s="62">
        <v>0</v>
      </c>
      <c r="EL592" s="62">
        <v>0</v>
      </c>
      <c r="EM592" s="62">
        <v>0</v>
      </c>
      <c r="EN592" s="62">
        <v>0</v>
      </c>
      <c r="EO592" s="62">
        <v>0</v>
      </c>
      <c r="EP592" s="62"/>
      <c r="EQ592" s="62"/>
      <c r="ER592" s="62"/>
      <c r="ES592" s="62"/>
      <c r="ET592" s="62"/>
      <c r="EU592" s="62"/>
      <c r="EV592" s="62"/>
      <c r="EW592" s="62"/>
      <c r="EX592" s="62"/>
      <c r="EY592" s="62"/>
      <c r="EZ592" s="62"/>
      <c r="FA592" s="62"/>
      <c r="FB592" s="62"/>
      <c r="FC592" s="62"/>
      <c r="FD592" s="62"/>
      <c r="FE592" s="62"/>
      <c r="FF592" s="62"/>
      <c r="FG592" s="62"/>
      <c r="FH592" s="62"/>
      <c r="FI592" s="62"/>
      <c r="FJ592" s="62"/>
      <c r="FK592" s="62"/>
      <c r="FL592" s="76"/>
      <c r="FM592" s="76"/>
      <c r="FN592" s="76"/>
      <c r="FO592" s="76"/>
      <c r="FP592" s="76"/>
      <c r="FQ592" s="76"/>
      <c r="FR592" s="76"/>
      <c r="FS592" s="76"/>
      <c r="FT592" s="76"/>
      <c r="FU592" s="76"/>
      <c r="FV592" s="76"/>
      <c r="FW592" s="76"/>
      <c r="FX592" s="76"/>
      <c r="FY592" s="76"/>
      <c r="FZ592" s="76"/>
      <c r="GA592" s="76"/>
      <c r="GB592" s="76"/>
      <c r="GC592" s="62"/>
      <c r="GD592" s="62"/>
      <c r="GE592" s="62"/>
      <c r="GF592" s="62"/>
      <c r="GG592" s="62"/>
      <c r="GH592" s="62"/>
      <c r="GI592" s="62"/>
      <c r="GJ592" s="62"/>
      <c r="GK592" s="62"/>
      <c r="GL592" s="62"/>
      <c r="GM592" s="62"/>
      <c r="GN592" s="62"/>
      <c r="GO592" s="62"/>
      <c r="GP592" s="62"/>
      <c r="GQ592" s="62"/>
      <c r="GR592" s="62"/>
      <c r="GS592" s="62"/>
      <c r="GT592" s="62"/>
      <c r="GU592" s="62"/>
      <c r="GV592" s="62"/>
      <c r="GW592" s="62"/>
      <c r="GX592" s="62"/>
      <c r="GY592" s="62"/>
      <c r="GZ592" s="62"/>
      <c r="HA592" s="62"/>
      <c r="HB592" s="62"/>
      <c r="HC592" s="62"/>
      <c r="HD592" s="62"/>
      <c r="HE592" s="62"/>
      <c r="HF592" s="62"/>
      <c r="HG592" s="62"/>
      <c r="HH592" s="62"/>
      <c r="HI592" s="62"/>
      <c r="HJ592" s="62"/>
      <c r="HK592" s="62"/>
      <c r="HL592" s="62"/>
      <c r="HM592" s="62"/>
      <c r="HN592" s="62"/>
      <c r="HO592" s="62"/>
      <c r="HP592" s="62"/>
      <c r="HQ592" s="62"/>
      <c r="HR592" s="62"/>
    </row>
    <row r="593" spans="32:226" s="43" customFormat="1">
      <c r="AF593" s="54"/>
      <c r="AS593" s="62"/>
      <c r="AT593" s="62"/>
      <c r="AU593" s="62"/>
      <c r="AV593" s="62"/>
      <c r="AW593" s="62"/>
      <c r="AX593" s="62"/>
      <c r="AY593" s="62"/>
      <c r="AZ593" s="62"/>
      <c r="BA593" s="62"/>
      <c r="BB593" s="62"/>
      <c r="BC593" s="62"/>
      <c r="BD593" s="62"/>
      <c r="BE593" s="62"/>
      <c r="BF593" s="62"/>
      <c r="BG593" s="62"/>
      <c r="BH593" s="62"/>
      <c r="BI593" s="62"/>
      <c r="BJ593" s="62"/>
      <c r="BK593" s="62"/>
      <c r="BL593" s="62"/>
      <c r="BM593" s="62"/>
      <c r="BN593" s="62"/>
      <c r="BO593" s="62"/>
      <c r="BP593" s="62"/>
      <c r="BQ593" s="62"/>
      <c r="BR593" s="62"/>
      <c r="BS593" s="62"/>
      <c r="BT593" s="62"/>
      <c r="BU593" s="62"/>
      <c r="BV593" s="62"/>
      <c r="BW593" s="62"/>
      <c r="BX593" s="62"/>
      <c r="BY593" s="62"/>
      <c r="BZ593" s="62"/>
      <c r="CA593" s="62"/>
      <c r="CB593" s="62"/>
      <c r="CC593" s="62"/>
      <c r="CD593" s="62"/>
      <c r="CE593" s="62"/>
      <c r="CF593" s="62"/>
      <c r="CG593" s="62"/>
      <c r="CH593" s="62"/>
      <c r="CI593" s="62"/>
      <c r="CJ593" s="62"/>
      <c r="CK593" s="62"/>
      <c r="CL593" s="62"/>
      <c r="CM593" s="62"/>
      <c r="CN593" s="62"/>
      <c r="CO593" s="62"/>
      <c r="CP593" s="62"/>
      <c r="CQ593" s="62"/>
      <c r="CR593" s="62"/>
      <c r="CS593" s="62"/>
      <c r="CT593" s="62"/>
      <c r="CU593" s="62"/>
      <c r="CV593" s="62"/>
      <c r="CW593" s="62"/>
      <c r="CX593" s="62"/>
      <c r="CY593" s="62"/>
      <c r="CZ593" s="62"/>
      <c r="DA593" s="62"/>
      <c r="DB593" s="62"/>
      <c r="DC593" s="62"/>
      <c r="DD593" s="62"/>
      <c r="DE593" s="62"/>
      <c r="DF593" s="62"/>
      <c r="DG593" s="62"/>
      <c r="DH593" s="62"/>
      <c r="DI593" s="62"/>
      <c r="DJ593" s="62"/>
      <c r="DK593" s="62"/>
      <c r="DL593" s="62"/>
      <c r="DM593" s="62"/>
      <c r="DN593" s="62"/>
      <c r="DO593" s="62"/>
      <c r="DP593" s="62"/>
      <c r="DQ593" s="62"/>
      <c r="DR593" s="62"/>
      <c r="DS593" s="62"/>
      <c r="DT593" s="62"/>
      <c r="DU593" s="62"/>
      <c r="DV593" s="62"/>
      <c r="DW593" s="62"/>
      <c r="DX593" s="62"/>
      <c r="DY593" s="62"/>
      <c r="DZ593" s="62"/>
      <c r="EA593" s="62"/>
      <c r="EB593" s="62"/>
      <c r="EC593" s="62"/>
      <c r="ED593" s="62"/>
      <c r="EE593" s="62"/>
      <c r="EF593" s="62"/>
      <c r="EG593" s="62"/>
      <c r="EH593" s="62"/>
      <c r="EI593" s="62"/>
      <c r="EJ593" s="62"/>
      <c r="EK593" s="62">
        <v>0</v>
      </c>
      <c r="EL593" s="62">
        <v>0</v>
      </c>
      <c r="EM593" s="62">
        <v>0</v>
      </c>
      <c r="EN593" s="62">
        <v>0</v>
      </c>
      <c r="EO593" s="62">
        <v>0</v>
      </c>
      <c r="EP593" s="62"/>
      <c r="EQ593" s="62"/>
      <c r="ER593" s="62"/>
      <c r="ES593" s="62"/>
      <c r="ET593" s="62"/>
      <c r="EU593" s="62"/>
      <c r="EV593" s="62"/>
      <c r="EW593" s="62"/>
      <c r="EX593" s="62"/>
      <c r="EY593" s="62"/>
      <c r="EZ593" s="62"/>
      <c r="FA593" s="62"/>
      <c r="FB593" s="62"/>
      <c r="FC593" s="62"/>
      <c r="FD593" s="62"/>
      <c r="FE593" s="62"/>
      <c r="FF593" s="62"/>
      <c r="FG593" s="62"/>
      <c r="FH593" s="62"/>
      <c r="FI593" s="62"/>
      <c r="FJ593" s="62"/>
      <c r="FK593" s="62"/>
      <c r="FL593" s="76"/>
      <c r="FM593" s="76"/>
      <c r="FN593" s="76"/>
      <c r="FO593" s="76"/>
      <c r="FP593" s="76"/>
      <c r="FQ593" s="76"/>
      <c r="FR593" s="76"/>
      <c r="FS593" s="76"/>
      <c r="FT593" s="76"/>
      <c r="FU593" s="76"/>
      <c r="FV593" s="76"/>
      <c r="FW593" s="76"/>
      <c r="FX593" s="76"/>
      <c r="FY593" s="76"/>
      <c r="FZ593" s="76"/>
      <c r="GA593" s="76"/>
      <c r="GB593" s="76"/>
      <c r="GC593" s="62"/>
      <c r="GD593" s="62"/>
      <c r="GE593" s="62"/>
      <c r="GF593" s="62"/>
      <c r="GG593" s="62"/>
      <c r="GH593" s="62"/>
      <c r="GI593" s="62"/>
      <c r="GJ593" s="62"/>
      <c r="GK593" s="62"/>
      <c r="GL593" s="62"/>
      <c r="GM593" s="62"/>
      <c r="GN593" s="62"/>
      <c r="GO593" s="62"/>
      <c r="GP593" s="62"/>
      <c r="GQ593" s="62"/>
      <c r="GR593" s="62"/>
      <c r="GS593" s="62"/>
      <c r="GT593" s="62"/>
      <c r="GU593" s="62"/>
      <c r="GV593" s="62"/>
      <c r="GW593" s="62"/>
      <c r="GX593" s="62"/>
      <c r="GY593" s="62"/>
      <c r="GZ593" s="62"/>
      <c r="HA593" s="62"/>
      <c r="HB593" s="62"/>
      <c r="HC593" s="62"/>
      <c r="HD593" s="62"/>
      <c r="HE593" s="62"/>
      <c r="HF593" s="62"/>
      <c r="HG593" s="62"/>
      <c r="HH593" s="62"/>
      <c r="HI593" s="62"/>
      <c r="HJ593" s="62"/>
      <c r="HK593" s="62"/>
      <c r="HL593" s="62"/>
      <c r="HM593" s="62"/>
      <c r="HN593" s="62"/>
      <c r="HO593" s="62"/>
      <c r="HP593" s="62"/>
      <c r="HQ593" s="62"/>
      <c r="HR593" s="62"/>
    </row>
    <row r="594" spans="32:226" s="43" customFormat="1">
      <c r="AF594" s="54"/>
      <c r="AS594" s="62"/>
      <c r="AT594" s="62"/>
      <c r="AU594" s="62"/>
      <c r="AV594" s="62"/>
      <c r="AW594" s="62"/>
      <c r="AX594" s="62"/>
      <c r="AY594" s="62"/>
      <c r="AZ594" s="62"/>
      <c r="BA594" s="62"/>
      <c r="BB594" s="62"/>
      <c r="BC594" s="62"/>
      <c r="BD594" s="62"/>
      <c r="BE594" s="62"/>
      <c r="BF594" s="62"/>
      <c r="BG594" s="62"/>
      <c r="BH594" s="62"/>
      <c r="BI594" s="62"/>
      <c r="BJ594" s="62"/>
      <c r="BK594" s="62"/>
      <c r="BL594" s="62"/>
      <c r="BM594" s="62"/>
      <c r="BN594" s="62"/>
      <c r="BO594" s="62"/>
      <c r="BP594" s="62"/>
      <c r="BQ594" s="62"/>
      <c r="BR594" s="62"/>
      <c r="BS594" s="62"/>
      <c r="BT594" s="62"/>
      <c r="BU594" s="62"/>
      <c r="BV594" s="62"/>
      <c r="BW594" s="62"/>
      <c r="BX594" s="62"/>
      <c r="BY594" s="62"/>
      <c r="BZ594" s="62"/>
      <c r="CA594" s="62"/>
      <c r="CB594" s="62"/>
      <c r="CC594" s="62"/>
      <c r="CD594" s="62"/>
      <c r="CE594" s="62"/>
      <c r="CF594" s="62"/>
      <c r="CG594" s="62"/>
      <c r="CH594" s="62"/>
      <c r="CI594" s="62"/>
      <c r="CJ594" s="62"/>
      <c r="CK594" s="62"/>
      <c r="CL594" s="62"/>
      <c r="CM594" s="62"/>
      <c r="CN594" s="62"/>
      <c r="CO594" s="62"/>
      <c r="CP594" s="62"/>
      <c r="CQ594" s="62"/>
      <c r="CR594" s="62"/>
      <c r="CS594" s="62"/>
      <c r="CT594" s="62"/>
      <c r="CU594" s="62"/>
      <c r="CV594" s="62"/>
      <c r="CW594" s="62"/>
      <c r="CX594" s="62"/>
      <c r="CY594" s="62"/>
      <c r="CZ594" s="62"/>
      <c r="DA594" s="62"/>
      <c r="DB594" s="62"/>
      <c r="DC594" s="62"/>
      <c r="DD594" s="62"/>
      <c r="DE594" s="62"/>
      <c r="DF594" s="62"/>
      <c r="DG594" s="62"/>
      <c r="DH594" s="62"/>
      <c r="DI594" s="62"/>
      <c r="DJ594" s="62"/>
      <c r="DK594" s="62"/>
      <c r="DL594" s="62"/>
      <c r="DM594" s="62"/>
      <c r="DN594" s="62"/>
      <c r="DO594" s="62"/>
      <c r="DP594" s="62"/>
      <c r="DQ594" s="62"/>
      <c r="DR594" s="62"/>
      <c r="DS594" s="62"/>
      <c r="DT594" s="62"/>
      <c r="DU594" s="62"/>
      <c r="DV594" s="62"/>
      <c r="DW594" s="62"/>
      <c r="DX594" s="62"/>
      <c r="DY594" s="62"/>
      <c r="DZ594" s="62"/>
      <c r="EA594" s="62"/>
      <c r="EB594" s="62"/>
      <c r="EC594" s="62"/>
      <c r="ED594" s="62"/>
      <c r="EE594" s="62"/>
      <c r="EF594" s="62"/>
      <c r="EG594" s="62"/>
      <c r="EH594" s="62"/>
      <c r="EI594" s="62"/>
      <c r="EJ594" s="62"/>
      <c r="EK594" s="62">
        <v>0</v>
      </c>
      <c r="EL594" s="62">
        <v>0</v>
      </c>
      <c r="EM594" s="62">
        <v>0</v>
      </c>
      <c r="EN594" s="62">
        <v>0</v>
      </c>
      <c r="EO594" s="62">
        <v>0</v>
      </c>
      <c r="EP594" s="62"/>
      <c r="EQ594" s="62"/>
      <c r="ER594" s="62"/>
      <c r="ES594" s="62"/>
      <c r="ET594" s="62"/>
      <c r="EU594" s="62"/>
      <c r="EV594" s="62"/>
      <c r="EW594" s="62"/>
      <c r="EX594" s="62"/>
      <c r="EY594" s="62"/>
      <c r="EZ594" s="62"/>
      <c r="FA594" s="62"/>
      <c r="FB594" s="62"/>
      <c r="FC594" s="62"/>
      <c r="FD594" s="62"/>
      <c r="FE594" s="62"/>
      <c r="FF594" s="62"/>
      <c r="FG594" s="62"/>
      <c r="FH594" s="62"/>
      <c r="FI594" s="62"/>
      <c r="FJ594" s="62"/>
      <c r="FK594" s="62"/>
      <c r="FL594" s="76"/>
      <c r="FM594" s="76"/>
      <c r="FN594" s="76"/>
      <c r="FO594" s="76"/>
      <c r="FP594" s="76"/>
      <c r="FQ594" s="76"/>
      <c r="FR594" s="76"/>
      <c r="FS594" s="76"/>
      <c r="FT594" s="76"/>
      <c r="FU594" s="76"/>
      <c r="FV594" s="76"/>
      <c r="FW594" s="76"/>
      <c r="FX594" s="76"/>
      <c r="FY594" s="76"/>
      <c r="FZ594" s="76"/>
      <c r="GA594" s="76"/>
      <c r="GB594" s="76"/>
      <c r="GC594" s="62"/>
      <c r="GD594" s="62"/>
      <c r="GE594" s="62"/>
      <c r="GF594" s="62"/>
      <c r="GG594" s="62"/>
      <c r="GH594" s="62"/>
      <c r="GI594" s="62"/>
      <c r="GJ594" s="62"/>
      <c r="GK594" s="62"/>
      <c r="GL594" s="62"/>
      <c r="GM594" s="62"/>
      <c r="GN594" s="62"/>
      <c r="GO594" s="62"/>
      <c r="GP594" s="62"/>
      <c r="GQ594" s="62"/>
      <c r="GR594" s="62"/>
      <c r="GS594" s="62"/>
      <c r="GT594" s="62"/>
      <c r="GU594" s="62"/>
      <c r="GV594" s="62"/>
      <c r="GW594" s="62"/>
      <c r="GX594" s="62"/>
      <c r="GY594" s="62"/>
      <c r="GZ594" s="62"/>
      <c r="HA594" s="62"/>
      <c r="HB594" s="62"/>
      <c r="HC594" s="62"/>
      <c r="HD594" s="62"/>
      <c r="HE594" s="62"/>
      <c r="HF594" s="62"/>
      <c r="HG594" s="62"/>
      <c r="HH594" s="62"/>
      <c r="HI594" s="62"/>
      <c r="HJ594" s="62"/>
      <c r="HK594" s="62"/>
      <c r="HL594" s="62"/>
      <c r="HM594" s="62"/>
      <c r="HN594" s="62"/>
      <c r="HO594" s="62"/>
      <c r="HP594" s="62"/>
      <c r="HQ594" s="62"/>
      <c r="HR594" s="62"/>
    </row>
    <row r="595" spans="32:226" s="43" customFormat="1">
      <c r="AF595" s="54"/>
      <c r="AS595" s="62"/>
      <c r="AT595" s="62"/>
      <c r="AU595" s="62"/>
      <c r="AV595" s="62"/>
      <c r="AW595" s="62"/>
      <c r="AX595" s="62"/>
      <c r="AY595" s="62"/>
      <c r="AZ595" s="62"/>
      <c r="BA595" s="62"/>
      <c r="BB595" s="62"/>
      <c r="BC595" s="62"/>
      <c r="BD595" s="62"/>
      <c r="BE595" s="62"/>
      <c r="BF595" s="62"/>
      <c r="BG595" s="62"/>
      <c r="BH595" s="62"/>
      <c r="BI595" s="62"/>
      <c r="BJ595" s="62"/>
      <c r="BK595" s="62"/>
      <c r="BL595" s="62"/>
      <c r="BM595" s="62"/>
      <c r="BN595" s="62"/>
      <c r="BO595" s="62"/>
      <c r="BP595" s="62"/>
      <c r="BQ595" s="62"/>
      <c r="BR595" s="62"/>
      <c r="BS595" s="62"/>
      <c r="BT595" s="62"/>
      <c r="BU595" s="62"/>
      <c r="BV595" s="62"/>
      <c r="BW595" s="62"/>
      <c r="BX595" s="62"/>
      <c r="BY595" s="62"/>
      <c r="BZ595" s="62"/>
      <c r="CA595" s="62"/>
      <c r="CB595" s="62"/>
      <c r="CC595" s="62"/>
      <c r="CD595" s="62"/>
      <c r="CE595" s="62"/>
      <c r="CF595" s="62"/>
      <c r="CG595" s="62"/>
      <c r="CH595" s="62"/>
      <c r="CI595" s="62"/>
      <c r="CJ595" s="62"/>
      <c r="CK595" s="62"/>
      <c r="CL595" s="62"/>
      <c r="CM595" s="62"/>
      <c r="CN595" s="62"/>
      <c r="CO595" s="62"/>
      <c r="CP595" s="62"/>
      <c r="CQ595" s="62"/>
      <c r="CR595" s="62"/>
      <c r="CS595" s="62"/>
      <c r="CT595" s="62"/>
      <c r="CU595" s="62"/>
      <c r="CV595" s="62"/>
      <c r="CW595" s="62"/>
      <c r="CX595" s="62"/>
      <c r="CY595" s="62"/>
      <c r="CZ595" s="62"/>
      <c r="DA595" s="62"/>
      <c r="DB595" s="62"/>
      <c r="DC595" s="62"/>
      <c r="DD595" s="62"/>
      <c r="DE595" s="62"/>
      <c r="DF595" s="62"/>
      <c r="DG595" s="62"/>
      <c r="DH595" s="62"/>
      <c r="DI595" s="62"/>
      <c r="DJ595" s="62"/>
      <c r="DK595" s="62"/>
      <c r="DL595" s="62"/>
      <c r="DM595" s="62"/>
      <c r="DN595" s="62"/>
      <c r="DO595" s="62"/>
      <c r="DP595" s="62"/>
      <c r="DQ595" s="62"/>
      <c r="DR595" s="62"/>
      <c r="DS595" s="62"/>
      <c r="DT595" s="62"/>
      <c r="DU595" s="62"/>
      <c r="DV595" s="62"/>
      <c r="DW595" s="62"/>
      <c r="DX595" s="62"/>
      <c r="DY595" s="62"/>
      <c r="DZ595" s="62"/>
      <c r="EA595" s="62"/>
      <c r="EB595" s="62"/>
      <c r="EC595" s="62"/>
      <c r="ED595" s="62"/>
      <c r="EE595" s="62"/>
      <c r="EF595" s="62"/>
      <c r="EG595" s="62"/>
      <c r="EH595" s="62"/>
      <c r="EI595" s="62"/>
      <c r="EJ595" s="62"/>
      <c r="EK595" s="62">
        <v>0</v>
      </c>
      <c r="EL595" s="62">
        <v>0</v>
      </c>
      <c r="EM595" s="62">
        <v>0</v>
      </c>
      <c r="EN595" s="62">
        <v>0</v>
      </c>
      <c r="EO595" s="62">
        <v>0</v>
      </c>
      <c r="EP595" s="62"/>
      <c r="EQ595" s="62"/>
      <c r="ER595" s="62"/>
      <c r="ES595" s="62"/>
      <c r="ET595" s="62"/>
      <c r="EU595" s="62"/>
      <c r="EV595" s="62"/>
      <c r="EW595" s="62"/>
      <c r="EX595" s="62"/>
      <c r="EY595" s="62"/>
      <c r="EZ595" s="62"/>
      <c r="FA595" s="62"/>
      <c r="FB595" s="62"/>
      <c r="FC595" s="62"/>
      <c r="FD595" s="62"/>
      <c r="FE595" s="62"/>
      <c r="FF595" s="62"/>
      <c r="FG595" s="62"/>
      <c r="FH595" s="62"/>
      <c r="FI595" s="62"/>
      <c r="FJ595" s="62"/>
      <c r="FK595" s="62"/>
      <c r="FL595" s="76"/>
      <c r="FM595" s="76"/>
      <c r="FN595" s="76"/>
      <c r="FO595" s="76"/>
      <c r="FP595" s="76"/>
      <c r="FQ595" s="76"/>
      <c r="FR595" s="76"/>
      <c r="FS595" s="76"/>
      <c r="FT595" s="76"/>
      <c r="FU595" s="76"/>
      <c r="FV595" s="76"/>
      <c r="FW595" s="76"/>
      <c r="FX595" s="76"/>
      <c r="FY595" s="76"/>
      <c r="FZ595" s="76"/>
      <c r="GA595" s="76"/>
      <c r="GB595" s="76"/>
      <c r="GC595" s="62"/>
      <c r="GD595" s="62"/>
      <c r="GE595" s="62"/>
      <c r="GF595" s="62"/>
      <c r="GG595" s="62"/>
      <c r="GH595" s="62"/>
      <c r="GI595" s="62"/>
      <c r="GJ595" s="62"/>
      <c r="GK595" s="62"/>
      <c r="GL595" s="62"/>
      <c r="GM595" s="62"/>
      <c r="GN595" s="62"/>
      <c r="GO595" s="62"/>
      <c r="GP595" s="62"/>
      <c r="GQ595" s="62"/>
      <c r="GR595" s="62"/>
      <c r="GS595" s="62"/>
      <c r="GT595" s="62"/>
      <c r="GU595" s="62"/>
      <c r="GV595" s="62"/>
      <c r="GW595" s="62"/>
      <c r="GX595" s="62"/>
      <c r="GY595" s="62"/>
      <c r="GZ595" s="62"/>
      <c r="HA595" s="62"/>
      <c r="HB595" s="62"/>
      <c r="HC595" s="62"/>
      <c r="HD595" s="62"/>
      <c r="HE595" s="62"/>
      <c r="HF595" s="62"/>
      <c r="HG595" s="62"/>
      <c r="HH595" s="62"/>
      <c r="HI595" s="62"/>
      <c r="HJ595" s="62"/>
      <c r="HK595" s="62"/>
      <c r="HL595" s="62"/>
      <c r="HM595" s="62"/>
      <c r="HN595" s="62"/>
      <c r="HO595" s="62"/>
      <c r="HP595" s="62"/>
      <c r="HQ595" s="62"/>
      <c r="HR595" s="62"/>
    </row>
    <row r="596" spans="32:226" s="43" customFormat="1">
      <c r="AF596" s="54"/>
      <c r="AS596" s="62"/>
      <c r="AT596" s="62"/>
      <c r="AU596" s="62"/>
      <c r="AV596" s="62"/>
      <c r="AW596" s="62"/>
      <c r="AX596" s="62"/>
      <c r="AY596" s="62"/>
      <c r="AZ596" s="62"/>
      <c r="BA596" s="62"/>
      <c r="BB596" s="62"/>
      <c r="BC596" s="62"/>
      <c r="BD596" s="62"/>
      <c r="BE596" s="62"/>
      <c r="BF596" s="62"/>
      <c r="BG596" s="62"/>
      <c r="BH596" s="62"/>
      <c r="BI596" s="62"/>
      <c r="BJ596" s="62"/>
      <c r="BK596" s="62"/>
      <c r="BL596" s="62"/>
      <c r="BM596" s="62"/>
      <c r="BN596" s="62"/>
      <c r="BO596" s="62"/>
      <c r="BP596" s="62"/>
      <c r="BQ596" s="62"/>
      <c r="BR596" s="62"/>
      <c r="BS596" s="62"/>
      <c r="BT596" s="62"/>
      <c r="BU596" s="62"/>
      <c r="BV596" s="62"/>
      <c r="BW596" s="62"/>
      <c r="BX596" s="62"/>
      <c r="BY596" s="62"/>
      <c r="BZ596" s="62"/>
      <c r="CA596" s="62"/>
      <c r="CB596" s="62"/>
      <c r="CC596" s="62"/>
      <c r="CD596" s="62"/>
      <c r="CE596" s="62"/>
      <c r="CF596" s="62"/>
      <c r="CG596" s="62"/>
      <c r="CH596" s="62"/>
      <c r="CI596" s="62"/>
      <c r="CJ596" s="62"/>
      <c r="CK596" s="62"/>
      <c r="CL596" s="62"/>
      <c r="CM596" s="62"/>
      <c r="CN596" s="62"/>
      <c r="CO596" s="62"/>
      <c r="CP596" s="62"/>
      <c r="CQ596" s="62"/>
      <c r="CR596" s="62"/>
      <c r="CS596" s="62"/>
      <c r="CT596" s="62"/>
      <c r="CU596" s="62"/>
      <c r="CV596" s="62"/>
      <c r="CW596" s="62"/>
      <c r="CX596" s="62"/>
      <c r="CY596" s="62"/>
      <c r="CZ596" s="62"/>
      <c r="DA596" s="62"/>
      <c r="DB596" s="62"/>
      <c r="DC596" s="62"/>
      <c r="DD596" s="62"/>
      <c r="DE596" s="62"/>
      <c r="DF596" s="62"/>
      <c r="DG596" s="62"/>
      <c r="DH596" s="62"/>
      <c r="DI596" s="62"/>
      <c r="DJ596" s="62"/>
      <c r="DK596" s="62"/>
      <c r="DL596" s="62"/>
      <c r="DM596" s="62"/>
      <c r="DN596" s="62"/>
      <c r="DO596" s="62"/>
      <c r="DP596" s="62"/>
      <c r="DQ596" s="62"/>
      <c r="DR596" s="62"/>
      <c r="DS596" s="62"/>
      <c r="DT596" s="62"/>
      <c r="DU596" s="62"/>
      <c r="DV596" s="62"/>
      <c r="DW596" s="62"/>
      <c r="DX596" s="62"/>
      <c r="DY596" s="62"/>
      <c r="DZ596" s="62"/>
      <c r="EA596" s="62"/>
      <c r="EB596" s="62"/>
      <c r="EC596" s="62"/>
      <c r="ED596" s="62"/>
      <c r="EE596" s="62"/>
      <c r="EF596" s="62"/>
      <c r="EG596" s="62"/>
      <c r="EH596" s="62"/>
      <c r="EI596" s="62"/>
      <c r="EJ596" s="62"/>
      <c r="EK596" s="62">
        <v>0</v>
      </c>
      <c r="EL596" s="62">
        <v>0</v>
      </c>
      <c r="EM596" s="62">
        <v>0</v>
      </c>
      <c r="EN596" s="62">
        <v>0</v>
      </c>
      <c r="EO596" s="62">
        <v>0</v>
      </c>
      <c r="EP596" s="62"/>
      <c r="EQ596" s="62"/>
      <c r="ER596" s="62"/>
      <c r="ES596" s="62"/>
      <c r="ET596" s="62"/>
      <c r="EU596" s="62"/>
      <c r="EV596" s="62"/>
      <c r="EW596" s="62"/>
      <c r="EX596" s="62"/>
      <c r="EY596" s="62"/>
      <c r="EZ596" s="62"/>
      <c r="FA596" s="62"/>
      <c r="FB596" s="62"/>
      <c r="FC596" s="62"/>
      <c r="FD596" s="62"/>
      <c r="FE596" s="62"/>
      <c r="FF596" s="62"/>
      <c r="FG596" s="62"/>
      <c r="FH596" s="62"/>
      <c r="FI596" s="62"/>
      <c r="FJ596" s="62"/>
      <c r="FK596" s="62"/>
      <c r="FL596" s="76"/>
      <c r="FM596" s="76"/>
      <c r="FN596" s="76"/>
      <c r="FO596" s="76"/>
      <c r="FP596" s="76"/>
      <c r="FQ596" s="76"/>
      <c r="FR596" s="76"/>
      <c r="FS596" s="76"/>
      <c r="FT596" s="76"/>
      <c r="FU596" s="76"/>
      <c r="FV596" s="76"/>
      <c r="FW596" s="76"/>
      <c r="FX596" s="76"/>
      <c r="FY596" s="76"/>
      <c r="FZ596" s="76"/>
      <c r="GA596" s="76"/>
      <c r="GB596" s="76"/>
      <c r="GC596" s="62"/>
      <c r="GD596" s="62"/>
      <c r="GE596" s="62"/>
      <c r="GF596" s="62"/>
      <c r="GG596" s="62"/>
      <c r="GH596" s="62"/>
      <c r="GI596" s="62"/>
      <c r="GJ596" s="62"/>
      <c r="GK596" s="62"/>
      <c r="GL596" s="62"/>
      <c r="GM596" s="62"/>
      <c r="GN596" s="62"/>
      <c r="GO596" s="62"/>
      <c r="GP596" s="62"/>
      <c r="GQ596" s="62"/>
      <c r="GR596" s="62"/>
      <c r="GS596" s="62"/>
      <c r="GT596" s="62"/>
      <c r="GU596" s="62"/>
      <c r="GV596" s="62"/>
      <c r="GW596" s="62"/>
      <c r="GX596" s="62"/>
      <c r="GY596" s="62"/>
      <c r="GZ596" s="62"/>
      <c r="HA596" s="62"/>
      <c r="HB596" s="62"/>
      <c r="HC596" s="62"/>
      <c r="HD596" s="62"/>
      <c r="HE596" s="62"/>
      <c r="HF596" s="62"/>
      <c r="HG596" s="62"/>
      <c r="HH596" s="62"/>
      <c r="HI596" s="62"/>
      <c r="HJ596" s="62"/>
      <c r="HK596" s="62"/>
      <c r="HL596" s="62"/>
      <c r="HM596" s="62"/>
      <c r="HN596" s="62"/>
      <c r="HO596" s="62"/>
      <c r="HP596" s="62"/>
      <c r="HQ596" s="62"/>
      <c r="HR596" s="62"/>
    </row>
    <row r="597" spans="32:226" s="43" customFormat="1">
      <c r="AF597" s="54"/>
      <c r="AS597" s="62"/>
      <c r="AT597" s="62"/>
      <c r="AU597" s="62"/>
      <c r="AV597" s="62"/>
      <c r="AW597" s="62"/>
      <c r="AX597" s="62"/>
      <c r="AY597" s="62"/>
      <c r="AZ597" s="62"/>
      <c r="BA597" s="62"/>
      <c r="BB597" s="62"/>
      <c r="BC597" s="62"/>
      <c r="BD597" s="62"/>
      <c r="BE597" s="62"/>
      <c r="BF597" s="62"/>
      <c r="BG597" s="62"/>
      <c r="BH597" s="62"/>
      <c r="BI597" s="62"/>
      <c r="BJ597" s="62"/>
      <c r="BK597" s="62"/>
      <c r="BL597" s="62"/>
      <c r="BM597" s="62"/>
      <c r="BN597" s="62"/>
      <c r="BO597" s="62"/>
      <c r="BP597" s="62"/>
      <c r="BQ597" s="62"/>
      <c r="BR597" s="62"/>
      <c r="BS597" s="62"/>
      <c r="BT597" s="62"/>
      <c r="BU597" s="62"/>
      <c r="BV597" s="62"/>
      <c r="BW597" s="62"/>
      <c r="BX597" s="62"/>
      <c r="BY597" s="62"/>
      <c r="BZ597" s="62"/>
      <c r="CA597" s="62"/>
      <c r="CB597" s="62"/>
      <c r="CC597" s="62"/>
      <c r="CD597" s="62"/>
      <c r="CE597" s="62"/>
      <c r="CF597" s="62"/>
      <c r="CG597" s="62"/>
      <c r="CH597" s="62"/>
      <c r="CI597" s="62"/>
      <c r="CJ597" s="62"/>
      <c r="CK597" s="62"/>
      <c r="CL597" s="62"/>
      <c r="CM597" s="62"/>
      <c r="CN597" s="62"/>
      <c r="CO597" s="62"/>
      <c r="CP597" s="62"/>
      <c r="CQ597" s="62"/>
      <c r="CR597" s="62"/>
      <c r="CS597" s="62"/>
      <c r="CT597" s="62"/>
      <c r="CU597" s="62"/>
      <c r="CV597" s="62"/>
      <c r="CW597" s="62"/>
      <c r="CX597" s="62"/>
      <c r="CY597" s="62"/>
      <c r="CZ597" s="62"/>
      <c r="DA597" s="62"/>
      <c r="DB597" s="62"/>
      <c r="DC597" s="62"/>
      <c r="DD597" s="62"/>
      <c r="DE597" s="62"/>
      <c r="DF597" s="62"/>
      <c r="DG597" s="62"/>
      <c r="DH597" s="62"/>
      <c r="DI597" s="62"/>
      <c r="DJ597" s="62"/>
      <c r="DK597" s="62"/>
      <c r="DL597" s="62"/>
      <c r="DM597" s="62"/>
      <c r="DN597" s="62"/>
      <c r="DO597" s="62"/>
      <c r="DP597" s="62"/>
      <c r="DQ597" s="62"/>
      <c r="DR597" s="62"/>
      <c r="DS597" s="62"/>
      <c r="DT597" s="62"/>
      <c r="DU597" s="62"/>
      <c r="DV597" s="62"/>
      <c r="DW597" s="62"/>
      <c r="DX597" s="62"/>
      <c r="DY597" s="62"/>
      <c r="DZ597" s="62"/>
      <c r="EA597" s="62"/>
      <c r="EB597" s="62"/>
      <c r="EC597" s="62"/>
      <c r="ED597" s="62"/>
      <c r="EE597" s="62"/>
      <c r="EF597" s="62"/>
      <c r="EG597" s="62"/>
      <c r="EH597" s="62"/>
      <c r="EI597" s="62"/>
      <c r="EJ597" s="62"/>
      <c r="EK597" s="62">
        <v>0</v>
      </c>
      <c r="EL597" s="62">
        <v>0</v>
      </c>
      <c r="EM597" s="62">
        <v>0</v>
      </c>
      <c r="EN597" s="62">
        <v>0</v>
      </c>
      <c r="EO597" s="62">
        <v>0</v>
      </c>
      <c r="EP597" s="62"/>
      <c r="EQ597" s="62"/>
      <c r="ER597" s="62"/>
      <c r="ES597" s="62"/>
      <c r="ET597" s="62"/>
      <c r="EU597" s="62"/>
      <c r="EV597" s="62"/>
      <c r="EW597" s="62"/>
      <c r="EX597" s="62"/>
      <c r="EY597" s="62"/>
      <c r="EZ597" s="62"/>
      <c r="FA597" s="62"/>
      <c r="FB597" s="62"/>
      <c r="FC597" s="62"/>
      <c r="FD597" s="62"/>
      <c r="FE597" s="62"/>
      <c r="FF597" s="62"/>
      <c r="FG597" s="62"/>
      <c r="FH597" s="62"/>
      <c r="FI597" s="62"/>
      <c r="FJ597" s="62"/>
      <c r="FK597" s="62"/>
      <c r="FL597" s="76"/>
      <c r="FM597" s="76"/>
      <c r="FN597" s="76"/>
      <c r="FO597" s="76"/>
      <c r="FP597" s="76"/>
      <c r="FQ597" s="76"/>
      <c r="FR597" s="76"/>
      <c r="FS597" s="76"/>
      <c r="FT597" s="76"/>
      <c r="FU597" s="76"/>
      <c r="FV597" s="76"/>
      <c r="FW597" s="76"/>
      <c r="FX597" s="76"/>
      <c r="FY597" s="76"/>
      <c r="FZ597" s="76"/>
      <c r="GA597" s="76"/>
      <c r="GB597" s="76"/>
      <c r="GC597" s="62"/>
      <c r="GD597" s="62"/>
      <c r="GE597" s="62"/>
      <c r="GF597" s="62"/>
      <c r="GG597" s="62"/>
      <c r="GH597" s="62"/>
      <c r="GI597" s="62"/>
      <c r="GJ597" s="62"/>
      <c r="GK597" s="62"/>
      <c r="GL597" s="62"/>
      <c r="GM597" s="62"/>
      <c r="GN597" s="62"/>
      <c r="GO597" s="62"/>
      <c r="GP597" s="62"/>
      <c r="GQ597" s="62"/>
      <c r="GR597" s="62"/>
      <c r="GS597" s="62"/>
      <c r="GT597" s="62"/>
      <c r="GU597" s="62"/>
      <c r="GV597" s="62"/>
      <c r="GW597" s="62"/>
      <c r="GX597" s="62"/>
      <c r="GY597" s="62"/>
      <c r="GZ597" s="62"/>
      <c r="HA597" s="62"/>
      <c r="HB597" s="62"/>
      <c r="HC597" s="62"/>
      <c r="HD597" s="62"/>
      <c r="HE597" s="62"/>
      <c r="HF597" s="62"/>
      <c r="HG597" s="62"/>
      <c r="HH597" s="62"/>
      <c r="HI597" s="62"/>
      <c r="HJ597" s="62"/>
      <c r="HK597" s="62"/>
      <c r="HL597" s="62"/>
      <c r="HM597" s="62"/>
      <c r="HN597" s="62"/>
      <c r="HO597" s="62"/>
      <c r="HP597" s="62"/>
      <c r="HQ597" s="62"/>
      <c r="HR597" s="62"/>
    </row>
    <row r="598" spans="32:226" s="43" customFormat="1">
      <c r="AF598" s="54"/>
      <c r="AS598" s="62"/>
      <c r="AT598" s="62"/>
      <c r="AU598" s="62"/>
      <c r="AV598" s="62"/>
      <c r="AW598" s="62"/>
      <c r="AX598" s="62"/>
      <c r="AY598" s="62"/>
      <c r="AZ598" s="62"/>
      <c r="BA598" s="62"/>
      <c r="BB598" s="62"/>
      <c r="BC598" s="62"/>
      <c r="BD598" s="62"/>
      <c r="BE598" s="62"/>
      <c r="BF598" s="62"/>
      <c r="BG598" s="62"/>
      <c r="BH598" s="62"/>
      <c r="BI598" s="62"/>
      <c r="BJ598" s="62"/>
      <c r="BK598" s="62"/>
      <c r="BL598" s="62"/>
      <c r="BM598" s="62"/>
      <c r="BN598" s="62"/>
      <c r="BO598" s="62"/>
      <c r="BP598" s="62"/>
      <c r="BQ598" s="62"/>
      <c r="BR598" s="62"/>
      <c r="BS598" s="62"/>
      <c r="BT598" s="62"/>
      <c r="BU598" s="62"/>
      <c r="BV598" s="62"/>
      <c r="BW598" s="62"/>
      <c r="BX598" s="62"/>
      <c r="BY598" s="62"/>
      <c r="BZ598" s="62"/>
      <c r="CA598" s="62"/>
      <c r="CB598" s="62"/>
      <c r="CC598" s="62"/>
      <c r="CD598" s="62"/>
      <c r="CE598" s="62"/>
      <c r="CF598" s="62"/>
      <c r="CG598" s="62"/>
      <c r="CH598" s="62"/>
      <c r="CI598" s="62"/>
      <c r="CJ598" s="62"/>
      <c r="CK598" s="62"/>
      <c r="CL598" s="62"/>
      <c r="CM598" s="62"/>
      <c r="CN598" s="62"/>
      <c r="CO598" s="62"/>
      <c r="CP598" s="62"/>
      <c r="CQ598" s="62"/>
      <c r="CR598" s="62"/>
      <c r="CS598" s="62"/>
      <c r="CT598" s="62"/>
      <c r="CU598" s="62"/>
      <c r="CV598" s="62"/>
      <c r="CW598" s="62"/>
      <c r="CX598" s="62"/>
      <c r="CY598" s="62"/>
      <c r="CZ598" s="62"/>
      <c r="DA598" s="62"/>
      <c r="DB598" s="62"/>
      <c r="DC598" s="62"/>
      <c r="DD598" s="62"/>
      <c r="DE598" s="62"/>
      <c r="DF598" s="62"/>
      <c r="DG598" s="62"/>
      <c r="DH598" s="62"/>
      <c r="DI598" s="62"/>
      <c r="DJ598" s="62"/>
      <c r="DK598" s="62"/>
      <c r="DL598" s="62"/>
      <c r="DM598" s="62"/>
      <c r="DN598" s="62"/>
      <c r="DO598" s="62"/>
      <c r="DP598" s="62"/>
      <c r="DQ598" s="62"/>
      <c r="DR598" s="62"/>
      <c r="DS598" s="62"/>
      <c r="DT598" s="62"/>
      <c r="DU598" s="62"/>
      <c r="DV598" s="62"/>
      <c r="DW598" s="62"/>
      <c r="DX598" s="62"/>
      <c r="DY598" s="62"/>
      <c r="DZ598" s="62"/>
      <c r="EA598" s="62"/>
      <c r="EB598" s="62"/>
      <c r="EC598" s="62"/>
      <c r="ED598" s="62"/>
      <c r="EE598" s="62"/>
      <c r="EF598" s="62"/>
      <c r="EG598" s="62"/>
      <c r="EH598" s="62"/>
      <c r="EI598" s="62"/>
      <c r="EJ598" s="62"/>
      <c r="EK598" s="62">
        <v>0</v>
      </c>
      <c r="EL598" s="62">
        <v>0</v>
      </c>
      <c r="EM598" s="62">
        <v>0</v>
      </c>
      <c r="EN598" s="62">
        <v>0</v>
      </c>
      <c r="EO598" s="62">
        <v>0</v>
      </c>
      <c r="EP598" s="62"/>
      <c r="EQ598" s="62"/>
      <c r="ER598" s="62"/>
      <c r="ES598" s="62"/>
      <c r="ET598" s="62"/>
      <c r="EU598" s="62"/>
      <c r="EV598" s="62"/>
      <c r="EW598" s="62"/>
      <c r="EX598" s="62"/>
      <c r="EY598" s="62"/>
      <c r="EZ598" s="62"/>
      <c r="FA598" s="62"/>
      <c r="FB598" s="62"/>
      <c r="FC598" s="62"/>
      <c r="FD598" s="62"/>
      <c r="FE598" s="62"/>
      <c r="FF598" s="62"/>
      <c r="FG598" s="62"/>
      <c r="FH598" s="62"/>
      <c r="FI598" s="62"/>
      <c r="FJ598" s="62"/>
      <c r="FK598" s="62"/>
      <c r="FL598" s="76"/>
      <c r="FM598" s="76"/>
      <c r="FN598" s="76"/>
      <c r="FO598" s="76"/>
      <c r="FP598" s="76"/>
      <c r="FQ598" s="76"/>
      <c r="FR598" s="76"/>
      <c r="FS598" s="76"/>
      <c r="FT598" s="76"/>
      <c r="FU598" s="76"/>
      <c r="FV598" s="76"/>
      <c r="FW598" s="76"/>
      <c r="FX598" s="76"/>
      <c r="FY598" s="76"/>
      <c r="FZ598" s="76"/>
      <c r="GA598" s="76"/>
      <c r="GB598" s="76"/>
      <c r="GC598" s="62"/>
      <c r="GD598" s="62"/>
      <c r="GE598" s="62"/>
      <c r="GF598" s="62"/>
      <c r="GG598" s="62"/>
      <c r="GH598" s="62"/>
      <c r="GI598" s="62"/>
      <c r="GJ598" s="62"/>
      <c r="GK598" s="62"/>
      <c r="GL598" s="62"/>
      <c r="GM598" s="62"/>
      <c r="GN598" s="62"/>
      <c r="GO598" s="62"/>
      <c r="GP598" s="62"/>
      <c r="GQ598" s="62"/>
      <c r="GR598" s="62"/>
      <c r="GS598" s="62"/>
      <c r="GT598" s="62"/>
      <c r="GU598" s="62"/>
      <c r="GV598" s="62"/>
      <c r="GW598" s="62"/>
      <c r="GX598" s="62"/>
      <c r="GY598" s="62"/>
      <c r="GZ598" s="62"/>
      <c r="HA598" s="62"/>
      <c r="HB598" s="62"/>
      <c r="HC598" s="62"/>
      <c r="HD598" s="62"/>
      <c r="HE598" s="62"/>
      <c r="HF598" s="62"/>
      <c r="HG598" s="62"/>
      <c r="HH598" s="62"/>
      <c r="HI598" s="62"/>
      <c r="HJ598" s="62"/>
      <c r="HK598" s="62"/>
      <c r="HL598" s="62"/>
      <c r="HM598" s="62"/>
      <c r="HN598" s="62"/>
      <c r="HO598" s="62"/>
      <c r="HP598" s="62"/>
      <c r="HQ598" s="62"/>
      <c r="HR598" s="62"/>
    </row>
    <row r="599" spans="32:226" s="43" customFormat="1">
      <c r="AF599" s="54"/>
      <c r="AS599" s="62"/>
      <c r="AT599" s="62"/>
      <c r="AU599" s="62"/>
      <c r="AV599" s="62"/>
      <c r="AW599" s="62"/>
      <c r="AX599" s="62"/>
      <c r="AY599" s="62"/>
      <c r="AZ599" s="62"/>
      <c r="BA599" s="62"/>
      <c r="BB599" s="62"/>
      <c r="BC599" s="62"/>
      <c r="BD599" s="62"/>
      <c r="BE599" s="62"/>
      <c r="BF599" s="62"/>
      <c r="BG599" s="62"/>
      <c r="BH599" s="62"/>
      <c r="BI599" s="62"/>
      <c r="BJ599" s="62"/>
      <c r="BK599" s="62"/>
      <c r="BL599" s="62"/>
      <c r="BM599" s="62"/>
      <c r="BN599" s="62"/>
      <c r="BO599" s="62"/>
      <c r="BP599" s="62"/>
      <c r="BQ599" s="62"/>
      <c r="BR599" s="62"/>
      <c r="BS599" s="62"/>
      <c r="BT599" s="62"/>
      <c r="BU599" s="62"/>
      <c r="BV599" s="62"/>
      <c r="BW599" s="62"/>
      <c r="BX599" s="62"/>
      <c r="BY599" s="62"/>
      <c r="BZ599" s="62"/>
      <c r="CA599" s="62"/>
      <c r="CB599" s="62"/>
      <c r="CC599" s="62"/>
      <c r="CD599" s="62"/>
      <c r="CE599" s="62"/>
      <c r="CF599" s="62"/>
      <c r="CG599" s="62"/>
      <c r="CH599" s="62"/>
      <c r="CI599" s="62"/>
      <c r="CJ599" s="62"/>
      <c r="CK599" s="62"/>
      <c r="CL599" s="62"/>
      <c r="CM599" s="62"/>
      <c r="CN599" s="62"/>
      <c r="CO599" s="62"/>
      <c r="CP599" s="62"/>
      <c r="CQ599" s="62"/>
      <c r="CR599" s="62"/>
      <c r="CS599" s="62"/>
      <c r="CT599" s="62"/>
      <c r="CU599" s="62"/>
      <c r="CV599" s="62"/>
      <c r="CW599" s="62"/>
      <c r="CX599" s="62"/>
      <c r="CY599" s="62"/>
      <c r="CZ599" s="62"/>
      <c r="DA599" s="62"/>
      <c r="DB599" s="62"/>
      <c r="DC599" s="62"/>
      <c r="DD599" s="62"/>
      <c r="DE599" s="62"/>
      <c r="DF599" s="62"/>
      <c r="DG599" s="62"/>
      <c r="DH599" s="62"/>
      <c r="DI599" s="62"/>
      <c r="DJ599" s="62"/>
      <c r="DK599" s="62"/>
      <c r="DL599" s="62"/>
      <c r="DM599" s="62"/>
      <c r="DN599" s="62"/>
      <c r="DO599" s="62"/>
      <c r="DP599" s="62"/>
      <c r="DQ599" s="62"/>
      <c r="DR599" s="62"/>
      <c r="DS599" s="62"/>
      <c r="DT599" s="62"/>
      <c r="DU599" s="62"/>
      <c r="DV599" s="62"/>
      <c r="DW599" s="62"/>
      <c r="DX599" s="62"/>
      <c r="DY599" s="62"/>
      <c r="DZ599" s="62"/>
      <c r="EA599" s="62"/>
      <c r="EB599" s="62"/>
      <c r="EC599" s="62"/>
      <c r="ED599" s="62"/>
      <c r="EE599" s="62"/>
      <c r="EF599" s="62"/>
      <c r="EG599" s="62"/>
      <c r="EH599" s="62"/>
      <c r="EI599" s="62"/>
      <c r="EJ599" s="62"/>
      <c r="EK599" s="62">
        <v>0</v>
      </c>
      <c r="EL599" s="62">
        <v>0</v>
      </c>
      <c r="EM599" s="62">
        <v>0</v>
      </c>
      <c r="EN599" s="62">
        <v>0</v>
      </c>
      <c r="EO599" s="62">
        <v>0</v>
      </c>
      <c r="EP599" s="62"/>
      <c r="EQ599" s="62"/>
      <c r="ER599" s="62"/>
      <c r="ES599" s="62"/>
      <c r="ET599" s="62"/>
      <c r="EU599" s="62"/>
      <c r="EV599" s="62"/>
      <c r="EW599" s="62"/>
      <c r="EX599" s="62"/>
      <c r="EY599" s="62"/>
      <c r="EZ599" s="62"/>
      <c r="FA599" s="62"/>
      <c r="FB599" s="62"/>
      <c r="FC599" s="62"/>
      <c r="FD599" s="62"/>
      <c r="FE599" s="62"/>
      <c r="FF599" s="62"/>
      <c r="FG599" s="62"/>
      <c r="FH599" s="62"/>
      <c r="FI599" s="62"/>
      <c r="FJ599" s="62"/>
      <c r="FK599" s="62"/>
      <c r="FL599" s="76"/>
      <c r="FM599" s="76"/>
      <c r="FN599" s="76"/>
      <c r="FO599" s="76"/>
      <c r="FP599" s="76"/>
      <c r="FQ599" s="76"/>
      <c r="FR599" s="76"/>
      <c r="FS599" s="76"/>
      <c r="FT599" s="76"/>
      <c r="FU599" s="76"/>
      <c r="FV599" s="76"/>
      <c r="FW599" s="76"/>
      <c r="FX599" s="76"/>
      <c r="FY599" s="76"/>
      <c r="FZ599" s="76"/>
      <c r="GA599" s="76"/>
      <c r="GB599" s="76"/>
      <c r="GC599" s="62"/>
      <c r="GD599" s="62"/>
      <c r="GE599" s="62"/>
      <c r="GF599" s="62"/>
      <c r="GG599" s="62"/>
      <c r="GH599" s="62"/>
      <c r="GI599" s="62"/>
      <c r="GJ599" s="62"/>
      <c r="GK599" s="62"/>
      <c r="GL599" s="62"/>
      <c r="GM599" s="62"/>
      <c r="GN599" s="62"/>
      <c r="GO599" s="62"/>
      <c r="GP599" s="62"/>
      <c r="GQ599" s="62"/>
      <c r="GR599" s="62"/>
      <c r="GS599" s="62"/>
      <c r="GT599" s="62"/>
      <c r="GU599" s="62"/>
      <c r="GV599" s="62"/>
      <c r="GW599" s="62"/>
      <c r="GX599" s="62"/>
      <c r="GY599" s="62"/>
      <c r="GZ599" s="62"/>
      <c r="HA599" s="62"/>
      <c r="HB599" s="62"/>
      <c r="HC599" s="62"/>
      <c r="HD599" s="62"/>
      <c r="HE599" s="62"/>
      <c r="HF599" s="62"/>
      <c r="HG599" s="62"/>
      <c r="HH599" s="62"/>
      <c r="HI599" s="62"/>
      <c r="HJ599" s="62"/>
      <c r="HK599" s="62"/>
      <c r="HL599" s="62"/>
      <c r="HM599" s="62"/>
      <c r="HN599" s="62"/>
      <c r="HO599" s="62"/>
      <c r="HP599" s="62"/>
      <c r="HQ599" s="62"/>
      <c r="HR599" s="62"/>
    </row>
    <row r="600" spans="32:226" s="43" customFormat="1">
      <c r="AF600" s="54"/>
      <c r="AS600" s="62"/>
      <c r="AT600" s="62"/>
      <c r="AU600" s="62"/>
      <c r="AV600" s="62"/>
      <c r="AW600" s="62"/>
      <c r="AX600" s="62"/>
      <c r="AY600" s="62"/>
      <c r="AZ600" s="62"/>
      <c r="BA600" s="62"/>
      <c r="BB600" s="62"/>
      <c r="BC600" s="62"/>
      <c r="BD600" s="62"/>
      <c r="BE600" s="62"/>
      <c r="BF600" s="62"/>
      <c r="BG600" s="62"/>
      <c r="BH600" s="62"/>
      <c r="BI600" s="62"/>
      <c r="BJ600" s="62"/>
      <c r="BK600" s="62"/>
      <c r="BL600" s="62"/>
      <c r="BM600" s="62"/>
      <c r="BN600" s="62"/>
      <c r="BO600" s="62"/>
      <c r="BP600" s="62"/>
      <c r="BQ600" s="62"/>
      <c r="BR600" s="62"/>
      <c r="BS600" s="62"/>
      <c r="BT600" s="62"/>
      <c r="BU600" s="62"/>
      <c r="BV600" s="62"/>
      <c r="BW600" s="62"/>
      <c r="BX600" s="62"/>
      <c r="BY600" s="62"/>
      <c r="BZ600" s="62"/>
      <c r="CA600" s="62"/>
      <c r="CB600" s="62"/>
      <c r="CC600" s="62"/>
      <c r="CD600" s="62"/>
      <c r="CE600" s="62"/>
      <c r="CF600" s="62"/>
      <c r="CG600" s="62"/>
      <c r="CH600" s="62"/>
      <c r="CI600" s="62"/>
      <c r="CJ600" s="62"/>
      <c r="CK600" s="62"/>
      <c r="CL600" s="62"/>
      <c r="CM600" s="62"/>
      <c r="CN600" s="62"/>
      <c r="CO600" s="62"/>
      <c r="CP600" s="62"/>
      <c r="CQ600" s="62"/>
      <c r="CR600" s="62"/>
      <c r="CS600" s="62"/>
      <c r="CT600" s="62"/>
      <c r="CU600" s="62"/>
      <c r="CV600" s="62"/>
      <c r="CW600" s="62"/>
      <c r="CX600" s="62"/>
      <c r="CY600" s="62"/>
      <c r="CZ600" s="62"/>
      <c r="DA600" s="62"/>
      <c r="DB600" s="62"/>
      <c r="DC600" s="62"/>
      <c r="DD600" s="62"/>
      <c r="DE600" s="62"/>
      <c r="DF600" s="62"/>
      <c r="DG600" s="62"/>
      <c r="DH600" s="62"/>
      <c r="DI600" s="62"/>
      <c r="DJ600" s="62"/>
      <c r="DK600" s="62"/>
      <c r="DL600" s="62"/>
      <c r="DM600" s="62"/>
      <c r="DN600" s="62"/>
      <c r="DO600" s="62"/>
      <c r="DP600" s="62"/>
      <c r="DQ600" s="62"/>
      <c r="DR600" s="62"/>
      <c r="DS600" s="62"/>
      <c r="DT600" s="62"/>
      <c r="DU600" s="62"/>
      <c r="DV600" s="62"/>
      <c r="DW600" s="62"/>
      <c r="DX600" s="62"/>
      <c r="DY600" s="62"/>
      <c r="DZ600" s="62"/>
      <c r="EA600" s="62"/>
      <c r="EB600" s="62"/>
      <c r="EC600" s="62"/>
      <c r="ED600" s="62"/>
      <c r="EE600" s="62"/>
      <c r="EF600" s="62"/>
      <c r="EG600" s="62"/>
      <c r="EH600" s="62"/>
      <c r="EI600" s="62"/>
      <c r="EJ600" s="62"/>
      <c r="EK600" s="62">
        <v>0</v>
      </c>
      <c r="EL600" s="62">
        <v>0</v>
      </c>
      <c r="EM600" s="62">
        <v>0</v>
      </c>
      <c r="EN600" s="62">
        <v>0</v>
      </c>
      <c r="EO600" s="62">
        <v>0</v>
      </c>
      <c r="EP600" s="62"/>
      <c r="EQ600" s="62"/>
      <c r="ER600" s="62"/>
      <c r="ES600" s="62"/>
      <c r="ET600" s="62"/>
      <c r="EU600" s="62"/>
      <c r="EV600" s="62"/>
      <c r="EW600" s="62"/>
      <c r="EX600" s="62"/>
      <c r="EY600" s="62"/>
      <c r="EZ600" s="62"/>
      <c r="FA600" s="62"/>
      <c r="FB600" s="62"/>
      <c r="FC600" s="62"/>
      <c r="FD600" s="62"/>
      <c r="FE600" s="62"/>
      <c r="FF600" s="62"/>
      <c r="FG600" s="62"/>
      <c r="FH600" s="62"/>
      <c r="FI600" s="62"/>
      <c r="FJ600" s="62"/>
      <c r="FK600" s="62"/>
      <c r="FL600" s="76"/>
      <c r="FM600" s="76"/>
      <c r="FN600" s="76"/>
      <c r="FO600" s="76"/>
      <c r="FP600" s="76"/>
      <c r="FQ600" s="76"/>
      <c r="FR600" s="76"/>
      <c r="FS600" s="76"/>
      <c r="FT600" s="76"/>
      <c r="FU600" s="76"/>
      <c r="FV600" s="76"/>
      <c r="FW600" s="76"/>
      <c r="FX600" s="76"/>
      <c r="FY600" s="76"/>
      <c r="FZ600" s="76"/>
      <c r="GA600" s="76"/>
      <c r="GB600" s="76"/>
      <c r="GC600" s="62"/>
      <c r="GD600" s="62"/>
      <c r="GE600" s="62"/>
      <c r="GF600" s="62"/>
      <c r="GG600" s="62"/>
      <c r="GH600" s="62"/>
      <c r="GI600" s="62"/>
      <c r="GJ600" s="62"/>
      <c r="GK600" s="62"/>
      <c r="GL600" s="62"/>
      <c r="GM600" s="62"/>
      <c r="GN600" s="62"/>
      <c r="GO600" s="62"/>
      <c r="GP600" s="62"/>
      <c r="GQ600" s="62"/>
      <c r="GR600" s="62"/>
      <c r="GS600" s="62"/>
      <c r="GT600" s="62"/>
      <c r="GU600" s="62"/>
      <c r="GV600" s="62"/>
      <c r="GW600" s="62"/>
      <c r="GX600" s="62"/>
      <c r="GY600" s="62"/>
      <c r="GZ600" s="62"/>
      <c r="HA600" s="62"/>
      <c r="HB600" s="62"/>
      <c r="HC600" s="62"/>
      <c r="HD600" s="62"/>
      <c r="HE600" s="62"/>
      <c r="HF600" s="62"/>
      <c r="HG600" s="62"/>
      <c r="HH600" s="62"/>
      <c r="HI600" s="62"/>
      <c r="HJ600" s="62"/>
      <c r="HK600" s="62"/>
      <c r="HL600" s="62"/>
      <c r="HM600" s="62"/>
      <c r="HN600" s="62"/>
      <c r="HO600" s="62"/>
      <c r="HP600" s="62"/>
      <c r="HQ600" s="62"/>
      <c r="HR600" s="62"/>
    </row>
    <row r="601" spans="32:226" s="43" customFormat="1">
      <c r="AF601" s="54"/>
      <c r="AS601" s="62"/>
      <c r="AT601" s="62"/>
      <c r="AU601" s="62"/>
      <c r="AV601" s="62"/>
      <c r="AW601" s="62"/>
      <c r="AX601" s="62"/>
      <c r="AY601" s="62"/>
      <c r="AZ601" s="62"/>
      <c r="BA601" s="62"/>
      <c r="BB601" s="62"/>
      <c r="BC601" s="62"/>
      <c r="BD601" s="62"/>
      <c r="BE601" s="62"/>
      <c r="BF601" s="62"/>
      <c r="BG601" s="62"/>
      <c r="BH601" s="62"/>
      <c r="BI601" s="62"/>
      <c r="BJ601" s="62"/>
      <c r="BK601" s="62"/>
      <c r="BL601" s="62"/>
      <c r="BM601" s="62"/>
      <c r="BN601" s="62"/>
      <c r="BO601" s="62"/>
      <c r="BP601" s="62"/>
      <c r="BQ601" s="62"/>
      <c r="BR601" s="62"/>
      <c r="BS601" s="62"/>
      <c r="BT601" s="62"/>
      <c r="BU601" s="62"/>
      <c r="BV601" s="62"/>
      <c r="BW601" s="62"/>
      <c r="BX601" s="62"/>
      <c r="BY601" s="62"/>
      <c r="BZ601" s="62"/>
      <c r="CA601" s="62"/>
      <c r="CB601" s="62"/>
      <c r="CC601" s="62"/>
      <c r="CD601" s="62"/>
      <c r="CE601" s="62"/>
      <c r="CF601" s="62"/>
      <c r="CG601" s="62"/>
      <c r="CH601" s="62"/>
      <c r="CI601" s="62"/>
      <c r="CJ601" s="62"/>
      <c r="CK601" s="62"/>
      <c r="CL601" s="62"/>
      <c r="CM601" s="62"/>
      <c r="CN601" s="62"/>
      <c r="CO601" s="62"/>
      <c r="CP601" s="62"/>
      <c r="CQ601" s="62"/>
      <c r="CR601" s="62"/>
      <c r="CS601" s="62"/>
      <c r="CT601" s="62"/>
      <c r="CU601" s="62"/>
      <c r="CV601" s="62"/>
      <c r="CW601" s="62"/>
      <c r="CX601" s="62"/>
      <c r="CY601" s="62"/>
      <c r="CZ601" s="62"/>
      <c r="DA601" s="62"/>
      <c r="DB601" s="62"/>
      <c r="DC601" s="62"/>
      <c r="DD601" s="62"/>
      <c r="DE601" s="62"/>
      <c r="DF601" s="62"/>
      <c r="DG601" s="62"/>
      <c r="DH601" s="62"/>
      <c r="DI601" s="62"/>
      <c r="DJ601" s="62"/>
      <c r="DK601" s="62"/>
      <c r="DL601" s="62"/>
      <c r="DM601" s="62"/>
      <c r="DN601" s="62"/>
      <c r="DO601" s="62"/>
      <c r="DP601" s="62"/>
      <c r="DQ601" s="62"/>
      <c r="DR601" s="62"/>
      <c r="DS601" s="62"/>
      <c r="DT601" s="62"/>
      <c r="DU601" s="62"/>
      <c r="DV601" s="62"/>
      <c r="DW601" s="62"/>
      <c r="DX601" s="62"/>
      <c r="DY601" s="62"/>
      <c r="DZ601" s="62"/>
      <c r="EA601" s="62"/>
      <c r="EB601" s="62"/>
      <c r="EC601" s="62"/>
      <c r="ED601" s="62"/>
      <c r="EE601" s="62"/>
      <c r="EF601" s="62"/>
      <c r="EG601" s="62"/>
      <c r="EH601" s="62"/>
      <c r="EI601" s="62"/>
      <c r="EJ601" s="62"/>
      <c r="EK601" s="62">
        <v>0</v>
      </c>
      <c r="EL601" s="62">
        <v>0</v>
      </c>
      <c r="EM601" s="62">
        <v>0</v>
      </c>
      <c r="EN601" s="62">
        <v>0</v>
      </c>
      <c r="EO601" s="62">
        <v>0</v>
      </c>
      <c r="EP601" s="62"/>
      <c r="EQ601" s="62"/>
      <c r="ER601" s="62"/>
      <c r="ES601" s="62"/>
      <c r="ET601" s="62"/>
      <c r="EU601" s="62"/>
      <c r="EV601" s="62"/>
      <c r="EW601" s="62"/>
      <c r="EX601" s="62"/>
      <c r="EY601" s="62"/>
      <c r="EZ601" s="62"/>
      <c r="FA601" s="62"/>
      <c r="FB601" s="62"/>
      <c r="FC601" s="62"/>
      <c r="FD601" s="62"/>
      <c r="FE601" s="62"/>
      <c r="FF601" s="62"/>
      <c r="FG601" s="62"/>
      <c r="FH601" s="62"/>
      <c r="FI601" s="62"/>
      <c r="FJ601" s="62"/>
      <c r="FK601" s="62"/>
      <c r="FL601" s="76"/>
      <c r="FM601" s="76"/>
      <c r="FN601" s="76"/>
      <c r="FO601" s="76"/>
      <c r="FP601" s="76"/>
      <c r="FQ601" s="76"/>
      <c r="FR601" s="76"/>
      <c r="FS601" s="76"/>
      <c r="FT601" s="76"/>
      <c r="FU601" s="76"/>
      <c r="FV601" s="76"/>
      <c r="FW601" s="76"/>
      <c r="FX601" s="76"/>
      <c r="FY601" s="76"/>
      <c r="FZ601" s="76"/>
      <c r="GA601" s="76"/>
      <c r="GB601" s="76"/>
      <c r="GC601" s="62"/>
      <c r="GD601" s="62"/>
      <c r="GE601" s="62"/>
      <c r="GF601" s="62"/>
      <c r="GG601" s="62"/>
      <c r="GH601" s="62"/>
      <c r="GI601" s="62"/>
      <c r="GJ601" s="62"/>
      <c r="GK601" s="62"/>
      <c r="GL601" s="62"/>
      <c r="GM601" s="62"/>
      <c r="GN601" s="62"/>
      <c r="GO601" s="62"/>
      <c r="GP601" s="62"/>
      <c r="GQ601" s="62"/>
      <c r="GR601" s="62"/>
      <c r="GS601" s="62"/>
      <c r="GT601" s="62"/>
      <c r="GU601" s="62"/>
      <c r="GV601" s="62"/>
      <c r="GW601" s="62"/>
      <c r="GX601" s="62"/>
      <c r="GY601" s="62"/>
      <c r="GZ601" s="62"/>
      <c r="HA601" s="62"/>
      <c r="HB601" s="62"/>
      <c r="HC601" s="62"/>
      <c r="HD601" s="62"/>
      <c r="HE601" s="62"/>
      <c r="HF601" s="62"/>
      <c r="HG601" s="62"/>
      <c r="HH601" s="62"/>
      <c r="HI601" s="62"/>
      <c r="HJ601" s="62"/>
      <c r="HK601" s="62"/>
      <c r="HL601" s="62"/>
      <c r="HM601" s="62"/>
      <c r="HN601" s="62"/>
      <c r="HO601" s="62"/>
      <c r="HP601" s="62"/>
      <c r="HQ601" s="62"/>
      <c r="HR601" s="62"/>
    </row>
    <row r="602" spans="32:226" s="43" customFormat="1">
      <c r="AF602" s="54"/>
      <c r="AS602" s="62"/>
      <c r="AT602" s="62"/>
      <c r="AU602" s="62"/>
      <c r="AV602" s="62"/>
      <c r="AW602" s="62"/>
      <c r="AX602" s="62"/>
      <c r="AY602" s="62"/>
      <c r="AZ602" s="62"/>
      <c r="BA602" s="62"/>
      <c r="BB602" s="62"/>
      <c r="BC602" s="62"/>
      <c r="BD602" s="62"/>
      <c r="BE602" s="62"/>
      <c r="BF602" s="62"/>
      <c r="BG602" s="62"/>
      <c r="BH602" s="62"/>
      <c r="BI602" s="62"/>
      <c r="BJ602" s="62"/>
      <c r="BK602" s="62"/>
      <c r="BL602" s="62"/>
      <c r="BM602" s="62"/>
      <c r="BN602" s="62"/>
      <c r="BO602" s="62"/>
      <c r="BP602" s="62"/>
      <c r="BQ602" s="62"/>
      <c r="BR602" s="62"/>
      <c r="BS602" s="62"/>
      <c r="BT602" s="62"/>
      <c r="BU602" s="62"/>
      <c r="BV602" s="62"/>
      <c r="BW602" s="62"/>
      <c r="BX602" s="62"/>
      <c r="BY602" s="62"/>
      <c r="BZ602" s="62"/>
      <c r="CA602" s="62"/>
      <c r="CB602" s="62"/>
      <c r="CC602" s="62"/>
      <c r="CD602" s="62"/>
      <c r="CE602" s="62"/>
      <c r="CF602" s="62"/>
      <c r="CG602" s="62"/>
      <c r="CH602" s="62"/>
      <c r="CI602" s="62"/>
      <c r="CJ602" s="62"/>
      <c r="CK602" s="62"/>
      <c r="CL602" s="62"/>
      <c r="CM602" s="62"/>
      <c r="CN602" s="62"/>
      <c r="CO602" s="62"/>
      <c r="CP602" s="62"/>
      <c r="CQ602" s="62"/>
      <c r="CR602" s="62"/>
      <c r="CS602" s="62"/>
      <c r="CT602" s="62"/>
      <c r="CU602" s="62"/>
      <c r="CV602" s="62"/>
      <c r="CW602" s="62"/>
      <c r="CX602" s="62"/>
      <c r="CY602" s="62"/>
      <c r="CZ602" s="62"/>
      <c r="DA602" s="62"/>
      <c r="DB602" s="62"/>
      <c r="DC602" s="62"/>
      <c r="DD602" s="62"/>
      <c r="DE602" s="62"/>
      <c r="DF602" s="62"/>
      <c r="DG602" s="62"/>
      <c r="DH602" s="62"/>
      <c r="DI602" s="62"/>
      <c r="DJ602" s="62"/>
      <c r="DK602" s="62"/>
      <c r="DL602" s="62"/>
      <c r="DM602" s="62"/>
      <c r="DN602" s="62"/>
      <c r="DO602" s="62"/>
      <c r="DP602" s="62"/>
      <c r="DQ602" s="62"/>
      <c r="DR602" s="62"/>
      <c r="DS602" s="62"/>
      <c r="DT602" s="62"/>
      <c r="DU602" s="62"/>
      <c r="DV602" s="62"/>
      <c r="DW602" s="62"/>
      <c r="DX602" s="62"/>
      <c r="DY602" s="62"/>
      <c r="DZ602" s="62"/>
      <c r="EA602" s="62"/>
      <c r="EB602" s="62"/>
      <c r="EC602" s="62"/>
      <c r="ED602" s="62"/>
      <c r="EE602" s="62"/>
      <c r="EF602" s="62"/>
      <c r="EG602" s="62"/>
      <c r="EH602" s="62"/>
      <c r="EI602" s="62"/>
      <c r="EJ602" s="62"/>
      <c r="EK602" s="62">
        <v>0</v>
      </c>
      <c r="EL602" s="62">
        <v>0</v>
      </c>
      <c r="EM602" s="62">
        <v>0</v>
      </c>
      <c r="EN602" s="62">
        <v>0</v>
      </c>
      <c r="EO602" s="62">
        <v>0</v>
      </c>
      <c r="EP602" s="62"/>
      <c r="EQ602" s="62"/>
      <c r="ER602" s="62"/>
      <c r="ES602" s="62"/>
      <c r="ET602" s="62"/>
      <c r="EU602" s="62"/>
      <c r="EV602" s="62"/>
      <c r="EW602" s="62"/>
      <c r="EX602" s="62"/>
      <c r="EY602" s="62"/>
      <c r="EZ602" s="62"/>
      <c r="FA602" s="62"/>
      <c r="FB602" s="62"/>
      <c r="FC602" s="62"/>
      <c r="FD602" s="62"/>
      <c r="FE602" s="62"/>
      <c r="FF602" s="62"/>
      <c r="FG602" s="62"/>
      <c r="FH602" s="62"/>
      <c r="FI602" s="62"/>
      <c r="FJ602" s="62"/>
      <c r="FK602" s="62"/>
      <c r="FL602" s="76"/>
      <c r="FM602" s="76"/>
      <c r="FN602" s="76"/>
      <c r="FO602" s="76"/>
      <c r="FP602" s="76"/>
      <c r="FQ602" s="76"/>
      <c r="FR602" s="76"/>
      <c r="FS602" s="76"/>
      <c r="FT602" s="76"/>
      <c r="FU602" s="76"/>
      <c r="FV602" s="76"/>
      <c r="FW602" s="76"/>
      <c r="FX602" s="76"/>
      <c r="FY602" s="76"/>
      <c r="FZ602" s="76"/>
      <c r="GA602" s="76"/>
      <c r="GB602" s="76"/>
      <c r="GC602" s="62"/>
      <c r="GD602" s="62"/>
      <c r="GE602" s="62"/>
      <c r="GF602" s="62"/>
      <c r="GG602" s="62"/>
      <c r="GH602" s="62"/>
      <c r="GI602" s="62"/>
      <c r="GJ602" s="62"/>
      <c r="GK602" s="62"/>
      <c r="GL602" s="62"/>
      <c r="GM602" s="62"/>
      <c r="GN602" s="62"/>
      <c r="GO602" s="62"/>
      <c r="GP602" s="62"/>
      <c r="GQ602" s="62"/>
      <c r="GR602" s="62"/>
      <c r="GS602" s="62"/>
      <c r="GT602" s="62"/>
      <c r="GU602" s="62"/>
      <c r="GV602" s="62"/>
      <c r="GW602" s="62"/>
      <c r="GX602" s="62"/>
      <c r="GY602" s="62"/>
      <c r="GZ602" s="62"/>
      <c r="HA602" s="62"/>
      <c r="HB602" s="62"/>
      <c r="HC602" s="62"/>
      <c r="HD602" s="62"/>
      <c r="HE602" s="62"/>
      <c r="HF602" s="62"/>
      <c r="HG602" s="62"/>
      <c r="HH602" s="62"/>
      <c r="HI602" s="62"/>
      <c r="HJ602" s="62"/>
      <c r="HK602" s="62"/>
      <c r="HL602" s="62"/>
      <c r="HM602" s="62"/>
      <c r="HN602" s="62"/>
      <c r="HO602" s="62"/>
      <c r="HP602" s="62"/>
      <c r="HQ602" s="62"/>
      <c r="HR602" s="62"/>
    </row>
    <row r="603" spans="32:226" s="43" customFormat="1">
      <c r="AF603" s="54"/>
      <c r="AS603" s="62"/>
      <c r="AT603" s="62"/>
      <c r="AU603" s="62"/>
      <c r="AV603" s="62"/>
      <c r="AW603" s="62"/>
      <c r="AX603" s="62"/>
      <c r="AY603" s="62"/>
      <c r="AZ603" s="62"/>
      <c r="BA603" s="62"/>
      <c r="BB603" s="62"/>
      <c r="BC603" s="62"/>
      <c r="BD603" s="62"/>
      <c r="BE603" s="62"/>
      <c r="BF603" s="62"/>
      <c r="BG603" s="62"/>
      <c r="BH603" s="62"/>
      <c r="BI603" s="62"/>
      <c r="BJ603" s="62"/>
      <c r="BK603" s="62"/>
      <c r="BL603" s="62"/>
      <c r="BM603" s="62"/>
      <c r="BN603" s="62"/>
      <c r="BO603" s="62"/>
      <c r="BP603" s="62"/>
      <c r="BQ603" s="62"/>
      <c r="BR603" s="62"/>
      <c r="BS603" s="62"/>
      <c r="BT603" s="62"/>
      <c r="BU603" s="62"/>
      <c r="BV603" s="62"/>
      <c r="BW603" s="62"/>
      <c r="BX603" s="62"/>
      <c r="BY603" s="62"/>
      <c r="BZ603" s="62"/>
      <c r="CA603" s="62"/>
      <c r="CB603" s="62"/>
      <c r="CC603" s="62"/>
      <c r="CD603" s="62"/>
      <c r="CE603" s="62"/>
      <c r="CF603" s="62"/>
      <c r="CG603" s="62"/>
      <c r="CH603" s="62"/>
      <c r="CI603" s="62"/>
      <c r="CJ603" s="62"/>
      <c r="CK603" s="62"/>
      <c r="CL603" s="62"/>
      <c r="CM603" s="62"/>
      <c r="CN603" s="62"/>
      <c r="CO603" s="62"/>
      <c r="CP603" s="62"/>
      <c r="CQ603" s="62"/>
      <c r="CR603" s="62"/>
      <c r="CS603" s="62"/>
      <c r="CT603" s="62"/>
      <c r="CU603" s="62"/>
      <c r="CV603" s="62"/>
      <c r="CW603" s="62"/>
      <c r="CX603" s="62"/>
      <c r="CY603" s="62"/>
      <c r="CZ603" s="62"/>
      <c r="DA603" s="62"/>
      <c r="DB603" s="62"/>
      <c r="DC603" s="62"/>
      <c r="DD603" s="62"/>
      <c r="DE603" s="62"/>
      <c r="DF603" s="62"/>
      <c r="DG603" s="62"/>
      <c r="DH603" s="62"/>
      <c r="DI603" s="62"/>
      <c r="DJ603" s="62"/>
      <c r="DK603" s="62"/>
      <c r="DL603" s="62"/>
      <c r="DM603" s="62"/>
      <c r="DN603" s="62"/>
      <c r="DO603" s="62"/>
      <c r="DP603" s="62"/>
      <c r="DQ603" s="62"/>
      <c r="DR603" s="62"/>
      <c r="DS603" s="62"/>
      <c r="DT603" s="62"/>
      <c r="DU603" s="62"/>
      <c r="DV603" s="62"/>
      <c r="DW603" s="62"/>
      <c r="DX603" s="62"/>
      <c r="DY603" s="62"/>
      <c r="DZ603" s="62"/>
      <c r="EA603" s="62"/>
      <c r="EB603" s="62"/>
      <c r="EC603" s="62"/>
      <c r="ED603" s="62"/>
      <c r="EE603" s="62"/>
      <c r="EF603" s="62"/>
      <c r="EG603" s="62"/>
      <c r="EH603" s="62"/>
      <c r="EI603" s="62"/>
      <c r="EJ603" s="62"/>
      <c r="EK603" s="62">
        <v>0</v>
      </c>
      <c r="EL603" s="62">
        <v>0</v>
      </c>
      <c r="EM603" s="62">
        <v>0</v>
      </c>
      <c r="EN603" s="62">
        <v>0</v>
      </c>
      <c r="EO603" s="62">
        <v>0</v>
      </c>
      <c r="EP603" s="62"/>
      <c r="EQ603" s="62"/>
      <c r="ER603" s="62"/>
      <c r="ES603" s="62"/>
      <c r="ET603" s="62"/>
      <c r="EU603" s="62"/>
      <c r="EV603" s="62"/>
      <c r="EW603" s="62"/>
      <c r="EX603" s="62"/>
      <c r="EY603" s="62"/>
      <c r="EZ603" s="62"/>
      <c r="FA603" s="62"/>
      <c r="FB603" s="62"/>
      <c r="FC603" s="62"/>
      <c r="FD603" s="62"/>
      <c r="FE603" s="62"/>
      <c r="FF603" s="62"/>
      <c r="FG603" s="62"/>
      <c r="FH603" s="62"/>
      <c r="FI603" s="62"/>
      <c r="FJ603" s="62"/>
      <c r="FK603" s="62"/>
      <c r="FL603" s="76"/>
      <c r="FM603" s="76"/>
      <c r="FN603" s="76"/>
      <c r="FO603" s="76"/>
      <c r="FP603" s="76"/>
      <c r="FQ603" s="76"/>
      <c r="FR603" s="76"/>
      <c r="FS603" s="76"/>
      <c r="FT603" s="76"/>
      <c r="FU603" s="76"/>
      <c r="FV603" s="76"/>
      <c r="FW603" s="76"/>
      <c r="FX603" s="76"/>
      <c r="FY603" s="76"/>
      <c r="FZ603" s="76"/>
      <c r="GA603" s="76"/>
      <c r="GB603" s="76"/>
      <c r="GC603" s="62"/>
      <c r="GD603" s="62"/>
      <c r="GE603" s="62"/>
      <c r="GF603" s="62"/>
      <c r="GG603" s="62"/>
      <c r="GH603" s="62"/>
      <c r="GI603" s="62"/>
      <c r="GJ603" s="62"/>
      <c r="GK603" s="62"/>
      <c r="GL603" s="62"/>
      <c r="GM603" s="62"/>
      <c r="GN603" s="62"/>
      <c r="GO603" s="62"/>
      <c r="GP603" s="62"/>
      <c r="GQ603" s="62"/>
      <c r="GR603" s="62"/>
      <c r="GS603" s="62"/>
      <c r="GT603" s="62"/>
      <c r="GU603" s="62"/>
      <c r="GV603" s="62"/>
      <c r="GW603" s="62"/>
      <c r="GX603" s="62"/>
      <c r="GY603" s="62"/>
      <c r="GZ603" s="62"/>
      <c r="HA603" s="62"/>
      <c r="HB603" s="62"/>
      <c r="HC603" s="62"/>
      <c r="HD603" s="62"/>
      <c r="HE603" s="62"/>
      <c r="HF603" s="62"/>
      <c r="HG603" s="62"/>
      <c r="HH603" s="62"/>
      <c r="HI603" s="62"/>
      <c r="HJ603" s="62"/>
      <c r="HK603" s="62"/>
      <c r="HL603" s="62"/>
      <c r="HM603" s="62"/>
      <c r="HN603" s="62"/>
      <c r="HO603" s="62"/>
      <c r="HP603" s="62"/>
      <c r="HQ603" s="62"/>
      <c r="HR603" s="62"/>
    </row>
    <row r="604" spans="32:226" s="43" customFormat="1">
      <c r="AF604" s="54"/>
      <c r="AS604" s="62"/>
      <c r="AT604" s="62"/>
      <c r="AU604" s="62"/>
      <c r="AV604" s="62"/>
      <c r="AW604" s="62"/>
      <c r="AX604" s="62"/>
      <c r="AY604" s="62"/>
      <c r="AZ604" s="62"/>
      <c r="BA604" s="62"/>
      <c r="BB604" s="62"/>
      <c r="BC604" s="62"/>
      <c r="BD604" s="62"/>
      <c r="BE604" s="62"/>
      <c r="BF604" s="62"/>
      <c r="BG604" s="62"/>
      <c r="BH604" s="62"/>
      <c r="BI604" s="62"/>
      <c r="BJ604" s="62"/>
      <c r="BK604" s="62"/>
      <c r="BL604" s="62"/>
      <c r="BM604" s="62"/>
      <c r="BN604" s="62"/>
      <c r="BO604" s="62"/>
      <c r="BP604" s="62"/>
      <c r="BQ604" s="62"/>
      <c r="BR604" s="62"/>
      <c r="BS604" s="62"/>
      <c r="BT604" s="62"/>
      <c r="BU604" s="62"/>
      <c r="BV604" s="62"/>
      <c r="BW604" s="62"/>
      <c r="BX604" s="62"/>
      <c r="BY604" s="62"/>
      <c r="BZ604" s="62"/>
      <c r="CA604" s="62"/>
      <c r="CB604" s="62"/>
      <c r="CC604" s="62"/>
      <c r="CD604" s="62"/>
      <c r="CE604" s="62"/>
      <c r="CF604" s="62"/>
      <c r="CG604" s="62"/>
      <c r="CH604" s="62"/>
      <c r="CI604" s="62"/>
      <c r="CJ604" s="62"/>
      <c r="CK604" s="62"/>
      <c r="CL604" s="62"/>
      <c r="CM604" s="62"/>
      <c r="CN604" s="62"/>
      <c r="CO604" s="62"/>
      <c r="CP604" s="62"/>
      <c r="CQ604" s="62"/>
      <c r="CR604" s="62"/>
      <c r="CS604" s="62"/>
      <c r="CT604" s="62"/>
      <c r="CU604" s="62"/>
      <c r="CV604" s="62"/>
      <c r="CW604" s="62"/>
      <c r="CX604" s="62"/>
      <c r="CY604" s="62"/>
      <c r="CZ604" s="62"/>
      <c r="DA604" s="62"/>
      <c r="DB604" s="62"/>
      <c r="DC604" s="62"/>
      <c r="DD604" s="62"/>
      <c r="DE604" s="62"/>
      <c r="DF604" s="62"/>
      <c r="DG604" s="62"/>
      <c r="DH604" s="62"/>
      <c r="DI604" s="62"/>
      <c r="DJ604" s="62"/>
      <c r="DK604" s="62"/>
      <c r="DL604" s="62"/>
      <c r="DM604" s="62"/>
      <c r="DN604" s="62"/>
      <c r="DO604" s="62"/>
      <c r="DP604" s="62"/>
      <c r="DQ604" s="62"/>
      <c r="DR604" s="62"/>
      <c r="DS604" s="62"/>
      <c r="DT604" s="62"/>
      <c r="DU604" s="62"/>
      <c r="DV604" s="62"/>
      <c r="DW604" s="62"/>
      <c r="DX604" s="62"/>
      <c r="DY604" s="62"/>
      <c r="DZ604" s="62"/>
      <c r="EA604" s="62"/>
      <c r="EB604" s="62"/>
      <c r="EC604" s="62"/>
      <c r="ED604" s="62"/>
      <c r="EE604" s="62"/>
      <c r="EF604" s="62"/>
      <c r="EG604" s="62"/>
      <c r="EH604" s="62"/>
      <c r="EI604" s="62"/>
      <c r="EJ604" s="62"/>
      <c r="EK604" s="62">
        <v>0</v>
      </c>
      <c r="EL604" s="62">
        <v>0</v>
      </c>
      <c r="EM604" s="62">
        <v>0</v>
      </c>
      <c r="EN604" s="62">
        <v>0</v>
      </c>
      <c r="EO604" s="62">
        <v>0</v>
      </c>
      <c r="EP604" s="62"/>
      <c r="EQ604" s="62"/>
      <c r="ER604" s="62"/>
      <c r="ES604" s="62"/>
      <c r="ET604" s="62"/>
      <c r="EU604" s="62"/>
      <c r="EV604" s="62"/>
      <c r="EW604" s="62"/>
      <c r="EX604" s="62"/>
      <c r="EY604" s="62"/>
      <c r="EZ604" s="62"/>
      <c r="FA604" s="62"/>
      <c r="FB604" s="62"/>
      <c r="FC604" s="62"/>
      <c r="FD604" s="62"/>
      <c r="FE604" s="62"/>
      <c r="FF604" s="62"/>
      <c r="FG604" s="62"/>
      <c r="FH604" s="62"/>
      <c r="FI604" s="62"/>
      <c r="FJ604" s="62"/>
      <c r="FK604" s="62"/>
      <c r="FL604" s="76"/>
      <c r="FM604" s="76"/>
      <c r="FN604" s="76"/>
      <c r="FO604" s="76"/>
      <c r="FP604" s="76"/>
      <c r="FQ604" s="76"/>
      <c r="FR604" s="76"/>
      <c r="FS604" s="76"/>
      <c r="FT604" s="76"/>
      <c r="FU604" s="76"/>
      <c r="FV604" s="76"/>
      <c r="FW604" s="76"/>
      <c r="FX604" s="76"/>
      <c r="FY604" s="76"/>
      <c r="FZ604" s="76"/>
      <c r="GA604" s="76"/>
      <c r="GB604" s="76"/>
      <c r="GC604" s="62"/>
      <c r="GD604" s="62"/>
      <c r="GE604" s="62"/>
      <c r="GF604" s="62"/>
      <c r="GG604" s="62"/>
      <c r="GH604" s="62"/>
      <c r="GI604" s="62"/>
      <c r="GJ604" s="62"/>
      <c r="GK604" s="62"/>
      <c r="GL604" s="62"/>
      <c r="GM604" s="62"/>
      <c r="GN604" s="62"/>
      <c r="GO604" s="62"/>
      <c r="GP604" s="62"/>
      <c r="GQ604" s="62"/>
      <c r="GR604" s="62"/>
      <c r="GS604" s="62"/>
      <c r="GT604" s="62"/>
      <c r="GU604" s="62"/>
      <c r="GV604" s="62"/>
      <c r="GW604" s="62"/>
      <c r="GX604" s="62"/>
      <c r="GY604" s="62"/>
      <c r="GZ604" s="62"/>
      <c r="HA604" s="62"/>
      <c r="HB604" s="62"/>
      <c r="HC604" s="62"/>
      <c r="HD604" s="62"/>
      <c r="HE604" s="62"/>
      <c r="HF604" s="62"/>
      <c r="HG604" s="62"/>
      <c r="HH604" s="62"/>
      <c r="HI604" s="62"/>
      <c r="HJ604" s="62"/>
      <c r="HK604" s="62"/>
      <c r="HL604" s="62"/>
      <c r="HM604" s="62"/>
      <c r="HN604" s="62"/>
      <c r="HO604" s="62"/>
      <c r="HP604" s="62"/>
      <c r="HQ604" s="62"/>
      <c r="HR604" s="62"/>
    </row>
    <row r="605" spans="32:226" s="43" customFormat="1">
      <c r="AF605" s="54"/>
      <c r="AS605" s="62"/>
      <c r="AT605" s="62"/>
      <c r="AU605" s="62"/>
      <c r="AV605" s="62"/>
      <c r="AW605" s="62"/>
      <c r="AX605" s="62"/>
      <c r="AY605" s="62"/>
      <c r="AZ605" s="62"/>
      <c r="BA605" s="62"/>
      <c r="BB605" s="62"/>
      <c r="BC605" s="62"/>
      <c r="BD605" s="62"/>
      <c r="BE605" s="62"/>
      <c r="BF605" s="62"/>
      <c r="BG605" s="62"/>
      <c r="BH605" s="62"/>
      <c r="BI605" s="62"/>
      <c r="BJ605" s="62"/>
      <c r="BK605" s="62"/>
      <c r="BL605" s="62"/>
      <c r="BM605" s="62"/>
      <c r="BN605" s="62"/>
      <c r="BO605" s="62"/>
      <c r="BP605" s="62"/>
      <c r="BQ605" s="62"/>
      <c r="BR605" s="62"/>
      <c r="BS605" s="62"/>
      <c r="BT605" s="62"/>
      <c r="BU605" s="62"/>
      <c r="BV605" s="62"/>
      <c r="BW605" s="62"/>
      <c r="BX605" s="62"/>
      <c r="BY605" s="62"/>
      <c r="BZ605" s="62"/>
      <c r="CA605" s="62"/>
      <c r="CB605" s="62"/>
      <c r="CC605" s="62"/>
      <c r="CD605" s="62"/>
      <c r="CE605" s="62"/>
      <c r="CF605" s="62"/>
      <c r="CG605" s="62"/>
      <c r="CH605" s="62"/>
      <c r="CI605" s="62"/>
      <c r="CJ605" s="62"/>
      <c r="CK605" s="62"/>
      <c r="CL605" s="62"/>
      <c r="CM605" s="62"/>
      <c r="CN605" s="62"/>
      <c r="CO605" s="62"/>
      <c r="CP605" s="62"/>
      <c r="CQ605" s="62"/>
      <c r="CR605" s="62"/>
      <c r="CS605" s="62"/>
      <c r="CT605" s="62"/>
      <c r="CU605" s="62"/>
      <c r="CV605" s="62"/>
      <c r="CW605" s="62"/>
      <c r="CX605" s="62"/>
      <c r="CY605" s="62"/>
      <c r="CZ605" s="62"/>
      <c r="DA605" s="62"/>
      <c r="DB605" s="62"/>
      <c r="DC605" s="62"/>
      <c r="DD605" s="62"/>
      <c r="DE605" s="62"/>
      <c r="DF605" s="62"/>
      <c r="DG605" s="62"/>
      <c r="DH605" s="62"/>
      <c r="DI605" s="62"/>
      <c r="DJ605" s="62"/>
      <c r="DK605" s="62"/>
      <c r="DL605" s="62"/>
      <c r="DM605" s="62"/>
      <c r="DN605" s="62"/>
      <c r="DO605" s="62"/>
      <c r="DP605" s="62"/>
      <c r="DQ605" s="62"/>
      <c r="DR605" s="62"/>
      <c r="DS605" s="62"/>
      <c r="DT605" s="62"/>
      <c r="DU605" s="62"/>
      <c r="DV605" s="62"/>
      <c r="DW605" s="62"/>
      <c r="DX605" s="62"/>
      <c r="DY605" s="62"/>
      <c r="DZ605" s="62"/>
      <c r="EA605" s="62"/>
      <c r="EB605" s="62"/>
      <c r="EC605" s="62"/>
      <c r="ED605" s="62"/>
      <c r="EE605" s="62"/>
      <c r="EF605" s="62"/>
      <c r="EG605" s="62"/>
      <c r="EH605" s="62"/>
      <c r="EI605" s="62"/>
      <c r="EJ605" s="62"/>
      <c r="EK605" s="62">
        <v>0</v>
      </c>
      <c r="EL605" s="62">
        <v>0</v>
      </c>
      <c r="EM605" s="62">
        <v>0</v>
      </c>
      <c r="EN605" s="62">
        <v>0</v>
      </c>
      <c r="EO605" s="62">
        <v>0</v>
      </c>
      <c r="EP605" s="62"/>
      <c r="EQ605" s="62"/>
      <c r="ER605" s="62"/>
      <c r="ES605" s="62"/>
      <c r="ET605" s="62"/>
      <c r="EU605" s="62"/>
      <c r="EV605" s="62"/>
      <c r="EW605" s="62"/>
      <c r="EX605" s="62"/>
      <c r="EY605" s="62"/>
      <c r="EZ605" s="62"/>
      <c r="FA605" s="62"/>
      <c r="FB605" s="62"/>
      <c r="FC605" s="62"/>
      <c r="FD605" s="62"/>
      <c r="FE605" s="62"/>
      <c r="FF605" s="62"/>
      <c r="FG605" s="62"/>
      <c r="FH605" s="62"/>
      <c r="FI605" s="62"/>
      <c r="FJ605" s="62"/>
      <c r="FK605" s="62"/>
      <c r="FL605" s="76"/>
      <c r="FM605" s="76"/>
      <c r="FN605" s="76"/>
      <c r="FO605" s="76"/>
      <c r="FP605" s="76"/>
      <c r="FQ605" s="76"/>
      <c r="FR605" s="76"/>
      <c r="FS605" s="76"/>
      <c r="FT605" s="76"/>
      <c r="FU605" s="76"/>
      <c r="FV605" s="76"/>
      <c r="FW605" s="76"/>
      <c r="FX605" s="76"/>
      <c r="FY605" s="76"/>
      <c r="FZ605" s="76"/>
      <c r="GA605" s="76"/>
      <c r="GB605" s="76"/>
      <c r="GC605" s="62"/>
      <c r="GD605" s="62"/>
      <c r="GE605" s="62"/>
      <c r="GF605" s="62"/>
      <c r="GG605" s="62"/>
      <c r="GH605" s="62"/>
      <c r="GI605" s="62"/>
      <c r="GJ605" s="62"/>
      <c r="GK605" s="62"/>
      <c r="GL605" s="62"/>
      <c r="GM605" s="62"/>
      <c r="GN605" s="62"/>
      <c r="GO605" s="62"/>
      <c r="GP605" s="62"/>
      <c r="GQ605" s="62"/>
      <c r="GR605" s="62"/>
      <c r="GS605" s="62"/>
      <c r="GT605" s="62"/>
      <c r="GU605" s="62"/>
      <c r="GV605" s="62"/>
      <c r="GW605" s="62"/>
      <c r="GX605" s="62"/>
      <c r="GY605" s="62"/>
      <c r="GZ605" s="62"/>
      <c r="HA605" s="62"/>
      <c r="HB605" s="62"/>
      <c r="HC605" s="62"/>
      <c r="HD605" s="62"/>
      <c r="HE605" s="62"/>
      <c r="HF605" s="62"/>
      <c r="HG605" s="62"/>
      <c r="HH605" s="62"/>
      <c r="HI605" s="62"/>
      <c r="HJ605" s="62"/>
      <c r="HK605" s="62"/>
      <c r="HL605" s="62"/>
      <c r="HM605" s="62"/>
      <c r="HN605" s="62"/>
      <c r="HO605" s="62"/>
      <c r="HP605" s="62"/>
      <c r="HQ605" s="62"/>
      <c r="HR605" s="62"/>
    </row>
    <row r="606" spans="32:226" s="43" customFormat="1">
      <c r="AF606" s="54"/>
      <c r="AS606" s="62"/>
      <c r="AT606" s="62"/>
      <c r="AU606" s="62"/>
      <c r="AV606" s="62"/>
      <c r="AW606" s="62"/>
      <c r="AX606" s="62"/>
      <c r="AY606" s="62"/>
      <c r="AZ606" s="62"/>
      <c r="BA606" s="62"/>
      <c r="BB606" s="62"/>
      <c r="BC606" s="62"/>
      <c r="BD606" s="62"/>
      <c r="BE606" s="62"/>
      <c r="BF606" s="62"/>
      <c r="BG606" s="62"/>
      <c r="BH606" s="62"/>
      <c r="BI606" s="62"/>
      <c r="BJ606" s="62"/>
      <c r="BK606" s="62"/>
      <c r="BL606" s="62"/>
      <c r="BM606" s="62"/>
      <c r="BN606" s="62"/>
      <c r="BO606" s="62"/>
      <c r="BP606" s="62"/>
      <c r="BQ606" s="62"/>
      <c r="BR606" s="62"/>
      <c r="BS606" s="62"/>
      <c r="BT606" s="62"/>
      <c r="BU606" s="62"/>
      <c r="BV606" s="62"/>
      <c r="BW606" s="62"/>
      <c r="BX606" s="62"/>
      <c r="BY606" s="62"/>
      <c r="BZ606" s="62"/>
      <c r="CA606" s="62"/>
      <c r="CB606" s="62"/>
      <c r="CC606" s="62"/>
      <c r="CD606" s="62"/>
      <c r="CE606" s="62"/>
      <c r="CF606" s="62"/>
      <c r="CG606" s="62"/>
      <c r="CH606" s="62"/>
      <c r="CI606" s="62"/>
      <c r="CJ606" s="62"/>
      <c r="CK606" s="62"/>
      <c r="CL606" s="62"/>
      <c r="CM606" s="62"/>
      <c r="CN606" s="62"/>
      <c r="CO606" s="62"/>
      <c r="CP606" s="62"/>
      <c r="CQ606" s="62"/>
      <c r="CR606" s="62"/>
      <c r="CS606" s="62"/>
      <c r="CT606" s="62"/>
      <c r="CU606" s="62"/>
      <c r="CV606" s="62"/>
      <c r="CW606" s="62"/>
      <c r="CX606" s="62"/>
      <c r="CY606" s="62"/>
      <c r="CZ606" s="62"/>
      <c r="DA606" s="62"/>
      <c r="DB606" s="62"/>
      <c r="DC606" s="62"/>
      <c r="DD606" s="62"/>
      <c r="DE606" s="62"/>
      <c r="DF606" s="62"/>
      <c r="DG606" s="62"/>
      <c r="DH606" s="62"/>
      <c r="DI606" s="62"/>
      <c r="DJ606" s="62"/>
      <c r="DK606" s="62"/>
      <c r="DL606" s="62"/>
      <c r="DM606" s="62"/>
      <c r="DN606" s="62"/>
      <c r="DO606" s="62"/>
      <c r="DP606" s="62"/>
      <c r="DQ606" s="62"/>
      <c r="DR606" s="62"/>
      <c r="DS606" s="62"/>
      <c r="DT606" s="62"/>
      <c r="DU606" s="62"/>
      <c r="DV606" s="62"/>
      <c r="DW606" s="62"/>
      <c r="DX606" s="62"/>
      <c r="DY606" s="62"/>
      <c r="DZ606" s="62"/>
      <c r="EA606" s="62"/>
      <c r="EB606" s="62"/>
      <c r="EC606" s="62"/>
      <c r="ED606" s="62"/>
      <c r="EE606" s="62"/>
      <c r="EF606" s="62"/>
      <c r="EG606" s="62"/>
      <c r="EH606" s="62"/>
      <c r="EI606" s="62"/>
      <c r="EJ606" s="62"/>
      <c r="EK606" s="62">
        <v>0</v>
      </c>
      <c r="EL606" s="62">
        <v>0</v>
      </c>
      <c r="EM606" s="62">
        <v>0</v>
      </c>
      <c r="EN606" s="62">
        <v>0</v>
      </c>
      <c r="EO606" s="62">
        <v>0</v>
      </c>
      <c r="EP606" s="62"/>
      <c r="EQ606" s="62"/>
      <c r="ER606" s="62"/>
      <c r="ES606" s="62"/>
      <c r="ET606" s="62"/>
      <c r="EU606" s="62"/>
      <c r="EV606" s="62"/>
      <c r="EW606" s="62"/>
      <c r="EX606" s="62"/>
      <c r="EY606" s="62"/>
      <c r="EZ606" s="62"/>
      <c r="FA606" s="62"/>
      <c r="FB606" s="62"/>
      <c r="FC606" s="62"/>
      <c r="FD606" s="62"/>
      <c r="FE606" s="62"/>
      <c r="FF606" s="62"/>
      <c r="FG606" s="62"/>
      <c r="FH606" s="62"/>
      <c r="FI606" s="62"/>
      <c r="FJ606" s="62"/>
      <c r="FK606" s="62"/>
      <c r="FL606" s="76"/>
      <c r="FM606" s="76"/>
      <c r="FN606" s="76"/>
      <c r="FO606" s="76"/>
      <c r="FP606" s="76"/>
      <c r="FQ606" s="76"/>
      <c r="FR606" s="76"/>
      <c r="FS606" s="76"/>
      <c r="FT606" s="76"/>
      <c r="FU606" s="76"/>
      <c r="FV606" s="76"/>
      <c r="FW606" s="76"/>
      <c r="FX606" s="76"/>
      <c r="FY606" s="76"/>
      <c r="FZ606" s="76"/>
      <c r="GA606" s="76"/>
      <c r="GB606" s="76"/>
      <c r="GC606" s="62"/>
      <c r="GD606" s="62"/>
      <c r="GE606" s="62"/>
      <c r="GF606" s="62"/>
      <c r="GG606" s="62"/>
      <c r="GH606" s="62"/>
      <c r="GI606" s="62"/>
      <c r="GJ606" s="62"/>
      <c r="GK606" s="62"/>
      <c r="GL606" s="62"/>
      <c r="GM606" s="62"/>
      <c r="GN606" s="62"/>
      <c r="GO606" s="62"/>
      <c r="GP606" s="62"/>
      <c r="GQ606" s="62"/>
      <c r="GR606" s="62"/>
      <c r="GS606" s="62"/>
      <c r="GT606" s="62"/>
      <c r="GU606" s="62"/>
      <c r="GV606" s="62"/>
      <c r="GW606" s="62"/>
      <c r="GX606" s="62"/>
      <c r="GY606" s="62"/>
      <c r="GZ606" s="62"/>
      <c r="HA606" s="62"/>
      <c r="HB606" s="62"/>
      <c r="HC606" s="62"/>
      <c r="HD606" s="62"/>
      <c r="HE606" s="62"/>
      <c r="HF606" s="62"/>
      <c r="HG606" s="62"/>
      <c r="HH606" s="62"/>
      <c r="HI606" s="62"/>
      <c r="HJ606" s="62"/>
      <c r="HK606" s="62"/>
      <c r="HL606" s="62"/>
      <c r="HM606" s="62"/>
      <c r="HN606" s="62"/>
      <c r="HO606" s="62"/>
      <c r="HP606" s="62"/>
      <c r="HQ606" s="62"/>
      <c r="HR606" s="62"/>
    </row>
    <row r="607" spans="32:226" s="43" customFormat="1">
      <c r="AF607" s="54"/>
      <c r="AS607" s="62"/>
      <c r="AT607" s="62"/>
      <c r="AU607" s="62"/>
      <c r="AV607" s="62"/>
      <c r="AW607" s="62"/>
      <c r="AX607" s="62"/>
      <c r="AY607" s="62"/>
      <c r="AZ607" s="62"/>
      <c r="BA607" s="62"/>
      <c r="BB607" s="62"/>
      <c r="BC607" s="62"/>
      <c r="BD607" s="62"/>
      <c r="BE607" s="62"/>
      <c r="BF607" s="62"/>
      <c r="BG607" s="62"/>
      <c r="BH607" s="62"/>
      <c r="BI607" s="62"/>
      <c r="BJ607" s="62"/>
      <c r="BK607" s="62"/>
      <c r="BL607" s="62"/>
      <c r="BM607" s="62"/>
      <c r="BN607" s="62"/>
      <c r="BO607" s="62"/>
      <c r="BP607" s="62"/>
      <c r="BQ607" s="62"/>
      <c r="BR607" s="62"/>
      <c r="BS607" s="62"/>
      <c r="BT607" s="62"/>
      <c r="BU607" s="62"/>
      <c r="BV607" s="62"/>
      <c r="BW607" s="62"/>
      <c r="BX607" s="62"/>
      <c r="BY607" s="62"/>
      <c r="BZ607" s="62"/>
      <c r="CA607" s="62"/>
      <c r="CB607" s="62"/>
      <c r="CC607" s="62"/>
      <c r="CD607" s="62"/>
      <c r="CE607" s="62"/>
      <c r="CF607" s="62"/>
      <c r="CG607" s="62"/>
      <c r="CH607" s="62"/>
      <c r="CI607" s="62"/>
      <c r="CJ607" s="62"/>
      <c r="CK607" s="62"/>
      <c r="CL607" s="62"/>
      <c r="CM607" s="62"/>
      <c r="CN607" s="62"/>
      <c r="CO607" s="62"/>
      <c r="CP607" s="62"/>
      <c r="CQ607" s="62"/>
      <c r="CR607" s="62"/>
      <c r="CS607" s="62"/>
      <c r="CT607" s="62"/>
      <c r="CU607" s="62"/>
      <c r="CV607" s="62"/>
      <c r="CW607" s="62"/>
      <c r="CX607" s="62"/>
      <c r="CY607" s="62"/>
      <c r="CZ607" s="62"/>
      <c r="DA607" s="62"/>
      <c r="DB607" s="62"/>
      <c r="DC607" s="62"/>
      <c r="DD607" s="62"/>
      <c r="DE607" s="62"/>
      <c r="DF607" s="62"/>
      <c r="DG607" s="62"/>
      <c r="DH607" s="62"/>
      <c r="DI607" s="62"/>
      <c r="DJ607" s="62"/>
      <c r="DK607" s="62"/>
      <c r="DL607" s="62"/>
      <c r="DM607" s="62"/>
      <c r="DN607" s="62"/>
      <c r="DO607" s="62"/>
      <c r="DP607" s="62"/>
      <c r="DQ607" s="62"/>
      <c r="DR607" s="62"/>
      <c r="DS607" s="62"/>
      <c r="DT607" s="62"/>
      <c r="DU607" s="62"/>
      <c r="DV607" s="62"/>
      <c r="DW607" s="62"/>
      <c r="DX607" s="62"/>
      <c r="DY607" s="62"/>
      <c r="DZ607" s="62"/>
      <c r="EA607" s="62"/>
      <c r="EB607" s="62"/>
      <c r="EC607" s="62"/>
      <c r="ED607" s="62"/>
      <c r="EE607" s="62"/>
      <c r="EF607" s="62"/>
      <c r="EG607" s="62"/>
      <c r="EH607" s="62"/>
      <c r="EI607" s="62"/>
      <c r="EJ607" s="62"/>
      <c r="EK607" s="62">
        <v>0</v>
      </c>
      <c r="EL607" s="62">
        <v>0</v>
      </c>
      <c r="EM607" s="62">
        <v>0</v>
      </c>
      <c r="EN607" s="62">
        <v>0</v>
      </c>
      <c r="EO607" s="62">
        <v>0</v>
      </c>
      <c r="EP607" s="62"/>
      <c r="EQ607" s="62"/>
      <c r="ER607" s="62"/>
      <c r="ES607" s="62"/>
      <c r="ET607" s="62"/>
      <c r="EU607" s="62"/>
      <c r="EV607" s="62"/>
      <c r="EW607" s="62"/>
      <c r="EX607" s="62"/>
      <c r="EY607" s="62"/>
      <c r="EZ607" s="62"/>
      <c r="FA607" s="62"/>
      <c r="FB607" s="62"/>
      <c r="FC607" s="62"/>
      <c r="FD607" s="62"/>
      <c r="FE607" s="62"/>
      <c r="FF607" s="62"/>
      <c r="FG607" s="62"/>
      <c r="FH607" s="62"/>
      <c r="FI607" s="62"/>
      <c r="FJ607" s="62"/>
      <c r="FK607" s="62"/>
      <c r="FL607" s="76"/>
      <c r="FM607" s="76"/>
      <c r="FN607" s="76"/>
      <c r="FO607" s="76"/>
      <c r="FP607" s="76"/>
      <c r="FQ607" s="76"/>
      <c r="FR607" s="76"/>
      <c r="FS607" s="76"/>
      <c r="FT607" s="76"/>
      <c r="FU607" s="76"/>
      <c r="FV607" s="76"/>
      <c r="FW607" s="76"/>
      <c r="FX607" s="76"/>
      <c r="FY607" s="76"/>
      <c r="FZ607" s="76"/>
      <c r="GA607" s="76"/>
      <c r="GB607" s="76"/>
      <c r="GC607" s="62"/>
      <c r="GD607" s="62"/>
      <c r="GE607" s="62"/>
      <c r="GF607" s="62"/>
      <c r="GG607" s="62"/>
      <c r="GH607" s="62"/>
      <c r="GI607" s="62"/>
      <c r="GJ607" s="62"/>
      <c r="GK607" s="62"/>
      <c r="GL607" s="62"/>
      <c r="GM607" s="62"/>
      <c r="GN607" s="62"/>
      <c r="GO607" s="62"/>
      <c r="GP607" s="62"/>
      <c r="GQ607" s="62"/>
      <c r="GR607" s="62"/>
      <c r="GS607" s="62"/>
      <c r="GT607" s="62"/>
      <c r="GU607" s="62"/>
      <c r="GV607" s="62"/>
      <c r="GW607" s="62"/>
      <c r="GX607" s="62"/>
      <c r="GY607" s="62"/>
      <c r="GZ607" s="62"/>
      <c r="HA607" s="62"/>
      <c r="HB607" s="62"/>
      <c r="HC607" s="62"/>
      <c r="HD607" s="62"/>
      <c r="HE607" s="62"/>
      <c r="HF607" s="62"/>
      <c r="HG607" s="62"/>
      <c r="HH607" s="62"/>
      <c r="HI607" s="62"/>
      <c r="HJ607" s="62"/>
      <c r="HK607" s="62"/>
      <c r="HL607" s="62"/>
      <c r="HM607" s="62"/>
      <c r="HN607" s="62"/>
      <c r="HO607" s="62"/>
      <c r="HP607" s="62"/>
      <c r="HQ607" s="62"/>
      <c r="HR607" s="62"/>
    </row>
    <row r="608" spans="32:226" s="43" customFormat="1">
      <c r="AF608" s="54"/>
      <c r="AS608" s="62"/>
      <c r="AT608" s="62"/>
      <c r="AU608" s="62"/>
      <c r="AV608" s="62"/>
      <c r="AW608" s="62"/>
      <c r="AX608" s="62"/>
      <c r="AY608" s="62"/>
      <c r="AZ608" s="62"/>
      <c r="BA608" s="62"/>
      <c r="BB608" s="62"/>
      <c r="BC608" s="62"/>
      <c r="BD608" s="62"/>
      <c r="BE608" s="62"/>
      <c r="BF608" s="62"/>
      <c r="BG608" s="62"/>
      <c r="BH608" s="62"/>
      <c r="BI608" s="62"/>
      <c r="BJ608" s="62"/>
      <c r="BK608" s="62"/>
      <c r="BL608" s="62"/>
      <c r="BM608" s="62"/>
      <c r="BN608" s="62"/>
      <c r="BO608" s="62"/>
      <c r="BP608" s="62"/>
      <c r="BQ608" s="62"/>
      <c r="BR608" s="62"/>
      <c r="BS608" s="62"/>
      <c r="BT608" s="62"/>
      <c r="BU608" s="62"/>
      <c r="BV608" s="62"/>
      <c r="BW608" s="62"/>
      <c r="BX608" s="62"/>
      <c r="BY608" s="62"/>
      <c r="BZ608" s="62"/>
      <c r="CA608" s="62"/>
      <c r="CB608" s="62"/>
      <c r="CC608" s="62"/>
      <c r="CD608" s="62"/>
      <c r="CE608" s="62"/>
      <c r="CF608" s="62"/>
      <c r="CG608" s="62"/>
      <c r="CH608" s="62"/>
      <c r="CI608" s="62"/>
      <c r="CJ608" s="62"/>
      <c r="CK608" s="62"/>
      <c r="CL608" s="62"/>
      <c r="CM608" s="62"/>
      <c r="CN608" s="62"/>
      <c r="CO608" s="62"/>
      <c r="CP608" s="62"/>
      <c r="CQ608" s="62"/>
      <c r="CR608" s="62"/>
      <c r="CS608" s="62"/>
      <c r="CT608" s="62"/>
      <c r="CU608" s="62"/>
      <c r="CV608" s="62"/>
      <c r="CW608" s="62"/>
      <c r="CX608" s="62"/>
      <c r="CY608" s="62"/>
      <c r="CZ608" s="62"/>
      <c r="DA608" s="62"/>
      <c r="DB608" s="62"/>
      <c r="DC608" s="62"/>
      <c r="DD608" s="62"/>
      <c r="DE608" s="62"/>
      <c r="DF608" s="62"/>
      <c r="DG608" s="62"/>
      <c r="DH608" s="62"/>
      <c r="DI608" s="62"/>
      <c r="DJ608" s="62"/>
      <c r="DK608" s="62"/>
      <c r="DL608" s="62"/>
      <c r="DM608" s="62"/>
      <c r="DN608" s="62"/>
      <c r="DO608" s="62"/>
      <c r="DP608" s="62"/>
      <c r="DQ608" s="62"/>
      <c r="DR608" s="62"/>
      <c r="DS608" s="62"/>
      <c r="DT608" s="62"/>
      <c r="DU608" s="62"/>
      <c r="DV608" s="62"/>
      <c r="DW608" s="62"/>
      <c r="DX608" s="62"/>
      <c r="DY608" s="62"/>
      <c r="DZ608" s="62"/>
      <c r="EA608" s="62"/>
      <c r="EB608" s="62"/>
      <c r="EC608" s="62"/>
      <c r="ED608" s="62"/>
      <c r="EE608" s="62"/>
      <c r="EF608" s="62"/>
      <c r="EG608" s="62"/>
      <c r="EH608" s="62"/>
      <c r="EI608" s="62"/>
      <c r="EJ608" s="62"/>
      <c r="EK608" s="62">
        <v>0</v>
      </c>
      <c r="EL608" s="62">
        <v>0</v>
      </c>
      <c r="EM608" s="62">
        <v>0</v>
      </c>
      <c r="EN608" s="62">
        <v>0</v>
      </c>
      <c r="EO608" s="62">
        <v>0</v>
      </c>
      <c r="EP608" s="62"/>
      <c r="EQ608" s="62"/>
      <c r="ER608" s="62"/>
      <c r="ES608" s="62"/>
      <c r="ET608" s="62"/>
      <c r="EU608" s="62"/>
      <c r="EV608" s="62"/>
      <c r="EW608" s="62"/>
      <c r="EX608" s="62"/>
      <c r="EY608" s="62"/>
      <c r="EZ608" s="62"/>
      <c r="FA608" s="62"/>
      <c r="FB608" s="62"/>
      <c r="FC608" s="62"/>
      <c r="FD608" s="62"/>
      <c r="FE608" s="62"/>
      <c r="FF608" s="62"/>
      <c r="FG608" s="62"/>
      <c r="FH608" s="62"/>
      <c r="FI608" s="62"/>
      <c r="FJ608" s="62"/>
      <c r="FK608" s="62"/>
      <c r="FL608" s="76"/>
      <c r="FM608" s="76"/>
      <c r="FN608" s="76"/>
      <c r="FO608" s="76"/>
      <c r="FP608" s="76"/>
      <c r="FQ608" s="76"/>
      <c r="FR608" s="76"/>
      <c r="FS608" s="76"/>
      <c r="FT608" s="76"/>
      <c r="FU608" s="76"/>
      <c r="FV608" s="76"/>
      <c r="FW608" s="76"/>
      <c r="FX608" s="76"/>
      <c r="FY608" s="76"/>
      <c r="FZ608" s="76"/>
      <c r="GA608" s="76"/>
      <c r="GB608" s="76"/>
      <c r="GC608" s="62"/>
      <c r="GD608" s="62"/>
      <c r="GE608" s="62"/>
      <c r="GF608" s="62"/>
      <c r="GG608" s="62"/>
      <c r="GH608" s="62"/>
      <c r="GI608" s="62"/>
      <c r="GJ608" s="62"/>
      <c r="GK608" s="62"/>
      <c r="GL608" s="62"/>
      <c r="GM608" s="62"/>
      <c r="GN608" s="62"/>
      <c r="GO608" s="62"/>
      <c r="GP608" s="62"/>
      <c r="GQ608" s="62"/>
      <c r="GR608" s="62"/>
      <c r="GS608" s="62"/>
      <c r="GT608" s="62"/>
      <c r="GU608" s="62"/>
      <c r="GV608" s="62"/>
      <c r="GW608" s="62"/>
      <c r="GX608" s="62"/>
      <c r="GY608" s="62"/>
      <c r="GZ608" s="62"/>
      <c r="HA608" s="62"/>
      <c r="HB608" s="62"/>
      <c r="HC608" s="62"/>
      <c r="HD608" s="62"/>
      <c r="HE608" s="62"/>
      <c r="HF608" s="62"/>
      <c r="HG608" s="62"/>
      <c r="HH608" s="62"/>
      <c r="HI608" s="62"/>
      <c r="HJ608" s="62"/>
      <c r="HK608" s="62"/>
      <c r="HL608" s="62"/>
      <c r="HM608" s="62"/>
      <c r="HN608" s="62"/>
      <c r="HO608" s="62"/>
      <c r="HP608" s="62"/>
      <c r="HQ608" s="62"/>
      <c r="HR608" s="62"/>
    </row>
    <row r="609" spans="32:226" s="43" customFormat="1">
      <c r="AF609" s="54"/>
      <c r="AS609" s="62"/>
      <c r="AT609" s="62"/>
      <c r="AU609" s="62"/>
      <c r="AV609" s="62"/>
      <c r="AW609" s="62"/>
      <c r="AX609" s="62"/>
      <c r="AY609" s="62"/>
      <c r="AZ609" s="62"/>
      <c r="BA609" s="62"/>
      <c r="BB609" s="62"/>
      <c r="BC609" s="62"/>
      <c r="BD609" s="62"/>
      <c r="BE609" s="62"/>
      <c r="BF609" s="62"/>
      <c r="BG609" s="62"/>
      <c r="BH609" s="62"/>
      <c r="BI609" s="62"/>
      <c r="BJ609" s="62"/>
      <c r="BK609" s="62"/>
      <c r="BL609" s="62"/>
      <c r="BM609" s="62"/>
      <c r="BN609" s="62"/>
      <c r="BO609" s="62"/>
      <c r="BP609" s="62"/>
      <c r="BQ609" s="62"/>
      <c r="BR609" s="62"/>
      <c r="BS609" s="62"/>
      <c r="BT609" s="62"/>
      <c r="BU609" s="62"/>
      <c r="BV609" s="62"/>
      <c r="BW609" s="62"/>
      <c r="BX609" s="62"/>
      <c r="BY609" s="62"/>
      <c r="BZ609" s="62"/>
      <c r="CA609" s="62"/>
      <c r="CB609" s="62"/>
      <c r="CC609" s="62"/>
      <c r="CD609" s="62"/>
      <c r="CE609" s="62"/>
      <c r="CF609" s="62"/>
      <c r="CG609" s="62"/>
      <c r="CH609" s="62"/>
      <c r="CI609" s="62"/>
      <c r="CJ609" s="62"/>
      <c r="CK609" s="62"/>
      <c r="CL609" s="62"/>
      <c r="CM609" s="62"/>
      <c r="CN609" s="62"/>
      <c r="CO609" s="62"/>
      <c r="CP609" s="62"/>
      <c r="CQ609" s="62"/>
      <c r="CR609" s="62"/>
      <c r="CS609" s="62"/>
      <c r="CT609" s="62"/>
      <c r="CU609" s="62"/>
      <c r="CV609" s="62"/>
      <c r="CW609" s="62"/>
      <c r="CX609" s="62"/>
      <c r="CY609" s="62"/>
      <c r="CZ609" s="62"/>
      <c r="DA609" s="62"/>
      <c r="DB609" s="62"/>
      <c r="DC609" s="62"/>
      <c r="DD609" s="62"/>
      <c r="DE609" s="62"/>
      <c r="DF609" s="62"/>
      <c r="DG609" s="62"/>
      <c r="DH609" s="62"/>
      <c r="DI609" s="62"/>
      <c r="DJ609" s="62"/>
      <c r="DK609" s="62"/>
      <c r="DL609" s="62"/>
      <c r="DM609" s="62"/>
      <c r="DN609" s="62"/>
      <c r="DO609" s="62"/>
      <c r="DP609" s="62"/>
      <c r="DQ609" s="62"/>
      <c r="DR609" s="62"/>
      <c r="DS609" s="62"/>
      <c r="DT609" s="62"/>
      <c r="DU609" s="62"/>
      <c r="DV609" s="62"/>
      <c r="DW609" s="62"/>
      <c r="DX609" s="62"/>
      <c r="DY609" s="62"/>
      <c r="DZ609" s="62"/>
      <c r="EA609" s="62"/>
      <c r="EB609" s="62"/>
      <c r="EC609" s="62"/>
      <c r="ED609" s="62"/>
      <c r="EE609" s="62"/>
      <c r="EF609" s="62"/>
      <c r="EG609" s="62"/>
      <c r="EH609" s="62"/>
      <c r="EI609" s="62"/>
      <c r="EJ609" s="62"/>
      <c r="EK609" s="62">
        <v>0</v>
      </c>
      <c r="EL609" s="62">
        <v>0</v>
      </c>
      <c r="EM609" s="62">
        <v>0</v>
      </c>
      <c r="EN609" s="62">
        <v>0</v>
      </c>
      <c r="EO609" s="62">
        <v>0</v>
      </c>
      <c r="EP609" s="62"/>
      <c r="EQ609" s="62"/>
      <c r="ER609" s="62"/>
      <c r="ES609" s="62"/>
      <c r="ET609" s="62"/>
      <c r="EU609" s="62"/>
      <c r="EV609" s="62"/>
      <c r="EW609" s="62"/>
      <c r="EX609" s="62"/>
      <c r="EY609" s="62"/>
      <c r="EZ609" s="62"/>
      <c r="FA609" s="62"/>
      <c r="FB609" s="62"/>
      <c r="FC609" s="62"/>
      <c r="FD609" s="62"/>
      <c r="FE609" s="62"/>
      <c r="FF609" s="62"/>
      <c r="FG609" s="62"/>
      <c r="FH609" s="62"/>
      <c r="FI609" s="62"/>
      <c r="FJ609" s="62"/>
      <c r="FK609" s="62"/>
      <c r="FL609" s="76"/>
      <c r="FM609" s="76"/>
      <c r="FN609" s="76"/>
      <c r="FO609" s="76"/>
      <c r="FP609" s="76"/>
      <c r="FQ609" s="76"/>
      <c r="FR609" s="76"/>
      <c r="FS609" s="76"/>
      <c r="FT609" s="76"/>
      <c r="FU609" s="76"/>
      <c r="FV609" s="76"/>
      <c r="FW609" s="76"/>
      <c r="FX609" s="76"/>
      <c r="FY609" s="76"/>
      <c r="FZ609" s="76"/>
      <c r="GA609" s="76"/>
      <c r="GB609" s="76"/>
      <c r="GC609" s="62"/>
      <c r="GD609" s="62"/>
      <c r="GE609" s="62"/>
      <c r="GF609" s="62"/>
      <c r="GG609" s="62"/>
      <c r="GH609" s="62"/>
      <c r="GI609" s="62"/>
      <c r="GJ609" s="62"/>
      <c r="GK609" s="62"/>
      <c r="GL609" s="62"/>
      <c r="GM609" s="62"/>
      <c r="GN609" s="62"/>
      <c r="GO609" s="62"/>
      <c r="GP609" s="62"/>
      <c r="GQ609" s="62"/>
      <c r="GR609" s="62"/>
      <c r="GS609" s="62"/>
      <c r="GT609" s="62"/>
      <c r="GU609" s="62"/>
      <c r="GV609" s="62"/>
      <c r="GW609" s="62"/>
      <c r="GX609" s="62"/>
      <c r="GY609" s="62"/>
      <c r="GZ609" s="62"/>
      <c r="HA609" s="62"/>
      <c r="HB609" s="62"/>
      <c r="HC609" s="62"/>
      <c r="HD609" s="62"/>
      <c r="HE609" s="62"/>
      <c r="HF609" s="62"/>
      <c r="HG609" s="62"/>
      <c r="HH609" s="62"/>
      <c r="HI609" s="62"/>
      <c r="HJ609" s="62"/>
      <c r="HK609" s="62"/>
      <c r="HL609" s="62"/>
      <c r="HM609" s="62"/>
      <c r="HN609" s="62"/>
      <c r="HO609" s="62"/>
      <c r="HP609" s="62"/>
      <c r="HQ609" s="62"/>
      <c r="HR609" s="62"/>
    </row>
    <row r="610" spans="32:226" s="43" customFormat="1">
      <c r="AF610" s="54"/>
      <c r="AS610" s="62"/>
      <c r="AT610" s="62"/>
      <c r="AU610" s="62"/>
      <c r="AV610" s="62"/>
      <c r="AW610" s="62"/>
      <c r="AX610" s="62"/>
      <c r="AY610" s="62"/>
      <c r="AZ610" s="62"/>
      <c r="BA610" s="62"/>
      <c r="BB610" s="62"/>
      <c r="BC610" s="62"/>
      <c r="BD610" s="62"/>
      <c r="BE610" s="62"/>
      <c r="BF610" s="62"/>
      <c r="BG610" s="62"/>
      <c r="BH610" s="62"/>
      <c r="BI610" s="62"/>
      <c r="BJ610" s="62"/>
      <c r="BK610" s="62"/>
      <c r="BL610" s="62"/>
      <c r="BM610" s="62"/>
      <c r="BN610" s="62"/>
      <c r="BO610" s="62"/>
      <c r="BP610" s="62"/>
      <c r="BQ610" s="62"/>
      <c r="BR610" s="62"/>
      <c r="BS610" s="62"/>
      <c r="BT610" s="62"/>
      <c r="BU610" s="62"/>
      <c r="BV610" s="62"/>
      <c r="BW610" s="62"/>
      <c r="BX610" s="62"/>
      <c r="BY610" s="62"/>
      <c r="BZ610" s="62"/>
      <c r="CA610" s="62"/>
      <c r="CB610" s="62"/>
      <c r="CC610" s="62"/>
      <c r="CD610" s="62"/>
      <c r="CE610" s="62"/>
      <c r="CF610" s="62"/>
      <c r="CG610" s="62"/>
      <c r="CH610" s="62"/>
      <c r="CI610" s="62"/>
      <c r="CJ610" s="62"/>
      <c r="CK610" s="62"/>
      <c r="CL610" s="62"/>
      <c r="CM610" s="62"/>
      <c r="CN610" s="62"/>
      <c r="CO610" s="62"/>
      <c r="CP610" s="62"/>
      <c r="CQ610" s="62"/>
      <c r="CR610" s="62"/>
      <c r="CS610" s="62"/>
      <c r="CT610" s="62"/>
      <c r="CU610" s="62"/>
      <c r="CV610" s="62"/>
      <c r="CW610" s="62"/>
      <c r="CX610" s="62"/>
      <c r="CY610" s="62"/>
      <c r="CZ610" s="62"/>
      <c r="DA610" s="62"/>
      <c r="DB610" s="62"/>
      <c r="DC610" s="62"/>
      <c r="DD610" s="62"/>
      <c r="DE610" s="62"/>
      <c r="DF610" s="62"/>
      <c r="DG610" s="62"/>
      <c r="DH610" s="62"/>
      <c r="DI610" s="62"/>
      <c r="DJ610" s="62"/>
      <c r="DK610" s="62"/>
      <c r="DL610" s="62"/>
      <c r="DM610" s="62"/>
      <c r="DN610" s="62"/>
      <c r="DO610" s="62"/>
      <c r="DP610" s="62"/>
      <c r="DQ610" s="62"/>
      <c r="DR610" s="62"/>
      <c r="DS610" s="62"/>
      <c r="DT610" s="62"/>
      <c r="DU610" s="62"/>
      <c r="DV610" s="62"/>
      <c r="DW610" s="62"/>
      <c r="DX610" s="62"/>
      <c r="DY610" s="62"/>
      <c r="DZ610" s="62"/>
      <c r="EA610" s="62"/>
      <c r="EB610" s="62"/>
      <c r="EC610" s="62"/>
      <c r="ED610" s="62"/>
      <c r="EE610" s="62"/>
      <c r="EF610" s="62"/>
      <c r="EG610" s="62"/>
      <c r="EH610" s="62"/>
      <c r="EI610" s="62"/>
      <c r="EJ610" s="62"/>
      <c r="EK610" s="62">
        <v>0</v>
      </c>
      <c r="EL610" s="62">
        <v>0</v>
      </c>
      <c r="EM610" s="62">
        <v>0</v>
      </c>
      <c r="EN610" s="62">
        <v>0</v>
      </c>
      <c r="EO610" s="62">
        <v>0</v>
      </c>
      <c r="EP610" s="62"/>
      <c r="EQ610" s="62"/>
      <c r="ER610" s="62"/>
      <c r="ES610" s="62"/>
      <c r="ET610" s="62"/>
      <c r="EU610" s="62"/>
      <c r="EV610" s="62"/>
      <c r="EW610" s="62"/>
      <c r="EX610" s="62"/>
      <c r="EY610" s="62"/>
      <c r="EZ610" s="62"/>
      <c r="FA610" s="62"/>
      <c r="FB610" s="62"/>
      <c r="FC610" s="62"/>
      <c r="FD610" s="62"/>
      <c r="FE610" s="62"/>
      <c r="FF610" s="62"/>
      <c r="FG610" s="62"/>
      <c r="FH610" s="62"/>
      <c r="FI610" s="62"/>
      <c r="FJ610" s="62"/>
      <c r="FK610" s="62"/>
      <c r="FL610" s="76"/>
      <c r="FM610" s="76"/>
      <c r="FN610" s="76"/>
      <c r="FO610" s="76"/>
      <c r="FP610" s="76"/>
      <c r="FQ610" s="76"/>
      <c r="FR610" s="76"/>
      <c r="FS610" s="76"/>
      <c r="FT610" s="76"/>
      <c r="FU610" s="76"/>
      <c r="FV610" s="76"/>
      <c r="FW610" s="76"/>
      <c r="FX610" s="76"/>
      <c r="FY610" s="76"/>
      <c r="FZ610" s="76"/>
      <c r="GA610" s="76"/>
      <c r="GB610" s="76"/>
      <c r="GC610" s="62"/>
      <c r="GD610" s="62"/>
      <c r="GE610" s="62"/>
      <c r="GF610" s="62"/>
      <c r="GG610" s="62"/>
      <c r="GH610" s="62"/>
      <c r="GI610" s="62"/>
      <c r="GJ610" s="62"/>
      <c r="GK610" s="62"/>
      <c r="GL610" s="62"/>
      <c r="GM610" s="62"/>
      <c r="GN610" s="62"/>
      <c r="GO610" s="62"/>
      <c r="GP610" s="62"/>
      <c r="GQ610" s="62"/>
      <c r="GR610" s="62"/>
      <c r="GS610" s="62"/>
      <c r="GT610" s="62"/>
      <c r="GU610" s="62"/>
      <c r="GV610" s="62"/>
      <c r="GW610" s="62"/>
      <c r="GX610" s="62"/>
      <c r="GY610" s="62"/>
      <c r="GZ610" s="62"/>
      <c r="HA610" s="62"/>
      <c r="HB610" s="62"/>
      <c r="HC610" s="62"/>
      <c r="HD610" s="62"/>
      <c r="HE610" s="62"/>
      <c r="HF610" s="62"/>
      <c r="HG610" s="62"/>
      <c r="HH610" s="62"/>
      <c r="HI610" s="62"/>
      <c r="HJ610" s="62"/>
      <c r="HK610" s="62"/>
      <c r="HL610" s="62"/>
      <c r="HM610" s="62"/>
      <c r="HN610" s="62"/>
      <c r="HO610" s="62"/>
      <c r="HP610" s="62"/>
      <c r="HQ610" s="62"/>
      <c r="HR610" s="62"/>
    </row>
    <row r="611" spans="32:226" s="43" customFormat="1">
      <c r="AF611" s="54"/>
      <c r="AS611" s="62"/>
      <c r="AT611" s="62"/>
      <c r="AU611" s="62"/>
      <c r="AV611" s="62"/>
      <c r="AW611" s="62"/>
      <c r="AX611" s="62"/>
      <c r="AY611" s="62"/>
      <c r="AZ611" s="62"/>
      <c r="BA611" s="62"/>
      <c r="BB611" s="62"/>
      <c r="BC611" s="62"/>
      <c r="BD611" s="62"/>
      <c r="BE611" s="62"/>
      <c r="BF611" s="62"/>
      <c r="BG611" s="62"/>
      <c r="BH611" s="62"/>
      <c r="BI611" s="62"/>
      <c r="BJ611" s="62"/>
      <c r="BK611" s="62"/>
      <c r="BL611" s="62"/>
      <c r="BM611" s="62"/>
      <c r="BN611" s="62"/>
      <c r="BO611" s="62"/>
      <c r="BP611" s="62"/>
      <c r="BQ611" s="62"/>
      <c r="BR611" s="62"/>
      <c r="BS611" s="62"/>
      <c r="BT611" s="62"/>
      <c r="BU611" s="62"/>
      <c r="BV611" s="62"/>
      <c r="BW611" s="62"/>
      <c r="BX611" s="62"/>
      <c r="BY611" s="62"/>
      <c r="BZ611" s="62"/>
      <c r="CA611" s="62"/>
      <c r="CB611" s="62"/>
      <c r="CC611" s="62"/>
      <c r="CD611" s="62"/>
      <c r="CE611" s="62"/>
      <c r="CF611" s="62"/>
      <c r="CG611" s="62"/>
      <c r="CH611" s="62"/>
      <c r="CI611" s="62"/>
      <c r="CJ611" s="62"/>
      <c r="CK611" s="62"/>
      <c r="CL611" s="62"/>
      <c r="CM611" s="62"/>
      <c r="CN611" s="62"/>
      <c r="CO611" s="62"/>
      <c r="CP611" s="62"/>
      <c r="CQ611" s="62"/>
      <c r="CR611" s="62"/>
      <c r="CS611" s="62"/>
      <c r="CT611" s="62"/>
      <c r="CU611" s="62"/>
      <c r="CV611" s="62"/>
      <c r="CW611" s="62"/>
      <c r="CX611" s="62"/>
      <c r="CY611" s="62"/>
      <c r="CZ611" s="62"/>
      <c r="DA611" s="62"/>
      <c r="DB611" s="62"/>
      <c r="DC611" s="62"/>
      <c r="DD611" s="62"/>
      <c r="DE611" s="62"/>
      <c r="DF611" s="62"/>
      <c r="DG611" s="62"/>
      <c r="DH611" s="62"/>
      <c r="DI611" s="62"/>
      <c r="DJ611" s="62"/>
      <c r="DK611" s="62"/>
      <c r="DL611" s="62"/>
      <c r="DM611" s="62"/>
      <c r="DN611" s="62"/>
      <c r="DO611" s="62"/>
      <c r="DP611" s="62"/>
      <c r="DQ611" s="62"/>
      <c r="DR611" s="62"/>
      <c r="DS611" s="62"/>
      <c r="DT611" s="62"/>
      <c r="DU611" s="62"/>
      <c r="DV611" s="62"/>
      <c r="DW611" s="62"/>
      <c r="DX611" s="62"/>
      <c r="DY611" s="62"/>
      <c r="DZ611" s="62"/>
      <c r="EA611" s="62"/>
      <c r="EB611" s="62"/>
      <c r="EC611" s="62"/>
      <c r="ED611" s="62"/>
      <c r="EE611" s="62"/>
      <c r="EF611" s="62"/>
      <c r="EG611" s="62"/>
      <c r="EH611" s="62"/>
      <c r="EI611" s="62"/>
      <c r="EJ611" s="62"/>
      <c r="EK611" s="62">
        <v>0</v>
      </c>
      <c r="EL611" s="62">
        <v>0</v>
      </c>
      <c r="EM611" s="62">
        <v>0</v>
      </c>
      <c r="EN611" s="62">
        <v>0</v>
      </c>
      <c r="EO611" s="62">
        <v>0</v>
      </c>
      <c r="EP611" s="62"/>
      <c r="EQ611" s="62"/>
      <c r="ER611" s="62"/>
      <c r="ES611" s="62"/>
      <c r="ET611" s="62"/>
      <c r="EU611" s="62"/>
      <c r="EV611" s="62"/>
      <c r="EW611" s="62"/>
      <c r="EX611" s="62"/>
      <c r="EY611" s="62"/>
      <c r="EZ611" s="62"/>
      <c r="FA611" s="62"/>
      <c r="FB611" s="62"/>
      <c r="FC611" s="62"/>
      <c r="FD611" s="62"/>
      <c r="FE611" s="62"/>
      <c r="FF611" s="62"/>
      <c r="FG611" s="62"/>
      <c r="FH611" s="62"/>
      <c r="FI611" s="62"/>
      <c r="FJ611" s="62"/>
      <c r="FK611" s="62"/>
      <c r="FL611" s="76"/>
      <c r="FM611" s="76"/>
      <c r="FN611" s="76"/>
      <c r="FO611" s="76"/>
      <c r="FP611" s="76"/>
      <c r="FQ611" s="76"/>
      <c r="FR611" s="76"/>
      <c r="FS611" s="76"/>
      <c r="FT611" s="76"/>
      <c r="FU611" s="76"/>
      <c r="FV611" s="76"/>
      <c r="FW611" s="76"/>
      <c r="FX611" s="76"/>
      <c r="FY611" s="76"/>
      <c r="FZ611" s="76"/>
      <c r="GA611" s="76"/>
      <c r="GB611" s="76"/>
      <c r="GC611" s="62"/>
      <c r="GD611" s="62"/>
      <c r="GE611" s="62"/>
      <c r="GF611" s="62"/>
      <c r="GG611" s="62"/>
      <c r="GH611" s="62"/>
      <c r="GI611" s="62"/>
      <c r="GJ611" s="62"/>
      <c r="GK611" s="62"/>
      <c r="GL611" s="62"/>
      <c r="GM611" s="62"/>
      <c r="GN611" s="62"/>
      <c r="GO611" s="62"/>
      <c r="GP611" s="62"/>
      <c r="GQ611" s="62"/>
      <c r="GR611" s="62"/>
      <c r="GS611" s="62"/>
      <c r="GT611" s="62"/>
      <c r="GU611" s="62"/>
      <c r="GV611" s="62"/>
      <c r="GW611" s="62"/>
      <c r="GX611" s="62"/>
      <c r="GY611" s="62"/>
      <c r="GZ611" s="62"/>
      <c r="HA611" s="62"/>
      <c r="HB611" s="62"/>
      <c r="HC611" s="62"/>
      <c r="HD611" s="62"/>
      <c r="HE611" s="62"/>
      <c r="HF611" s="62"/>
      <c r="HG611" s="62"/>
      <c r="HH611" s="62"/>
      <c r="HI611" s="62"/>
      <c r="HJ611" s="62"/>
      <c r="HK611" s="62"/>
      <c r="HL611" s="62"/>
      <c r="HM611" s="62"/>
      <c r="HN611" s="62"/>
      <c r="HO611" s="62"/>
      <c r="HP611" s="62"/>
      <c r="HQ611" s="62"/>
      <c r="HR611" s="62"/>
    </row>
    <row r="612" spans="32:226" s="43" customFormat="1">
      <c r="AF612" s="54"/>
      <c r="AS612" s="62"/>
      <c r="AT612" s="62"/>
      <c r="AU612" s="62"/>
      <c r="AV612" s="62"/>
      <c r="AW612" s="62"/>
      <c r="AX612" s="62"/>
      <c r="AY612" s="62"/>
      <c r="AZ612" s="62"/>
      <c r="BA612" s="62"/>
      <c r="BB612" s="62"/>
      <c r="BC612" s="62"/>
      <c r="BD612" s="62"/>
      <c r="BE612" s="62"/>
      <c r="BF612" s="62"/>
      <c r="BG612" s="62"/>
      <c r="BH612" s="62"/>
      <c r="BI612" s="62"/>
      <c r="BJ612" s="62"/>
      <c r="BK612" s="62"/>
      <c r="BL612" s="62"/>
      <c r="BM612" s="62"/>
      <c r="BN612" s="62"/>
      <c r="BO612" s="62"/>
      <c r="BP612" s="62"/>
      <c r="BQ612" s="62"/>
      <c r="BR612" s="62"/>
      <c r="BS612" s="62"/>
      <c r="BT612" s="62"/>
      <c r="BU612" s="62"/>
      <c r="BV612" s="62"/>
      <c r="BW612" s="62"/>
      <c r="BX612" s="62"/>
      <c r="BY612" s="62"/>
      <c r="BZ612" s="62"/>
      <c r="CA612" s="62"/>
      <c r="CB612" s="62"/>
      <c r="CC612" s="62"/>
      <c r="CD612" s="62"/>
      <c r="CE612" s="62"/>
      <c r="CF612" s="62"/>
      <c r="CG612" s="62"/>
      <c r="CH612" s="62"/>
      <c r="CI612" s="62"/>
      <c r="CJ612" s="62"/>
      <c r="CK612" s="62"/>
      <c r="CL612" s="62"/>
      <c r="CM612" s="62"/>
      <c r="CN612" s="62"/>
      <c r="CO612" s="62"/>
      <c r="CP612" s="62"/>
      <c r="CQ612" s="62"/>
      <c r="CR612" s="62"/>
      <c r="CS612" s="62"/>
      <c r="CT612" s="62"/>
      <c r="CU612" s="62"/>
      <c r="CV612" s="62"/>
      <c r="CW612" s="62"/>
      <c r="CX612" s="62"/>
      <c r="CY612" s="62"/>
      <c r="CZ612" s="62"/>
      <c r="DA612" s="62"/>
      <c r="DB612" s="62"/>
      <c r="DC612" s="62"/>
      <c r="DD612" s="62"/>
      <c r="DE612" s="62"/>
      <c r="DF612" s="62"/>
      <c r="DG612" s="62"/>
      <c r="DH612" s="62"/>
      <c r="DI612" s="62"/>
      <c r="DJ612" s="62"/>
      <c r="DK612" s="62"/>
      <c r="DL612" s="62"/>
      <c r="DM612" s="62"/>
      <c r="DN612" s="62"/>
      <c r="DO612" s="62"/>
      <c r="DP612" s="62"/>
      <c r="DQ612" s="62"/>
      <c r="DR612" s="62"/>
      <c r="DS612" s="62"/>
      <c r="DT612" s="62"/>
      <c r="DU612" s="62"/>
      <c r="DV612" s="62"/>
      <c r="DW612" s="62"/>
      <c r="DX612" s="62"/>
      <c r="DY612" s="62"/>
      <c r="DZ612" s="62"/>
      <c r="EA612" s="62"/>
      <c r="EB612" s="62"/>
      <c r="EC612" s="62"/>
      <c r="ED612" s="62"/>
      <c r="EE612" s="62"/>
      <c r="EF612" s="62"/>
      <c r="EG612" s="62"/>
      <c r="EH612" s="62"/>
      <c r="EI612" s="62"/>
      <c r="EJ612" s="62"/>
      <c r="EK612" s="62">
        <v>0</v>
      </c>
      <c r="EL612" s="62">
        <v>0</v>
      </c>
      <c r="EM612" s="62">
        <v>0</v>
      </c>
      <c r="EN612" s="62">
        <v>0</v>
      </c>
      <c r="EO612" s="62">
        <v>0</v>
      </c>
      <c r="EP612" s="62"/>
      <c r="EQ612" s="62"/>
      <c r="ER612" s="62"/>
      <c r="ES612" s="62"/>
      <c r="ET612" s="62"/>
      <c r="EU612" s="62"/>
      <c r="EV612" s="62"/>
      <c r="EW612" s="62"/>
      <c r="EX612" s="62"/>
      <c r="EY612" s="62"/>
      <c r="EZ612" s="62"/>
      <c r="FA612" s="62"/>
      <c r="FB612" s="62"/>
      <c r="FC612" s="62"/>
      <c r="FD612" s="62"/>
      <c r="FE612" s="62"/>
      <c r="FF612" s="62"/>
      <c r="FG612" s="62"/>
      <c r="FH612" s="62"/>
      <c r="FI612" s="62"/>
      <c r="FJ612" s="62"/>
      <c r="FK612" s="62"/>
      <c r="FL612" s="76"/>
      <c r="FM612" s="76"/>
      <c r="FN612" s="76"/>
      <c r="FO612" s="76"/>
      <c r="FP612" s="76"/>
      <c r="FQ612" s="76"/>
      <c r="FR612" s="76"/>
      <c r="FS612" s="76"/>
      <c r="FT612" s="76"/>
      <c r="FU612" s="76"/>
      <c r="FV612" s="76"/>
      <c r="FW612" s="76"/>
      <c r="FX612" s="76"/>
      <c r="FY612" s="76"/>
      <c r="FZ612" s="76"/>
      <c r="GA612" s="76"/>
      <c r="GB612" s="76"/>
      <c r="GC612" s="62"/>
      <c r="GD612" s="62"/>
      <c r="GE612" s="62"/>
      <c r="GF612" s="62"/>
      <c r="GG612" s="62"/>
      <c r="GH612" s="62"/>
      <c r="GI612" s="62"/>
      <c r="GJ612" s="62"/>
      <c r="GK612" s="62"/>
      <c r="GL612" s="62"/>
      <c r="GM612" s="62"/>
      <c r="GN612" s="62"/>
      <c r="GO612" s="62"/>
      <c r="GP612" s="62"/>
      <c r="GQ612" s="62"/>
      <c r="GR612" s="62"/>
      <c r="GS612" s="62"/>
      <c r="GT612" s="62"/>
      <c r="GU612" s="62"/>
      <c r="GV612" s="62"/>
      <c r="GW612" s="62"/>
      <c r="GX612" s="62"/>
      <c r="GY612" s="62"/>
      <c r="GZ612" s="62"/>
      <c r="HA612" s="62"/>
      <c r="HB612" s="62"/>
      <c r="HC612" s="62"/>
      <c r="HD612" s="62"/>
      <c r="HE612" s="62"/>
      <c r="HF612" s="62"/>
      <c r="HG612" s="62"/>
      <c r="HH612" s="62"/>
      <c r="HI612" s="62"/>
      <c r="HJ612" s="62"/>
      <c r="HK612" s="62"/>
      <c r="HL612" s="62"/>
      <c r="HM612" s="62"/>
      <c r="HN612" s="62"/>
      <c r="HO612" s="62"/>
      <c r="HP612" s="62"/>
      <c r="HQ612" s="62"/>
      <c r="HR612" s="62"/>
    </row>
    <row r="613" spans="32:226" s="43" customFormat="1">
      <c r="AF613" s="54"/>
      <c r="AS613" s="62"/>
      <c r="AT613" s="62"/>
      <c r="AU613" s="62"/>
      <c r="AV613" s="62"/>
      <c r="AW613" s="62"/>
      <c r="AX613" s="62"/>
      <c r="AY613" s="62"/>
      <c r="AZ613" s="62"/>
      <c r="BA613" s="62"/>
      <c r="BB613" s="62"/>
      <c r="BC613" s="62"/>
      <c r="BD613" s="62"/>
      <c r="BE613" s="62"/>
      <c r="BF613" s="62"/>
      <c r="BG613" s="62"/>
      <c r="BH613" s="62"/>
      <c r="BI613" s="62"/>
      <c r="BJ613" s="62"/>
      <c r="BK613" s="62"/>
      <c r="BL613" s="62"/>
      <c r="BM613" s="62"/>
      <c r="BN613" s="62"/>
      <c r="BO613" s="62"/>
      <c r="BP613" s="62"/>
      <c r="BQ613" s="62"/>
      <c r="BR613" s="62"/>
      <c r="BS613" s="62"/>
      <c r="BT613" s="62"/>
      <c r="BU613" s="62"/>
      <c r="BV613" s="62"/>
      <c r="BW613" s="62"/>
      <c r="BX613" s="62"/>
      <c r="BY613" s="62"/>
      <c r="BZ613" s="62"/>
      <c r="CA613" s="62"/>
      <c r="CB613" s="62"/>
      <c r="CC613" s="62"/>
      <c r="CD613" s="62"/>
      <c r="CE613" s="62"/>
      <c r="CF613" s="62"/>
      <c r="CG613" s="62"/>
      <c r="CH613" s="62"/>
      <c r="CI613" s="62"/>
      <c r="CJ613" s="62"/>
      <c r="CK613" s="62"/>
      <c r="CL613" s="62"/>
      <c r="CM613" s="62"/>
      <c r="CN613" s="62"/>
      <c r="CO613" s="62"/>
      <c r="CP613" s="62"/>
      <c r="CQ613" s="62"/>
      <c r="CR613" s="62"/>
      <c r="CS613" s="62"/>
      <c r="CT613" s="62"/>
      <c r="CU613" s="62"/>
      <c r="CV613" s="62"/>
      <c r="CW613" s="62"/>
      <c r="CX613" s="62"/>
      <c r="CY613" s="62"/>
      <c r="CZ613" s="62"/>
      <c r="DA613" s="62"/>
      <c r="DB613" s="62"/>
      <c r="DC613" s="62"/>
      <c r="DD613" s="62"/>
      <c r="DE613" s="62"/>
      <c r="DF613" s="62"/>
      <c r="DG613" s="62"/>
      <c r="DH613" s="62"/>
      <c r="DI613" s="62"/>
      <c r="DJ613" s="62"/>
      <c r="DK613" s="62"/>
      <c r="DL613" s="62"/>
      <c r="DM613" s="62"/>
      <c r="DN613" s="62"/>
      <c r="DO613" s="62"/>
      <c r="DP613" s="62"/>
      <c r="DQ613" s="62"/>
      <c r="DR613" s="62"/>
      <c r="DS613" s="62"/>
      <c r="DT613" s="62"/>
      <c r="DU613" s="62"/>
      <c r="DV613" s="62"/>
      <c r="DW613" s="62"/>
      <c r="DX613" s="62"/>
      <c r="DY613" s="62"/>
      <c r="DZ613" s="62"/>
      <c r="EA613" s="62"/>
      <c r="EB613" s="62"/>
      <c r="EC613" s="62"/>
      <c r="ED613" s="62"/>
      <c r="EE613" s="62"/>
      <c r="EF613" s="62"/>
      <c r="EG613" s="62"/>
      <c r="EH613" s="62"/>
      <c r="EI613" s="62"/>
      <c r="EJ613" s="62"/>
      <c r="EK613" s="62">
        <v>0</v>
      </c>
      <c r="EL613" s="62">
        <v>0</v>
      </c>
      <c r="EM613" s="62">
        <v>0</v>
      </c>
      <c r="EN613" s="62">
        <v>0</v>
      </c>
      <c r="EO613" s="62">
        <v>0</v>
      </c>
      <c r="EP613" s="62"/>
      <c r="EQ613" s="62"/>
      <c r="ER613" s="62"/>
      <c r="ES613" s="62"/>
      <c r="ET613" s="62"/>
      <c r="EU613" s="62"/>
      <c r="EV613" s="62"/>
      <c r="EW613" s="62"/>
      <c r="EX613" s="62"/>
      <c r="EY613" s="62"/>
      <c r="EZ613" s="62"/>
      <c r="FA613" s="62"/>
      <c r="FB613" s="62"/>
      <c r="FC613" s="62"/>
      <c r="FD613" s="62"/>
      <c r="FE613" s="62"/>
      <c r="FF613" s="62"/>
      <c r="FG613" s="62"/>
      <c r="FH613" s="62"/>
      <c r="FI613" s="62"/>
      <c r="FJ613" s="62"/>
      <c r="FK613" s="62"/>
      <c r="FL613" s="76"/>
      <c r="FM613" s="76"/>
      <c r="FN613" s="76"/>
      <c r="FO613" s="76"/>
      <c r="FP613" s="76"/>
      <c r="FQ613" s="76"/>
      <c r="FR613" s="76"/>
      <c r="FS613" s="76"/>
      <c r="FT613" s="76"/>
      <c r="FU613" s="76"/>
      <c r="FV613" s="76"/>
      <c r="FW613" s="76"/>
      <c r="FX613" s="76"/>
      <c r="FY613" s="76"/>
      <c r="FZ613" s="76"/>
      <c r="GA613" s="76"/>
      <c r="GB613" s="76"/>
      <c r="GC613" s="62"/>
      <c r="GD613" s="62"/>
      <c r="GE613" s="62"/>
      <c r="GF613" s="62"/>
      <c r="GG613" s="62"/>
      <c r="GH613" s="62"/>
      <c r="GI613" s="62"/>
      <c r="GJ613" s="62"/>
      <c r="GK613" s="62"/>
      <c r="GL613" s="62"/>
      <c r="GM613" s="62"/>
      <c r="GN613" s="62"/>
      <c r="GO613" s="62"/>
      <c r="GP613" s="62"/>
      <c r="GQ613" s="62"/>
      <c r="GR613" s="62"/>
      <c r="GS613" s="62"/>
      <c r="GT613" s="62"/>
      <c r="GU613" s="62"/>
      <c r="GV613" s="62"/>
      <c r="GW613" s="62"/>
      <c r="GX613" s="62"/>
      <c r="GY613" s="62"/>
      <c r="GZ613" s="62"/>
      <c r="HA613" s="62"/>
      <c r="HB613" s="62"/>
      <c r="HC613" s="62"/>
      <c r="HD613" s="62"/>
      <c r="HE613" s="62"/>
      <c r="HF613" s="62"/>
      <c r="HG613" s="62"/>
      <c r="HH613" s="62"/>
      <c r="HI613" s="62"/>
      <c r="HJ613" s="62"/>
      <c r="HK613" s="62"/>
      <c r="HL613" s="62"/>
      <c r="HM613" s="62"/>
      <c r="HN613" s="62"/>
      <c r="HO613" s="62"/>
      <c r="HP613" s="62"/>
      <c r="HQ613" s="62"/>
      <c r="HR613" s="62"/>
    </row>
    <row r="614" spans="32:226" s="43" customFormat="1">
      <c r="AF614" s="54"/>
      <c r="AS614" s="62"/>
      <c r="AT614" s="62"/>
      <c r="AU614" s="62"/>
      <c r="AV614" s="62"/>
      <c r="AW614" s="62"/>
      <c r="AX614" s="62"/>
      <c r="AY614" s="62"/>
      <c r="AZ614" s="62"/>
      <c r="BA614" s="62"/>
      <c r="BB614" s="62"/>
      <c r="BC614" s="62"/>
      <c r="BD614" s="62"/>
      <c r="BE614" s="62"/>
      <c r="BF614" s="62"/>
      <c r="BG614" s="62"/>
      <c r="BH614" s="62"/>
      <c r="BI614" s="62"/>
      <c r="BJ614" s="62"/>
      <c r="BK614" s="62"/>
      <c r="BL614" s="62"/>
      <c r="BM614" s="62"/>
      <c r="BN614" s="62"/>
      <c r="BO614" s="62"/>
      <c r="BP614" s="62"/>
      <c r="BQ614" s="62"/>
      <c r="BR614" s="62"/>
      <c r="BS614" s="62"/>
      <c r="BT614" s="62"/>
      <c r="BU614" s="62"/>
      <c r="BV614" s="62"/>
      <c r="BW614" s="62"/>
      <c r="BX614" s="62"/>
      <c r="BY614" s="62"/>
      <c r="BZ614" s="62"/>
      <c r="CA614" s="62"/>
      <c r="CB614" s="62"/>
      <c r="CC614" s="62"/>
      <c r="CD614" s="62"/>
      <c r="CE614" s="62"/>
      <c r="CF614" s="62"/>
      <c r="CG614" s="62"/>
      <c r="CH614" s="62"/>
      <c r="CI614" s="62"/>
      <c r="CJ614" s="62"/>
      <c r="CK614" s="62"/>
      <c r="CL614" s="62"/>
      <c r="CM614" s="62"/>
      <c r="CN614" s="62"/>
      <c r="CO614" s="62"/>
      <c r="CP614" s="62"/>
      <c r="CQ614" s="62"/>
      <c r="CR614" s="62"/>
      <c r="CS614" s="62"/>
      <c r="CT614" s="62"/>
      <c r="CU614" s="62"/>
      <c r="CV614" s="62"/>
      <c r="CW614" s="62"/>
      <c r="CX614" s="62"/>
      <c r="CY614" s="62"/>
      <c r="CZ614" s="62"/>
      <c r="DA614" s="62"/>
      <c r="DB614" s="62"/>
      <c r="DC614" s="62"/>
      <c r="DD614" s="62"/>
      <c r="DE614" s="62"/>
      <c r="DF614" s="62"/>
      <c r="DG614" s="62"/>
      <c r="DH614" s="62"/>
      <c r="DI614" s="62"/>
      <c r="DJ614" s="62"/>
      <c r="DK614" s="62"/>
      <c r="DL614" s="62"/>
      <c r="DM614" s="62"/>
      <c r="DN614" s="62"/>
      <c r="DO614" s="62"/>
      <c r="DP614" s="62"/>
      <c r="DQ614" s="62"/>
      <c r="DR614" s="62"/>
      <c r="DS614" s="62"/>
      <c r="DT614" s="62"/>
      <c r="DU614" s="62"/>
      <c r="DV614" s="62"/>
      <c r="DW614" s="62"/>
      <c r="DX614" s="62"/>
      <c r="DY614" s="62"/>
      <c r="DZ614" s="62"/>
      <c r="EA614" s="62"/>
      <c r="EB614" s="62"/>
      <c r="EC614" s="62"/>
      <c r="ED614" s="62"/>
      <c r="EE614" s="62"/>
      <c r="EF614" s="62"/>
      <c r="EG614" s="62"/>
      <c r="EH614" s="62"/>
      <c r="EI614" s="62"/>
      <c r="EJ614" s="62"/>
      <c r="EK614" s="62">
        <v>0</v>
      </c>
      <c r="EL614" s="62">
        <v>0</v>
      </c>
      <c r="EM614" s="62">
        <v>0</v>
      </c>
      <c r="EN614" s="62">
        <v>0</v>
      </c>
      <c r="EO614" s="62">
        <v>0</v>
      </c>
      <c r="EP614" s="62"/>
      <c r="EQ614" s="62"/>
      <c r="ER614" s="62"/>
      <c r="ES614" s="62"/>
      <c r="ET614" s="62"/>
      <c r="EU614" s="62"/>
      <c r="EV614" s="62"/>
      <c r="EW614" s="62"/>
      <c r="EX614" s="62"/>
      <c r="EY614" s="62"/>
      <c r="EZ614" s="62"/>
      <c r="FA614" s="62"/>
      <c r="FB614" s="62"/>
      <c r="FC614" s="62"/>
      <c r="FD614" s="62"/>
      <c r="FE614" s="62"/>
      <c r="FF614" s="62"/>
      <c r="FG614" s="62"/>
      <c r="FH614" s="62"/>
      <c r="FI614" s="62"/>
      <c r="FJ614" s="62"/>
      <c r="FK614" s="62"/>
      <c r="FL614" s="76"/>
      <c r="FM614" s="76"/>
      <c r="FN614" s="76"/>
      <c r="FO614" s="76"/>
      <c r="FP614" s="76"/>
      <c r="FQ614" s="76"/>
      <c r="FR614" s="76"/>
      <c r="FS614" s="76"/>
      <c r="FT614" s="76"/>
      <c r="FU614" s="76"/>
      <c r="FV614" s="76"/>
      <c r="FW614" s="76"/>
      <c r="FX614" s="76"/>
      <c r="FY614" s="76"/>
      <c r="FZ614" s="76"/>
      <c r="GA614" s="76"/>
      <c r="GB614" s="76"/>
      <c r="GC614" s="62"/>
      <c r="GD614" s="62"/>
      <c r="GE614" s="62"/>
      <c r="GF614" s="62"/>
      <c r="GG614" s="62"/>
      <c r="GH614" s="62"/>
      <c r="GI614" s="62"/>
      <c r="GJ614" s="62"/>
      <c r="GK614" s="62"/>
      <c r="GL614" s="62"/>
      <c r="GM614" s="62"/>
      <c r="GN614" s="62"/>
      <c r="GO614" s="62"/>
      <c r="GP614" s="62"/>
      <c r="GQ614" s="62"/>
      <c r="GR614" s="62"/>
      <c r="GS614" s="62"/>
      <c r="GT614" s="62"/>
      <c r="GU614" s="62"/>
      <c r="GV614" s="62"/>
      <c r="GW614" s="62"/>
      <c r="GX614" s="62"/>
      <c r="GY614" s="62"/>
      <c r="GZ614" s="62"/>
      <c r="HA614" s="62"/>
      <c r="HB614" s="62"/>
      <c r="HC614" s="62"/>
      <c r="HD614" s="62"/>
      <c r="HE614" s="62"/>
      <c r="HF614" s="62"/>
      <c r="HG614" s="62"/>
      <c r="HH614" s="62"/>
      <c r="HI614" s="62"/>
      <c r="HJ614" s="62"/>
      <c r="HK614" s="62"/>
      <c r="HL614" s="62"/>
      <c r="HM614" s="62"/>
      <c r="HN614" s="62"/>
      <c r="HO614" s="62"/>
      <c r="HP614" s="62"/>
      <c r="HQ614" s="62"/>
      <c r="HR614" s="62"/>
    </row>
    <row r="615" spans="32:226" s="43" customFormat="1">
      <c r="AF615" s="54"/>
      <c r="AS615" s="62"/>
      <c r="AT615" s="62"/>
      <c r="AU615" s="62"/>
      <c r="AV615" s="62"/>
      <c r="AW615" s="62"/>
      <c r="AX615" s="62"/>
      <c r="AY615" s="62"/>
      <c r="AZ615" s="62"/>
      <c r="BA615" s="62"/>
      <c r="BB615" s="62"/>
      <c r="BC615" s="62"/>
      <c r="BD615" s="62"/>
      <c r="BE615" s="62"/>
      <c r="BF615" s="62"/>
      <c r="BG615" s="62"/>
      <c r="BH615" s="62"/>
      <c r="BI615" s="62"/>
      <c r="BJ615" s="62"/>
      <c r="BK615" s="62"/>
      <c r="BL615" s="62"/>
      <c r="BM615" s="62"/>
      <c r="BN615" s="62"/>
      <c r="BO615" s="62"/>
      <c r="BP615" s="62"/>
      <c r="BQ615" s="62"/>
      <c r="BR615" s="62"/>
      <c r="BS615" s="62"/>
      <c r="BT615" s="62"/>
      <c r="BU615" s="62"/>
      <c r="BV615" s="62"/>
      <c r="BW615" s="62"/>
      <c r="BX615" s="62"/>
      <c r="BY615" s="62"/>
      <c r="BZ615" s="62"/>
      <c r="CA615" s="62"/>
      <c r="CB615" s="62"/>
      <c r="CC615" s="62"/>
      <c r="CD615" s="62"/>
      <c r="CE615" s="62"/>
      <c r="CF615" s="62"/>
      <c r="CG615" s="62"/>
      <c r="CH615" s="62"/>
      <c r="CI615" s="62"/>
      <c r="CJ615" s="62"/>
      <c r="CK615" s="62"/>
      <c r="CL615" s="62"/>
      <c r="CM615" s="62"/>
      <c r="CN615" s="62"/>
      <c r="CO615" s="62"/>
      <c r="CP615" s="62"/>
      <c r="CQ615" s="62"/>
      <c r="CR615" s="62"/>
      <c r="CS615" s="62"/>
      <c r="CT615" s="62"/>
      <c r="CU615" s="62"/>
      <c r="CV615" s="62"/>
      <c r="CW615" s="62"/>
      <c r="CX615" s="62"/>
      <c r="CY615" s="62"/>
      <c r="CZ615" s="62"/>
      <c r="DA615" s="62"/>
      <c r="DB615" s="62"/>
      <c r="DC615" s="62"/>
      <c r="DD615" s="62"/>
      <c r="DE615" s="62"/>
      <c r="DF615" s="62"/>
      <c r="DG615" s="62"/>
      <c r="DH615" s="62"/>
      <c r="DI615" s="62"/>
      <c r="DJ615" s="62"/>
      <c r="DK615" s="62"/>
      <c r="DL615" s="62"/>
      <c r="DM615" s="62"/>
      <c r="DN615" s="62"/>
      <c r="DO615" s="62"/>
      <c r="DP615" s="62"/>
      <c r="DQ615" s="62"/>
      <c r="DR615" s="62"/>
      <c r="DS615" s="62"/>
      <c r="DT615" s="62"/>
      <c r="DU615" s="62"/>
      <c r="DV615" s="62"/>
      <c r="DW615" s="62"/>
      <c r="DX615" s="62"/>
      <c r="DY615" s="62"/>
      <c r="DZ615" s="62"/>
      <c r="EA615" s="62"/>
      <c r="EB615" s="62"/>
      <c r="EC615" s="62"/>
      <c r="ED615" s="62"/>
      <c r="EE615" s="62"/>
      <c r="EF615" s="62"/>
      <c r="EG615" s="62"/>
      <c r="EH615" s="62"/>
      <c r="EI615" s="62"/>
      <c r="EJ615" s="62"/>
      <c r="EK615" s="62">
        <v>0</v>
      </c>
      <c r="EL615" s="62">
        <v>0</v>
      </c>
      <c r="EM615" s="62">
        <v>0</v>
      </c>
      <c r="EN615" s="62">
        <v>0</v>
      </c>
      <c r="EO615" s="62">
        <v>0</v>
      </c>
      <c r="EP615" s="62"/>
      <c r="EQ615" s="62"/>
      <c r="ER615" s="62"/>
      <c r="ES615" s="62"/>
      <c r="ET615" s="62"/>
      <c r="EU615" s="62"/>
      <c r="EV615" s="62"/>
      <c r="EW615" s="62"/>
      <c r="EX615" s="62"/>
      <c r="EY615" s="62"/>
      <c r="EZ615" s="62"/>
      <c r="FA615" s="62"/>
      <c r="FB615" s="62"/>
      <c r="FC615" s="62"/>
      <c r="FD615" s="62"/>
      <c r="FE615" s="62"/>
      <c r="FF615" s="62"/>
      <c r="FG615" s="62"/>
      <c r="FH615" s="62"/>
      <c r="FI615" s="62"/>
      <c r="FJ615" s="62"/>
      <c r="FK615" s="62"/>
      <c r="FL615" s="76"/>
      <c r="FM615" s="76"/>
      <c r="FN615" s="76"/>
      <c r="FO615" s="76"/>
      <c r="FP615" s="76"/>
      <c r="FQ615" s="76"/>
      <c r="FR615" s="76"/>
      <c r="FS615" s="76"/>
      <c r="FT615" s="76"/>
      <c r="FU615" s="76"/>
      <c r="FV615" s="76"/>
      <c r="FW615" s="76"/>
      <c r="FX615" s="76"/>
      <c r="FY615" s="76"/>
      <c r="FZ615" s="76"/>
      <c r="GA615" s="76"/>
      <c r="GB615" s="76"/>
      <c r="GC615" s="62"/>
      <c r="GD615" s="62"/>
      <c r="GE615" s="62"/>
      <c r="GF615" s="62"/>
      <c r="GG615" s="62"/>
      <c r="GH615" s="62"/>
      <c r="GI615" s="62"/>
      <c r="GJ615" s="62"/>
      <c r="GK615" s="62"/>
      <c r="GL615" s="62"/>
      <c r="GM615" s="62"/>
      <c r="GN615" s="62"/>
      <c r="GO615" s="62"/>
      <c r="GP615" s="62"/>
      <c r="GQ615" s="62"/>
      <c r="GR615" s="62"/>
      <c r="GS615" s="62"/>
      <c r="GT615" s="62"/>
      <c r="GU615" s="62"/>
      <c r="GV615" s="62"/>
      <c r="GW615" s="62"/>
      <c r="GX615" s="62"/>
      <c r="GY615" s="62"/>
      <c r="GZ615" s="62"/>
      <c r="HA615" s="62"/>
      <c r="HB615" s="62"/>
      <c r="HC615" s="62"/>
      <c r="HD615" s="62"/>
      <c r="HE615" s="62"/>
      <c r="HF615" s="62"/>
      <c r="HG615" s="62"/>
      <c r="HH615" s="62"/>
      <c r="HI615" s="62"/>
      <c r="HJ615" s="62"/>
      <c r="HK615" s="62"/>
      <c r="HL615" s="62"/>
      <c r="HM615" s="62"/>
      <c r="HN615" s="62"/>
      <c r="HO615" s="62"/>
      <c r="HP615" s="62"/>
      <c r="HQ615" s="62"/>
      <c r="HR615" s="62"/>
    </row>
    <row r="616" spans="32:226" s="43" customFormat="1">
      <c r="AF616" s="54"/>
      <c r="AS616" s="62"/>
      <c r="AT616" s="62"/>
      <c r="AU616" s="62"/>
      <c r="AV616" s="62"/>
      <c r="AW616" s="62"/>
      <c r="AX616" s="62"/>
      <c r="AY616" s="62"/>
      <c r="AZ616" s="62"/>
      <c r="BA616" s="62"/>
      <c r="BB616" s="62"/>
      <c r="BC616" s="62"/>
      <c r="BD616" s="62"/>
      <c r="BE616" s="62"/>
      <c r="BF616" s="62"/>
      <c r="BG616" s="62"/>
      <c r="BH616" s="62"/>
      <c r="BI616" s="62"/>
      <c r="BJ616" s="62"/>
      <c r="BK616" s="62"/>
      <c r="BL616" s="62"/>
      <c r="BM616" s="62"/>
      <c r="BN616" s="62"/>
      <c r="BO616" s="62"/>
      <c r="BP616" s="62"/>
      <c r="BQ616" s="62"/>
      <c r="BR616" s="62"/>
      <c r="BS616" s="62"/>
      <c r="BT616" s="62"/>
      <c r="BU616" s="62"/>
      <c r="BV616" s="62"/>
      <c r="BW616" s="62"/>
      <c r="BX616" s="62"/>
      <c r="BY616" s="62"/>
      <c r="BZ616" s="62"/>
      <c r="CA616" s="62"/>
      <c r="CB616" s="62"/>
      <c r="CC616" s="62"/>
      <c r="CD616" s="62"/>
      <c r="CE616" s="62"/>
      <c r="CF616" s="62"/>
      <c r="CG616" s="62"/>
      <c r="CH616" s="62"/>
      <c r="CI616" s="62"/>
      <c r="CJ616" s="62"/>
      <c r="CK616" s="62"/>
      <c r="CL616" s="62"/>
      <c r="CM616" s="62"/>
      <c r="CN616" s="62"/>
      <c r="CO616" s="62"/>
      <c r="CP616" s="62"/>
      <c r="CQ616" s="62"/>
      <c r="CR616" s="62"/>
      <c r="CS616" s="62"/>
      <c r="CT616" s="62"/>
      <c r="CU616" s="62"/>
      <c r="CV616" s="62"/>
      <c r="CW616" s="62"/>
      <c r="CX616" s="62"/>
      <c r="CY616" s="62"/>
      <c r="CZ616" s="62"/>
      <c r="DA616" s="62"/>
      <c r="DB616" s="62"/>
      <c r="DC616" s="62"/>
      <c r="DD616" s="62"/>
      <c r="DE616" s="62"/>
      <c r="DF616" s="62"/>
      <c r="DG616" s="62"/>
      <c r="DH616" s="62"/>
      <c r="DI616" s="62"/>
      <c r="DJ616" s="62"/>
      <c r="DK616" s="62"/>
      <c r="DL616" s="62"/>
      <c r="DM616" s="62"/>
      <c r="DN616" s="62"/>
      <c r="DO616" s="62"/>
      <c r="DP616" s="62"/>
      <c r="DQ616" s="62"/>
      <c r="DR616" s="62"/>
      <c r="DS616" s="62"/>
      <c r="DT616" s="62"/>
      <c r="DU616" s="62"/>
      <c r="DV616" s="62"/>
      <c r="DW616" s="62"/>
      <c r="DX616" s="62"/>
      <c r="DY616" s="62"/>
      <c r="DZ616" s="62"/>
      <c r="EA616" s="62"/>
      <c r="EB616" s="62"/>
      <c r="EC616" s="62"/>
      <c r="ED616" s="62"/>
      <c r="EE616" s="62"/>
      <c r="EF616" s="62"/>
      <c r="EG616" s="62"/>
      <c r="EH616" s="62"/>
      <c r="EI616" s="62"/>
      <c r="EJ616" s="62"/>
      <c r="EK616" s="62">
        <v>0</v>
      </c>
      <c r="EL616" s="62">
        <v>0</v>
      </c>
      <c r="EM616" s="62">
        <v>0</v>
      </c>
      <c r="EN616" s="62">
        <v>0</v>
      </c>
      <c r="EO616" s="62">
        <v>0</v>
      </c>
      <c r="EP616" s="62"/>
      <c r="EQ616" s="62"/>
      <c r="ER616" s="62"/>
      <c r="ES616" s="62"/>
      <c r="ET616" s="62"/>
      <c r="EU616" s="62"/>
      <c r="EV616" s="62"/>
      <c r="EW616" s="62"/>
      <c r="EX616" s="62"/>
      <c r="EY616" s="62"/>
      <c r="EZ616" s="62"/>
      <c r="FA616" s="62"/>
      <c r="FB616" s="62"/>
      <c r="FC616" s="62"/>
      <c r="FD616" s="62"/>
      <c r="FE616" s="62"/>
      <c r="FF616" s="62"/>
      <c r="FG616" s="62"/>
      <c r="FH616" s="62"/>
      <c r="FI616" s="62"/>
      <c r="FJ616" s="62"/>
      <c r="FK616" s="62"/>
      <c r="FL616" s="76"/>
      <c r="FM616" s="76"/>
      <c r="FN616" s="76"/>
      <c r="FO616" s="76"/>
      <c r="FP616" s="76"/>
      <c r="FQ616" s="76"/>
      <c r="FR616" s="76"/>
      <c r="FS616" s="76"/>
      <c r="FT616" s="76"/>
      <c r="FU616" s="76"/>
      <c r="FV616" s="76"/>
      <c r="FW616" s="76"/>
      <c r="FX616" s="76"/>
      <c r="FY616" s="76"/>
      <c r="FZ616" s="76"/>
      <c r="GA616" s="76"/>
      <c r="GB616" s="76"/>
      <c r="GC616" s="62"/>
      <c r="GD616" s="62"/>
      <c r="GE616" s="62"/>
      <c r="GF616" s="62"/>
      <c r="GG616" s="62"/>
      <c r="GH616" s="62"/>
      <c r="GI616" s="62"/>
      <c r="GJ616" s="62"/>
      <c r="GK616" s="62"/>
      <c r="GL616" s="62"/>
      <c r="GM616" s="62"/>
      <c r="GN616" s="62"/>
      <c r="GO616" s="62"/>
      <c r="GP616" s="62"/>
      <c r="GQ616" s="62"/>
      <c r="GR616" s="62"/>
      <c r="GS616" s="62"/>
      <c r="GT616" s="62"/>
      <c r="GU616" s="62"/>
      <c r="GV616" s="62"/>
      <c r="GW616" s="62"/>
      <c r="GX616" s="62"/>
      <c r="GY616" s="62"/>
      <c r="GZ616" s="62"/>
      <c r="HA616" s="62"/>
      <c r="HB616" s="62"/>
      <c r="HC616" s="62"/>
      <c r="HD616" s="62"/>
      <c r="HE616" s="62"/>
      <c r="HF616" s="62"/>
      <c r="HG616" s="62"/>
      <c r="HH616" s="62"/>
      <c r="HI616" s="62"/>
      <c r="HJ616" s="62"/>
      <c r="HK616" s="62"/>
      <c r="HL616" s="62"/>
      <c r="HM616" s="62"/>
      <c r="HN616" s="62"/>
      <c r="HO616" s="62"/>
      <c r="HP616" s="62"/>
      <c r="HQ616" s="62"/>
      <c r="HR616" s="62"/>
    </row>
    <row r="617" spans="32:226" s="43" customFormat="1">
      <c r="AF617" s="54"/>
      <c r="AS617" s="62"/>
      <c r="AT617" s="62"/>
      <c r="AU617" s="62"/>
      <c r="AV617" s="62"/>
      <c r="AW617" s="62"/>
      <c r="AX617" s="62"/>
      <c r="AY617" s="62"/>
      <c r="AZ617" s="62"/>
      <c r="BA617" s="62"/>
      <c r="BB617" s="62"/>
      <c r="BC617" s="62"/>
      <c r="BD617" s="62"/>
      <c r="BE617" s="62"/>
      <c r="BF617" s="62"/>
      <c r="BG617" s="62"/>
      <c r="BH617" s="62"/>
      <c r="BI617" s="62"/>
      <c r="BJ617" s="62"/>
      <c r="BK617" s="62"/>
      <c r="BL617" s="62"/>
      <c r="BM617" s="62"/>
      <c r="BN617" s="62"/>
      <c r="BO617" s="62"/>
      <c r="BP617" s="62"/>
      <c r="BQ617" s="62"/>
      <c r="BR617" s="62"/>
      <c r="BS617" s="62"/>
      <c r="BT617" s="62"/>
      <c r="BU617" s="62"/>
      <c r="BV617" s="62"/>
      <c r="BW617" s="62"/>
      <c r="BX617" s="62"/>
      <c r="BY617" s="62"/>
      <c r="BZ617" s="62"/>
      <c r="CA617" s="62"/>
      <c r="CB617" s="62"/>
      <c r="CC617" s="62"/>
      <c r="CD617" s="62"/>
      <c r="CE617" s="62"/>
      <c r="CF617" s="62"/>
      <c r="CG617" s="62"/>
      <c r="CH617" s="62"/>
      <c r="CI617" s="62"/>
      <c r="CJ617" s="62"/>
      <c r="CK617" s="62"/>
      <c r="CL617" s="62"/>
      <c r="CM617" s="62"/>
      <c r="CN617" s="62"/>
      <c r="CO617" s="62"/>
      <c r="CP617" s="62"/>
      <c r="CQ617" s="62"/>
      <c r="CR617" s="62"/>
      <c r="CS617" s="62"/>
      <c r="CT617" s="62"/>
      <c r="CU617" s="62"/>
      <c r="CV617" s="62"/>
      <c r="CW617" s="62"/>
      <c r="CX617" s="62"/>
      <c r="CY617" s="62"/>
      <c r="CZ617" s="62"/>
      <c r="DA617" s="62"/>
      <c r="DB617" s="62"/>
      <c r="DC617" s="62"/>
      <c r="DD617" s="62"/>
      <c r="DE617" s="62"/>
      <c r="DF617" s="62"/>
      <c r="DG617" s="62"/>
      <c r="DH617" s="62"/>
      <c r="DI617" s="62"/>
      <c r="DJ617" s="62"/>
      <c r="DK617" s="62"/>
      <c r="DL617" s="62"/>
      <c r="DM617" s="62"/>
      <c r="DN617" s="62"/>
      <c r="DO617" s="62"/>
      <c r="DP617" s="62"/>
      <c r="DQ617" s="62"/>
      <c r="DR617" s="62"/>
      <c r="DS617" s="62"/>
      <c r="DT617" s="62"/>
      <c r="DU617" s="62"/>
      <c r="DV617" s="62"/>
      <c r="DW617" s="62"/>
      <c r="DX617" s="62"/>
      <c r="DY617" s="62"/>
      <c r="DZ617" s="62"/>
      <c r="EA617" s="62"/>
      <c r="EB617" s="62"/>
      <c r="EC617" s="62"/>
      <c r="ED617" s="62"/>
      <c r="EE617" s="62"/>
      <c r="EF617" s="62"/>
      <c r="EG617" s="62"/>
      <c r="EH617" s="62"/>
      <c r="EI617" s="62"/>
      <c r="EJ617" s="62"/>
      <c r="EK617" s="62">
        <v>0</v>
      </c>
      <c r="EL617" s="62">
        <v>0</v>
      </c>
      <c r="EM617" s="62">
        <v>0</v>
      </c>
      <c r="EN617" s="62">
        <v>0</v>
      </c>
      <c r="EO617" s="62">
        <v>0</v>
      </c>
      <c r="EP617" s="62"/>
      <c r="EQ617" s="62"/>
      <c r="ER617" s="62"/>
      <c r="ES617" s="62"/>
      <c r="ET617" s="62"/>
      <c r="EU617" s="62"/>
      <c r="EV617" s="62"/>
      <c r="EW617" s="62"/>
      <c r="EX617" s="62"/>
      <c r="EY617" s="62"/>
      <c r="EZ617" s="62"/>
      <c r="FA617" s="62"/>
      <c r="FB617" s="62"/>
      <c r="FC617" s="62"/>
      <c r="FD617" s="62"/>
      <c r="FE617" s="62"/>
      <c r="FF617" s="62"/>
      <c r="FG617" s="62"/>
      <c r="FH617" s="62"/>
      <c r="FI617" s="62"/>
      <c r="FJ617" s="62"/>
      <c r="FK617" s="62"/>
      <c r="FL617" s="76"/>
      <c r="FM617" s="76"/>
      <c r="FN617" s="76"/>
      <c r="FO617" s="76"/>
      <c r="FP617" s="76"/>
      <c r="FQ617" s="76"/>
      <c r="FR617" s="76"/>
      <c r="FS617" s="76"/>
      <c r="FT617" s="76"/>
      <c r="FU617" s="76"/>
      <c r="FV617" s="76"/>
      <c r="FW617" s="76"/>
      <c r="FX617" s="76"/>
      <c r="FY617" s="76"/>
      <c r="FZ617" s="76"/>
      <c r="GA617" s="76"/>
      <c r="GB617" s="76"/>
      <c r="GC617" s="62"/>
      <c r="GD617" s="62"/>
      <c r="GE617" s="62"/>
      <c r="GF617" s="62"/>
      <c r="GG617" s="62"/>
      <c r="GH617" s="62"/>
      <c r="GI617" s="62"/>
      <c r="GJ617" s="62"/>
      <c r="GK617" s="62"/>
      <c r="GL617" s="62"/>
      <c r="GM617" s="62"/>
      <c r="GN617" s="62"/>
      <c r="GO617" s="62"/>
      <c r="GP617" s="62"/>
      <c r="GQ617" s="62"/>
      <c r="GR617" s="62"/>
      <c r="GS617" s="62"/>
      <c r="GT617" s="62"/>
      <c r="GU617" s="62"/>
      <c r="GV617" s="62"/>
      <c r="GW617" s="62"/>
      <c r="GX617" s="62"/>
      <c r="GY617" s="62"/>
      <c r="GZ617" s="62"/>
      <c r="HA617" s="62"/>
      <c r="HB617" s="62"/>
      <c r="HC617" s="62"/>
      <c r="HD617" s="62"/>
      <c r="HE617" s="62"/>
      <c r="HF617" s="62"/>
      <c r="HG617" s="62"/>
      <c r="HH617" s="62"/>
      <c r="HI617" s="62"/>
      <c r="HJ617" s="62"/>
      <c r="HK617" s="62"/>
      <c r="HL617" s="62"/>
      <c r="HM617" s="62"/>
      <c r="HN617" s="62"/>
      <c r="HO617" s="62"/>
      <c r="HP617" s="62"/>
      <c r="HQ617" s="62"/>
      <c r="HR617" s="62"/>
    </row>
    <row r="618" spans="32:226" s="43" customFormat="1">
      <c r="AF618" s="54"/>
      <c r="AS618" s="62"/>
      <c r="AT618" s="62"/>
      <c r="AU618" s="62"/>
      <c r="AV618" s="62"/>
      <c r="AW618" s="62"/>
      <c r="AX618" s="62"/>
      <c r="AY618" s="62"/>
      <c r="AZ618" s="62"/>
      <c r="BA618" s="62"/>
      <c r="BB618" s="62"/>
      <c r="BC618" s="62"/>
      <c r="BD618" s="62"/>
      <c r="BE618" s="62"/>
      <c r="BF618" s="62"/>
      <c r="BG618" s="62"/>
      <c r="BH618" s="62"/>
      <c r="BI618" s="62"/>
      <c r="BJ618" s="62"/>
      <c r="BK618" s="62"/>
      <c r="BL618" s="62"/>
      <c r="BM618" s="62"/>
      <c r="BN618" s="62"/>
      <c r="BO618" s="62"/>
      <c r="BP618" s="62"/>
      <c r="BQ618" s="62"/>
      <c r="BR618" s="62"/>
      <c r="BS618" s="62"/>
      <c r="BT618" s="62"/>
      <c r="BU618" s="62"/>
      <c r="BV618" s="62"/>
      <c r="BW618" s="62"/>
      <c r="BX618" s="62"/>
      <c r="BY618" s="62"/>
      <c r="BZ618" s="62"/>
      <c r="CA618" s="62"/>
      <c r="CB618" s="62"/>
      <c r="CC618" s="62"/>
      <c r="CD618" s="62"/>
      <c r="CE618" s="62"/>
      <c r="CF618" s="62"/>
      <c r="CG618" s="62"/>
      <c r="CH618" s="62"/>
      <c r="CI618" s="62"/>
      <c r="CJ618" s="62"/>
      <c r="CK618" s="62"/>
      <c r="CL618" s="62"/>
      <c r="CM618" s="62"/>
      <c r="CN618" s="62"/>
      <c r="CO618" s="62"/>
      <c r="CP618" s="62"/>
      <c r="CQ618" s="62"/>
      <c r="CR618" s="62"/>
      <c r="CS618" s="62"/>
      <c r="CT618" s="62"/>
      <c r="CU618" s="62"/>
      <c r="CV618" s="62"/>
      <c r="CW618" s="62"/>
      <c r="CX618" s="62"/>
      <c r="CY618" s="62"/>
      <c r="CZ618" s="62"/>
      <c r="DA618" s="62"/>
      <c r="DB618" s="62"/>
      <c r="DC618" s="62"/>
      <c r="DD618" s="62"/>
      <c r="DE618" s="62"/>
      <c r="DF618" s="62"/>
      <c r="DG618" s="62"/>
      <c r="DH618" s="62"/>
      <c r="DI618" s="62"/>
      <c r="DJ618" s="62"/>
      <c r="DK618" s="62"/>
      <c r="DL618" s="62"/>
      <c r="DM618" s="62"/>
      <c r="DN618" s="62"/>
      <c r="DO618" s="62"/>
      <c r="DP618" s="62"/>
      <c r="DQ618" s="62"/>
      <c r="DR618" s="62"/>
      <c r="DS618" s="62"/>
      <c r="DT618" s="62"/>
      <c r="DU618" s="62"/>
      <c r="DV618" s="62"/>
      <c r="DW618" s="62"/>
      <c r="DX618" s="62"/>
      <c r="DY618" s="62"/>
      <c r="DZ618" s="62"/>
      <c r="EA618" s="62"/>
      <c r="EB618" s="62"/>
      <c r="EC618" s="62"/>
      <c r="ED618" s="62"/>
      <c r="EE618" s="62"/>
      <c r="EF618" s="62"/>
      <c r="EG618" s="62"/>
      <c r="EH618" s="62"/>
      <c r="EI618" s="62"/>
      <c r="EJ618" s="62"/>
      <c r="EK618" s="62">
        <v>0</v>
      </c>
      <c r="EL618" s="62">
        <v>0</v>
      </c>
      <c r="EM618" s="62">
        <v>0</v>
      </c>
      <c r="EN618" s="62">
        <v>0</v>
      </c>
      <c r="EO618" s="62">
        <v>0</v>
      </c>
      <c r="EP618" s="62"/>
      <c r="EQ618" s="62"/>
      <c r="ER618" s="62"/>
      <c r="ES618" s="62"/>
      <c r="ET618" s="62"/>
      <c r="EU618" s="62"/>
      <c r="EV618" s="62"/>
      <c r="EW618" s="62"/>
      <c r="EX618" s="62"/>
      <c r="EY618" s="62"/>
      <c r="EZ618" s="62"/>
      <c r="FA618" s="62"/>
      <c r="FB618" s="62"/>
      <c r="FC618" s="62"/>
      <c r="FD618" s="62"/>
      <c r="FE618" s="62"/>
      <c r="FF618" s="62"/>
      <c r="FG618" s="62"/>
      <c r="FH618" s="62"/>
      <c r="FI618" s="62"/>
      <c r="FJ618" s="62"/>
      <c r="FK618" s="62"/>
      <c r="FL618" s="76"/>
      <c r="FM618" s="76"/>
      <c r="FN618" s="76"/>
      <c r="FO618" s="76"/>
      <c r="FP618" s="76"/>
      <c r="FQ618" s="76"/>
      <c r="FR618" s="76"/>
      <c r="FS618" s="76"/>
      <c r="FT618" s="76"/>
      <c r="FU618" s="76"/>
      <c r="FV618" s="76"/>
      <c r="FW618" s="76"/>
      <c r="FX618" s="76"/>
      <c r="FY618" s="76"/>
      <c r="FZ618" s="76"/>
      <c r="GA618" s="76"/>
      <c r="GB618" s="76"/>
      <c r="GC618" s="62"/>
      <c r="GD618" s="62"/>
      <c r="GE618" s="62"/>
      <c r="GF618" s="62"/>
      <c r="GG618" s="62"/>
      <c r="GH618" s="62"/>
      <c r="GI618" s="62"/>
      <c r="GJ618" s="62"/>
      <c r="GK618" s="62"/>
      <c r="GL618" s="62"/>
      <c r="GM618" s="62"/>
      <c r="GN618" s="62"/>
      <c r="GO618" s="62"/>
      <c r="GP618" s="62"/>
      <c r="GQ618" s="62"/>
      <c r="GR618" s="62"/>
      <c r="GS618" s="62"/>
      <c r="GT618" s="62"/>
      <c r="GU618" s="62"/>
      <c r="GV618" s="62"/>
      <c r="GW618" s="62"/>
      <c r="GX618" s="62"/>
      <c r="GY618" s="62"/>
      <c r="GZ618" s="62"/>
      <c r="HA618" s="62"/>
      <c r="HB618" s="62"/>
      <c r="HC618" s="62"/>
      <c r="HD618" s="62"/>
      <c r="HE618" s="62"/>
      <c r="HF618" s="62"/>
      <c r="HG618" s="62"/>
      <c r="HH618" s="62"/>
      <c r="HI618" s="62"/>
      <c r="HJ618" s="62"/>
      <c r="HK618" s="62"/>
      <c r="HL618" s="62"/>
      <c r="HM618" s="62"/>
      <c r="HN618" s="62"/>
      <c r="HO618" s="62"/>
      <c r="HP618" s="62"/>
      <c r="HQ618" s="62"/>
      <c r="HR618" s="62"/>
    </row>
    <row r="619" spans="32:226" s="43" customFormat="1">
      <c r="AF619" s="54"/>
      <c r="AS619" s="62"/>
      <c r="AT619" s="62"/>
      <c r="AU619" s="62"/>
      <c r="AV619" s="62"/>
      <c r="AW619" s="62"/>
      <c r="AX619" s="62"/>
      <c r="AY619" s="62"/>
      <c r="AZ619" s="62"/>
      <c r="BA619" s="62"/>
      <c r="BB619" s="62"/>
      <c r="BC619" s="62"/>
      <c r="BD619" s="62"/>
      <c r="BE619" s="62"/>
      <c r="BF619" s="62"/>
      <c r="BG619" s="62"/>
      <c r="BH619" s="62"/>
      <c r="BI619" s="62"/>
      <c r="BJ619" s="62"/>
      <c r="BK619" s="62"/>
      <c r="BL619" s="62"/>
      <c r="BM619" s="62"/>
      <c r="BN619" s="62"/>
      <c r="BO619" s="62"/>
      <c r="BP619" s="62"/>
      <c r="BQ619" s="62"/>
      <c r="BR619" s="62"/>
      <c r="BS619" s="62"/>
      <c r="BT619" s="62"/>
      <c r="BU619" s="62"/>
      <c r="BV619" s="62"/>
      <c r="BW619" s="62"/>
      <c r="BX619" s="62"/>
      <c r="BY619" s="62"/>
      <c r="BZ619" s="62"/>
      <c r="CA619" s="62"/>
      <c r="CB619" s="62"/>
      <c r="CC619" s="62"/>
      <c r="CD619" s="62"/>
      <c r="CE619" s="62"/>
      <c r="CF619" s="62"/>
      <c r="CG619" s="62"/>
      <c r="CH619" s="62"/>
      <c r="CI619" s="62"/>
      <c r="CJ619" s="62"/>
      <c r="CK619" s="62"/>
      <c r="CL619" s="62"/>
      <c r="CM619" s="62"/>
      <c r="CN619" s="62"/>
      <c r="CO619" s="62"/>
      <c r="CP619" s="62"/>
      <c r="CQ619" s="62"/>
      <c r="CR619" s="62"/>
      <c r="CS619" s="62"/>
      <c r="CT619" s="62"/>
      <c r="CU619" s="62"/>
      <c r="CV619" s="62"/>
      <c r="CW619" s="62"/>
      <c r="CX619" s="62"/>
      <c r="CY619" s="62"/>
      <c r="CZ619" s="62"/>
      <c r="DA619" s="62"/>
      <c r="DB619" s="62"/>
      <c r="DC619" s="62"/>
      <c r="DD619" s="62"/>
      <c r="DE619" s="62"/>
      <c r="DF619" s="62"/>
      <c r="DG619" s="62"/>
      <c r="DH619" s="62"/>
      <c r="DI619" s="62"/>
      <c r="DJ619" s="62"/>
      <c r="DK619" s="62"/>
      <c r="DL619" s="62"/>
      <c r="DM619" s="62"/>
      <c r="DN619" s="62"/>
      <c r="DO619" s="62"/>
      <c r="DP619" s="62"/>
      <c r="DQ619" s="62"/>
      <c r="DR619" s="62"/>
      <c r="DS619" s="62"/>
      <c r="DT619" s="62"/>
      <c r="DU619" s="62"/>
      <c r="DV619" s="62"/>
      <c r="DW619" s="62"/>
      <c r="DX619" s="62"/>
      <c r="DY619" s="62"/>
      <c r="DZ619" s="62"/>
      <c r="EA619" s="62"/>
      <c r="EB619" s="62"/>
      <c r="EC619" s="62"/>
      <c r="ED619" s="62"/>
      <c r="EE619" s="62"/>
      <c r="EF619" s="62"/>
      <c r="EG619" s="62"/>
      <c r="EH619" s="62"/>
      <c r="EI619" s="62"/>
      <c r="EJ619" s="62"/>
      <c r="EK619" s="62">
        <v>0</v>
      </c>
      <c r="EL619" s="62">
        <v>0</v>
      </c>
      <c r="EM619" s="62">
        <v>0</v>
      </c>
      <c r="EN619" s="62">
        <v>0</v>
      </c>
      <c r="EO619" s="62">
        <v>0</v>
      </c>
      <c r="EP619" s="62"/>
      <c r="EQ619" s="62"/>
      <c r="ER619" s="62"/>
      <c r="ES619" s="62"/>
      <c r="ET619" s="62"/>
      <c r="EU619" s="62"/>
      <c r="EV619" s="62"/>
      <c r="EW619" s="62"/>
      <c r="EX619" s="62"/>
      <c r="EY619" s="62"/>
      <c r="EZ619" s="62"/>
      <c r="FA619" s="62"/>
      <c r="FB619" s="62"/>
      <c r="FC619" s="62"/>
      <c r="FD619" s="62"/>
      <c r="FE619" s="62"/>
      <c r="FF619" s="62"/>
      <c r="FG619" s="62"/>
      <c r="FH619" s="62"/>
      <c r="FI619" s="62"/>
      <c r="FJ619" s="62"/>
      <c r="FK619" s="62"/>
      <c r="FL619" s="76"/>
      <c r="FM619" s="76"/>
      <c r="FN619" s="76"/>
      <c r="FO619" s="76"/>
      <c r="FP619" s="76"/>
      <c r="FQ619" s="76"/>
      <c r="FR619" s="76"/>
      <c r="FS619" s="76"/>
      <c r="FT619" s="76"/>
      <c r="FU619" s="76"/>
      <c r="FV619" s="76"/>
      <c r="FW619" s="76"/>
      <c r="FX619" s="76"/>
      <c r="FY619" s="76"/>
      <c r="FZ619" s="76"/>
      <c r="GA619" s="76"/>
      <c r="GB619" s="76"/>
      <c r="GC619" s="62"/>
      <c r="GD619" s="62"/>
      <c r="GE619" s="62"/>
      <c r="GF619" s="62"/>
      <c r="GG619" s="62"/>
      <c r="GH619" s="62"/>
      <c r="GI619" s="62"/>
      <c r="GJ619" s="62"/>
      <c r="GK619" s="62"/>
      <c r="GL619" s="62"/>
      <c r="GM619" s="62"/>
      <c r="GN619" s="62"/>
      <c r="GO619" s="62"/>
      <c r="GP619" s="62"/>
      <c r="GQ619" s="62"/>
      <c r="GR619" s="62"/>
      <c r="GS619" s="62"/>
      <c r="GT619" s="62"/>
      <c r="GU619" s="62"/>
      <c r="GV619" s="62"/>
      <c r="GW619" s="62"/>
      <c r="GX619" s="62"/>
      <c r="GY619" s="62"/>
      <c r="GZ619" s="62"/>
      <c r="HA619" s="62"/>
      <c r="HB619" s="62"/>
      <c r="HC619" s="62"/>
      <c r="HD619" s="62"/>
      <c r="HE619" s="62"/>
      <c r="HF619" s="62"/>
      <c r="HG619" s="62"/>
      <c r="HH619" s="62"/>
      <c r="HI619" s="62"/>
      <c r="HJ619" s="62"/>
      <c r="HK619" s="62"/>
      <c r="HL619" s="62"/>
      <c r="HM619" s="62"/>
      <c r="HN619" s="62"/>
      <c r="HO619" s="62"/>
      <c r="HP619" s="62"/>
      <c r="HQ619" s="62"/>
      <c r="HR619" s="62"/>
    </row>
    <row r="620" spans="32:226" s="43" customFormat="1">
      <c r="AF620" s="54"/>
      <c r="AS620" s="62"/>
      <c r="AT620" s="62"/>
      <c r="AU620" s="62"/>
      <c r="AV620" s="62"/>
      <c r="AW620" s="62"/>
      <c r="AX620" s="62"/>
      <c r="AY620" s="62"/>
      <c r="AZ620" s="62"/>
      <c r="BA620" s="62"/>
      <c r="BB620" s="62"/>
      <c r="BC620" s="62"/>
      <c r="BD620" s="62"/>
      <c r="BE620" s="62"/>
      <c r="BF620" s="62"/>
      <c r="BG620" s="62"/>
      <c r="BH620" s="62"/>
      <c r="BI620" s="62"/>
      <c r="BJ620" s="62"/>
      <c r="BK620" s="62"/>
      <c r="BL620" s="62"/>
      <c r="BM620" s="62"/>
      <c r="BN620" s="62"/>
      <c r="BO620" s="62"/>
      <c r="BP620" s="62"/>
      <c r="BQ620" s="62"/>
      <c r="BR620" s="62"/>
      <c r="BS620" s="62"/>
      <c r="BT620" s="62"/>
      <c r="BU620" s="62"/>
      <c r="BV620" s="62"/>
      <c r="BW620" s="62"/>
      <c r="BX620" s="62"/>
      <c r="BY620" s="62"/>
      <c r="BZ620" s="62"/>
      <c r="CA620" s="62"/>
      <c r="CB620" s="62"/>
      <c r="CC620" s="62"/>
      <c r="CD620" s="62"/>
      <c r="CE620" s="62"/>
      <c r="CF620" s="62"/>
      <c r="CG620" s="62"/>
      <c r="CH620" s="62"/>
      <c r="CI620" s="62"/>
      <c r="CJ620" s="62"/>
      <c r="CK620" s="62"/>
      <c r="CL620" s="62"/>
      <c r="CM620" s="62"/>
      <c r="CN620" s="62"/>
      <c r="CO620" s="62"/>
      <c r="CP620" s="62"/>
      <c r="CQ620" s="62"/>
      <c r="CR620" s="62"/>
      <c r="CS620" s="62"/>
      <c r="CT620" s="62"/>
      <c r="CU620" s="62"/>
      <c r="CV620" s="62"/>
      <c r="CW620" s="62"/>
      <c r="CX620" s="62"/>
      <c r="CY620" s="62"/>
      <c r="CZ620" s="62"/>
      <c r="DA620" s="62"/>
      <c r="DB620" s="62"/>
      <c r="DC620" s="62"/>
      <c r="DD620" s="62"/>
      <c r="DE620" s="62"/>
      <c r="DF620" s="62"/>
      <c r="DG620" s="62"/>
      <c r="DH620" s="62"/>
      <c r="DI620" s="62"/>
      <c r="DJ620" s="62"/>
      <c r="DK620" s="62"/>
      <c r="DL620" s="62"/>
      <c r="DM620" s="62"/>
      <c r="DN620" s="62"/>
      <c r="DO620" s="62"/>
      <c r="DP620" s="62"/>
      <c r="DQ620" s="62"/>
      <c r="DR620" s="62"/>
      <c r="DS620" s="62"/>
      <c r="DT620" s="62"/>
      <c r="DU620" s="62"/>
      <c r="DV620" s="62"/>
      <c r="DW620" s="62"/>
      <c r="DX620" s="62"/>
      <c r="DY620" s="62"/>
      <c r="DZ620" s="62"/>
      <c r="EA620" s="62"/>
      <c r="EB620" s="62"/>
      <c r="EC620" s="62"/>
      <c r="ED620" s="62"/>
      <c r="EE620" s="62"/>
      <c r="EF620" s="62"/>
      <c r="EG620" s="62"/>
      <c r="EH620" s="62"/>
      <c r="EI620" s="62"/>
      <c r="EJ620" s="62"/>
      <c r="EK620" s="62">
        <v>0</v>
      </c>
      <c r="EL620" s="62">
        <v>0</v>
      </c>
      <c r="EM620" s="62">
        <v>0</v>
      </c>
      <c r="EN620" s="62">
        <v>0</v>
      </c>
      <c r="EO620" s="62">
        <v>0</v>
      </c>
      <c r="EP620" s="62"/>
      <c r="EQ620" s="62"/>
      <c r="ER620" s="62"/>
      <c r="ES620" s="62"/>
      <c r="ET620" s="62"/>
      <c r="EU620" s="62"/>
      <c r="EV620" s="62"/>
      <c r="EW620" s="62"/>
      <c r="EX620" s="62"/>
      <c r="EY620" s="62"/>
      <c r="EZ620" s="62"/>
      <c r="FA620" s="62"/>
      <c r="FB620" s="62"/>
      <c r="FC620" s="62"/>
      <c r="FD620" s="62"/>
      <c r="FE620" s="62"/>
      <c r="FF620" s="62"/>
      <c r="FG620" s="62"/>
      <c r="FH620" s="62"/>
      <c r="FI620" s="62"/>
      <c r="FJ620" s="62"/>
      <c r="FK620" s="62"/>
      <c r="FL620" s="76"/>
      <c r="FM620" s="76"/>
      <c r="FN620" s="76"/>
      <c r="FO620" s="76"/>
      <c r="FP620" s="76"/>
      <c r="FQ620" s="76"/>
      <c r="FR620" s="76"/>
      <c r="FS620" s="76"/>
      <c r="FT620" s="76"/>
      <c r="FU620" s="76"/>
      <c r="FV620" s="76"/>
      <c r="FW620" s="76"/>
      <c r="FX620" s="76"/>
      <c r="FY620" s="76"/>
      <c r="FZ620" s="76"/>
      <c r="GA620" s="76"/>
      <c r="GB620" s="76"/>
      <c r="GC620" s="62"/>
      <c r="GD620" s="62"/>
      <c r="GE620" s="62"/>
      <c r="GF620" s="62"/>
      <c r="GG620" s="62"/>
      <c r="GH620" s="62"/>
      <c r="GI620" s="62"/>
      <c r="GJ620" s="62"/>
      <c r="GK620" s="62"/>
      <c r="GL620" s="62"/>
      <c r="GM620" s="62"/>
      <c r="GN620" s="62"/>
      <c r="GO620" s="62"/>
      <c r="GP620" s="62"/>
      <c r="GQ620" s="62"/>
      <c r="GR620" s="62"/>
      <c r="GS620" s="62"/>
      <c r="GT620" s="62"/>
      <c r="GU620" s="62"/>
      <c r="GV620" s="62"/>
      <c r="GW620" s="62"/>
      <c r="GX620" s="62"/>
      <c r="GY620" s="62"/>
      <c r="GZ620" s="62"/>
      <c r="HA620" s="62"/>
      <c r="HB620" s="62"/>
      <c r="HC620" s="62"/>
      <c r="HD620" s="62"/>
      <c r="HE620" s="62"/>
      <c r="HF620" s="62"/>
      <c r="HG620" s="62"/>
      <c r="HH620" s="62"/>
      <c r="HI620" s="62"/>
      <c r="HJ620" s="62"/>
      <c r="HK620" s="62"/>
      <c r="HL620" s="62"/>
      <c r="HM620" s="62"/>
      <c r="HN620" s="62"/>
      <c r="HO620" s="62"/>
      <c r="HP620" s="62"/>
      <c r="HQ620" s="62"/>
      <c r="HR620" s="62"/>
    </row>
    <row r="621" spans="32:226" s="43" customFormat="1">
      <c r="AF621" s="54"/>
      <c r="AS621" s="62"/>
      <c r="AT621" s="62"/>
      <c r="AU621" s="62"/>
      <c r="AV621" s="62"/>
      <c r="AW621" s="62"/>
      <c r="AX621" s="62"/>
      <c r="AY621" s="62"/>
      <c r="AZ621" s="62"/>
      <c r="BA621" s="62"/>
      <c r="BB621" s="62"/>
      <c r="BC621" s="62"/>
      <c r="BD621" s="62"/>
      <c r="BE621" s="62"/>
      <c r="BF621" s="62"/>
      <c r="BG621" s="62"/>
      <c r="BH621" s="62"/>
      <c r="BI621" s="62"/>
      <c r="BJ621" s="62"/>
      <c r="BK621" s="62"/>
      <c r="BL621" s="62"/>
      <c r="BM621" s="62"/>
      <c r="BN621" s="62"/>
      <c r="BO621" s="62"/>
      <c r="BP621" s="62"/>
      <c r="BQ621" s="62"/>
      <c r="BR621" s="62"/>
      <c r="BS621" s="62"/>
      <c r="BT621" s="62"/>
      <c r="BU621" s="62"/>
      <c r="BV621" s="62"/>
      <c r="BW621" s="62"/>
      <c r="BX621" s="62"/>
      <c r="BY621" s="62"/>
      <c r="BZ621" s="62"/>
      <c r="CA621" s="62"/>
      <c r="CB621" s="62"/>
      <c r="CC621" s="62"/>
      <c r="CD621" s="62"/>
      <c r="CE621" s="62"/>
      <c r="CF621" s="62"/>
      <c r="CG621" s="62"/>
      <c r="CH621" s="62"/>
      <c r="CI621" s="62"/>
      <c r="CJ621" s="62"/>
      <c r="CK621" s="62"/>
      <c r="CL621" s="62"/>
      <c r="CM621" s="62"/>
      <c r="CN621" s="62"/>
      <c r="CO621" s="62"/>
      <c r="CP621" s="62"/>
      <c r="CQ621" s="62"/>
      <c r="CR621" s="62"/>
      <c r="CS621" s="62"/>
      <c r="CT621" s="62"/>
      <c r="CU621" s="62"/>
      <c r="CV621" s="62"/>
      <c r="CW621" s="62"/>
      <c r="CX621" s="62"/>
      <c r="CY621" s="62"/>
      <c r="CZ621" s="62"/>
      <c r="DA621" s="62"/>
      <c r="DB621" s="62"/>
      <c r="DC621" s="62"/>
      <c r="DD621" s="62"/>
      <c r="DE621" s="62"/>
      <c r="DF621" s="62"/>
      <c r="DG621" s="62"/>
      <c r="DH621" s="62"/>
      <c r="DI621" s="62"/>
      <c r="DJ621" s="62"/>
      <c r="DK621" s="62"/>
      <c r="DL621" s="62"/>
      <c r="DM621" s="62"/>
      <c r="DN621" s="62"/>
      <c r="DO621" s="62"/>
      <c r="DP621" s="62"/>
      <c r="DQ621" s="62"/>
      <c r="DR621" s="62"/>
      <c r="DS621" s="62"/>
      <c r="DT621" s="62"/>
      <c r="DU621" s="62"/>
      <c r="DV621" s="62"/>
      <c r="DW621" s="62"/>
      <c r="DX621" s="62"/>
      <c r="DY621" s="62"/>
      <c r="DZ621" s="62"/>
      <c r="EA621" s="62"/>
      <c r="EB621" s="62"/>
      <c r="EC621" s="62"/>
      <c r="ED621" s="62"/>
      <c r="EE621" s="62"/>
      <c r="EF621" s="62"/>
      <c r="EG621" s="62"/>
      <c r="EH621" s="62"/>
      <c r="EI621" s="62"/>
      <c r="EJ621" s="62"/>
      <c r="EK621" s="62">
        <v>0</v>
      </c>
      <c r="EL621" s="62">
        <v>0</v>
      </c>
      <c r="EM621" s="62">
        <v>0</v>
      </c>
      <c r="EN621" s="62">
        <v>0</v>
      </c>
      <c r="EO621" s="62">
        <v>0</v>
      </c>
      <c r="EP621" s="62"/>
      <c r="EQ621" s="62"/>
      <c r="ER621" s="62"/>
      <c r="ES621" s="62"/>
      <c r="ET621" s="62"/>
      <c r="EU621" s="62"/>
      <c r="EV621" s="62"/>
      <c r="EW621" s="62"/>
      <c r="EX621" s="62"/>
      <c r="EY621" s="62"/>
      <c r="EZ621" s="62"/>
      <c r="FA621" s="62"/>
      <c r="FB621" s="62"/>
      <c r="FC621" s="62"/>
      <c r="FD621" s="62"/>
      <c r="FE621" s="62"/>
      <c r="FF621" s="62"/>
      <c r="FG621" s="62"/>
      <c r="FH621" s="62"/>
      <c r="FI621" s="62"/>
      <c r="FJ621" s="62"/>
      <c r="FK621" s="62"/>
      <c r="FL621" s="76"/>
      <c r="FM621" s="76"/>
      <c r="FN621" s="76"/>
      <c r="FO621" s="76"/>
      <c r="FP621" s="76"/>
      <c r="FQ621" s="76"/>
      <c r="FR621" s="76"/>
      <c r="FS621" s="76"/>
      <c r="FT621" s="76"/>
      <c r="FU621" s="76"/>
      <c r="FV621" s="76"/>
      <c r="FW621" s="76"/>
      <c r="FX621" s="76"/>
      <c r="FY621" s="76"/>
      <c r="FZ621" s="76"/>
      <c r="GA621" s="76"/>
      <c r="GB621" s="76"/>
      <c r="GC621" s="62"/>
      <c r="GD621" s="62"/>
      <c r="GE621" s="62"/>
      <c r="GF621" s="62"/>
      <c r="GG621" s="62"/>
      <c r="GH621" s="62"/>
      <c r="GI621" s="62"/>
      <c r="GJ621" s="62"/>
      <c r="GK621" s="62"/>
      <c r="GL621" s="62"/>
      <c r="GM621" s="62"/>
      <c r="GN621" s="62"/>
      <c r="GO621" s="62"/>
      <c r="GP621" s="62"/>
      <c r="GQ621" s="62"/>
      <c r="GR621" s="62"/>
      <c r="GS621" s="62"/>
      <c r="GT621" s="62"/>
      <c r="GU621" s="62"/>
      <c r="GV621" s="62"/>
      <c r="GW621" s="62"/>
      <c r="GX621" s="62"/>
      <c r="GY621" s="62"/>
      <c r="GZ621" s="62"/>
      <c r="HA621" s="62"/>
      <c r="HB621" s="62"/>
      <c r="HC621" s="62"/>
      <c r="HD621" s="62"/>
      <c r="HE621" s="62"/>
      <c r="HF621" s="62"/>
      <c r="HG621" s="62"/>
      <c r="HH621" s="62"/>
      <c r="HI621" s="62"/>
      <c r="HJ621" s="62"/>
      <c r="HK621" s="62"/>
      <c r="HL621" s="62"/>
      <c r="HM621" s="62"/>
      <c r="HN621" s="62"/>
      <c r="HO621" s="62"/>
      <c r="HP621" s="62"/>
      <c r="HQ621" s="62"/>
      <c r="HR621" s="62"/>
    </row>
    <row r="622" spans="32:226" s="43" customFormat="1">
      <c r="AF622" s="54"/>
      <c r="AS622" s="62"/>
      <c r="AT622" s="62"/>
      <c r="AU622" s="62"/>
      <c r="AV622" s="62"/>
      <c r="AW622" s="62"/>
      <c r="AX622" s="62"/>
      <c r="AY622" s="62"/>
      <c r="AZ622" s="62"/>
      <c r="BA622" s="62"/>
      <c r="BB622" s="62"/>
      <c r="BC622" s="62"/>
      <c r="BD622" s="62"/>
      <c r="BE622" s="62"/>
      <c r="BF622" s="62"/>
      <c r="BG622" s="62"/>
      <c r="BH622" s="62"/>
      <c r="BI622" s="62"/>
      <c r="BJ622" s="62"/>
      <c r="BK622" s="62"/>
      <c r="BL622" s="62"/>
      <c r="BM622" s="62"/>
      <c r="BN622" s="62"/>
      <c r="BO622" s="62"/>
      <c r="BP622" s="62"/>
      <c r="BQ622" s="62"/>
      <c r="BR622" s="62"/>
      <c r="BS622" s="62"/>
      <c r="BT622" s="62"/>
      <c r="BU622" s="62"/>
      <c r="BV622" s="62"/>
      <c r="BW622" s="62"/>
      <c r="BX622" s="62"/>
      <c r="BY622" s="62"/>
      <c r="BZ622" s="62"/>
      <c r="CA622" s="62"/>
      <c r="CB622" s="62"/>
      <c r="CC622" s="62"/>
      <c r="CD622" s="62"/>
      <c r="CE622" s="62"/>
      <c r="CF622" s="62"/>
      <c r="CG622" s="62"/>
      <c r="CH622" s="62"/>
      <c r="CI622" s="62"/>
      <c r="CJ622" s="62"/>
      <c r="CK622" s="62"/>
      <c r="CL622" s="62"/>
      <c r="CM622" s="62"/>
      <c r="CN622" s="62"/>
      <c r="CO622" s="62"/>
      <c r="CP622" s="62"/>
      <c r="CQ622" s="62"/>
      <c r="CR622" s="62"/>
      <c r="CS622" s="62"/>
      <c r="CT622" s="62"/>
      <c r="CU622" s="62"/>
      <c r="CV622" s="62"/>
      <c r="CW622" s="62"/>
      <c r="CX622" s="62"/>
      <c r="CY622" s="62"/>
      <c r="CZ622" s="62"/>
      <c r="DA622" s="62"/>
      <c r="DB622" s="62"/>
      <c r="DC622" s="62"/>
      <c r="DD622" s="62"/>
      <c r="DE622" s="62"/>
      <c r="DF622" s="62"/>
      <c r="DG622" s="62"/>
      <c r="DH622" s="62"/>
      <c r="DI622" s="62"/>
      <c r="DJ622" s="62"/>
      <c r="DK622" s="62"/>
      <c r="DL622" s="62"/>
      <c r="DM622" s="62"/>
      <c r="DN622" s="62"/>
      <c r="DO622" s="62"/>
      <c r="DP622" s="62"/>
      <c r="DQ622" s="62"/>
      <c r="DR622" s="62"/>
      <c r="DS622" s="62"/>
      <c r="DT622" s="62"/>
      <c r="DU622" s="62"/>
      <c r="DV622" s="62"/>
      <c r="DW622" s="62"/>
      <c r="DX622" s="62"/>
      <c r="DY622" s="62"/>
      <c r="DZ622" s="62"/>
      <c r="EA622" s="62"/>
      <c r="EB622" s="62"/>
      <c r="EC622" s="62"/>
      <c r="ED622" s="62"/>
      <c r="EE622" s="62"/>
      <c r="EF622" s="62"/>
      <c r="EG622" s="62"/>
      <c r="EH622" s="62"/>
      <c r="EI622" s="62"/>
      <c r="EJ622" s="62"/>
      <c r="EK622" s="62">
        <v>0</v>
      </c>
      <c r="EL622" s="62">
        <v>0</v>
      </c>
      <c r="EM622" s="62">
        <v>0</v>
      </c>
      <c r="EN622" s="62">
        <v>0</v>
      </c>
      <c r="EO622" s="62">
        <v>0</v>
      </c>
      <c r="EP622" s="62"/>
      <c r="EQ622" s="62"/>
      <c r="ER622" s="62"/>
      <c r="ES622" s="62"/>
      <c r="ET622" s="62"/>
      <c r="EU622" s="62"/>
      <c r="EV622" s="62"/>
      <c r="EW622" s="62"/>
      <c r="EX622" s="62"/>
      <c r="EY622" s="62"/>
      <c r="EZ622" s="62"/>
      <c r="FA622" s="62"/>
      <c r="FB622" s="62"/>
      <c r="FC622" s="62"/>
      <c r="FD622" s="62"/>
      <c r="FE622" s="62"/>
      <c r="FF622" s="62"/>
      <c r="FG622" s="62"/>
      <c r="FH622" s="62"/>
      <c r="FI622" s="62"/>
      <c r="FJ622" s="62"/>
      <c r="FK622" s="62"/>
      <c r="FL622" s="76"/>
      <c r="FM622" s="76"/>
      <c r="FN622" s="76"/>
      <c r="FO622" s="76"/>
      <c r="FP622" s="76"/>
      <c r="FQ622" s="76"/>
      <c r="FR622" s="76"/>
      <c r="FS622" s="76"/>
      <c r="FT622" s="76"/>
      <c r="FU622" s="76"/>
      <c r="FV622" s="76"/>
      <c r="FW622" s="76"/>
      <c r="FX622" s="76"/>
      <c r="FY622" s="76"/>
      <c r="FZ622" s="76"/>
      <c r="GA622" s="76"/>
      <c r="GB622" s="76"/>
      <c r="GC622" s="62"/>
      <c r="GD622" s="62"/>
      <c r="GE622" s="62"/>
      <c r="GF622" s="62"/>
      <c r="GG622" s="62"/>
      <c r="GH622" s="62"/>
      <c r="GI622" s="62"/>
      <c r="GJ622" s="62"/>
      <c r="GK622" s="62"/>
      <c r="GL622" s="62"/>
      <c r="GM622" s="62"/>
      <c r="GN622" s="62"/>
      <c r="GO622" s="62"/>
      <c r="GP622" s="62"/>
      <c r="GQ622" s="62"/>
      <c r="GR622" s="62"/>
      <c r="GS622" s="62"/>
      <c r="GT622" s="62"/>
      <c r="GU622" s="62"/>
      <c r="GV622" s="62"/>
      <c r="GW622" s="62"/>
      <c r="GX622" s="62"/>
      <c r="GY622" s="62"/>
      <c r="GZ622" s="62"/>
      <c r="HA622" s="62"/>
      <c r="HB622" s="62"/>
      <c r="HC622" s="62"/>
      <c r="HD622" s="62"/>
      <c r="HE622" s="62"/>
      <c r="HF622" s="62"/>
      <c r="HG622" s="62"/>
      <c r="HH622" s="62"/>
      <c r="HI622" s="62"/>
      <c r="HJ622" s="62"/>
      <c r="HK622" s="62"/>
      <c r="HL622" s="62"/>
      <c r="HM622" s="62"/>
      <c r="HN622" s="62"/>
      <c r="HO622" s="62"/>
      <c r="HP622" s="62"/>
      <c r="HQ622" s="62"/>
      <c r="HR622" s="62"/>
    </row>
    <row r="623" spans="32:226" s="43" customFormat="1">
      <c r="AF623" s="54"/>
      <c r="AS623" s="62"/>
      <c r="AT623" s="62"/>
      <c r="AU623" s="62"/>
      <c r="AV623" s="62"/>
      <c r="AW623" s="62"/>
      <c r="AX623" s="62"/>
      <c r="AY623" s="62"/>
      <c r="AZ623" s="62"/>
      <c r="BA623" s="62"/>
      <c r="BB623" s="62"/>
      <c r="BC623" s="62"/>
      <c r="BD623" s="62"/>
      <c r="BE623" s="62"/>
      <c r="BF623" s="62"/>
      <c r="BG623" s="62"/>
      <c r="BH623" s="62"/>
      <c r="BI623" s="62"/>
      <c r="BJ623" s="62"/>
      <c r="BK623" s="62"/>
      <c r="BL623" s="62"/>
      <c r="BM623" s="62"/>
      <c r="BN623" s="62"/>
      <c r="BO623" s="62"/>
      <c r="BP623" s="62"/>
      <c r="BQ623" s="62"/>
      <c r="BR623" s="62"/>
      <c r="BS623" s="62"/>
      <c r="BT623" s="62"/>
      <c r="BU623" s="62"/>
      <c r="BV623" s="62"/>
      <c r="BW623" s="62"/>
      <c r="BX623" s="62"/>
      <c r="BY623" s="62"/>
      <c r="BZ623" s="62"/>
      <c r="CA623" s="62"/>
      <c r="CB623" s="62"/>
      <c r="CC623" s="62"/>
      <c r="CD623" s="62"/>
      <c r="CE623" s="62"/>
      <c r="CF623" s="62"/>
      <c r="CG623" s="62"/>
      <c r="CH623" s="62"/>
      <c r="CI623" s="62"/>
      <c r="CJ623" s="62"/>
      <c r="CK623" s="62"/>
      <c r="CL623" s="62"/>
      <c r="CM623" s="62"/>
      <c r="CN623" s="62"/>
      <c r="CO623" s="62"/>
      <c r="CP623" s="62"/>
      <c r="CQ623" s="62"/>
      <c r="CR623" s="62"/>
      <c r="CS623" s="62"/>
      <c r="CT623" s="62"/>
      <c r="CU623" s="62"/>
      <c r="CV623" s="62"/>
      <c r="CW623" s="62"/>
      <c r="CX623" s="62"/>
      <c r="CY623" s="62"/>
      <c r="CZ623" s="62"/>
      <c r="DA623" s="62"/>
      <c r="DB623" s="62"/>
      <c r="DC623" s="62"/>
      <c r="DD623" s="62"/>
      <c r="DE623" s="62"/>
      <c r="DF623" s="62"/>
      <c r="DG623" s="62"/>
      <c r="DH623" s="62"/>
      <c r="DI623" s="62"/>
      <c r="DJ623" s="62"/>
      <c r="DK623" s="62"/>
      <c r="DL623" s="62"/>
      <c r="DM623" s="62"/>
      <c r="DN623" s="62"/>
      <c r="DO623" s="62"/>
      <c r="DP623" s="62"/>
      <c r="DQ623" s="62"/>
      <c r="DR623" s="62"/>
      <c r="DS623" s="62"/>
      <c r="DT623" s="62"/>
      <c r="DU623" s="62"/>
      <c r="DV623" s="62"/>
      <c r="DW623" s="62"/>
      <c r="DX623" s="62"/>
      <c r="DY623" s="62"/>
      <c r="DZ623" s="62"/>
      <c r="EA623" s="62"/>
      <c r="EB623" s="62"/>
      <c r="EC623" s="62"/>
      <c r="ED623" s="62"/>
      <c r="EE623" s="62"/>
      <c r="EF623" s="62"/>
      <c r="EG623" s="62"/>
      <c r="EH623" s="62"/>
      <c r="EI623" s="62"/>
      <c r="EJ623" s="62"/>
      <c r="EK623" s="62">
        <v>0</v>
      </c>
      <c r="EL623" s="62">
        <v>0</v>
      </c>
      <c r="EM623" s="62">
        <v>0</v>
      </c>
      <c r="EN623" s="62">
        <v>0</v>
      </c>
      <c r="EO623" s="62">
        <v>0</v>
      </c>
      <c r="EP623" s="62"/>
      <c r="EQ623" s="62"/>
      <c r="ER623" s="62"/>
      <c r="ES623" s="62"/>
      <c r="ET623" s="62"/>
      <c r="EU623" s="62"/>
      <c r="EV623" s="62"/>
      <c r="EW623" s="62"/>
      <c r="EX623" s="62"/>
      <c r="EY623" s="62"/>
      <c r="EZ623" s="62"/>
      <c r="FA623" s="62"/>
      <c r="FB623" s="62"/>
      <c r="FC623" s="62"/>
      <c r="FD623" s="62"/>
      <c r="FE623" s="62"/>
      <c r="FF623" s="62"/>
      <c r="FG623" s="62"/>
      <c r="FH623" s="62"/>
      <c r="FI623" s="62"/>
      <c r="FJ623" s="62"/>
      <c r="FK623" s="62"/>
      <c r="FL623" s="76"/>
      <c r="FM623" s="76"/>
      <c r="FN623" s="76"/>
      <c r="FO623" s="76"/>
      <c r="FP623" s="76"/>
      <c r="FQ623" s="76"/>
      <c r="FR623" s="76"/>
      <c r="FS623" s="76"/>
      <c r="FT623" s="76"/>
      <c r="FU623" s="76"/>
      <c r="FV623" s="76"/>
      <c r="FW623" s="76"/>
      <c r="FX623" s="76"/>
      <c r="FY623" s="76"/>
      <c r="FZ623" s="76"/>
      <c r="GA623" s="76"/>
      <c r="GB623" s="76"/>
      <c r="GC623" s="62"/>
      <c r="GD623" s="62"/>
      <c r="GE623" s="62"/>
      <c r="GF623" s="62"/>
      <c r="GG623" s="62"/>
      <c r="GH623" s="62"/>
      <c r="GI623" s="62"/>
      <c r="GJ623" s="62"/>
      <c r="GK623" s="62"/>
      <c r="GL623" s="62"/>
      <c r="GM623" s="62"/>
      <c r="GN623" s="62"/>
      <c r="GO623" s="62"/>
      <c r="GP623" s="62"/>
      <c r="GQ623" s="62"/>
      <c r="GR623" s="62"/>
      <c r="GS623" s="62"/>
      <c r="GT623" s="62"/>
      <c r="GU623" s="62"/>
      <c r="GV623" s="62"/>
      <c r="GW623" s="62"/>
      <c r="GX623" s="62"/>
      <c r="GY623" s="62"/>
      <c r="GZ623" s="62"/>
      <c r="HA623" s="62"/>
      <c r="HB623" s="62"/>
      <c r="HC623" s="62"/>
      <c r="HD623" s="62"/>
      <c r="HE623" s="62"/>
      <c r="HF623" s="62"/>
      <c r="HG623" s="62"/>
      <c r="HH623" s="62"/>
      <c r="HI623" s="62"/>
      <c r="HJ623" s="62"/>
      <c r="HK623" s="62"/>
      <c r="HL623" s="62"/>
      <c r="HM623" s="62"/>
      <c r="HN623" s="62"/>
      <c r="HO623" s="62"/>
      <c r="HP623" s="62"/>
      <c r="HQ623" s="62"/>
      <c r="HR623" s="62"/>
    </row>
    <row r="624" spans="32:226" s="43" customFormat="1">
      <c r="AF624" s="54"/>
      <c r="AS624" s="62"/>
      <c r="AT624" s="62"/>
      <c r="AU624" s="62"/>
      <c r="AV624" s="62"/>
      <c r="AW624" s="62"/>
      <c r="AX624" s="62"/>
      <c r="AY624" s="62"/>
      <c r="AZ624" s="62"/>
      <c r="BA624" s="62"/>
      <c r="BB624" s="62"/>
      <c r="BC624" s="62"/>
      <c r="BD624" s="62"/>
      <c r="BE624" s="62"/>
      <c r="BF624" s="62"/>
      <c r="BG624" s="62"/>
      <c r="BH624" s="62"/>
      <c r="BI624" s="62"/>
      <c r="BJ624" s="62"/>
      <c r="BK624" s="62"/>
      <c r="BL624" s="62"/>
      <c r="BM624" s="62"/>
      <c r="BN624" s="62"/>
      <c r="BO624" s="62"/>
      <c r="BP624" s="62"/>
      <c r="BQ624" s="62"/>
      <c r="BR624" s="62"/>
      <c r="BS624" s="62"/>
      <c r="BT624" s="62"/>
      <c r="BU624" s="62"/>
      <c r="BV624" s="62"/>
      <c r="BW624" s="62"/>
      <c r="BX624" s="62"/>
      <c r="BY624" s="62"/>
      <c r="BZ624" s="62"/>
      <c r="CA624" s="62"/>
      <c r="CB624" s="62"/>
      <c r="CC624" s="62"/>
      <c r="CD624" s="62"/>
      <c r="CE624" s="62"/>
      <c r="CF624" s="62"/>
      <c r="CG624" s="62"/>
      <c r="CH624" s="62"/>
      <c r="CI624" s="62"/>
      <c r="CJ624" s="62"/>
      <c r="CK624" s="62"/>
      <c r="CL624" s="62"/>
      <c r="CM624" s="62"/>
      <c r="CN624" s="62"/>
      <c r="CO624" s="62"/>
      <c r="CP624" s="62"/>
      <c r="CQ624" s="62"/>
      <c r="CR624" s="62"/>
      <c r="CS624" s="62"/>
      <c r="CT624" s="62"/>
      <c r="CU624" s="62"/>
      <c r="CV624" s="62"/>
      <c r="CW624" s="62"/>
      <c r="CX624" s="62"/>
      <c r="CY624" s="62"/>
      <c r="CZ624" s="62"/>
      <c r="DA624" s="62"/>
      <c r="DB624" s="62"/>
      <c r="DC624" s="62"/>
      <c r="DD624" s="62"/>
      <c r="DE624" s="62"/>
      <c r="DF624" s="62"/>
      <c r="DG624" s="62"/>
      <c r="DH624" s="62"/>
      <c r="DI624" s="62"/>
      <c r="DJ624" s="62"/>
      <c r="DK624" s="62"/>
      <c r="DL624" s="62"/>
      <c r="DM624" s="62"/>
      <c r="DN624" s="62"/>
      <c r="DO624" s="62"/>
      <c r="DP624" s="62"/>
      <c r="DQ624" s="62"/>
      <c r="DR624" s="62"/>
      <c r="DS624" s="62"/>
      <c r="DT624" s="62"/>
      <c r="DU624" s="62"/>
      <c r="DV624" s="62"/>
      <c r="DW624" s="62"/>
      <c r="DX624" s="62"/>
      <c r="DY624" s="62"/>
      <c r="DZ624" s="62"/>
      <c r="EA624" s="62"/>
      <c r="EB624" s="62"/>
      <c r="EC624" s="62"/>
      <c r="ED624" s="62"/>
      <c r="EE624" s="62"/>
      <c r="EF624" s="62"/>
      <c r="EG624" s="62"/>
      <c r="EH624" s="62"/>
      <c r="EI624" s="62"/>
      <c r="EJ624" s="62"/>
      <c r="EK624" s="62">
        <v>0</v>
      </c>
      <c r="EL624" s="62">
        <v>0</v>
      </c>
      <c r="EM624" s="62">
        <v>0</v>
      </c>
      <c r="EN624" s="62">
        <v>0</v>
      </c>
      <c r="EO624" s="62">
        <v>0</v>
      </c>
      <c r="EP624" s="62"/>
      <c r="EQ624" s="62"/>
      <c r="ER624" s="62"/>
      <c r="ES624" s="62"/>
      <c r="ET624" s="62"/>
      <c r="EU624" s="62"/>
      <c r="EV624" s="62"/>
      <c r="EW624" s="62"/>
      <c r="EX624" s="62"/>
      <c r="EY624" s="62"/>
      <c r="EZ624" s="62"/>
      <c r="FA624" s="62"/>
      <c r="FB624" s="62"/>
      <c r="FC624" s="62"/>
      <c r="FD624" s="62"/>
      <c r="FE624" s="62"/>
      <c r="FF624" s="62"/>
      <c r="FG624" s="62"/>
      <c r="FH624" s="62"/>
      <c r="FI624" s="62"/>
      <c r="FJ624" s="62"/>
      <c r="FK624" s="62"/>
      <c r="FL624" s="76"/>
      <c r="FM624" s="76"/>
      <c r="FN624" s="76"/>
      <c r="FO624" s="76"/>
      <c r="FP624" s="76"/>
      <c r="FQ624" s="76"/>
      <c r="FR624" s="76"/>
      <c r="FS624" s="76"/>
      <c r="FT624" s="76"/>
      <c r="FU624" s="76"/>
      <c r="FV624" s="76"/>
      <c r="FW624" s="76"/>
      <c r="FX624" s="76"/>
      <c r="FY624" s="76"/>
      <c r="FZ624" s="76"/>
      <c r="GA624" s="76"/>
      <c r="GB624" s="76"/>
      <c r="GC624" s="62"/>
      <c r="GD624" s="62"/>
      <c r="GE624" s="62"/>
      <c r="GF624" s="62"/>
      <c r="GG624" s="62"/>
      <c r="GH624" s="62"/>
      <c r="GI624" s="62"/>
      <c r="GJ624" s="62"/>
      <c r="GK624" s="62"/>
      <c r="GL624" s="62"/>
      <c r="GM624" s="62"/>
      <c r="GN624" s="62"/>
      <c r="GO624" s="62"/>
      <c r="GP624" s="62"/>
      <c r="GQ624" s="62"/>
      <c r="GR624" s="62"/>
      <c r="GS624" s="62"/>
      <c r="GT624" s="62"/>
      <c r="GU624" s="62"/>
      <c r="GV624" s="62"/>
      <c r="GW624" s="62"/>
      <c r="GX624" s="62"/>
      <c r="GY624" s="62"/>
      <c r="GZ624" s="62"/>
      <c r="HA624" s="62"/>
      <c r="HB624" s="62"/>
      <c r="HC624" s="62"/>
      <c r="HD624" s="62"/>
      <c r="HE624" s="62"/>
      <c r="HF624" s="62"/>
      <c r="HG624" s="62"/>
      <c r="HH624" s="62"/>
      <c r="HI624" s="62"/>
      <c r="HJ624" s="62"/>
      <c r="HK624" s="62"/>
      <c r="HL624" s="62"/>
      <c r="HM624" s="62"/>
      <c r="HN624" s="62"/>
      <c r="HO624" s="62"/>
      <c r="HP624" s="62"/>
      <c r="HQ624" s="62"/>
      <c r="HR624" s="62"/>
    </row>
    <row r="625" spans="32:226" s="43" customFormat="1">
      <c r="AF625" s="54"/>
      <c r="AS625" s="62"/>
      <c r="AT625" s="62"/>
      <c r="AU625" s="62"/>
      <c r="AV625" s="62"/>
      <c r="AW625" s="62"/>
      <c r="AX625" s="62"/>
      <c r="AY625" s="62"/>
      <c r="AZ625" s="62"/>
      <c r="BA625" s="62"/>
      <c r="BB625" s="62"/>
      <c r="BC625" s="62"/>
      <c r="BD625" s="62"/>
      <c r="BE625" s="62"/>
      <c r="BF625" s="62"/>
      <c r="BG625" s="62"/>
      <c r="BH625" s="62"/>
      <c r="BI625" s="62"/>
      <c r="BJ625" s="62"/>
      <c r="BK625" s="62"/>
      <c r="BL625" s="62"/>
      <c r="BM625" s="62"/>
      <c r="BN625" s="62"/>
      <c r="BO625" s="62"/>
      <c r="BP625" s="62"/>
      <c r="BQ625" s="62"/>
      <c r="BR625" s="62"/>
      <c r="BS625" s="62"/>
      <c r="BT625" s="62"/>
      <c r="BU625" s="62"/>
      <c r="BV625" s="62"/>
      <c r="BW625" s="62"/>
      <c r="BX625" s="62"/>
      <c r="BY625" s="62"/>
      <c r="BZ625" s="62"/>
      <c r="CA625" s="62"/>
      <c r="CB625" s="62"/>
      <c r="CC625" s="62"/>
      <c r="CD625" s="62"/>
      <c r="CE625" s="62"/>
      <c r="CF625" s="62"/>
      <c r="CG625" s="62"/>
      <c r="CH625" s="62"/>
      <c r="CI625" s="62"/>
      <c r="CJ625" s="62"/>
      <c r="CK625" s="62"/>
      <c r="CL625" s="62"/>
      <c r="CM625" s="62"/>
      <c r="CN625" s="62"/>
      <c r="CO625" s="62"/>
      <c r="CP625" s="62"/>
      <c r="CQ625" s="62"/>
      <c r="CR625" s="62"/>
      <c r="CS625" s="62"/>
      <c r="CT625" s="62"/>
      <c r="CU625" s="62"/>
      <c r="CV625" s="62"/>
      <c r="CW625" s="62"/>
      <c r="CX625" s="62"/>
      <c r="CY625" s="62"/>
      <c r="CZ625" s="62"/>
      <c r="DA625" s="62"/>
      <c r="DB625" s="62"/>
      <c r="DC625" s="62"/>
      <c r="DD625" s="62"/>
      <c r="DE625" s="62"/>
      <c r="DF625" s="62"/>
      <c r="DG625" s="62"/>
      <c r="DH625" s="62"/>
      <c r="DI625" s="62"/>
      <c r="DJ625" s="62"/>
      <c r="DK625" s="62"/>
      <c r="DL625" s="62"/>
      <c r="DM625" s="62"/>
      <c r="DN625" s="62"/>
      <c r="DO625" s="62"/>
      <c r="DP625" s="62"/>
      <c r="DQ625" s="62"/>
      <c r="DR625" s="62"/>
      <c r="DS625" s="62"/>
      <c r="DT625" s="62"/>
      <c r="DU625" s="62"/>
      <c r="DV625" s="62"/>
      <c r="DW625" s="62"/>
      <c r="DX625" s="62"/>
      <c r="DY625" s="62"/>
      <c r="DZ625" s="62"/>
      <c r="EA625" s="62"/>
      <c r="EB625" s="62"/>
      <c r="EC625" s="62"/>
      <c r="ED625" s="62"/>
      <c r="EE625" s="62"/>
      <c r="EF625" s="62"/>
      <c r="EG625" s="62"/>
      <c r="EH625" s="62"/>
      <c r="EI625" s="62"/>
      <c r="EJ625" s="62"/>
      <c r="EK625" s="62">
        <v>0</v>
      </c>
      <c r="EL625" s="62">
        <v>0</v>
      </c>
      <c r="EM625" s="62">
        <v>0</v>
      </c>
      <c r="EN625" s="62">
        <v>0</v>
      </c>
      <c r="EO625" s="62">
        <v>0</v>
      </c>
      <c r="EP625" s="62"/>
      <c r="EQ625" s="62"/>
      <c r="ER625" s="62"/>
      <c r="ES625" s="62"/>
      <c r="ET625" s="62"/>
      <c r="EU625" s="62"/>
      <c r="EV625" s="62"/>
      <c r="EW625" s="62"/>
      <c r="EX625" s="62"/>
      <c r="EY625" s="62"/>
      <c r="EZ625" s="62"/>
      <c r="FA625" s="62"/>
      <c r="FB625" s="62"/>
      <c r="FC625" s="62"/>
      <c r="FD625" s="62"/>
      <c r="FE625" s="62"/>
      <c r="FF625" s="62"/>
      <c r="FG625" s="62"/>
      <c r="FH625" s="62"/>
      <c r="FI625" s="62"/>
      <c r="FJ625" s="62"/>
      <c r="FK625" s="62"/>
      <c r="FL625" s="76"/>
      <c r="FM625" s="76"/>
      <c r="FN625" s="76"/>
      <c r="FO625" s="76"/>
      <c r="FP625" s="76"/>
      <c r="FQ625" s="76"/>
      <c r="FR625" s="76"/>
      <c r="FS625" s="76"/>
      <c r="FT625" s="76"/>
      <c r="FU625" s="76"/>
      <c r="FV625" s="76"/>
      <c r="FW625" s="76"/>
      <c r="FX625" s="76"/>
      <c r="FY625" s="76"/>
      <c r="FZ625" s="76"/>
      <c r="GA625" s="76"/>
      <c r="GB625" s="76"/>
      <c r="GC625" s="62"/>
      <c r="GD625" s="62"/>
      <c r="GE625" s="62"/>
      <c r="GF625" s="62"/>
      <c r="GG625" s="62"/>
      <c r="GH625" s="62"/>
      <c r="GI625" s="62"/>
      <c r="GJ625" s="62"/>
      <c r="GK625" s="62"/>
      <c r="GL625" s="62"/>
      <c r="GM625" s="62"/>
      <c r="GN625" s="62"/>
      <c r="GO625" s="62"/>
      <c r="GP625" s="62"/>
      <c r="GQ625" s="62"/>
      <c r="GR625" s="62"/>
      <c r="GS625" s="62"/>
      <c r="GT625" s="62"/>
      <c r="GU625" s="62"/>
      <c r="GV625" s="62"/>
      <c r="GW625" s="62"/>
      <c r="GX625" s="62"/>
      <c r="GY625" s="62"/>
      <c r="GZ625" s="62"/>
      <c r="HA625" s="62"/>
      <c r="HB625" s="62"/>
      <c r="HC625" s="62"/>
      <c r="HD625" s="62"/>
      <c r="HE625" s="62"/>
      <c r="HF625" s="62"/>
      <c r="HG625" s="62"/>
      <c r="HH625" s="62"/>
      <c r="HI625" s="62"/>
      <c r="HJ625" s="62"/>
      <c r="HK625" s="62"/>
      <c r="HL625" s="62"/>
      <c r="HM625" s="62"/>
      <c r="HN625" s="62"/>
      <c r="HO625" s="62"/>
      <c r="HP625" s="62"/>
      <c r="HQ625" s="62"/>
      <c r="HR625" s="62"/>
    </row>
    <row r="626" spans="32:226" s="43" customFormat="1">
      <c r="AF626" s="54"/>
      <c r="AS626" s="62"/>
      <c r="AT626" s="62"/>
      <c r="AU626" s="62"/>
      <c r="AV626" s="62"/>
      <c r="AW626" s="62"/>
      <c r="AX626" s="62"/>
      <c r="AY626" s="62"/>
      <c r="AZ626" s="62"/>
      <c r="BA626" s="62"/>
      <c r="BB626" s="62"/>
      <c r="BC626" s="62"/>
      <c r="BD626" s="62"/>
      <c r="BE626" s="62"/>
      <c r="BF626" s="62"/>
      <c r="BG626" s="62"/>
      <c r="BH626" s="62"/>
      <c r="BI626" s="62"/>
      <c r="BJ626" s="62"/>
      <c r="BK626" s="62"/>
      <c r="BL626" s="62"/>
      <c r="BM626" s="62"/>
      <c r="BN626" s="62"/>
      <c r="BO626" s="62"/>
      <c r="BP626" s="62"/>
      <c r="BQ626" s="62"/>
      <c r="BR626" s="62"/>
      <c r="BS626" s="62"/>
      <c r="BT626" s="62"/>
      <c r="BU626" s="62"/>
      <c r="BV626" s="62"/>
      <c r="BW626" s="62"/>
      <c r="BX626" s="62"/>
      <c r="BY626" s="62"/>
      <c r="BZ626" s="62"/>
      <c r="CA626" s="62"/>
      <c r="CB626" s="62"/>
      <c r="CC626" s="62"/>
      <c r="CD626" s="62"/>
      <c r="CE626" s="62"/>
      <c r="CF626" s="62"/>
      <c r="CG626" s="62"/>
      <c r="CH626" s="62"/>
      <c r="CI626" s="62"/>
      <c r="CJ626" s="62"/>
      <c r="CK626" s="62"/>
      <c r="CL626" s="62"/>
      <c r="CM626" s="62"/>
      <c r="CN626" s="62"/>
      <c r="CO626" s="62"/>
      <c r="CP626" s="62"/>
      <c r="CQ626" s="62"/>
      <c r="CR626" s="62"/>
      <c r="CS626" s="62"/>
      <c r="CT626" s="62"/>
      <c r="CU626" s="62"/>
      <c r="CV626" s="62"/>
      <c r="CW626" s="62"/>
      <c r="CX626" s="62"/>
      <c r="CY626" s="62"/>
      <c r="CZ626" s="62"/>
      <c r="DA626" s="62"/>
      <c r="DB626" s="62"/>
      <c r="DC626" s="62"/>
      <c r="DD626" s="62"/>
      <c r="DE626" s="62"/>
      <c r="DF626" s="62"/>
      <c r="DG626" s="62"/>
      <c r="DH626" s="62"/>
      <c r="DI626" s="62"/>
      <c r="DJ626" s="62"/>
      <c r="DK626" s="62"/>
      <c r="DL626" s="62"/>
      <c r="DM626" s="62"/>
      <c r="DN626" s="62"/>
      <c r="DO626" s="62"/>
      <c r="DP626" s="62"/>
      <c r="DQ626" s="62"/>
      <c r="DR626" s="62"/>
      <c r="DS626" s="62"/>
      <c r="DT626" s="62"/>
      <c r="DU626" s="62"/>
      <c r="DV626" s="62"/>
      <c r="DW626" s="62"/>
      <c r="DX626" s="62"/>
      <c r="DY626" s="62"/>
      <c r="DZ626" s="62"/>
      <c r="EA626" s="62"/>
      <c r="EB626" s="62"/>
      <c r="EC626" s="62"/>
      <c r="ED626" s="62"/>
      <c r="EE626" s="62"/>
      <c r="EF626" s="62"/>
      <c r="EG626" s="62"/>
      <c r="EH626" s="62"/>
      <c r="EI626" s="62"/>
      <c r="EJ626" s="62"/>
      <c r="EK626" s="62">
        <v>0</v>
      </c>
      <c r="EL626" s="62">
        <v>0</v>
      </c>
      <c r="EM626" s="62">
        <v>0</v>
      </c>
      <c r="EN626" s="62">
        <v>0</v>
      </c>
      <c r="EO626" s="62">
        <v>0</v>
      </c>
      <c r="EP626" s="62"/>
      <c r="EQ626" s="62"/>
      <c r="ER626" s="62"/>
      <c r="ES626" s="62"/>
      <c r="ET626" s="62"/>
      <c r="EU626" s="62"/>
      <c r="EV626" s="62"/>
      <c r="EW626" s="62"/>
      <c r="EX626" s="62"/>
      <c r="EY626" s="62"/>
      <c r="EZ626" s="62"/>
      <c r="FA626" s="62"/>
      <c r="FB626" s="62"/>
      <c r="FC626" s="62"/>
      <c r="FD626" s="62"/>
      <c r="FE626" s="62"/>
      <c r="FF626" s="62"/>
      <c r="FG626" s="62"/>
      <c r="FH626" s="62"/>
      <c r="FI626" s="62"/>
      <c r="FJ626" s="62"/>
      <c r="FK626" s="62"/>
      <c r="FL626" s="76"/>
      <c r="FM626" s="76"/>
      <c r="FN626" s="76"/>
      <c r="FO626" s="76"/>
      <c r="FP626" s="76"/>
      <c r="FQ626" s="76"/>
      <c r="FR626" s="76"/>
      <c r="FS626" s="76"/>
      <c r="FT626" s="76"/>
      <c r="FU626" s="76"/>
      <c r="FV626" s="76"/>
      <c r="FW626" s="76"/>
      <c r="FX626" s="76"/>
      <c r="FY626" s="76"/>
      <c r="FZ626" s="76"/>
      <c r="GA626" s="76"/>
      <c r="GB626" s="76"/>
      <c r="GC626" s="62"/>
      <c r="GD626" s="62"/>
      <c r="GE626" s="62"/>
      <c r="GF626" s="62"/>
      <c r="GG626" s="62"/>
      <c r="GH626" s="62"/>
      <c r="GI626" s="62"/>
      <c r="GJ626" s="62"/>
      <c r="GK626" s="62"/>
      <c r="GL626" s="62"/>
      <c r="GM626" s="62"/>
      <c r="GN626" s="62"/>
      <c r="GO626" s="62"/>
      <c r="GP626" s="62"/>
      <c r="GQ626" s="62"/>
      <c r="GR626" s="62"/>
      <c r="GS626" s="62"/>
      <c r="GT626" s="62"/>
      <c r="GU626" s="62"/>
      <c r="GV626" s="62"/>
      <c r="GW626" s="62"/>
      <c r="GX626" s="62"/>
      <c r="GY626" s="62"/>
      <c r="GZ626" s="62"/>
      <c r="HA626" s="62"/>
      <c r="HB626" s="62"/>
      <c r="HC626" s="62"/>
      <c r="HD626" s="62"/>
      <c r="HE626" s="62"/>
      <c r="HF626" s="62"/>
      <c r="HG626" s="62"/>
      <c r="HH626" s="62"/>
      <c r="HI626" s="62"/>
      <c r="HJ626" s="62"/>
      <c r="HK626" s="62"/>
      <c r="HL626" s="62"/>
      <c r="HM626" s="62"/>
      <c r="HN626" s="62"/>
      <c r="HO626" s="62"/>
      <c r="HP626" s="62"/>
      <c r="HQ626" s="62"/>
      <c r="HR626" s="62"/>
    </row>
    <row r="627" spans="32:226" s="43" customFormat="1">
      <c r="AF627" s="54"/>
      <c r="AS627" s="62"/>
      <c r="AT627" s="62"/>
      <c r="AU627" s="62"/>
      <c r="AV627" s="62"/>
      <c r="AW627" s="62"/>
      <c r="AX627" s="62"/>
      <c r="AY627" s="62"/>
      <c r="AZ627" s="62"/>
      <c r="BA627" s="62"/>
      <c r="BB627" s="62"/>
      <c r="BC627" s="62"/>
      <c r="BD627" s="62"/>
      <c r="BE627" s="62"/>
      <c r="BF627" s="62"/>
      <c r="BG627" s="62"/>
      <c r="BH627" s="62"/>
      <c r="BI627" s="62"/>
      <c r="BJ627" s="62"/>
      <c r="BK627" s="62"/>
      <c r="BL627" s="62"/>
      <c r="BM627" s="62"/>
      <c r="BN627" s="62"/>
      <c r="BO627" s="62"/>
      <c r="BP627" s="62"/>
      <c r="BQ627" s="62"/>
      <c r="BR627" s="62"/>
      <c r="BS627" s="62"/>
      <c r="BT627" s="62"/>
      <c r="BU627" s="62"/>
      <c r="BV627" s="62"/>
      <c r="BW627" s="62"/>
      <c r="BX627" s="62"/>
      <c r="BY627" s="62"/>
      <c r="BZ627" s="62"/>
      <c r="CA627" s="62"/>
      <c r="CB627" s="62"/>
      <c r="CC627" s="62"/>
      <c r="CD627" s="62"/>
      <c r="CE627" s="62"/>
      <c r="CF627" s="62"/>
      <c r="CG627" s="62"/>
      <c r="CH627" s="62"/>
      <c r="CI627" s="62"/>
      <c r="CJ627" s="62"/>
      <c r="CK627" s="62"/>
      <c r="CL627" s="62"/>
      <c r="CM627" s="62"/>
      <c r="CN627" s="62"/>
      <c r="CO627" s="62"/>
      <c r="CP627" s="62"/>
      <c r="CQ627" s="62"/>
      <c r="CR627" s="62"/>
      <c r="CS627" s="62"/>
      <c r="CT627" s="62"/>
      <c r="CU627" s="62"/>
      <c r="CV627" s="62"/>
      <c r="CW627" s="62"/>
      <c r="CX627" s="62"/>
      <c r="CY627" s="62"/>
      <c r="CZ627" s="62"/>
      <c r="DA627" s="62"/>
      <c r="DB627" s="62"/>
      <c r="DC627" s="62"/>
      <c r="DD627" s="62"/>
      <c r="DE627" s="62"/>
      <c r="DF627" s="62"/>
      <c r="DG627" s="62"/>
      <c r="DH627" s="62"/>
      <c r="DI627" s="62"/>
      <c r="DJ627" s="62"/>
      <c r="DK627" s="62"/>
      <c r="DL627" s="62"/>
      <c r="DM627" s="62"/>
      <c r="DN627" s="62"/>
      <c r="DO627" s="62"/>
      <c r="DP627" s="62"/>
      <c r="DQ627" s="62"/>
      <c r="DR627" s="62"/>
      <c r="DS627" s="62"/>
      <c r="DT627" s="62"/>
      <c r="DU627" s="62"/>
      <c r="DV627" s="62"/>
      <c r="DW627" s="62"/>
      <c r="DX627" s="62"/>
      <c r="DY627" s="62"/>
      <c r="DZ627" s="62"/>
      <c r="EA627" s="62"/>
      <c r="EB627" s="62"/>
      <c r="EC627" s="62"/>
      <c r="ED627" s="62"/>
      <c r="EE627" s="62"/>
      <c r="EF627" s="62"/>
      <c r="EG627" s="62"/>
      <c r="EH627" s="62"/>
      <c r="EI627" s="62"/>
      <c r="EJ627" s="62"/>
      <c r="EK627" s="62">
        <v>0</v>
      </c>
      <c r="EL627" s="62">
        <v>0</v>
      </c>
      <c r="EM627" s="62">
        <v>0</v>
      </c>
      <c r="EN627" s="62">
        <v>0</v>
      </c>
      <c r="EO627" s="62">
        <v>0</v>
      </c>
      <c r="EP627" s="62"/>
      <c r="EQ627" s="62"/>
      <c r="ER627" s="62"/>
      <c r="ES627" s="62"/>
      <c r="ET627" s="62"/>
      <c r="EU627" s="62"/>
      <c r="EV627" s="62"/>
      <c r="EW627" s="62"/>
      <c r="EX627" s="62"/>
      <c r="EY627" s="62"/>
      <c r="EZ627" s="62"/>
      <c r="FA627" s="62"/>
      <c r="FB627" s="62"/>
      <c r="FC627" s="62"/>
      <c r="FD627" s="62"/>
      <c r="FE627" s="62"/>
      <c r="FF627" s="62"/>
      <c r="FG627" s="62"/>
      <c r="FH627" s="62"/>
      <c r="FI627" s="62"/>
      <c r="FJ627" s="62"/>
      <c r="FK627" s="62"/>
      <c r="FL627" s="76"/>
      <c r="FM627" s="76"/>
      <c r="FN627" s="76"/>
      <c r="FO627" s="76"/>
      <c r="FP627" s="76"/>
      <c r="FQ627" s="76"/>
      <c r="FR627" s="76"/>
      <c r="FS627" s="76"/>
      <c r="FT627" s="76"/>
      <c r="FU627" s="76"/>
      <c r="FV627" s="76"/>
      <c r="FW627" s="76"/>
      <c r="FX627" s="76"/>
      <c r="FY627" s="76"/>
      <c r="FZ627" s="76"/>
      <c r="GA627" s="76"/>
      <c r="GB627" s="76"/>
      <c r="GC627" s="62"/>
      <c r="GD627" s="62"/>
      <c r="GE627" s="62"/>
      <c r="GF627" s="62"/>
      <c r="GG627" s="62"/>
      <c r="GH627" s="62"/>
      <c r="GI627" s="62"/>
      <c r="GJ627" s="62"/>
      <c r="GK627" s="62"/>
      <c r="GL627" s="62"/>
      <c r="GM627" s="62"/>
      <c r="GN627" s="62"/>
      <c r="GO627" s="62"/>
      <c r="GP627" s="62"/>
      <c r="GQ627" s="62"/>
      <c r="GR627" s="62"/>
      <c r="GS627" s="62"/>
      <c r="GT627" s="62"/>
      <c r="GU627" s="62"/>
      <c r="GV627" s="62"/>
      <c r="GW627" s="62"/>
      <c r="GX627" s="62"/>
      <c r="GY627" s="62"/>
      <c r="GZ627" s="62"/>
      <c r="HA627" s="62"/>
      <c r="HB627" s="62"/>
      <c r="HC627" s="62"/>
      <c r="HD627" s="62"/>
      <c r="HE627" s="62"/>
      <c r="HF627" s="62"/>
      <c r="HG627" s="62"/>
      <c r="HH627" s="62"/>
      <c r="HI627" s="62"/>
      <c r="HJ627" s="62"/>
      <c r="HK627" s="62"/>
      <c r="HL627" s="62"/>
      <c r="HM627" s="62"/>
      <c r="HN627" s="62"/>
      <c r="HO627" s="62"/>
      <c r="HP627" s="62"/>
      <c r="HQ627" s="62"/>
      <c r="HR627" s="62"/>
    </row>
    <row r="628" spans="32:226" s="43" customFormat="1">
      <c r="AF628" s="54"/>
      <c r="AS628" s="62"/>
      <c r="AT628" s="62"/>
      <c r="AU628" s="62"/>
      <c r="AV628" s="62"/>
      <c r="AW628" s="62"/>
      <c r="AX628" s="62"/>
      <c r="AY628" s="62"/>
      <c r="AZ628" s="62"/>
      <c r="BA628" s="62"/>
      <c r="BB628" s="62"/>
      <c r="BC628" s="62"/>
      <c r="BD628" s="62"/>
      <c r="BE628" s="62"/>
      <c r="BF628" s="62"/>
      <c r="BG628" s="62"/>
      <c r="BH628" s="62"/>
      <c r="BI628" s="62"/>
      <c r="BJ628" s="62"/>
      <c r="BK628" s="62"/>
      <c r="BL628" s="62"/>
      <c r="BM628" s="62"/>
      <c r="BN628" s="62"/>
      <c r="BO628" s="62"/>
      <c r="BP628" s="62"/>
      <c r="BQ628" s="62"/>
      <c r="BR628" s="62"/>
      <c r="BS628" s="62"/>
      <c r="BT628" s="62"/>
      <c r="BU628" s="62"/>
      <c r="BV628" s="62"/>
      <c r="BW628" s="62"/>
      <c r="BX628" s="62"/>
      <c r="BY628" s="62"/>
      <c r="BZ628" s="62"/>
      <c r="CA628" s="62"/>
      <c r="CB628" s="62"/>
      <c r="CC628" s="62"/>
      <c r="CD628" s="62"/>
      <c r="CE628" s="62"/>
      <c r="CF628" s="62"/>
      <c r="CG628" s="62"/>
      <c r="CH628" s="62"/>
      <c r="CI628" s="62"/>
      <c r="CJ628" s="62"/>
      <c r="CK628" s="62"/>
      <c r="CL628" s="62"/>
      <c r="CM628" s="62"/>
      <c r="CN628" s="62"/>
      <c r="CO628" s="62"/>
      <c r="CP628" s="62"/>
      <c r="CQ628" s="62"/>
      <c r="CR628" s="62"/>
      <c r="CS628" s="62"/>
      <c r="CT628" s="62"/>
      <c r="CU628" s="62"/>
      <c r="CV628" s="62"/>
      <c r="CW628" s="62"/>
      <c r="CX628" s="62"/>
      <c r="CY628" s="62"/>
      <c r="CZ628" s="62"/>
      <c r="DA628" s="62"/>
      <c r="DB628" s="62"/>
      <c r="DC628" s="62"/>
      <c r="DD628" s="62"/>
      <c r="DE628" s="62"/>
      <c r="DF628" s="62"/>
      <c r="DG628" s="62"/>
      <c r="DH628" s="62"/>
      <c r="DI628" s="62"/>
      <c r="DJ628" s="62"/>
      <c r="DK628" s="62"/>
      <c r="DL628" s="62"/>
      <c r="DM628" s="62"/>
      <c r="DN628" s="62"/>
      <c r="DO628" s="62"/>
      <c r="DP628" s="62"/>
      <c r="DQ628" s="62"/>
      <c r="DR628" s="62"/>
      <c r="DS628" s="62"/>
      <c r="DT628" s="62"/>
      <c r="DU628" s="62"/>
      <c r="DV628" s="62"/>
      <c r="DW628" s="62"/>
      <c r="DX628" s="62"/>
      <c r="DY628" s="62"/>
      <c r="DZ628" s="62"/>
      <c r="EA628" s="62"/>
      <c r="EB628" s="62"/>
      <c r="EC628" s="62"/>
      <c r="ED628" s="62"/>
      <c r="EE628" s="62"/>
      <c r="EF628" s="62"/>
      <c r="EG628" s="62"/>
      <c r="EH628" s="62"/>
      <c r="EI628" s="62"/>
      <c r="EJ628" s="62"/>
      <c r="EK628" s="62">
        <v>0</v>
      </c>
      <c r="EL628" s="62">
        <v>0</v>
      </c>
      <c r="EM628" s="62">
        <v>0</v>
      </c>
      <c r="EN628" s="62">
        <v>0</v>
      </c>
      <c r="EO628" s="62">
        <v>0</v>
      </c>
      <c r="EP628" s="62"/>
      <c r="EQ628" s="62"/>
      <c r="ER628" s="62"/>
      <c r="ES628" s="62"/>
      <c r="ET628" s="62"/>
      <c r="EU628" s="62"/>
      <c r="EV628" s="62"/>
      <c r="EW628" s="62"/>
      <c r="EX628" s="62"/>
      <c r="EY628" s="62"/>
      <c r="EZ628" s="62"/>
      <c r="FA628" s="62"/>
      <c r="FB628" s="62"/>
      <c r="FC628" s="62"/>
      <c r="FD628" s="62"/>
      <c r="FE628" s="62"/>
      <c r="FF628" s="62"/>
      <c r="FG628" s="62"/>
      <c r="FH628" s="62"/>
      <c r="FI628" s="62"/>
      <c r="FJ628" s="62"/>
      <c r="FK628" s="62"/>
      <c r="FL628" s="76"/>
      <c r="FM628" s="76"/>
      <c r="FN628" s="76"/>
      <c r="FO628" s="76"/>
      <c r="FP628" s="76"/>
      <c r="FQ628" s="76"/>
      <c r="FR628" s="76"/>
      <c r="FS628" s="76"/>
      <c r="FT628" s="76"/>
      <c r="FU628" s="76"/>
      <c r="FV628" s="76"/>
      <c r="FW628" s="76"/>
      <c r="FX628" s="76"/>
      <c r="FY628" s="76"/>
      <c r="FZ628" s="76"/>
      <c r="GA628" s="76"/>
      <c r="GB628" s="76"/>
      <c r="GC628" s="62"/>
      <c r="GD628" s="62"/>
      <c r="GE628" s="62"/>
      <c r="GF628" s="62"/>
      <c r="GG628" s="62"/>
      <c r="GH628" s="62"/>
      <c r="GI628" s="62"/>
      <c r="GJ628" s="62"/>
      <c r="GK628" s="62"/>
      <c r="GL628" s="62"/>
      <c r="GM628" s="62"/>
      <c r="GN628" s="62"/>
      <c r="GO628" s="62"/>
      <c r="GP628" s="62"/>
      <c r="GQ628" s="62"/>
      <c r="GR628" s="62"/>
      <c r="GS628" s="62"/>
      <c r="GT628" s="62"/>
      <c r="GU628" s="62"/>
      <c r="GV628" s="62"/>
      <c r="GW628" s="62"/>
      <c r="GX628" s="62"/>
      <c r="GY628" s="62"/>
      <c r="GZ628" s="62"/>
      <c r="HA628" s="62"/>
      <c r="HB628" s="62"/>
      <c r="HC628" s="62"/>
      <c r="HD628" s="62"/>
      <c r="HE628" s="62"/>
      <c r="HF628" s="62"/>
      <c r="HG628" s="62"/>
      <c r="HH628" s="62"/>
      <c r="HI628" s="62"/>
      <c r="HJ628" s="62"/>
      <c r="HK628" s="62"/>
      <c r="HL628" s="62"/>
      <c r="HM628" s="62"/>
      <c r="HN628" s="62"/>
      <c r="HO628" s="62"/>
      <c r="HP628" s="62"/>
      <c r="HQ628" s="62"/>
      <c r="HR628" s="62"/>
    </row>
    <row r="629" spans="32:226" s="43" customFormat="1">
      <c r="AF629" s="54"/>
      <c r="AS629" s="62"/>
      <c r="AT629" s="62"/>
      <c r="AU629" s="62"/>
      <c r="AV629" s="62"/>
      <c r="AW629" s="62"/>
      <c r="AX629" s="62"/>
      <c r="AY629" s="62"/>
      <c r="AZ629" s="62"/>
      <c r="BA629" s="62"/>
      <c r="BB629" s="62"/>
      <c r="BC629" s="62"/>
      <c r="BD629" s="62"/>
      <c r="BE629" s="62"/>
      <c r="BF629" s="62"/>
      <c r="BG629" s="62"/>
      <c r="BH629" s="62"/>
      <c r="BI629" s="62"/>
      <c r="BJ629" s="62"/>
      <c r="BK629" s="62"/>
      <c r="BL629" s="62"/>
      <c r="BM629" s="62"/>
      <c r="BN629" s="62"/>
      <c r="BO629" s="62"/>
      <c r="BP629" s="62"/>
      <c r="BQ629" s="62"/>
      <c r="BR629" s="62"/>
      <c r="BS629" s="62"/>
      <c r="BT629" s="62"/>
      <c r="BU629" s="62"/>
      <c r="BV629" s="62"/>
      <c r="BW629" s="62"/>
      <c r="BX629" s="62"/>
      <c r="BY629" s="62"/>
      <c r="BZ629" s="62"/>
      <c r="CA629" s="62"/>
      <c r="CB629" s="62"/>
      <c r="CC629" s="62"/>
      <c r="CD629" s="62"/>
      <c r="CE629" s="62"/>
      <c r="CF629" s="62"/>
      <c r="CG629" s="62"/>
      <c r="CH629" s="62"/>
      <c r="CI629" s="62"/>
      <c r="CJ629" s="62"/>
      <c r="CK629" s="62"/>
      <c r="CL629" s="62"/>
      <c r="CM629" s="62"/>
      <c r="CN629" s="62"/>
      <c r="CO629" s="62"/>
      <c r="CP629" s="62"/>
      <c r="CQ629" s="62"/>
      <c r="CR629" s="62"/>
      <c r="CS629" s="62"/>
      <c r="CT629" s="62"/>
      <c r="CU629" s="62"/>
      <c r="CV629" s="62"/>
      <c r="CW629" s="62"/>
      <c r="CX629" s="62"/>
      <c r="CY629" s="62"/>
      <c r="CZ629" s="62"/>
      <c r="DA629" s="62"/>
      <c r="DB629" s="62"/>
      <c r="DC629" s="62"/>
      <c r="DD629" s="62"/>
      <c r="DE629" s="62"/>
      <c r="DF629" s="62"/>
      <c r="DG629" s="62"/>
      <c r="DH629" s="62"/>
      <c r="DI629" s="62"/>
      <c r="DJ629" s="62"/>
      <c r="DK629" s="62"/>
      <c r="DL629" s="62"/>
      <c r="DM629" s="62"/>
      <c r="DN629" s="62"/>
      <c r="DO629" s="62"/>
      <c r="DP629" s="62"/>
      <c r="DQ629" s="62"/>
      <c r="DR629" s="62"/>
      <c r="DS629" s="62"/>
      <c r="DT629" s="62"/>
      <c r="DU629" s="62"/>
      <c r="DV629" s="62"/>
      <c r="DW629" s="62"/>
      <c r="DX629" s="62"/>
      <c r="DY629" s="62"/>
      <c r="DZ629" s="62"/>
      <c r="EA629" s="62"/>
      <c r="EB629" s="62"/>
      <c r="EC629" s="62"/>
      <c r="ED629" s="62"/>
      <c r="EE629" s="62"/>
      <c r="EF629" s="62"/>
      <c r="EG629" s="62"/>
      <c r="EH629" s="62"/>
      <c r="EI629" s="62"/>
      <c r="EJ629" s="62"/>
      <c r="EK629" s="62">
        <v>0</v>
      </c>
      <c r="EL629" s="62">
        <v>0</v>
      </c>
      <c r="EM629" s="62">
        <v>0</v>
      </c>
      <c r="EN629" s="62">
        <v>0</v>
      </c>
      <c r="EO629" s="62">
        <v>0</v>
      </c>
      <c r="EP629" s="62"/>
      <c r="EQ629" s="62"/>
      <c r="ER629" s="62"/>
      <c r="ES629" s="62"/>
      <c r="ET629" s="62"/>
      <c r="EU629" s="62"/>
      <c r="EV629" s="62"/>
      <c r="EW629" s="62"/>
      <c r="EX629" s="62"/>
      <c r="EY629" s="62"/>
      <c r="EZ629" s="62"/>
      <c r="FA629" s="62"/>
      <c r="FB629" s="62"/>
      <c r="FC629" s="62"/>
      <c r="FD629" s="62"/>
      <c r="FE629" s="62"/>
      <c r="FF629" s="62"/>
      <c r="FG629" s="62"/>
      <c r="FH629" s="62"/>
      <c r="FI629" s="62"/>
      <c r="FJ629" s="62"/>
      <c r="FK629" s="62"/>
      <c r="FL629" s="76"/>
      <c r="FM629" s="76"/>
      <c r="FN629" s="76"/>
      <c r="FO629" s="76"/>
      <c r="FP629" s="76"/>
      <c r="FQ629" s="76"/>
      <c r="FR629" s="76"/>
      <c r="FS629" s="76"/>
      <c r="FT629" s="76"/>
      <c r="FU629" s="76"/>
      <c r="FV629" s="76"/>
      <c r="FW629" s="76"/>
      <c r="FX629" s="76"/>
      <c r="FY629" s="76"/>
      <c r="FZ629" s="76"/>
      <c r="GA629" s="76"/>
      <c r="GB629" s="76"/>
      <c r="GC629" s="62"/>
      <c r="GD629" s="62"/>
      <c r="GE629" s="62"/>
      <c r="GF629" s="62"/>
      <c r="GG629" s="62"/>
      <c r="GH629" s="62"/>
      <c r="GI629" s="62"/>
      <c r="GJ629" s="62"/>
      <c r="GK629" s="62"/>
      <c r="GL629" s="62"/>
      <c r="GM629" s="62"/>
      <c r="GN629" s="62"/>
      <c r="GO629" s="62"/>
      <c r="GP629" s="62"/>
      <c r="GQ629" s="62"/>
      <c r="GR629" s="62"/>
      <c r="GS629" s="62"/>
      <c r="GT629" s="62"/>
      <c r="GU629" s="62"/>
      <c r="GV629" s="62"/>
      <c r="GW629" s="62"/>
      <c r="GX629" s="62"/>
      <c r="GY629" s="62"/>
      <c r="GZ629" s="62"/>
      <c r="HA629" s="62"/>
      <c r="HB629" s="62"/>
      <c r="HC629" s="62"/>
      <c r="HD629" s="62"/>
      <c r="HE629" s="62"/>
      <c r="HF629" s="62"/>
      <c r="HG629" s="62"/>
      <c r="HH629" s="62"/>
      <c r="HI629" s="62"/>
      <c r="HJ629" s="62"/>
      <c r="HK629" s="62"/>
      <c r="HL629" s="62"/>
      <c r="HM629" s="62"/>
      <c r="HN629" s="62"/>
      <c r="HO629" s="62"/>
      <c r="HP629" s="62"/>
      <c r="HQ629" s="62"/>
      <c r="HR629" s="62"/>
    </row>
    <row r="630" spans="32:226" s="43" customFormat="1">
      <c r="AF630" s="54"/>
      <c r="AS630" s="62"/>
      <c r="AT630" s="62"/>
      <c r="AU630" s="62"/>
      <c r="AV630" s="62"/>
      <c r="AW630" s="62"/>
      <c r="AX630" s="62"/>
      <c r="AY630" s="62"/>
      <c r="AZ630" s="62"/>
      <c r="BA630" s="62"/>
      <c r="BB630" s="62"/>
      <c r="BC630" s="62"/>
      <c r="BD630" s="62"/>
      <c r="BE630" s="62"/>
      <c r="BF630" s="62"/>
      <c r="BG630" s="62"/>
      <c r="BH630" s="62"/>
      <c r="BI630" s="62"/>
      <c r="BJ630" s="62"/>
      <c r="BK630" s="62"/>
      <c r="BL630" s="62"/>
      <c r="BM630" s="62"/>
      <c r="BN630" s="62"/>
      <c r="BO630" s="62"/>
      <c r="BP630" s="62"/>
      <c r="BQ630" s="62"/>
      <c r="BR630" s="62"/>
      <c r="BS630" s="62"/>
      <c r="BT630" s="62"/>
      <c r="BU630" s="62"/>
      <c r="BV630" s="62"/>
      <c r="BW630" s="62"/>
      <c r="BX630" s="62"/>
      <c r="BY630" s="62"/>
      <c r="BZ630" s="62"/>
      <c r="CA630" s="62"/>
      <c r="CB630" s="62"/>
      <c r="CC630" s="62"/>
      <c r="CD630" s="62"/>
      <c r="CE630" s="62"/>
      <c r="CF630" s="62"/>
      <c r="CG630" s="62"/>
      <c r="CH630" s="62"/>
      <c r="CI630" s="62"/>
      <c r="CJ630" s="62"/>
      <c r="CK630" s="62"/>
      <c r="CL630" s="62"/>
      <c r="CM630" s="62"/>
      <c r="CN630" s="62"/>
      <c r="CO630" s="62"/>
      <c r="CP630" s="62"/>
      <c r="CQ630" s="62"/>
      <c r="CR630" s="62"/>
      <c r="CS630" s="62"/>
      <c r="CT630" s="62"/>
      <c r="CU630" s="62"/>
      <c r="CV630" s="62"/>
      <c r="CW630" s="62"/>
      <c r="CX630" s="62"/>
      <c r="CY630" s="62"/>
      <c r="CZ630" s="62"/>
      <c r="DA630" s="62"/>
      <c r="DB630" s="62"/>
      <c r="DC630" s="62"/>
      <c r="DD630" s="62"/>
      <c r="DE630" s="62"/>
      <c r="DF630" s="62"/>
      <c r="DG630" s="62"/>
      <c r="DH630" s="62"/>
      <c r="DI630" s="62"/>
      <c r="DJ630" s="62"/>
      <c r="DK630" s="62"/>
      <c r="DL630" s="62"/>
      <c r="DM630" s="62"/>
      <c r="DN630" s="62"/>
      <c r="DO630" s="62"/>
      <c r="DP630" s="62"/>
      <c r="DQ630" s="62"/>
      <c r="DR630" s="62"/>
      <c r="DS630" s="62"/>
      <c r="DT630" s="62"/>
      <c r="DU630" s="62"/>
      <c r="DV630" s="62"/>
      <c r="DW630" s="62"/>
      <c r="DX630" s="62"/>
      <c r="DY630" s="62"/>
      <c r="DZ630" s="62"/>
      <c r="EA630" s="62"/>
      <c r="EB630" s="62"/>
      <c r="EC630" s="62"/>
      <c r="ED630" s="62"/>
      <c r="EE630" s="62"/>
      <c r="EF630" s="62"/>
      <c r="EG630" s="62"/>
      <c r="EH630" s="62"/>
      <c r="EI630" s="62"/>
      <c r="EJ630" s="62"/>
      <c r="EK630" s="62">
        <v>0</v>
      </c>
      <c r="EL630" s="62">
        <v>0</v>
      </c>
      <c r="EM630" s="62">
        <v>0</v>
      </c>
      <c r="EN630" s="62">
        <v>0</v>
      </c>
      <c r="EO630" s="62">
        <v>0</v>
      </c>
      <c r="EP630" s="62"/>
      <c r="EQ630" s="62"/>
      <c r="ER630" s="62"/>
      <c r="ES630" s="62"/>
      <c r="ET630" s="62"/>
      <c r="EU630" s="62"/>
      <c r="EV630" s="62"/>
      <c r="EW630" s="62"/>
      <c r="EX630" s="62"/>
      <c r="EY630" s="62"/>
      <c r="EZ630" s="62"/>
      <c r="FA630" s="62"/>
      <c r="FB630" s="62"/>
      <c r="FC630" s="62"/>
      <c r="FD630" s="62"/>
      <c r="FE630" s="62"/>
      <c r="FF630" s="62"/>
      <c r="FG630" s="62"/>
      <c r="FH630" s="62"/>
      <c r="FI630" s="62"/>
      <c r="FJ630" s="62"/>
      <c r="FK630" s="62"/>
      <c r="FL630" s="76"/>
      <c r="FM630" s="76"/>
      <c r="FN630" s="76"/>
      <c r="FO630" s="76"/>
      <c r="FP630" s="76"/>
      <c r="FQ630" s="76"/>
      <c r="FR630" s="76"/>
      <c r="FS630" s="76"/>
      <c r="FT630" s="76"/>
      <c r="FU630" s="76"/>
      <c r="FV630" s="76"/>
      <c r="FW630" s="76"/>
      <c r="FX630" s="76"/>
      <c r="FY630" s="76"/>
      <c r="FZ630" s="76"/>
      <c r="GA630" s="76"/>
      <c r="GB630" s="76"/>
      <c r="GC630" s="62"/>
      <c r="GD630" s="62"/>
      <c r="GE630" s="62"/>
      <c r="GF630" s="62"/>
      <c r="GG630" s="62"/>
      <c r="GH630" s="62"/>
      <c r="GI630" s="62"/>
      <c r="GJ630" s="62"/>
      <c r="GK630" s="62"/>
      <c r="GL630" s="62"/>
      <c r="GM630" s="62"/>
      <c r="GN630" s="62"/>
      <c r="GO630" s="62"/>
      <c r="GP630" s="62"/>
      <c r="GQ630" s="62"/>
      <c r="GR630" s="62"/>
      <c r="GS630" s="62"/>
      <c r="GT630" s="62"/>
      <c r="GU630" s="62"/>
      <c r="GV630" s="62"/>
      <c r="GW630" s="62"/>
      <c r="GX630" s="62"/>
      <c r="GY630" s="62"/>
      <c r="GZ630" s="62"/>
      <c r="HA630" s="62"/>
      <c r="HB630" s="62"/>
      <c r="HC630" s="62"/>
      <c r="HD630" s="62"/>
      <c r="HE630" s="62"/>
      <c r="HF630" s="62"/>
      <c r="HG630" s="62"/>
      <c r="HH630" s="62"/>
      <c r="HI630" s="62"/>
      <c r="HJ630" s="62"/>
      <c r="HK630" s="62"/>
      <c r="HL630" s="62"/>
      <c r="HM630" s="62"/>
      <c r="HN630" s="62"/>
      <c r="HO630" s="62"/>
      <c r="HP630" s="62"/>
      <c r="HQ630" s="62"/>
      <c r="HR630" s="62"/>
    </row>
    <row r="631" spans="32:226" s="43" customFormat="1">
      <c r="AF631" s="54"/>
      <c r="AS631" s="62"/>
      <c r="AT631" s="62"/>
      <c r="AU631" s="62"/>
      <c r="AV631" s="62"/>
      <c r="AW631" s="62"/>
      <c r="AX631" s="62"/>
      <c r="AY631" s="62"/>
      <c r="AZ631" s="62"/>
      <c r="BA631" s="62"/>
      <c r="BB631" s="62"/>
      <c r="BC631" s="62"/>
      <c r="BD631" s="62"/>
      <c r="BE631" s="62"/>
      <c r="BF631" s="62"/>
      <c r="BG631" s="62"/>
      <c r="BH631" s="62"/>
      <c r="BI631" s="62"/>
      <c r="BJ631" s="62"/>
      <c r="BK631" s="62"/>
      <c r="BL631" s="62"/>
      <c r="BM631" s="62"/>
      <c r="BN631" s="62"/>
      <c r="BO631" s="62"/>
      <c r="BP631" s="62"/>
      <c r="BQ631" s="62"/>
      <c r="BR631" s="62"/>
      <c r="BS631" s="62"/>
      <c r="BT631" s="62"/>
      <c r="BU631" s="62"/>
      <c r="BV631" s="62"/>
      <c r="BW631" s="62"/>
      <c r="BX631" s="62"/>
      <c r="BY631" s="62"/>
      <c r="BZ631" s="62"/>
      <c r="CA631" s="62"/>
      <c r="CB631" s="62"/>
      <c r="CC631" s="62"/>
      <c r="CD631" s="62"/>
      <c r="CE631" s="62"/>
      <c r="CF631" s="62"/>
      <c r="CG631" s="62"/>
      <c r="CH631" s="62"/>
      <c r="CI631" s="62"/>
      <c r="CJ631" s="62"/>
      <c r="CK631" s="62"/>
      <c r="CL631" s="62"/>
      <c r="CM631" s="62"/>
      <c r="CN631" s="62"/>
      <c r="CO631" s="62"/>
      <c r="CP631" s="62"/>
      <c r="CQ631" s="62"/>
      <c r="CR631" s="62"/>
      <c r="CS631" s="62"/>
      <c r="CT631" s="62"/>
      <c r="CU631" s="62"/>
      <c r="CV631" s="62"/>
      <c r="CW631" s="62"/>
      <c r="CX631" s="62"/>
      <c r="CY631" s="62"/>
      <c r="CZ631" s="62"/>
      <c r="DA631" s="62"/>
      <c r="DB631" s="62"/>
      <c r="DC631" s="62"/>
      <c r="DD631" s="62"/>
      <c r="DE631" s="62"/>
      <c r="DF631" s="62"/>
      <c r="DG631" s="62"/>
      <c r="DH631" s="62"/>
      <c r="DI631" s="62"/>
      <c r="DJ631" s="62"/>
      <c r="DK631" s="62"/>
      <c r="DL631" s="62"/>
      <c r="DM631" s="62"/>
      <c r="DN631" s="62"/>
      <c r="DO631" s="62"/>
      <c r="DP631" s="62"/>
      <c r="DQ631" s="62"/>
      <c r="DR631" s="62"/>
      <c r="DS631" s="62"/>
      <c r="DT631" s="62"/>
      <c r="DU631" s="62"/>
      <c r="DV631" s="62"/>
      <c r="DW631" s="62"/>
      <c r="DX631" s="62"/>
      <c r="DY631" s="62"/>
      <c r="DZ631" s="62"/>
      <c r="EA631" s="62"/>
      <c r="EB631" s="62"/>
      <c r="EC631" s="62"/>
      <c r="ED631" s="62"/>
      <c r="EE631" s="62"/>
      <c r="EF631" s="62"/>
      <c r="EG631" s="62"/>
      <c r="EH631" s="62"/>
      <c r="EI631" s="62"/>
      <c r="EJ631" s="62"/>
      <c r="EK631" s="62">
        <v>0</v>
      </c>
      <c r="EL631" s="62">
        <v>0</v>
      </c>
      <c r="EM631" s="62">
        <v>0</v>
      </c>
      <c r="EN631" s="62">
        <v>0</v>
      </c>
      <c r="EO631" s="62">
        <v>0</v>
      </c>
      <c r="EP631" s="62"/>
      <c r="EQ631" s="62"/>
      <c r="ER631" s="62"/>
      <c r="ES631" s="62"/>
      <c r="ET631" s="62"/>
      <c r="EU631" s="62"/>
      <c r="EV631" s="62"/>
      <c r="EW631" s="62"/>
      <c r="EX631" s="62"/>
      <c r="EY631" s="62"/>
      <c r="EZ631" s="62"/>
      <c r="FA631" s="62"/>
      <c r="FB631" s="62"/>
      <c r="FC631" s="62"/>
      <c r="FD631" s="62"/>
      <c r="FE631" s="62"/>
      <c r="FF631" s="62"/>
      <c r="FG631" s="62"/>
      <c r="FH631" s="62"/>
      <c r="FI631" s="62"/>
      <c r="FJ631" s="62"/>
      <c r="FK631" s="62"/>
      <c r="FL631" s="76"/>
      <c r="FM631" s="76"/>
      <c r="FN631" s="76"/>
      <c r="FO631" s="76"/>
      <c r="FP631" s="76"/>
      <c r="FQ631" s="76"/>
      <c r="FR631" s="76"/>
      <c r="FS631" s="76"/>
      <c r="FT631" s="76"/>
      <c r="FU631" s="76"/>
      <c r="FV631" s="76"/>
      <c r="FW631" s="76"/>
      <c r="FX631" s="76"/>
      <c r="FY631" s="76"/>
      <c r="FZ631" s="76"/>
      <c r="GA631" s="76"/>
      <c r="GB631" s="76"/>
      <c r="GC631" s="62"/>
      <c r="GD631" s="62"/>
      <c r="GE631" s="62"/>
      <c r="GF631" s="62"/>
      <c r="GG631" s="62"/>
      <c r="GH631" s="62"/>
      <c r="GI631" s="62"/>
      <c r="GJ631" s="62"/>
      <c r="GK631" s="62"/>
      <c r="GL631" s="62"/>
      <c r="GM631" s="62"/>
      <c r="GN631" s="62"/>
      <c r="GO631" s="62"/>
      <c r="GP631" s="62"/>
      <c r="GQ631" s="62"/>
      <c r="GR631" s="62"/>
      <c r="GS631" s="62"/>
      <c r="GT631" s="62"/>
      <c r="GU631" s="62"/>
      <c r="GV631" s="62"/>
      <c r="GW631" s="62"/>
      <c r="GX631" s="62"/>
      <c r="GY631" s="62"/>
      <c r="GZ631" s="62"/>
      <c r="HA631" s="62"/>
      <c r="HB631" s="62"/>
      <c r="HC631" s="62"/>
      <c r="HD631" s="62"/>
      <c r="HE631" s="62"/>
      <c r="HF631" s="62"/>
      <c r="HG631" s="62"/>
      <c r="HH631" s="62"/>
      <c r="HI631" s="62"/>
      <c r="HJ631" s="62"/>
      <c r="HK631" s="62"/>
      <c r="HL631" s="62"/>
      <c r="HM631" s="62"/>
      <c r="HN631" s="62"/>
      <c r="HO631" s="62"/>
      <c r="HP631" s="62"/>
      <c r="HQ631" s="62"/>
      <c r="HR631" s="62"/>
    </row>
    <row r="632" spans="32:226" s="43" customFormat="1">
      <c r="AF632" s="54"/>
      <c r="AS632" s="62"/>
      <c r="AT632" s="62"/>
      <c r="AU632" s="62"/>
      <c r="AV632" s="62"/>
      <c r="AW632" s="62"/>
      <c r="AX632" s="62"/>
      <c r="AY632" s="62"/>
      <c r="AZ632" s="62"/>
      <c r="BA632" s="62"/>
      <c r="BB632" s="62"/>
      <c r="BC632" s="62"/>
      <c r="BD632" s="62"/>
      <c r="BE632" s="62"/>
      <c r="BF632" s="62"/>
      <c r="BG632" s="62"/>
      <c r="BH632" s="62"/>
      <c r="BI632" s="62"/>
      <c r="BJ632" s="62"/>
      <c r="BK632" s="62"/>
      <c r="BL632" s="62"/>
      <c r="BM632" s="62"/>
      <c r="BN632" s="62"/>
      <c r="BO632" s="62"/>
      <c r="BP632" s="62"/>
      <c r="BQ632" s="62"/>
      <c r="BR632" s="62"/>
      <c r="BS632" s="62"/>
      <c r="BT632" s="62"/>
      <c r="BU632" s="62"/>
      <c r="BV632" s="62"/>
      <c r="BW632" s="62"/>
      <c r="BX632" s="62"/>
      <c r="BY632" s="62"/>
      <c r="BZ632" s="62"/>
      <c r="CA632" s="62"/>
      <c r="CB632" s="62"/>
      <c r="CC632" s="62"/>
      <c r="CD632" s="62"/>
      <c r="CE632" s="62"/>
      <c r="CF632" s="62"/>
      <c r="CG632" s="62"/>
      <c r="CH632" s="62"/>
      <c r="CI632" s="62"/>
      <c r="CJ632" s="62"/>
      <c r="CK632" s="62"/>
      <c r="CL632" s="62"/>
      <c r="CM632" s="62"/>
      <c r="CN632" s="62"/>
      <c r="CO632" s="62"/>
      <c r="CP632" s="62"/>
      <c r="CQ632" s="62"/>
      <c r="CR632" s="62"/>
      <c r="CS632" s="62"/>
      <c r="CT632" s="62"/>
      <c r="CU632" s="62"/>
      <c r="CV632" s="62"/>
      <c r="CW632" s="62"/>
      <c r="CX632" s="62"/>
      <c r="CY632" s="62"/>
      <c r="CZ632" s="62"/>
      <c r="DA632" s="62"/>
      <c r="DB632" s="62"/>
      <c r="DC632" s="62"/>
      <c r="DD632" s="62"/>
      <c r="DE632" s="62"/>
      <c r="DF632" s="62"/>
      <c r="DG632" s="62"/>
      <c r="DH632" s="62"/>
      <c r="DI632" s="62"/>
      <c r="DJ632" s="62"/>
      <c r="DK632" s="62"/>
      <c r="DL632" s="62"/>
      <c r="DM632" s="62"/>
      <c r="DN632" s="62"/>
      <c r="DO632" s="62"/>
      <c r="DP632" s="62"/>
      <c r="DQ632" s="62"/>
      <c r="DR632" s="62"/>
      <c r="DS632" s="62"/>
      <c r="DT632" s="62"/>
      <c r="DU632" s="62"/>
      <c r="DV632" s="62"/>
      <c r="DW632" s="62"/>
      <c r="DX632" s="62"/>
      <c r="DY632" s="62"/>
      <c r="DZ632" s="62"/>
      <c r="EA632" s="62"/>
      <c r="EB632" s="62"/>
      <c r="EC632" s="62"/>
      <c r="ED632" s="62"/>
      <c r="EE632" s="62"/>
      <c r="EF632" s="62"/>
      <c r="EG632" s="62"/>
      <c r="EH632" s="62"/>
      <c r="EI632" s="62"/>
      <c r="EJ632" s="62"/>
      <c r="EK632" s="62">
        <v>0</v>
      </c>
      <c r="EL632" s="62">
        <v>0</v>
      </c>
      <c r="EM632" s="62">
        <v>0</v>
      </c>
      <c r="EN632" s="62">
        <v>0</v>
      </c>
      <c r="EO632" s="62">
        <v>0</v>
      </c>
      <c r="EP632" s="62"/>
      <c r="EQ632" s="62"/>
      <c r="ER632" s="62"/>
      <c r="ES632" s="62"/>
      <c r="ET632" s="62"/>
      <c r="EU632" s="62"/>
      <c r="EV632" s="62"/>
      <c r="EW632" s="62"/>
      <c r="EX632" s="62"/>
      <c r="EY632" s="62"/>
      <c r="EZ632" s="62"/>
      <c r="FA632" s="62"/>
      <c r="FB632" s="62"/>
      <c r="FC632" s="62"/>
      <c r="FD632" s="62"/>
      <c r="FE632" s="62"/>
      <c r="FF632" s="62"/>
      <c r="FG632" s="62"/>
      <c r="FH632" s="62"/>
      <c r="FI632" s="62"/>
      <c r="FJ632" s="62"/>
      <c r="FK632" s="62"/>
      <c r="FL632" s="76"/>
      <c r="FM632" s="76"/>
      <c r="FN632" s="76"/>
      <c r="FO632" s="76"/>
      <c r="FP632" s="76"/>
      <c r="FQ632" s="76"/>
      <c r="FR632" s="76"/>
      <c r="FS632" s="76"/>
      <c r="FT632" s="76"/>
      <c r="FU632" s="76"/>
      <c r="FV632" s="76"/>
      <c r="FW632" s="76"/>
      <c r="FX632" s="76"/>
      <c r="FY632" s="76"/>
      <c r="FZ632" s="76"/>
      <c r="GA632" s="76"/>
      <c r="GB632" s="76"/>
      <c r="GC632" s="62"/>
      <c r="GD632" s="62"/>
      <c r="GE632" s="62"/>
      <c r="GF632" s="62"/>
      <c r="GG632" s="62"/>
      <c r="GH632" s="62"/>
      <c r="GI632" s="62"/>
      <c r="GJ632" s="62"/>
      <c r="GK632" s="62"/>
      <c r="GL632" s="62"/>
      <c r="GM632" s="62"/>
      <c r="GN632" s="62"/>
      <c r="GO632" s="62"/>
      <c r="GP632" s="62"/>
      <c r="GQ632" s="62"/>
      <c r="GR632" s="62"/>
      <c r="GS632" s="62"/>
      <c r="GT632" s="62"/>
      <c r="GU632" s="62"/>
      <c r="GV632" s="62"/>
      <c r="GW632" s="62"/>
      <c r="GX632" s="62"/>
      <c r="GY632" s="62"/>
      <c r="GZ632" s="62"/>
      <c r="HA632" s="62"/>
      <c r="HB632" s="62"/>
      <c r="HC632" s="62"/>
      <c r="HD632" s="62"/>
      <c r="HE632" s="62"/>
      <c r="HF632" s="62"/>
      <c r="HG632" s="62"/>
      <c r="HH632" s="62"/>
      <c r="HI632" s="62"/>
      <c r="HJ632" s="62"/>
      <c r="HK632" s="62"/>
      <c r="HL632" s="62"/>
      <c r="HM632" s="62"/>
      <c r="HN632" s="62"/>
      <c r="HO632" s="62"/>
      <c r="HP632" s="62"/>
      <c r="HQ632" s="62"/>
      <c r="HR632" s="62"/>
    </row>
    <row r="633" spans="32:226" s="43" customFormat="1">
      <c r="AF633" s="54"/>
      <c r="AS633" s="62"/>
      <c r="AT633" s="62"/>
      <c r="AU633" s="62"/>
      <c r="AV633" s="62"/>
      <c r="AW633" s="62"/>
      <c r="AX633" s="62"/>
      <c r="AY633" s="62"/>
      <c r="AZ633" s="62"/>
      <c r="BA633" s="62"/>
      <c r="BB633" s="62"/>
      <c r="BC633" s="62"/>
      <c r="BD633" s="62"/>
      <c r="BE633" s="62"/>
      <c r="BF633" s="62"/>
      <c r="BG633" s="62"/>
      <c r="BH633" s="62"/>
      <c r="BI633" s="62"/>
      <c r="BJ633" s="62"/>
      <c r="BK633" s="62"/>
      <c r="BL633" s="62"/>
      <c r="BM633" s="62"/>
      <c r="BN633" s="62"/>
      <c r="BO633" s="62"/>
      <c r="BP633" s="62"/>
      <c r="BQ633" s="62"/>
      <c r="BR633" s="62"/>
      <c r="BS633" s="62"/>
      <c r="BT633" s="62"/>
      <c r="BU633" s="62"/>
      <c r="BV633" s="62"/>
      <c r="BW633" s="62"/>
      <c r="BX633" s="62"/>
      <c r="BY633" s="62"/>
      <c r="BZ633" s="62"/>
      <c r="CA633" s="62"/>
      <c r="CB633" s="62"/>
      <c r="CC633" s="62"/>
      <c r="CD633" s="62"/>
      <c r="CE633" s="62"/>
      <c r="CF633" s="62"/>
      <c r="CG633" s="62"/>
      <c r="CH633" s="62"/>
      <c r="CI633" s="62"/>
      <c r="CJ633" s="62"/>
      <c r="CK633" s="62"/>
      <c r="CL633" s="62"/>
      <c r="CM633" s="62"/>
      <c r="CN633" s="62"/>
      <c r="CO633" s="62"/>
      <c r="CP633" s="62"/>
      <c r="CQ633" s="62"/>
      <c r="CR633" s="62"/>
      <c r="CS633" s="62"/>
      <c r="CT633" s="62"/>
      <c r="CU633" s="62"/>
      <c r="CV633" s="62"/>
      <c r="CW633" s="62"/>
      <c r="CX633" s="62"/>
      <c r="CY633" s="62"/>
      <c r="CZ633" s="62"/>
      <c r="DA633" s="62"/>
      <c r="DB633" s="62"/>
      <c r="DC633" s="62"/>
      <c r="DD633" s="62"/>
      <c r="DE633" s="62"/>
      <c r="DF633" s="62"/>
      <c r="DG633" s="62"/>
      <c r="DH633" s="62"/>
      <c r="DI633" s="62"/>
      <c r="DJ633" s="62"/>
      <c r="DK633" s="62"/>
      <c r="DL633" s="62"/>
      <c r="DM633" s="62"/>
      <c r="DN633" s="62"/>
      <c r="DO633" s="62"/>
      <c r="DP633" s="62"/>
      <c r="DQ633" s="62"/>
      <c r="DR633" s="62"/>
      <c r="DS633" s="62"/>
      <c r="DT633" s="62"/>
      <c r="DU633" s="62"/>
      <c r="DV633" s="62"/>
      <c r="DW633" s="62"/>
      <c r="DX633" s="62"/>
      <c r="DY633" s="62"/>
      <c r="DZ633" s="62"/>
      <c r="EA633" s="62"/>
      <c r="EB633" s="62"/>
      <c r="EC633" s="62"/>
      <c r="ED633" s="62"/>
      <c r="EE633" s="62"/>
      <c r="EF633" s="62"/>
      <c r="EG633" s="62"/>
      <c r="EH633" s="62"/>
      <c r="EI633" s="62"/>
      <c r="EJ633" s="62"/>
      <c r="EK633" s="62">
        <v>0</v>
      </c>
      <c r="EL633" s="62">
        <v>0</v>
      </c>
      <c r="EM633" s="62">
        <v>0</v>
      </c>
      <c r="EN633" s="62">
        <v>0</v>
      </c>
      <c r="EO633" s="62">
        <v>0</v>
      </c>
      <c r="EP633" s="62"/>
      <c r="EQ633" s="62"/>
      <c r="ER633" s="62"/>
      <c r="ES633" s="62"/>
      <c r="ET633" s="62"/>
      <c r="EU633" s="62"/>
      <c r="EV633" s="62"/>
      <c r="EW633" s="62"/>
      <c r="EX633" s="62"/>
      <c r="EY633" s="62"/>
      <c r="EZ633" s="62"/>
      <c r="FA633" s="62"/>
      <c r="FB633" s="62"/>
      <c r="FC633" s="62"/>
      <c r="FD633" s="62"/>
      <c r="FE633" s="62"/>
      <c r="FF633" s="62"/>
      <c r="FG633" s="62"/>
      <c r="FH633" s="62"/>
      <c r="FI633" s="62"/>
      <c r="FJ633" s="62"/>
      <c r="FK633" s="62"/>
      <c r="FL633" s="76"/>
      <c r="FM633" s="76"/>
      <c r="FN633" s="76"/>
      <c r="FO633" s="76"/>
      <c r="FP633" s="76"/>
      <c r="FQ633" s="76"/>
      <c r="FR633" s="76"/>
      <c r="FS633" s="76"/>
      <c r="FT633" s="76"/>
      <c r="FU633" s="76"/>
      <c r="FV633" s="76"/>
      <c r="FW633" s="76"/>
      <c r="FX633" s="76"/>
      <c r="FY633" s="76"/>
      <c r="FZ633" s="76"/>
      <c r="GA633" s="76"/>
      <c r="GB633" s="76"/>
      <c r="GC633" s="62"/>
      <c r="GD633" s="62"/>
      <c r="GE633" s="62"/>
      <c r="GF633" s="62"/>
      <c r="GG633" s="62"/>
      <c r="GH633" s="62"/>
      <c r="GI633" s="62"/>
      <c r="GJ633" s="62"/>
      <c r="GK633" s="62"/>
      <c r="GL633" s="62"/>
      <c r="GM633" s="62"/>
      <c r="GN633" s="62"/>
      <c r="GO633" s="62"/>
      <c r="GP633" s="62"/>
      <c r="GQ633" s="62"/>
      <c r="GR633" s="62"/>
      <c r="GS633" s="62"/>
      <c r="GT633" s="62"/>
      <c r="GU633" s="62"/>
      <c r="GV633" s="62"/>
      <c r="GW633" s="62"/>
      <c r="GX633" s="62"/>
      <c r="GY633" s="62"/>
      <c r="GZ633" s="62"/>
      <c r="HA633" s="62"/>
      <c r="HB633" s="62"/>
      <c r="HC633" s="62"/>
      <c r="HD633" s="62"/>
      <c r="HE633" s="62"/>
      <c r="HF633" s="62"/>
      <c r="HG633" s="62"/>
      <c r="HH633" s="62"/>
      <c r="HI633" s="62"/>
      <c r="HJ633" s="62"/>
      <c r="HK633" s="62"/>
      <c r="HL633" s="62"/>
      <c r="HM633" s="62"/>
      <c r="HN633" s="62"/>
      <c r="HO633" s="62"/>
      <c r="HP633" s="62"/>
      <c r="HQ633" s="62"/>
      <c r="HR633" s="62"/>
    </row>
    <row r="634" spans="32:226" s="43" customFormat="1">
      <c r="AF634" s="54"/>
      <c r="AS634" s="62"/>
      <c r="AT634" s="62"/>
      <c r="AU634" s="62"/>
      <c r="AV634" s="62"/>
      <c r="AW634" s="62"/>
      <c r="AX634" s="62"/>
      <c r="AY634" s="62"/>
      <c r="AZ634" s="62"/>
      <c r="BA634" s="62"/>
      <c r="BB634" s="62"/>
      <c r="BC634" s="62"/>
      <c r="BD634" s="62"/>
      <c r="BE634" s="62"/>
      <c r="BF634" s="62"/>
      <c r="BG634" s="62"/>
      <c r="BH634" s="62"/>
      <c r="BI634" s="62"/>
      <c r="BJ634" s="62"/>
      <c r="BK634" s="62"/>
      <c r="BL634" s="62"/>
      <c r="BM634" s="62"/>
      <c r="BN634" s="62"/>
      <c r="BO634" s="62"/>
      <c r="BP634" s="62"/>
      <c r="BQ634" s="62"/>
      <c r="BR634" s="62"/>
      <c r="BS634" s="62"/>
      <c r="BT634" s="62"/>
      <c r="BU634" s="62"/>
      <c r="BV634" s="62"/>
      <c r="BW634" s="62"/>
      <c r="BX634" s="62"/>
      <c r="BY634" s="62"/>
      <c r="BZ634" s="62"/>
      <c r="CA634" s="62"/>
      <c r="CB634" s="62"/>
      <c r="CC634" s="62"/>
      <c r="CD634" s="62"/>
      <c r="CE634" s="62"/>
      <c r="CF634" s="62"/>
      <c r="CG634" s="62"/>
      <c r="CH634" s="62"/>
      <c r="CI634" s="62"/>
      <c r="CJ634" s="62"/>
      <c r="CK634" s="62"/>
      <c r="CL634" s="62"/>
      <c r="CM634" s="62"/>
      <c r="CN634" s="62"/>
      <c r="CO634" s="62"/>
      <c r="CP634" s="62"/>
      <c r="CQ634" s="62"/>
      <c r="CR634" s="62"/>
      <c r="CS634" s="62"/>
      <c r="CT634" s="62"/>
      <c r="CU634" s="62"/>
      <c r="CV634" s="62"/>
      <c r="CW634" s="62"/>
      <c r="CX634" s="62"/>
      <c r="CY634" s="62"/>
      <c r="CZ634" s="62"/>
      <c r="DA634" s="62"/>
      <c r="DB634" s="62"/>
      <c r="DC634" s="62"/>
      <c r="DD634" s="62"/>
      <c r="DE634" s="62"/>
      <c r="DF634" s="62"/>
      <c r="DG634" s="62"/>
      <c r="DH634" s="62"/>
      <c r="DI634" s="62"/>
      <c r="DJ634" s="62"/>
      <c r="DK634" s="62"/>
      <c r="DL634" s="62"/>
      <c r="DM634" s="62"/>
      <c r="DN634" s="62"/>
      <c r="DO634" s="62"/>
      <c r="DP634" s="62"/>
      <c r="DQ634" s="62"/>
      <c r="DR634" s="62"/>
      <c r="DS634" s="62"/>
      <c r="DT634" s="62"/>
      <c r="DU634" s="62"/>
      <c r="DV634" s="62"/>
      <c r="DW634" s="62"/>
      <c r="DX634" s="62"/>
      <c r="DY634" s="62"/>
      <c r="DZ634" s="62"/>
      <c r="EA634" s="62"/>
      <c r="EB634" s="62"/>
      <c r="EC634" s="62"/>
      <c r="ED634" s="62"/>
      <c r="EE634" s="62"/>
      <c r="EF634" s="62"/>
      <c r="EG634" s="62"/>
      <c r="EH634" s="62"/>
      <c r="EI634" s="62"/>
      <c r="EJ634" s="62"/>
      <c r="EK634" s="62">
        <v>0</v>
      </c>
      <c r="EL634" s="62">
        <v>0</v>
      </c>
      <c r="EM634" s="62">
        <v>0</v>
      </c>
      <c r="EN634" s="62">
        <v>0</v>
      </c>
      <c r="EO634" s="62">
        <v>0</v>
      </c>
      <c r="EP634" s="62"/>
      <c r="EQ634" s="62"/>
      <c r="ER634" s="62"/>
      <c r="ES634" s="62"/>
      <c r="ET634" s="62"/>
      <c r="EU634" s="62"/>
      <c r="EV634" s="62"/>
      <c r="EW634" s="62"/>
      <c r="EX634" s="62"/>
      <c r="EY634" s="62"/>
      <c r="EZ634" s="62"/>
      <c r="FA634" s="62"/>
      <c r="FB634" s="62"/>
      <c r="FC634" s="62"/>
      <c r="FD634" s="62"/>
      <c r="FE634" s="62"/>
      <c r="FF634" s="62"/>
      <c r="FG634" s="62"/>
      <c r="FH634" s="62"/>
      <c r="FI634" s="62"/>
      <c r="FJ634" s="62"/>
      <c r="FK634" s="62"/>
      <c r="FL634" s="76"/>
      <c r="FM634" s="76"/>
      <c r="FN634" s="76"/>
      <c r="FO634" s="76"/>
      <c r="FP634" s="76"/>
      <c r="FQ634" s="76"/>
      <c r="FR634" s="76"/>
      <c r="FS634" s="76"/>
      <c r="FT634" s="76"/>
      <c r="FU634" s="76"/>
      <c r="FV634" s="76"/>
      <c r="FW634" s="76"/>
      <c r="FX634" s="76"/>
      <c r="FY634" s="76"/>
      <c r="FZ634" s="76"/>
      <c r="GA634" s="76"/>
      <c r="GB634" s="76"/>
      <c r="GC634" s="62"/>
      <c r="GD634" s="62"/>
      <c r="GE634" s="62"/>
      <c r="GF634" s="62"/>
      <c r="GG634" s="62"/>
      <c r="GH634" s="62"/>
      <c r="GI634" s="62"/>
      <c r="GJ634" s="62"/>
      <c r="GK634" s="62"/>
      <c r="GL634" s="62"/>
      <c r="GM634" s="62"/>
      <c r="GN634" s="62"/>
      <c r="GO634" s="62"/>
      <c r="GP634" s="62"/>
      <c r="GQ634" s="62"/>
      <c r="GR634" s="62"/>
      <c r="GS634" s="62"/>
      <c r="GT634" s="62"/>
      <c r="GU634" s="62"/>
      <c r="GV634" s="62"/>
      <c r="GW634" s="62"/>
      <c r="GX634" s="62"/>
      <c r="GY634" s="62"/>
      <c r="GZ634" s="62"/>
      <c r="HA634" s="62"/>
      <c r="HB634" s="62"/>
      <c r="HC634" s="62"/>
      <c r="HD634" s="62"/>
      <c r="HE634" s="62"/>
      <c r="HF634" s="62"/>
      <c r="HG634" s="62"/>
      <c r="HH634" s="62"/>
      <c r="HI634" s="62"/>
      <c r="HJ634" s="62"/>
      <c r="HK634" s="62"/>
      <c r="HL634" s="62"/>
      <c r="HM634" s="62"/>
      <c r="HN634" s="62"/>
      <c r="HO634" s="62"/>
      <c r="HP634" s="62"/>
      <c r="HQ634" s="62"/>
      <c r="HR634" s="62"/>
    </row>
    <row r="635" spans="32:226" s="43" customFormat="1">
      <c r="AF635" s="54"/>
      <c r="AS635" s="62"/>
      <c r="AT635" s="62"/>
      <c r="AU635" s="62"/>
      <c r="AV635" s="62"/>
      <c r="AW635" s="62"/>
      <c r="AX635" s="62"/>
      <c r="AY635" s="62"/>
      <c r="AZ635" s="62"/>
      <c r="BA635" s="62"/>
      <c r="BB635" s="62"/>
      <c r="BC635" s="62"/>
      <c r="BD635" s="62"/>
      <c r="BE635" s="62"/>
      <c r="BF635" s="62"/>
      <c r="BG635" s="62"/>
      <c r="BH635" s="62"/>
      <c r="BI635" s="62"/>
      <c r="BJ635" s="62"/>
      <c r="BK635" s="62"/>
      <c r="BL635" s="62"/>
      <c r="BM635" s="62"/>
      <c r="BN635" s="62"/>
      <c r="BO635" s="62"/>
      <c r="BP635" s="62"/>
      <c r="BQ635" s="62"/>
      <c r="BR635" s="62"/>
      <c r="BS635" s="62"/>
      <c r="BT635" s="62"/>
      <c r="BU635" s="62"/>
      <c r="BV635" s="62"/>
      <c r="BW635" s="62"/>
      <c r="BX635" s="62"/>
      <c r="BY635" s="62"/>
      <c r="BZ635" s="62"/>
      <c r="CA635" s="62"/>
      <c r="CB635" s="62"/>
      <c r="CC635" s="62"/>
      <c r="CD635" s="62"/>
      <c r="CE635" s="62"/>
      <c r="CF635" s="62"/>
      <c r="CG635" s="62"/>
      <c r="CH635" s="62"/>
      <c r="CI635" s="62"/>
      <c r="CJ635" s="62"/>
      <c r="CK635" s="62"/>
      <c r="CL635" s="62"/>
      <c r="CM635" s="62"/>
      <c r="CN635" s="62"/>
      <c r="CO635" s="62"/>
      <c r="CP635" s="62"/>
      <c r="CQ635" s="62"/>
      <c r="CR635" s="62"/>
      <c r="CS635" s="62"/>
      <c r="CT635" s="62"/>
      <c r="CU635" s="62"/>
      <c r="CV635" s="62"/>
      <c r="CW635" s="62"/>
      <c r="CX635" s="62"/>
      <c r="CY635" s="62"/>
      <c r="CZ635" s="62"/>
      <c r="DA635" s="62"/>
      <c r="DB635" s="62"/>
      <c r="DC635" s="62"/>
      <c r="DD635" s="62"/>
      <c r="DE635" s="62"/>
      <c r="DF635" s="62"/>
      <c r="DG635" s="62"/>
      <c r="DH635" s="62"/>
      <c r="DI635" s="62"/>
      <c r="DJ635" s="62"/>
      <c r="DK635" s="62"/>
      <c r="DL635" s="62"/>
      <c r="DM635" s="62"/>
      <c r="DN635" s="62"/>
      <c r="DO635" s="62"/>
      <c r="DP635" s="62"/>
      <c r="DQ635" s="62"/>
      <c r="DR635" s="62"/>
      <c r="DS635" s="62"/>
      <c r="DT635" s="62"/>
      <c r="DU635" s="62"/>
      <c r="DV635" s="62"/>
      <c r="DW635" s="62"/>
      <c r="DX635" s="62"/>
      <c r="DY635" s="62"/>
      <c r="DZ635" s="62"/>
      <c r="EA635" s="62"/>
      <c r="EB635" s="62"/>
      <c r="EC635" s="62"/>
      <c r="ED635" s="62"/>
      <c r="EE635" s="62"/>
      <c r="EF635" s="62"/>
      <c r="EG635" s="62"/>
      <c r="EH635" s="62"/>
      <c r="EI635" s="62"/>
      <c r="EJ635" s="62"/>
      <c r="EK635" s="62">
        <v>0</v>
      </c>
      <c r="EL635" s="62">
        <v>0</v>
      </c>
      <c r="EM635" s="62">
        <v>0</v>
      </c>
      <c r="EN635" s="62">
        <v>0</v>
      </c>
      <c r="EO635" s="62">
        <v>0</v>
      </c>
      <c r="EP635" s="62"/>
      <c r="EQ635" s="62"/>
      <c r="ER635" s="62"/>
      <c r="ES635" s="62"/>
      <c r="ET635" s="62"/>
      <c r="EU635" s="62"/>
      <c r="EV635" s="62"/>
      <c r="EW635" s="62"/>
      <c r="EX635" s="62"/>
      <c r="EY635" s="62"/>
      <c r="EZ635" s="62"/>
      <c r="FA635" s="62"/>
      <c r="FB635" s="62"/>
      <c r="FC635" s="62"/>
      <c r="FD635" s="62"/>
      <c r="FE635" s="62"/>
      <c r="FF635" s="62"/>
      <c r="FG635" s="62"/>
      <c r="FH635" s="62"/>
      <c r="FI635" s="62"/>
      <c r="FJ635" s="62"/>
      <c r="FK635" s="62"/>
      <c r="FL635" s="76"/>
      <c r="FM635" s="76"/>
      <c r="FN635" s="76"/>
      <c r="FO635" s="76"/>
      <c r="FP635" s="76"/>
      <c r="FQ635" s="76"/>
      <c r="FR635" s="76"/>
      <c r="FS635" s="76"/>
      <c r="FT635" s="76"/>
      <c r="FU635" s="76"/>
      <c r="FV635" s="76"/>
      <c r="FW635" s="76"/>
      <c r="FX635" s="76"/>
      <c r="FY635" s="76"/>
      <c r="FZ635" s="76"/>
      <c r="GA635" s="76"/>
      <c r="GB635" s="76"/>
      <c r="GC635" s="62"/>
      <c r="GD635" s="62"/>
      <c r="GE635" s="62"/>
      <c r="GF635" s="62"/>
      <c r="GG635" s="62"/>
      <c r="GH635" s="62"/>
      <c r="GI635" s="62"/>
      <c r="GJ635" s="62"/>
      <c r="GK635" s="62"/>
      <c r="GL635" s="62"/>
      <c r="GM635" s="62"/>
      <c r="GN635" s="62"/>
      <c r="GO635" s="62"/>
      <c r="GP635" s="62"/>
      <c r="GQ635" s="62"/>
      <c r="GR635" s="62"/>
      <c r="GS635" s="62"/>
      <c r="GT635" s="62"/>
      <c r="GU635" s="62"/>
      <c r="GV635" s="62"/>
      <c r="GW635" s="62"/>
      <c r="GX635" s="62"/>
      <c r="GY635" s="62"/>
      <c r="GZ635" s="62"/>
      <c r="HA635" s="62"/>
      <c r="HB635" s="62"/>
      <c r="HC635" s="62"/>
      <c r="HD635" s="62"/>
      <c r="HE635" s="62"/>
      <c r="HF635" s="62"/>
      <c r="HG635" s="62"/>
      <c r="HH635" s="62"/>
      <c r="HI635" s="62"/>
      <c r="HJ635" s="62"/>
      <c r="HK635" s="62"/>
      <c r="HL635" s="62"/>
      <c r="HM635" s="62"/>
      <c r="HN635" s="62"/>
      <c r="HO635" s="62"/>
      <c r="HP635" s="62"/>
      <c r="HQ635" s="62"/>
      <c r="HR635" s="62"/>
    </row>
    <row r="636" spans="32:226" s="43" customFormat="1">
      <c r="AF636" s="54"/>
      <c r="AS636" s="62"/>
      <c r="AT636" s="62"/>
      <c r="AU636" s="62"/>
      <c r="AV636" s="62"/>
      <c r="AW636" s="62"/>
      <c r="AX636" s="62"/>
      <c r="AY636" s="62"/>
      <c r="AZ636" s="62"/>
      <c r="BA636" s="62"/>
      <c r="BB636" s="62"/>
      <c r="BC636" s="62"/>
      <c r="BD636" s="62"/>
      <c r="BE636" s="62"/>
      <c r="BF636" s="62"/>
      <c r="BG636" s="62"/>
      <c r="BH636" s="62"/>
      <c r="BI636" s="62"/>
      <c r="BJ636" s="62"/>
      <c r="BK636" s="62"/>
      <c r="BL636" s="62"/>
      <c r="BM636" s="62"/>
      <c r="BN636" s="62"/>
      <c r="BO636" s="62"/>
      <c r="BP636" s="62"/>
      <c r="BQ636" s="62"/>
      <c r="BR636" s="62"/>
      <c r="BS636" s="62"/>
      <c r="BT636" s="62"/>
      <c r="BU636" s="62"/>
      <c r="BV636" s="62"/>
      <c r="BW636" s="62"/>
      <c r="BX636" s="62"/>
      <c r="BY636" s="62"/>
      <c r="BZ636" s="62"/>
      <c r="CA636" s="62"/>
      <c r="CB636" s="62"/>
      <c r="CC636" s="62"/>
      <c r="CD636" s="62"/>
      <c r="CE636" s="62"/>
      <c r="CF636" s="62"/>
      <c r="CG636" s="62"/>
      <c r="CH636" s="62"/>
      <c r="CI636" s="62"/>
      <c r="CJ636" s="62"/>
      <c r="CK636" s="62"/>
      <c r="CL636" s="62"/>
      <c r="CM636" s="62"/>
      <c r="CN636" s="62"/>
      <c r="CO636" s="62"/>
      <c r="CP636" s="62"/>
      <c r="CQ636" s="62"/>
      <c r="CR636" s="62"/>
      <c r="CS636" s="62"/>
      <c r="CT636" s="62"/>
      <c r="CU636" s="62"/>
      <c r="CV636" s="62"/>
      <c r="CW636" s="62"/>
      <c r="CX636" s="62"/>
      <c r="CY636" s="62"/>
      <c r="CZ636" s="62"/>
      <c r="DA636" s="62"/>
      <c r="DB636" s="62"/>
      <c r="DC636" s="62"/>
      <c r="DD636" s="62"/>
      <c r="DE636" s="62"/>
      <c r="DF636" s="62"/>
      <c r="DG636" s="62"/>
      <c r="DH636" s="62"/>
      <c r="DI636" s="62"/>
      <c r="DJ636" s="62"/>
      <c r="DK636" s="62"/>
      <c r="DL636" s="62"/>
      <c r="DM636" s="62"/>
      <c r="DN636" s="62"/>
      <c r="DO636" s="62"/>
      <c r="DP636" s="62"/>
      <c r="DQ636" s="62"/>
      <c r="DR636" s="62"/>
      <c r="DS636" s="62"/>
      <c r="DT636" s="62"/>
      <c r="DU636" s="62"/>
      <c r="DV636" s="62"/>
      <c r="DW636" s="62"/>
      <c r="DX636" s="62"/>
      <c r="DY636" s="62"/>
      <c r="DZ636" s="62"/>
      <c r="EA636" s="62"/>
      <c r="EB636" s="62"/>
      <c r="EC636" s="62"/>
      <c r="ED636" s="62"/>
      <c r="EE636" s="62"/>
      <c r="EF636" s="62"/>
      <c r="EG636" s="62"/>
      <c r="EH636" s="62"/>
      <c r="EI636" s="62"/>
      <c r="EJ636" s="62"/>
      <c r="EK636" s="62">
        <v>0</v>
      </c>
      <c r="EL636" s="62">
        <v>0</v>
      </c>
      <c r="EM636" s="62">
        <v>0</v>
      </c>
      <c r="EN636" s="62">
        <v>0</v>
      </c>
      <c r="EO636" s="62">
        <v>0</v>
      </c>
      <c r="EP636" s="62"/>
      <c r="EQ636" s="62"/>
      <c r="ER636" s="62"/>
      <c r="ES636" s="62"/>
      <c r="ET636" s="62"/>
      <c r="EU636" s="62"/>
      <c r="EV636" s="62"/>
      <c r="EW636" s="62"/>
      <c r="EX636" s="62"/>
      <c r="EY636" s="62"/>
      <c r="EZ636" s="62"/>
      <c r="FA636" s="62"/>
      <c r="FB636" s="62"/>
      <c r="FC636" s="62"/>
      <c r="FD636" s="62"/>
      <c r="FE636" s="62"/>
      <c r="FF636" s="62"/>
      <c r="FG636" s="62"/>
      <c r="FH636" s="62"/>
      <c r="FI636" s="62"/>
      <c r="FJ636" s="62"/>
      <c r="FK636" s="62"/>
      <c r="FL636" s="76"/>
      <c r="FM636" s="76"/>
      <c r="FN636" s="76"/>
      <c r="FO636" s="76"/>
      <c r="FP636" s="76"/>
      <c r="FQ636" s="76"/>
      <c r="FR636" s="76"/>
      <c r="FS636" s="76"/>
      <c r="FT636" s="76"/>
      <c r="FU636" s="76"/>
      <c r="FV636" s="76"/>
      <c r="FW636" s="76"/>
      <c r="FX636" s="76"/>
      <c r="FY636" s="76"/>
      <c r="FZ636" s="76"/>
      <c r="GA636" s="76"/>
      <c r="GB636" s="76"/>
      <c r="GC636" s="62"/>
      <c r="GD636" s="62"/>
      <c r="GE636" s="62"/>
      <c r="GF636" s="62"/>
      <c r="GG636" s="62"/>
      <c r="GH636" s="62"/>
      <c r="GI636" s="62"/>
      <c r="GJ636" s="62"/>
      <c r="GK636" s="62"/>
      <c r="GL636" s="62"/>
      <c r="GM636" s="62"/>
      <c r="GN636" s="62"/>
      <c r="GO636" s="62"/>
      <c r="GP636" s="62"/>
      <c r="GQ636" s="62"/>
      <c r="GR636" s="62"/>
      <c r="GS636" s="62"/>
      <c r="GT636" s="62"/>
      <c r="GU636" s="62"/>
      <c r="GV636" s="62"/>
      <c r="GW636" s="62"/>
      <c r="GX636" s="62"/>
      <c r="GY636" s="62"/>
      <c r="GZ636" s="62"/>
      <c r="HA636" s="62"/>
      <c r="HB636" s="62"/>
      <c r="HC636" s="62"/>
      <c r="HD636" s="62"/>
      <c r="HE636" s="62"/>
      <c r="HF636" s="62"/>
      <c r="HG636" s="62"/>
      <c r="HH636" s="62"/>
      <c r="HI636" s="62"/>
      <c r="HJ636" s="62"/>
      <c r="HK636" s="62"/>
      <c r="HL636" s="62"/>
      <c r="HM636" s="62"/>
      <c r="HN636" s="62"/>
      <c r="HO636" s="62"/>
      <c r="HP636" s="62"/>
      <c r="HQ636" s="62"/>
      <c r="HR636" s="62"/>
    </row>
    <row r="637" spans="32:226" s="43" customFormat="1">
      <c r="AF637" s="54"/>
      <c r="AS637" s="62"/>
      <c r="AT637" s="62"/>
      <c r="AU637" s="62"/>
      <c r="AV637" s="62"/>
      <c r="AW637" s="62"/>
      <c r="AX637" s="62"/>
      <c r="AY637" s="62"/>
      <c r="AZ637" s="62"/>
      <c r="BA637" s="62"/>
      <c r="BB637" s="62"/>
      <c r="BC637" s="62"/>
      <c r="BD637" s="62"/>
      <c r="BE637" s="62"/>
      <c r="BF637" s="62"/>
      <c r="BG637" s="62"/>
      <c r="BH637" s="62"/>
      <c r="BI637" s="62"/>
      <c r="BJ637" s="62"/>
      <c r="BK637" s="62"/>
      <c r="BL637" s="62"/>
      <c r="BM637" s="62"/>
      <c r="BN637" s="62"/>
      <c r="BO637" s="62"/>
      <c r="BP637" s="62"/>
      <c r="BQ637" s="62"/>
      <c r="BR637" s="62"/>
      <c r="BS637" s="62"/>
      <c r="BT637" s="62"/>
      <c r="BU637" s="62"/>
      <c r="BV637" s="62"/>
      <c r="BW637" s="62"/>
      <c r="BX637" s="62"/>
      <c r="BY637" s="62"/>
      <c r="BZ637" s="62"/>
      <c r="CA637" s="62"/>
      <c r="CB637" s="62"/>
      <c r="CC637" s="62"/>
      <c r="CD637" s="62"/>
      <c r="CE637" s="62"/>
      <c r="CF637" s="62"/>
      <c r="CG637" s="62"/>
      <c r="CH637" s="62"/>
      <c r="CI637" s="62"/>
      <c r="CJ637" s="62"/>
      <c r="CK637" s="62"/>
      <c r="CL637" s="62"/>
      <c r="CM637" s="62"/>
      <c r="CN637" s="62"/>
      <c r="CO637" s="62"/>
      <c r="CP637" s="62"/>
      <c r="CQ637" s="62"/>
      <c r="CR637" s="62"/>
      <c r="CS637" s="62"/>
      <c r="CT637" s="62"/>
      <c r="CU637" s="62"/>
      <c r="CV637" s="62"/>
      <c r="CW637" s="62"/>
      <c r="CX637" s="62"/>
      <c r="CY637" s="62"/>
      <c r="CZ637" s="62"/>
      <c r="DA637" s="62"/>
      <c r="DB637" s="62"/>
      <c r="DC637" s="62"/>
      <c r="DD637" s="62"/>
      <c r="DE637" s="62"/>
      <c r="DF637" s="62"/>
      <c r="DG637" s="62"/>
      <c r="DH637" s="62"/>
      <c r="DI637" s="62"/>
      <c r="DJ637" s="62"/>
      <c r="DK637" s="62"/>
      <c r="DL637" s="62"/>
      <c r="DM637" s="62"/>
      <c r="DN637" s="62"/>
      <c r="DO637" s="62"/>
      <c r="DP637" s="62"/>
      <c r="DQ637" s="62"/>
      <c r="DR637" s="62"/>
      <c r="DS637" s="62"/>
      <c r="DT637" s="62"/>
      <c r="DU637" s="62"/>
      <c r="DV637" s="62"/>
      <c r="DW637" s="62"/>
      <c r="DX637" s="62"/>
      <c r="DY637" s="62"/>
      <c r="DZ637" s="62"/>
      <c r="EA637" s="62"/>
      <c r="EB637" s="62"/>
      <c r="EC637" s="62"/>
      <c r="ED637" s="62"/>
      <c r="EE637" s="62"/>
      <c r="EF637" s="62"/>
      <c r="EG637" s="62"/>
      <c r="EH637" s="62"/>
      <c r="EI637" s="62"/>
      <c r="EJ637" s="62"/>
      <c r="EK637" s="62">
        <v>0</v>
      </c>
      <c r="EL637" s="62">
        <v>0</v>
      </c>
      <c r="EM637" s="62">
        <v>0</v>
      </c>
      <c r="EN637" s="62">
        <v>0</v>
      </c>
      <c r="EO637" s="62">
        <v>0</v>
      </c>
      <c r="EP637" s="62"/>
      <c r="EQ637" s="62"/>
      <c r="ER637" s="62"/>
      <c r="ES637" s="62"/>
      <c r="ET637" s="62"/>
      <c r="EU637" s="62"/>
      <c r="EV637" s="62"/>
      <c r="EW637" s="62"/>
      <c r="EX637" s="62"/>
      <c r="EY637" s="62"/>
      <c r="EZ637" s="62"/>
      <c r="FA637" s="62"/>
      <c r="FB637" s="62"/>
      <c r="FC637" s="62"/>
      <c r="FD637" s="62"/>
      <c r="FE637" s="62"/>
      <c r="FF637" s="62"/>
      <c r="FG637" s="62"/>
      <c r="FH637" s="62"/>
      <c r="FI637" s="62"/>
      <c r="FJ637" s="62"/>
      <c r="FK637" s="62"/>
      <c r="FL637" s="76"/>
      <c r="FM637" s="76"/>
      <c r="FN637" s="76"/>
      <c r="FO637" s="76"/>
      <c r="FP637" s="76"/>
      <c r="FQ637" s="76"/>
      <c r="FR637" s="76"/>
      <c r="FS637" s="76"/>
      <c r="FT637" s="76"/>
      <c r="FU637" s="76"/>
      <c r="FV637" s="76"/>
      <c r="FW637" s="76"/>
      <c r="FX637" s="76"/>
      <c r="FY637" s="76"/>
      <c r="FZ637" s="76"/>
      <c r="GA637" s="76"/>
      <c r="GB637" s="76"/>
      <c r="GC637" s="62"/>
      <c r="GD637" s="62"/>
      <c r="GE637" s="62"/>
      <c r="GF637" s="62"/>
      <c r="GG637" s="62"/>
      <c r="GH637" s="62"/>
      <c r="GI637" s="62"/>
      <c r="GJ637" s="62"/>
      <c r="GK637" s="62"/>
      <c r="GL637" s="62"/>
      <c r="GM637" s="62"/>
      <c r="GN637" s="62"/>
      <c r="GO637" s="62"/>
      <c r="GP637" s="62"/>
      <c r="GQ637" s="62"/>
      <c r="GR637" s="62"/>
      <c r="GS637" s="62"/>
      <c r="GT637" s="62"/>
      <c r="GU637" s="62"/>
      <c r="GV637" s="62"/>
      <c r="GW637" s="62"/>
      <c r="GX637" s="62"/>
      <c r="GY637" s="62"/>
      <c r="GZ637" s="62"/>
      <c r="HA637" s="62"/>
      <c r="HB637" s="62"/>
      <c r="HC637" s="62"/>
      <c r="HD637" s="62"/>
      <c r="HE637" s="62"/>
      <c r="HF637" s="62"/>
      <c r="HG637" s="62"/>
      <c r="HH637" s="62"/>
      <c r="HI637" s="62"/>
      <c r="HJ637" s="62"/>
      <c r="HK637" s="62"/>
      <c r="HL637" s="62"/>
      <c r="HM637" s="62"/>
      <c r="HN637" s="62"/>
      <c r="HO637" s="62"/>
      <c r="HP637" s="62"/>
      <c r="HQ637" s="62"/>
      <c r="HR637" s="62"/>
    </row>
    <row r="638" spans="32:226" s="43" customFormat="1">
      <c r="AF638" s="54"/>
      <c r="AS638" s="62"/>
      <c r="AT638" s="62"/>
      <c r="AU638" s="62"/>
      <c r="AV638" s="62"/>
      <c r="AW638" s="62"/>
      <c r="AX638" s="62"/>
      <c r="AY638" s="62"/>
      <c r="AZ638" s="62"/>
      <c r="BA638" s="62"/>
      <c r="BB638" s="62"/>
      <c r="BC638" s="62"/>
      <c r="BD638" s="62"/>
      <c r="BE638" s="62"/>
      <c r="BF638" s="62"/>
      <c r="BG638" s="62"/>
      <c r="BH638" s="62"/>
      <c r="BI638" s="62"/>
      <c r="BJ638" s="62"/>
      <c r="BK638" s="62"/>
      <c r="BL638" s="62"/>
      <c r="BM638" s="62"/>
      <c r="BN638" s="62"/>
      <c r="BO638" s="62"/>
      <c r="BP638" s="62"/>
      <c r="BQ638" s="62"/>
      <c r="BR638" s="62"/>
      <c r="BS638" s="62"/>
      <c r="BT638" s="62"/>
      <c r="BU638" s="62"/>
      <c r="BV638" s="62"/>
      <c r="BW638" s="62"/>
      <c r="BX638" s="62"/>
      <c r="BY638" s="62"/>
      <c r="BZ638" s="62"/>
      <c r="CA638" s="62"/>
      <c r="CB638" s="62"/>
      <c r="CC638" s="62"/>
      <c r="CD638" s="62"/>
      <c r="CE638" s="62"/>
      <c r="CF638" s="62"/>
      <c r="CG638" s="62"/>
      <c r="CH638" s="62"/>
      <c r="CI638" s="62"/>
      <c r="CJ638" s="62"/>
      <c r="CK638" s="62"/>
      <c r="CL638" s="62"/>
      <c r="CM638" s="62"/>
      <c r="CN638" s="62"/>
      <c r="CO638" s="62"/>
      <c r="CP638" s="62"/>
      <c r="CQ638" s="62"/>
      <c r="CR638" s="62"/>
      <c r="CS638" s="62"/>
      <c r="CT638" s="62"/>
      <c r="CU638" s="62"/>
      <c r="CV638" s="62"/>
      <c r="CW638" s="62"/>
      <c r="CX638" s="62"/>
      <c r="CY638" s="62"/>
      <c r="CZ638" s="62"/>
      <c r="DA638" s="62"/>
      <c r="DB638" s="62"/>
      <c r="DC638" s="62"/>
      <c r="DD638" s="62"/>
      <c r="DE638" s="62"/>
      <c r="DF638" s="62"/>
      <c r="DG638" s="62"/>
      <c r="DH638" s="62"/>
      <c r="DI638" s="62"/>
      <c r="DJ638" s="62"/>
      <c r="DK638" s="62"/>
      <c r="DL638" s="62"/>
      <c r="DM638" s="62"/>
      <c r="DN638" s="62"/>
      <c r="DO638" s="62"/>
      <c r="DP638" s="62"/>
      <c r="DQ638" s="62"/>
      <c r="DR638" s="62"/>
      <c r="DS638" s="62"/>
      <c r="DT638" s="62"/>
      <c r="DU638" s="62"/>
      <c r="DV638" s="62"/>
      <c r="DW638" s="62"/>
      <c r="DX638" s="62"/>
      <c r="DY638" s="62"/>
      <c r="DZ638" s="62"/>
      <c r="EA638" s="62"/>
      <c r="EB638" s="62"/>
      <c r="EC638" s="62"/>
      <c r="ED638" s="62"/>
      <c r="EE638" s="62"/>
      <c r="EF638" s="62"/>
      <c r="EG638" s="62"/>
      <c r="EH638" s="62"/>
      <c r="EI638" s="62"/>
      <c r="EJ638" s="62"/>
      <c r="EK638" s="62">
        <v>0</v>
      </c>
      <c r="EL638" s="62">
        <v>0</v>
      </c>
      <c r="EM638" s="62">
        <v>0</v>
      </c>
      <c r="EN638" s="62">
        <v>0</v>
      </c>
      <c r="EO638" s="62">
        <v>0</v>
      </c>
      <c r="EP638" s="62"/>
      <c r="EQ638" s="62"/>
      <c r="ER638" s="62"/>
      <c r="ES638" s="62"/>
      <c r="ET638" s="62"/>
      <c r="EU638" s="62"/>
      <c r="EV638" s="62"/>
      <c r="EW638" s="62"/>
      <c r="EX638" s="62"/>
      <c r="EY638" s="62"/>
      <c r="EZ638" s="62"/>
      <c r="FA638" s="62"/>
      <c r="FB638" s="62"/>
      <c r="FC638" s="62"/>
      <c r="FD638" s="62"/>
      <c r="FE638" s="62"/>
      <c r="FF638" s="62"/>
      <c r="FG638" s="62"/>
      <c r="FH638" s="62"/>
      <c r="FI638" s="62"/>
      <c r="FJ638" s="62"/>
      <c r="FK638" s="62"/>
      <c r="FL638" s="76"/>
      <c r="FM638" s="76"/>
      <c r="FN638" s="76"/>
      <c r="FO638" s="76"/>
      <c r="FP638" s="76"/>
      <c r="FQ638" s="76"/>
      <c r="FR638" s="76"/>
      <c r="FS638" s="76"/>
      <c r="FT638" s="76"/>
      <c r="FU638" s="76"/>
      <c r="FV638" s="76"/>
      <c r="FW638" s="76"/>
      <c r="FX638" s="76"/>
      <c r="FY638" s="76"/>
      <c r="FZ638" s="76"/>
      <c r="GA638" s="76"/>
      <c r="GB638" s="76"/>
      <c r="GC638" s="62"/>
      <c r="GD638" s="62"/>
      <c r="GE638" s="62"/>
      <c r="GF638" s="62"/>
      <c r="GG638" s="62"/>
      <c r="GH638" s="62"/>
      <c r="GI638" s="62"/>
      <c r="GJ638" s="62"/>
      <c r="GK638" s="62"/>
      <c r="GL638" s="62"/>
      <c r="GM638" s="62"/>
      <c r="GN638" s="62"/>
      <c r="GO638" s="62"/>
      <c r="GP638" s="62"/>
      <c r="GQ638" s="62"/>
      <c r="GR638" s="62"/>
      <c r="GS638" s="62"/>
      <c r="GT638" s="62"/>
      <c r="GU638" s="62"/>
      <c r="GV638" s="62"/>
      <c r="GW638" s="62"/>
      <c r="GX638" s="62"/>
      <c r="GY638" s="62"/>
      <c r="GZ638" s="62"/>
      <c r="HA638" s="62"/>
      <c r="HB638" s="62"/>
      <c r="HC638" s="62"/>
      <c r="HD638" s="62"/>
      <c r="HE638" s="62"/>
      <c r="HF638" s="62"/>
      <c r="HG638" s="62"/>
      <c r="HH638" s="62"/>
      <c r="HI638" s="62"/>
      <c r="HJ638" s="62"/>
      <c r="HK638" s="62"/>
      <c r="HL638" s="62"/>
      <c r="HM638" s="62"/>
      <c r="HN638" s="62"/>
      <c r="HO638" s="62"/>
      <c r="HP638" s="62"/>
      <c r="HQ638" s="62"/>
      <c r="HR638" s="62"/>
    </row>
    <row r="639" spans="32:226" s="43" customFormat="1">
      <c r="AF639" s="54"/>
      <c r="AS639" s="62"/>
      <c r="AT639" s="62"/>
      <c r="AU639" s="62"/>
      <c r="AV639" s="62"/>
      <c r="AW639" s="62"/>
      <c r="AX639" s="62"/>
      <c r="AY639" s="62"/>
      <c r="AZ639" s="62"/>
      <c r="BA639" s="62"/>
      <c r="BB639" s="62"/>
      <c r="BC639" s="62"/>
      <c r="BD639" s="62"/>
      <c r="BE639" s="62"/>
      <c r="BF639" s="62"/>
      <c r="BG639" s="62"/>
      <c r="BH639" s="62"/>
      <c r="BI639" s="62"/>
      <c r="BJ639" s="62"/>
      <c r="BK639" s="62"/>
      <c r="BL639" s="62"/>
      <c r="BM639" s="62"/>
      <c r="BN639" s="62"/>
      <c r="BO639" s="62"/>
      <c r="BP639" s="62"/>
      <c r="BQ639" s="62"/>
      <c r="BR639" s="62"/>
      <c r="BS639" s="62"/>
      <c r="BT639" s="62"/>
      <c r="BU639" s="62"/>
      <c r="BV639" s="62"/>
      <c r="BW639" s="62"/>
      <c r="BX639" s="62"/>
      <c r="BY639" s="62"/>
      <c r="BZ639" s="62"/>
      <c r="CA639" s="62"/>
      <c r="CB639" s="62"/>
      <c r="CC639" s="62"/>
      <c r="CD639" s="62"/>
      <c r="CE639" s="62"/>
      <c r="CF639" s="62"/>
      <c r="CG639" s="62"/>
      <c r="CH639" s="62"/>
      <c r="CI639" s="62"/>
      <c r="CJ639" s="62"/>
      <c r="CK639" s="62"/>
      <c r="CL639" s="62"/>
      <c r="CM639" s="62"/>
      <c r="CN639" s="62"/>
      <c r="CO639" s="62"/>
      <c r="CP639" s="62"/>
      <c r="CQ639" s="62"/>
      <c r="CR639" s="62"/>
      <c r="CS639" s="62"/>
      <c r="CT639" s="62"/>
      <c r="CU639" s="62"/>
      <c r="CV639" s="62"/>
      <c r="CW639" s="62"/>
      <c r="CX639" s="62"/>
      <c r="CY639" s="62"/>
      <c r="CZ639" s="62"/>
      <c r="DA639" s="62"/>
      <c r="DB639" s="62"/>
      <c r="DC639" s="62"/>
      <c r="DD639" s="62"/>
      <c r="DE639" s="62"/>
      <c r="DF639" s="62"/>
      <c r="DG639" s="62"/>
      <c r="DH639" s="62"/>
      <c r="DI639" s="62"/>
      <c r="DJ639" s="62"/>
      <c r="DK639" s="62"/>
      <c r="DL639" s="62"/>
      <c r="DM639" s="62"/>
      <c r="DN639" s="62"/>
      <c r="DO639" s="62"/>
      <c r="DP639" s="62"/>
      <c r="DQ639" s="62"/>
      <c r="DR639" s="62"/>
      <c r="DS639" s="62"/>
      <c r="DT639" s="62"/>
      <c r="DU639" s="62"/>
      <c r="DV639" s="62"/>
      <c r="DW639" s="62"/>
      <c r="DX639" s="62"/>
      <c r="DY639" s="62"/>
      <c r="DZ639" s="62"/>
      <c r="EA639" s="62"/>
      <c r="EB639" s="62"/>
      <c r="EC639" s="62"/>
      <c r="ED639" s="62"/>
      <c r="EE639" s="62"/>
      <c r="EF639" s="62"/>
      <c r="EG639" s="62"/>
      <c r="EH639" s="62"/>
      <c r="EI639" s="62"/>
      <c r="EJ639" s="62"/>
      <c r="EK639" s="62">
        <v>0</v>
      </c>
      <c r="EL639" s="62">
        <v>0</v>
      </c>
      <c r="EM639" s="62">
        <v>0</v>
      </c>
      <c r="EN639" s="62">
        <v>0</v>
      </c>
      <c r="EO639" s="62">
        <v>0</v>
      </c>
      <c r="EP639" s="62"/>
      <c r="EQ639" s="62"/>
      <c r="ER639" s="62"/>
      <c r="ES639" s="62"/>
      <c r="ET639" s="62"/>
      <c r="EU639" s="62"/>
      <c r="EV639" s="62"/>
      <c r="EW639" s="62"/>
      <c r="EX639" s="62"/>
      <c r="EY639" s="62"/>
      <c r="EZ639" s="62"/>
      <c r="FA639" s="62"/>
      <c r="FB639" s="62"/>
      <c r="FC639" s="62"/>
      <c r="FD639" s="62"/>
      <c r="FE639" s="62"/>
      <c r="FF639" s="62"/>
      <c r="FG639" s="62"/>
      <c r="FH639" s="62"/>
      <c r="FI639" s="62"/>
      <c r="FJ639" s="62"/>
      <c r="FK639" s="62"/>
      <c r="FL639" s="76"/>
      <c r="FM639" s="76"/>
      <c r="FN639" s="76"/>
      <c r="FO639" s="76"/>
      <c r="FP639" s="76"/>
      <c r="FQ639" s="76"/>
      <c r="FR639" s="76"/>
      <c r="FS639" s="76"/>
      <c r="FT639" s="76"/>
      <c r="FU639" s="76"/>
      <c r="FV639" s="76"/>
      <c r="FW639" s="76"/>
      <c r="FX639" s="76"/>
      <c r="FY639" s="76"/>
      <c r="FZ639" s="76"/>
      <c r="GA639" s="76"/>
      <c r="GB639" s="76"/>
      <c r="GC639" s="62"/>
      <c r="GD639" s="62"/>
      <c r="GE639" s="62"/>
      <c r="GF639" s="62"/>
      <c r="GG639" s="62"/>
      <c r="GH639" s="62"/>
      <c r="GI639" s="62"/>
      <c r="GJ639" s="62"/>
      <c r="GK639" s="62"/>
      <c r="GL639" s="62"/>
      <c r="GM639" s="62"/>
      <c r="GN639" s="62"/>
      <c r="GO639" s="62"/>
      <c r="GP639" s="62"/>
      <c r="GQ639" s="62"/>
      <c r="GR639" s="62"/>
      <c r="GS639" s="62"/>
      <c r="GT639" s="62"/>
      <c r="GU639" s="62"/>
      <c r="GV639" s="62"/>
      <c r="GW639" s="62"/>
      <c r="GX639" s="62"/>
      <c r="GY639" s="62"/>
      <c r="GZ639" s="62"/>
      <c r="HA639" s="62"/>
      <c r="HB639" s="62"/>
      <c r="HC639" s="62"/>
      <c r="HD639" s="62"/>
      <c r="HE639" s="62"/>
      <c r="HF639" s="62"/>
      <c r="HG639" s="62"/>
      <c r="HH639" s="62"/>
      <c r="HI639" s="62"/>
      <c r="HJ639" s="62"/>
      <c r="HK639" s="62"/>
      <c r="HL639" s="62"/>
      <c r="HM639" s="62"/>
      <c r="HN639" s="62"/>
      <c r="HO639" s="62"/>
      <c r="HP639" s="62"/>
      <c r="HQ639" s="62"/>
      <c r="HR639" s="62"/>
    </row>
    <row r="640" spans="32:226" s="43" customFormat="1">
      <c r="AF640" s="54"/>
      <c r="AS640" s="62"/>
      <c r="AT640" s="62"/>
      <c r="AU640" s="62"/>
      <c r="AV640" s="62"/>
      <c r="AW640" s="62"/>
      <c r="AX640" s="62"/>
      <c r="AY640" s="62"/>
      <c r="AZ640" s="62"/>
      <c r="BA640" s="62"/>
      <c r="BB640" s="62"/>
      <c r="BC640" s="62"/>
      <c r="BD640" s="62"/>
      <c r="BE640" s="62"/>
      <c r="BF640" s="62"/>
      <c r="BG640" s="62"/>
      <c r="BH640" s="62"/>
      <c r="BI640" s="62"/>
      <c r="BJ640" s="62"/>
      <c r="BK640" s="62"/>
      <c r="BL640" s="62"/>
      <c r="BM640" s="62"/>
      <c r="BN640" s="62"/>
      <c r="BO640" s="62"/>
      <c r="BP640" s="62"/>
      <c r="BQ640" s="62"/>
      <c r="BR640" s="62"/>
      <c r="BS640" s="62"/>
      <c r="BT640" s="62"/>
      <c r="BU640" s="62"/>
      <c r="BV640" s="62"/>
      <c r="BW640" s="62"/>
      <c r="BX640" s="62"/>
      <c r="BY640" s="62"/>
      <c r="BZ640" s="62"/>
      <c r="CA640" s="62"/>
      <c r="CB640" s="62"/>
      <c r="CC640" s="62"/>
      <c r="CD640" s="62"/>
      <c r="CE640" s="62"/>
      <c r="CF640" s="62"/>
      <c r="CG640" s="62"/>
      <c r="CH640" s="62"/>
      <c r="CI640" s="62"/>
      <c r="CJ640" s="62"/>
      <c r="CK640" s="62"/>
      <c r="CL640" s="62"/>
      <c r="CM640" s="62"/>
      <c r="CN640" s="62"/>
      <c r="CO640" s="62"/>
      <c r="CP640" s="62"/>
      <c r="CQ640" s="62"/>
      <c r="CR640" s="62"/>
      <c r="CS640" s="62"/>
      <c r="CT640" s="62"/>
      <c r="CU640" s="62"/>
      <c r="CV640" s="62"/>
      <c r="CW640" s="62"/>
      <c r="CX640" s="62"/>
      <c r="CY640" s="62"/>
      <c r="CZ640" s="62"/>
      <c r="DA640" s="62"/>
      <c r="DB640" s="62"/>
      <c r="DC640" s="62"/>
      <c r="DD640" s="62"/>
      <c r="DE640" s="62"/>
      <c r="DF640" s="62"/>
      <c r="DG640" s="62"/>
      <c r="DH640" s="62"/>
      <c r="DI640" s="62"/>
      <c r="DJ640" s="62"/>
      <c r="DK640" s="62"/>
      <c r="DL640" s="62"/>
      <c r="DM640" s="62"/>
      <c r="DN640" s="62"/>
      <c r="DO640" s="62"/>
      <c r="DP640" s="62"/>
      <c r="DQ640" s="62"/>
      <c r="DR640" s="62"/>
      <c r="DS640" s="62"/>
      <c r="DT640" s="62"/>
      <c r="DU640" s="62"/>
      <c r="DV640" s="62"/>
      <c r="DW640" s="62"/>
      <c r="DX640" s="62"/>
      <c r="DY640" s="62"/>
      <c r="DZ640" s="62"/>
      <c r="EA640" s="62"/>
      <c r="EB640" s="62"/>
      <c r="EC640" s="62"/>
      <c r="ED640" s="62"/>
      <c r="EE640" s="62"/>
      <c r="EF640" s="62"/>
      <c r="EG640" s="62"/>
      <c r="EH640" s="62"/>
      <c r="EI640" s="62"/>
      <c r="EJ640" s="62"/>
      <c r="EK640" s="62">
        <v>0</v>
      </c>
      <c r="EL640" s="62">
        <v>0</v>
      </c>
      <c r="EM640" s="62">
        <v>0</v>
      </c>
      <c r="EN640" s="62">
        <v>0</v>
      </c>
      <c r="EO640" s="62">
        <v>0</v>
      </c>
      <c r="EP640" s="62"/>
      <c r="EQ640" s="62"/>
      <c r="ER640" s="62"/>
      <c r="ES640" s="62"/>
      <c r="ET640" s="62"/>
      <c r="EU640" s="62"/>
      <c r="EV640" s="62"/>
      <c r="EW640" s="62"/>
      <c r="EX640" s="62"/>
      <c r="EY640" s="62"/>
      <c r="EZ640" s="62"/>
      <c r="FA640" s="62"/>
      <c r="FB640" s="62"/>
      <c r="FC640" s="62"/>
      <c r="FD640" s="62"/>
      <c r="FE640" s="62"/>
      <c r="FF640" s="62"/>
      <c r="FG640" s="62"/>
      <c r="FH640" s="62"/>
      <c r="FI640" s="62"/>
      <c r="FJ640" s="62"/>
      <c r="FK640" s="62"/>
      <c r="FL640" s="76"/>
      <c r="FM640" s="76"/>
      <c r="FN640" s="76"/>
      <c r="FO640" s="76"/>
      <c r="FP640" s="76"/>
      <c r="FQ640" s="76"/>
      <c r="FR640" s="76"/>
      <c r="FS640" s="76"/>
      <c r="FT640" s="76"/>
      <c r="FU640" s="76"/>
      <c r="FV640" s="76"/>
      <c r="FW640" s="76"/>
      <c r="FX640" s="76"/>
      <c r="FY640" s="76"/>
      <c r="FZ640" s="76"/>
      <c r="GA640" s="76"/>
      <c r="GB640" s="76"/>
      <c r="GC640" s="62"/>
      <c r="GD640" s="62"/>
      <c r="GE640" s="62"/>
      <c r="GF640" s="62"/>
      <c r="GG640" s="62"/>
      <c r="GH640" s="62"/>
      <c r="GI640" s="62"/>
      <c r="GJ640" s="62"/>
      <c r="GK640" s="62"/>
      <c r="GL640" s="62"/>
      <c r="GM640" s="62"/>
      <c r="GN640" s="62"/>
      <c r="GO640" s="62"/>
      <c r="GP640" s="62"/>
      <c r="GQ640" s="62"/>
      <c r="GR640" s="62"/>
      <c r="GS640" s="62"/>
      <c r="GT640" s="62"/>
      <c r="GU640" s="62"/>
      <c r="GV640" s="62"/>
      <c r="GW640" s="62"/>
      <c r="GX640" s="62"/>
      <c r="GY640" s="62"/>
      <c r="GZ640" s="62"/>
      <c r="HA640" s="62"/>
      <c r="HB640" s="62"/>
      <c r="HC640" s="62"/>
      <c r="HD640" s="62"/>
      <c r="HE640" s="62"/>
      <c r="HF640" s="62"/>
      <c r="HG640" s="62"/>
      <c r="HH640" s="62"/>
      <c r="HI640" s="62"/>
      <c r="HJ640" s="62"/>
      <c r="HK640" s="62"/>
      <c r="HL640" s="62"/>
      <c r="HM640" s="62"/>
      <c r="HN640" s="62"/>
      <c r="HO640" s="62"/>
      <c r="HP640" s="62"/>
      <c r="HQ640" s="62"/>
      <c r="HR640" s="62"/>
    </row>
    <row r="641" spans="32:226" s="43" customFormat="1">
      <c r="AF641" s="54"/>
      <c r="AS641" s="62"/>
      <c r="AT641" s="62"/>
      <c r="AU641" s="62"/>
      <c r="AV641" s="62"/>
      <c r="AW641" s="62"/>
      <c r="AX641" s="62"/>
      <c r="AY641" s="62"/>
      <c r="AZ641" s="62"/>
      <c r="BA641" s="62"/>
      <c r="BB641" s="62"/>
      <c r="BC641" s="62"/>
      <c r="BD641" s="62"/>
      <c r="BE641" s="62"/>
      <c r="BF641" s="62"/>
      <c r="BG641" s="62"/>
      <c r="BH641" s="62"/>
      <c r="BI641" s="62"/>
      <c r="BJ641" s="62"/>
      <c r="BK641" s="62"/>
      <c r="BL641" s="62"/>
      <c r="BM641" s="62"/>
      <c r="BN641" s="62"/>
      <c r="BO641" s="62"/>
      <c r="BP641" s="62"/>
      <c r="BQ641" s="62"/>
      <c r="BR641" s="62"/>
      <c r="BS641" s="62"/>
      <c r="BT641" s="62"/>
      <c r="BU641" s="62"/>
      <c r="BV641" s="62"/>
      <c r="BW641" s="62"/>
      <c r="BX641" s="62"/>
      <c r="BY641" s="62"/>
      <c r="BZ641" s="62"/>
      <c r="CA641" s="62"/>
      <c r="CB641" s="62"/>
      <c r="CC641" s="62"/>
      <c r="CD641" s="62"/>
      <c r="CE641" s="62"/>
      <c r="CF641" s="62"/>
      <c r="CG641" s="62"/>
      <c r="CH641" s="62"/>
      <c r="CI641" s="62"/>
      <c r="CJ641" s="62"/>
      <c r="CK641" s="62"/>
      <c r="CL641" s="62"/>
      <c r="CM641" s="62"/>
      <c r="CN641" s="62"/>
      <c r="CO641" s="62"/>
      <c r="CP641" s="62"/>
      <c r="CQ641" s="62"/>
      <c r="CR641" s="62"/>
      <c r="CS641" s="62"/>
      <c r="CT641" s="62"/>
      <c r="CU641" s="62"/>
      <c r="CV641" s="62"/>
      <c r="CW641" s="62"/>
      <c r="CX641" s="62"/>
      <c r="CY641" s="62"/>
      <c r="CZ641" s="62"/>
      <c r="DA641" s="62"/>
      <c r="DB641" s="62"/>
      <c r="DC641" s="62"/>
      <c r="DD641" s="62"/>
      <c r="DE641" s="62"/>
      <c r="DF641" s="62"/>
      <c r="DG641" s="62"/>
      <c r="DH641" s="62"/>
      <c r="DI641" s="62"/>
      <c r="DJ641" s="62"/>
      <c r="DK641" s="62"/>
      <c r="DL641" s="62"/>
      <c r="DM641" s="62"/>
      <c r="DN641" s="62"/>
      <c r="DO641" s="62"/>
      <c r="DP641" s="62"/>
      <c r="DQ641" s="62"/>
      <c r="DR641" s="62"/>
      <c r="DS641" s="62"/>
      <c r="DT641" s="62"/>
      <c r="DU641" s="62"/>
      <c r="DV641" s="62"/>
      <c r="DW641" s="62"/>
      <c r="DX641" s="62"/>
      <c r="DY641" s="62"/>
      <c r="DZ641" s="62"/>
      <c r="EA641" s="62"/>
      <c r="EB641" s="62"/>
      <c r="EC641" s="62"/>
      <c r="ED641" s="62"/>
      <c r="EE641" s="62"/>
      <c r="EF641" s="62"/>
      <c r="EG641" s="62"/>
      <c r="EH641" s="62"/>
      <c r="EI641" s="62"/>
      <c r="EJ641" s="62"/>
      <c r="EK641" s="62">
        <v>0</v>
      </c>
      <c r="EL641" s="62">
        <v>0</v>
      </c>
      <c r="EM641" s="62">
        <v>0</v>
      </c>
      <c r="EN641" s="62">
        <v>0</v>
      </c>
      <c r="EO641" s="62">
        <v>0</v>
      </c>
      <c r="EP641" s="62"/>
      <c r="EQ641" s="62"/>
      <c r="ER641" s="62"/>
      <c r="ES641" s="62"/>
      <c r="ET641" s="62"/>
      <c r="EU641" s="62"/>
      <c r="EV641" s="62"/>
      <c r="EW641" s="62"/>
      <c r="EX641" s="62"/>
      <c r="EY641" s="62"/>
      <c r="EZ641" s="62"/>
      <c r="FA641" s="62"/>
      <c r="FB641" s="62"/>
      <c r="FC641" s="62"/>
      <c r="FD641" s="62"/>
      <c r="FE641" s="62"/>
      <c r="FF641" s="62"/>
      <c r="FG641" s="62"/>
      <c r="FH641" s="62"/>
      <c r="FI641" s="62"/>
      <c r="FJ641" s="62"/>
      <c r="FK641" s="62"/>
      <c r="FL641" s="76"/>
      <c r="FM641" s="76"/>
      <c r="FN641" s="76"/>
      <c r="FO641" s="76"/>
      <c r="FP641" s="76"/>
      <c r="FQ641" s="76"/>
      <c r="FR641" s="76"/>
      <c r="FS641" s="76"/>
      <c r="FT641" s="76"/>
      <c r="FU641" s="76"/>
      <c r="FV641" s="76"/>
      <c r="FW641" s="76"/>
      <c r="FX641" s="76"/>
      <c r="FY641" s="76"/>
      <c r="FZ641" s="76"/>
      <c r="GA641" s="76"/>
      <c r="GB641" s="76"/>
      <c r="GC641" s="62"/>
      <c r="GD641" s="62"/>
      <c r="GE641" s="62"/>
      <c r="GF641" s="62"/>
      <c r="GG641" s="62"/>
      <c r="GH641" s="62"/>
      <c r="GI641" s="62"/>
      <c r="GJ641" s="62"/>
      <c r="GK641" s="62"/>
      <c r="GL641" s="62"/>
      <c r="GM641" s="62"/>
      <c r="GN641" s="62"/>
      <c r="GO641" s="62"/>
      <c r="GP641" s="62"/>
      <c r="GQ641" s="62"/>
      <c r="GR641" s="62"/>
      <c r="GS641" s="62"/>
      <c r="GT641" s="62"/>
      <c r="GU641" s="62"/>
      <c r="GV641" s="62"/>
      <c r="GW641" s="62"/>
      <c r="GX641" s="62"/>
      <c r="GY641" s="62"/>
      <c r="GZ641" s="62"/>
      <c r="HA641" s="62"/>
      <c r="HB641" s="62"/>
      <c r="HC641" s="62"/>
      <c r="HD641" s="62"/>
      <c r="HE641" s="62"/>
      <c r="HF641" s="62"/>
      <c r="HG641" s="62"/>
      <c r="HH641" s="62"/>
      <c r="HI641" s="62"/>
      <c r="HJ641" s="62"/>
      <c r="HK641" s="62"/>
      <c r="HL641" s="62"/>
      <c r="HM641" s="62"/>
      <c r="HN641" s="62"/>
      <c r="HO641" s="62"/>
      <c r="HP641" s="62"/>
      <c r="HQ641" s="62"/>
      <c r="HR641" s="62"/>
    </row>
    <row r="642" spans="32:226" s="43" customFormat="1">
      <c r="AF642" s="54"/>
      <c r="AS642" s="62"/>
      <c r="AT642" s="62"/>
      <c r="AU642" s="62"/>
      <c r="AV642" s="62"/>
      <c r="AW642" s="62"/>
      <c r="AX642" s="62"/>
      <c r="AY642" s="62"/>
      <c r="AZ642" s="62"/>
      <c r="BA642" s="62"/>
      <c r="BB642" s="62"/>
      <c r="BC642" s="62"/>
      <c r="BD642" s="62"/>
      <c r="BE642" s="62"/>
      <c r="BF642" s="62"/>
      <c r="BG642" s="62"/>
      <c r="BH642" s="62"/>
      <c r="BI642" s="62"/>
      <c r="BJ642" s="62"/>
      <c r="BK642" s="62"/>
      <c r="BL642" s="62"/>
      <c r="BM642" s="62"/>
      <c r="BN642" s="62"/>
      <c r="BO642" s="62"/>
      <c r="BP642" s="62"/>
      <c r="BQ642" s="62"/>
      <c r="BR642" s="62"/>
      <c r="BS642" s="62"/>
      <c r="BT642" s="62"/>
      <c r="BU642" s="62"/>
      <c r="BV642" s="62"/>
      <c r="BW642" s="62"/>
      <c r="BX642" s="62"/>
      <c r="BY642" s="62"/>
      <c r="BZ642" s="62"/>
      <c r="CA642" s="62"/>
      <c r="CB642" s="62"/>
      <c r="CC642" s="62"/>
      <c r="CD642" s="62"/>
      <c r="CE642" s="62"/>
      <c r="CF642" s="62"/>
      <c r="CG642" s="62"/>
      <c r="CH642" s="62"/>
      <c r="CI642" s="62"/>
      <c r="CJ642" s="62"/>
      <c r="CK642" s="62"/>
      <c r="CL642" s="62"/>
      <c r="CM642" s="62"/>
      <c r="CN642" s="62"/>
      <c r="CO642" s="62"/>
      <c r="CP642" s="62"/>
      <c r="CQ642" s="62"/>
      <c r="CR642" s="62"/>
      <c r="CS642" s="62"/>
      <c r="CT642" s="62"/>
      <c r="CU642" s="62"/>
      <c r="CV642" s="62"/>
      <c r="CW642" s="62"/>
      <c r="CX642" s="62"/>
      <c r="CY642" s="62"/>
      <c r="CZ642" s="62"/>
      <c r="DA642" s="62"/>
      <c r="DB642" s="62"/>
      <c r="DC642" s="62"/>
      <c r="DD642" s="62"/>
      <c r="DE642" s="62"/>
      <c r="DF642" s="62"/>
      <c r="DG642" s="62"/>
      <c r="DH642" s="62"/>
      <c r="DI642" s="62"/>
      <c r="DJ642" s="62"/>
      <c r="DK642" s="62"/>
      <c r="DL642" s="62"/>
      <c r="DM642" s="62"/>
      <c r="DN642" s="62"/>
      <c r="DO642" s="62"/>
      <c r="DP642" s="62"/>
      <c r="DQ642" s="62"/>
      <c r="DR642" s="62"/>
      <c r="DS642" s="62"/>
      <c r="DT642" s="62"/>
      <c r="DU642" s="62"/>
      <c r="DV642" s="62"/>
      <c r="DW642" s="62"/>
      <c r="DX642" s="62"/>
      <c r="DY642" s="62"/>
      <c r="DZ642" s="62"/>
      <c r="EA642" s="62"/>
      <c r="EB642" s="62"/>
      <c r="EC642" s="62"/>
      <c r="ED642" s="62"/>
      <c r="EE642" s="62"/>
      <c r="EF642" s="62"/>
      <c r="EG642" s="62"/>
      <c r="EH642" s="62"/>
      <c r="EI642" s="62"/>
      <c r="EJ642" s="62"/>
      <c r="EK642" s="62">
        <v>0</v>
      </c>
      <c r="EL642" s="62">
        <v>0</v>
      </c>
      <c r="EM642" s="62">
        <v>0</v>
      </c>
      <c r="EN642" s="62">
        <v>0</v>
      </c>
      <c r="EO642" s="62">
        <v>0</v>
      </c>
      <c r="EP642" s="62"/>
      <c r="EQ642" s="62"/>
      <c r="ER642" s="62"/>
      <c r="ES642" s="62"/>
      <c r="ET642" s="62"/>
      <c r="EU642" s="62"/>
      <c r="EV642" s="62"/>
      <c r="EW642" s="62"/>
      <c r="EX642" s="62"/>
      <c r="EY642" s="62"/>
      <c r="EZ642" s="62"/>
      <c r="FA642" s="62"/>
      <c r="FB642" s="62"/>
      <c r="FC642" s="62"/>
      <c r="FD642" s="62"/>
      <c r="FE642" s="62"/>
      <c r="FF642" s="62"/>
      <c r="FG642" s="62"/>
      <c r="FH642" s="62"/>
      <c r="FI642" s="62"/>
      <c r="FJ642" s="62"/>
      <c r="FK642" s="62"/>
      <c r="FL642" s="76"/>
      <c r="FM642" s="76"/>
      <c r="FN642" s="76"/>
      <c r="FO642" s="76"/>
      <c r="FP642" s="76"/>
      <c r="FQ642" s="76"/>
      <c r="FR642" s="76"/>
      <c r="FS642" s="76"/>
      <c r="FT642" s="76"/>
      <c r="FU642" s="76"/>
      <c r="FV642" s="76"/>
      <c r="FW642" s="76"/>
      <c r="FX642" s="76"/>
      <c r="FY642" s="76"/>
      <c r="FZ642" s="76"/>
      <c r="GA642" s="76"/>
      <c r="GB642" s="76"/>
      <c r="GC642" s="62"/>
      <c r="GD642" s="62"/>
      <c r="GE642" s="62"/>
      <c r="GF642" s="62"/>
      <c r="GG642" s="62"/>
      <c r="GH642" s="62"/>
      <c r="GI642" s="62"/>
      <c r="GJ642" s="62"/>
      <c r="GK642" s="62"/>
      <c r="GL642" s="62"/>
      <c r="GM642" s="62"/>
      <c r="GN642" s="62"/>
      <c r="GO642" s="62"/>
      <c r="GP642" s="62"/>
      <c r="GQ642" s="62"/>
      <c r="GR642" s="62"/>
      <c r="GS642" s="62"/>
      <c r="GT642" s="62"/>
      <c r="GU642" s="62"/>
      <c r="GV642" s="62"/>
      <c r="GW642" s="62"/>
      <c r="GX642" s="62"/>
      <c r="GY642" s="62"/>
      <c r="GZ642" s="62"/>
      <c r="HA642" s="62"/>
      <c r="HB642" s="62"/>
      <c r="HC642" s="62"/>
      <c r="HD642" s="62"/>
      <c r="HE642" s="62"/>
      <c r="HF642" s="62"/>
      <c r="HG642" s="62"/>
      <c r="HH642" s="62"/>
      <c r="HI642" s="62"/>
      <c r="HJ642" s="62"/>
      <c r="HK642" s="62"/>
      <c r="HL642" s="62"/>
      <c r="HM642" s="62"/>
      <c r="HN642" s="62"/>
      <c r="HO642" s="62"/>
      <c r="HP642" s="62"/>
      <c r="HQ642" s="62"/>
      <c r="HR642" s="62"/>
    </row>
    <row r="643" spans="32:226" s="43" customFormat="1">
      <c r="AF643" s="54"/>
      <c r="AS643" s="62"/>
      <c r="AT643" s="62"/>
      <c r="AU643" s="62"/>
      <c r="AV643" s="62"/>
      <c r="AW643" s="62"/>
      <c r="AX643" s="62"/>
      <c r="AY643" s="62"/>
      <c r="AZ643" s="62"/>
      <c r="BA643" s="62"/>
      <c r="BB643" s="62"/>
      <c r="BC643" s="62"/>
      <c r="BD643" s="62"/>
      <c r="BE643" s="62"/>
      <c r="BF643" s="62"/>
      <c r="BG643" s="62"/>
      <c r="BH643" s="62"/>
      <c r="BI643" s="62"/>
      <c r="BJ643" s="62"/>
      <c r="BK643" s="62"/>
      <c r="BL643" s="62"/>
      <c r="BM643" s="62"/>
      <c r="BN643" s="62"/>
      <c r="BO643" s="62"/>
      <c r="BP643" s="62"/>
      <c r="BQ643" s="62"/>
      <c r="BR643" s="62"/>
      <c r="BS643" s="62"/>
      <c r="BT643" s="62"/>
      <c r="BU643" s="62"/>
      <c r="BV643" s="62"/>
      <c r="BW643" s="62"/>
      <c r="BX643" s="62"/>
      <c r="BY643" s="62"/>
      <c r="BZ643" s="62"/>
      <c r="CA643" s="62"/>
      <c r="CB643" s="62"/>
      <c r="CC643" s="62"/>
      <c r="CD643" s="62"/>
      <c r="CE643" s="62"/>
      <c r="CF643" s="62"/>
      <c r="CG643" s="62"/>
      <c r="CH643" s="62"/>
      <c r="CI643" s="62"/>
      <c r="CJ643" s="62"/>
      <c r="CK643" s="62"/>
      <c r="CL643" s="62"/>
      <c r="CM643" s="62"/>
      <c r="CN643" s="62"/>
      <c r="CO643" s="62"/>
      <c r="CP643" s="62"/>
      <c r="CQ643" s="62"/>
      <c r="CR643" s="62"/>
      <c r="CS643" s="62"/>
      <c r="CT643" s="62"/>
      <c r="CU643" s="62"/>
      <c r="CV643" s="62"/>
      <c r="CW643" s="62"/>
      <c r="CX643" s="62"/>
      <c r="CY643" s="62"/>
      <c r="CZ643" s="62"/>
      <c r="DA643" s="62"/>
      <c r="DB643" s="62"/>
      <c r="DC643" s="62"/>
      <c r="DD643" s="62"/>
      <c r="DE643" s="62"/>
      <c r="DF643" s="62"/>
      <c r="DG643" s="62"/>
      <c r="DH643" s="62"/>
      <c r="DI643" s="62"/>
      <c r="DJ643" s="62"/>
      <c r="DK643" s="62"/>
      <c r="DL643" s="62"/>
      <c r="DM643" s="62"/>
      <c r="DN643" s="62"/>
      <c r="DO643" s="62"/>
      <c r="DP643" s="62"/>
      <c r="DQ643" s="62"/>
      <c r="DR643" s="62"/>
      <c r="DS643" s="62"/>
      <c r="DT643" s="62"/>
      <c r="DU643" s="62"/>
      <c r="DV643" s="62"/>
      <c r="DW643" s="62"/>
      <c r="DX643" s="62"/>
      <c r="DY643" s="62"/>
      <c r="DZ643" s="62"/>
      <c r="EA643" s="62"/>
      <c r="EB643" s="62"/>
      <c r="EC643" s="62"/>
      <c r="ED643" s="62"/>
      <c r="EE643" s="62"/>
      <c r="EF643" s="62"/>
      <c r="EG643" s="62"/>
      <c r="EH643" s="62"/>
      <c r="EI643" s="62"/>
      <c r="EJ643" s="62"/>
      <c r="EK643" s="62">
        <v>0</v>
      </c>
      <c r="EL643" s="62">
        <v>0</v>
      </c>
      <c r="EM643" s="62">
        <v>0</v>
      </c>
      <c r="EN643" s="62">
        <v>0</v>
      </c>
      <c r="EO643" s="62">
        <v>0</v>
      </c>
      <c r="EP643" s="62"/>
      <c r="EQ643" s="62"/>
      <c r="ER643" s="62"/>
      <c r="ES643" s="62"/>
      <c r="ET643" s="62"/>
      <c r="EU643" s="62"/>
      <c r="EV643" s="62"/>
      <c r="EW643" s="62"/>
      <c r="EX643" s="62"/>
      <c r="EY643" s="62"/>
      <c r="EZ643" s="62"/>
      <c r="FA643" s="62"/>
      <c r="FB643" s="62"/>
      <c r="FC643" s="62"/>
      <c r="FD643" s="62"/>
      <c r="FE643" s="62"/>
      <c r="FF643" s="62"/>
      <c r="FG643" s="62"/>
      <c r="FH643" s="62"/>
      <c r="FI643" s="62"/>
      <c r="FJ643" s="62"/>
      <c r="FK643" s="62"/>
      <c r="FL643" s="76"/>
      <c r="FM643" s="76"/>
      <c r="FN643" s="76"/>
      <c r="FO643" s="76"/>
      <c r="FP643" s="76"/>
      <c r="FQ643" s="76"/>
      <c r="FR643" s="76"/>
      <c r="FS643" s="76"/>
      <c r="FT643" s="76"/>
      <c r="FU643" s="76"/>
      <c r="FV643" s="76"/>
      <c r="FW643" s="76"/>
      <c r="FX643" s="76"/>
      <c r="FY643" s="76"/>
      <c r="FZ643" s="76"/>
      <c r="GA643" s="76"/>
      <c r="GB643" s="76"/>
      <c r="GC643" s="62"/>
      <c r="GD643" s="62"/>
      <c r="GE643" s="62"/>
      <c r="GF643" s="62"/>
      <c r="GG643" s="62"/>
      <c r="GH643" s="62"/>
      <c r="GI643" s="62"/>
      <c r="GJ643" s="62"/>
      <c r="GK643" s="62"/>
      <c r="GL643" s="62"/>
      <c r="GM643" s="62"/>
      <c r="GN643" s="62"/>
      <c r="GO643" s="62"/>
      <c r="GP643" s="62"/>
      <c r="GQ643" s="62"/>
      <c r="GR643" s="62"/>
      <c r="GS643" s="62"/>
      <c r="GT643" s="62"/>
      <c r="GU643" s="62"/>
      <c r="GV643" s="62"/>
      <c r="GW643" s="62"/>
      <c r="GX643" s="62"/>
      <c r="GY643" s="62"/>
      <c r="GZ643" s="62"/>
      <c r="HA643" s="62"/>
      <c r="HB643" s="62"/>
      <c r="HC643" s="62"/>
      <c r="HD643" s="62"/>
      <c r="HE643" s="62"/>
      <c r="HF643" s="62"/>
      <c r="HG643" s="62"/>
      <c r="HH643" s="62"/>
      <c r="HI643" s="62"/>
      <c r="HJ643" s="62"/>
      <c r="HK643" s="62"/>
      <c r="HL643" s="62"/>
      <c r="HM643" s="62"/>
      <c r="HN643" s="62"/>
      <c r="HO643" s="62"/>
      <c r="HP643" s="62"/>
      <c r="HQ643" s="62"/>
      <c r="HR643" s="62"/>
    </row>
    <row r="644" spans="32:226" s="43" customFormat="1">
      <c r="AF644" s="54"/>
      <c r="AS644" s="62"/>
      <c r="AT644" s="62"/>
      <c r="AU644" s="62"/>
      <c r="AV644" s="62"/>
      <c r="AW644" s="62"/>
      <c r="AX644" s="62"/>
      <c r="AY644" s="62"/>
      <c r="AZ644" s="62"/>
      <c r="BA644" s="62"/>
      <c r="BB644" s="62"/>
      <c r="BC644" s="62"/>
      <c r="BD644" s="62"/>
      <c r="BE644" s="62"/>
      <c r="BF644" s="62"/>
      <c r="BG644" s="62"/>
      <c r="BH644" s="62"/>
      <c r="BI644" s="62"/>
      <c r="BJ644" s="62"/>
      <c r="BK644" s="62"/>
      <c r="BL644" s="62"/>
      <c r="BM644" s="62"/>
      <c r="BN644" s="62"/>
      <c r="BO644" s="62"/>
      <c r="BP644" s="62"/>
      <c r="BQ644" s="62"/>
      <c r="BR644" s="62"/>
      <c r="BS644" s="62"/>
      <c r="BT644" s="62"/>
      <c r="BU644" s="62"/>
      <c r="BV644" s="62"/>
      <c r="BW644" s="62"/>
      <c r="BX644" s="62"/>
      <c r="BY644" s="62"/>
      <c r="BZ644" s="62"/>
      <c r="CA644" s="62"/>
      <c r="CB644" s="62"/>
      <c r="CC644" s="62"/>
      <c r="CD644" s="62"/>
      <c r="CE644" s="62"/>
      <c r="CF644" s="62"/>
      <c r="CG644" s="62"/>
      <c r="CH644" s="62"/>
      <c r="CI644" s="62"/>
      <c r="CJ644" s="62"/>
      <c r="CK644" s="62"/>
      <c r="CL644" s="62"/>
      <c r="CM644" s="62"/>
      <c r="CN644" s="62"/>
      <c r="CO644" s="62"/>
      <c r="CP644" s="62"/>
      <c r="CQ644" s="62"/>
      <c r="CR644" s="62"/>
      <c r="CS644" s="62"/>
      <c r="CT644" s="62"/>
      <c r="CU644" s="62"/>
      <c r="CV644" s="62"/>
      <c r="CW644" s="62"/>
      <c r="CX644" s="62"/>
      <c r="CY644" s="62"/>
      <c r="CZ644" s="62"/>
      <c r="DA644" s="62"/>
      <c r="DB644" s="62"/>
      <c r="DC644" s="62"/>
      <c r="DD644" s="62"/>
      <c r="DE644" s="62"/>
      <c r="DF644" s="62"/>
      <c r="DG644" s="62"/>
      <c r="DH644" s="62"/>
      <c r="DI644" s="62"/>
      <c r="DJ644" s="62"/>
      <c r="DK644" s="62"/>
      <c r="DL644" s="62"/>
      <c r="DM644" s="62"/>
      <c r="DN644" s="62"/>
      <c r="DO644" s="62"/>
      <c r="DP644" s="62"/>
      <c r="DQ644" s="62"/>
      <c r="DR644" s="62"/>
      <c r="DS644" s="62"/>
      <c r="DT644" s="62"/>
      <c r="DU644" s="62"/>
      <c r="DV644" s="62"/>
      <c r="DW644" s="62"/>
      <c r="DX644" s="62"/>
      <c r="DY644" s="62"/>
      <c r="DZ644" s="62"/>
      <c r="EA644" s="62"/>
      <c r="EB644" s="62"/>
      <c r="EC644" s="62"/>
      <c r="ED644" s="62"/>
      <c r="EE644" s="62"/>
      <c r="EF644" s="62"/>
      <c r="EG644" s="62"/>
      <c r="EH644" s="62"/>
      <c r="EI644" s="62"/>
      <c r="EJ644" s="62"/>
      <c r="EK644" s="62">
        <v>0</v>
      </c>
      <c r="EL644" s="62">
        <v>0</v>
      </c>
      <c r="EM644" s="62">
        <v>0</v>
      </c>
      <c r="EN644" s="62">
        <v>0</v>
      </c>
      <c r="EO644" s="62">
        <v>0</v>
      </c>
      <c r="EP644" s="62"/>
      <c r="EQ644" s="62"/>
      <c r="ER644" s="62"/>
      <c r="ES644" s="62"/>
      <c r="ET644" s="62"/>
      <c r="EU644" s="62"/>
      <c r="EV644" s="62"/>
      <c r="EW644" s="62"/>
      <c r="EX644" s="62"/>
      <c r="EY644" s="62"/>
      <c r="EZ644" s="62"/>
      <c r="FA644" s="62"/>
      <c r="FB644" s="62"/>
      <c r="FC644" s="62"/>
      <c r="FD644" s="62"/>
      <c r="FE644" s="62"/>
      <c r="FF644" s="62"/>
      <c r="FG644" s="62"/>
      <c r="FH644" s="62"/>
      <c r="FI644" s="62"/>
      <c r="FJ644" s="62"/>
      <c r="FK644" s="62"/>
      <c r="FL644" s="76"/>
      <c r="FM644" s="76"/>
      <c r="FN644" s="76"/>
      <c r="FO644" s="76"/>
      <c r="FP644" s="76"/>
      <c r="FQ644" s="76"/>
      <c r="FR644" s="76"/>
      <c r="FS644" s="76"/>
      <c r="FT644" s="76"/>
      <c r="FU644" s="76"/>
      <c r="FV644" s="76"/>
      <c r="FW644" s="76"/>
      <c r="FX644" s="76"/>
      <c r="FY644" s="76"/>
      <c r="FZ644" s="76"/>
      <c r="GA644" s="76"/>
      <c r="GB644" s="76"/>
      <c r="GC644" s="62"/>
      <c r="GD644" s="62"/>
      <c r="GE644" s="62"/>
      <c r="GF644" s="62"/>
      <c r="GG644" s="62"/>
      <c r="GH644" s="62"/>
      <c r="GI644" s="62"/>
      <c r="GJ644" s="62"/>
      <c r="GK644" s="62"/>
      <c r="GL644" s="62"/>
      <c r="GM644" s="62"/>
      <c r="GN644" s="62"/>
      <c r="GO644" s="62"/>
      <c r="GP644" s="62"/>
      <c r="GQ644" s="62"/>
      <c r="GR644" s="62"/>
      <c r="GS644" s="62"/>
      <c r="GT644" s="62"/>
      <c r="GU644" s="62"/>
      <c r="GV644" s="62"/>
      <c r="GW644" s="62"/>
      <c r="GX644" s="62"/>
      <c r="GY644" s="62"/>
      <c r="GZ644" s="62"/>
      <c r="HA644" s="62"/>
      <c r="HB644" s="62"/>
      <c r="HC644" s="62"/>
      <c r="HD644" s="62"/>
      <c r="HE644" s="62"/>
      <c r="HF644" s="62"/>
      <c r="HG644" s="62"/>
      <c r="HH644" s="62"/>
      <c r="HI644" s="62"/>
      <c r="HJ644" s="62"/>
      <c r="HK644" s="62"/>
      <c r="HL644" s="62"/>
      <c r="HM644" s="62"/>
      <c r="HN644" s="62"/>
      <c r="HO644" s="62"/>
      <c r="HP644" s="62"/>
      <c r="HQ644" s="62"/>
      <c r="HR644" s="62"/>
    </row>
    <row r="645" spans="32:226" s="43" customFormat="1">
      <c r="AF645" s="54"/>
      <c r="AS645" s="62"/>
      <c r="AT645" s="62"/>
      <c r="AU645" s="62"/>
      <c r="AV645" s="62"/>
      <c r="AW645" s="62"/>
      <c r="AX645" s="62"/>
      <c r="AY645" s="62"/>
      <c r="AZ645" s="62"/>
      <c r="BA645" s="62"/>
      <c r="BB645" s="62"/>
      <c r="BC645" s="62"/>
      <c r="BD645" s="62"/>
      <c r="BE645" s="62"/>
      <c r="BF645" s="62"/>
      <c r="BG645" s="62"/>
      <c r="BH645" s="62"/>
      <c r="BI645" s="62"/>
      <c r="BJ645" s="62"/>
      <c r="BK645" s="62"/>
      <c r="BL645" s="62"/>
      <c r="BM645" s="62"/>
      <c r="BN645" s="62"/>
      <c r="BO645" s="62"/>
      <c r="BP645" s="62"/>
      <c r="BQ645" s="62"/>
      <c r="BR645" s="62"/>
      <c r="BS645" s="62"/>
      <c r="BT645" s="62"/>
      <c r="BU645" s="62"/>
      <c r="BV645" s="62"/>
      <c r="BW645" s="62"/>
      <c r="BX645" s="62"/>
      <c r="BY645" s="62"/>
      <c r="BZ645" s="62"/>
      <c r="CA645" s="62"/>
      <c r="CB645" s="62"/>
      <c r="CC645" s="62"/>
      <c r="CD645" s="62"/>
      <c r="CE645" s="62"/>
      <c r="CF645" s="62"/>
      <c r="CG645" s="62"/>
      <c r="CH645" s="62"/>
      <c r="CI645" s="62"/>
      <c r="CJ645" s="62"/>
      <c r="CK645" s="62"/>
      <c r="CL645" s="62"/>
      <c r="CM645" s="62"/>
      <c r="CN645" s="62"/>
      <c r="CO645" s="62"/>
      <c r="CP645" s="62"/>
      <c r="CQ645" s="62"/>
      <c r="CR645" s="62"/>
      <c r="CS645" s="62"/>
      <c r="CT645" s="62"/>
      <c r="CU645" s="62"/>
      <c r="CV645" s="62"/>
      <c r="CW645" s="62"/>
      <c r="CX645" s="62"/>
      <c r="CY645" s="62"/>
      <c r="CZ645" s="62"/>
      <c r="DA645" s="62"/>
      <c r="DB645" s="62"/>
      <c r="DC645" s="62"/>
      <c r="DD645" s="62"/>
      <c r="DE645" s="62"/>
      <c r="DF645" s="62"/>
      <c r="DG645" s="62"/>
      <c r="DH645" s="62"/>
      <c r="DI645" s="62"/>
      <c r="DJ645" s="62"/>
      <c r="DK645" s="62"/>
      <c r="DL645" s="62"/>
      <c r="DM645" s="62"/>
      <c r="DN645" s="62"/>
      <c r="DO645" s="62"/>
      <c r="DP645" s="62"/>
      <c r="DQ645" s="62"/>
      <c r="DR645" s="62"/>
      <c r="DS645" s="62"/>
      <c r="DT645" s="62"/>
      <c r="DU645" s="62"/>
      <c r="DV645" s="62"/>
      <c r="DW645" s="62"/>
      <c r="DX645" s="62"/>
      <c r="DY645" s="62"/>
      <c r="DZ645" s="62"/>
      <c r="EA645" s="62"/>
      <c r="EB645" s="62"/>
      <c r="EC645" s="62"/>
      <c r="ED645" s="62"/>
      <c r="EE645" s="62"/>
      <c r="EF645" s="62"/>
      <c r="EG645" s="62"/>
      <c r="EH645" s="62"/>
      <c r="EI645" s="62"/>
      <c r="EJ645" s="62"/>
      <c r="EK645" s="62">
        <v>0</v>
      </c>
      <c r="EL645" s="62">
        <v>0</v>
      </c>
      <c r="EM645" s="62">
        <v>0</v>
      </c>
      <c r="EN645" s="62">
        <v>0</v>
      </c>
      <c r="EO645" s="62">
        <v>0</v>
      </c>
      <c r="EP645" s="62"/>
      <c r="EQ645" s="62"/>
      <c r="ER645" s="62"/>
      <c r="ES645" s="62"/>
      <c r="ET645" s="62"/>
      <c r="EU645" s="62"/>
      <c r="EV645" s="62"/>
      <c r="EW645" s="62"/>
      <c r="EX645" s="62"/>
      <c r="EY645" s="62"/>
      <c r="EZ645" s="62"/>
      <c r="FA645" s="62"/>
      <c r="FB645" s="62"/>
      <c r="FC645" s="62"/>
      <c r="FD645" s="62"/>
      <c r="FE645" s="62"/>
      <c r="FF645" s="62"/>
      <c r="FG645" s="62"/>
      <c r="FH645" s="62"/>
      <c r="FI645" s="62"/>
      <c r="FJ645" s="62"/>
      <c r="FK645" s="62"/>
      <c r="FL645" s="76"/>
      <c r="FM645" s="76"/>
      <c r="FN645" s="76"/>
      <c r="FO645" s="76"/>
      <c r="FP645" s="76"/>
      <c r="FQ645" s="76"/>
      <c r="FR645" s="76"/>
      <c r="FS645" s="76"/>
      <c r="FT645" s="76"/>
      <c r="FU645" s="76"/>
      <c r="FV645" s="76"/>
      <c r="FW645" s="76"/>
      <c r="FX645" s="76"/>
      <c r="FY645" s="76"/>
      <c r="FZ645" s="76"/>
      <c r="GA645" s="76"/>
      <c r="GB645" s="76"/>
      <c r="GC645" s="62"/>
      <c r="GD645" s="62"/>
      <c r="GE645" s="62"/>
      <c r="GF645" s="62"/>
      <c r="GG645" s="62"/>
      <c r="GH645" s="62"/>
      <c r="GI645" s="62"/>
      <c r="GJ645" s="62"/>
      <c r="GK645" s="62"/>
      <c r="GL645" s="62"/>
      <c r="GM645" s="62"/>
      <c r="GN645" s="62"/>
      <c r="GO645" s="62"/>
      <c r="GP645" s="62"/>
      <c r="GQ645" s="62"/>
      <c r="GR645" s="62"/>
      <c r="GS645" s="62"/>
      <c r="GT645" s="62"/>
      <c r="GU645" s="62"/>
      <c r="GV645" s="62"/>
      <c r="GW645" s="62"/>
      <c r="GX645" s="62"/>
      <c r="GY645" s="62"/>
      <c r="GZ645" s="62"/>
      <c r="HA645" s="62"/>
      <c r="HB645" s="62"/>
      <c r="HC645" s="62"/>
      <c r="HD645" s="62"/>
      <c r="HE645" s="62"/>
      <c r="HF645" s="62"/>
      <c r="HG645" s="62"/>
      <c r="HH645" s="62"/>
      <c r="HI645" s="62"/>
      <c r="HJ645" s="62"/>
      <c r="HK645" s="62"/>
      <c r="HL645" s="62"/>
      <c r="HM645" s="62"/>
      <c r="HN645" s="62"/>
      <c r="HO645" s="62"/>
      <c r="HP645" s="62"/>
      <c r="HQ645" s="62"/>
      <c r="HR645" s="62"/>
    </row>
    <row r="646" spans="32:226" s="43" customFormat="1">
      <c r="AF646" s="54"/>
      <c r="AS646" s="62"/>
      <c r="AT646" s="62"/>
      <c r="AU646" s="62"/>
      <c r="AV646" s="62"/>
      <c r="AW646" s="62"/>
      <c r="AX646" s="62"/>
      <c r="AY646" s="62"/>
      <c r="AZ646" s="62"/>
      <c r="BA646" s="62"/>
      <c r="BB646" s="62"/>
      <c r="BC646" s="62"/>
      <c r="BD646" s="62"/>
      <c r="BE646" s="62"/>
      <c r="BF646" s="62"/>
      <c r="BG646" s="62"/>
      <c r="BH646" s="62"/>
      <c r="BI646" s="62"/>
      <c r="BJ646" s="62"/>
      <c r="BK646" s="62"/>
      <c r="BL646" s="62"/>
      <c r="BM646" s="62"/>
      <c r="BN646" s="62"/>
      <c r="BO646" s="62"/>
      <c r="BP646" s="62"/>
      <c r="BQ646" s="62"/>
      <c r="BR646" s="62"/>
      <c r="BS646" s="62"/>
      <c r="BT646" s="62"/>
      <c r="BU646" s="62"/>
      <c r="BV646" s="62"/>
      <c r="BW646" s="62"/>
      <c r="BX646" s="62"/>
      <c r="BY646" s="62"/>
      <c r="BZ646" s="62"/>
      <c r="CA646" s="62"/>
      <c r="CB646" s="62"/>
      <c r="CC646" s="62"/>
      <c r="CD646" s="62"/>
      <c r="CE646" s="62"/>
      <c r="CF646" s="62"/>
      <c r="CG646" s="62"/>
      <c r="CH646" s="62"/>
      <c r="CI646" s="62"/>
      <c r="CJ646" s="62"/>
      <c r="CK646" s="62"/>
      <c r="CL646" s="62"/>
      <c r="CM646" s="62"/>
      <c r="CN646" s="62"/>
      <c r="CO646" s="62"/>
      <c r="CP646" s="62"/>
      <c r="CQ646" s="62"/>
      <c r="CR646" s="62"/>
      <c r="CS646" s="62"/>
      <c r="CT646" s="62"/>
      <c r="CU646" s="62"/>
      <c r="CV646" s="62"/>
      <c r="CW646" s="62"/>
      <c r="CX646" s="62"/>
      <c r="CY646" s="62"/>
      <c r="CZ646" s="62"/>
      <c r="DA646" s="62"/>
      <c r="DB646" s="62"/>
      <c r="DC646" s="62"/>
      <c r="DD646" s="62"/>
      <c r="DE646" s="62"/>
      <c r="DF646" s="62"/>
      <c r="DG646" s="62"/>
      <c r="DH646" s="62"/>
      <c r="DI646" s="62"/>
      <c r="DJ646" s="62"/>
      <c r="DK646" s="62"/>
      <c r="DL646" s="62"/>
      <c r="DM646" s="62"/>
      <c r="DN646" s="62"/>
      <c r="DO646" s="62"/>
      <c r="DP646" s="62"/>
      <c r="DQ646" s="62"/>
      <c r="DR646" s="62"/>
      <c r="DS646" s="62"/>
      <c r="DT646" s="62"/>
      <c r="DU646" s="62"/>
      <c r="DV646" s="62"/>
      <c r="DW646" s="62"/>
      <c r="DX646" s="62"/>
      <c r="DY646" s="62"/>
      <c r="DZ646" s="62"/>
      <c r="EA646" s="62"/>
      <c r="EB646" s="62"/>
      <c r="EC646" s="62"/>
      <c r="ED646" s="62"/>
      <c r="EE646" s="62"/>
      <c r="EF646" s="62"/>
      <c r="EG646" s="62"/>
      <c r="EH646" s="62"/>
      <c r="EI646" s="62"/>
      <c r="EJ646" s="62"/>
      <c r="EK646" s="62">
        <v>0</v>
      </c>
      <c r="EL646" s="62">
        <v>0</v>
      </c>
      <c r="EM646" s="62">
        <v>0</v>
      </c>
      <c r="EN646" s="62">
        <v>0</v>
      </c>
      <c r="EO646" s="62">
        <v>0</v>
      </c>
      <c r="EP646" s="62"/>
      <c r="EQ646" s="62"/>
      <c r="ER646" s="62"/>
      <c r="ES646" s="62"/>
      <c r="ET646" s="62"/>
      <c r="EU646" s="62"/>
      <c r="EV646" s="62"/>
      <c r="EW646" s="62"/>
      <c r="EX646" s="62"/>
      <c r="EY646" s="62"/>
      <c r="EZ646" s="62"/>
      <c r="FA646" s="62"/>
      <c r="FB646" s="62"/>
      <c r="FC646" s="62"/>
      <c r="FD646" s="62"/>
      <c r="FE646" s="62"/>
      <c r="FF646" s="62"/>
      <c r="FG646" s="62"/>
      <c r="FH646" s="62"/>
      <c r="FI646" s="62"/>
      <c r="FJ646" s="62"/>
      <c r="FK646" s="62"/>
      <c r="FL646" s="76"/>
      <c r="FM646" s="76"/>
      <c r="FN646" s="76"/>
      <c r="FO646" s="76"/>
      <c r="FP646" s="76"/>
      <c r="FQ646" s="76"/>
      <c r="FR646" s="76"/>
      <c r="FS646" s="76"/>
      <c r="FT646" s="76"/>
      <c r="FU646" s="76"/>
      <c r="FV646" s="76"/>
      <c r="FW646" s="76"/>
      <c r="FX646" s="76"/>
      <c r="FY646" s="76"/>
      <c r="FZ646" s="76"/>
      <c r="GA646" s="76"/>
      <c r="GB646" s="76"/>
      <c r="GC646" s="62"/>
      <c r="GD646" s="62"/>
      <c r="GE646" s="62"/>
      <c r="GF646" s="62"/>
      <c r="GG646" s="62"/>
      <c r="GH646" s="62"/>
      <c r="GI646" s="62"/>
      <c r="GJ646" s="62"/>
      <c r="GK646" s="62"/>
      <c r="GL646" s="62"/>
      <c r="GM646" s="62"/>
      <c r="GN646" s="62"/>
      <c r="GO646" s="62"/>
      <c r="GP646" s="62"/>
      <c r="GQ646" s="62"/>
      <c r="GR646" s="62"/>
      <c r="GS646" s="62"/>
      <c r="GT646" s="62"/>
      <c r="GU646" s="62"/>
      <c r="GV646" s="62"/>
      <c r="GW646" s="62"/>
      <c r="GX646" s="62"/>
      <c r="GY646" s="62"/>
      <c r="GZ646" s="62"/>
      <c r="HA646" s="62"/>
      <c r="HB646" s="62"/>
      <c r="HC646" s="62"/>
      <c r="HD646" s="62"/>
      <c r="HE646" s="62"/>
      <c r="HF646" s="62"/>
      <c r="HG646" s="62"/>
      <c r="HH646" s="62"/>
      <c r="HI646" s="62"/>
      <c r="HJ646" s="62"/>
      <c r="HK646" s="62"/>
      <c r="HL646" s="62"/>
      <c r="HM646" s="62"/>
      <c r="HN646" s="62"/>
      <c r="HO646" s="62"/>
      <c r="HP646" s="62"/>
      <c r="HQ646" s="62"/>
      <c r="HR646" s="62"/>
    </row>
    <row r="647" spans="32:226" s="43" customFormat="1">
      <c r="AF647" s="54"/>
      <c r="AS647" s="62"/>
      <c r="AT647" s="62"/>
      <c r="AU647" s="62"/>
      <c r="AV647" s="62"/>
      <c r="AW647" s="62"/>
      <c r="AX647" s="62"/>
      <c r="AY647" s="62"/>
      <c r="AZ647" s="62"/>
      <c r="BA647" s="62"/>
      <c r="BB647" s="62"/>
      <c r="BC647" s="62"/>
      <c r="BD647" s="62"/>
      <c r="BE647" s="62"/>
      <c r="BF647" s="62"/>
      <c r="BG647" s="62"/>
      <c r="BH647" s="62"/>
      <c r="BI647" s="62"/>
      <c r="BJ647" s="62"/>
      <c r="BK647" s="62"/>
      <c r="BL647" s="62"/>
      <c r="BM647" s="62"/>
      <c r="BN647" s="62"/>
      <c r="BO647" s="62"/>
      <c r="BP647" s="62"/>
      <c r="BQ647" s="62"/>
      <c r="BR647" s="62"/>
      <c r="BS647" s="62"/>
      <c r="BT647" s="62"/>
      <c r="BU647" s="62"/>
      <c r="BV647" s="62"/>
      <c r="BW647" s="62"/>
      <c r="BX647" s="62"/>
      <c r="BY647" s="62"/>
      <c r="BZ647" s="62"/>
      <c r="CA647" s="62"/>
      <c r="CB647" s="62"/>
      <c r="CC647" s="62"/>
      <c r="CD647" s="62"/>
      <c r="CE647" s="62"/>
      <c r="CF647" s="62"/>
      <c r="CG647" s="62"/>
      <c r="CH647" s="62"/>
      <c r="CI647" s="62"/>
      <c r="CJ647" s="62"/>
      <c r="CK647" s="62"/>
      <c r="CL647" s="62"/>
      <c r="CM647" s="62"/>
      <c r="CN647" s="62"/>
      <c r="CO647" s="62"/>
      <c r="CP647" s="62"/>
      <c r="CQ647" s="62"/>
      <c r="CR647" s="62"/>
      <c r="CS647" s="62"/>
      <c r="CT647" s="62"/>
      <c r="CU647" s="62"/>
      <c r="CV647" s="62"/>
      <c r="CW647" s="62"/>
      <c r="CX647" s="62"/>
      <c r="CY647" s="62"/>
      <c r="CZ647" s="62"/>
      <c r="DA647" s="62"/>
      <c r="DB647" s="62"/>
      <c r="DC647" s="62"/>
      <c r="DD647" s="62"/>
      <c r="DE647" s="62"/>
      <c r="DF647" s="62"/>
      <c r="DG647" s="62"/>
      <c r="DH647" s="62"/>
      <c r="DI647" s="62"/>
      <c r="DJ647" s="62"/>
      <c r="DK647" s="62"/>
      <c r="DL647" s="62"/>
      <c r="DM647" s="62"/>
      <c r="DN647" s="62"/>
      <c r="DO647" s="62"/>
      <c r="DP647" s="62"/>
      <c r="DQ647" s="62"/>
      <c r="DR647" s="62"/>
      <c r="DS647" s="62"/>
      <c r="DT647" s="62"/>
      <c r="DU647" s="62"/>
      <c r="DV647" s="62"/>
      <c r="DW647" s="62"/>
      <c r="DX647" s="62"/>
      <c r="DY647" s="62"/>
      <c r="DZ647" s="62"/>
      <c r="EA647" s="62"/>
      <c r="EB647" s="62"/>
      <c r="EC647" s="62"/>
      <c r="ED647" s="62"/>
      <c r="EE647" s="62"/>
      <c r="EF647" s="62"/>
      <c r="EG647" s="62"/>
      <c r="EH647" s="62"/>
      <c r="EI647" s="62"/>
      <c r="EJ647" s="62"/>
      <c r="EK647" s="62">
        <v>0</v>
      </c>
      <c r="EL647" s="62">
        <v>0</v>
      </c>
      <c r="EM647" s="62">
        <v>0</v>
      </c>
      <c r="EN647" s="62">
        <v>0</v>
      </c>
      <c r="EO647" s="62">
        <v>0</v>
      </c>
      <c r="EP647" s="62"/>
      <c r="EQ647" s="62"/>
      <c r="ER647" s="62"/>
      <c r="ES647" s="62"/>
      <c r="ET647" s="62"/>
      <c r="EU647" s="62"/>
      <c r="EV647" s="62"/>
      <c r="EW647" s="62"/>
      <c r="EX647" s="62"/>
      <c r="EY647" s="62"/>
      <c r="EZ647" s="62"/>
      <c r="FA647" s="62"/>
      <c r="FB647" s="62"/>
      <c r="FC647" s="62"/>
      <c r="FD647" s="62"/>
      <c r="FE647" s="62"/>
      <c r="FF647" s="62"/>
      <c r="FG647" s="62"/>
      <c r="FH647" s="62"/>
      <c r="FI647" s="62"/>
      <c r="FJ647" s="62"/>
      <c r="FK647" s="62"/>
      <c r="FL647" s="76"/>
      <c r="FM647" s="76"/>
      <c r="FN647" s="76"/>
      <c r="FO647" s="76"/>
      <c r="FP647" s="76"/>
      <c r="FQ647" s="76"/>
      <c r="FR647" s="76"/>
      <c r="FS647" s="76"/>
      <c r="FT647" s="76"/>
      <c r="FU647" s="76"/>
      <c r="FV647" s="76"/>
      <c r="FW647" s="76"/>
      <c r="FX647" s="76"/>
      <c r="FY647" s="76"/>
      <c r="FZ647" s="76"/>
      <c r="GA647" s="76"/>
      <c r="GB647" s="76"/>
      <c r="GC647" s="62"/>
      <c r="GD647" s="62"/>
      <c r="GE647" s="62"/>
      <c r="GF647" s="62"/>
      <c r="GG647" s="62"/>
      <c r="GH647" s="62"/>
      <c r="GI647" s="62"/>
      <c r="GJ647" s="62"/>
      <c r="GK647" s="62"/>
      <c r="GL647" s="62"/>
      <c r="GM647" s="62"/>
      <c r="GN647" s="62"/>
      <c r="GO647" s="62"/>
      <c r="GP647" s="62"/>
      <c r="GQ647" s="62"/>
      <c r="GR647" s="62"/>
      <c r="GS647" s="62"/>
      <c r="GT647" s="62"/>
      <c r="GU647" s="62"/>
      <c r="GV647" s="62"/>
      <c r="GW647" s="62"/>
      <c r="GX647" s="62"/>
      <c r="GY647" s="62"/>
      <c r="GZ647" s="62"/>
      <c r="HA647" s="62"/>
      <c r="HB647" s="62"/>
      <c r="HC647" s="62"/>
      <c r="HD647" s="62"/>
      <c r="HE647" s="62"/>
      <c r="HF647" s="62"/>
      <c r="HG647" s="62"/>
      <c r="HH647" s="62"/>
      <c r="HI647" s="62"/>
      <c r="HJ647" s="62"/>
      <c r="HK647" s="62"/>
      <c r="HL647" s="62"/>
      <c r="HM647" s="62"/>
      <c r="HN647" s="62"/>
      <c r="HO647" s="62"/>
      <c r="HP647" s="62"/>
      <c r="HQ647" s="62"/>
      <c r="HR647" s="62"/>
    </row>
    <row r="648" spans="32:226" s="43" customFormat="1">
      <c r="AF648" s="54"/>
      <c r="AS648" s="62"/>
      <c r="AT648" s="62"/>
      <c r="AU648" s="62"/>
      <c r="AV648" s="62"/>
      <c r="AW648" s="62"/>
      <c r="AX648" s="62"/>
      <c r="AY648" s="62"/>
      <c r="AZ648" s="62"/>
      <c r="BA648" s="62"/>
      <c r="BB648" s="62"/>
      <c r="BC648" s="62"/>
      <c r="BD648" s="62"/>
      <c r="BE648" s="62"/>
      <c r="BF648" s="62"/>
      <c r="BG648" s="62"/>
      <c r="BH648" s="62"/>
      <c r="BI648" s="62"/>
      <c r="BJ648" s="62"/>
      <c r="BK648" s="62"/>
      <c r="BL648" s="62"/>
      <c r="BM648" s="62"/>
      <c r="BN648" s="62"/>
      <c r="BO648" s="62"/>
      <c r="BP648" s="62"/>
      <c r="BQ648" s="62"/>
      <c r="BR648" s="62"/>
      <c r="BS648" s="62"/>
      <c r="BT648" s="62"/>
      <c r="BU648" s="62"/>
      <c r="BV648" s="62"/>
      <c r="BW648" s="62"/>
      <c r="BX648" s="62"/>
      <c r="BY648" s="62"/>
      <c r="BZ648" s="62"/>
      <c r="CA648" s="62"/>
      <c r="CB648" s="62"/>
      <c r="CC648" s="62"/>
      <c r="CD648" s="62"/>
      <c r="CE648" s="62"/>
      <c r="CF648" s="62"/>
      <c r="CG648" s="62"/>
      <c r="CH648" s="62"/>
      <c r="CI648" s="62"/>
      <c r="CJ648" s="62"/>
      <c r="CK648" s="62"/>
      <c r="CL648" s="62"/>
      <c r="CM648" s="62"/>
      <c r="CN648" s="62"/>
      <c r="CO648" s="62"/>
      <c r="CP648" s="62"/>
      <c r="CQ648" s="62"/>
      <c r="CR648" s="62"/>
      <c r="CS648" s="62"/>
      <c r="CT648" s="62"/>
      <c r="CU648" s="62"/>
      <c r="CV648" s="62"/>
      <c r="CW648" s="62"/>
      <c r="CX648" s="62"/>
      <c r="CY648" s="62"/>
      <c r="CZ648" s="62"/>
      <c r="DA648" s="62"/>
      <c r="DB648" s="62"/>
      <c r="DC648" s="62"/>
      <c r="DD648" s="62"/>
      <c r="DE648" s="62"/>
      <c r="DF648" s="62"/>
      <c r="DG648" s="62"/>
      <c r="DH648" s="62"/>
      <c r="DI648" s="62"/>
      <c r="DJ648" s="62"/>
      <c r="DK648" s="62"/>
      <c r="DL648" s="62"/>
      <c r="DM648" s="62"/>
      <c r="DN648" s="62"/>
      <c r="DO648" s="62"/>
      <c r="DP648" s="62"/>
      <c r="DQ648" s="62"/>
      <c r="DR648" s="62"/>
      <c r="DS648" s="62"/>
      <c r="DT648" s="62"/>
      <c r="DU648" s="62"/>
      <c r="DV648" s="62"/>
      <c r="DW648" s="62"/>
      <c r="DX648" s="62"/>
      <c r="DY648" s="62"/>
      <c r="DZ648" s="62"/>
      <c r="EA648" s="62"/>
      <c r="EB648" s="62"/>
      <c r="EC648" s="62"/>
      <c r="ED648" s="62"/>
      <c r="EE648" s="62"/>
      <c r="EF648" s="62"/>
      <c r="EG648" s="62"/>
      <c r="EH648" s="62"/>
      <c r="EI648" s="62"/>
      <c r="EJ648" s="62"/>
      <c r="EK648" s="62">
        <v>0</v>
      </c>
      <c r="EL648" s="62">
        <v>0</v>
      </c>
      <c r="EM648" s="62">
        <v>0</v>
      </c>
      <c r="EN648" s="62">
        <v>0</v>
      </c>
      <c r="EO648" s="62">
        <v>0</v>
      </c>
      <c r="EP648" s="62"/>
      <c r="EQ648" s="62"/>
      <c r="ER648" s="62"/>
      <c r="ES648" s="62"/>
      <c r="ET648" s="62"/>
      <c r="EU648" s="62"/>
      <c r="EV648" s="62"/>
      <c r="EW648" s="62"/>
      <c r="EX648" s="62"/>
      <c r="EY648" s="62"/>
      <c r="EZ648" s="62"/>
      <c r="FA648" s="62"/>
      <c r="FB648" s="62"/>
      <c r="FC648" s="62"/>
      <c r="FD648" s="62"/>
      <c r="FE648" s="62"/>
      <c r="FF648" s="62"/>
      <c r="FG648" s="62"/>
      <c r="FH648" s="62"/>
      <c r="FI648" s="62"/>
      <c r="FJ648" s="62"/>
      <c r="FK648" s="62"/>
      <c r="FL648" s="76"/>
      <c r="FM648" s="76"/>
      <c r="FN648" s="76"/>
      <c r="FO648" s="76"/>
      <c r="FP648" s="76"/>
      <c r="FQ648" s="76"/>
      <c r="FR648" s="76"/>
      <c r="FS648" s="76"/>
      <c r="FT648" s="76"/>
      <c r="FU648" s="76"/>
      <c r="FV648" s="76"/>
      <c r="FW648" s="76"/>
      <c r="FX648" s="76"/>
      <c r="FY648" s="76"/>
      <c r="FZ648" s="76"/>
      <c r="GA648" s="76"/>
      <c r="GB648" s="76"/>
      <c r="GC648" s="62"/>
      <c r="GD648" s="62"/>
      <c r="GE648" s="62"/>
      <c r="GF648" s="62"/>
      <c r="GG648" s="62"/>
      <c r="GH648" s="62"/>
      <c r="GI648" s="62"/>
      <c r="GJ648" s="62"/>
      <c r="GK648" s="62"/>
      <c r="GL648" s="62"/>
      <c r="GM648" s="62"/>
      <c r="GN648" s="62"/>
      <c r="GO648" s="62"/>
      <c r="GP648" s="62"/>
      <c r="GQ648" s="62"/>
      <c r="GR648" s="62"/>
      <c r="GS648" s="62"/>
      <c r="GT648" s="62"/>
      <c r="GU648" s="62"/>
      <c r="GV648" s="62"/>
      <c r="GW648" s="62"/>
      <c r="GX648" s="62"/>
      <c r="GY648" s="62"/>
      <c r="GZ648" s="62"/>
      <c r="HA648" s="62"/>
      <c r="HB648" s="62"/>
      <c r="HC648" s="62"/>
      <c r="HD648" s="62"/>
      <c r="HE648" s="62"/>
      <c r="HF648" s="62"/>
      <c r="HG648" s="62"/>
      <c r="HH648" s="62"/>
      <c r="HI648" s="62"/>
      <c r="HJ648" s="62"/>
      <c r="HK648" s="62"/>
      <c r="HL648" s="62"/>
      <c r="HM648" s="62"/>
      <c r="HN648" s="62"/>
      <c r="HO648" s="62"/>
      <c r="HP648" s="62"/>
      <c r="HQ648" s="62"/>
      <c r="HR648" s="62"/>
    </row>
    <row r="649" spans="32:226" s="43" customFormat="1">
      <c r="AF649" s="54"/>
      <c r="AS649" s="62"/>
      <c r="AT649" s="62"/>
      <c r="AU649" s="62"/>
      <c r="AV649" s="62"/>
      <c r="AW649" s="62"/>
      <c r="AX649" s="62"/>
      <c r="AY649" s="62"/>
      <c r="AZ649" s="62"/>
      <c r="BA649" s="62"/>
      <c r="BB649" s="62"/>
      <c r="BC649" s="62"/>
      <c r="BD649" s="62"/>
      <c r="BE649" s="62"/>
      <c r="BF649" s="62"/>
      <c r="BG649" s="62"/>
      <c r="BH649" s="62"/>
      <c r="BI649" s="62"/>
      <c r="BJ649" s="62"/>
      <c r="BK649" s="62"/>
      <c r="BL649" s="62"/>
      <c r="BM649" s="62"/>
      <c r="BN649" s="62"/>
      <c r="BO649" s="62"/>
      <c r="BP649" s="62"/>
      <c r="BQ649" s="62"/>
      <c r="BR649" s="62"/>
      <c r="BS649" s="62"/>
      <c r="BT649" s="62"/>
      <c r="BU649" s="62"/>
      <c r="BV649" s="62"/>
      <c r="BW649" s="62"/>
      <c r="BX649" s="62"/>
      <c r="BY649" s="62"/>
      <c r="BZ649" s="62"/>
      <c r="CA649" s="62"/>
      <c r="CB649" s="62"/>
      <c r="CC649" s="62"/>
      <c r="CD649" s="62"/>
      <c r="CE649" s="62"/>
      <c r="CF649" s="62"/>
      <c r="CG649" s="62"/>
      <c r="CH649" s="62"/>
      <c r="CI649" s="62"/>
      <c r="CJ649" s="62"/>
      <c r="CK649" s="62"/>
      <c r="CL649" s="62"/>
      <c r="CM649" s="62"/>
      <c r="CN649" s="62"/>
      <c r="CO649" s="62"/>
      <c r="CP649" s="62"/>
      <c r="CQ649" s="62"/>
      <c r="CR649" s="62"/>
      <c r="CS649" s="62"/>
      <c r="CT649" s="62"/>
      <c r="CU649" s="62"/>
      <c r="CV649" s="62"/>
      <c r="CW649" s="62"/>
      <c r="CX649" s="62"/>
      <c r="CY649" s="62"/>
      <c r="CZ649" s="62"/>
      <c r="DA649" s="62"/>
      <c r="DB649" s="62"/>
      <c r="DC649" s="62"/>
      <c r="DD649" s="62"/>
      <c r="DE649" s="62"/>
      <c r="DF649" s="62"/>
      <c r="DG649" s="62"/>
      <c r="DH649" s="62"/>
      <c r="DI649" s="62"/>
      <c r="DJ649" s="62"/>
      <c r="DK649" s="62"/>
      <c r="DL649" s="62"/>
      <c r="DM649" s="62"/>
      <c r="DN649" s="62"/>
      <c r="DO649" s="62"/>
      <c r="DP649" s="62"/>
      <c r="DQ649" s="62"/>
      <c r="DR649" s="62"/>
      <c r="DS649" s="62"/>
      <c r="DT649" s="62"/>
      <c r="DU649" s="62"/>
      <c r="DV649" s="62"/>
      <c r="DW649" s="62"/>
      <c r="DX649" s="62"/>
      <c r="DY649" s="62"/>
      <c r="DZ649" s="62"/>
      <c r="EA649" s="62"/>
      <c r="EB649" s="62"/>
      <c r="EC649" s="62"/>
      <c r="ED649" s="62"/>
      <c r="EE649" s="62"/>
      <c r="EF649" s="62"/>
      <c r="EG649" s="62"/>
      <c r="EH649" s="62"/>
      <c r="EI649" s="62"/>
      <c r="EJ649" s="62"/>
      <c r="EK649" s="62">
        <v>0</v>
      </c>
      <c r="EL649" s="62">
        <v>0</v>
      </c>
      <c r="EM649" s="62">
        <v>0</v>
      </c>
      <c r="EN649" s="62">
        <v>0</v>
      </c>
      <c r="EO649" s="62">
        <v>0</v>
      </c>
      <c r="EP649" s="62"/>
      <c r="EQ649" s="62"/>
      <c r="ER649" s="62"/>
      <c r="ES649" s="62"/>
      <c r="ET649" s="62"/>
      <c r="EU649" s="62"/>
      <c r="EV649" s="62"/>
      <c r="EW649" s="62"/>
      <c r="EX649" s="62"/>
      <c r="EY649" s="62"/>
      <c r="EZ649" s="62"/>
      <c r="FA649" s="62"/>
      <c r="FB649" s="62"/>
      <c r="FC649" s="62"/>
      <c r="FD649" s="62"/>
      <c r="FE649" s="62"/>
      <c r="FF649" s="62"/>
      <c r="FG649" s="62"/>
      <c r="FH649" s="62"/>
      <c r="FI649" s="62"/>
      <c r="FJ649" s="62"/>
      <c r="FK649" s="62"/>
      <c r="FL649" s="76"/>
      <c r="FM649" s="76"/>
      <c r="FN649" s="76"/>
      <c r="FO649" s="76"/>
      <c r="FP649" s="76"/>
      <c r="FQ649" s="76"/>
      <c r="FR649" s="76"/>
      <c r="FS649" s="76"/>
      <c r="FT649" s="76"/>
      <c r="FU649" s="76"/>
      <c r="FV649" s="76"/>
      <c r="FW649" s="76"/>
      <c r="FX649" s="76"/>
      <c r="FY649" s="76"/>
      <c r="FZ649" s="76"/>
      <c r="GA649" s="76"/>
      <c r="GB649" s="76"/>
      <c r="GC649" s="62"/>
      <c r="GD649" s="62"/>
      <c r="GE649" s="62"/>
      <c r="GF649" s="62"/>
      <c r="GG649" s="62"/>
      <c r="GH649" s="62"/>
      <c r="GI649" s="62"/>
      <c r="GJ649" s="62"/>
      <c r="GK649" s="62"/>
      <c r="GL649" s="62"/>
      <c r="GM649" s="62"/>
      <c r="GN649" s="62"/>
      <c r="GO649" s="62"/>
      <c r="GP649" s="62"/>
      <c r="GQ649" s="62"/>
      <c r="GR649" s="62"/>
      <c r="GS649" s="62"/>
      <c r="GT649" s="62"/>
      <c r="GU649" s="62"/>
      <c r="GV649" s="62"/>
      <c r="GW649" s="62"/>
      <c r="GX649" s="62"/>
      <c r="GY649" s="62"/>
      <c r="GZ649" s="62"/>
      <c r="HA649" s="62"/>
      <c r="HB649" s="62"/>
      <c r="HC649" s="62"/>
      <c r="HD649" s="62"/>
      <c r="HE649" s="62"/>
      <c r="HF649" s="62"/>
      <c r="HG649" s="62"/>
      <c r="HH649" s="62"/>
      <c r="HI649" s="62"/>
      <c r="HJ649" s="62"/>
      <c r="HK649" s="62"/>
      <c r="HL649" s="62"/>
      <c r="HM649" s="62"/>
      <c r="HN649" s="62"/>
      <c r="HO649" s="62"/>
      <c r="HP649" s="62"/>
      <c r="HQ649" s="62"/>
      <c r="HR649" s="62"/>
    </row>
    <row r="650" spans="32:226" s="43" customFormat="1">
      <c r="AF650" s="54"/>
      <c r="AS650" s="62"/>
      <c r="AT650" s="62"/>
      <c r="AU650" s="62"/>
      <c r="AV650" s="62"/>
      <c r="AW650" s="62"/>
      <c r="AX650" s="62"/>
      <c r="AY650" s="62"/>
      <c r="AZ650" s="62"/>
      <c r="BA650" s="62"/>
      <c r="BB650" s="62"/>
      <c r="BC650" s="62"/>
      <c r="BD650" s="62"/>
      <c r="BE650" s="62"/>
      <c r="BF650" s="62"/>
      <c r="BG650" s="62"/>
      <c r="BH650" s="62"/>
      <c r="BI650" s="62"/>
      <c r="BJ650" s="62"/>
      <c r="BK650" s="62"/>
      <c r="BL650" s="62"/>
      <c r="BM650" s="62"/>
      <c r="BN650" s="62"/>
      <c r="BO650" s="62"/>
      <c r="BP650" s="62"/>
      <c r="BQ650" s="62"/>
      <c r="BR650" s="62"/>
      <c r="BS650" s="62"/>
      <c r="BT650" s="62"/>
      <c r="BU650" s="62"/>
      <c r="BV650" s="62"/>
      <c r="BW650" s="62"/>
      <c r="BX650" s="62"/>
      <c r="BY650" s="62"/>
      <c r="BZ650" s="62"/>
      <c r="CA650" s="62"/>
      <c r="CB650" s="62"/>
      <c r="CC650" s="62"/>
      <c r="CD650" s="62"/>
      <c r="CE650" s="62"/>
      <c r="CF650" s="62"/>
      <c r="CG650" s="62"/>
      <c r="CH650" s="62"/>
      <c r="CI650" s="62"/>
      <c r="CJ650" s="62"/>
      <c r="CK650" s="62"/>
      <c r="CL650" s="62"/>
      <c r="CM650" s="62"/>
      <c r="CN650" s="62"/>
      <c r="CO650" s="62"/>
      <c r="CP650" s="62"/>
      <c r="CQ650" s="62"/>
      <c r="CR650" s="62"/>
      <c r="CS650" s="62"/>
      <c r="CT650" s="62"/>
      <c r="CU650" s="62"/>
      <c r="CV650" s="62"/>
      <c r="CW650" s="62"/>
      <c r="CX650" s="62"/>
      <c r="CY650" s="62"/>
      <c r="CZ650" s="62"/>
      <c r="DA650" s="62"/>
      <c r="DB650" s="62"/>
      <c r="DC650" s="62"/>
      <c r="DD650" s="62"/>
      <c r="DE650" s="62"/>
      <c r="DF650" s="62"/>
      <c r="DG650" s="62"/>
      <c r="DH650" s="62"/>
      <c r="DI650" s="62"/>
      <c r="DJ650" s="62"/>
      <c r="DK650" s="62"/>
      <c r="DL650" s="62"/>
      <c r="DM650" s="62"/>
      <c r="DN650" s="62"/>
      <c r="DO650" s="62"/>
      <c r="DP650" s="62"/>
      <c r="DQ650" s="62"/>
      <c r="DR650" s="62"/>
      <c r="DS650" s="62"/>
      <c r="DT650" s="62"/>
      <c r="DU650" s="62"/>
      <c r="DV650" s="62"/>
      <c r="DW650" s="62"/>
      <c r="DX650" s="62"/>
      <c r="DY650" s="62"/>
      <c r="DZ650" s="62"/>
      <c r="EA650" s="62"/>
      <c r="EB650" s="62"/>
      <c r="EC650" s="62"/>
      <c r="ED650" s="62"/>
      <c r="EE650" s="62"/>
      <c r="EF650" s="62"/>
      <c r="EG650" s="62"/>
      <c r="EH650" s="62"/>
      <c r="EI650" s="62"/>
      <c r="EJ650" s="62"/>
      <c r="EK650" s="62">
        <v>0</v>
      </c>
      <c r="EL650" s="62">
        <v>0</v>
      </c>
      <c r="EM650" s="62">
        <v>0</v>
      </c>
      <c r="EN650" s="62">
        <v>0</v>
      </c>
      <c r="EO650" s="62">
        <v>0</v>
      </c>
      <c r="EP650" s="62"/>
      <c r="EQ650" s="62"/>
      <c r="ER650" s="62"/>
      <c r="ES650" s="62"/>
      <c r="ET650" s="62"/>
      <c r="EU650" s="62"/>
      <c r="EV650" s="62"/>
      <c r="EW650" s="62"/>
      <c r="EX650" s="62"/>
      <c r="EY650" s="62"/>
      <c r="EZ650" s="62"/>
      <c r="FA650" s="62"/>
      <c r="FB650" s="62"/>
      <c r="FC650" s="62"/>
      <c r="FD650" s="62"/>
      <c r="FE650" s="62"/>
      <c r="FF650" s="62"/>
      <c r="FG650" s="62"/>
      <c r="FH650" s="62"/>
      <c r="FI650" s="62"/>
      <c r="FJ650" s="62"/>
      <c r="FK650" s="62"/>
      <c r="FL650" s="76"/>
      <c r="FM650" s="76"/>
      <c r="FN650" s="76"/>
      <c r="FO650" s="76"/>
      <c r="FP650" s="76"/>
      <c r="FQ650" s="76"/>
      <c r="FR650" s="76"/>
      <c r="FS650" s="76"/>
      <c r="FT650" s="76"/>
      <c r="FU650" s="76"/>
      <c r="FV650" s="76"/>
      <c r="FW650" s="76"/>
      <c r="FX650" s="76"/>
      <c r="FY650" s="76"/>
      <c r="FZ650" s="76"/>
      <c r="GA650" s="76"/>
      <c r="GB650" s="76"/>
      <c r="GC650" s="62"/>
      <c r="GD650" s="62"/>
      <c r="GE650" s="62"/>
      <c r="GF650" s="62"/>
      <c r="GG650" s="62"/>
      <c r="GH650" s="62"/>
      <c r="GI650" s="62"/>
      <c r="GJ650" s="62"/>
      <c r="GK650" s="62"/>
      <c r="GL650" s="62"/>
      <c r="GM650" s="62"/>
      <c r="GN650" s="62"/>
      <c r="GO650" s="62"/>
      <c r="GP650" s="62"/>
      <c r="GQ650" s="62"/>
      <c r="GR650" s="62"/>
      <c r="GS650" s="62"/>
      <c r="GT650" s="62"/>
      <c r="GU650" s="62"/>
      <c r="GV650" s="62"/>
      <c r="GW650" s="62"/>
      <c r="GX650" s="62"/>
      <c r="GY650" s="62"/>
      <c r="GZ650" s="62"/>
      <c r="HA650" s="62"/>
      <c r="HB650" s="62"/>
      <c r="HC650" s="62"/>
      <c r="HD650" s="62"/>
      <c r="HE650" s="62"/>
      <c r="HF650" s="62"/>
      <c r="HG650" s="62"/>
      <c r="HH650" s="62"/>
      <c r="HI650" s="62"/>
      <c r="HJ650" s="62"/>
      <c r="HK650" s="62"/>
      <c r="HL650" s="62"/>
      <c r="HM650" s="62"/>
      <c r="HN650" s="62"/>
      <c r="HO650" s="62"/>
      <c r="HP650" s="62"/>
      <c r="HQ650" s="62"/>
      <c r="HR650" s="62"/>
    </row>
    <row r="651" spans="32:226" s="43" customFormat="1">
      <c r="AF651" s="54"/>
      <c r="AS651" s="62"/>
      <c r="AT651" s="62"/>
      <c r="AU651" s="62"/>
      <c r="AV651" s="62"/>
      <c r="AW651" s="62"/>
      <c r="AX651" s="62"/>
      <c r="AY651" s="62"/>
      <c r="AZ651" s="62"/>
      <c r="BA651" s="62"/>
      <c r="BB651" s="62"/>
      <c r="BC651" s="62"/>
      <c r="BD651" s="62"/>
      <c r="BE651" s="62"/>
      <c r="BF651" s="62"/>
      <c r="BG651" s="62"/>
      <c r="BH651" s="62"/>
      <c r="BI651" s="62"/>
      <c r="BJ651" s="62"/>
      <c r="BK651" s="62"/>
      <c r="BL651" s="62"/>
      <c r="BM651" s="62"/>
      <c r="BN651" s="62"/>
      <c r="BO651" s="62"/>
      <c r="BP651" s="62"/>
      <c r="BQ651" s="62"/>
      <c r="BR651" s="62"/>
      <c r="BS651" s="62"/>
      <c r="BT651" s="62"/>
      <c r="BU651" s="62"/>
      <c r="BV651" s="62"/>
      <c r="BW651" s="62"/>
      <c r="BX651" s="62"/>
      <c r="BY651" s="62"/>
      <c r="BZ651" s="62"/>
      <c r="CA651" s="62"/>
      <c r="CB651" s="62"/>
      <c r="CC651" s="62"/>
      <c r="CD651" s="62"/>
      <c r="CE651" s="62"/>
      <c r="CF651" s="62"/>
      <c r="CG651" s="62"/>
      <c r="CH651" s="62"/>
      <c r="CI651" s="62"/>
      <c r="CJ651" s="62"/>
      <c r="CK651" s="62"/>
      <c r="CL651" s="62"/>
      <c r="CM651" s="62"/>
      <c r="CN651" s="62"/>
      <c r="CO651" s="62"/>
      <c r="CP651" s="62"/>
      <c r="CQ651" s="62"/>
      <c r="CR651" s="62"/>
      <c r="CS651" s="62"/>
      <c r="CT651" s="62"/>
      <c r="CU651" s="62"/>
      <c r="CV651" s="62"/>
      <c r="CW651" s="62"/>
      <c r="CX651" s="62"/>
      <c r="CY651" s="62"/>
      <c r="CZ651" s="62"/>
      <c r="DA651" s="62"/>
      <c r="DB651" s="62"/>
      <c r="DC651" s="62"/>
      <c r="DD651" s="62"/>
      <c r="DE651" s="62"/>
      <c r="DF651" s="62"/>
      <c r="DG651" s="62"/>
      <c r="DH651" s="62"/>
      <c r="DI651" s="62"/>
      <c r="DJ651" s="62"/>
      <c r="DK651" s="62"/>
      <c r="DL651" s="62"/>
      <c r="DM651" s="62"/>
      <c r="DN651" s="62"/>
      <c r="DO651" s="62"/>
      <c r="DP651" s="62"/>
      <c r="DQ651" s="62"/>
      <c r="DR651" s="62"/>
      <c r="DS651" s="62"/>
      <c r="DT651" s="62"/>
      <c r="DU651" s="62"/>
      <c r="DV651" s="62"/>
      <c r="DW651" s="62"/>
      <c r="DX651" s="62"/>
      <c r="DY651" s="62"/>
      <c r="DZ651" s="62"/>
      <c r="EA651" s="62"/>
      <c r="EB651" s="62"/>
      <c r="EC651" s="62"/>
      <c r="ED651" s="62"/>
      <c r="EE651" s="62"/>
      <c r="EF651" s="62"/>
      <c r="EG651" s="62"/>
      <c r="EH651" s="62"/>
      <c r="EI651" s="62"/>
      <c r="EJ651" s="62"/>
      <c r="EK651" s="62">
        <v>0</v>
      </c>
      <c r="EL651" s="62">
        <v>0</v>
      </c>
      <c r="EM651" s="62">
        <v>0</v>
      </c>
      <c r="EN651" s="62">
        <v>0</v>
      </c>
      <c r="EO651" s="62">
        <v>0</v>
      </c>
      <c r="EP651" s="62"/>
      <c r="EQ651" s="62"/>
      <c r="ER651" s="62"/>
      <c r="ES651" s="62"/>
      <c r="ET651" s="62"/>
      <c r="EU651" s="62"/>
      <c r="EV651" s="62"/>
      <c r="EW651" s="62"/>
      <c r="EX651" s="62"/>
      <c r="EY651" s="62"/>
      <c r="EZ651" s="62"/>
      <c r="FA651" s="62"/>
      <c r="FB651" s="62"/>
      <c r="FC651" s="62"/>
      <c r="FD651" s="62"/>
      <c r="FE651" s="62"/>
      <c r="FF651" s="62"/>
      <c r="FG651" s="62"/>
      <c r="FH651" s="62"/>
      <c r="FI651" s="62"/>
      <c r="FJ651" s="62"/>
      <c r="FK651" s="62"/>
      <c r="FL651" s="76"/>
      <c r="FM651" s="76"/>
      <c r="FN651" s="76"/>
      <c r="FO651" s="76"/>
      <c r="FP651" s="76"/>
      <c r="FQ651" s="76"/>
      <c r="FR651" s="76"/>
      <c r="FS651" s="76"/>
      <c r="FT651" s="76"/>
      <c r="FU651" s="76"/>
      <c r="FV651" s="76"/>
      <c r="FW651" s="76"/>
      <c r="FX651" s="76"/>
      <c r="FY651" s="76"/>
      <c r="FZ651" s="76"/>
      <c r="GA651" s="76"/>
      <c r="GB651" s="76"/>
      <c r="GC651" s="62"/>
      <c r="GD651" s="62"/>
      <c r="GE651" s="62"/>
      <c r="GF651" s="62"/>
      <c r="GG651" s="62"/>
      <c r="GH651" s="62"/>
      <c r="GI651" s="62"/>
      <c r="GJ651" s="62"/>
      <c r="GK651" s="62"/>
      <c r="GL651" s="62"/>
      <c r="GM651" s="62"/>
      <c r="GN651" s="62"/>
      <c r="GO651" s="62"/>
      <c r="GP651" s="62"/>
      <c r="GQ651" s="62"/>
      <c r="GR651" s="62"/>
      <c r="GS651" s="62"/>
      <c r="GT651" s="62"/>
      <c r="GU651" s="62"/>
      <c r="GV651" s="62"/>
      <c r="GW651" s="62"/>
      <c r="GX651" s="62"/>
      <c r="GY651" s="62"/>
      <c r="GZ651" s="62"/>
      <c r="HA651" s="62"/>
      <c r="HB651" s="62"/>
      <c r="HC651" s="62"/>
      <c r="HD651" s="62"/>
      <c r="HE651" s="62"/>
      <c r="HF651" s="62"/>
      <c r="HG651" s="62"/>
      <c r="HH651" s="62"/>
      <c r="HI651" s="62"/>
      <c r="HJ651" s="62"/>
      <c r="HK651" s="62"/>
      <c r="HL651" s="62"/>
      <c r="HM651" s="62"/>
      <c r="HN651" s="62"/>
      <c r="HO651" s="62"/>
      <c r="HP651" s="62"/>
      <c r="HQ651" s="62"/>
      <c r="HR651" s="62"/>
    </row>
    <row r="652" spans="32:226" s="43" customFormat="1">
      <c r="AF652" s="54"/>
      <c r="AS652" s="62"/>
      <c r="AT652" s="62"/>
      <c r="AU652" s="62"/>
      <c r="AV652" s="62"/>
      <c r="AW652" s="62"/>
      <c r="AX652" s="62"/>
      <c r="AY652" s="62"/>
      <c r="AZ652" s="62"/>
      <c r="BA652" s="62"/>
      <c r="BB652" s="62"/>
      <c r="BC652" s="62"/>
      <c r="BD652" s="62"/>
      <c r="BE652" s="62"/>
      <c r="BF652" s="62"/>
      <c r="BG652" s="62"/>
      <c r="BH652" s="62"/>
      <c r="BI652" s="62"/>
      <c r="BJ652" s="62"/>
      <c r="BK652" s="62"/>
      <c r="BL652" s="62"/>
      <c r="BM652" s="62"/>
      <c r="BN652" s="62"/>
      <c r="BO652" s="62"/>
      <c r="BP652" s="62"/>
      <c r="BQ652" s="62"/>
      <c r="BR652" s="62"/>
      <c r="BS652" s="62"/>
      <c r="BT652" s="62"/>
      <c r="BU652" s="62"/>
      <c r="BV652" s="62"/>
      <c r="BW652" s="62"/>
      <c r="BX652" s="62"/>
      <c r="BY652" s="62"/>
      <c r="BZ652" s="62"/>
      <c r="CA652" s="62"/>
      <c r="CB652" s="62"/>
      <c r="CC652" s="62"/>
      <c r="CD652" s="62"/>
      <c r="CE652" s="62"/>
      <c r="CF652" s="62"/>
      <c r="CG652" s="62"/>
      <c r="CH652" s="62"/>
      <c r="CI652" s="62"/>
      <c r="CJ652" s="62"/>
      <c r="CK652" s="62"/>
      <c r="CL652" s="62"/>
      <c r="CM652" s="62"/>
      <c r="CN652" s="62"/>
      <c r="CO652" s="62"/>
      <c r="CP652" s="62"/>
      <c r="CQ652" s="62"/>
      <c r="CR652" s="62"/>
      <c r="CS652" s="62"/>
      <c r="CT652" s="62"/>
      <c r="CU652" s="62"/>
      <c r="CV652" s="62"/>
      <c r="CW652" s="62"/>
      <c r="CX652" s="62"/>
      <c r="CY652" s="62"/>
      <c r="CZ652" s="62"/>
      <c r="DA652" s="62"/>
      <c r="DB652" s="62"/>
      <c r="DC652" s="62"/>
      <c r="DD652" s="62"/>
      <c r="DE652" s="62"/>
      <c r="DF652" s="62"/>
      <c r="DG652" s="62"/>
      <c r="DH652" s="62"/>
      <c r="DI652" s="62"/>
      <c r="DJ652" s="62"/>
      <c r="DK652" s="62"/>
      <c r="DL652" s="62"/>
      <c r="DM652" s="62"/>
      <c r="DN652" s="62"/>
      <c r="DO652" s="62"/>
      <c r="DP652" s="62"/>
      <c r="DQ652" s="62"/>
      <c r="DR652" s="62"/>
      <c r="DS652" s="62"/>
      <c r="DT652" s="62"/>
      <c r="DU652" s="62"/>
      <c r="DV652" s="62"/>
      <c r="DW652" s="62"/>
      <c r="DX652" s="62"/>
      <c r="DY652" s="62"/>
      <c r="DZ652" s="62"/>
      <c r="EA652" s="62"/>
      <c r="EB652" s="62"/>
      <c r="EC652" s="62"/>
      <c r="ED652" s="62"/>
      <c r="EE652" s="62"/>
      <c r="EF652" s="62"/>
      <c r="EG652" s="62"/>
      <c r="EH652" s="62"/>
      <c r="EI652" s="62"/>
      <c r="EJ652" s="62"/>
      <c r="EK652" s="62">
        <v>0</v>
      </c>
      <c r="EL652" s="62">
        <v>0</v>
      </c>
      <c r="EM652" s="62">
        <v>0</v>
      </c>
      <c r="EN652" s="62">
        <v>0</v>
      </c>
      <c r="EO652" s="62">
        <v>0</v>
      </c>
      <c r="EP652" s="62"/>
      <c r="EQ652" s="62"/>
      <c r="ER652" s="62"/>
      <c r="ES652" s="62"/>
      <c r="ET652" s="62"/>
      <c r="EU652" s="62"/>
      <c r="EV652" s="62"/>
      <c r="EW652" s="62"/>
      <c r="EX652" s="62"/>
      <c r="EY652" s="62"/>
      <c r="EZ652" s="62"/>
      <c r="FA652" s="62"/>
      <c r="FB652" s="62"/>
      <c r="FC652" s="62"/>
      <c r="FD652" s="62"/>
      <c r="FE652" s="62"/>
      <c r="FF652" s="62"/>
      <c r="FG652" s="62"/>
      <c r="FH652" s="62"/>
      <c r="FI652" s="62"/>
      <c r="FJ652" s="62"/>
      <c r="FK652" s="62"/>
      <c r="FL652" s="76"/>
      <c r="FM652" s="76"/>
      <c r="FN652" s="76"/>
      <c r="FO652" s="76"/>
      <c r="FP652" s="76"/>
      <c r="FQ652" s="76"/>
      <c r="FR652" s="76"/>
      <c r="FS652" s="76"/>
      <c r="FT652" s="76"/>
      <c r="FU652" s="76"/>
      <c r="FV652" s="76"/>
      <c r="FW652" s="76"/>
      <c r="FX652" s="76"/>
      <c r="FY652" s="76"/>
      <c r="FZ652" s="76"/>
      <c r="GA652" s="76"/>
      <c r="GB652" s="76"/>
      <c r="GC652" s="62"/>
      <c r="GD652" s="62"/>
      <c r="GE652" s="62"/>
      <c r="GF652" s="62"/>
      <c r="GG652" s="62"/>
      <c r="GH652" s="62"/>
      <c r="GI652" s="62"/>
      <c r="GJ652" s="62"/>
      <c r="GK652" s="62"/>
      <c r="GL652" s="62"/>
      <c r="GM652" s="62"/>
      <c r="GN652" s="62"/>
      <c r="GO652" s="62"/>
      <c r="GP652" s="62"/>
      <c r="GQ652" s="62"/>
      <c r="GR652" s="62"/>
      <c r="GS652" s="62"/>
      <c r="GT652" s="62"/>
      <c r="GU652" s="62"/>
      <c r="GV652" s="62"/>
      <c r="GW652" s="62"/>
      <c r="GX652" s="62"/>
      <c r="GY652" s="62"/>
      <c r="GZ652" s="62"/>
      <c r="HA652" s="62"/>
      <c r="HB652" s="62"/>
      <c r="HC652" s="62"/>
      <c r="HD652" s="62"/>
      <c r="HE652" s="62"/>
      <c r="HF652" s="62"/>
      <c r="HG652" s="62"/>
      <c r="HH652" s="62"/>
      <c r="HI652" s="62"/>
      <c r="HJ652" s="62"/>
      <c r="HK652" s="62"/>
      <c r="HL652" s="62"/>
      <c r="HM652" s="62"/>
      <c r="HN652" s="62"/>
      <c r="HO652" s="62"/>
      <c r="HP652" s="62"/>
      <c r="HQ652" s="62"/>
      <c r="HR652" s="62"/>
    </row>
    <row r="653" spans="32:226" s="43" customFormat="1">
      <c r="AF653" s="54"/>
      <c r="AS653" s="62"/>
      <c r="AT653" s="62"/>
      <c r="AU653" s="62"/>
      <c r="AV653" s="62"/>
      <c r="AW653" s="62"/>
      <c r="AX653" s="62"/>
      <c r="AY653" s="62"/>
      <c r="AZ653" s="62"/>
      <c r="BA653" s="62"/>
      <c r="BB653" s="62"/>
      <c r="BC653" s="62"/>
      <c r="BD653" s="62"/>
      <c r="BE653" s="62"/>
      <c r="BF653" s="62"/>
      <c r="BG653" s="62"/>
      <c r="BH653" s="62"/>
      <c r="BI653" s="62"/>
      <c r="BJ653" s="62"/>
      <c r="BK653" s="62"/>
      <c r="BL653" s="62"/>
      <c r="BM653" s="62"/>
      <c r="BN653" s="62"/>
      <c r="BO653" s="62"/>
      <c r="BP653" s="62"/>
      <c r="BQ653" s="62"/>
      <c r="BR653" s="62"/>
      <c r="BS653" s="62"/>
      <c r="BT653" s="62"/>
      <c r="BU653" s="62"/>
      <c r="BV653" s="62"/>
      <c r="BW653" s="62"/>
      <c r="BX653" s="62"/>
      <c r="BY653" s="62"/>
      <c r="BZ653" s="62"/>
      <c r="CA653" s="62"/>
      <c r="CB653" s="62"/>
      <c r="CC653" s="62"/>
      <c r="CD653" s="62"/>
      <c r="CE653" s="62"/>
      <c r="CF653" s="62"/>
      <c r="CG653" s="62"/>
      <c r="CH653" s="62"/>
      <c r="CI653" s="62"/>
      <c r="CJ653" s="62"/>
      <c r="CK653" s="62"/>
      <c r="CL653" s="62"/>
      <c r="CM653" s="62"/>
      <c r="CN653" s="62"/>
      <c r="CO653" s="62"/>
      <c r="CP653" s="62"/>
      <c r="CQ653" s="62"/>
      <c r="CR653" s="62"/>
      <c r="CS653" s="62"/>
      <c r="CT653" s="62"/>
      <c r="CU653" s="62"/>
      <c r="CV653" s="62"/>
      <c r="CW653" s="62"/>
      <c r="CX653" s="62"/>
      <c r="CY653" s="62"/>
      <c r="CZ653" s="62"/>
      <c r="DA653" s="62"/>
      <c r="DB653" s="62"/>
      <c r="DC653" s="62"/>
      <c r="DD653" s="62"/>
      <c r="DE653" s="62"/>
      <c r="DF653" s="62"/>
      <c r="DG653" s="62"/>
      <c r="DH653" s="62"/>
      <c r="DI653" s="62"/>
      <c r="DJ653" s="62"/>
      <c r="DK653" s="62"/>
      <c r="DL653" s="62"/>
      <c r="DM653" s="62"/>
      <c r="DN653" s="62"/>
      <c r="DO653" s="62"/>
      <c r="DP653" s="62"/>
      <c r="DQ653" s="62"/>
      <c r="DR653" s="62"/>
      <c r="DS653" s="62"/>
      <c r="DT653" s="62"/>
      <c r="DU653" s="62"/>
      <c r="DV653" s="62"/>
      <c r="DW653" s="62"/>
      <c r="DX653" s="62"/>
      <c r="DY653" s="62"/>
      <c r="DZ653" s="62"/>
      <c r="EA653" s="62"/>
      <c r="EB653" s="62"/>
      <c r="EC653" s="62"/>
      <c r="ED653" s="62"/>
      <c r="EE653" s="62"/>
      <c r="EF653" s="62"/>
      <c r="EG653" s="62"/>
      <c r="EH653" s="62"/>
      <c r="EI653" s="62"/>
      <c r="EJ653" s="62"/>
      <c r="EK653" s="62">
        <v>0</v>
      </c>
      <c r="EL653" s="62">
        <v>0</v>
      </c>
      <c r="EM653" s="62">
        <v>0</v>
      </c>
      <c r="EN653" s="62">
        <v>0</v>
      </c>
      <c r="EO653" s="62">
        <v>0</v>
      </c>
      <c r="EP653" s="62"/>
      <c r="EQ653" s="62"/>
      <c r="ER653" s="62"/>
      <c r="ES653" s="62"/>
      <c r="ET653" s="62"/>
      <c r="EU653" s="62"/>
      <c r="EV653" s="62"/>
      <c r="EW653" s="62"/>
      <c r="EX653" s="62"/>
      <c r="EY653" s="62"/>
      <c r="EZ653" s="62"/>
      <c r="FA653" s="62"/>
      <c r="FB653" s="62"/>
      <c r="FC653" s="62"/>
      <c r="FD653" s="62"/>
      <c r="FE653" s="62"/>
      <c r="FF653" s="62"/>
      <c r="FG653" s="62"/>
      <c r="FH653" s="62"/>
      <c r="FI653" s="62"/>
      <c r="FJ653" s="62"/>
      <c r="FK653" s="62"/>
      <c r="FL653" s="76"/>
      <c r="FM653" s="76"/>
      <c r="FN653" s="76"/>
      <c r="FO653" s="76"/>
      <c r="FP653" s="76"/>
      <c r="FQ653" s="76"/>
      <c r="FR653" s="76"/>
      <c r="FS653" s="76"/>
      <c r="FT653" s="76"/>
      <c r="FU653" s="76"/>
      <c r="FV653" s="76"/>
      <c r="FW653" s="76"/>
      <c r="FX653" s="76"/>
      <c r="FY653" s="76"/>
      <c r="FZ653" s="76"/>
      <c r="GA653" s="76"/>
      <c r="GB653" s="76"/>
      <c r="GC653" s="62"/>
      <c r="GD653" s="62"/>
      <c r="GE653" s="62"/>
      <c r="GF653" s="62"/>
      <c r="GG653" s="62"/>
      <c r="GH653" s="62"/>
      <c r="GI653" s="62"/>
      <c r="GJ653" s="62"/>
      <c r="GK653" s="62"/>
      <c r="GL653" s="62"/>
      <c r="GM653" s="62"/>
      <c r="GN653" s="62"/>
      <c r="GO653" s="62"/>
      <c r="GP653" s="62"/>
      <c r="GQ653" s="62"/>
      <c r="GR653" s="62"/>
      <c r="GS653" s="62"/>
      <c r="GT653" s="62"/>
      <c r="GU653" s="62"/>
      <c r="GV653" s="62"/>
      <c r="GW653" s="62"/>
      <c r="GX653" s="62"/>
      <c r="GY653" s="62"/>
      <c r="GZ653" s="62"/>
      <c r="HA653" s="62"/>
      <c r="HB653" s="62"/>
      <c r="HC653" s="62"/>
      <c r="HD653" s="62"/>
      <c r="HE653" s="62"/>
      <c r="HF653" s="62"/>
      <c r="HG653" s="62"/>
      <c r="HH653" s="62"/>
      <c r="HI653" s="62"/>
      <c r="HJ653" s="62"/>
      <c r="HK653" s="62"/>
      <c r="HL653" s="62"/>
      <c r="HM653" s="62"/>
      <c r="HN653" s="62"/>
      <c r="HO653" s="62"/>
      <c r="HP653" s="62"/>
      <c r="HQ653" s="62"/>
      <c r="HR653" s="62"/>
    </row>
    <row r="654" spans="32:226" s="43" customFormat="1">
      <c r="AF654" s="54"/>
      <c r="AS654" s="62"/>
      <c r="AT654" s="62"/>
      <c r="AU654" s="62"/>
      <c r="AV654" s="62"/>
      <c r="AW654" s="62"/>
      <c r="AX654" s="62"/>
      <c r="AY654" s="62"/>
      <c r="AZ654" s="62"/>
      <c r="BA654" s="62"/>
      <c r="BB654" s="62"/>
      <c r="BC654" s="62"/>
      <c r="BD654" s="62"/>
      <c r="BE654" s="62"/>
      <c r="BF654" s="62"/>
      <c r="BG654" s="62"/>
      <c r="BH654" s="62"/>
      <c r="BI654" s="62"/>
      <c r="BJ654" s="62"/>
      <c r="BK654" s="62"/>
      <c r="BL654" s="62"/>
      <c r="BM654" s="62"/>
      <c r="BN654" s="62"/>
      <c r="BO654" s="62"/>
      <c r="BP654" s="62"/>
      <c r="BQ654" s="62"/>
      <c r="BR654" s="62"/>
      <c r="BS654" s="62"/>
      <c r="BT654" s="62"/>
      <c r="BU654" s="62"/>
      <c r="BV654" s="62"/>
      <c r="BW654" s="62"/>
      <c r="BX654" s="62"/>
      <c r="BY654" s="62"/>
      <c r="BZ654" s="62"/>
      <c r="CA654" s="62"/>
      <c r="CB654" s="62"/>
      <c r="CC654" s="62"/>
      <c r="CD654" s="62"/>
      <c r="CE654" s="62"/>
      <c r="CF654" s="62"/>
      <c r="CG654" s="62"/>
      <c r="CH654" s="62"/>
      <c r="CI654" s="62"/>
      <c r="CJ654" s="62"/>
      <c r="CK654" s="62"/>
      <c r="CL654" s="62"/>
      <c r="CM654" s="62"/>
      <c r="CN654" s="62"/>
      <c r="CO654" s="62"/>
      <c r="CP654" s="62"/>
      <c r="CQ654" s="62"/>
      <c r="CR654" s="62"/>
      <c r="CS654" s="62"/>
      <c r="CT654" s="62"/>
      <c r="CU654" s="62"/>
      <c r="CV654" s="62"/>
      <c r="CW654" s="62"/>
      <c r="CX654" s="62"/>
      <c r="CY654" s="62"/>
      <c r="CZ654" s="62"/>
      <c r="DA654" s="62"/>
      <c r="DB654" s="62"/>
      <c r="DC654" s="62"/>
      <c r="DD654" s="62"/>
      <c r="DE654" s="62"/>
      <c r="DF654" s="62"/>
      <c r="DG654" s="62"/>
      <c r="DH654" s="62"/>
      <c r="DI654" s="62"/>
      <c r="DJ654" s="62"/>
      <c r="DK654" s="62"/>
      <c r="DL654" s="62"/>
      <c r="DM654" s="62"/>
      <c r="DN654" s="62"/>
      <c r="DO654" s="62"/>
      <c r="DP654" s="62"/>
      <c r="DQ654" s="62"/>
      <c r="DR654" s="62"/>
      <c r="DS654" s="62"/>
      <c r="DT654" s="62"/>
      <c r="DU654" s="62"/>
      <c r="DV654" s="62"/>
      <c r="DW654" s="62"/>
      <c r="DX654" s="62"/>
      <c r="DY654" s="62"/>
      <c r="DZ654" s="62"/>
      <c r="EA654" s="62"/>
      <c r="EB654" s="62"/>
      <c r="EC654" s="62"/>
      <c r="ED654" s="62"/>
      <c r="EE654" s="62"/>
      <c r="EF654" s="62"/>
      <c r="EG654" s="62"/>
      <c r="EH654" s="62"/>
      <c r="EI654" s="62"/>
      <c r="EJ654" s="62"/>
      <c r="EK654" s="62">
        <v>0</v>
      </c>
      <c r="EL654" s="62">
        <v>0</v>
      </c>
      <c r="EM654" s="62">
        <v>0</v>
      </c>
      <c r="EN654" s="62">
        <v>0</v>
      </c>
      <c r="EO654" s="62">
        <v>0</v>
      </c>
      <c r="EP654" s="62"/>
      <c r="EQ654" s="62"/>
      <c r="ER654" s="62"/>
      <c r="ES654" s="62"/>
      <c r="ET654" s="62"/>
      <c r="EU654" s="62"/>
      <c r="EV654" s="62"/>
      <c r="EW654" s="62"/>
      <c r="EX654" s="62"/>
      <c r="EY654" s="62"/>
      <c r="EZ654" s="62"/>
      <c r="FA654" s="62"/>
      <c r="FB654" s="62"/>
      <c r="FC654" s="62"/>
      <c r="FD654" s="62"/>
      <c r="FE654" s="62"/>
      <c r="FF654" s="62"/>
      <c r="FG654" s="62"/>
      <c r="FH654" s="62"/>
      <c r="FI654" s="62"/>
      <c r="FJ654" s="62"/>
      <c r="FK654" s="62"/>
      <c r="FL654" s="76"/>
      <c r="FM654" s="76"/>
      <c r="FN654" s="76"/>
      <c r="FO654" s="76"/>
      <c r="FP654" s="76"/>
      <c r="FQ654" s="76"/>
      <c r="FR654" s="76"/>
      <c r="FS654" s="76"/>
      <c r="FT654" s="76"/>
      <c r="FU654" s="76"/>
      <c r="FV654" s="76"/>
      <c r="FW654" s="76"/>
      <c r="FX654" s="76"/>
      <c r="FY654" s="76"/>
      <c r="FZ654" s="76"/>
      <c r="GA654" s="76"/>
      <c r="GB654" s="76"/>
      <c r="GC654" s="62"/>
      <c r="GD654" s="62"/>
      <c r="GE654" s="62"/>
      <c r="GF654" s="62"/>
      <c r="GG654" s="62"/>
      <c r="GH654" s="62"/>
      <c r="GI654" s="62"/>
      <c r="GJ654" s="62"/>
      <c r="GK654" s="62"/>
      <c r="GL654" s="62"/>
      <c r="GM654" s="62"/>
      <c r="GN654" s="62"/>
      <c r="GO654" s="62"/>
      <c r="GP654" s="62"/>
      <c r="GQ654" s="62"/>
      <c r="GR654" s="62"/>
      <c r="GS654" s="62"/>
      <c r="GT654" s="62"/>
      <c r="GU654" s="62"/>
      <c r="GV654" s="62"/>
      <c r="GW654" s="62"/>
      <c r="GX654" s="62"/>
      <c r="GY654" s="62"/>
      <c r="GZ654" s="62"/>
      <c r="HA654" s="62"/>
      <c r="HB654" s="62"/>
      <c r="HC654" s="62"/>
      <c r="HD654" s="62"/>
      <c r="HE654" s="62"/>
      <c r="HF654" s="62"/>
      <c r="HG654" s="62"/>
      <c r="HH654" s="62"/>
      <c r="HI654" s="62"/>
      <c r="HJ654" s="62"/>
      <c r="HK654" s="62"/>
      <c r="HL654" s="62"/>
      <c r="HM654" s="62"/>
      <c r="HN654" s="62"/>
      <c r="HO654" s="62"/>
      <c r="HP654" s="62"/>
      <c r="HQ654" s="62"/>
      <c r="HR654" s="62"/>
    </row>
    <row r="655" spans="32:226" s="43" customFormat="1">
      <c r="AF655" s="54"/>
      <c r="AS655" s="62"/>
      <c r="AT655" s="62"/>
      <c r="AU655" s="62"/>
      <c r="AV655" s="62"/>
      <c r="AW655" s="62"/>
      <c r="AX655" s="62"/>
      <c r="AY655" s="62"/>
      <c r="AZ655" s="62"/>
      <c r="BA655" s="62"/>
      <c r="BB655" s="62"/>
      <c r="BC655" s="62"/>
      <c r="BD655" s="62"/>
      <c r="BE655" s="62"/>
      <c r="BF655" s="62"/>
      <c r="BG655" s="62"/>
      <c r="BH655" s="62"/>
      <c r="BI655" s="62"/>
      <c r="BJ655" s="62"/>
      <c r="BK655" s="62"/>
      <c r="BL655" s="62"/>
      <c r="BM655" s="62"/>
      <c r="BN655" s="62"/>
      <c r="BO655" s="62"/>
      <c r="BP655" s="62"/>
      <c r="BQ655" s="62"/>
      <c r="BR655" s="62"/>
      <c r="BS655" s="62"/>
      <c r="BT655" s="62"/>
      <c r="BU655" s="62"/>
      <c r="BV655" s="62"/>
      <c r="BW655" s="62"/>
      <c r="BX655" s="62"/>
      <c r="BY655" s="62"/>
      <c r="BZ655" s="62"/>
      <c r="CA655" s="62"/>
      <c r="CB655" s="62"/>
      <c r="CC655" s="62"/>
      <c r="CD655" s="62"/>
      <c r="CE655" s="62"/>
      <c r="CF655" s="62"/>
      <c r="CG655" s="62"/>
      <c r="CH655" s="62"/>
      <c r="CI655" s="62"/>
      <c r="CJ655" s="62"/>
      <c r="CK655" s="62"/>
      <c r="CL655" s="62"/>
      <c r="CM655" s="62"/>
      <c r="CN655" s="62"/>
      <c r="CO655" s="62"/>
      <c r="CP655" s="62"/>
      <c r="CQ655" s="62"/>
      <c r="CR655" s="62"/>
      <c r="CS655" s="62"/>
      <c r="CT655" s="62"/>
      <c r="CU655" s="62"/>
      <c r="CV655" s="62"/>
      <c r="CW655" s="62"/>
      <c r="CX655" s="62"/>
      <c r="CY655" s="62"/>
      <c r="CZ655" s="62"/>
      <c r="DA655" s="62"/>
      <c r="DB655" s="62"/>
      <c r="DC655" s="62"/>
      <c r="DD655" s="62"/>
      <c r="DE655" s="62"/>
      <c r="DF655" s="62"/>
      <c r="DG655" s="62"/>
      <c r="DH655" s="62"/>
      <c r="DI655" s="62"/>
      <c r="DJ655" s="62"/>
      <c r="DK655" s="62"/>
      <c r="DL655" s="62"/>
      <c r="DM655" s="62"/>
      <c r="DN655" s="62"/>
      <c r="DO655" s="62"/>
      <c r="DP655" s="62"/>
      <c r="DQ655" s="62"/>
      <c r="DR655" s="62"/>
      <c r="DS655" s="62"/>
      <c r="DT655" s="62"/>
      <c r="DU655" s="62"/>
      <c r="DV655" s="62"/>
      <c r="DW655" s="62"/>
      <c r="DX655" s="62"/>
      <c r="DY655" s="62"/>
      <c r="DZ655" s="62"/>
      <c r="EA655" s="62"/>
      <c r="EB655" s="62"/>
      <c r="EC655" s="62"/>
      <c r="ED655" s="62"/>
      <c r="EE655" s="62"/>
      <c r="EF655" s="62"/>
      <c r="EG655" s="62"/>
      <c r="EH655" s="62"/>
      <c r="EI655" s="62"/>
      <c r="EJ655" s="62"/>
      <c r="EK655" s="62">
        <v>0</v>
      </c>
      <c r="EL655" s="62">
        <v>0</v>
      </c>
      <c r="EM655" s="62">
        <v>0</v>
      </c>
      <c r="EN655" s="62">
        <v>0</v>
      </c>
      <c r="EO655" s="62">
        <v>0</v>
      </c>
      <c r="EP655" s="62"/>
      <c r="EQ655" s="62"/>
      <c r="ER655" s="62"/>
      <c r="ES655" s="62"/>
      <c r="ET655" s="62"/>
      <c r="EU655" s="62"/>
      <c r="EV655" s="62"/>
      <c r="EW655" s="62"/>
      <c r="EX655" s="62"/>
      <c r="EY655" s="62"/>
      <c r="EZ655" s="62"/>
      <c r="FA655" s="62"/>
      <c r="FB655" s="62"/>
      <c r="FC655" s="62"/>
      <c r="FD655" s="62"/>
      <c r="FE655" s="62"/>
      <c r="FF655" s="62"/>
      <c r="FG655" s="62"/>
      <c r="FH655" s="62"/>
      <c r="FI655" s="62"/>
      <c r="FJ655" s="62"/>
      <c r="FK655" s="62"/>
      <c r="FL655" s="76"/>
      <c r="FM655" s="76"/>
      <c r="FN655" s="76"/>
      <c r="FO655" s="76"/>
      <c r="FP655" s="76"/>
      <c r="FQ655" s="76"/>
      <c r="FR655" s="76"/>
      <c r="FS655" s="76"/>
      <c r="FT655" s="76"/>
      <c r="FU655" s="76"/>
      <c r="FV655" s="76"/>
      <c r="FW655" s="76"/>
      <c r="FX655" s="76"/>
      <c r="FY655" s="76"/>
      <c r="FZ655" s="76"/>
      <c r="GA655" s="76"/>
      <c r="GB655" s="76"/>
      <c r="GC655" s="62"/>
      <c r="GD655" s="62"/>
      <c r="GE655" s="62"/>
      <c r="GF655" s="62"/>
      <c r="GG655" s="62"/>
      <c r="GH655" s="62"/>
      <c r="GI655" s="62"/>
      <c r="GJ655" s="62"/>
      <c r="GK655" s="62"/>
      <c r="GL655" s="62"/>
      <c r="GM655" s="62"/>
      <c r="GN655" s="62"/>
      <c r="GO655" s="62"/>
      <c r="GP655" s="62"/>
      <c r="GQ655" s="62"/>
      <c r="GR655" s="62"/>
      <c r="GS655" s="62"/>
      <c r="GT655" s="62"/>
      <c r="GU655" s="62"/>
      <c r="GV655" s="62"/>
      <c r="GW655" s="62"/>
      <c r="GX655" s="62"/>
      <c r="GY655" s="62"/>
      <c r="GZ655" s="62"/>
      <c r="HA655" s="62"/>
      <c r="HB655" s="62"/>
      <c r="HC655" s="62"/>
      <c r="HD655" s="62"/>
      <c r="HE655" s="62"/>
      <c r="HF655" s="62"/>
      <c r="HG655" s="62"/>
      <c r="HH655" s="62"/>
      <c r="HI655" s="62"/>
      <c r="HJ655" s="62"/>
      <c r="HK655" s="62"/>
      <c r="HL655" s="62"/>
      <c r="HM655" s="62"/>
      <c r="HN655" s="62"/>
      <c r="HO655" s="62"/>
      <c r="HP655" s="62"/>
      <c r="HQ655" s="62"/>
      <c r="HR655" s="62"/>
    </row>
    <row r="656" spans="32:226" s="43" customFormat="1">
      <c r="AF656" s="54"/>
      <c r="AS656" s="62"/>
      <c r="AT656" s="62"/>
      <c r="AU656" s="62"/>
      <c r="AV656" s="62"/>
      <c r="AW656" s="62"/>
      <c r="AX656" s="62"/>
      <c r="AY656" s="62"/>
      <c r="AZ656" s="62"/>
      <c r="BA656" s="62"/>
      <c r="BB656" s="62"/>
      <c r="BC656" s="62"/>
      <c r="BD656" s="62"/>
      <c r="BE656" s="62"/>
      <c r="BF656" s="62"/>
      <c r="BG656" s="62"/>
      <c r="BH656" s="62"/>
      <c r="BI656" s="62"/>
      <c r="BJ656" s="62"/>
      <c r="BK656" s="62"/>
      <c r="BL656" s="62"/>
      <c r="BM656" s="62"/>
      <c r="BN656" s="62"/>
      <c r="BO656" s="62"/>
      <c r="BP656" s="62"/>
      <c r="BQ656" s="62"/>
      <c r="BR656" s="62"/>
      <c r="BS656" s="62"/>
      <c r="BT656" s="62"/>
      <c r="BU656" s="62"/>
      <c r="BV656" s="62"/>
      <c r="BW656" s="62"/>
      <c r="BX656" s="62"/>
      <c r="BY656" s="62"/>
      <c r="BZ656" s="62"/>
      <c r="CA656" s="62"/>
      <c r="CB656" s="62"/>
      <c r="CC656" s="62"/>
      <c r="CD656" s="62"/>
      <c r="CE656" s="62"/>
      <c r="CF656" s="62"/>
      <c r="CG656" s="62"/>
      <c r="CH656" s="62"/>
      <c r="CI656" s="62"/>
      <c r="CJ656" s="62"/>
      <c r="CK656" s="62"/>
      <c r="CL656" s="62"/>
      <c r="CM656" s="62"/>
      <c r="CN656" s="62"/>
      <c r="CO656" s="62"/>
      <c r="CP656" s="62"/>
      <c r="CQ656" s="62"/>
      <c r="CR656" s="62"/>
      <c r="CS656" s="62"/>
      <c r="CT656" s="62"/>
      <c r="CU656" s="62"/>
      <c r="CV656" s="62"/>
      <c r="CW656" s="62"/>
      <c r="CX656" s="62"/>
      <c r="CY656" s="62"/>
      <c r="CZ656" s="62"/>
      <c r="DA656" s="62"/>
      <c r="DB656" s="62"/>
      <c r="DC656" s="62"/>
      <c r="DD656" s="62"/>
      <c r="DE656" s="62"/>
      <c r="DF656" s="62"/>
      <c r="DG656" s="62"/>
      <c r="DH656" s="62"/>
      <c r="DI656" s="62"/>
      <c r="DJ656" s="62"/>
      <c r="DK656" s="62"/>
      <c r="DL656" s="62"/>
      <c r="DM656" s="62"/>
      <c r="DN656" s="62"/>
      <c r="DO656" s="62"/>
      <c r="DP656" s="62"/>
      <c r="DQ656" s="62"/>
      <c r="DR656" s="62"/>
      <c r="DS656" s="62"/>
      <c r="DT656" s="62"/>
      <c r="DU656" s="62"/>
      <c r="DV656" s="62"/>
      <c r="DW656" s="62"/>
      <c r="DX656" s="62"/>
      <c r="DY656" s="62"/>
      <c r="DZ656" s="62"/>
      <c r="EA656" s="62"/>
      <c r="EB656" s="62"/>
      <c r="EC656" s="62"/>
      <c r="ED656" s="62"/>
      <c r="EE656" s="62"/>
      <c r="EF656" s="62"/>
      <c r="EG656" s="62"/>
      <c r="EH656" s="62"/>
      <c r="EI656" s="62"/>
      <c r="EJ656" s="62"/>
      <c r="EK656" s="62">
        <v>0</v>
      </c>
      <c r="EL656" s="62">
        <v>0</v>
      </c>
      <c r="EM656" s="62">
        <v>0</v>
      </c>
      <c r="EN656" s="62">
        <v>0</v>
      </c>
      <c r="EO656" s="62">
        <v>0</v>
      </c>
      <c r="EP656" s="62"/>
      <c r="EQ656" s="62"/>
      <c r="ER656" s="62"/>
      <c r="ES656" s="62"/>
      <c r="ET656" s="62"/>
      <c r="EU656" s="62"/>
      <c r="EV656" s="62"/>
      <c r="EW656" s="62"/>
      <c r="EX656" s="62"/>
      <c r="EY656" s="62"/>
      <c r="EZ656" s="62"/>
      <c r="FA656" s="62"/>
      <c r="FB656" s="62"/>
      <c r="FC656" s="62"/>
      <c r="FD656" s="62"/>
      <c r="FE656" s="62"/>
      <c r="FF656" s="62"/>
      <c r="FG656" s="62"/>
      <c r="FH656" s="62"/>
      <c r="FI656" s="62"/>
      <c r="FJ656" s="62"/>
      <c r="FK656" s="62"/>
      <c r="FL656" s="76"/>
      <c r="FM656" s="76"/>
      <c r="FN656" s="76"/>
      <c r="FO656" s="76"/>
      <c r="FP656" s="76"/>
      <c r="FQ656" s="76"/>
      <c r="FR656" s="76"/>
      <c r="FS656" s="76"/>
      <c r="FT656" s="76"/>
      <c r="FU656" s="76"/>
      <c r="FV656" s="76"/>
      <c r="FW656" s="76"/>
      <c r="FX656" s="76"/>
      <c r="FY656" s="76"/>
      <c r="FZ656" s="76"/>
      <c r="GA656" s="76"/>
      <c r="GB656" s="76"/>
      <c r="GC656" s="62"/>
      <c r="GD656" s="62"/>
      <c r="GE656" s="62"/>
      <c r="GF656" s="62"/>
      <c r="GG656" s="62"/>
      <c r="GH656" s="62"/>
      <c r="GI656" s="62"/>
      <c r="GJ656" s="62"/>
      <c r="GK656" s="62"/>
      <c r="GL656" s="62"/>
      <c r="GM656" s="62"/>
      <c r="GN656" s="62"/>
      <c r="GO656" s="62"/>
      <c r="GP656" s="62"/>
      <c r="GQ656" s="62"/>
      <c r="GR656" s="62"/>
      <c r="GS656" s="62"/>
      <c r="GT656" s="62"/>
      <c r="GU656" s="62"/>
      <c r="GV656" s="62"/>
      <c r="GW656" s="62"/>
      <c r="GX656" s="62"/>
      <c r="GY656" s="62"/>
      <c r="GZ656" s="62"/>
      <c r="HA656" s="62"/>
      <c r="HB656" s="62"/>
      <c r="HC656" s="62"/>
      <c r="HD656" s="62"/>
      <c r="HE656" s="62"/>
      <c r="HF656" s="62"/>
      <c r="HG656" s="62"/>
      <c r="HH656" s="62"/>
      <c r="HI656" s="62"/>
      <c r="HJ656" s="62"/>
      <c r="HK656" s="62"/>
      <c r="HL656" s="62"/>
      <c r="HM656" s="62"/>
      <c r="HN656" s="62"/>
      <c r="HO656" s="62"/>
      <c r="HP656" s="62"/>
      <c r="HQ656" s="62"/>
      <c r="HR656" s="62"/>
    </row>
    <row r="657" spans="32:226" s="43" customFormat="1">
      <c r="AF657" s="54"/>
      <c r="AS657" s="62"/>
      <c r="AT657" s="62"/>
      <c r="AU657" s="62"/>
      <c r="AV657" s="62"/>
      <c r="AW657" s="62"/>
      <c r="AX657" s="62"/>
      <c r="AY657" s="62"/>
      <c r="AZ657" s="62"/>
      <c r="BA657" s="62"/>
      <c r="BB657" s="62"/>
      <c r="BC657" s="62"/>
      <c r="BD657" s="62"/>
      <c r="BE657" s="62"/>
      <c r="BF657" s="62"/>
      <c r="BG657" s="62"/>
      <c r="BH657" s="62"/>
      <c r="BI657" s="62"/>
      <c r="BJ657" s="62"/>
      <c r="BK657" s="62"/>
      <c r="BL657" s="62"/>
      <c r="BM657" s="62"/>
      <c r="BN657" s="62"/>
      <c r="BO657" s="62"/>
      <c r="BP657" s="62"/>
      <c r="BQ657" s="62"/>
      <c r="BR657" s="62"/>
      <c r="BS657" s="62"/>
      <c r="BT657" s="62"/>
      <c r="BU657" s="62"/>
      <c r="BV657" s="62"/>
      <c r="BW657" s="62"/>
      <c r="BX657" s="62"/>
      <c r="BY657" s="62"/>
      <c r="BZ657" s="62"/>
      <c r="CA657" s="62"/>
      <c r="CB657" s="62"/>
      <c r="CC657" s="62"/>
      <c r="CD657" s="62"/>
      <c r="CE657" s="62"/>
      <c r="CF657" s="62"/>
      <c r="CG657" s="62"/>
      <c r="CH657" s="62"/>
      <c r="CI657" s="62"/>
      <c r="CJ657" s="62"/>
      <c r="CK657" s="62"/>
      <c r="CL657" s="62"/>
      <c r="CM657" s="62"/>
      <c r="CN657" s="62"/>
      <c r="CO657" s="62"/>
      <c r="CP657" s="62"/>
      <c r="CQ657" s="62"/>
      <c r="CR657" s="62"/>
      <c r="CS657" s="62"/>
      <c r="CT657" s="62"/>
      <c r="CU657" s="62"/>
      <c r="CV657" s="62"/>
      <c r="CW657" s="62"/>
      <c r="CX657" s="62"/>
      <c r="CY657" s="62"/>
      <c r="CZ657" s="62"/>
      <c r="DA657" s="62"/>
      <c r="DB657" s="62"/>
      <c r="DC657" s="62"/>
      <c r="DD657" s="62"/>
      <c r="DE657" s="62"/>
      <c r="DF657" s="62"/>
      <c r="DG657" s="62"/>
      <c r="DH657" s="62"/>
      <c r="DI657" s="62"/>
      <c r="DJ657" s="62"/>
      <c r="DK657" s="62"/>
      <c r="DL657" s="62"/>
      <c r="DM657" s="62"/>
      <c r="DN657" s="62"/>
      <c r="DO657" s="62"/>
      <c r="DP657" s="62"/>
      <c r="DQ657" s="62"/>
      <c r="DR657" s="62"/>
      <c r="DS657" s="62"/>
      <c r="DT657" s="62"/>
      <c r="DU657" s="62"/>
      <c r="DV657" s="62"/>
      <c r="DW657" s="62"/>
      <c r="DX657" s="62"/>
      <c r="DY657" s="62"/>
      <c r="DZ657" s="62"/>
      <c r="EA657" s="62"/>
      <c r="EB657" s="62"/>
      <c r="EC657" s="62"/>
      <c r="ED657" s="62"/>
      <c r="EE657" s="62"/>
      <c r="EF657" s="62"/>
      <c r="EG657" s="62"/>
      <c r="EH657" s="62"/>
      <c r="EI657" s="62"/>
      <c r="EJ657" s="62"/>
      <c r="EK657" s="62">
        <v>0</v>
      </c>
      <c r="EL657" s="62">
        <v>0</v>
      </c>
      <c r="EM657" s="62">
        <v>0</v>
      </c>
      <c r="EN657" s="62">
        <v>0</v>
      </c>
      <c r="EO657" s="62">
        <v>0</v>
      </c>
      <c r="EP657" s="62"/>
      <c r="EQ657" s="62"/>
      <c r="ER657" s="62"/>
      <c r="ES657" s="62"/>
      <c r="ET657" s="62"/>
      <c r="EU657" s="62"/>
      <c r="EV657" s="62"/>
      <c r="EW657" s="62"/>
      <c r="EX657" s="62"/>
      <c r="EY657" s="62"/>
      <c r="EZ657" s="62"/>
      <c r="FA657" s="62"/>
      <c r="FB657" s="62"/>
      <c r="FC657" s="62"/>
      <c r="FD657" s="62"/>
      <c r="FE657" s="62"/>
      <c r="FF657" s="62"/>
      <c r="FG657" s="62"/>
      <c r="FH657" s="62"/>
      <c r="FI657" s="62"/>
      <c r="FJ657" s="62"/>
      <c r="FK657" s="62"/>
      <c r="FL657" s="76"/>
      <c r="FM657" s="76"/>
      <c r="FN657" s="76"/>
      <c r="FO657" s="76"/>
      <c r="FP657" s="76"/>
      <c r="FQ657" s="76"/>
      <c r="FR657" s="76"/>
      <c r="FS657" s="76"/>
      <c r="FT657" s="76"/>
      <c r="FU657" s="76"/>
      <c r="FV657" s="76"/>
      <c r="FW657" s="76"/>
      <c r="FX657" s="76"/>
      <c r="FY657" s="76"/>
      <c r="FZ657" s="76"/>
      <c r="GA657" s="76"/>
      <c r="GB657" s="76"/>
      <c r="GC657" s="62"/>
      <c r="GD657" s="62"/>
      <c r="GE657" s="62"/>
      <c r="GF657" s="62"/>
      <c r="GG657" s="62"/>
      <c r="GH657" s="62"/>
      <c r="GI657" s="62"/>
      <c r="GJ657" s="62"/>
      <c r="GK657" s="62"/>
      <c r="GL657" s="62"/>
      <c r="GM657" s="62"/>
      <c r="GN657" s="62"/>
      <c r="GO657" s="62"/>
      <c r="GP657" s="62"/>
      <c r="GQ657" s="62"/>
      <c r="GR657" s="62"/>
      <c r="GS657" s="62"/>
      <c r="GT657" s="62"/>
      <c r="GU657" s="62"/>
      <c r="GV657" s="62"/>
      <c r="GW657" s="62"/>
      <c r="GX657" s="62"/>
      <c r="GY657" s="62"/>
      <c r="GZ657" s="62"/>
      <c r="HA657" s="62"/>
      <c r="HB657" s="62"/>
      <c r="HC657" s="62"/>
      <c r="HD657" s="62"/>
      <c r="HE657" s="62"/>
      <c r="HF657" s="62"/>
      <c r="HG657" s="62"/>
      <c r="HH657" s="62"/>
      <c r="HI657" s="62"/>
      <c r="HJ657" s="62"/>
      <c r="HK657" s="62"/>
      <c r="HL657" s="62"/>
      <c r="HM657" s="62"/>
      <c r="HN657" s="62"/>
      <c r="HO657" s="62"/>
      <c r="HP657" s="62"/>
      <c r="HQ657" s="62"/>
      <c r="HR657" s="62"/>
    </row>
    <row r="658" spans="32:226" s="43" customFormat="1">
      <c r="AF658" s="54"/>
      <c r="AS658" s="62"/>
      <c r="AT658" s="62"/>
      <c r="AU658" s="62"/>
      <c r="AV658" s="62"/>
      <c r="AW658" s="62"/>
      <c r="AX658" s="62"/>
      <c r="AY658" s="62"/>
      <c r="AZ658" s="62"/>
      <c r="BA658" s="62"/>
      <c r="BB658" s="62"/>
      <c r="BC658" s="62"/>
      <c r="BD658" s="62"/>
      <c r="BE658" s="62"/>
      <c r="BF658" s="62"/>
      <c r="BG658" s="62"/>
      <c r="BH658" s="62"/>
      <c r="BI658" s="62"/>
      <c r="BJ658" s="62"/>
      <c r="BK658" s="62"/>
      <c r="BL658" s="62"/>
      <c r="BM658" s="62"/>
      <c r="BN658" s="62"/>
      <c r="BO658" s="62"/>
      <c r="BP658" s="62"/>
      <c r="BQ658" s="62"/>
      <c r="BR658" s="62"/>
      <c r="BS658" s="62"/>
      <c r="BT658" s="62"/>
      <c r="BU658" s="62"/>
      <c r="BV658" s="62"/>
      <c r="BW658" s="62"/>
      <c r="BX658" s="62"/>
      <c r="BY658" s="62"/>
      <c r="BZ658" s="62"/>
      <c r="CA658" s="62"/>
      <c r="CB658" s="62"/>
      <c r="CC658" s="62"/>
      <c r="CD658" s="62"/>
      <c r="CE658" s="62"/>
      <c r="CF658" s="62"/>
      <c r="CG658" s="62"/>
      <c r="CH658" s="62"/>
      <c r="CI658" s="62"/>
      <c r="CJ658" s="62"/>
      <c r="CK658" s="62"/>
      <c r="CL658" s="62"/>
      <c r="CM658" s="62"/>
      <c r="CN658" s="62"/>
      <c r="CO658" s="62"/>
      <c r="CP658" s="62"/>
      <c r="CQ658" s="62"/>
      <c r="CR658" s="62"/>
      <c r="CS658" s="62"/>
      <c r="CT658" s="62"/>
      <c r="CU658" s="62"/>
      <c r="CV658" s="62"/>
      <c r="CW658" s="62"/>
      <c r="CX658" s="62"/>
      <c r="CY658" s="62"/>
      <c r="CZ658" s="62"/>
      <c r="DA658" s="62"/>
      <c r="DB658" s="62"/>
      <c r="DC658" s="62"/>
      <c r="DD658" s="62"/>
      <c r="DE658" s="62"/>
      <c r="DF658" s="62"/>
      <c r="DG658" s="62"/>
      <c r="DH658" s="62"/>
      <c r="DI658" s="62"/>
      <c r="DJ658" s="62"/>
      <c r="DK658" s="62"/>
      <c r="DL658" s="62"/>
      <c r="DM658" s="62"/>
      <c r="DN658" s="62"/>
      <c r="DO658" s="62"/>
      <c r="DP658" s="62"/>
      <c r="DQ658" s="62"/>
      <c r="DR658" s="62"/>
      <c r="DS658" s="62"/>
      <c r="DT658" s="62"/>
      <c r="DU658" s="62"/>
      <c r="DV658" s="62"/>
      <c r="DW658" s="62"/>
      <c r="DX658" s="62"/>
      <c r="DY658" s="62"/>
      <c r="DZ658" s="62"/>
      <c r="EA658" s="62"/>
      <c r="EB658" s="62"/>
      <c r="EC658" s="62"/>
      <c r="ED658" s="62"/>
      <c r="EE658" s="62"/>
      <c r="EF658" s="62"/>
      <c r="EG658" s="62"/>
      <c r="EH658" s="62"/>
      <c r="EI658" s="62"/>
      <c r="EJ658" s="62"/>
      <c r="EK658" s="62">
        <v>0</v>
      </c>
      <c r="EL658" s="62">
        <v>0</v>
      </c>
      <c r="EM658" s="62">
        <v>0</v>
      </c>
      <c r="EN658" s="62">
        <v>0</v>
      </c>
      <c r="EO658" s="62">
        <v>0</v>
      </c>
      <c r="EP658" s="62"/>
      <c r="EQ658" s="62"/>
      <c r="ER658" s="62"/>
      <c r="ES658" s="62"/>
      <c r="ET658" s="62"/>
      <c r="EU658" s="62"/>
      <c r="EV658" s="62"/>
      <c r="EW658" s="62"/>
      <c r="EX658" s="62"/>
      <c r="EY658" s="62"/>
      <c r="EZ658" s="62"/>
      <c r="FA658" s="62"/>
      <c r="FB658" s="62"/>
      <c r="FC658" s="62"/>
      <c r="FD658" s="62"/>
      <c r="FE658" s="62"/>
      <c r="FF658" s="62"/>
      <c r="FG658" s="62"/>
      <c r="FH658" s="62"/>
      <c r="FI658" s="62"/>
      <c r="FJ658" s="62"/>
      <c r="FK658" s="62"/>
      <c r="FL658" s="76"/>
      <c r="FM658" s="76"/>
      <c r="FN658" s="76"/>
      <c r="FO658" s="76"/>
      <c r="FP658" s="76"/>
      <c r="FQ658" s="76"/>
      <c r="FR658" s="76"/>
      <c r="FS658" s="76"/>
      <c r="FT658" s="76"/>
      <c r="FU658" s="76"/>
      <c r="FV658" s="76"/>
      <c r="FW658" s="76"/>
      <c r="FX658" s="76"/>
      <c r="FY658" s="76"/>
      <c r="FZ658" s="76"/>
      <c r="GA658" s="76"/>
      <c r="GB658" s="76"/>
      <c r="GC658" s="62"/>
      <c r="GD658" s="62"/>
      <c r="GE658" s="62"/>
      <c r="GF658" s="62"/>
      <c r="GG658" s="62"/>
      <c r="GH658" s="62"/>
      <c r="GI658" s="62"/>
      <c r="GJ658" s="62"/>
      <c r="GK658" s="62"/>
      <c r="GL658" s="62"/>
      <c r="GM658" s="62"/>
      <c r="GN658" s="62"/>
      <c r="GO658" s="62"/>
      <c r="GP658" s="62"/>
      <c r="GQ658" s="62"/>
      <c r="GR658" s="62"/>
      <c r="GS658" s="62"/>
      <c r="GT658" s="62"/>
      <c r="GU658" s="62"/>
      <c r="GV658" s="62"/>
      <c r="GW658" s="62"/>
      <c r="GX658" s="62"/>
      <c r="GY658" s="62"/>
      <c r="GZ658" s="62"/>
      <c r="HA658" s="62"/>
      <c r="HB658" s="62"/>
      <c r="HC658" s="62"/>
      <c r="HD658" s="62"/>
      <c r="HE658" s="62"/>
      <c r="HF658" s="62"/>
      <c r="HG658" s="62"/>
      <c r="HH658" s="62"/>
      <c r="HI658" s="62"/>
      <c r="HJ658" s="62"/>
      <c r="HK658" s="62"/>
      <c r="HL658" s="62"/>
      <c r="HM658" s="62"/>
      <c r="HN658" s="62"/>
      <c r="HO658" s="62"/>
      <c r="HP658" s="62"/>
      <c r="HQ658" s="62"/>
      <c r="HR658" s="62"/>
    </row>
    <row r="659" spans="32:226" s="43" customFormat="1">
      <c r="AF659" s="54"/>
      <c r="AS659" s="62"/>
      <c r="AT659" s="62"/>
      <c r="AU659" s="62"/>
      <c r="AV659" s="62"/>
      <c r="AW659" s="62"/>
      <c r="AX659" s="62"/>
      <c r="AY659" s="62"/>
      <c r="AZ659" s="62"/>
      <c r="BA659" s="62"/>
      <c r="BB659" s="62"/>
      <c r="BC659" s="62"/>
      <c r="BD659" s="62"/>
      <c r="BE659" s="62"/>
      <c r="BF659" s="62"/>
      <c r="BG659" s="62"/>
      <c r="BH659" s="62"/>
      <c r="BI659" s="62"/>
      <c r="BJ659" s="62"/>
      <c r="BK659" s="62"/>
      <c r="BL659" s="62"/>
      <c r="BM659" s="62"/>
      <c r="BN659" s="62"/>
      <c r="BO659" s="62"/>
      <c r="BP659" s="62"/>
      <c r="BQ659" s="62"/>
      <c r="BR659" s="62"/>
      <c r="BS659" s="62"/>
      <c r="BT659" s="62"/>
      <c r="BU659" s="62"/>
      <c r="BV659" s="62"/>
      <c r="BW659" s="62"/>
      <c r="BX659" s="62"/>
      <c r="BY659" s="62"/>
      <c r="BZ659" s="62"/>
      <c r="CA659" s="62"/>
      <c r="CB659" s="62"/>
      <c r="CC659" s="62"/>
      <c r="CD659" s="62"/>
      <c r="CE659" s="62"/>
      <c r="CF659" s="62"/>
      <c r="CG659" s="62"/>
      <c r="CH659" s="62"/>
      <c r="CI659" s="62"/>
      <c r="CJ659" s="62"/>
      <c r="CK659" s="62"/>
      <c r="CL659" s="62"/>
      <c r="CM659" s="62"/>
      <c r="CN659" s="62"/>
      <c r="CO659" s="62"/>
      <c r="CP659" s="62"/>
      <c r="CQ659" s="62"/>
      <c r="CR659" s="62"/>
      <c r="CS659" s="62"/>
      <c r="CT659" s="62"/>
      <c r="CU659" s="62"/>
      <c r="CV659" s="62"/>
      <c r="CW659" s="62"/>
      <c r="CX659" s="62"/>
      <c r="CY659" s="62"/>
      <c r="CZ659" s="62"/>
      <c r="DA659" s="62"/>
      <c r="DB659" s="62"/>
      <c r="DC659" s="62"/>
      <c r="DD659" s="62"/>
      <c r="DE659" s="62"/>
      <c r="DF659" s="62"/>
      <c r="DG659" s="62"/>
      <c r="DH659" s="62"/>
      <c r="DI659" s="62"/>
      <c r="DJ659" s="62"/>
      <c r="DK659" s="62"/>
      <c r="DL659" s="62"/>
      <c r="DM659" s="62"/>
      <c r="DN659" s="62"/>
      <c r="DO659" s="62"/>
      <c r="DP659" s="62"/>
      <c r="DQ659" s="62"/>
      <c r="DR659" s="62"/>
      <c r="DS659" s="62"/>
      <c r="DT659" s="62"/>
      <c r="DU659" s="62"/>
      <c r="DV659" s="62"/>
      <c r="DW659" s="62"/>
      <c r="DX659" s="62"/>
      <c r="DY659" s="62"/>
      <c r="DZ659" s="62"/>
      <c r="EA659" s="62"/>
      <c r="EB659" s="62"/>
      <c r="EC659" s="62"/>
      <c r="ED659" s="62"/>
      <c r="EE659" s="62"/>
      <c r="EF659" s="62"/>
      <c r="EG659" s="62"/>
      <c r="EH659" s="62"/>
      <c r="EI659" s="62"/>
      <c r="EJ659" s="62"/>
      <c r="EK659" s="62">
        <v>0</v>
      </c>
      <c r="EL659" s="62">
        <v>0</v>
      </c>
      <c r="EM659" s="62">
        <v>0</v>
      </c>
      <c r="EN659" s="62">
        <v>0</v>
      </c>
      <c r="EO659" s="62">
        <v>0</v>
      </c>
      <c r="EP659" s="62"/>
      <c r="EQ659" s="62"/>
      <c r="ER659" s="62"/>
      <c r="ES659" s="62"/>
      <c r="ET659" s="62"/>
      <c r="EU659" s="62"/>
      <c r="EV659" s="62"/>
      <c r="EW659" s="62"/>
      <c r="EX659" s="62"/>
      <c r="EY659" s="62"/>
      <c r="EZ659" s="62"/>
      <c r="FA659" s="62"/>
      <c r="FB659" s="62"/>
      <c r="FC659" s="62"/>
      <c r="FD659" s="62"/>
      <c r="FE659" s="62"/>
      <c r="FF659" s="62"/>
      <c r="FG659" s="62"/>
      <c r="FH659" s="62"/>
      <c r="FI659" s="62"/>
      <c r="FJ659" s="62"/>
      <c r="FK659" s="62"/>
      <c r="FL659" s="76"/>
      <c r="FM659" s="76"/>
      <c r="FN659" s="76"/>
      <c r="FO659" s="76"/>
      <c r="FP659" s="76"/>
      <c r="FQ659" s="76"/>
      <c r="FR659" s="76"/>
      <c r="FS659" s="76"/>
      <c r="FT659" s="76"/>
      <c r="FU659" s="76"/>
      <c r="FV659" s="76"/>
      <c r="FW659" s="76"/>
      <c r="FX659" s="76"/>
      <c r="FY659" s="76"/>
      <c r="FZ659" s="76"/>
      <c r="GA659" s="76"/>
      <c r="GB659" s="76"/>
      <c r="GC659" s="62"/>
      <c r="GD659" s="62"/>
      <c r="GE659" s="62"/>
      <c r="GF659" s="62"/>
      <c r="GG659" s="62"/>
      <c r="GH659" s="62"/>
      <c r="GI659" s="62"/>
      <c r="GJ659" s="62"/>
      <c r="GK659" s="62"/>
      <c r="GL659" s="62"/>
      <c r="GM659" s="62"/>
      <c r="GN659" s="62"/>
      <c r="GO659" s="62"/>
      <c r="GP659" s="62"/>
      <c r="GQ659" s="62"/>
      <c r="GR659" s="62"/>
      <c r="GS659" s="62"/>
      <c r="GT659" s="62"/>
      <c r="GU659" s="62"/>
      <c r="GV659" s="62"/>
      <c r="GW659" s="62"/>
      <c r="GX659" s="62"/>
      <c r="GY659" s="62"/>
      <c r="GZ659" s="62"/>
      <c r="HA659" s="62"/>
      <c r="HB659" s="62"/>
      <c r="HC659" s="62"/>
      <c r="HD659" s="62"/>
      <c r="HE659" s="62"/>
      <c r="HF659" s="62"/>
      <c r="HG659" s="62"/>
      <c r="HH659" s="62"/>
      <c r="HI659" s="62"/>
      <c r="HJ659" s="62"/>
      <c r="HK659" s="62"/>
      <c r="HL659" s="62"/>
      <c r="HM659" s="62"/>
      <c r="HN659" s="62"/>
      <c r="HO659" s="62"/>
      <c r="HP659" s="62"/>
      <c r="HQ659" s="62"/>
      <c r="HR659" s="62"/>
    </row>
    <row r="660" spans="32:226" s="43" customFormat="1">
      <c r="AF660" s="54"/>
      <c r="AS660" s="62"/>
      <c r="AT660" s="62"/>
      <c r="AU660" s="62"/>
      <c r="AV660" s="62"/>
      <c r="AW660" s="62"/>
      <c r="AX660" s="62"/>
      <c r="AY660" s="62"/>
      <c r="AZ660" s="62"/>
      <c r="BA660" s="62"/>
      <c r="BB660" s="62"/>
      <c r="BC660" s="62"/>
      <c r="BD660" s="62"/>
      <c r="BE660" s="62"/>
      <c r="BF660" s="62"/>
      <c r="BG660" s="62"/>
      <c r="BH660" s="62"/>
      <c r="BI660" s="62"/>
      <c r="BJ660" s="62"/>
      <c r="BK660" s="62"/>
      <c r="BL660" s="62"/>
      <c r="BM660" s="62"/>
      <c r="BN660" s="62"/>
      <c r="BO660" s="62"/>
      <c r="BP660" s="62"/>
      <c r="BQ660" s="62"/>
      <c r="BR660" s="62"/>
      <c r="BS660" s="62"/>
      <c r="BT660" s="62"/>
      <c r="BU660" s="62"/>
      <c r="BV660" s="62"/>
      <c r="BW660" s="62"/>
      <c r="BX660" s="62"/>
      <c r="BY660" s="62"/>
      <c r="BZ660" s="62"/>
      <c r="CA660" s="62"/>
      <c r="CB660" s="62"/>
      <c r="CC660" s="62"/>
      <c r="CD660" s="62"/>
      <c r="CE660" s="62"/>
      <c r="CF660" s="62"/>
      <c r="CG660" s="62"/>
      <c r="CH660" s="62"/>
      <c r="CI660" s="62"/>
      <c r="CJ660" s="62"/>
      <c r="CK660" s="62"/>
      <c r="CL660" s="62"/>
      <c r="CM660" s="62"/>
      <c r="CN660" s="62"/>
      <c r="CO660" s="62"/>
      <c r="CP660" s="62"/>
      <c r="CQ660" s="62"/>
      <c r="CR660" s="62"/>
      <c r="CS660" s="62"/>
      <c r="CT660" s="62"/>
      <c r="CU660" s="62"/>
      <c r="CV660" s="62"/>
      <c r="CW660" s="62"/>
      <c r="CX660" s="62"/>
      <c r="CY660" s="62"/>
      <c r="CZ660" s="62"/>
      <c r="DA660" s="62"/>
      <c r="DB660" s="62"/>
      <c r="DC660" s="62"/>
      <c r="DD660" s="62"/>
      <c r="DE660" s="62"/>
      <c r="DF660" s="62"/>
      <c r="DG660" s="62"/>
      <c r="DH660" s="62"/>
      <c r="DI660" s="62"/>
      <c r="DJ660" s="62"/>
      <c r="DK660" s="62"/>
      <c r="DL660" s="62"/>
      <c r="DM660" s="62"/>
      <c r="DN660" s="62"/>
      <c r="DO660" s="62"/>
      <c r="DP660" s="62"/>
      <c r="DQ660" s="62"/>
      <c r="DR660" s="62"/>
      <c r="DS660" s="62"/>
      <c r="DT660" s="62"/>
      <c r="DU660" s="62"/>
      <c r="DV660" s="62"/>
      <c r="DW660" s="62"/>
      <c r="DX660" s="62"/>
      <c r="DY660" s="62"/>
      <c r="DZ660" s="62"/>
      <c r="EA660" s="62"/>
      <c r="EB660" s="62"/>
      <c r="EC660" s="62"/>
      <c r="ED660" s="62"/>
      <c r="EE660" s="62"/>
      <c r="EF660" s="62"/>
      <c r="EG660" s="62"/>
      <c r="EH660" s="62"/>
      <c r="EI660" s="62"/>
      <c r="EJ660" s="62"/>
      <c r="EK660" s="62">
        <v>0</v>
      </c>
      <c r="EL660" s="62">
        <v>0</v>
      </c>
      <c r="EM660" s="62">
        <v>0</v>
      </c>
      <c r="EN660" s="62">
        <v>0</v>
      </c>
      <c r="EO660" s="62">
        <v>0</v>
      </c>
      <c r="EP660" s="62"/>
      <c r="EQ660" s="62"/>
      <c r="ER660" s="62"/>
      <c r="ES660" s="62"/>
      <c r="ET660" s="62"/>
      <c r="EU660" s="62"/>
      <c r="EV660" s="62"/>
      <c r="EW660" s="62"/>
      <c r="EX660" s="62"/>
      <c r="EY660" s="62"/>
      <c r="EZ660" s="62"/>
      <c r="FA660" s="62"/>
      <c r="FB660" s="62"/>
      <c r="FC660" s="62"/>
      <c r="FD660" s="62"/>
      <c r="FE660" s="62"/>
      <c r="FF660" s="62"/>
      <c r="FG660" s="62"/>
      <c r="FH660" s="62"/>
      <c r="FI660" s="62"/>
      <c r="FJ660" s="62"/>
      <c r="FK660" s="62"/>
      <c r="FL660" s="76"/>
      <c r="FM660" s="76"/>
      <c r="FN660" s="76"/>
      <c r="FO660" s="76"/>
      <c r="FP660" s="76"/>
      <c r="FQ660" s="76"/>
      <c r="FR660" s="76"/>
      <c r="FS660" s="76"/>
      <c r="FT660" s="76"/>
      <c r="FU660" s="76"/>
      <c r="FV660" s="76"/>
      <c r="FW660" s="76"/>
      <c r="FX660" s="76"/>
      <c r="FY660" s="76"/>
      <c r="FZ660" s="76"/>
      <c r="GA660" s="76"/>
      <c r="GB660" s="76"/>
      <c r="GC660" s="62"/>
      <c r="GD660" s="62"/>
      <c r="GE660" s="62"/>
      <c r="GF660" s="62"/>
      <c r="GG660" s="62"/>
      <c r="GH660" s="62"/>
      <c r="GI660" s="62"/>
      <c r="GJ660" s="62"/>
      <c r="GK660" s="62"/>
      <c r="GL660" s="62"/>
      <c r="GM660" s="62"/>
      <c r="GN660" s="62"/>
      <c r="GO660" s="62"/>
      <c r="GP660" s="62"/>
      <c r="GQ660" s="62"/>
      <c r="GR660" s="62"/>
      <c r="GS660" s="62"/>
      <c r="GT660" s="62"/>
      <c r="GU660" s="62"/>
      <c r="GV660" s="62"/>
      <c r="GW660" s="62"/>
      <c r="GX660" s="62"/>
      <c r="GY660" s="62"/>
      <c r="GZ660" s="62"/>
      <c r="HA660" s="62"/>
      <c r="HB660" s="62"/>
      <c r="HC660" s="62"/>
      <c r="HD660" s="62"/>
      <c r="HE660" s="62"/>
      <c r="HF660" s="62"/>
      <c r="HG660" s="62"/>
      <c r="HH660" s="62"/>
      <c r="HI660" s="62"/>
      <c r="HJ660" s="62"/>
      <c r="HK660" s="62"/>
      <c r="HL660" s="62"/>
      <c r="HM660" s="62"/>
      <c r="HN660" s="62"/>
      <c r="HO660" s="62"/>
      <c r="HP660" s="62"/>
      <c r="HQ660" s="62"/>
      <c r="HR660" s="62"/>
    </row>
    <row r="661" spans="32:226" s="43" customFormat="1">
      <c r="AF661" s="54"/>
      <c r="AS661" s="62"/>
      <c r="AT661" s="62"/>
      <c r="AU661" s="62"/>
      <c r="AV661" s="62"/>
      <c r="AW661" s="62"/>
      <c r="AX661" s="62"/>
      <c r="AY661" s="62"/>
      <c r="AZ661" s="62"/>
      <c r="BA661" s="62"/>
      <c r="BB661" s="62"/>
      <c r="BC661" s="62"/>
      <c r="BD661" s="62"/>
      <c r="BE661" s="62"/>
      <c r="BF661" s="62"/>
      <c r="BG661" s="62"/>
      <c r="BH661" s="62"/>
      <c r="BI661" s="62"/>
      <c r="BJ661" s="62"/>
      <c r="BK661" s="62"/>
      <c r="BL661" s="62"/>
      <c r="BM661" s="62"/>
      <c r="BN661" s="62"/>
      <c r="BO661" s="62"/>
      <c r="BP661" s="62"/>
      <c r="BQ661" s="62"/>
      <c r="BR661" s="62"/>
      <c r="BS661" s="62"/>
      <c r="BT661" s="62"/>
      <c r="BU661" s="62"/>
      <c r="BV661" s="62"/>
      <c r="BW661" s="62"/>
      <c r="BX661" s="62"/>
      <c r="BY661" s="62"/>
      <c r="BZ661" s="62"/>
      <c r="CA661" s="62"/>
      <c r="CB661" s="62"/>
      <c r="CC661" s="62"/>
      <c r="CD661" s="62"/>
      <c r="CE661" s="62"/>
      <c r="CF661" s="62"/>
      <c r="CG661" s="62"/>
      <c r="CH661" s="62"/>
      <c r="CI661" s="62"/>
      <c r="CJ661" s="62"/>
      <c r="CK661" s="62"/>
      <c r="CL661" s="62"/>
      <c r="CM661" s="62"/>
      <c r="CN661" s="62"/>
      <c r="CO661" s="62"/>
      <c r="CP661" s="62"/>
      <c r="CQ661" s="62"/>
      <c r="CR661" s="62"/>
      <c r="CS661" s="62"/>
      <c r="CT661" s="62"/>
      <c r="CU661" s="62"/>
      <c r="CV661" s="62"/>
      <c r="CW661" s="62"/>
      <c r="CX661" s="62"/>
      <c r="CY661" s="62"/>
      <c r="CZ661" s="62"/>
      <c r="DA661" s="62"/>
      <c r="DB661" s="62"/>
      <c r="DC661" s="62"/>
      <c r="DD661" s="62"/>
      <c r="DE661" s="62"/>
      <c r="DF661" s="62"/>
      <c r="DG661" s="62"/>
      <c r="DH661" s="62"/>
      <c r="DI661" s="62"/>
      <c r="DJ661" s="62"/>
      <c r="DK661" s="62"/>
      <c r="DL661" s="62"/>
      <c r="DM661" s="62"/>
      <c r="DN661" s="62"/>
      <c r="DO661" s="62"/>
      <c r="DP661" s="62"/>
      <c r="DQ661" s="62"/>
      <c r="DR661" s="62"/>
      <c r="DS661" s="62"/>
      <c r="DT661" s="62"/>
      <c r="DU661" s="62"/>
      <c r="DV661" s="62"/>
      <c r="DW661" s="62"/>
      <c r="DX661" s="62"/>
      <c r="DY661" s="62"/>
      <c r="DZ661" s="62"/>
      <c r="EA661" s="62"/>
      <c r="EB661" s="62"/>
      <c r="EC661" s="62"/>
      <c r="ED661" s="62"/>
      <c r="EE661" s="62"/>
      <c r="EF661" s="62"/>
      <c r="EG661" s="62"/>
      <c r="EH661" s="62"/>
      <c r="EI661" s="62"/>
      <c r="EJ661" s="62"/>
      <c r="EK661" s="62">
        <v>0</v>
      </c>
      <c r="EL661" s="62">
        <v>0</v>
      </c>
      <c r="EM661" s="62">
        <v>0</v>
      </c>
      <c r="EN661" s="62">
        <v>0</v>
      </c>
      <c r="EO661" s="62">
        <v>0</v>
      </c>
      <c r="EP661" s="62"/>
      <c r="EQ661" s="62"/>
      <c r="ER661" s="62"/>
      <c r="ES661" s="62"/>
      <c r="ET661" s="62"/>
      <c r="EU661" s="62"/>
      <c r="EV661" s="62"/>
      <c r="EW661" s="62"/>
      <c r="EX661" s="62"/>
      <c r="EY661" s="62"/>
      <c r="EZ661" s="62"/>
      <c r="FA661" s="62"/>
      <c r="FB661" s="62"/>
      <c r="FC661" s="62"/>
      <c r="FD661" s="62"/>
      <c r="FE661" s="62"/>
      <c r="FF661" s="62"/>
      <c r="FG661" s="62"/>
      <c r="FH661" s="62"/>
      <c r="FI661" s="62"/>
      <c r="FJ661" s="62"/>
      <c r="FK661" s="62"/>
      <c r="FL661" s="76"/>
      <c r="FM661" s="76"/>
      <c r="FN661" s="76"/>
      <c r="FO661" s="76"/>
      <c r="FP661" s="76"/>
      <c r="FQ661" s="76"/>
      <c r="FR661" s="76"/>
      <c r="FS661" s="76"/>
      <c r="FT661" s="76"/>
      <c r="FU661" s="76"/>
      <c r="FV661" s="76"/>
      <c r="FW661" s="76"/>
      <c r="FX661" s="76"/>
      <c r="FY661" s="76"/>
      <c r="FZ661" s="76"/>
      <c r="GA661" s="76"/>
      <c r="GB661" s="76"/>
      <c r="GC661" s="62"/>
      <c r="GD661" s="62"/>
      <c r="GE661" s="62"/>
      <c r="GF661" s="62"/>
      <c r="GG661" s="62"/>
      <c r="GH661" s="62"/>
      <c r="GI661" s="62"/>
      <c r="GJ661" s="62"/>
      <c r="GK661" s="62"/>
      <c r="GL661" s="62"/>
      <c r="GM661" s="62"/>
      <c r="GN661" s="62"/>
      <c r="GO661" s="62"/>
      <c r="GP661" s="62"/>
      <c r="GQ661" s="62"/>
      <c r="GR661" s="62"/>
      <c r="GS661" s="62"/>
      <c r="GT661" s="62"/>
      <c r="GU661" s="62"/>
      <c r="GV661" s="62"/>
      <c r="GW661" s="62"/>
      <c r="GX661" s="62"/>
      <c r="GY661" s="62"/>
      <c r="GZ661" s="62"/>
      <c r="HA661" s="62"/>
      <c r="HB661" s="62"/>
      <c r="HC661" s="62"/>
      <c r="HD661" s="62"/>
      <c r="HE661" s="62"/>
      <c r="HF661" s="62"/>
      <c r="HG661" s="62"/>
      <c r="HH661" s="62"/>
      <c r="HI661" s="62"/>
      <c r="HJ661" s="62"/>
      <c r="HK661" s="62"/>
      <c r="HL661" s="62"/>
      <c r="HM661" s="62"/>
      <c r="HN661" s="62"/>
      <c r="HO661" s="62"/>
      <c r="HP661" s="62"/>
      <c r="HQ661" s="62"/>
      <c r="HR661" s="62"/>
    </row>
    <row r="662" spans="32:226" s="43" customFormat="1">
      <c r="AF662" s="54"/>
      <c r="AS662" s="62"/>
      <c r="AT662" s="62"/>
      <c r="AU662" s="62"/>
      <c r="AV662" s="62"/>
      <c r="AW662" s="62"/>
      <c r="AX662" s="62"/>
      <c r="AY662" s="62"/>
      <c r="AZ662" s="62"/>
      <c r="BA662" s="62"/>
      <c r="BB662" s="62"/>
      <c r="BC662" s="62"/>
      <c r="BD662" s="62"/>
      <c r="BE662" s="62"/>
      <c r="BF662" s="62"/>
      <c r="BG662" s="62"/>
      <c r="BH662" s="62"/>
      <c r="BI662" s="62"/>
      <c r="BJ662" s="62"/>
      <c r="BK662" s="62"/>
      <c r="BL662" s="62"/>
      <c r="BM662" s="62"/>
      <c r="BN662" s="62"/>
      <c r="BO662" s="62"/>
      <c r="BP662" s="62"/>
      <c r="BQ662" s="62"/>
      <c r="BR662" s="62"/>
      <c r="BS662" s="62"/>
      <c r="BT662" s="62"/>
      <c r="BU662" s="62"/>
      <c r="BV662" s="62"/>
      <c r="BW662" s="62"/>
      <c r="BX662" s="62"/>
      <c r="BY662" s="62"/>
      <c r="BZ662" s="62"/>
      <c r="CA662" s="62"/>
      <c r="CB662" s="62"/>
      <c r="CC662" s="62"/>
      <c r="CD662" s="62"/>
      <c r="CE662" s="62"/>
      <c r="CF662" s="62"/>
      <c r="CG662" s="62"/>
      <c r="CH662" s="62"/>
      <c r="CI662" s="62"/>
      <c r="CJ662" s="62"/>
      <c r="CK662" s="62"/>
      <c r="CL662" s="62"/>
      <c r="CM662" s="62"/>
      <c r="CN662" s="62"/>
      <c r="CO662" s="62"/>
      <c r="CP662" s="62"/>
      <c r="CQ662" s="62"/>
      <c r="CR662" s="62"/>
      <c r="CS662" s="62"/>
      <c r="CT662" s="62"/>
      <c r="CU662" s="62"/>
      <c r="CV662" s="62"/>
      <c r="CW662" s="62"/>
      <c r="CX662" s="62"/>
      <c r="CY662" s="62"/>
      <c r="CZ662" s="62"/>
      <c r="DA662" s="62"/>
      <c r="DB662" s="62"/>
      <c r="DC662" s="62"/>
      <c r="DD662" s="62"/>
      <c r="DE662" s="62"/>
      <c r="DF662" s="62"/>
      <c r="DG662" s="62"/>
      <c r="DH662" s="62"/>
      <c r="DI662" s="62"/>
      <c r="DJ662" s="62"/>
      <c r="DK662" s="62"/>
      <c r="DL662" s="62"/>
      <c r="DM662" s="62"/>
      <c r="DN662" s="62"/>
      <c r="DO662" s="62"/>
      <c r="DP662" s="62"/>
      <c r="DQ662" s="62"/>
      <c r="DR662" s="62"/>
      <c r="DS662" s="62"/>
      <c r="DT662" s="62"/>
      <c r="DU662" s="62"/>
      <c r="DV662" s="62"/>
      <c r="DW662" s="62"/>
      <c r="DX662" s="62"/>
      <c r="DY662" s="62"/>
      <c r="DZ662" s="62"/>
      <c r="EA662" s="62"/>
      <c r="EB662" s="62"/>
      <c r="EC662" s="62"/>
      <c r="ED662" s="62"/>
      <c r="EE662" s="62"/>
      <c r="EF662" s="62"/>
      <c r="EG662" s="62"/>
      <c r="EH662" s="62"/>
      <c r="EI662" s="62"/>
      <c r="EJ662" s="62"/>
      <c r="EK662" s="62">
        <v>0</v>
      </c>
      <c r="EL662" s="62">
        <v>0</v>
      </c>
      <c r="EM662" s="62">
        <v>0</v>
      </c>
      <c r="EN662" s="62">
        <v>0</v>
      </c>
      <c r="EO662" s="62">
        <v>0</v>
      </c>
      <c r="EP662" s="62"/>
      <c r="EQ662" s="62"/>
      <c r="ER662" s="62"/>
      <c r="ES662" s="62"/>
      <c r="ET662" s="62"/>
      <c r="EU662" s="62"/>
      <c r="EV662" s="62"/>
      <c r="EW662" s="62"/>
      <c r="EX662" s="62"/>
      <c r="EY662" s="62"/>
      <c r="EZ662" s="62"/>
      <c r="FA662" s="62"/>
      <c r="FB662" s="62"/>
      <c r="FC662" s="62"/>
      <c r="FD662" s="62"/>
      <c r="FE662" s="62"/>
      <c r="FF662" s="62"/>
      <c r="FG662" s="62"/>
      <c r="FH662" s="62"/>
      <c r="FI662" s="62"/>
      <c r="FJ662" s="62"/>
      <c r="FK662" s="62"/>
      <c r="FL662" s="76"/>
      <c r="FM662" s="76"/>
      <c r="FN662" s="76"/>
      <c r="FO662" s="76"/>
      <c r="FP662" s="76"/>
      <c r="FQ662" s="76"/>
      <c r="FR662" s="76"/>
      <c r="FS662" s="76"/>
      <c r="FT662" s="76"/>
      <c r="FU662" s="76"/>
      <c r="FV662" s="76"/>
      <c r="FW662" s="76"/>
      <c r="FX662" s="76"/>
      <c r="FY662" s="76"/>
      <c r="FZ662" s="76"/>
      <c r="GA662" s="76"/>
      <c r="GB662" s="76"/>
      <c r="GC662" s="62"/>
      <c r="GD662" s="62"/>
      <c r="GE662" s="62"/>
      <c r="GF662" s="62"/>
      <c r="GG662" s="62"/>
      <c r="GH662" s="62"/>
      <c r="GI662" s="62"/>
      <c r="GJ662" s="62"/>
      <c r="GK662" s="62"/>
      <c r="GL662" s="62"/>
      <c r="GM662" s="62"/>
      <c r="GN662" s="62"/>
      <c r="GO662" s="62"/>
      <c r="GP662" s="62"/>
      <c r="GQ662" s="62"/>
      <c r="GR662" s="62"/>
      <c r="GS662" s="62"/>
      <c r="GT662" s="62"/>
      <c r="GU662" s="62"/>
      <c r="GV662" s="62"/>
      <c r="GW662" s="62"/>
      <c r="GX662" s="62"/>
      <c r="GY662" s="62"/>
      <c r="GZ662" s="62"/>
      <c r="HA662" s="62"/>
      <c r="HB662" s="62"/>
      <c r="HC662" s="62"/>
      <c r="HD662" s="62"/>
      <c r="HE662" s="62"/>
      <c r="HF662" s="62"/>
      <c r="HG662" s="62"/>
      <c r="HH662" s="62"/>
      <c r="HI662" s="62"/>
      <c r="HJ662" s="62"/>
      <c r="HK662" s="62"/>
      <c r="HL662" s="62"/>
      <c r="HM662" s="62"/>
      <c r="HN662" s="62"/>
      <c r="HO662" s="62"/>
      <c r="HP662" s="62"/>
      <c r="HQ662" s="62"/>
      <c r="HR662" s="62"/>
    </row>
    <row r="663" spans="32:226" s="43" customFormat="1">
      <c r="AF663" s="54"/>
      <c r="AS663" s="62"/>
      <c r="AT663" s="62"/>
      <c r="AU663" s="62"/>
      <c r="AV663" s="62"/>
      <c r="AW663" s="62"/>
      <c r="AX663" s="62"/>
      <c r="AY663" s="62"/>
      <c r="AZ663" s="62"/>
      <c r="BA663" s="62"/>
      <c r="BB663" s="62"/>
      <c r="BC663" s="62"/>
      <c r="BD663" s="62"/>
      <c r="BE663" s="62"/>
      <c r="BF663" s="62"/>
      <c r="BG663" s="62"/>
      <c r="BH663" s="62"/>
      <c r="BI663" s="62"/>
      <c r="BJ663" s="62"/>
      <c r="BK663" s="62"/>
      <c r="BL663" s="62"/>
      <c r="BM663" s="62"/>
      <c r="BN663" s="62"/>
      <c r="BO663" s="62"/>
      <c r="BP663" s="62"/>
      <c r="BQ663" s="62"/>
      <c r="BR663" s="62"/>
      <c r="BS663" s="62"/>
      <c r="BT663" s="62"/>
      <c r="BU663" s="62"/>
      <c r="BV663" s="62"/>
      <c r="BW663" s="62"/>
      <c r="BX663" s="62"/>
      <c r="BY663" s="62"/>
      <c r="BZ663" s="62"/>
      <c r="CA663" s="62"/>
      <c r="CB663" s="62"/>
      <c r="CC663" s="62"/>
      <c r="CD663" s="62"/>
      <c r="CE663" s="62"/>
      <c r="CF663" s="62"/>
      <c r="CG663" s="62"/>
      <c r="CH663" s="62"/>
      <c r="CI663" s="62"/>
      <c r="CJ663" s="62"/>
      <c r="CK663" s="62"/>
      <c r="CL663" s="62"/>
      <c r="CM663" s="62"/>
      <c r="CN663" s="62"/>
      <c r="CO663" s="62"/>
      <c r="CP663" s="62"/>
      <c r="CQ663" s="62"/>
      <c r="CR663" s="62"/>
      <c r="CS663" s="62"/>
      <c r="CT663" s="62"/>
      <c r="CU663" s="62"/>
      <c r="CV663" s="62"/>
      <c r="CW663" s="62"/>
      <c r="CX663" s="62"/>
      <c r="CY663" s="62"/>
      <c r="CZ663" s="62"/>
      <c r="DA663" s="62"/>
      <c r="DB663" s="62"/>
      <c r="DC663" s="62"/>
      <c r="DD663" s="62"/>
      <c r="DE663" s="62"/>
      <c r="DF663" s="62"/>
      <c r="DG663" s="62"/>
      <c r="DH663" s="62"/>
      <c r="DI663" s="62"/>
      <c r="DJ663" s="62"/>
      <c r="DK663" s="62"/>
      <c r="DL663" s="62"/>
      <c r="DM663" s="62"/>
      <c r="DN663" s="62"/>
      <c r="DO663" s="62"/>
      <c r="DP663" s="62"/>
      <c r="DQ663" s="62"/>
      <c r="DR663" s="62"/>
      <c r="DS663" s="62"/>
      <c r="DT663" s="62"/>
      <c r="DU663" s="62"/>
      <c r="DV663" s="62"/>
      <c r="DW663" s="62"/>
      <c r="DX663" s="62"/>
      <c r="DY663" s="62"/>
      <c r="DZ663" s="62"/>
      <c r="EA663" s="62"/>
      <c r="EB663" s="62"/>
      <c r="EC663" s="62"/>
      <c r="ED663" s="62"/>
      <c r="EE663" s="62"/>
      <c r="EF663" s="62"/>
      <c r="EG663" s="62"/>
      <c r="EH663" s="62"/>
      <c r="EI663" s="62"/>
      <c r="EJ663" s="62"/>
      <c r="EK663" s="62">
        <v>0</v>
      </c>
      <c r="EL663" s="62">
        <v>0</v>
      </c>
      <c r="EM663" s="62">
        <v>0</v>
      </c>
      <c r="EN663" s="62">
        <v>0</v>
      </c>
      <c r="EO663" s="62">
        <v>0</v>
      </c>
      <c r="EP663" s="62"/>
      <c r="EQ663" s="62"/>
      <c r="ER663" s="62"/>
      <c r="ES663" s="62"/>
      <c r="ET663" s="62"/>
      <c r="EU663" s="62"/>
      <c r="EV663" s="62"/>
      <c r="EW663" s="62"/>
      <c r="EX663" s="62"/>
      <c r="EY663" s="62"/>
      <c r="EZ663" s="62"/>
      <c r="FA663" s="62"/>
      <c r="FB663" s="62"/>
      <c r="FC663" s="62"/>
      <c r="FD663" s="62"/>
      <c r="FE663" s="62"/>
      <c r="FF663" s="62"/>
      <c r="FG663" s="62"/>
      <c r="FH663" s="62"/>
      <c r="FI663" s="62"/>
      <c r="FJ663" s="62"/>
      <c r="FK663" s="62"/>
      <c r="FL663" s="76"/>
      <c r="FM663" s="76"/>
      <c r="FN663" s="76"/>
      <c r="FO663" s="76"/>
      <c r="FP663" s="76"/>
      <c r="FQ663" s="76"/>
      <c r="FR663" s="76"/>
      <c r="FS663" s="76"/>
      <c r="FT663" s="76"/>
      <c r="FU663" s="76"/>
      <c r="FV663" s="76"/>
      <c r="FW663" s="76"/>
      <c r="FX663" s="76"/>
      <c r="FY663" s="76"/>
      <c r="FZ663" s="76"/>
      <c r="GA663" s="76"/>
      <c r="GB663" s="76"/>
      <c r="GC663" s="62"/>
      <c r="GD663" s="62"/>
      <c r="GE663" s="62"/>
      <c r="GF663" s="62"/>
      <c r="GG663" s="62"/>
      <c r="GH663" s="62"/>
      <c r="GI663" s="62"/>
      <c r="GJ663" s="62"/>
      <c r="GK663" s="62"/>
      <c r="GL663" s="62"/>
      <c r="GM663" s="62"/>
      <c r="GN663" s="62"/>
      <c r="GO663" s="62"/>
      <c r="GP663" s="62"/>
      <c r="GQ663" s="62"/>
      <c r="GR663" s="62"/>
      <c r="GS663" s="62"/>
      <c r="GT663" s="62"/>
      <c r="GU663" s="62"/>
      <c r="GV663" s="62"/>
      <c r="GW663" s="62"/>
      <c r="GX663" s="62"/>
      <c r="GY663" s="62"/>
      <c r="GZ663" s="62"/>
      <c r="HA663" s="62"/>
      <c r="HB663" s="62"/>
      <c r="HC663" s="62"/>
      <c r="HD663" s="62"/>
      <c r="HE663" s="62"/>
      <c r="HF663" s="62"/>
      <c r="HG663" s="62"/>
      <c r="HH663" s="62"/>
      <c r="HI663" s="62"/>
      <c r="HJ663" s="62"/>
      <c r="HK663" s="62"/>
      <c r="HL663" s="62"/>
      <c r="HM663" s="62"/>
      <c r="HN663" s="62"/>
      <c r="HO663" s="62"/>
      <c r="HP663" s="62"/>
      <c r="HQ663" s="62"/>
      <c r="HR663" s="62"/>
    </row>
    <row r="664" spans="32:226" s="43" customFormat="1">
      <c r="AF664" s="54"/>
      <c r="AS664" s="62"/>
      <c r="AT664" s="62"/>
      <c r="AU664" s="62"/>
      <c r="AV664" s="62"/>
      <c r="AW664" s="62"/>
      <c r="AX664" s="62"/>
      <c r="AY664" s="62"/>
      <c r="AZ664" s="62"/>
      <c r="BA664" s="62"/>
      <c r="BB664" s="62"/>
      <c r="BC664" s="62"/>
      <c r="BD664" s="62"/>
      <c r="BE664" s="62"/>
      <c r="BF664" s="62"/>
      <c r="BG664" s="62"/>
      <c r="BH664" s="62"/>
      <c r="BI664" s="62"/>
      <c r="BJ664" s="62"/>
      <c r="BK664" s="62"/>
      <c r="BL664" s="62"/>
      <c r="BM664" s="62"/>
      <c r="BN664" s="62"/>
      <c r="BO664" s="62"/>
      <c r="BP664" s="62"/>
      <c r="BQ664" s="62"/>
      <c r="BR664" s="62"/>
      <c r="BS664" s="62"/>
      <c r="BT664" s="62"/>
      <c r="BU664" s="62"/>
      <c r="BV664" s="62"/>
      <c r="BW664" s="62"/>
      <c r="BX664" s="62"/>
      <c r="BY664" s="62"/>
      <c r="BZ664" s="62"/>
      <c r="CA664" s="62"/>
      <c r="CB664" s="62"/>
      <c r="CC664" s="62"/>
      <c r="CD664" s="62"/>
      <c r="CE664" s="62"/>
      <c r="CF664" s="62"/>
      <c r="CG664" s="62"/>
      <c r="CH664" s="62"/>
      <c r="CI664" s="62"/>
      <c r="CJ664" s="62"/>
      <c r="CK664" s="62"/>
      <c r="CL664" s="62"/>
      <c r="CM664" s="62"/>
      <c r="CN664" s="62"/>
      <c r="CO664" s="62"/>
      <c r="CP664" s="62"/>
      <c r="CQ664" s="62"/>
      <c r="CR664" s="62"/>
      <c r="CS664" s="62"/>
      <c r="CT664" s="62"/>
      <c r="CU664" s="62"/>
      <c r="CV664" s="62"/>
      <c r="CW664" s="62"/>
      <c r="CX664" s="62"/>
      <c r="CY664" s="62"/>
      <c r="CZ664" s="62"/>
      <c r="DA664" s="62"/>
      <c r="DB664" s="62"/>
      <c r="DC664" s="62"/>
      <c r="DD664" s="62"/>
      <c r="DE664" s="62"/>
      <c r="DF664" s="62"/>
      <c r="DG664" s="62"/>
      <c r="DH664" s="62"/>
      <c r="DI664" s="62"/>
      <c r="DJ664" s="62"/>
      <c r="DK664" s="62"/>
      <c r="DL664" s="62"/>
      <c r="DM664" s="62"/>
      <c r="DN664" s="62"/>
      <c r="DO664" s="62"/>
      <c r="DP664" s="62"/>
      <c r="DQ664" s="62"/>
      <c r="DR664" s="62"/>
      <c r="DS664" s="62"/>
      <c r="DT664" s="62"/>
      <c r="DU664" s="62"/>
      <c r="DV664" s="62"/>
      <c r="DW664" s="62"/>
      <c r="DX664" s="62"/>
      <c r="DY664" s="62"/>
      <c r="DZ664" s="62"/>
      <c r="EA664" s="62"/>
      <c r="EB664" s="62"/>
      <c r="EC664" s="62"/>
      <c r="ED664" s="62"/>
      <c r="EE664" s="62"/>
      <c r="EF664" s="62"/>
      <c r="EG664" s="62"/>
      <c r="EH664" s="62"/>
      <c r="EI664" s="62"/>
      <c r="EJ664" s="62"/>
      <c r="EK664" s="62">
        <v>0</v>
      </c>
      <c r="EL664" s="62">
        <v>0</v>
      </c>
      <c r="EM664" s="62">
        <v>0</v>
      </c>
      <c r="EN664" s="62">
        <v>0</v>
      </c>
      <c r="EO664" s="62">
        <v>0</v>
      </c>
      <c r="EP664" s="62"/>
      <c r="EQ664" s="62"/>
      <c r="ER664" s="62"/>
      <c r="ES664" s="62"/>
      <c r="ET664" s="62"/>
      <c r="EU664" s="62"/>
      <c r="EV664" s="62"/>
      <c r="EW664" s="62"/>
      <c r="EX664" s="62"/>
      <c r="EY664" s="62"/>
      <c r="EZ664" s="62"/>
      <c r="FA664" s="62"/>
      <c r="FB664" s="62"/>
      <c r="FC664" s="62"/>
      <c r="FD664" s="62"/>
      <c r="FE664" s="62"/>
      <c r="FF664" s="62"/>
      <c r="FG664" s="62"/>
      <c r="FH664" s="62"/>
      <c r="FI664" s="62"/>
      <c r="FJ664" s="62"/>
      <c r="FK664" s="62"/>
      <c r="FL664" s="76"/>
      <c r="FM664" s="76"/>
      <c r="FN664" s="76"/>
      <c r="FO664" s="76"/>
      <c r="FP664" s="76"/>
      <c r="FQ664" s="76"/>
      <c r="FR664" s="76"/>
      <c r="FS664" s="76"/>
      <c r="FT664" s="76"/>
      <c r="FU664" s="76"/>
      <c r="FV664" s="76"/>
      <c r="FW664" s="76"/>
      <c r="FX664" s="76"/>
      <c r="FY664" s="76"/>
      <c r="FZ664" s="76"/>
      <c r="GA664" s="76"/>
      <c r="GB664" s="76"/>
      <c r="GC664" s="62"/>
      <c r="GD664" s="62"/>
      <c r="GE664" s="62"/>
      <c r="GF664" s="62"/>
      <c r="GG664" s="62"/>
      <c r="GH664" s="62"/>
      <c r="GI664" s="62"/>
      <c r="GJ664" s="62"/>
      <c r="GK664" s="62"/>
      <c r="GL664" s="62"/>
      <c r="GM664" s="62"/>
      <c r="GN664" s="62"/>
      <c r="GO664" s="62"/>
      <c r="GP664" s="62"/>
      <c r="GQ664" s="62"/>
      <c r="GR664" s="62"/>
      <c r="GS664" s="62"/>
      <c r="GT664" s="62"/>
      <c r="GU664" s="62"/>
      <c r="GV664" s="62"/>
      <c r="GW664" s="62"/>
      <c r="GX664" s="62"/>
      <c r="GY664" s="62"/>
      <c r="GZ664" s="62"/>
      <c r="HA664" s="62"/>
      <c r="HB664" s="62"/>
      <c r="HC664" s="62"/>
      <c r="HD664" s="62"/>
      <c r="HE664" s="62"/>
      <c r="HF664" s="62"/>
      <c r="HG664" s="62"/>
      <c r="HH664" s="62"/>
      <c r="HI664" s="62"/>
      <c r="HJ664" s="62"/>
      <c r="HK664" s="62"/>
      <c r="HL664" s="62"/>
      <c r="HM664" s="62"/>
      <c r="HN664" s="62"/>
      <c r="HO664" s="62"/>
      <c r="HP664" s="62"/>
      <c r="HQ664" s="62"/>
      <c r="HR664" s="62"/>
    </row>
    <row r="665" spans="32:226" s="43" customFormat="1">
      <c r="AF665" s="54"/>
      <c r="AS665" s="62"/>
      <c r="AT665" s="62"/>
      <c r="AU665" s="62"/>
      <c r="AV665" s="62"/>
      <c r="AW665" s="62"/>
      <c r="AX665" s="62"/>
      <c r="AY665" s="62"/>
      <c r="AZ665" s="62"/>
      <c r="BA665" s="62"/>
      <c r="BB665" s="62"/>
      <c r="BC665" s="62"/>
      <c r="BD665" s="62"/>
      <c r="BE665" s="62"/>
      <c r="BF665" s="62"/>
      <c r="BG665" s="62"/>
      <c r="BH665" s="62"/>
      <c r="BI665" s="62"/>
      <c r="BJ665" s="62"/>
      <c r="BK665" s="62"/>
      <c r="BL665" s="62"/>
      <c r="BM665" s="62"/>
      <c r="BN665" s="62"/>
      <c r="BO665" s="62"/>
      <c r="BP665" s="62"/>
      <c r="BQ665" s="62"/>
      <c r="BR665" s="62"/>
      <c r="BS665" s="62"/>
      <c r="BT665" s="62"/>
      <c r="BU665" s="62"/>
      <c r="BV665" s="62"/>
      <c r="BW665" s="62"/>
      <c r="BX665" s="62"/>
      <c r="BY665" s="62"/>
      <c r="BZ665" s="62"/>
      <c r="CA665" s="62"/>
      <c r="CB665" s="62"/>
      <c r="CC665" s="62"/>
      <c r="CD665" s="62"/>
      <c r="CE665" s="62"/>
      <c r="CF665" s="62"/>
      <c r="CG665" s="62"/>
      <c r="CH665" s="62"/>
      <c r="CI665" s="62"/>
      <c r="CJ665" s="62"/>
      <c r="CK665" s="62"/>
      <c r="CL665" s="62"/>
      <c r="CM665" s="62"/>
      <c r="CN665" s="62"/>
      <c r="CO665" s="62"/>
      <c r="CP665" s="62"/>
      <c r="CQ665" s="62"/>
      <c r="CR665" s="62"/>
      <c r="CS665" s="62"/>
      <c r="CT665" s="62"/>
      <c r="CU665" s="62"/>
      <c r="CV665" s="62"/>
      <c r="CW665" s="62"/>
      <c r="CX665" s="62"/>
      <c r="CY665" s="62"/>
      <c r="CZ665" s="62"/>
      <c r="DA665" s="62"/>
      <c r="DB665" s="62"/>
      <c r="DC665" s="62"/>
      <c r="DD665" s="62"/>
      <c r="DE665" s="62"/>
      <c r="DF665" s="62"/>
      <c r="DG665" s="62"/>
      <c r="DH665" s="62"/>
      <c r="DI665" s="62"/>
      <c r="DJ665" s="62"/>
      <c r="DK665" s="62"/>
      <c r="DL665" s="62"/>
      <c r="DM665" s="62"/>
      <c r="DN665" s="62"/>
      <c r="DO665" s="62"/>
      <c r="DP665" s="62"/>
      <c r="DQ665" s="62"/>
      <c r="DR665" s="62"/>
      <c r="DS665" s="62"/>
      <c r="DT665" s="62"/>
      <c r="DU665" s="62"/>
      <c r="DV665" s="62"/>
      <c r="DW665" s="62"/>
      <c r="DX665" s="62"/>
      <c r="DY665" s="62"/>
      <c r="DZ665" s="62"/>
      <c r="EA665" s="62"/>
      <c r="EB665" s="62"/>
      <c r="EC665" s="62"/>
      <c r="ED665" s="62"/>
      <c r="EE665" s="62"/>
      <c r="EF665" s="62"/>
      <c r="EG665" s="62"/>
      <c r="EH665" s="62"/>
      <c r="EI665" s="62"/>
      <c r="EJ665" s="62"/>
      <c r="EK665" s="62">
        <v>0</v>
      </c>
      <c r="EL665" s="62">
        <v>0</v>
      </c>
      <c r="EM665" s="62">
        <v>0</v>
      </c>
      <c r="EN665" s="62">
        <v>0</v>
      </c>
      <c r="EO665" s="62">
        <v>0</v>
      </c>
      <c r="EP665" s="62"/>
      <c r="EQ665" s="62"/>
      <c r="ER665" s="62"/>
      <c r="ES665" s="62"/>
      <c r="ET665" s="62"/>
      <c r="EU665" s="62"/>
      <c r="EV665" s="62"/>
      <c r="EW665" s="62"/>
      <c r="EX665" s="62"/>
      <c r="EY665" s="62"/>
      <c r="EZ665" s="62"/>
      <c r="FA665" s="62"/>
      <c r="FB665" s="62"/>
      <c r="FC665" s="62"/>
      <c r="FD665" s="62"/>
      <c r="FE665" s="62"/>
      <c r="FF665" s="62"/>
      <c r="FG665" s="62"/>
      <c r="FH665" s="62"/>
      <c r="FI665" s="62"/>
      <c r="FJ665" s="62"/>
      <c r="FK665" s="62"/>
      <c r="FL665" s="76"/>
      <c r="FM665" s="76"/>
      <c r="FN665" s="76"/>
      <c r="FO665" s="76"/>
      <c r="FP665" s="76"/>
      <c r="FQ665" s="76"/>
      <c r="FR665" s="76"/>
      <c r="FS665" s="76"/>
      <c r="FT665" s="76"/>
      <c r="FU665" s="76"/>
      <c r="FV665" s="76"/>
      <c r="FW665" s="76"/>
      <c r="FX665" s="76"/>
      <c r="FY665" s="76"/>
      <c r="FZ665" s="76"/>
      <c r="GA665" s="76"/>
      <c r="GB665" s="76"/>
      <c r="GC665" s="62"/>
      <c r="GD665" s="62"/>
      <c r="GE665" s="62"/>
      <c r="GF665" s="62"/>
      <c r="GG665" s="62"/>
      <c r="GH665" s="62"/>
      <c r="GI665" s="62"/>
      <c r="GJ665" s="62"/>
      <c r="GK665" s="62"/>
      <c r="GL665" s="62"/>
      <c r="GM665" s="62"/>
      <c r="GN665" s="62"/>
      <c r="GO665" s="62"/>
      <c r="GP665" s="62"/>
      <c r="GQ665" s="62"/>
      <c r="GR665" s="62"/>
      <c r="GS665" s="62"/>
      <c r="GT665" s="62"/>
      <c r="GU665" s="62"/>
      <c r="GV665" s="62"/>
      <c r="GW665" s="62"/>
      <c r="GX665" s="62"/>
      <c r="GY665" s="62"/>
      <c r="GZ665" s="62"/>
      <c r="HA665" s="62"/>
      <c r="HB665" s="62"/>
      <c r="HC665" s="62"/>
      <c r="HD665" s="62"/>
      <c r="HE665" s="62"/>
      <c r="HF665" s="62"/>
      <c r="HG665" s="62"/>
      <c r="HH665" s="62"/>
      <c r="HI665" s="62"/>
      <c r="HJ665" s="62"/>
      <c r="HK665" s="62"/>
      <c r="HL665" s="62"/>
      <c r="HM665" s="62"/>
      <c r="HN665" s="62"/>
      <c r="HO665" s="62"/>
      <c r="HP665" s="62"/>
      <c r="HQ665" s="62"/>
      <c r="HR665" s="62"/>
    </row>
    <row r="666" spans="32:226" s="43" customFormat="1">
      <c r="AF666" s="54"/>
      <c r="AS666" s="62"/>
      <c r="AT666" s="62"/>
      <c r="AU666" s="62"/>
      <c r="AV666" s="62"/>
      <c r="AW666" s="62"/>
      <c r="AX666" s="62"/>
      <c r="AY666" s="62"/>
      <c r="AZ666" s="62"/>
      <c r="BA666" s="62"/>
      <c r="BB666" s="62"/>
      <c r="BC666" s="62"/>
      <c r="BD666" s="62"/>
      <c r="BE666" s="62"/>
      <c r="BF666" s="62"/>
      <c r="BG666" s="62"/>
      <c r="BH666" s="62"/>
      <c r="BI666" s="62"/>
      <c r="BJ666" s="62"/>
      <c r="BK666" s="62"/>
      <c r="BL666" s="62"/>
      <c r="BM666" s="62"/>
      <c r="BN666" s="62"/>
      <c r="BO666" s="62"/>
      <c r="BP666" s="62"/>
      <c r="BQ666" s="62"/>
      <c r="BR666" s="62"/>
      <c r="BS666" s="62"/>
      <c r="BT666" s="62"/>
      <c r="BU666" s="62"/>
      <c r="BV666" s="62"/>
      <c r="BW666" s="62"/>
      <c r="BX666" s="62"/>
      <c r="BY666" s="62"/>
      <c r="BZ666" s="62"/>
      <c r="CA666" s="62"/>
      <c r="CB666" s="62"/>
      <c r="CC666" s="62"/>
      <c r="CD666" s="62"/>
      <c r="CE666" s="62"/>
      <c r="CF666" s="62"/>
      <c r="CG666" s="62"/>
      <c r="CH666" s="62"/>
      <c r="CI666" s="62"/>
      <c r="CJ666" s="62"/>
      <c r="CK666" s="62"/>
      <c r="CL666" s="62"/>
      <c r="CM666" s="62"/>
      <c r="CN666" s="62"/>
      <c r="CO666" s="62"/>
      <c r="CP666" s="62"/>
      <c r="CQ666" s="62"/>
      <c r="CR666" s="62"/>
      <c r="CS666" s="62"/>
      <c r="CT666" s="62"/>
      <c r="CU666" s="62"/>
      <c r="CV666" s="62"/>
      <c r="CW666" s="62"/>
      <c r="CX666" s="62"/>
      <c r="CY666" s="62"/>
      <c r="CZ666" s="62"/>
      <c r="DA666" s="62"/>
      <c r="DB666" s="62"/>
      <c r="DC666" s="62"/>
      <c r="DD666" s="62"/>
      <c r="DE666" s="62"/>
      <c r="DF666" s="62"/>
      <c r="DG666" s="62"/>
      <c r="DH666" s="62"/>
      <c r="DI666" s="62"/>
      <c r="DJ666" s="62"/>
      <c r="DK666" s="62"/>
      <c r="DL666" s="62"/>
      <c r="DM666" s="62"/>
      <c r="DN666" s="62"/>
      <c r="DO666" s="62"/>
      <c r="DP666" s="62"/>
      <c r="DQ666" s="62"/>
      <c r="DR666" s="62"/>
      <c r="DS666" s="62"/>
      <c r="DT666" s="62"/>
      <c r="DU666" s="62"/>
      <c r="DV666" s="62"/>
      <c r="DW666" s="62"/>
      <c r="DX666" s="62"/>
      <c r="DY666" s="62"/>
      <c r="DZ666" s="62"/>
      <c r="EA666" s="62"/>
      <c r="EB666" s="62"/>
      <c r="EC666" s="62"/>
      <c r="ED666" s="62"/>
      <c r="EE666" s="62"/>
      <c r="EF666" s="62"/>
      <c r="EG666" s="62"/>
      <c r="EH666" s="62"/>
      <c r="EI666" s="62"/>
      <c r="EJ666" s="62"/>
      <c r="EK666" s="62">
        <v>0</v>
      </c>
      <c r="EL666" s="62">
        <v>0</v>
      </c>
      <c r="EM666" s="62">
        <v>0</v>
      </c>
      <c r="EN666" s="62">
        <v>0</v>
      </c>
      <c r="EO666" s="62">
        <v>0</v>
      </c>
      <c r="EP666" s="62"/>
      <c r="EQ666" s="62"/>
      <c r="ER666" s="62"/>
      <c r="ES666" s="62"/>
      <c r="ET666" s="62"/>
      <c r="EU666" s="62"/>
      <c r="EV666" s="62"/>
      <c r="EW666" s="62"/>
      <c r="EX666" s="62"/>
      <c r="EY666" s="62"/>
      <c r="EZ666" s="62"/>
      <c r="FA666" s="62"/>
      <c r="FB666" s="62"/>
      <c r="FC666" s="62"/>
      <c r="FD666" s="62"/>
      <c r="FE666" s="62"/>
      <c r="FF666" s="62"/>
      <c r="FG666" s="62"/>
      <c r="FH666" s="62"/>
      <c r="FI666" s="62"/>
      <c r="FJ666" s="62"/>
      <c r="FK666" s="62"/>
      <c r="FL666" s="76"/>
      <c r="FM666" s="76"/>
      <c r="FN666" s="76"/>
      <c r="FO666" s="76"/>
      <c r="FP666" s="76"/>
      <c r="FQ666" s="76"/>
      <c r="FR666" s="76"/>
      <c r="FS666" s="76"/>
      <c r="FT666" s="76"/>
      <c r="FU666" s="76"/>
      <c r="FV666" s="76"/>
      <c r="FW666" s="76"/>
      <c r="FX666" s="76"/>
      <c r="FY666" s="76"/>
      <c r="FZ666" s="76"/>
      <c r="GA666" s="76"/>
      <c r="GB666" s="76"/>
      <c r="GC666" s="62"/>
      <c r="GD666" s="62"/>
      <c r="GE666" s="62"/>
      <c r="GF666" s="62"/>
      <c r="GG666" s="62"/>
      <c r="GH666" s="62"/>
      <c r="GI666" s="62"/>
      <c r="GJ666" s="62"/>
      <c r="GK666" s="62"/>
      <c r="GL666" s="62"/>
      <c r="GM666" s="62"/>
      <c r="GN666" s="62"/>
      <c r="GO666" s="62"/>
      <c r="GP666" s="62"/>
      <c r="GQ666" s="62"/>
      <c r="GR666" s="62"/>
      <c r="GS666" s="62"/>
      <c r="GT666" s="62"/>
      <c r="GU666" s="62"/>
      <c r="GV666" s="62"/>
      <c r="GW666" s="62"/>
      <c r="GX666" s="62"/>
      <c r="GY666" s="62"/>
      <c r="GZ666" s="62"/>
      <c r="HA666" s="62"/>
      <c r="HB666" s="62"/>
      <c r="HC666" s="62"/>
      <c r="HD666" s="62"/>
      <c r="HE666" s="62"/>
      <c r="HF666" s="62"/>
      <c r="HG666" s="62"/>
      <c r="HH666" s="62"/>
      <c r="HI666" s="62"/>
      <c r="HJ666" s="62"/>
      <c r="HK666" s="62"/>
      <c r="HL666" s="62"/>
      <c r="HM666" s="62"/>
      <c r="HN666" s="62"/>
      <c r="HO666" s="62"/>
      <c r="HP666" s="62"/>
      <c r="HQ666" s="62"/>
      <c r="HR666" s="62"/>
    </row>
    <row r="667" spans="32:226" s="43" customFormat="1">
      <c r="AF667" s="54"/>
      <c r="AS667" s="62"/>
      <c r="AT667" s="62"/>
      <c r="AU667" s="62"/>
      <c r="AV667" s="62"/>
      <c r="AW667" s="62"/>
      <c r="AX667" s="62"/>
      <c r="AY667" s="62"/>
      <c r="AZ667" s="62"/>
      <c r="BA667" s="62"/>
      <c r="BB667" s="62"/>
      <c r="BC667" s="62"/>
      <c r="BD667" s="62"/>
      <c r="BE667" s="62"/>
      <c r="BF667" s="62"/>
      <c r="BG667" s="62"/>
      <c r="BH667" s="62"/>
      <c r="BI667" s="62"/>
      <c r="BJ667" s="62"/>
      <c r="BK667" s="62"/>
      <c r="BL667" s="62"/>
      <c r="BM667" s="62"/>
      <c r="BN667" s="62"/>
      <c r="BO667" s="62"/>
      <c r="BP667" s="62"/>
      <c r="BQ667" s="62"/>
      <c r="BR667" s="62"/>
      <c r="BS667" s="62"/>
      <c r="BT667" s="62"/>
      <c r="BU667" s="62"/>
      <c r="BV667" s="62"/>
      <c r="BW667" s="62"/>
      <c r="BX667" s="62"/>
      <c r="BY667" s="62"/>
      <c r="BZ667" s="62"/>
      <c r="CA667" s="62"/>
      <c r="CB667" s="62"/>
      <c r="CC667" s="62"/>
      <c r="CD667" s="62"/>
      <c r="CE667" s="62"/>
      <c r="CF667" s="62"/>
      <c r="CG667" s="62"/>
      <c r="CH667" s="62"/>
      <c r="CI667" s="62"/>
      <c r="CJ667" s="62"/>
      <c r="CK667" s="62"/>
      <c r="CL667" s="62"/>
      <c r="CM667" s="62"/>
      <c r="CN667" s="62"/>
      <c r="CO667" s="62"/>
      <c r="CP667" s="62"/>
      <c r="CQ667" s="62"/>
      <c r="CR667" s="62"/>
      <c r="CS667" s="62"/>
      <c r="CT667" s="62"/>
      <c r="CU667" s="62"/>
      <c r="CV667" s="62"/>
      <c r="CW667" s="62"/>
      <c r="CX667" s="62"/>
      <c r="CY667" s="62"/>
      <c r="CZ667" s="62"/>
      <c r="DA667" s="62"/>
      <c r="DB667" s="62"/>
      <c r="DC667" s="62"/>
      <c r="DD667" s="62"/>
      <c r="DE667" s="62"/>
      <c r="DF667" s="62"/>
      <c r="DG667" s="62"/>
      <c r="DH667" s="62"/>
      <c r="DI667" s="62"/>
      <c r="DJ667" s="62"/>
      <c r="DK667" s="62"/>
      <c r="DL667" s="62"/>
      <c r="DM667" s="62"/>
      <c r="DN667" s="62"/>
      <c r="DO667" s="62"/>
      <c r="DP667" s="62"/>
      <c r="DQ667" s="62"/>
      <c r="DR667" s="62"/>
      <c r="DS667" s="62"/>
      <c r="DT667" s="62"/>
      <c r="DU667" s="62"/>
      <c r="DV667" s="62"/>
      <c r="DW667" s="62"/>
      <c r="DX667" s="62"/>
      <c r="DY667" s="62"/>
      <c r="DZ667" s="62"/>
      <c r="EA667" s="62"/>
      <c r="EB667" s="62"/>
      <c r="EC667" s="62"/>
      <c r="ED667" s="62"/>
      <c r="EE667" s="62"/>
      <c r="EF667" s="62"/>
      <c r="EG667" s="62"/>
      <c r="EH667" s="62"/>
      <c r="EI667" s="62"/>
      <c r="EJ667" s="62"/>
      <c r="EK667" s="62">
        <v>0</v>
      </c>
      <c r="EL667" s="62">
        <v>0</v>
      </c>
      <c r="EM667" s="62">
        <v>0</v>
      </c>
      <c r="EN667" s="62">
        <v>0</v>
      </c>
      <c r="EO667" s="62">
        <v>0</v>
      </c>
      <c r="EP667" s="62"/>
      <c r="EQ667" s="62"/>
      <c r="ER667" s="62"/>
      <c r="ES667" s="62"/>
      <c r="ET667" s="62"/>
      <c r="EU667" s="62"/>
      <c r="EV667" s="62"/>
      <c r="EW667" s="62"/>
      <c r="EX667" s="62"/>
      <c r="EY667" s="62"/>
      <c r="EZ667" s="62"/>
      <c r="FA667" s="62"/>
      <c r="FB667" s="62"/>
      <c r="FC667" s="62"/>
      <c r="FD667" s="62"/>
      <c r="FE667" s="62"/>
      <c r="FF667" s="62"/>
      <c r="FG667" s="62"/>
      <c r="FH667" s="62"/>
      <c r="FI667" s="62"/>
      <c r="FJ667" s="62"/>
      <c r="FK667" s="62"/>
      <c r="FL667" s="76"/>
      <c r="FM667" s="76"/>
      <c r="FN667" s="76"/>
      <c r="FO667" s="76"/>
      <c r="FP667" s="76"/>
      <c r="FQ667" s="76"/>
      <c r="FR667" s="76"/>
      <c r="FS667" s="76"/>
      <c r="FT667" s="76"/>
      <c r="FU667" s="76"/>
      <c r="FV667" s="76"/>
      <c r="FW667" s="76"/>
      <c r="FX667" s="76"/>
      <c r="FY667" s="76"/>
      <c r="FZ667" s="76"/>
      <c r="GA667" s="76"/>
      <c r="GB667" s="76"/>
      <c r="GC667" s="62"/>
      <c r="GD667" s="62"/>
      <c r="GE667" s="62"/>
      <c r="GF667" s="62"/>
      <c r="GG667" s="62"/>
      <c r="GH667" s="62"/>
      <c r="GI667" s="62"/>
      <c r="GJ667" s="62"/>
      <c r="GK667" s="62"/>
      <c r="GL667" s="62"/>
      <c r="GM667" s="62"/>
      <c r="GN667" s="62"/>
      <c r="GO667" s="62"/>
      <c r="GP667" s="62"/>
      <c r="GQ667" s="62"/>
      <c r="GR667" s="62"/>
      <c r="GS667" s="62"/>
      <c r="GT667" s="62"/>
      <c r="GU667" s="62"/>
      <c r="GV667" s="62"/>
      <c r="GW667" s="62"/>
      <c r="GX667" s="62"/>
      <c r="GY667" s="62"/>
      <c r="GZ667" s="62"/>
      <c r="HA667" s="62"/>
      <c r="HB667" s="62"/>
      <c r="HC667" s="62"/>
      <c r="HD667" s="62"/>
      <c r="HE667" s="62"/>
      <c r="HF667" s="62"/>
      <c r="HG667" s="62"/>
      <c r="HH667" s="62"/>
      <c r="HI667" s="62"/>
      <c r="HJ667" s="62"/>
      <c r="HK667" s="62"/>
      <c r="HL667" s="62"/>
      <c r="HM667" s="62"/>
      <c r="HN667" s="62"/>
      <c r="HO667" s="62"/>
      <c r="HP667" s="62"/>
      <c r="HQ667" s="62"/>
      <c r="HR667" s="62"/>
    </row>
    <row r="668" spans="32:226" s="43" customFormat="1">
      <c r="AF668" s="54"/>
      <c r="AS668" s="62"/>
      <c r="AT668" s="62"/>
      <c r="AU668" s="62"/>
      <c r="AV668" s="62"/>
      <c r="AW668" s="62"/>
      <c r="AX668" s="62"/>
      <c r="AY668" s="62"/>
      <c r="AZ668" s="62"/>
      <c r="BA668" s="62"/>
      <c r="BB668" s="62"/>
      <c r="BC668" s="62"/>
      <c r="BD668" s="62"/>
      <c r="BE668" s="62"/>
      <c r="BF668" s="62"/>
      <c r="BG668" s="62"/>
      <c r="BH668" s="62"/>
      <c r="BI668" s="62"/>
      <c r="BJ668" s="62"/>
      <c r="BK668" s="62"/>
      <c r="BL668" s="62"/>
      <c r="BM668" s="62"/>
      <c r="BN668" s="62"/>
      <c r="BO668" s="62"/>
      <c r="BP668" s="62"/>
      <c r="BQ668" s="62"/>
      <c r="BR668" s="62"/>
      <c r="BS668" s="62"/>
      <c r="BT668" s="62"/>
      <c r="BU668" s="62"/>
      <c r="BV668" s="62"/>
      <c r="BW668" s="62"/>
      <c r="BX668" s="62"/>
      <c r="BY668" s="62"/>
      <c r="BZ668" s="62"/>
      <c r="CA668" s="62"/>
      <c r="CB668" s="62"/>
      <c r="CC668" s="62"/>
      <c r="CD668" s="62"/>
      <c r="CE668" s="62"/>
      <c r="CF668" s="62"/>
      <c r="CG668" s="62"/>
      <c r="CH668" s="62"/>
      <c r="CI668" s="62"/>
      <c r="CJ668" s="62"/>
      <c r="CK668" s="62"/>
      <c r="CL668" s="62"/>
      <c r="CM668" s="62"/>
      <c r="CN668" s="62"/>
      <c r="CO668" s="62"/>
      <c r="CP668" s="62"/>
      <c r="CQ668" s="62"/>
      <c r="CR668" s="62"/>
      <c r="CS668" s="62"/>
      <c r="CT668" s="62"/>
      <c r="CU668" s="62"/>
      <c r="CV668" s="62"/>
      <c r="CW668" s="62"/>
      <c r="CX668" s="62"/>
      <c r="CY668" s="62"/>
      <c r="CZ668" s="62"/>
      <c r="DA668" s="62"/>
      <c r="DB668" s="62"/>
      <c r="DC668" s="62"/>
      <c r="DD668" s="62"/>
      <c r="DE668" s="62"/>
      <c r="DF668" s="62"/>
      <c r="DG668" s="62"/>
      <c r="DH668" s="62"/>
      <c r="DI668" s="62"/>
      <c r="DJ668" s="62"/>
      <c r="DK668" s="62"/>
      <c r="DL668" s="62"/>
      <c r="DM668" s="62"/>
      <c r="DN668" s="62"/>
      <c r="DO668" s="62"/>
      <c r="DP668" s="62"/>
      <c r="DQ668" s="62"/>
      <c r="DR668" s="62"/>
      <c r="DS668" s="62"/>
      <c r="DT668" s="62"/>
      <c r="DU668" s="62"/>
      <c r="DV668" s="62"/>
      <c r="DW668" s="62"/>
      <c r="DX668" s="62"/>
      <c r="DY668" s="62"/>
      <c r="DZ668" s="62"/>
      <c r="EA668" s="62"/>
      <c r="EB668" s="62"/>
      <c r="EC668" s="62"/>
      <c r="ED668" s="62"/>
      <c r="EE668" s="62"/>
      <c r="EF668" s="62"/>
      <c r="EG668" s="62"/>
      <c r="EH668" s="62"/>
      <c r="EI668" s="62"/>
      <c r="EJ668" s="62"/>
      <c r="EK668" s="62">
        <v>0</v>
      </c>
      <c r="EL668" s="62">
        <v>0</v>
      </c>
      <c r="EM668" s="62">
        <v>0</v>
      </c>
      <c r="EN668" s="62">
        <v>0</v>
      </c>
      <c r="EO668" s="62">
        <v>0</v>
      </c>
      <c r="EP668" s="62"/>
      <c r="EQ668" s="62"/>
      <c r="ER668" s="62"/>
      <c r="ES668" s="62"/>
      <c r="ET668" s="62"/>
      <c r="EU668" s="62"/>
      <c r="EV668" s="62"/>
      <c r="EW668" s="62"/>
      <c r="EX668" s="62"/>
      <c r="EY668" s="62"/>
      <c r="EZ668" s="62"/>
      <c r="FA668" s="62"/>
      <c r="FB668" s="62"/>
      <c r="FC668" s="62"/>
      <c r="FD668" s="62"/>
      <c r="FE668" s="62"/>
      <c r="FF668" s="62"/>
      <c r="FG668" s="62"/>
      <c r="FH668" s="62"/>
      <c r="FI668" s="62"/>
      <c r="FJ668" s="62"/>
      <c r="FK668" s="62"/>
      <c r="FL668" s="76"/>
      <c r="FM668" s="76"/>
      <c r="FN668" s="76"/>
      <c r="FO668" s="76"/>
      <c r="FP668" s="76"/>
      <c r="FQ668" s="76"/>
      <c r="FR668" s="76"/>
      <c r="FS668" s="76"/>
      <c r="FT668" s="76"/>
      <c r="FU668" s="76"/>
      <c r="FV668" s="76"/>
      <c r="FW668" s="76"/>
      <c r="FX668" s="76"/>
      <c r="FY668" s="76"/>
      <c r="FZ668" s="76"/>
      <c r="GA668" s="76"/>
      <c r="GB668" s="76"/>
      <c r="GC668" s="62"/>
      <c r="GD668" s="62"/>
      <c r="GE668" s="62"/>
      <c r="GF668" s="62"/>
      <c r="GG668" s="62"/>
      <c r="GH668" s="62"/>
      <c r="GI668" s="62"/>
      <c r="GJ668" s="62"/>
      <c r="GK668" s="62"/>
      <c r="GL668" s="62"/>
      <c r="GM668" s="62"/>
      <c r="GN668" s="62"/>
      <c r="GO668" s="62"/>
      <c r="GP668" s="62"/>
      <c r="GQ668" s="62"/>
      <c r="GR668" s="62"/>
      <c r="GS668" s="62"/>
      <c r="GT668" s="62"/>
      <c r="GU668" s="62"/>
      <c r="GV668" s="62"/>
      <c r="GW668" s="62"/>
      <c r="GX668" s="62"/>
      <c r="GY668" s="62"/>
      <c r="GZ668" s="62"/>
      <c r="HA668" s="62"/>
      <c r="HB668" s="62"/>
      <c r="HC668" s="62"/>
      <c r="HD668" s="62"/>
      <c r="HE668" s="62"/>
      <c r="HF668" s="62"/>
      <c r="HG668" s="62"/>
      <c r="HH668" s="62"/>
      <c r="HI668" s="62"/>
      <c r="HJ668" s="62"/>
      <c r="HK668" s="62"/>
      <c r="HL668" s="62"/>
      <c r="HM668" s="62"/>
      <c r="HN668" s="62"/>
      <c r="HO668" s="62"/>
      <c r="HP668" s="62"/>
      <c r="HQ668" s="62"/>
      <c r="HR668" s="62"/>
    </row>
    <row r="669" spans="32:226" s="43" customFormat="1">
      <c r="AF669" s="54"/>
      <c r="AS669" s="62"/>
      <c r="AT669" s="62"/>
      <c r="AU669" s="62"/>
      <c r="AV669" s="62"/>
      <c r="AW669" s="62"/>
      <c r="AX669" s="62"/>
      <c r="AY669" s="62"/>
      <c r="AZ669" s="62"/>
      <c r="BA669" s="62"/>
      <c r="BB669" s="62"/>
      <c r="BC669" s="62"/>
      <c r="BD669" s="62"/>
      <c r="BE669" s="62"/>
      <c r="BF669" s="62"/>
      <c r="BG669" s="62"/>
      <c r="BH669" s="62"/>
      <c r="BI669" s="62"/>
      <c r="BJ669" s="62"/>
      <c r="BK669" s="62"/>
      <c r="BL669" s="62"/>
      <c r="BM669" s="62"/>
      <c r="BN669" s="62"/>
      <c r="BO669" s="62"/>
      <c r="BP669" s="62"/>
      <c r="BQ669" s="62"/>
      <c r="BR669" s="62"/>
      <c r="BS669" s="62"/>
      <c r="BT669" s="62"/>
      <c r="BU669" s="62"/>
      <c r="BV669" s="62"/>
      <c r="BW669" s="62"/>
      <c r="BX669" s="62"/>
      <c r="BY669" s="62"/>
      <c r="BZ669" s="62"/>
      <c r="CA669" s="62"/>
      <c r="CB669" s="62"/>
      <c r="CC669" s="62"/>
      <c r="CD669" s="62"/>
      <c r="CE669" s="62"/>
      <c r="CF669" s="62"/>
      <c r="CG669" s="62"/>
      <c r="CH669" s="62"/>
      <c r="CI669" s="62"/>
      <c r="CJ669" s="62"/>
      <c r="CK669" s="62"/>
      <c r="CL669" s="62"/>
      <c r="CM669" s="62"/>
      <c r="CN669" s="62"/>
      <c r="CO669" s="62"/>
      <c r="CP669" s="62"/>
      <c r="CQ669" s="62"/>
      <c r="CR669" s="62"/>
      <c r="CS669" s="62"/>
      <c r="CT669" s="62"/>
      <c r="CU669" s="62"/>
      <c r="CV669" s="62"/>
      <c r="CW669" s="62"/>
      <c r="CX669" s="62"/>
      <c r="CY669" s="62"/>
      <c r="CZ669" s="62"/>
      <c r="DA669" s="62"/>
      <c r="DB669" s="62"/>
      <c r="DC669" s="62"/>
      <c r="DD669" s="62"/>
      <c r="DE669" s="62"/>
      <c r="DF669" s="62"/>
      <c r="DG669" s="62"/>
      <c r="DH669" s="62"/>
      <c r="DI669" s="62"/>
      <c r="DJ669" s="62"/>
      <c r="DK669" s="62"/>
      <c r="DL669" s="62"/>
      <c r="DM669" s="62"/>
      <c r="DN669" s="62"/>
      <c r="DO669" s="62"/>
      <c r="DP669" s="62"/>
      <c r="DQ669" s="62"/>
      <c r="DR669" s="62"/>
      <c r="DS669" s="62"/>
      <c r="DT669" s="62"/>
      <c r="DU669" s="62"/>
      <c r="DV669" s="62"/>
      <c r="DW669" s="62"/>
      <c r="DX669" s="62"/>
      <c r="DY669" s="62"/>
      <c r="DZ669" s="62"/>
      <c r="EA669" s="62"/>
      <c r="EB669" s="62"/>
      <c r="EC669" s="62"/>
      <c r="ED669" s="62"/>
      <c r="EE669" s="62"/>
      <c r="EF669" s="62"/>
      <c r="EG669" s="62"/>
      <c r="EH669" s="62"/>
      <c r="EI669" s="62"/>
      <c r="EJ669" s="62"/>
      <c r="EK669" s="62">
        <v>0</v>
      </c>
      <c r="EL669" s="62">
        <v>0</v>
      </c>
      <c r="EM669" s="62">
        <v>0</v>
      </c>
      <c r="EN669" s="62">
        <v>0</v>
      </c>
      <c r="EO669" s="62">
        <v>0</v>
      </c>
      <c r="EP669" s="62"/>
      <c r="EQ669" s="62"/>
      <c r="ER669" s="62"/>
      <c r="ES669" s="62"/>
      <c r="ET669" s="62"/>
      <c r="EU669" s="62"/>
      <c r="EV669" s="62"/>
      <c r="EW669" s="62"/>
      <c r="EX669" s="62"/>
      <c r="EY669" s="62"/>
      <c r="EZ669" s="62"/>
      <c r="FA669" s="62"/>
      <c r="FB669" s="62"/>
      <c r="FC669" s="62"/>
      <c r="FD669" s="62"/>
      <c r="FE669" s="62"/>
      <c r="FF669" s="62"/>
      <c r="FG669" s="62"/>
      <c r="FH669" s="62"/>
      <c r="FI669" s="62"/>
      <c r="FJ669" s="62"/>
      <c r="FK669" s="62"/>
      <c r="FL669" s="76"/>
      <c r="FM669" s="76"/>
      <c r="FN669" s="76"/>
      <c r="FO669" s="76"/>
      <c r="FP669" s="76"/>
      <c r="FQ669" s="76"/>
      <c r="FR669" s="76"/>
      <c r="FS669" s="76"/>
      <c r="FT669" s="76"/>
      <c r="FU669" s="76"/>
      <c r="FV669" s="76"/>
      <c r="FW669" s="76"/>
      <c r="FX669" s="76"/>
      <c r="FY669" s="76"/>
      <c r="FZ669" s="76"/>
      <c r="GA669" s="76"/>
      <c r="GB669" s="76"/>
      <c r="GC669" s="62"/>
      <c r="GD669" s="62"/>
      <c r="GE669" s="62"/>
      <c r="GF669" s="62"/>
      <c r="GG669" s="62"/>
      <c r="GH669" s="62"/>
      <c r="GI669" s="62"/>
      <c r="GJ669" s="62"/>
      <c r="GK669" s="62"/>
      <c r="GL669" s="62"/>
      <c r="GM669" s="62"/>
      <c r="GN669" s="62"/>
      <c r="GO669" s="62"/>
      <c r="GP669" s="62"/>
      <c r="GQ669" s="62"/>
      <c r="GR669" s="62"/>
      <c r="GS669" s="62"/>
      <c r="GT669" s="62"/>
      <c r="GU669" s="62"/>
      <c r="GV669" s="62"/>
      <c r="GW669" s="62"/>
      <c r="GX669" s="62"/>
      <c r="GY669" s="62"/>
      <c r="GZ669" s="62"/>
      <c r="HA669" s="62"/>
      <c r="HB669" s="62"/>
      <c r="HC669" s="62"/>
      <c r="HD669" s="62"/>
      <c r="HE669" s="62"/>
      <c r="HF669" s="62"/>
      <c r="HG669" s="62"/>
      <c r="HH669" s="62"/>
      <c r="HI669" s="62"/>
      <c r="HJ669" s="62"/>
      <c r="HK669" s="62"/>
      <c r="HL669" s="62"/>
      <c r="HM669" s="62"/>
      <c r="HN669" s="62"/>
      <c r="HO669" s="62"/>
      <c r="HP669" s="62"/>
      <c r="HQ669" s="62"/>
      <c r="HR669" s="62"/>
    </row>
    <row r="670" spans="32:226">
      <c r="AF670" s="2"/>
      <c r="AS670" s="62"/>
      <c r="AT670" s="62"/>
      <c r="AU670" s="62"/>
      <c r="AV670" s="62"/>
      <c r="AW670" s="62"/>
      <c r="AX670" s="62"/>
      <c r="AY670" s="62"/>
      <c r="AZ670" s="62"/>
      <c r="BA670" s="62"/>
      <c r="BB670" s="62"/>
      <c r="BC670" s="62"/>
      <c r="BD670" s="62"/>
      <c r="BE670" s="62"/>
      <c r="BF670" s="62"/>
      <c r="BG670" s="62"/>
      <c r="BH670" s="62"/>
      <c r="BI670" s="62"/>
      <c r="BJ670" s="62"/>
      <c r="BK670" s="62"/>
      <c r="BL670" s="62"/>
      <c r="BM670" s="62"/>
      <c r="BN670" s="62"/>
      <c r="BO670" s="62"/>
      <c r="BP670" s="62"/>
      <c r="BQ670" s="62"/>
      <c r="BR670" s="62"/>
      <c r="BS670" s="62"/>
      <c r="BT670" s="62"/>
      <c r="BU670" s="62"/>
      <c r="BV670" s="62"/>
      <c r="BW670" s="62"/>
      <c r="BX670" s="62"/>
      <c r="BY670" s="62"/>
      <c r="BZ670" s="62"/>
      <c r="CA670" s="62"/>
      <c r="CB670" s="62"/>
      <c r="CC670" s="62"/>
      <c r="CD670" s="62"/>
      <c r="CE670" s="62"/>
      <c r="CF670" s="62"/>
      <c r="CG670" s="62"/>
      <c r="CH670" s="62"/>
      <c r="CI670" s="62"/>
      <c r="CJ670" s="62"/>
      <c r="CK670" s="62"/>
      <c r="CL670" s="62"/>
      <c r="CM670" s="62"/>
      <c r="CN670" s="62"/>
      <c r="CO670" s="62"/>
      <c r="CP670" s="62"/>
      <c r="CQ670" s="62"/>
      <c r="CR670" s="62"/>
      <c r="CS670" s="62"/>
      <c r="CT670" s="62"/>
      <c r="CU670" s="62"/>
      <c r="CV670" s="62"/>
      <c r="CW670" s="62"/>
      <c r="CX670" s="62"/>
      <c r="CY670" s="62"/>
      <c r="CZ670" s="62"/>
      <c r="DA670" s="62"/>
      <c r="DB670" s="62"/>
      <c r="DC670" s="62"/>
      <c r="DD670" s="62"/>
      <c r="DE670" s="62"/>
      <c r="DF670" s="62"/>
      <c r="DG670" s="62"/>
      <c r="DH670" s="62"/>
      <c r="DI670" s="62"/>
      <c r="DJ670" s="62"/>
      <c r="DK670" s="62"/>
      <c r="DL670" s="62"/>
      <c r="DM670" s="62"/>
      <c r="DN670" s="62"/>
      <c r="DO670" s="62"/>
      <c r="DP670" s="62"/>
      <c r="DQ670" s="62"/>
      <c r="DR670" s="62"/>
      <c r="DS670" s="62"/>
      <c r="DT670" s="62"/>
      <c r="DU670" s="62"/>
      <c r="DV670" s="62"/>
      <c r="DW670" s="62"/>
      <c r="DX670" s="62"/>
      <c r="DY670" s="62"/>
      <c r="DZ670" s="62"/>
      <c r="EA670" s="62"/>
      <c r="EB670" s="62"/>
      <c r="EC670" s="62"/>
      <c r="ED670" s="62"/>
      <c r="EE670" s="62"/>
      <c r="EF670" s="62"/>
      <c r="EG670" s="62"/>
      <c r="EH670" s="62"/>
      <c r="EI670" s="62"/>
      <c r="EJ670" s="62"/>
      <c r="EK670" s="62">
        <v>0</v>
      </c>
      <c r="EL670" s="62">
        <v>0</v>
      </c>
      <c r="EM670" s="62">
        <v>0</v>
      </c>
      <c r="EN670" s="62">
        <v>0</v>
      </c>
      <c r="EO670" s="62">
        <v>0</v>
      </c>
      <c r="EP670" s="62"/>
      <c r="EQ670" s="62"/>
      <c r="ER670" s="62"/>
      <c r="ES670" s="62"/>
      <c r="ET670" s="62"/>
      <c r="EU670" s="62"/>
      <c r="EV670" s="62"/>
      <c r="EW670" s="62"/>
      <c r="EX670" s="62"/>
      <c r="EY670" s="62"/>
      <c r="EZ670" s="62"/>
      <c r="FA670" s="62"/>
      <c r="FB670" s="62"/>
      <c r="FC670" s="62"/>
      <c r="FD670" s="62"/>
      <c r="FE670" s="62"/>
      <c r="FF670" s="62"/>
      <c r="FG670" s="62"/>
      <c r="FH670" s="62"/>
      <c r="FI670" s="62"/>
      <c r="FJ670" s="62"/>
      <c r="FK670" s="62"/>
      <c r="FL670" s="76"/>
      <c r="FM670" s="76"/>
      <c r="FN670" s="76"/>
      <c r="FO670" s="76"/>
      <c r="FP670" s="76"/>
      <c r="FQ670" s="76"/>
      <c r="FR670" s="76"/>
      <c r="FS670" s="76"/>
      <c r="FT670" s="76"/>
      <c r="FU670" s="76"/>
      <c r="FV670" s="76"/>
      <c r="FW670" s="76"/>
      <c r="FX670" s="76"/>
      <c r="FY670" s="76"/>
      <c r="FZ670" s="76"/>
      <c r="GA670" s="76"/>
      <c r="GB670" s="76"/>
      <c r="GC670" s="62"/>
      <c r="GD670" s="62"/>
      <c r="GE670" s="62"/>
      <c r="GF670" s="62"/>
      <c r="GG670" s="62"/>
      <c r="GH670" s="62"/>
      <c r="GI670" s="62"/>
      <c r="GJ670" s="62"/>
      <c r="GK670" s="62"/>
      <c r="GL670" s="62"/>
      <c r="GM670" s="62"/>
      <c r="GN670" s="62"/>
      <c r="GO670" s="62"/>
      <c r="GP670" s="62"/>
      <c r="GQ670" s="62"/>
      <c r="GR670" s="62"/>
      <c r="GS670" s="62"/>
      <c r="GT670" s="62"/>
      <c r="GU670" s="62"/>
      <c r="GV670" s="62"/>
      <c r="GW670" s="62"/>
      <c r="GX670" s="62"/>
      <c r="GY670" s="62"/>
      <c r="GZ670" s="62"/>
      <c r="HA670" s="62"/>
      <c r="HB670" s="62"/>
      <c r="HC670" s="62"/>
      <c r="HD670" s="62"/>
      <c r="HE670" s="62"/>
      <c r="HF670" s="62"/>
      <c r="HG670" s="62"/>
      <c r="HH670" s="62"/>
      <c r="HI670" s="62"/>
      <c r="HJ670" s="62"/>
      <c r="HK670" s="62"/>
      <c r="HL670" s="62"/>
      <c r="HM670" s="62"/>
      <c r="HN670" s="62"/>
      <c r="HO670" s="62"/>
      <c r="HP670" s="62"/>
      <c r="HQ670" s="62"/>
      <c r="HR670" s="62"/>
    </row>
    <row r="671" spans="32:226">
      <c r="AF671" s="2"/>
      <c r="AS671" s="62"/>
      <c r="AT671" s="62"/>
      <c r="AU671" s="62"/>
      <c r="AV671" s="62"/>
      <c r="AW671" s="62"/>
      <c r="AX671" s="62"/>
      <c r="AY671" s="62"/>
      <c r="AZ671" s="62"/>
      <c r="BA671" s="62"/>
      <c r="BB671" s="62"/>
      <c r="BC671" s="62"/>
      <c r="BD671" s="62"/>
      <c r="BE671" s="62"/>
      <c r="BF671" s="62"/>
      <c r="BG671" s="62"/>
      <c r="BH671" s="62"/>
      <c r="BI671" s="62"/>
      <c r="BJ671" s="62"/>
      <c r="BK671" s="62"/>
      <c r="BL671" s="62"/>
      <c r="BM671" s="62"/>
      <c r="BN671" s="62"/>
      <c r="BO671" s="62"/>
      <c r="BP671" s="62"/>
      <c r="BQ671" s="62"/>
      <c r="BR671" s="62"/>
      <c r="BS671" s="62"/>
      <c r="BT671" s="62"/>
      <c r="BU671" s="62"/>
      <c r="BV671" s="62"/>
      <c r="BW671" s="62"/>
      <c r="BX671" s="62"/>
      <c r="BY671" s="62"/>
      <c r="BZ671" s="62"/>
      <c r="CA671" s="62"/>
      <c r="CB671" s="62"/>
      <c r="CC671" s="62"/>
      <c r="CD671" s="62"/>
      <c r="CE671" s="62"/>
      <c r="CF671" s="62"/>
      <c r="CG671" s="62"/>
      <c r="CH671" s="62"/>
      <c r="CI671" s="62"/>
      <c r="CJ671" s="62"/>
      <c r="CK671" s="62"/>
      <c r="CL671" s="62"/>
      <c r="CM671" s="62"/>
      <c r="CN671" s="62"/>
      <c r="CO671" s="62"/>
      <c r="CP671" s="62"/>
      <c r="CQ671" s="62"/>
      <c r="CR671" s="62"/>
      <c r="CS671" s="62"/>
      <c r="CT671" s="62"/>
      <c r="CU671" s="62"/>
      <c r="CV671" s="62"/>
      <c r="CW671" s="62"/>
      <c r="CX671" s="62"/>
      <c r="CY671" s="62"/>
      <c r="CZ671" s="62"/>
      <c r="DA671" s="62"/>
      <c r="DB671" s="62"/>
      <c r="DC671" s="62"/>
      <c r="DD671" s="62"/>
      <c r="DE671" s="62"/>
      <c r="DF671" s="62"/>
      <c r="DG671" s="62"/>
      <c r="DH671" s="62"/>
      <c r="DI671" s="62"/>
      <c r="DJ671" s="62"/>
      <c r="DK671" s="62"/>
      <c r="DL671" s="62"/>
      <c r="DM671" s="62"/>
      <c r="DN671" s="62"/>
      <c r="DO671" s="62"/>
      <c r="DP671" s="62"/>
      <c r="DQ671" s="62"/>
      <c r="DR671" s="62"/>
      <c r="DS671" s="62"/>
      <c r="DT671" s="62"/>
      <c r="DU671" s="62"/>
      <c r="DV671" s="62"/>
      <c r="DW671" s="62"/>
      <c r="DX671" s="62"/>
      <c r="DY671" s="62"/>
      <c r="DZ671" s="62"/>
      <c r="EA671" s="62"/>
      <c r="EB671" s="62"/>
      <c r="EC671" s="62"/>
      <c r="ED671" s="62"/>
      <c r="EE671" s="62"/>
      <c r="EF671" s="62"/>
      <c r="EG671" s="62"/>
      <c r="EH671" s="62"/>
      <c r="EI671" s="62"/>
      <c r="EJ671" s="62"/>
      <c r="EK671" s="62">
        <v>0</v>
      </c>
      <c r="EL671" s="62">
        <v>0</v>
      </c>
      <c r="EM671" s="62">
        <v>0</v>
      </c>
      <c r="EN671" s="62">
        <v>0</v>
      </c>
      <c r="EO671" s="62">
        <v>0</v>
      </c>
      <c r="EP671" s="62"/>
      <c r="EQ671" s="62"/>
      <c r="ER671" s="62"/>
      <c r="ES671" s="62"/>
      <c r="ET671" s="62"/>
      <c r="EU671" s="62"/>
      <c r="EV671" s="62"/>
      <c r="EW671" s="62"/>
      <c r="EX671" s="62"/>
      <c r="EY671" s="62"/>
      <c r="EZ671" s="62"/>
      <c r="FA671" s="62"/>
      <c r="FB671" s="62"/>
      <c r="FC671" s="62"/>
      <c r="FD671" s="62"/>
      <c r="FE671" s="62"/>
      <c r="FF671" s="62"/>
      <c r="FG671" s="62"/>
      <c r="FH671" s="62"/>
      <c r="FI671" s="62"/>
      <c r="FJ671" s="62"/>
      <c r="FK671" s="62"/>
      <c r="FL671" s="76"/>
      <c r="FM671" s="76"/>
      <c r="FN671" s="76"/>
      <c r="FO671" s="76"/>
      <c r="FP671" s="76"/>
      <c r="FQ671" s="76"/>
      <c r="FR671" s="76"/>
      <c r="FS671" s="76"/>
      <c r="FT671" s="76"/>
      <c r="FU671" s="76"/>
      <c r="FV671" s="76"/>
      <c r="FW671" s="76"/>
      <c r="FX671" s="76"/>
      <c r="FY671" s="76"/>
      <c r="FZ671" s="76"/>
      <c r="GA671" s="76"/>
      <c r="GB671" s="76"/>
      <c r="GC671" s="62"/>
      <c r="GD671" s="62"/>
      <c r="GE671" s="62"/>
      <c r="GF671" s="62"/>
      <c r="GG671" s="62"/>
      <c r="GH671" s="62"/>
      <c r="GI671" s="62"/>
      <c r="GJ671" s="62"/>
      <c r="GK671" s="62"/>
      <c r="GL671" s="62"/>
      <c r="GM671" s="62"/>
      <c r="GN671" s="62"/>
      <c r="GO671" s="62"/>
      <c r="GP671" s="62"/>
      <c r="GQ671" s="62"/>
      <c r="GR671" s="62"/>
      <c r="GS671" s="62"/>
      <c r="GT671" s="62"/>
      <c r="GU671" s="62"/>
      <c r="GV671" s="62"/>
      <c r="GW671" s="62"/>
      <c r="GX671" s="62"/>
      <c r="GY671" s="62"/>
      <c r="GZ671" s="62"/>
      <c r="HA671" s="62"/>
      <c r="HB671" s="62"/>
      <c r="HC671" s="62"/>
      <c r="HD671" s="62"/>
      <c r="HE671" s="62"/>
      <c r="HF671" s="62"/>
      <c r="HG671" s="62"/>
      <c r="HH671" s="62"/>
      <c r="HI671" s="62"/>
      <c r="HJ671" s="62"/>
      <c r="HK671" s="62"/>
      <c r="HL671" s="62"/>
      <c r="HM671" s="62"/>
      <c r="HN671" s="62"/>
      <c r="HO671" s="62"/>
      <c r="HP671" s="62"/>
      <c r="HQ671" s="62"/>
      <c r="HR671" s="62"/>
    </row>
    <row r="672" spans="32:226">
      <c r="AF672" s="2"/>
      <c r="AS672" s="62"/>
      <c r="AT672" s="62"/>
      <c r="AU672" s="62"/>
      <c r="AV672" s="62"/>
      <c r="AW672" s="62"/>
      <c r="AX672" s="62"/>
      <c r="AY672" s="62"/>
      <c r="AZ672" s="62"/>
      <c r="BA672" s="62"/>
      <c r="BB672" s="62"/>
      <c r="BC672" s="62"/>
      <c r="BD672" s="62"/>
      <c r="BE672" s="62"/>
      <c r="BF672" s="62"/>
      <c r="BG672" s="62"/>
      <c r="BH672" s="62"/>
      <c r="BI672" s="62"/>
      <c r="BJ672" s="62"/>
      <c r="BK672" s="62"/>
      <c r="BL672" s="62"/>
      <c r="BM672" s="62"/>
      <c r="BN672" s="62"/>
      <c r="BO672" s="62"/>
      <c r="BP672" s="62"/>
      <c r="BQ672" s="62"/>
      <c r="BR672" s="62"/>
      <c r="BS672" s="62"/>
      <c r="BT672" s="62"/>
      <c r="BU672" s="62"/>
      <c r="BV672" s="62"/>
      <c r="BW672" s="62"/>
      <c r="BX672" s="62"/>
      <c r="BY672" s="62"/>
      <c r="BZ672" s="62"/>
      <c r="CA672" s="62"/>
      <c r="CB672" s="62"/>
      <c r="CC672" s="62"/>
      <c r="CD672" s="62"/>
      <c r="CE672" s="62"/>
      <c r="CF672" s="62"/>
      <c r="CG672" s="62"/>
      <c r="CH672" s="62"/>
      <c r="CI672" s="62"/>
      <c r="CJ672" s="62"/>
      <c r="CK672" s="62"/>
      <c r="CL672" s="62"/>
      <c r="CM672" s="62"/>
      <c r="CN672" s="62"/>
      <c r="CO672" s="62"/>
      <c r="CP672" s="62"/>
      <c r="CQ672" s="62"/>
      <c r="CR672" s="62"/>
      <c r="CS672" s="62"/>
      <c r="CT672" s="62"/>
      <c r="CU672" s="62"/>
      <c r="CV672" s="62"/>
      <c r="CW672" s="62"/>
      <c r="CX672" s="62"/>
      <c r="CY672" s="62"/>
      <c r="CZ672" s="62"/>
      <c r="DA672" s="62"/>
      <c r="DB672" s="62"/>
      <c r="DC672" s="62"/>
      <c r="DD672" s="62"/>
      <c r="DE672" s="62"/>
      <c r="DF672" s="62"/>
      <c r="DG672" s="62"/>
      <c r="DH672" s="62"/>
      <c r="DI672" s="62"/>
      <c r="DJ672" s="62"/>
      <c r="DK672" s="62"/>
      <c r="DL672" s="62"/>
      <c r="DM672" s="62"/>
      <c r="DN672" s="62"/>
      <c r="DO672" s="62"/>
      <c r="DP672" s="62"/>
      <c r="DQ672" s="62"/>
      <c r="DR672" s="62"/>
      <c r="DS672" s="62"/>
      <c r="DT672" s="62"/>
      <c r="DU672" s="62"/>
      <c r="DV672" s="62"/>
      <c r="DW672" s="62"/>
      <c r="DX672" s="62"/>
      <c r="DY672" s="62"/>
      <c r="DZ672" s="62"/>
      <c r="EA672" s="62"/>
      <c r="EB672" s="62"/>
      <c r="EC672" s="62"/>
      <c r="ED672" s="62"/>
      <c r="EE672" s="62"/>
      <c r="EF672" s="62"/>
      <c r="EG672" s="62"/>
      <c r="EH672" s="62"/>
      <c r="EI672" s="62"/>
      <c r="EJ672" s="62"/>
      <c r="EK672" s="62">
        <v>0</v>
      </c>
      <c r="EL672" s="62">
        <v>0</v>
      </c>
      <c r="EM672" s="62">
        <v>0</v>
      </c>
      <c r="EN672" s="62">
        <v>0</v>
      </c>
      <c r="EO672" s="62">
        <v>0</v>
      </c>
      <c r="EP672" s="62"/>
      <c r="EQ672" s="62"/>
      <c r="ER672" s="62"/>
      <c r="ES672" s="62"/>
      <c r="ET672" s="62"/>
      <c r="EU672" s="62"/>
      <c r="EV672" s="62"/>
      <c r="EW672" s="62"/>
      <c r="EX672" s="62"/>
      <c r="EY672" s="62"/>
      <c r="EZ672" s="62"/>
      <c r="FA672" s="62"/>
      <c r="FB672" s="62"/>
      <c r="FC672" s="62"/>
      <c r="FD672" s="62"/>
      <c r="FE672" s="62"/>
      <c r="FF672" s="62"/>
      <c r="FG672" s="62"/>
      <c r="FH672" s="62"/>
      <c r="FI672" s="62"/>
      <c r="FJ672" s="62"/>
      <c r="FK672" s="62"/>
      <c r="FL672" s="76"/>
      <c r="FM672" s="76"/>
      <c r="FN672" s="76"/>
      <c r="FO672" s="76"/>
      <c r="FP672" s="76"/>
      <c r="FQ672" s="76"/>
      <c r="FR672" s="76"/>
      <c r="FS672" s="76"/>
      <c r="FT672" s="76"/>
      <c r="FU672" s="76"/>
      <c r="FV672" s="76"/>
      <c r="FW672" s="76"/>
      <c r="FX672" s="76"/>
      <c r="FY672" s="76"/>
      <c r="FZ672" s="76"/>
      <c r="GA672" s="76"/>
      <c r="GB672" s="76"/>
      <c r="GC672" s="62"/>
      <c r="GD672" s="62"/>
      <c r="GE672" s="62"/>
      <c r="GF672" s="62"/>
      <c r="GG672" s="62"/>
      <c r="GH672" s="62"/>
      <c r="GI672" s="62"/>
      <c r="GJ672" s="62"/>
      <c r="GK672" s="62"/>
      <c r="GL672" s="62"/>
      <c r="GM672" s="62"/>
      <c r="GN672" s="62"/>
      <c r="GO672" s="62"/>
      <c r="GP672" s="62"/>
      <c r="GQ672" s="62"/>
      <c r="GR672" s="62"/>
      <c r="GS672" s="62"/>
      <c r="GT672" s="62"/>
      <c r="GU672" s="62"/>
      <c r="GV672" s="62"/>
      <c r="GW672" s="62"/>
      <c r="GX672" s="62"/>
      <c r="GY672" s="62"/>
      <c r="GZ672" s="62"/>
      <c r="HA672" s="62"/>
      <c r="HB672" s="62"/>
      <c r="HC672" s="62"/>
      <c r="HD672" s="62"/>
      <c r="HE672" s="62"/>
      <c r="HF672" s="62"/>
      <c r="HG672" s="62"/>
      <c r="HH672" s="62"/>
      <c r="HI672" s="62"/>
      <c r="HJ672" s="62"/>
      <c r="HK672" s="62"/>
      <c r="HL672" s="62"/>
      <c r="HM672" s="62"/>
      <c r="HN672" s="62"/>
      <c r="HO672" s="62"/>
      <c r="HP672" s="62"/>
      <c r="HQ672" s="62"/>
      <c r="HR672" s="62"/>
    </row>
    <row r="673" spans="32:226">
      <c r="AF673" s="2"/>
      <c r="AS673" s="62"/>
      <c r="AT673" s="62"/>
      <c r="AU673" s="62"/>
      <c r="AV673" s="62"/>
      <c r="AW673" s="62"/>
      <c r="AX673" s="62"/>
      <c r="AY673" s="62"/>
      <c r="AZ673" s="62"/>
      <c r="BA673" s="62"/>
      <c r="BB673" s="62"/>
      <c r="BC673" s="62"/>
      <c r="BD673" s="62"/>
      <c r="BE673" s="62"/>
      <c r="BF673" s="62"/>
      <c r="BG673" s="62"/>
      <c r="BH673" s="62"/>
      <c r="BI673" s="62"/>
      <c r="BJ673" s="62"/>
      <c r="BK673" s="62"/>
      <c r="BL673" s="62"/>
      <c r="BM673" s="62"/>
      <c r="BN673" s="62"/>
      <c r="BO673" s="62"/>
      <c r="BP673" s="62"/>
      <c r="BQ673" s="62"/>
      <c r="BR673" s="62"/>
      <c r="BS673" s="62"/>
      <c r="BT673" s="62"/>
      <c r="BU673" s="62"/>
      <c r="BV673" s="62"/>
      <c r="BW673" s="62"/>
      <c r="BX673" s="62"/>
      <c r="BY673" s="62"/>
      <c r="BZ673" s="62"/>
      <c r="CA673" s="62"/>
      <c r="CB673" s="62"/>
      <c r="CC673" s="62"/>
      <c r="CD673" s="62"/>
      <c r="CE673" s="62"/>
      <c r="CF673" s="62"/>
      <c r="CG673" s="62"/>
      <c r="CH673" s="62"/>
      <c r="CI673" s="62"/>
      <c r="CJ673" s="62"/>
      <c r="CK673" s="62"/>
      <c r="CL673" s="62"/>
      <c r="CM673" s="62"/>
      <c r="CN673" s="62"/>
      <c r="CO673" s="62"/>
      <c r="CP673" s="62"/>
      <c r="CQ673" s="62"/>
      <c r="CR673" s="62"/>
      <c r="CS673" s="62"/>
      <c r="CT673" s="62"/>
      <c r="CU673" s="62"/>
      <c r="CV673" s="62"/>
      <c r="CW673" s="62"/>
      <c r="CX673" s="62"/>
      <c r="CY673" s="62"/>
      <c r="CZ673" s="62"/>
      <c r="DA673" s="62"/>
      <c r="DB673" s="62"/>
      <c r="DC673" s="62"/>
      <c r="DD673" s="62"/>
      <c r="DE673" s="62"/>
      <c r="DF673" s="62"/>
      <c r="DG673" s="62"/>
      <c r="DH673" s="62"/>
      <c r="DI673" s="62"/>
      <c r="DJ673" s="62"/>
      <c r="DK673" s="62"/>
      <c r="DL673" s="62"/>
      <c r="DM673" s="62"/>
      <c r="DN673" s="62"/>
      <c r="DO673" s="62"/>
      <c r="DP673" s="62"/>
      <c r="DQ673" s="62"/>
      <c r="DR673" s="62"/>
      <c r="DS673" s="62"/>
      <c r="DT673" s="62"/>
      <c r="DU673" s="62"/>
      <c r="DV673" s="62"/>
      <c r="DW673" s="62"/>
      <c r="DX673" s="62"/>
      <c r="DY673" s="62"/>
      <c r="DZ673" s="62"/>
      <c r="EA673" s="62"/>
      <c r="EB673" s="62"/>
      <c r="EC673" s="62"/>
      <c r="ED673" s="62"/>
      <c r="EE673" s="62"/>
      <c r="EF673" s="62"/>
      <c r="EG673" s="62"/>
      <c r="EH673" s="62"/>
      <c r="EI673" s="62"/>
      <c r="EJ673" s="62"/>
      <c r="EK673" s="62">
        <v>0</v>
      </c>
      <c r="EL673" s="62">
        <v>0</v>
      </c>
      <c r="EM673" s="62">
        <v>0</v>
      </c>
      <c r="EN673" s="62">
        <v>0</v>
      </c>
      <c r="EO673" s="62">
        <v>0</v>
      </c>
      <c r="EP673" s="62"/>
      <c r="EQ673" s="62"/>
      <c r="ER673" s="62"/>
      <c r="ES673" s="62"/>
      <c r="ET673" s="62"/>
      <c r="EU673" s="62"/>
      <c r="EV673" s="62"/>
      <c r="EW673" s="62"/>
      <c r="EX673" s="62"/>
      <c r="EY673" s="62"/>
      <c r="EZ673" s="62"/>
      <c r="FA673" s="62"/>
      <c r="FB673" s="62"/>
      <c r="FC673" s="62"/>
      <c r="FD673" s="62"/>
      <c r="FE673" s="62"/>
      <c r="FF673" s="62"/>
      <c r="FG673" s="62"/>
      <c r="FH673" s="62"/>
      <c r="FI673" s="62"/>
      <c r="FJ673" s="62"/>
      <c r="FK673" s="62"/>
      <c r="FL673" s="76"/>
      <c r="FM673" s="76"/>
      <c r="FN673" s="76"/>
      <c r="FO673" s="76"/>
      <c r="FP673" s="76"/>
      <c r="FQ673" s="76"/>
      <c r="FR673" s="76"/>
      <c r="FS673" s="76"/>
      <c r="FT673" s="76"/>
      <c r="FU673" s="76"/>
      <c r="FV673" s="76"/>
      <c r="FW673" s="76"/>
      <c r="FX673" s="76"/>
      <c r="FY673" s="76"/>
      <c r="FZ673" s="76"/>
      <c r="GA673" s="76"/>
      <c r="GB673" s="76"/>
      <c r="GC673" s="62"/>
      <c r="GD673" s="62"/>
      <c r="GE673" s="62"/>
      <c r="GF673" s="62"/>
      <c r="GG673" s="62"/>
      <c r="GH673" s="62"/>
      <c r="GI673" s="62"/>
      <c r="GJ673" s="62"/>
      <c r="GK673" s="62"/>
      <c r="GL673" s="62"/>
      <c r="GM673" s="62"/>
      <c r="GN673" s="62"/>
      <c r="GO673" s="62"/>
      <c r="GP673" s="62"/>
      <c r="GQ673" s="62"/>
      <c r="GR673" s="62"/>
      <c r="GS673" s="62"/>
      <c r="GT673" s="62"/>
      <c r="GU673" s="62"/>
      <c r="GV673" s="62"/>
      <c r="GW673" s="62"/>
      <c r="GX673" s="62"/>
      <c r="GY673" s="62"/>
      <c r="GZ673" s="62"/>
      <c r="HA673" s="62"/>
      <c r="HB673" s="62"/>
      <c r="HC673" s="62"/>
      <c r="HD673" s="62"/>
      <c r="HE673" s="62"/>
      <c r="HF673" s="62"/>
      <c r="HG673" s="62"/>
      <c r="HH673" s="62"/>
      <c r="HI673" s="62"/>
      <c r="HJ673" s="62"/>
      <c r="HK673" s="62"/>
      <c r="HL673" s="62"/>
      <c r="HM673" s="62"/>
      <c r="HN673" s="62"/>
      <c r="HO673" s="62"/>
      <c r="HP673" s="62"/>
      <c r="HQ673" s="62"/>
      <c r="HR673" s="62"/>
    </row>
    <row r="674" spans="32:226">
      <c r="AF674" s="2"/>
      <c r="AS674" s="62"/>
      <c r="AT674" s="62"/>
      <c r="AU674" s="62"/>
      <c r="AV674" s="62"/>
      <c r="AW674" s="62"/>
      <c r="AX674" s="62"/>
      <c r="AY674" s="62"/>
      <c r="AZ674" s="62"/>
      <c r="BA674" s="62"/>
      <c r="BB674" s="62"/>
      <c r="BC674" s="62"/>
      <c r="BD674" s="62"/>
      <c r="BE674" s="62"/>
      <c r="BF674" s="62"/>
      <c r="BG674" s="62"/>
      <c r="BH674" s="62"/>
      <c r="BI674" s="62"/>
      <c r="BJ674" s="62"/>
      <c r="BK674" s="62"/>
      <c r="BL674" s="62"/>
      <c r="BM674" s="62"/>
      <c r="BN674" s="62"/>
      <c r="BO674" s="62"/>
      <c r="BP674" s="62"/>
      <c r="BQ674" s="62"/>
      <c r="BR674" s="62"/>
      <c r="BS674" s="62"/>
      <c r="BT674" s="62"/>
      <c r="BU674" s="62"/>
      <c r="BV674" s="62"/>
      <c r="BW674" s="62"/>
      <c r="BX674" s="62"/>
      <c r="BY674" s="62"/>
      <c r="BZ674" s="62"/>
      <c r="CA674" s="62"/>
      <c r="CB674" s="62"/>
      <c r="CC674" s="62"/>
      <c r="CD674" s="62"/>
      <c r="CE674" s="62"/>
      <c r="CF674" s="62"/>
      <c r="CG674" s="62"/>
      <c r="CH674" s="62"/>
      <c r="CI674" s="62"/>
      <c r="CJ674" s="62"/>
      <c r="CK674" s="62"/>
      <c r="CL674" s="62"/>
      <c r="CM674" s="62"/>
      <c r="CN674" s="62"/>
      <c r="CO674" s="62"/>
      <c r="CP674" s="62"/>
      <c r="CQ674" s="62"/>
      <c r="CR674" s="62"/>
      <c r="CS674" s="62"/>
      <c r="CT674" s="62"/>
      <c r="CU674" s="62"/>
      <c r="CV674" s="62"/>
      <c r="CW674" s="62"/>
      <c r="CX674" s="62"/>
      <c r="CY674" s="62"/>
      <c r="CZ674" s="62"/>
      <c r="DA674" s="62"/>
      <c r="DB674" s="62"/>
      <c r="DC674" s="62"/>
      <c r="DD674" s="62"/>
      <c r="DE674" s="62"/>
      <c r="DF674" s="62"/>
      <c r="DG674" s="62"/>
      <c r="DH674" s="62"/>
      <c r="DI674" s="62"/>
      <c r="DJ674" s="62"/>
      <c r="DK674" s="62"/>
      <c r="DL674" s="62"/>
      <c r="DM674" s="62"/>
      <c r="DN674" s="62"/>
      <c r="DO674" s="62"/>
      <c r="DP674" s="62"/>
      <c r="DQ674" s="62"/>
      <c r="DR674" s="62"/>
      <c r="DS674" s="62"/>
      <c r="DT674" s="62"/>
      <c r="DU674" s="62"/>
      <c r="DV674" s="62"/>
      <c r="DW674" s="62"/>
      <c r="DX674" s="62"/>
      <c r="DY674" s="62"/>
      <c r="DZ674" s="62"/>
      <c r="EA674" s="62"/>
      <c r="EB674" s="62"/>
      <c r="EC674" s="62"/>
      <c r="ED674" s="62"/>
      <c r="EE674" s="62"/>
      <c r="EF674" s="62"/>
      <c r="EG674" s="62"/>
      <c r="EH674" s="62"/>
      <c r="EI674" s="62"/>
      <c r="EJ674" s="62"/>
      <c r="EK674" s="62">
        <v>0</v>
      </c>
      <c r="EL674" s="62">
        <v>0</v>
      </c>
      <c r="EM674" s="62">
        <v>0</v>
      </c>
      <c r="EN674" s="62">
        <v>0</v>
      </c>
      <c r="EO674" s="62">
        <v>0</v>
      </c>
      <c r="EP674" s="62"/>
      <c r="EQ674" s="62"/>
      <c r="ER674" s="62"/>
      <c r="ES674" s="62"/>
      <c r="ET674" s="62"/>
      <c r="EU674" s="62"/>
      <c r="EV674" s="62"/>
      <c r="EW674" s="62"/>
      <c r="EX674" s="62"/>
      <c r="EY674" s="62"/>
      <c r="EZ674" s="62"/>
      <c r="FA674" s="62"/>
      <c r="FB674" s="62"/>
      <c r="FC674" s="62"/>
      <c r="FD674" s="62"/>
      <c r="FE674" s="62"/>
      <c r="FF674" s="62"/>
      <c r="FG674" s="62"/>
      <c r="FH674" s="62"/>
      <c r="FI674" s="62"/>
      <c r="FJ674" s="62"/>
      <c r="FK674" s="62"/>
      <c r="FL674" s="76"/>
      <c r="FM674" s="76"/>
      <c r="FN674" s="76"/>
      <c r="FO674" s="76"/>
      <c r="FP674" s="76"/>
      <c r="FQ674" s="76"/>
      <c r="FR674" s="76"/>
      <c r="FS674" s="76"/>
      <c r="FT674" s="76"/>
      <c r="FU674" s="76"/>
      <c r="FV674" s="76"/>
      <c r="FW674" s="76"/>
      <c r="FX674" s="76"/>
      <c r="FY674" s="76"/>
      <c r="FZ674" s="76"/>
      <c r="GA674" s="76"/>
      <c r="GB674" s="76"/>
      <c r="GC674" s="62"/>
      <c r="GD674" s="62"/>
      <c r="GE674" s="62"/>
      <c r="GF674" s="62"/>
      <c r="GG674" s="62"/>
      <c r="GH674" s="62"/>
      <c r="GI674" s="62"/>
      <c r="GJ674" s="62"/>
      <c r="GK674" s="62"/>
      <c r="GL674" s="62"/>
      <c r="GM674" s="62"/>
      <c r="GN674" s="62"/>
      <c r="GO674" s="62"/>
      <c r="GP674" s="62"/>
      <c r="GQ674" s="62"/>
      <c r="GR674" s="62"/>
      <c r="GS674" s="62"/>
      <c r="GT674" s="62"/>
      <c r="GU674" s="62"/>
      <c r="GV674" s="62"/>
      <c r="GW674" s="62"/>
      <c r="GX674" s="62"/>
      <c r="GY674" s="62"/>
      <c r="GZ674" s="62"/>
      <c r="HA674" s="62"/>
      <c r="HB674" s="62"/>
      <c r="HC674" s="62"/>
      <c r="HD674" s="62"/>
      <c r="HE674" s="62"/>
      <c r="HF674" s="62"/>
      <c r="HG674" s="62"/>
      <c r="HH674" s="62"/>
      <c r="HI674" s="62"/>
      <c r="HJ674" s="62"/>
      <c r="HK674" s="62"/>
      <c r="HL674" s="62"/>
      <c r="HM674" s="62"/>
      <c r="HN674" s="62"/>
      <c r="HO674" s="62"/>
      <c r="HP674" s="62"/>
      <c r="HQ674" s="62"/>
      <c r="HR674" s="62"/>
    </row>
    <row r="675" spans="32:226">
      <c r="AF675" s="2"/>
      <c r="AS675" s="62"/>
      <c r="AT675" s="62"/>
      <c r="AU675" s="62"/>
      <c r="AV675" s="62"/>
      <c r="AW675" s="62"/>
      <c r="AX675" s="62"/>
      <c r="AY675" s="62"/>
      <c r="AZ675" s="62"/>
      <c r="BA675" s="62"/>
      <c r="BB675" s="62"/>
      <c r="BC675" s="62"/>
      <c r="BD675" s="62"/>
      <c r="BE675" s="62"/>
      <c r="BF675" s="62"/>
      <c r="BG675" s="62"/>
      <c r="BH675" s="62"/>
      <c r="BI675" s="62"/>
      <c r="BJ675" s="62"/>
      <c r="BK675" s="62"/>
      <c r="BL675" s="62"/>
      <c r="BM675" s="62"/>
      <c r="BN675" s="62"/>
      <c r="BO675" s="62"/>
      <c r="BP675" s="62"/>
      <c r="BQ675" s="62"/>
      <c r="BR675" s="62"/>
      <c r="BS675" s="62"/>
      <c r="BT675" s="62"/>
      <c r="BU675" s="62"/>
      <c r="BV675" s="62"/>
      <c r="BW675" s="62"/>
      <c r="BX675" s="62"/>
      <c r="BY675" s="62"/>
      <c r="BZ675" s="62"/>
      <c r="CA675" s="62"/>
      <c r="CB675" s="62"/>
      <c r="CC675" s="62"/>
      <c r="CD675" s="62"/>
      <c r="CE675" s="62"/>
      <c r="CF675" s="62"/>
      <c r="CG675" s="62"/>
      <c r="CH675" s="62"/>
      <c r="CI675" s="62"/>
      <c r="CJ675" s="62"/>
      <c r="CK675" s="62"/>
      <c r="CL675" s="62"/>
      <c r="CM675" s="62"/>
      <c r="CN675" s="62"/>
      <c r="CO675" s="62"/>
      <c r="CP675" s="62"/>
      <c r="CQ675" s="62"/>
      <c r="CR675" s="62"/>
      <c r="CS675" s="62"/>
      <c r="CT675" s="62"/>
      <c r="CU675" s="62"/>
      <c r="CV675" s="62"/>
      <c r="CW675" s="62"/>
      <c r="CX675" s="62"/>
      <c r="CY675" s="62"/>
      <c r="CZ675" s="62"/>
      <c r="DA675" s="62"/>
      <c r="DB675" s="62"/>
      <c r="DC675" s="62"/>
      <c r="DD675" s="62"/>
      <c r="DE675" s="62"/>
      <c r="DF675" s="62"/>
      <c r="DG675" s="62"/>
      <c r="DH675" s="62"/>
      <c r="DI675" s="62"/>
      <c r="DJ675" s="62"/>
      <c r="DK675" s="62"/>
      <c r="DL675" s="62"/>
      <c r="DM675" s="62"/>
      <c r="DN675" s="62"/>
      <c r="DO675" s="62"/>
      <c r="DP675" s="62"/>
      <c r="DQ675" s="62"/>
      <c r="DR675" s="62"/>
      <c r="DS675" s="62"/>
      <c r="DT675" s="62"/>
      <c r="DU675" s="62"/>
      <c r="DV675" s="62"/>
      <c r="DW675" s="62"/>
      <c r="DX675" s="62"/>
      <c r="DY675" s="62"/>
      <c r="DZ675" s="62"/>
      <c r="EA675" s="62"/>
      <c r="EB675" s="62"/>
      <c r="EC675" s="62"/>
      <c r="ED675" s="62"/>
      <c r="EE675" s="62"/>
      <c r="EF675" s="62"/>
      <c r="EG675" s="62"/>
      <c r="EH675" s="62"/>
      <c r="EI675" s="62"/>
      <c r="EJ675" s="62"/>
      <c r="EK675" s="62">
        <v>0</v>
      </c>
      <c r="EL675" s="62">
        <v>0</v>
      </c>
      <c r="EM675" s="62">
        <v>0</v>
      </c>
      <c r="EN675" s="62">
        <v>0</v>
      </c>
      <c r="EO675" s="62">
        <v>0</v>
      </c>
      <c r="EP675" s="62"/>
      <c r="EQ675" s="62"/>
      <c r="ER675" s="62"/>
      <c r="ES675" s="62"/>
      <c r="ET675" s="62"/>
      <c r="EU675" s="62"/>
      <c r="EV675" s="62"/>
      <c r="EW675" s="62"/>
      <c r="EX675" s="62"/>
      <c r="EY675" s="62"/>
      <c r="EZ675" s="62"/>
      <c r="FA675" s="62"/>
      <c r="FB675" s="62"/>
      <c r="FC675" s="62"/>
      <c r="FD675" s="62"/>
      <c r="FE675" s="62"/>
      <c r="FF675" s="62"/>
      <c r="FG675" s="62"/>
      <c r="FH675" s="62"/>
      <c r="FI675" s="62"/>
      <c r="FJ675" s="62"/>
      <c r="FK675" s="62"/>
      <c r="FL675" s="76"/>
      <c r="FM675" s="76"/>
      <c r="FN675" s="76"/>
      <c r="FO675" s="76"/>
      <c r="FP675" s="76"/>
      <c r="FQ675" s="76"/>
      <c r="FR675" s="76"/>
      <c r="FS675" s="76"/>
      <c r="FT675" s="76"/>
      <c r="FU675" s="76"/>
      <c r="FV675" s="76"/>
      <c r="FW675" s="76"/>
      <c r="FX675" s="76"/>
      <c r="FY675" s="76"/>
      <c r="FZ675" s="76"/>
      <c r="GA675" s="76"/>
      <c r="GB675" s="76"/>
      <c r="GC675" s="62"/>
      <c r="GD675" s="62"/>
      <c r="GE675" s="62"/>
      <c r="GF675" s="62"/>
      <c r="GG675" s="62"/>
      <c r="GH675" s="62"/>
      <c r="GI675" s="62"/>
      <c r="GJ675" s="62"/>
      <c r="GK675" s="62"/>
      <c r="GL675" s="62"/>
      <c r="GM675" s="62"/>
      <c r="GN675" s="62"/>
      <c r="GO675" s="62"/>
      <c r="GP675" s="62"/>
      <c r="GQ675" s="62"/>
      <c r="GR675" s="62"/>
      <c r="GS675" s="62"/>
      <c r="GT675" s="62"/>
      <c r="GU675" s="62"/>
      <c r="GV675" s="62"/>
      <c r="GW675" s="62"/>
      <c r="GX675" s="62"/>
      <c r="GY675" s="62"/>
      <c r="GZ675" s="62"/>
      <c r="HA675" s="62"/>
      <c r="HB675" s="62"/>
      <c r="HC675" s="62"/>
      <c r="HD675" s="62"/>
      <c r="HE675" s="62"/>
      <c r="HF675" s="62"/>
      <c r="HG675" s="62"/>
      <c r="HH675" s="62"/>
      <c r="HI675" s="62"/>
      <c r="HJ675" s="62"/>
      <c r="HK675" s="62"/>
      <c r="HL675" s="62"/>
      <c r="HM675" s="62"/>
      <c r="HN675" s="62"/>
      <c r="HO675" s="62"/>
      <c r="HP675" s="62"/>
      <c r="HQ675" s="62"/>
      <c r="HR675" s="62"/>
    </row>
    <row r="676" spans="32:226">
      <c r="AF676" s="2"/>
      <c r="AS676" s="62"/>
      <c r="AT676" s="62"/>
      <c r="AU676" s="62"/>
      <c r="AV676" s="62"/>
      <c r="AW676" s="62"/>
      <c r="AX676" s="62"/>
      <c r="AY676" s="62"/>
      <c r="AZ676" s="62"/>
      <c r="BA676" s="62"/>
      <c r="BB676" s="62"/>
      <c r="BC676" s="62"/>
      <c r="BD676" s="62"/>
      <c r="BE676" s="62"/>
      <c r="BF676" s="62"/>
      <c r="BG676" s="62"/>
      <c r="BH676" s="62"/>
      <c r="BI676" s="62"/>
      <c r="BJ676" s="62"/>
      <c r="BK676" s="62"/>
      <c r="BL676" s="62"/>
      <c r="BM676" s="62"/>
      <c r="BN676" s="62"/>
      <c r="BO676" s="62"/>
      <c r="BP676" s="62"/>
      <c r="BQ676" s="62"/>
      <c r="BR676" s="62"/>
      <c r="BS676" s="62"/>
      <c r="BT676" s="62"/>
      <c r="BU676" s="62"/>
      <c r="BV676" s="62"/>
      <c r="BW676" s="62"/>
      <c r="BX676" s="62"/>
      <c r="BY676" s="62"/>
      <c r="BZ676" s="62"/>
      <c r="CA676" s="62"/>
      <c r="CB676" s="62"/>
      <c r="CC676" s="62"/>
      <c r="CD676" s="62"/>
      <c r="CE676" s="62"/>
      <c r="CF676" s="62"/>
      <c r="CG676" s="62"/>
      <c r="CH676" s="62"/>
      <c r="CI676" s="62"/>
      <c r="CJ676" s="62"/>
      <c r="CK676" s="62"/>
      <c r="CL676" s="62"/>
      <c r="CM676" s="62"/>
      <c r="CN676" s="62"/>
      <c r="CO676" s="62"/>
      <c r="CP676" s="62"/>
      <c r="CQ676" s="62"/>
      <c r="CR676" s="62"/>
      <c r="CS676" s="62"/>
      <c r="CT676" s="62"/>
      <c r="CU676" s="62"/>
      <c r="CV676" s="62"/>
      <c r="CW676" s="62"/>
      <c r="CX676" s="62"/>
      <c r="CY676" s="62"/>
      <c r="CZ676" s="62"/>
      <c r="DA676" s="62"/>
      <c r="DB676" s="62"/>
      <c r="DC676" s="62"/>
      <c r="DD676" s="62"/>
      <c r="DE676" s="62"/>
      <c r="DF676" s="62"/>
      <c r="DG676" s="62"/>
      <c r="DH676" s="62"/>
      <c r="DI676" s="62"/>
      <c r="DJ676" s="62"/>
      <c r="DK676" s="62"/>
      <c r="DL676" s="62"/>
      <c r="DM676" s="62"/>
      <c r="DN676" s="62"/>
      <c r="DO676" s="62"/>
      <c r="DP676" s="62"/>
      <c r="DQ676" s="62"/>
      <c r="DR676" s="62"/>
      <c r="DS676" s="62"/>
      <c r="DT676" s="62"/>
      <c r="DU676" s="62"/>
      <c r="DV676" s="62"/>
      <c r="DW676" s="62"/>
      <c r="DX676" s="62"/>
      <c r="DY676" s="62"/>
      <c r="DZ676" s="62"/>
      <c r="EA676" s="62"/>
      <c r="EB676" s="62"/>
      <c r="EC676" s="62"/>
      <c r="ED676" s="62"/>
      <c r="EE676" s="62"/>
      <c r="EF676" s="62"/>
      <c r="EG676" s="62"/>
      <c r="EH676" s="62"/>
      <c r="EI676" s="62"/>
      <c r="EJ676" s="62"/>
      <c r="EK676" s="62">
        <v>0</v>
      </c>
      <c r="EL676" s="62">
        <v>0</v>
      </c>
      <c r="EM676" s="62">
        <v>0</v>
      </c>
      <c r="EN676" s="62">
        <v>0</v>
      </c>
      <c r="EO676" s="62">
        <v>0</v>
      </c>
      <c r="EP676" s="62"/>
      <c r="EQ676" s="62"/>
      <c r="ER676" s="62"/>
      <c r="ES676" s="62"/>
      <c r="ET676" s="62"/>
      <c r="EU676" s="62"/>
      <c r="EV676" s="62"/>
      <c r="EW676" s="62"/>
      <c r="EX676" s="62"/>
      <c r="EY676" s="62"/>
      <c r="EZ676" s="62"/>
      <c r="FA676" s="62"/>
      <c r="FB676" s="62"/>
      <c r="FC676" s="62"/>
      <c r="FD676" s="62"/>
      <c r="FE676" s="62"/>
      <c r="FF676" s="62"/>
      <c r="FG676" s="62"/>
      <c r="FH676" s="62"/>
      <c r="FI676" s="62"/>
      <c r="FJ676" s="62"/>
      <c r="FK676" s="62"/>
      <c r="FL676" s="76"/>
      <c r="FM676" s="76"/>
      <c r="FN676" s="76"/>
      <c r="FO676" s="76"/>
      <c r="FP676" s="76"/>
      <c r="FQ676" s="76"/>
      <c r="FR676" s="76"/>
      <c r="FS676" s="76"/>
      <c r="FT676" s="76"/>
      <c r="FU676" s="76"/>
      <c r="FV676" s="76"/>
      <c r="FW676" s="76"/>
      <c r="FX676" s="76"/>
      <c r="FY676" s="76"/>
      <c r="FZ676" s="76"/>
      <c r="GA676" s="76"/>
      <c r="GB676" s="76"/>
      <c r="GC676" s="62"/>
      <c r="GD676" s="62"/>
      <c r="GE676" s="62"/>
      <c r="GF676" s="62"/>
      <c r="GG676" s="62"/>
      <c r="GH676" s="62"/>
      <c r="GI676" s="62"/>
      <c r="GJ676" s="62"/>
      <c r="GK676" s="62"/>
      <c r="GL676" s="62"/>
      <c r="GM676" s="62"/>
      <c r="GN676" s="62"/>
      <c r="GO676" s="62"/>
      <c r="GP676" s="62"/>
      <c r="GQ676" s="62"/>
      <c r="GR676" s="62"/>
      <c r="GS676" s="62"/>
      <c r="GT676" s="62"/>
      <c r="GU676" s="62"/>
      <c r="GV676" s="62"/>
      <c r="GW676" s="62"/>
      <c r="GX676" s="62"/>
      <c r="GY676" s="62"/>
      <c r="GZ676" s="62"/>
      <c r="HA676" s="62"/>
      <c r="HB676" s="62"/>
      <c r="HC676" s="62"/>
      <c r="HD676" s="62"/>
      <c r="HE676" s="62"/>
      <c r="HF676" s="62"/>
      <c r="HG676" s="62"/>
      <c r="HH676" s="62"/>
      <c r="HI676" s="62"/>
      <c r="HJ676" s="62"/>
      <c r="HK676" s="62"/>
      <c r="HL676" s="62"/>
      <c r="HM676" s="62"/>
      <c r="HN676" s="62"/>
      <c r="HO676" s="62"/>
      <c r="HP676" s="62"/>
      <c r="HQ676" s="62"/>
      <c r="HR676" s="62"/>
    </row>
    <row r="677" spans="32:226">
      <c r="AF677" s="2"/>
      <c r="AS677" s="62"/>
      <c r="AT677" s="62"/>
      <c r="AU677" s="62"/>
      <c r="AV677" s="62"/>
      <c r="AW677" s="62"/>
      <c r="AX677" s="62"/>
      <c r="AY677" s="62"/>
      <c r="AZ677" s="62"/>
      <c r="BA677" s="62"/>
      <c r="BB677" s="62"/>
      <c r="BC677" s="62"/>
      <c r="BD677" s="62"/>
      <c r="BE677" s="62"/>
      <c r="BF677" s="62"/>
      <c r="BG677" s="62"/>
      <c r="BH677" s="62"/>
      <c r="BI677" s="62"/>
      <c r="BJ677" s="62"/>
      <c r="BK677" s="62"/>
      <c r="BL677" s="62"/>
      <c r="BM677" s="62"/>
      <c r="BN677" s="62"/>
      <c r="BO677" s="62"/>
      <c r="BP677" s="62"/>
      <c r="BQ677" s="62"/>
      <c r="BR677" s="62"/>
      <c r="BS677" s="62"/>
      <c r="BT677" s="62"/>
      <c r="BU677" s="62"/>
      <c r="BV677" s="62"/>
      <c r="BW677" s="62"/>
      <c r="BX677" s="62"/>
      <c r="BY677" s="62"/>
      <c r="BZ677" s="62"/>
      <c r="CA677" s="62"/>
      <c r="CB677" s="62"/>
      <c r="CC677" s="62"/>
      <c r="CD677" s="62"/>
      <c r="CE677" s="62"/>
      <c r="CF677" s="62"/>
      <c r="CG677" s="62"/>
      <c r="CH677" s="62"/>
      <c r="CI677" s="62"/>
      <c r="CJ677" s="62"/>
      <c r="CK677" s="62"/>
      <c r="CL677" s="62"/>
      <c r="CM677" s="62"/>
      <c r="CN677" s="62"/>
      <c r="CO677" s="62"/>
      <c r="CP677" s="62"/>
      <c r="CQ677" s="62"/>
      <c r="CR677" s="62"/>
      <c r="CS677" s="62"/>
      <c r="CT677" s="62"/>
      <c r="CU677" s="62"/>
      <c r="CV677" s="62"/>
      <c r="CW677" s="62"/>
      <c r="CX677" s="62"/>
      <c r="CY677" s="62"/>
      <c r="CZ677" s="62"/>
      <c r="DA677" s="62"/>
      <c r="DB677" s="62"/>
      <c r="DC677" s="62"/>
      <c r="DD677" s="62"/>
      <c r="DE677" s="62"/>
      <c r="DF677" s="62"/>
      <c r="DG677" s="62"/>
      <c r="DH677" s="62"/>
      <c r="DI677" s="62"/>
      <c r="DJ677" s="62"/>
      <c r="DK677" s="62"/>
      <c r="DL677" s="62"/>
      <c r="DM677" s="62"/>
      <c r="DN677" s="62"/>
      <c r="DO677" s="62"/>
      <c r="DP677" s="62"/>
      <c r="DQ677" s="62"/>
      <c r="DR677" s="62"/>
      <c r="DS677" s="62"/>
      <c r="DT677" s="62"/>
      <c r="DU677" s="62"/>
      <c r="DV677" s="62"/>
      <c r="DW677" s="62"/>
      <c r="DX677" s="62"/>
      <c r="DY677" s="62"/>
      <c r="DZ677" s="62"/>
      <c r="EA677" s="62"/>
      <c r="EB677" s="62"/>
      <c r="EC677" s="62"/>
      <c r="ED677" s="62"/>
      <c r="EE677" s="62"/>
      <c r="EF677" s="62"/>
      <c r="EG677" s="62"/>
      <c r="EH677" s="62"/>
      <c r="EI677" s="62"/>
      <c r="EJ677" s="62"/>
      <c r="EK677" s="62">
        <v>0</v>
      </c>
      <c r="EL677" s="62">
        <v>0</v>
      </c>
      <c r="EM677" s="62">
        <v>0</v>
      </c>
      <c r="EN677" s="62">
        <v>0</v>
      </c>
      <c r="EO677" s="62">
        <v>0</v>
      </c>
      <c r="EP677" s="62"/>
      <c r="EQ677" s="62"/>
      <c r="ER677" s="62"/>
      <c r="ES677" s="62"/>
      <c r="ET677" s="62"/>
      <c r="EU677" s="62"/>
      <c r="EV677" s="62"/>
      <c r="EW677" s="62"/>
      <c r="EX677" s="62"/>
      <c r="EY677" s="62"/>
      <c r="EZ677" s="62"/>
      <c r="FA677" s="62"/>
      <c r="FB677" s="62"/>
      <c r="FC677" s="62"/>
      <c r="FD677" s="62"/>
      <c r="FE677" s="62"/>
      <c r="FF677" s="62"/>
      <c r="FG677" s="62"/>
      <c r="FH677" s="62"/>
      <c r="FI677" s="62"/>
      <c r="FJ677" s="62"/>
      <c r="FK677" s="62"/>
      <c r="FL677" s="76"/>
      <c r="FM677" s="76"/>
      <c r="FN677" s="76"/>
      <c r="FO677" s="76"/>
      <c r="FP677" s="76"/>
      <c r="FQ677" s="76"/>
      <c r="FR677" s="76"/>
      <c r="FS677" s="76"/>
      <c r="FT677" s="76"/>
      <c r="FU677" s="76"/>
      <c r="FV677" s="76"/>
      <c r="FW677" s="76"/>
      <c r="FX677" s="76"/>
      <c r="FY677" s="76"/>
      <c r="FZ677" s="76"/>
      <c r="GA677" s="76"/>
      <c r="GB677" s="76"/>
      <c r="GC677" s="62"/>
      <c r="GD677" s="62"/>
      <c r="GE677" s="62"/>
      <c r="GF677" s="62"/>
      <c r="GG677" s="62"/>
      <c r="GH677" s="62"/>
      <c r="GI677" s="62"/>
      <c r="GJ677" s="62"/>
      <c r="GK677" s="62"/>
      <c r="GL677" s="62"/>
      <c r="GM677" s="62"/>
      <c r="GN677" s="62"/>
      <c r="GO677" s="62"/>
      <c r="GP677" s="62"/>
      <c r="GQ677" s="62"/>
      <c r="GR677" s="62"/>
      <c r="GS677" s="62"/>
      <c r="GT677" s="62"/>
      <c r="GU677" s="62"/>
      <c r="GV677" s="62"/>
      <c r="GW677" s="62"/>
      <c r="GX677" s="62"/>
      <c r="GY677" s="62"/>
      <c r="GZ677" s="62"/>
      <c r="HA677" s="62"/>
      <c r="HB677" s="62"/>
      <c r="HC677" s="62"/>
      <c r="HD677" s="62"/>
      <c r="HE677" s="62"/>
      <c r="HF677" s="62"/>
      <c r="HG677" s="62"/>
      <c r="HH677" s="62"/>
      <c r="HI677" s="62"/>
      <c r="HJ677" s="62"/>
      <c r="HK677" s="62"/>
      <c r="HL677" s="62"/>
      <c r="HM677" s="62"/>
      <c r="HN677" s="62"/>
      <c r="HO677" s="62"/>
      <c r="HP677" s="62"/>
      <c r="HQ677" s="62"/>
      <c r="HR677" s="62"/>
    </row>
    <row r="678" spans="32:226">
      <c r="AF678" s="2"/>
      <c r="AS678" s="62"/>
      <c r="AT678" s="62"/>
      <c r="AU678" s="62"/>
      <c r="AV678" s="62"/>
      <c r="AW678" s="62"/>
      <c r="AX678" s="62"/>
      <c r="AY678" s="62"/>
      <c r="AZ678" s="62"/>
      <c r="BA678" s="62"/>
      <c r="BB678" s="62"/>
      <c r="BC678" s="62"/>
      <c r="BD678" s="62"/>
      <c r="BE678" s="62"/>
      <c r="BF678" s="62"/>
      <c r="BG678" s="62"/>
      <c r="BH678" s="62"/>
      <c r="BI678" s="62"/>
      <c r="BJ678" s="62"/>
      <c r="BK678" s="62"/>
      <c r="BL678" s="62"/>
      <c r="BM678" s="62"/>
      <c r="BN678" s="62"/>
      <c r="BO678" s="62"/>
      <c r="BP678" s="62"/>
      <c r="BQ678" s="62"/>
      <c r="BR678" s="62"/>
      <c r="BS678" s="62"/>
      <c r="BT678" s="62"/>
      <c r="BU678" s="62"/>
      <c r="BV678" s="62"/>
      <c r="BW678" s="62"/>
      <c r="BX678" s="62"/>
      <c r="BY678" s="62"/>
      <c r="BZ678" s="62"/>
      <c r="CA678" s="62"/>
      <c r="CB678" s="62"/>
      <c r="CC678" s="62"/>
      <c r="CD678" s="62"/>
      <c r="CE678" s="62"/>
      <c r="CF678" s="62"/>
      <c r="CG678" s="62"/>
      <c r="CH678" s="62"/>
      <c r="CI678" s="62"/>
      <c r="CJ678" s="62"/>
      <c r="CK678" s="62"/>
      <c r="CL678" s="62"/>
      <c r="CM678" s="62"/>
      <c r="CN678" s="62"/>
      <c r="CO678" s="62"/>
      <c r="CP678" s="62"/>
      <c r="CQ678" s="62"/>
      <c r="CR678" s="62"/>
      <c r="CS678" s="62"/>
      <c r="CT678" s="62"/>
      <c r="CU678" s="62"/>
      <c r="CV678" s="62"/>
      <c r="CW678" s="62"/>
      <c r="CX678" s="62"/>
      <c r="CY678" s="62"/>
      <c r="CZ678" s="62"/>
      <c r="DA678" s="62"/>
      <c r="DB678" s="62"/>
      <c r="DC678" s="62"/>
      <c r="DD678" s="62"/>
      <c r="DE678" s="62"/>
      <c r="DF678" s="62"/>
      <c r="DG678" s="62"/>
      <c r="DH678" s="62"/>
      <c r="DI678" s="62"/>
      <c r="DJ678" s="62"/>
      <c r="DK678" s="62"/>
      <c r="DL678" s="62"/>
      <c r="DM678" s="62"/>
      <c r="DN678" s="62"/>
      <c r="DO678" s="62"/>
      <c r="DP678" s="62"/>
      <c r="DQ678" s="62"/>
      <c r="DR678" s="62"/>
      <c r="DS678" s="62"/>
      <c r="DT678" s="62"/>
      <c r="DU678" s="62"/>
      <c r="DV678" s="62"/>
      <c r="DW678" s="62"/>
      <c r="DX678" s="62"/>
      <c r="DY678" s="62"/>
      <c r="DZ678" s="62"/>
      <c r="EA678" s="62"/>
      <c r="EB678" s="62"/>
      <c r="EC678" s="62"/>
      <c r="ED678" s="62"/>
      <c r="EE678" s="62"/>
      <c r="EF678" s="62"/>
      <c r="EG678" s="62"/>
      <c r="EH678" s="62"/>
      <c r="EI678" s="62"/>
      <c r="EJ678" s="62"/>
      <c r="EK678" s="62">
        <v>0</v>
      </c>
      <c r="EL678" s="62">
        <v>0</v>
      </c>
      <c r="EM678" s="62">
        <v>0</v>
      </c>
      <c r="EN678" s="62">
        <v>0</v>
      </c>
      <c r="EO678" s="62">
        <v>0</v>
      </c>
      <c r="EP678" s="62"/>
      <c r="EQ678" s="62"/>
      <c r="ER678" s="62"/>
      <c r="ES678" s="62"/>
      <c r="ET678" s="62"/>
      <c r="EU678" s="62"/>
      <c r="EV678" s="62"/>
      <c r="EW678" s="62"/>
      <c r="EX678" s="62"/>
      <c r="EY678" s="62"/>
      <c r="EZ678" s="62"/>
      <c r="FA678" s="62"/>
      <c r="FB678" s="62"/>
      <c r="FC678" s="62"/>
      <c r="FD678" s="62"/>
      <c r="FE678" s="62"/>
      <c r="FF678" s="62"/>
      <c r="FG678" s="62"/>
      <c r="FH678" s="62"/>
      <c r="FI678" s="62"/>
      <c r="FJ678" s="62"/>
      <c r="FK678" s="62"/>
      <c r="FL678" s="76"/>
      <c r="FM678" s="76"/>
      <c r="FN678" s="76"/>
      <c r="FO678" s="76"/>
      <c r="FP678" s="76"/>
      <c r="FQ678" s="76"/>
      <c r="FR678" s="76"/>
      <c r="FS678" s="76"/>
      <c r="FT678" s="76"/>
      <c r="FU678" s="76"/>
      <c r="FV678" s="76"/>
      <c r="FW678" s="76"/>
      <c r="FX678" s="76"/>
      <c r="FY678" s="76"/>
      <c r="FZ678" s="76"/>
      <c r="GA678" s="76"/>
      <c r="GB678" s="76"/>
      <c r="GC678" s="62"/>
      <c r="GD678" s="62"/>
      <c r="GE678" s="62"/>
      <c r="GF678" s="62"/>
      <c r="GG678" s="62"/>
      <c r="GH678" s="62"/>
      <c r="GI678" s="62"/>
      <c r="GJ678" s="62"/>
      <c r="GK678" s="62"/>
      <c r="GL678" s="62"/>
      <c r="GM678" s="62"/>
      <c r="GN678" s="62"/>
      <c r="GO678" s="62"/>
      <c r="GP678" s="62"/>
      <c r="GQ678" s="62"/>
      <c r="GR678" s="62"/>
      <c r="GS678" s="62"/>
      <c r="GT678" s="62"/>
      <c r="GU678" s="62"/>
      <c r="GV678" s="62"/>
      <c r="GW678" s="62"/>
      <c r="GX678" s="62"/>
      <c r="GY678" s="62"/>
      <c r="GZ678" s="62"/>
      <c r="HA678" s="62"/>
      <c r="HB678" s="62"/>
      <c r="HC678" s="62"/>
      <c r="HD678" s="62"/>
      <c r="HE678" s="62"/>
      <c r="HF678" s="62"/>
      <c r="HG678" s="62"/>
      <c r="HH678" s="62"/>
      <c r="HI678" s="62"/>
      <c r="HJ678" s="62"/>
      <c r="HK678" s="62"/>
      <c r="HL678" s="62"/>
      <c r="HM678" s="62"/>
      <c r="HN678" s="62"/>
      <c r="HO678" s="62"/>
      <c r="HP678" s="62"/>
      <c r="HQ678" s="62"/>
      <c r="HR678" s="62"/>
    </row>
    <row r="679" spans="32:226">
      <c r="AF679" s="2"/>
      <c r="AS679" s="62"/>
      <c r="AT679" s="62"/>
      <c r="AU679" s="62"/>
      <c r="AV679" s="62"/>
      <c r="AW679" s="62"/>
      <c r="AX679" s="62"/>
      <c r="AY679" s="62"/>
      <c r="AZ679" s="62"/>
      <c r="BA679" s="62"/>
      <c r="BB679" s="62"/>
      <c r="BC679" s="62"/>
      <c r="BD679" s="62"/>
      <c r="BE679" s="62"/>
      <c r="BF679" s="62"/>
      <c r="BG679" s="62"/>
      <c r="BH679" s="62"/>
      <c r="BI679" s="62"/>
      <c r="BJ679" s="62"/>
      <c r="BK679" s="62"/>
      <c r="BL679" s="62"/>
      <c r="BM679" s="62"/>
      <c r="BN679" s="62"/>
      <c r="BO679" s="62"/>
      <c r="BP679" s="62"/>
      <c r="BQ679" s="62"/>
      <c r="BR679" s="62"/>
      <c r="BS679" s="62"/>
      <c r="BT679" s="62"/>
      <c r="BU679" s="62"/>
      <c r="BV679" s="62"/>
      <c r="BW679" s="62"/>
      <c r="BX679" s="62"/>
      <c r="BY679" s="62"/>
      <c r="BZ679" s="62"/>
      <c r="CA679" s="62"/>
      <c r="CB679" s="62"/>
      <c r="CC679" s="62"/>
      <c r="CD679" s="62"/>
      <c r="CE679" s="62"/>
      <c r="CF679" s="62"/>
      <c r="CG679" s="62"/>
      <c r="CH679" s="62"/>
      <c r="CI679" s="62"/>
      <c r="CJ679" s="62"/>
      <c r="CK679" s="62"/>
      <c r="CL679" s="62"/>
      <c r="CM679" s="62"/>
      <c r="CN679" s="62"/>
      <c r="CO679" s="62"/>
      <c r="CP679" s="62"/>
      <c r="CQ679" s="62"/>
      <c r="CR679" s="62"/>
      <c r="CS679" s="62"/>
      <c r="CT679" s="62"/>
      <c r="CU679" s="62"/>
      <c r="CV679" s="62"/>
      <c r="CW679" s="62"/>
      <c r="CX679" s="62"/>
      <c r="CY679" s="62"/>
      <c r="CZ679" s="62"/>
      <c r="DA679" s="62"/>
      <c r="DB679" s="62"/>
      <c r="DC679" s="62"/>
      <c r="DD679" s="62"/>
      <c r="DE679" s="62"/>
      <c r="DF679" s="62"/>
      <c r="DG679" s="62"/>
      <c r="DH679" s="62"/>
      <c r="DI679" s="62"/>
      <c r="DJ679" s="62"/>
      <c r="DK679" s="62"/>
      <c r="DL679" s="62"/>
      <c r="DM679" s="62"/>
      <c r="DN679" s="62"/>
      <c r="DO679" s="62"/>
      <c r="DP679" s="62"/>
      <c r="DQ679" s="62"/>
      <c r="DR679" s="62"/>
      <c r="DS679" s="62"/>
      <c r="DT679" s="62"/>
      <c r="DU679" s="62"/>
      <c r="DV679" s="62"/>
      <c r="DW679" s="62"/>
      <c r="DX679" s="62"/>
      <c r="DY679" s="62"/>
      <c r="DZ679" s="62"/>
      <c r="EA679" s="62"/>
      <c r="EB679" s="62"/>
      <c r="EC679" s="62"/>
      <c r="ED679" s="62"/>
      <c r="EE679" s="62"/>
      <c r="EF679" s="62"/>
      <c r="EG679" s="62"/>
      <c r="EH679" s="62"/>
      <c r="EI679" s="62"/>
      <c r="EJ679" s="62"/>
      <c r="EK679" s="62">
        <v>0</v>
      </c>
      <c r="EL679" s="62">
        <v>0</v>
      </c>
      <c r="EM679" s="62">
        <v>0</v>
      </c>
      <c r="EN679" s="62">
        <v>0</v>
      </c>
      <c r="EO679" s="62">
        <v>0</v>
      </c>
      <c r="EP679" s="62"/>
      <c r="EQ679" s="62"/>
      <c r="ER679" s="62"/>
      <c r="ES679" s="62"/>
      <c r="ET679" s="62"/>
      <c r="EU679" s="62"/>
      <c r="EV679" s="62"/>
      <c r="EW679" s="62"/>
      <c r="EX679" s="62"/>
      <c r="EY679" s="62"/>
      <c r="EZ679" s="62"/>
      <c r="FA679" s="62"/>
      <c r="FB679" s="62"/>
      <c r="FC679" s="62"/>
      <c r="FD679" s="62"/>
      <c r="FE679" s="62"/>
      <c r="FF679" s="62"/>
      <c r="FG679" s="62"/>
      <c r="FH679" s="62"/>
      <c r="FI679" s="62"/>
      <c r="FJ679" s="62"/>
      <c r="FK679" s="62"/>
      <c r="FL679" s="76"/>
      <c r="FM679" s="76"/>
      <c r="FN679" s="76"/>
      <c r="FO679" s="76"/>
      <c r="FP679" s="76"/>
      <c r="FQ679" s="76"/>
      <c r="FR679" s="76"/>
      <c r="FS679" s="76"/>
      <c r="FT679" s="76"/>
      <c r="FU679" s="76"/>
      <c r="FV679" s="76"/>
      <c r="FW679" s="76"/>
      <c r="FX679" s="76"/>
      <c r="FY679" s="76"/>
      <c r="FZ679" s="76"/>
      <c r="GA679" s="76"/>
      <c r="GB679" s="76"/>
      <c r="GC679" s="62"/>
      <c r="GD679" s="62"/>
      <c r="GE679" s="62"/>
      <c r="GF679" s="62"/>
      <c r="GG679" s="62"/>
      <c r="GH679" s="62"/>
      <c r="GI679" s="62"/>
      <c r="GJ679" s="62"/>
      <c r="GK679" s="62"/>
      <c r="GL679" s="62"/>
      <c r="GM679" s="62"/>
      <c r="GN679" s="62"/>
      <c r="GO679" s="62"/>
      <c r="GP679" s="62"/>
      <c r="GQ679" s="62"/>
      <c r="GR679" s="62"/>
      <c r="GS679" s="62"/>
      <c r="GT679" s="62"/>
      <c r="GU679" s="62"/>
      <c r="GV679" s="62"/>
      <c r="GW679" s="62"/>
      <c r="GX679" s="62"/>
      <c r="GY679" s="62"/>
      <c r="GZ679" s="62"/>
      <c r="HA679" s="62"/>
      <c r="HB679" s="62"/>
      <c r="HC679" s="62"/>
      <c r="HD679" s="62"/>
      <c r="HE679" s="62"/>
      <c r="HF679" s="62"/>
      <c r="HG679" s="62"/>
      <c r="HH679" s="62"/>
      <c r="HI679" s="62"/>
      <c r="HJ679" s="62"/>
      <c r="HK679" s="62"/>
      <c r="HL679" s="62"/>
      <c r="HM679" s="62"/>
      <c r="HN679" s="62"/>
      <c r="HO679" s="62"/>
      <c r="HP679" s="62"/>
      <c r="HQ679" s="62"/>
      <c r="HR679" s="62"/>
    </row>
    <row r="680" spans="32:226">
      <c r="AF680" s="2"/>
      <c r="AS680" s="62"/>
      <c r="AT680" s="62"/>
      <c r="AU680" s="62"/>
      <c r="AV680" s="62"/>
      <c r="AW680" s="62"/>
      <c r="AX680" s="62"/>
      <c r="AY680" s="62"/>
      <c r="AZ680" s="62"/>
      <c r="BA680" s="62"/>
      <c r="BB680" s="62"/>
      <c r="BC680" s="62"/>
      <c r="BD680" s="62"/>
      <c r="BE680" s="62"/>
      <c r="BF680" s="62"/>
      <c r="BG680" s="62"/>
      <c r="BH680" s="62"/>
      <c r="BI680" s="62"/>
      <c r="BJ680" s="62"/>
      <c r="BK680" s="62"/>
      <c r="BL680" s="62"/>
      <c r="BM680" s="62"/>
      <c r="BN680" s="62"/>
      <c r="BO680" s="62"/>
      <c r="BP680" s="62"/>
      <c r="BQ680" s="62"/>
      <c r="BR680" s="62"/>
      <c r="BS680" s="62"/>
      <c r="BT680" s="62"/>
      <c r="BU680" s="62"/>
      <c r="BV680" s="62"/>
      <c r="BW680" s="62"/>
      <c r="BX680" s="62"/>
      <c r="BY680" s="62"/>
      <c r="BZ680" s="62"/>
      <c r="CA680" s="62"/>
      <c r="CB680" s="62"/>
      <c r="CC680" s="62"/>
      <c r="CD680" s="62"/>
      <c r="CE680" s="62"/>
      <c r="CF680" s="62"/>
      <c r="CG680" s="62"/>
      <c r="CH680" s="62"/>
      <c r="CI680" s="62"/>
      <c r="CJ680" s="62"/>
      <c r="CK680" s="62"/>
      <c r="CL680" s="62"/>
      <c r="CM680" s="62"/>
      <c r="CN680" s="62"/>
      <c r="CO680" s="62"/>
      <c r="CP680" s="62"/>
      <c r="CQ680" s="62"/>
      <c r="CR680" s="62"/>
      <c r="CS680" s="62"/>
      <c r="CT680" s="62"/>
      <c r="CU680" s="62"/>
      <c r="CV680" s="62"/>
      <c r="CW680" s="62"/>
      <c r="CX680" s="62"/>
      <c r="CY680" s="62"/>
      <c r="CZ680" s="62"/>
      <c r="DA680" s="62"/>
      <c r="DB680" s="62"/>
      <c r="DC680" s="62"/>
      <c r="DD680" s="62"/>
      <c r="DE680" s="62"/>
      <c r="DF680" s="62"/>
      <c r="DG680" s="62"/>
      <c r="DH680" s="62"/>
      <c r="DI680" s="62"/>
      <c r="DJ680" s="62"/>
      <c r="DK680" s="62"/>
      <c r="DL680" s="62"/>
      <c r="DM680" s="62"/>
      <c r="DN680" s="62"/>
      <c r="DO680" s="62"/>
      <c r="DP680" s="62"/>
      <c r="DQ680" s="62"/>
      <c r="DR680" s="62"/>
      <c r="DS680" s="62"/>
      <c r="DT680" s="62"/>
      <c r="DU680" s="62"/>
      <c r="DV680" s="62"/>
      <c r="DW680" s="62"/>
      <c r="DX680" s="62"/>
      <c r="DY680" s="62"/>
      <c r="DZ680" s="62"/>
      <c r="EA680" s="62"/>
      <c r="EB680" s="62"/>
      <c r="EC680" s="62"/>
      <c r="ED680" s="62"/>
      <c r="EE680" s="62"/>
      <c r="EF680" s="62"/>
      <c r="EG680" s="62"/>
      <c r="EH680" s="62"/>
      <c r="EI680" s="62"/>
      <c r="EJ680" s="62"/>
      <c r="EK680" s="62">
        <v>0</v>
      </c>
      <c r="EL680" s="62">
        <v>0</v>
      </c>
      <c r="EM680" s="62">
        <v>0</v>
      </c>
      <c r="EN680" s="62">
        <v>0</v>
      </c>
      <c r="EO680" s="62">
        <v>0</v>
      </c>
      <c r="EP680" s="62"/>
      <c r="EQ680" s="62"/>
      <c r="ER680" s="62"/>
      <c r="ES680" s="62"/>
      <c r="ET680" s="62"/>
      <c r="EU680" s="62"/>
      <c r="EV680" s="62"/>
      <c r="EW680" s="62"/>
      <c r="EX680" s="62"/>
      <c r="EY680" s="62"/>
      <c r="EZ680" s="62"/>
      <c r="FA680" s="62"/>
      <c r="FB680" s="62"/>
      <c r="FC680" s="62"/>
      <c r="FD680" s="62"/>
      <c r="FE680" s="62"/>
      <c r="FF680" s="62"/>
      <c r="FG680" s="62"/>
      <c r="FH680" s="62"/>
      <c r="FI680" s="62"/>
      <c r="FJ680" s="62"/>
      <c r="FK680" s="62"/>
      <c r="FL680" s="76"/>
      <c r="FM680" s="76"/>
      <c r="FN680" s="76"/>
      <c r="FO680" s="76"/>
      <c r="FP680" s="76"/>
      <c r="FQ680" s="76"/>
      <c r="FR680" s="76"/>
      <c r="FS680" s="76"/>
      <c r="FT680" s="76"/>
      <c r="FU680" s="76"/>
      <c r="FV680" s="76"/>
      <c r="FW680" s="76"/>
      <c r="FX680" s="76"/>
      <c r="FY680" s="76"/>
      <c r="FZ680" s="76"/>
      <c r="GA680" s="76"/>
      <c r="GB680" s="76"/>
      <c r="GC680" s="62"/>
      <c r="GD680" s="62"/>
      <c r="GE680" s="62"/>
      <c r="GF680" s="62"/>
      <c r="GG680" s="62"/>
      <c r="GH680" s="62"/>
      <c r="GI680" s="62"/>
      <c r="GJ680" s="62"/>
      <c r="GK680" s="62"/>
      <c r="GL680" s="62"/>
      <c r="GM680" s="62"/>
      <c r="GN680" s="62"/>
      <c r="GO680" s="62"/>
      <c r="GP680" s="62"/>
      <c r="GQ680" s="62"/>
      <c r="GR680" s="62"/>
      <c r="GS680" s="62"/>
      <c r="GT680" s="62"/>
      <c r="GU680" s="62"/>
      <c r="GV680" s="62"/>
      <c r="GW680" s="62"/>
      <c r="GX680" s="62"/>
      <c r="GY680" s="62"/>
      <c r="GZ680" s="62"/>
      <c r="HA680" s="62"/>
      <c r="HB680" s="62"/>
      <c r="HC680" s="62"/>
      <c r="HD680" s="62"/>
      <c r="HE680" s="62"/>
      <c r="HF680" s="62"/>
      <c r="HG680" s="62"/>
      <c r="HH680" s="62"/>
      <c r="HI680" s="62"/>
      <c r="HJ680" s="62"/>
      <c r="HK680" s="62"/>
      <c r="HL680" s="62"/>
      <c r="HM680" s="62"/>
      <c r="HN680" s="62"/>
      <c r="HO680" s="62"/>
      <c r="HP680" s="62"/>
      <c r="HQ680" s="62"/>
      <c r="HR680" s="62"/>
    </row>
    <row r="681" spans="32:226">
      <c r="AF681" s="2"/>
      <c r="AS681" s="62"/>
      <c r="AT681" s="62"/>
      <c r="AU681" s="62"/>
      <c r="AV681" s="62"/>
      <c r="AW681" s="62"/>
      <c r="AX681" s="62"/>
      <c r="AY681" s="62"/>
      <c r="AZ681" s="62"/>
      <c r="BA681" s="62"/>
      <c r="BB681" s="62"/>
      <c r="BC681" s="62"/>
      <c r="BD681" s="62"/>
      <c r="BE681" s="62"/>
      <c r="BF681" s="62"/>
      <c r="BG681" s="62"/>
      <c r="BH681" s="62"/>
      <c r="BI681" s="62"/>
      <c r="BJ681" s="62"/>
      <c r="BK681" s="62"/>
      <c r="BL681" s="62"/>
      <c r="BM681" s="62"/>
      <c r="BN681" s="62"/>
      <c r="BO681" s="62"/>
      <c r="BP681" s="62"/>
      <c r="BQ681" s="62"/>
      <c r="BR681" s="62"/>
      <c r="BS681" s="62"/>
      <c r="BT681" s="62"/>
      <c r="BU681" s="62"/>
      <c r="BV681" s="62"/>
      <c r="BW681" s="62"/>
      <c r="BX681" s="62"/>
      <c r="BY681" s="62"/>
      <c r="BZ681" s="62"/>
      <c r="CA681" s="62"/>
      <c r="CB681" s="62"/>
      <c r="CC681" s="62"/>
      <c r="CD681" s="62"/>
      <c r="CE681" s="62"/>
      <c r="CF681" s="62"/>
      <c r="CG681" s="62"/>
      <c r="CH681" s="62"/>
      <c r="CI681" s="62"/>
      <c r="CJ681" s="62"/>
      <c r="CK681" s="62"/>
      <c r="CL681" s="62"/>
      <c r="CM681" s="62"/>
      <c r="CN681" s="62"/>
      <c r="CO681" s="62"/>
      <c r="CP681" s="62"/>
      <c r="CQ681" s="62"/>
      <c r="CR681" s="62"/>
      <c r="CS681" s="62"/>
      <c r="CT681" s="62"/>
      <c r="CU681" s="62"/>
      <c r="CV681" s="62"/>
      <c r="CW681" s="62"/>
      <c r="CX681" s="62"/>
      <c r="CY681" s="62"/>
      <c r="CZ681" s="62"/>
      <c r="DA681" s="62"/>
      <c r="DB681" s="62"/>
      <c r="DC681" s="62"/>
      <c r="DD681" s="62"/>
      <c r="DE681" s="62"/>
      <c r="DF681" s="62"/>
      <c r="DG681" s="62"/>
      <c r="DH681" s="62"/>
      <c r="DI681" s="62"/>
      <c r="DJ681" s="62"/>
      <c r="DK681" s="62"/>
      <c r="DL681" s="62"/>
      <c r="DM681" s="62"/>
      <c r="DN681" s="62"/>
      <c r="DO681" s="62"/>
      <c r="DP681" s="62"/>
      <c r="DQ681" s="62"/>
      <c r="DR681" s="62"/>
      <c r="DS681" s="62"/>
      <c r="DT681" s="62"/>
      <c r="DU681" s="62"/>
      <c r="DV681" s="62"/>
      <c r="DW681" s="62"/>
      <c r="DX681" s="62"/>
      <c r="DY681" s="62"/>
      <c r="DZ681" s="62"/>
      <c r="EA681" s="62"/>
      <c r="EB681" s="62"/>
      <c r="EC681" s="62"/>
      <c r="ED681" s="62"/>
      <c r="EE681" s="62"/>
      <c r="EF681" s="62"/>
      <c r="EG681" s="62"/>
      <c r="EH681" s="62"/>
      <c r="EI681" s="62"/>
      <c r="EJ681" s="62"/>
      <c r="EK681" s="62">
        <v>0</v>
      </c>
      <c r="EL681" s="62">
        <v>0</v>
      </c>
      <c r="EM681" s="62">
        <v>0</v>
      </c>
      <c r="EN681" s="62">
        <v>0</v>
      </c>
      <c r="EO681" s="62">
        <v>0</v>
      </c>
      <c r="EP681" s="62"/>
      <c r="EQ681" s="62"/>
      <c r="ER681" s="62"/>
      <c r="ES681" s="62"/>
      <c r="ET681" s="62"/>
      <c r="EU681" s="62"/>
      <c r="EV681" s="62"/>
      <c r="EW681" s="62"/>
      <c r="EX681" s="62"/>
      <c r="EY681" s="62"/>
      <c r="EZ681" s="62"/>
      <c r="FA681" s="62"/>
      <c r="FB681" s="62"/>
      <c r="FC681" s="62"/>
      <c r="FD681" s="62"/>
      <c r="FE681" s="62"/>
      <c r="FF681" s="62"/>
      <c r="FG681" s="62"/>
      <c r="FH681" s="62"/>
      <c r="FI681" s="62"/>
      <c r="FJ681" s="62"/>
      <c r="FK681" s="62"/>
      <c r="FL681" s="76"/>
      <c r="FM681" s="76"/>
      <c r="FN681" s="76"/>
      <c r="FO681" s="76"/>
      <c r="FP681" s="76"/>
      <c r="FQ681" s="76"/>
      <c r="FR681" s="76"/>
      <c r="FS681" s="76"/>
      <c r="FT681" s="76"/>
      <c r="FU681" s="76"/>
      <c r="FV681" s="76"/>
      <c r="FW681" s="76"/>
      <c r="FX681" s="76"/>
      <c r="FY681" s="76"/>
      <c r="FZ681" s="76"/>
      <c r="GA681" s="76"/>
      <c r="GB681" s="76"/>
      <c r="GC681" s="62"/>
      <c r="GD681" s="62"/>
      <c r="GE681" s="62"/>
      <c r="GF681" s="62"/>
      <c r="GG681" s="62"/>
      <c r="GH681" s="62"/>
      <c r="GI681" s="62"/>
      <c r="GJ681" s="62"/>
      <c r="GK681" s="62"/>
      <c r="GL681" s="62"/>
      <c r="GM681" s="62"/>
      <c r="GN681" s="62"/>
      <c r="GO681" s="62"/>
      <c r="GP681" s="62"/>
      <c r="GQ681" s="62"/>
      <c r="GR681" s="62"/>
      <c r="GS681" s="62"/>
      <c r="GT681" s="62"/>
      <c r="GU681" s="62"/>
      <c r="GV681" s="62"/>
      <c r="GW681" s="62"/>
      <c r="GX681" s="62"/>
      <c r="GY681" s="62"/>
      <c r="GZ681" s="62"/>
      <c r="HA681" s="62"/>
      <c r="HB681" s="62"/>
      <c r="HC681" s="62"/>
      <c r="HD681" s="62"/>
      <c r="HE681" s="62"/>
      <c r="HF681" s="62"/>
      <c r="HG681" s="62"/>
      <c r="HH681" s="62"/>
      <c r="HI681" s="62"/>
      <c r="HJ681" s="62"/>
      <c r="HK681" s="62"/>
      <c r="HL681" s="62"/>
      <c r="HM681" s="62"/>
      <c r="HN681" s="62"/>
      <c r="HO681" s="62"/>
      <c r="HP681" s="62"/>
      <c r="HQ681" s="62"/>
      <c r="HR681" s="62"/>
    </row>
    <row r="682" spans="32:226">
      <c r="AF682" s="2"/>
      <c r="AS682" s="62"/>
      <c r="AT682" s="62"/>
      <c r="AU682" s="62"/>
      <c r="AV682" s="62"/>
      <c r="AW682" s="62"/>
      <c r="AX682" s="62"/>
      <c r="AY682" s="62"/>
      <c r="AZ682" s="62"/>
      <c r="BA682" s="62"/>
      <c r="BB682" s="62"/>
      <c r="BC682" s="62"/>
      <c r="BD682" s="62"/>
      <c r="BE682" s="62"/>
      <c r="BF682" s="62"/>
      <c r="BG682" s="62"/>
      <c r="BH682" s="62"/>
      <c r="BI682" s="62"/>
      <c r="BJ682" s="62"/>
      <c r="BK682" s="62"/>
      <c r="BL682" s="62"/>
      <c r="BM682" s="62"/>
      <c r="BN682" s="62"/>
      <c r="BO682" s="62"/>
      <c r="BP682" s="62"/>
      <c r="BQ682" s="62"/>
      <c r="BR682" s="62"/>
      <c r="BS682" s="62"/>
      <c r="BT682" s="62"/>
      <c r="BU682" s="62"/>
      <c r="BV682" s="62"/>
      <c r="BW682" s="62"/>
      <c r="BX682" s="62"/>
      <c r="BY682" s="62"/>
      <c r="BZ682" s="62"/>
      <c r="CA682" s="62"/>
      <c r="CB682" s="62"/>
      <c r="CC682" s="62"/>
      <c r="CD682" s="62"/>
      <c r="CE682" s="62"/>
      <c r="CF682" s="62"/>
      <c r="CG682" s="62"/>
      <c r="CH682" s="62"/>
      <c r="CI682" s="62"/>
      <c r="CJ682" s="62"/>
      <c r="CK682" s="62"/>
      <c r="CL682" s="62"/>
      <c r="CM682" s="62"/>
      <c r="CN682" s="62"/>
      <c r="CO682" s="62"/>
      <c r="CP682" s="62"/>
      <c r="CQ682" s="62"/>
      <c r="CR682" s="62"/>
      <c r="CS682" s="62"/>
      <c r="CT682" s="62"/>
      <c r="CU682" s="62"/>
      <c r="CV682" s="62"/>
      <c r="CW682" s="62"/>
      <c r="CX682" s="62"/>
      <c r="CY682" s="62"/>
      <c r="CZ682" s="62"/>
      <c r="DA682" s="62"/>
      <c r="DB682" s="62"/>
      <c r="DC682" s="62"/>
      <c r="DD682" s="62"/>
      <c r="DE682" s="62"/>
      <c r="DF682" s="62"/>
      <c r="DG682" s="62"/>
      <c r="DH682" s="62"/>
      <c r="DI682" s="62"/>
      <c r="DJ682" s="62"/>
      <c r="DK682" s="62"/>
      <c r="DL682" s="62"/>
      <c r="DM682" s="62"/>
      <c r="DN682" s="62"/>
      <c r="DO682" s="62"/>
      <c r="DP682" s="62"/>
      <c r="DQ682" s="62"/>
      <c r="DR682" s="62"/>
      <c r="DS682" s="62"/>
      <c r="DT682" s="62"/>
      <c r="DU682" s="62"/>
      <c r="DV682" s="62"/>
      <c r="DW682" s="62"/>
      <c r="DX682" s="62"/>
      <c r="DY682" s="62"/>
      <c r="DZ682" s="62"/>
      <c r="EA682" s="62"/>
      <c r="EB682" s="62"/>
      <c r="EC682" s="62"/>
      <c r="ED682" s="62"/>
      <c r="EE682" s="62"/>
      <c r="EF682" s="62"/>
      <c r="EG682" s="62"/>
      <c r="EH682" s="62"/>
      <c r="EI682" s="62"/>
      <c r="EJ682" s="62"/>
      <c r="EK682" s="62">
        <v>0</v>
      </c>
      <c r="EL682" s="62">
        <v>0</v>
      </c>
      <c r="EM682" s="62">
        <v>0</v>
      </c>
      <c r="EN682" s="62">
        <v>0</v>
      </c>
      <c r="EO682" s="62">
        <v>0</v>
      </c>
      <c r="EP682" s="62"/>
      <c r="EQ682" s="62"/>
      <c r="ER682" s="62"/>
      <c r="ES682" s="62"/>
      <c r="ET682" s="62"/>
      <c r="EU682" s="62"/>
      <c r="EV682" s="62"/>
      <c r="EW682" s="62"/>
      <c r="EX682" s="62"/>
      <c r="EY682" s="62"/>
      <c r="EZ682" s="62"/>
      <c r="FA682" s="62"/>
      <c r="FB682" s="62"/>
      <c r="FC682" s="62"/>
      <c r="FD682" s="62"/>
      <c r="FE682" s="62"/>
      <c r="FF682" s="62"/>
      <c r="FG682" s="62"/>
      <c r="FH682" s="62"/>
      <c r="FI682" s="62"/>
      <c r="FJ682" s="62"/>
      <c r="FK682" s="62"/>
      <c r="FL682" s="76"/>
      <c r="FM682" s="76"/>
      <c r="FN682" s="76"/>
      <c r="FO682" s="76"/>
      <c r="FP682" s="76"/>
      <c r="FQ682" s="76"/>
      <c r="FR682" s="76"/>
      <c r="FS682" s="76"/>
      <c r="FT682" s="76"/>
      <c r="FU682" s="76"/>
      <c r="FV682" s="76"/>
      <c r="FW682" s="76"/>
      <c r="FX682" s="76"/>
      <c r="FY682" s="76"/>
      <c r="FZ682" s="76"/>
      <c r="GA682" s="76"/>
      <c r="GB682" s="76"/>
      <c r="GC682" s="62"/>
      <c r="GD682" s="62"/>
      <c r="GE682" s="62"/>
      <c r="GF682" s="62"/>
      <c r="GG682" s="62"/>
      <c r="GH682" s="62"/>
      <c r="GI682" s="62"/>
      <c r="GJ682" s="62"/>
      <c r="GK682" s="62"/>
      <c r="GL682" s="62"/>
      <c r="GM682" s="62"/>
      <c r="GN682" s="62"/>
      <c r="GO682" s="62"/>
      <c r="GP682" s="62"/>
      <c r="GQ682" s="62"/>
      <c r="GR682" s="62"/>
      <c r="GS682" s="62"/>
      <c r="GT682" s="62"/>
      <c r="GU682" s="62"/>
      <c r="GV682" s="62"/>
      <c r="GW682" s="62"/>
      <c r="GX682" s="62"/>
      <c r="GY682" s="62"/>
      <c r="GZ682" s="62"/>
      <c r="HA682" s="62"/>
      <c r="HB682" s="62"/>
      <c r="HC682" s="62"/>
      <c r="HD682" s="62"/>
      <c r="HE682" s="62"/>
      <c r="HF682" s="62"/>
      <c r="HG682" s="62"/>
      <c r="HH682" s="62"/>
      <c r="HI682" s="62"/>
      <c r="HJ682" s="62"/>
      <c r="HK682" s="62"/>
      <c r="HL682" s="62"/>
      <c r="HM682" s="62"/>
      <c r="HN682" s="62"/>
      <c r="HO682" s="62"/>
      <c r="HP682" s="62"/>
      <c r="HQ682" s="62"/>
      <c r="HR682" s="62"/>
    </row>
    <row r="683" spans="32:226">
      <c r="AF683" s="2"/>
      <c r="AS683" s="62"/>
      <c r="AT683" s="62"/>
      <c r="AU683" s="62"/>
      <c r="AV683" s="62"/>
      <c r="AW683" s="62"/>
      <c r="AX683" s="62"/>
      <c r="AY683" s="62"/>
      <c r="AZ683" s="62"/>
      <c r="BA683" s="62"/>
      <c r="BB683" s="62"/>
      <c r="BC683" s="62"/>
      <c r="BD683" s="62"/>
      <c r="BE683" s="62"/>
      <c r="BF683" s="62"/>
      <c r="BG683" s="62"/>
      <c r="BH683" s="62"/>
      <c r="BI683" s="62"/>
      <c r="BJ683" s="62"/>
      <c r="BK683" s="62"/>
      <c r="BL683" s="62"/>
      <c r="BM683" s="62"/>
      <c r="BN683" s="62"/>
      <c r="BO683" s="62"/>
      <c r="BP683" s="62"/>
      <c r="BQ683" s="62"/>
      <c r="BR683" s="62"/>
      <c r="BS683" s="62"/>
      <c r="BT683" s="62"/>
      <c r="BU683" s="62"/>
      <c r="BV683" s="62"/>
      <c r="BW683" s="62"/>
      <c r="BX683" s="62"/>
      <c r="BY683" s="62"/>
      <c r="BZ683" s="62"/>
      <c r="CA683" s="62"/>
      <c r="CB683" s="62"/>
      <c r="CC683" s="62"/>
      <c r="CD683" s="62"/>
      <c r="CE683" s="62"/>
      <c r="CF683" s="62"/>
      <c r="CG683" s="62"/>
      <c r="CH683" s="62"/>
      <c r="CI683" s="62"/>
      <c r="CJ683" s="62"/>
      <c r="CK683" s="62"/>
      <c r="CL683" s="62"/>
      <c r="CM683" s="62"/>
      <c r="CN683" s="62"/>
      <c r="CO683" s="62"/>
      <c r="CP683" s="62"/>
      <c r="CQ683" s="62"/>
      <c r="CR683" s="62"/>
      <c r="CS683" s="62"/>
      <c r="CT683" s="62"/>
      <c r="CU683" s="62"/>
      <c r="CV683" s="62"/>
      <c r="CW683" s="62"/>
      <c r="CX683" s="62"/>
      <c r="CY683" s="62"/>
      <c r="CZ683" s="62"/>
      <c r="DA683" s="62"/>
      <c r="DB683" s="62"/>
      <c r="DC683" s="62"/>
      <c r="DD683" s="62"/>
      <c r="DE683" s="62"/>
      <c r="DF683" s="62"/>
      <c r="DG683" s="62"/>
      <c r="DH683" s="62"/>
      <c r="DI683" s="62"/>
      <c r="DJ683" s="62"/>
      <c r="DK683" s="62"/>
      <c r="DL683" s="62"/>
      <c r="DM683" s="62"/>
      <c r="DN683" s="62"/>
      <c r="DO683" s="62"/>
      <c r="DP683" s="62"/>
      <c r="DQ683" s="62"/>
      <c r="DR683" s="62"/>
      <c r="DS683" s="62"/>
      <c r="DT683" s="62"/>
      <c r="DU683" s="62"/>
      <c r="DV683" s="62"/>
      <c r="DW683" s="62"/>
      <c r="DX683" s="62"/>
      <c r="DY683" s="62"/>
      <c r="DZ683" s="62"/>
      <c r="EA683" s="62"/>
      <c r="EB683" s="62"/>
      <c r="EC683" s="62"/>
      <c r="ED683" s="62"/>
      <c r="EE683" s="62"/>
      <c r="EF683" s="62"/>
      <c r="EG683" s="62"/>
      <c r="EH683" s="62"/>
      <c r="EI683" s="62"/>
      <c r="EJ683" s="62"/>
      <c r="EK683" s="62">
        <v>0</v>
      </c>
      <c r="EL683" s="62">
        <v>0</v>
      </c>
      <c r="EM683" s="62">
        <v>0</v>
      </c>
      <c r="EN683" s="62">
        <v>0</v>
      </c>
      <c r="EO683" s="62">
        <v>0</v>
      </c>
      <c r="EP683" s="62"/>
      <c r="EQ683" s="62"/>
      <c r="ER683" s="62"/>
      <c r="ES683" s="62"/>
      <c r="ET683" s="62"/>
      <c r="EU683" s="62"/>
      <c r="EV683" s="62"/>
      <c r="EW683" s="62"/>
      <c r="EX683" s="62"/>
      <c r="EY683" s="62"/>
      <c r="EZ683" s="62"/>
      <c r="FA683" s="62"/>
      <c r="FB683" s="62"/>
      <c r="FC683" s="62"/>
      <c r="FD683" s="62"/>
      <c r="FE683" s="62"/>
      <c r="FF683" s="62"/>
      <c r="FG683" s="62"/>
      <c r="FH683" s="62"/>
      <c r="FI683" s="62"/>
      <c r="FJ683" s="62"/>
      <c r="FK683" s="62"/>
      <c r="FL683" s="76"/>
      <c r="FM683" s="76"/>
      <c r="FN683" s="76"/>
      <c r="FO683" s="76"/>
      <c r="FP683" s="76"/>
      <c r="FQ683" s="76"/>
      <c r="FR683" s="76"/>
      <c r="FS683" s="76"/>
      <c r="FT683" s="76"/>
      <c r="FU683" s="76"/>
      <c r="FV683" s="76"/>
      <c r="FW683" s="76"/>
      <c r="FX683" s="76"/>
      <c r="FY683" s="76"/>
      <c r="FZ683" s="76"/>
      <c r="GA683" s="76"/>
      <c r="GB683" s="76"/>
      <c r="GC683" s="62"/>
      <c r="GD683" s="62"/>
      <c r="GE683" s="62"/>
      <c r="GF683" s="62"/>
      <c r="GG683" s="62"/>
      <c r="GH683" s="62"/>
      <c r="GI683" s="62"/>
      <c r="GJ683" s="62"/>
      <c r="GK683" s="62"/>
      <c r="GL683" s="62"/>
      <c r="GM683" s="62"/>
      <c r="GN683" s="62"/>
      <c r="GO683" s="62"/>
      <c r="GP683" s="62"/>
      <c r="GQ683" s="62"/>
      <c r="GR683" s="62"/>
      <c r="GS683" s="62"/>
      <c r="GT683" s="62"/>
      <c r="GU683" s="62"/>
      <c r="GV683" s="62"/>
      <c r="GW683" s="62"/>
      <c r="GX683" s="62"/>
      <c r="GY683" s="62"/>
      <c r="GZ683" s="62"/>
      <c r="HA683" s="62"/>
      <c r="HB683" s="62"/>
      <c r="HC683" s="62"/>
      <c r="HD683" s="62"/>
      <c r="HE683" s="62"/>
      <c r="HF683" s="62"/>
      <c r="HG683" s="62"/>
      <c r="HH683" s="62"/>
      <c r="HI683" s="62"/>
      <c r="HJ683" s="62"/>
      <c r="HK683" s="62"/>
      <c r="HL683" s="62"/>
      <c r="HM683" s="62"/>
      <c r="HN683" s="62"/>
      <c r="HO683" s="62"/>
      <c r="HP683" s="62"/>
      <c r="HQ683" s="62"/>
      <c r="HR683" s="62"/>
    </row>
    <row r="684" spans="32:226">
      <c r="AF684" s="2"/>
      <c r="AS684" s="62"/>
      <c r="AT684" s="62"/>
      <c r="AU684" s="62"/>
      <c r="AV684" s="62"/>
      <c r="AW684" s="62"/>
      <c r="AX684" s="62"/>
      <c r="AY684" s="62"/>
      <c r="AZ684" s="62"/>
      <c r="BA684" s="62"/>
      <c r="BB684" s="62"/>
      <c r="BC684" s="62"/>
      <c r="BD684" s="62"/>
      <c r="BE684" s="62"/>
      <c r="BF684" s="62"/>
      <c r="BG684" s="62"/>
      <c r="BH684" s="62"/>
      <c r="BI684" s="62"/>
      <c r="BJ684" s="62"/>
      <c r="BK684" s="62"/>
      <c r="BL684" s="62"/>
      <c r="BM684" s="62"/>
      <c r="BN684" s="62"/>
      <c r="BO684" s="62"/>
      <c r="BP684" s="62"/>
      <c r="BQ684" s="62"/>
      <c r="BR684" s="62"/>
      <c r="BS684" s="62"/>
      <c r="BT684" s="62"/>
      <c r="BU684" s="62"/>
      <c r="BV684" s="62"/>
      <c r="BW684" s="62"/>
      <c r="BX684" s="62"/>
      <c r="BY684" s="62"/>
      <c r="BZ684" s="62"/>
      <c r="CA684" s="62"/>
      <c r="CB684" s="62"/>
      <c r="CC684" s="62"/>
      <c r="CD684" s="62"/>
      <c r="CE684" s="62"/>
      <c r="CF684" s="62"/>
      <c r="CG684" s="62"/>
      <c r="CH684" s="62"/>
      <c r="CI684" s="62"/>
      <c r="CJ684" s="62"/>
      <c r="CK684" s="62"/>
      <c r="CL684" s="62"/>
      <c r="CM684" s="62"/>
      <c r="CN684" s="62"/>
      <c r="CO684" s="62"/>
      <c r="CP684" s="62"/>
      <c r="CQ684" s="62"/>
      <c r="CR684" s="62"/>
      <c r="CS684" s="62"/>
      <c r="CT684" s="62"/>
      <c r="CU684" s="62"/>
      <c r="CV684" s="62"/>
      <c r="CW684" s="62"/>
      <c r="CX684" s="62"/>
      <c r="CY684" s="62"/>
      <c r="CZ684" s="62"/>
      <c r="DA684" s="62"/>
      <c r="DB684" s="62"/>
      <c r="DC684" s="62"/>
      <c r="DD684" s="62"/>
      <c r="DE684" s="62"/>
      <c r="DF684" s="62"/>
      <c r="DG684" s="62"/>
      <c r="DH684" s="62"/>
      <c r="DI684" s="62"/>
      <c r="DJ684" s="62"/>
      <c r="DK684" s="62"/>
      <c r="DL684" s="62"/>
      <c r="DM684" s="62"/>
      <c r="DN684" s="62"/>
      <c r="DO684" s="62"/>
      <c r="DP684" s="62"/>
      <c r="DQ684" s="62"/>
      <c r="DR684" s="62"/>
      <c r="DS684" s="62"/>
      <c r="DT684" s="62"/>
      <c r="DU684" s="62"/>
      <c r="DV684" s="62"/>
      <c r="DW684" s="62"/>
      <c r="DX684" s="62"/>
      <c r="DY684" s="62"/>
      <c r="DZ684" s="62"/>
      <c r="EA684" s="62"/>
      <c r="EB684" s="62"/>
      <c r="EC684" s="62"/>
      <c r="ED684" s="62"/>
      <c r="EE684" s="62"/>
      <c r="EF684" s="62"/>
      <c r="EG684" s="62"/>
      <c r="EH684" s="62"/>
      <c r="EI684" s="62"/>
      <c r="EJ684" s="62"/>
      <c r="EK684" s="62">
        <v>0</v>
      </c>
      <c r="EL684" s="62">
        <v>0</v>
      </c>
      <c r="EM684" s="62">
        <v>0</v>
      </c>
      <c r="EN684" s="62">
        <v>0</v>
      </c>
      <c r="EO684" s="62">
        <v>0</v>
      </c>
      <c r="EP684" s="62"/>
      <c r="EQ684" s="62"/>
      <c r="ER684" s="62"/>
      <c r="ES684" s="62"/>
      <c r="ET684" s="62"/>
      <c r="EU684" s="62"/>
      <c r="EV684" s="62"/>
      <c r="EW684" s="62"/>
      <c r="EX684" s="62"/>
      <c r="EY684" s="62"/>
      <c r="EZ684" s="62"/>
      <c r="FA684" s="62"/>
      <c r="FB684" s="62"/>
      <c r="FC684" s="62"/>
      <c r="FD684" s="62"/>
      <c r="FE684" s="62"/>
      <c r="FF684" s="62"/>
      <c r="FG684" s="62"/>
      <c r="FH684" s="62"/>
      <c r="FI684" s="62"/>
      <c r="FJ684" s="62"/>
      <c r="FK684" s="62"/>
      <c r="FL684" s="76"/>
      <c r="FM684" s="76"/>
      <c r="FN684" s="76"/>
      <c r="FO684" s="76"/>
      <c r="FP684" s="76"/>
      <c r="FQ684" s="76"/>
      <c r="FR684" s="76"/>
      <c r="FS684" s="76"/>
      <c r="FT684" s="76"/>
      <c r="FU684" s="76"/>
      <c r="FV684" s="76"/>
      <c r="FW684" s="76"/>
      <c r="FX684" s="76"/>
      <c r="FY684" s="76"/>
      <c r="FZ684" s="76"/>
      <c r="GA684" s="76"/>
      <c r="GB684" s="76"/>
      <c r="GC684" s="62"/>
      <c r="GD684" s="62"/>
      <c r="GE684" s="62"/>
      <c r="GF684" s="62"/>
      <c r="GG684" s="62"/>
      <c r="GH684" s="62"/>
      <c r="GI684" s="62"/>
      <c r="GJ684" s="62"/>
      <c r="GK684" s="62"/>
      <c r="GL684" s="62"/>
      <c r="GM684" s="62"/>
      <c r="GN684" s="62"/>
      <c r="GO684" s="62"/>
      <c r="GP684" s="62"/>
      <c r="GQ684" s="62"/>
      <c r="GR684" s="62"/>
      <c r="GS684" s="62"/>
      <c r="GT684" s="62"/>
      <c r="GU684" s="62"/>
      <c r="GV684" s="62"/>
      <c r="GW684" s="62"/>
      <c r="GX684" s="62"/>
      <c r="GY684" s="62"/>
      <c r="GZ684" s="62"/>
      <c r="HA684" s="62"/>
      <c r="HB684" s="62"/>
      <c r="HC684" s="62"/>
      <c r="HD684" s="62"/>
      <c r="HE684" s="62"/>
      <c r="HF684" s="62"/>
      <c r="HG684" s="62"/>
      <c r="HH684" s="62"/>
      <c r="HI684" s="62"/>
      <c r="HJ684" s="62"/>
      <c r="HK684" s="62"/>
      <c r="HL684" s="62"/>
      <c r="HM684" s="62"/>
      <c r="HN684" s="62"/>
      <c r="HO684" s="62"/>
      <c r="HP684" s="62"/>
      <c r="HQ684" s="62"/>
      <c r="HR684" s="62"/>
    </row>
    <row r="685" spans="32:226">
      <c r="AF685" s="2"/>
      <c r="AS685" s="62"/>
      <c r="AT685" s="62"/>
      <c r="AU685" s="62"/>
      <c r="AV685" s="62"/>
      <c r="AW685" s="62"/>
      <c r="AX685" s="62"/>
      <c r="AY685" s="62"/>
      <c r="AZ685" s="62"/>
      <c r="BA685" s="62"/>
      <c r="BB685" s="62"/>
      <c r="BC685" s="62"/>
      <c r="BD685" s="62"/>
      <c r="BE685" s="62"/>
      <c r="BF685" s="62"/>
      <c r="BG685" s="62"/>
      <c r="BH685" s="62"/>
      <c r="BI685" s="62"/>
      <c r="BJ685" s="62"/>
      <c r="BK685" s="62"/>
      <c r="BL685" s="62"/>
      <c r="BM685" s="62"/>
      <c r="BN685" s="62"/>
      <c r="BO685" s="62"/>
      <c r="BP685" s="62"/>
      <c r="BQ685" s="62"/>
      <c r="BR685" s="62"/>
      <c r="BS685" s="62"/>
      <c r="BT685" s="62"/>
      <c r="BU685" s="62"/>
      <c r="BV685" s="62"/>
      <c r="BW685" s="62"/>
      <c r="BX685" s="62"/>
      <c r="BY685" s="62"/>
      <c r="BZ685" s="62"/>
      <c r="CA685" s="62"/>
      <c r="CB685" s="62"/>
      <c r="CC685" s="62"/>
      <c r="CD685" s="62"/>
      <c r="CE685" s="62"/>
      <c r="CF685" s="62"/>
      <c r="CG685" s="62"/>
      <c r="CH685" s="62"/>
      <c r="CI685" s="62"/>
      <c r="CJ685" s="62"/>
      <c r="CK685" s="62"/>
      <c r="CL685" s="62"/>
      <c r="CM685" s="62"/>
      <c r="CN685" s="62"/>
      <c r="CO685" s="62"/>
      <c r="CP685" s="62"/>
      <c r="CQ685" s="62"/>
      <c r="CR685" s="62"/>
      <c r="CS685" s="62"/>
      <c r="CT685" s="62"/>
      <c r="CU685" s="62"/>
      <c r="CV685" s="62"/>
      <c r="CW685" s="62"/>
      <c r="CX685" s="62"/>
      <c r="CY685" s="62"/>
      <c r="CZ685" s="62"/>
      <c r="DA685" s="62"/>
      <c r="DB685" s="62"/>
      <c r="DC685" s="62"/>
      <c r="DD685" s="62"/>
      <c r="DE685" s="62"/>
      <c r="DF685" s="62"/>
      <c r="DG685" s="62"/>
      <c r="DH685" s="62"/>
      <c r="DI685" s="62"/>
      <c r="DJ685" s="62"/>
      <c r="DK685" s="62"/>
      <c r="DL685" s="62"/>
      <c r="DM685" s="62"/>
      <c r="DN685" s="62"/>
      <c r="DO685" s="62"/>
      <c r="DP685" s="62"/>
      <c r="DQ685" s="62"/>
      <c r="DR685" s="62"/>
      <c r="DS685" s="62"/>
      <c r="DT685" s="62"/>
      <c r="DU685" s="62"/>
      <c r="DV685" s="62"/>
      <c r="DW685" s="62"/>
      <c r="DX685" s="62"/>
      <c r="DY685" s="62"/>
      <c r="DZ685" s="62"/>
      <c r="EA685" s="62"/>
      <c r="EB685" s="62"/>
      <c r="EC685" s="62"/>
      <c r="ED685" s="62"/>
      <c r="EE685" s="62"/>
      <c r="EF685" s="62"/>
      <c r="EG685" s="62"/>
      <c r="EH685" s="62"/>
      <c r="EI685" s="62"/>
      <c r="EJ685" s="62"/>
      <c r="EK685" s="62">
        <v>0</v>
      </c>
      <c r="EL685" s="62">
        <v>0</v>
      </c>
      <c r="EM685" s="62">
        <v>0</v>
      </c>
      <c r="EN685" s="62">
        <v>0</v>
      </c>
      <c r="EO685" s="62">
        <v>0</v>
      </c>
      <c r="EP685" s="62"/>
      <c r="EQ685" s="62"/>
      <c r="ER685" s="62"/>
      <c r="ES685" s="62"/>
      <c r="ET685" s="62"/>
      <c r="EU685" s="62"/>
      <c r="EV685" s="62"/>
      <c r="EW685" s="62"/>
      <c r="EX685" s="62"/>
      <c r="EY685" s="62"/>
      <c r="EZ685" s="62"/>
      <c r="FA685" s="62"/>
      <c r="FB685" s="62"/>
      <c r="FC685" s="62"/>
      <c r="FD685" s="62"/>
      <c r="FE685" s="62"/>
      <c r="FF685" s="62"/>
      <c r="FG685" s="62"/>
      <c r="FH685" s="62"/>
      <c r="FI685" s="62"/>
      <c r="FJ685" s="62"/>
      <c r="FK685" s="62"/>
      <c r="FL685" s="76"/>
      <c r="FM685" s="76"/>
      <c r="FN685" s="76"/>
      <c r="FO685" s="76"/>
      <c r="FP685" s="76"/>
      <c r="FQ685" s="76"/>
      <c r="FR685" s="76"/>
      <c r="FS685" s="76"/>
      <c r="FT685" s="76"/>
      <c r="FU685" s="76"/>
      <c r="FV685" s="76"/>
      <c r="FW685" s="76"/>
      <c r="FX685" s="76"/>
      <c r="FY685" s="76"/>
      <c r="FZ685" s="76"/>
      <c r="GA685" s="76"/>
      <c r="GB685" s="76"/>
      <c r="GC685" s="62"/>
      <c r="GD685" s="62"/>
      <c r="GE685" s="62"/>
      <c r="GF685" s="62"/>
      <c r="GG685" s="62"/>
      <c r="GH685" s="62"/>
      <c r="GI685" s="62"/>
      <c r="GJ685" s="62"/>
      <c r="GK685" s="62"/>
      <c r="GL685" s="62"/>
      <c r="GM685" s="62"/>
      <c r="GN685" s="62"/>
      <c r="GO685" s="62"/>
      <c r="GP685" s="62"/>
      <c r="GQ685" s="62"/>
      <c r="GR685" s="62"/>
      <c r="GS685" s="62"/>
      <c r="GT685" s="62"/>
      <c r="GU685" s="62"/>
      <c r="GV685" s="62"/>
      <c r="GW685" s="62"/>
      <c r="GX685" s="62"/>
      <c r="GY685" s="62"/>
      <c r="GZ685" s="62"/>
      <c r="HA685" s="62"/>
      <c r="HB685" s="62"/>
      <c r="HC685" s="62"/>
      <c r="HD685" s="62"/>
      <c r="HE685" s="62"/>
      <c r="HF685" s="62"/>
      <c r="HG685" s="62"/>
      <c r="HH685" s="62"/>
      <c r="HI685" s="62"/>
      <c r="HJ685" s="62"/>
      <c r="HK685" s="62"/>
      <c r="HL685" s="62"/>
      <c r="HM685" s="62"/>
      <c r="HN685" s="62"/>
      <c r="HO685" s="62"/>
      <c r="HP685" s="62"/>
      <c r="HQ685" s="62"/>
      <c r="HR685" s="62"/>
    </row>
    <row r="686" spans="32:226">
      <c r="AF686" s="2"/>
      <c r="AS686" s="62"/>
      <c r="AT686" s="62"/>
      <c r="AU686" s="62"/>
      <c r="AV686" s="62"/>
      <c r="AW686" s="62"/>
      <c r="AX686" s="62"/>
      <c r="AY686" s="62"/>
      <c r="AZ686" s="62"/>
      <c r="BA686" s="62"/>
      <c r="BB686" s="62"/>
      <c r="BC686" s="62"/>
      <c r="BD686" s="62"/>
      <c r="BE686" s="62"/>
      <c r="BF686" s="62"/>
      <c r="BG686" s="62"/>
      <c r="BH686" s="62"/>
      <c r="BI686" s="62"/>
      <c r="BJ686" s="62"/>
      <c r="BK686" s="62"/>
      <c r="BL686" s="62"/>
      <c r="BM686" s="62"/>
      <c r="BN686" s="62"/>
      <c r="BO686" s="62"/>
      <c r="BP686" s="62"/>
      <c r="BQ686" s="62"/>
      <c r="BR686" s="62"/>
      <c r="BS686" s="62"/>
      <c r="BT686" s="62"/>
      <c r="BU686" s="62"/>
      <c r="BV686" s="62"/>
      <c r="BW686" s="62"/>
      <c r="BX686" s="62"/>
      <c r="BY686" s="62"/>
      <c r="BZ686" s="62"/>
      <c r="CA686" s="62"/>
      <c r="CB686" s="62"/>
      <c r="CC686" s="62"/>
      <c r="CD686" s="62"/>
      <c r="CE686" s="62"/>
      <c r="CF686" s="62"/>
      <c r="CG686" s="62"/>
      <c r="CH686" s="62"/>
      <c r="CI686" s="62"/>
      <c r="CJ686" s="62"/>
      <c r="CK686" s="62"/>
      <c r="CL686" s="62"/>
      <c r="CM686" s="62"/>
      <c r="CN686" s="62"/>
      <c r="CO686" s="62"/>
      <c r="CP686" s="62"/>
      <c r="CQ686" s="62"/>
      <c r="CR686" s="62"/>
      <c r="CS686" s="62"/>
      <c r="CT686" s="62"/>
      <c r="CU686" s="62"/>
      <c r="CV686" s="62"/>
      <c r="CW686" s="62"/>
      <c r="CX686" s="62"/>
      <c r="CY686" s="62"/>
      <c r="CZ686" s="62"/>
      <c r="DA686" s="62"/>
      <c r="DB686" s="62"/>
      <c r="DC686" s="62"/>
      <c r="DD686" s="62"/>
      <c r="DE686" s="62"/>
      <c r="DF686" s="62"/>
      <c r="DG686" s="62"/>
      <c r="DH686" s="62"/>
      <c r="DI686" s="62"/>
      <c r="DJ686" s="62"/>
      <c r="DK686" s="62"/>
      <c r="DL686" s="62"/>
      <c r="DM686" s="62"/>
      <c r="DN686" s="62"/>
      <c r="DO686" s="62"/>
      <c r="DP686" s="62"/>
      <c r="DQ686" s="62"/>
      <c r="DR686" s="62"/>
      <c r="DS686" s="62"/>
      <c r="DT686" s="62"/>
      <c r="DU686" s="62"/>
      <c r="DV686" s="62"/>
      <c r="DW686" s="62"/>
      <c r="DX686" s="62"/>
      <c r="DY686" s="62"/>
      <c r="DZ686" s="62"/>
      <c r="EA686" s="62"/>
      <c r="EB686" s="62"/>
      <c r="EC686" s="62"/>
      <c r="ED686" s="62"/>
      <c r="EE686" s="62"/>
      <c r="EF686" s="62"/>
      <c r="EG686" s="62"/>
      <c r="EH686" s="62"/>
      <c r="EI686" s="62"/>
      <c r="EJ686" s="62"/>
      <c r="EK686" s="62">
        <v>0</v>
      </c>
      <c r="EL686" s="62">
        <v>0</v>
      </c>
      <c r="EM686" s="62">
        <v>0</v>
      </c>
      <c r="EN686" s="62">
        <v>0</v>
      </c>
      <c r="EO686" s="62">
        <v>0</v>
      </c>
      <c r="EP686" s="62"/>
      <c r="EQ686" s="62"/>
      <c r="ER686" s="62"/>
      <c r="ES686" s="62"/>
      <c r="ET686" s="62"/>
      <c r="EU686" s="62"/>
      <c r="EV686" s="62"/>
      <c r="EW686" s="62"/>
      <c r="EX686" s="62"/>
      <c r="EY686" s="62"/>
      <c r="EZ686" s="62"/>
      <c r="FA686" s="62"/>
      <c r="FB686" s="62"/>
      <c r="FC686" s="62"/>
      <c r="FD686" s="62"/>
      <c r="FE686" s="62"/>
      <c r="FF686" s="62"/>
      <c r="FG686" s="62"/>
      <c r="FH686" s="62"/>
      <c r="FI686" s="62"/>
      <c r="FJ686" s="62"/>
      <c r="FK686" s="62"/>
      <c r="FL686" s="76"/>
      <c r="FM686" s="76"/>
      <c r="FN686" s="76"/>
      <c r="FO686" s="76"/>
      <c r="FP686" s="76"/>
      <c r="FQ686" s="76"/>
      <c r="FR686" s="76"/>
      <c r="FS686" s="76"/>
      <c r="FT686" s="76"/>
      <c r="FU686" s="76"/>
      <c r="FV686" s="76"/>
      <c r="FW686" s="76"/>
      <c r="FX686" s="76"/>
      <c r="FY686" s="76"/>
      <c r="FZ686" s="76"/>
      <c r="GA686" s="76"/>
      <c r="GB686" s="76"/>
      <c r="GC686" s="62"/>
      <c r="GD686" s="62"/>
      <c r="GE686" s="62"/>
      <c r="GF686" s="62"/>
      <c r="GG686" s="62"/>
      <c r="GH686" s="62"/>
      <c r="GI686" s="62"/>
      <c r="GJ686" s="62"/>
      <c r="GK686" s="62"/>
      <c r="GL686" s="62"/>
      <c r="GM686" s="62"/>
      <c r="GN686" s="62"/>
      <c r="GO686" s="62"/>
      <c r="GP686" s="62"/>
      <c r="GQ686" s="62"/>
      <c r="GR686" s="62"/>
      <c r="GS686" s="62"/>
      <c r="GT686" s="62"/>
      <c r="GU686" s="62"/>
      <c r="GV686" s="62"/>
      <c r="GW686" s="62"/>
      <c r="GX686" s="62"/>
      <c r="GY686" s="62"/>
      <c r="GZ686" s="62"/>
      <c r="HA686" s="62"/>
      <c r="HB686" s="62"/>
      <c r="HC686" s="62"/>
      <c r="HD686" s="62"/>
      <c r="HE686" s="62"/>
      <c r="HF686" s="62"/>
      <c r="HG686" s="62"/>
      <c r="HH686" s="62"/>
      <c r="HI686" s="62"/>
      <c r="HJ686" s="62"/>
      <c r="HK686" s="62"/>
      <c r="HL686" s="62"/>
      <c r="HM686" s="62"/>
      <c r="HN686" s="62"/>
      <c r="HO686" s="62"/>
      <c r="HP686" s="62"/>
      <c r="HQ686" s="62"/>
      <c r="HR686" s="62"/>
    </row>
    <row r="687" spans="32:226">
      <c r="AF687" s="2"/>
      <c r="AS687" s="62"/>
      <c r="AT687" s="62"/>
      <c r="AU687" s="62"/>
      <c r="AV687" s="62"/>
      <c r="AW687" s="62"/>
      <c r="AX687" s="62"/>
      <c r="AY687" s="62"/>
      <c r="AZ687" s="62"/>
      <c r="BA687" s="62"/>
      <c r="BB687" s="62"/>
      <c r="BC687" s="62"/>
      <c r="BD687" s="62"/>
      <c r="BE687" s="62"/>
      <c r="BF687" s="62"/>
      <c r="BG687" s="62"/>
      <c r="BH687" s="62"/>
      <c r="BI687" s="62"/>
      <c r="BJ687" s="62"/>
      <c r="BK687" s="62"/>
      <c r="BL687" s="62"/>
      <c r="BM687" s="62"/>
      <c r="BN687" s="62"/>
      <c r="BO687" s="62"/>
      <c r="BP687" s="62"/>
      <c r="BQ687" s="62"/>
      <c r="BR687" s="62"/>
      <c r="BS687" s="62"/>
      <c r="BT687" s="62"/>
      <c r="BU687" s="62"/>
      <c r="BV687" s="62"/>
      <c r="BW687" s="62"/>
      <c r="BX687" s="62"/>
      <c r="BY687" s="62"/>
      <c r="BZ687" s="62"/>
      <c r="CA687" s="62"/>
      <c r="CB687" s="62"/>
      <c r="CC687" s="62"/>
      <c r="CD687" s="62"/>
      <c r="CE687" s="62"/>
      <c r="CF687" s="62"/>
      <c r="CG687" s="62"/>
      <c r="CH687" s="62"/>
      <c r="CI687" s="62"/>
      <c r="CJ687" s="62"/>
      <c r="CK687" s="62"/>
      <c r="CL687" s="62"/>
      <c r="CM687" s="62"/>
      <c r="CN687" s="62"/>
      <c r="CO687" s="62"/>
      <c r="CP687" s="62"/>
      <c r="CQ687" s="62"/>
      <c r="CR687" s="62"/>
      <c r="CS687" s="62"/>
      <c r="CT687" s="62"/>
      <c r="CU687" s="62"/>
      <c r="CV687" s="62"/>
      <c r="CW687" s="62"/>
      <c r="CX687" s="62"/>
      <c r="CY687" s="62"/>
      <c r="CZ687" s="62"/>
      <c r="DA687" s="62"/>
      <c r="DB687" s="62"/>
      <c r="DC687" s="62"/>
      <c r="DD687" s="62"/>
      <c r="DE687" s="62"/>
      <c r="DF687" s="62"/>
      <c r="DG687" s="62"/>
      <c r="DH687" s="62"/>
      <c r="DI687" s="62"/>
      <c r="DJ687" s="62"/>
      <c r="DK687" s="62"/>
      <c r="DL687" s="62"/>
      <c r="DM687" s="62"/>
      <c r="DN687" s="62"/>
      <c r="DO687" s="62"/>
      <c r="DP687" s="62"/>
      <c r="DQ687" s="62"/>
      <c r="DR687" s="62"/>
      <c r="DS687" s="62"/>
      <c r="DT687" s="62"/>
      <c r="DU687" s="62"/>
      <c r="DV687" s="62"/>
      <c r="DW687" s="62"/>
      <c r="DX687" s="62"/>
      <c r="DY687" s="62"/>
      <c r="DZ687" s="62"/>
      <c r="EA687" s="62"/>
      <c r="EB687" s="62"/>
      <c r="EC687" s="62"/>
      <c r="ED687" s="62"/>
      <c r="EE687" s="62"/>
      <c r="EF687" s="62"/>
      <c r="EG687" s="62"/>
      <c r="EH687" s="62"/>
      <c r="EI687" s="62"/>
      <c r="EJ687" s="62"/>
      <c r="EK687" s="62">
        <v>0</v>
      </c>
      <c r="EL687" s="62">
        <v>0</v>
      </c>
      <c r="EM687" s="62">
        <v>0</v>
      </c>
      <c r="EN687" s="62">
        <v>0</v>
      </c>
      <c r="EO687" s="62">
        <v>0</v>
      </c>
      <c r="EP687" s="62"/>
      <c r="EQ687" s="62"/>
      <c r="ER687" s="62"/>
      <c r="ES687" s="62"/>
      <c r="ET687" s="62"/>
      <c r="EU687" s="62"/>
      <c r="EV687" s="62"/>
      <c r="EW687" s="62"/>
      <c r="EX687" s="62"/>
      <c r="EY687" s="62"/>
      <c r="EZ687" s="62"/>
      <c r="FA687" s="62"/>
      <c r="FB687" s="62"/>
      <c r="FC687" s="62"/>
      <c r="FD687" s="62"/>
      <c r="FE687" s="62"/>
      <c r="FF687" s="62"/>
      <c r="FG687" s="62"/>
      <c r="FH687" s="62"/>
      <c r="FI687" s="62"/>
      <c r="FJ687" s="62"/>
      <c r="FK687" s="62"/>
      <c r="FL687" s="76"/>
      <c r="FM687" s="76"/>
      <c r="FN687" s="76"/>
      <c r="FO687" s="76"/>
      <c r="FP687" s="76"/>
      <c r="FQ687" s="76"/>
      <c r="FR687" s="76"/>
      <c r="FS687" s="76"/>
      <c r="FT687" s="76"/>
      <c r="FU687" s="76"/>
      <c r="FV687" s="76"/>
      <c r="FW687" s="76"/>
      <c r="FX687" s="76"/>
      <c r="FY687" s="76"/>
      <c r="FZ687" s="76"/>
      <c r="GA687" s="76"/>
      <c r="GB687" s="76"/>
      <c r="GC687" s="62"/>
      <c r="GD687" s="62"/>
      <c r="GE687" s="62"/>
      <c r="GF687" s="62"/>
      <c r="GG687" s="62"/>
      <c r="GH687" s="62"/>
      <c r="GI687" s="62"/>
      <c r="GJ687" s="62"/>
      <c r="GK687" s="62"/>
      <c r="GL687" s="62"/>
      <c r="GM687" s="62"/>
      <c r="GN687" s="62"/>
      <c r="GO687" s="62"/>
      <c r="GP687" s="62"/>
      <c r="GQ687" s="62"/>
      <c r="GR687" s="62"/>
      <c r="GS687" s="62"/>
      <c r="GT687" s="62"/>
      <c r="GU687" s="62"/>
      <c r="GV687" s="62"/>
      <c r="GW687" s="62"/>
      <c r="GX687" s="62"/>
      <c r="GY687" s="62"/>
      <c r="GZ687" s="62"/>
      <c r="HA687" s="62"/>
      <c r="HB687" s="62"/>
      <c r="HC687" s="62"/>
      <c r="HD687" s="62"/>
      <c r="HE687" s="62"/>
      <c r="HF687" s="62"/>
      <c r="HG687" s="62"/>
      <c r="HH687" s="62"/>
      <c r="HI687" s="62"/>
      <c r="HJ687" s="62"/>
      <c r="HK687" s="62"/>
      <c r="HL687" s="62"/>
      <c r="HM687" s="62"/>
      <c r="HN687" s="62"/>
      <c r="HO687" s="62"/>
      <c r="HP687" s="62"/>
      <c r="HQ687" s="62"/>
      <c r="HR687" s="62"/>
    </row>
    <row r="688" spans="32:226">
      <c r="AF688" s="2"/>
      <c r="AS688" s="62"/>
      <c r="AT688" s="62"/>
      <c r="AU688" s="62"/>
      <c r="AV688" s="62"/>
      <c r="AW688" s="62"/>
      <c r="AX688" s="62"/>
      <c r="AY688" s="62"/>
      <c r="AZ688" s="62"/>
      <c r="BA688" s="62"/>
      <c r="BB688" s="62"/>
      <c r="BC688" s="62"/>
      <c r="BD688" s="62"/>
      <c r="BE688" s="62"/>
      <c r="BF688" s="62"/>
      <c r="BG688" s="62"/>
      <c r="BH688" s="62"/>
      <c r="BI688" s="62"/>
      <c r="BJ688" s="62"/>
      <c r="BK688" s="62"/>
      <c r="BL688" s="62"/>
      <c r="BM688" s="62"/>
      <c r="BN688" s="62"/>
      <c r="BO688" s="62"/>
      <c r="BP688" s="62"/>
      <c r="BQ688" s="62"/>
      <c r="BR688" s="62"/>
      <c r="BS688" s="62"/>
      <c r="BT688" s="62"/>
      <c r="BU688" s="62"/>
      <c r="BV688" s="62"/>
      <c r="BW688" s="62"/>
      <c r="BX688" s="62"/>
      <c r="BY688" s="62"/>
      <c r="BZ688" s="62"/>
      <c r="CA688" s="62"/>
      <c r="CB688" s="62"/>
      <c r="CC688" s="62"/>
      <c r="CD688" s="62"/>
      <c r="CE688" s="62"/>
      <c r="CF688" s="62"/>
      <c r="CG688" s="62"/>
      <c r="CH688" s="62"/>
      <c r="CI688" s="62"/>
      <c r="CJ688" s="62"/>
      <c r="CK688" s="62"/>
      <c r="CL688" s="62"/>
      <c r="CM688" s="62"/>
      <c r="CN688" s="62"/>
      <c r="CO688" s="62"/>
      <c r="CP688" s="62"/>
      <c r="CQ688" s="62"/>
      <c r="CR688" s="62"/>
      <c r="CS688" s="62"/>
      <c r="CT688" s="62"/>
      <c r="CU688" s="62"/>
      <c r="CV688" s="62"/>
      <c r="CW688" s="62"/>
      <c r="CX688" s="62"/>
      <c r="CY688" s="62"/>
      <c r="CZ688" s="62"/>
      <c r="DA688" s="62"/>
      <c r="DB688" s="62"/>
      <c r="DC688" s="62"/>
      <c r="DD688" s="62"/>
      <c r="DE688" s="62"/>
      <c r="DF688" s="62"/>
      <c r="DG688" s="62"/>
      <c r="DH688" s="62"/>
      <c r="DI688" s="62"/>
      <c r="DJ688" s="62"/>
      <c r="DK688" s="62"/>
      <c r="DL688" s="62"/>
      <c r="DM688" s="62"/>
      <c r="DN688" s="62"/>
      <c r="DO688" s="62"/>
      <c r="DP688" s="62"/>
      <c r="DQ688" s="62"/>
      <c r="DR688" s="62"/>
      <c r="DS688" s="62"/>
      <c r="DT688" s="62"/>
      <c r="DU688" s="62"/>
      <c r="DV688" s="62"/>
      <c r="DW688" s="62"/>
      <c r="DX688" s="62"/>
      <c r="DY688" s="62"/>
      <c r="DZ688" s="62"/>
      <c r="EA688" s="62"/>
      <c r="EB688" s="62"/>
      <c r="EC688" s="62"/>
      <c r="ED688" s="62"/>
      <c r="EE688" s="62"/>
      <c r="EF688" s="62"/>
      <c r="EG688" s="62"/>
      <c r="EH688" s="62"/>
      <c r="EI688" s="62"/>
      <c r="EJ688" s="62"/>
      <c r="EK688" s="62">
        <v>0</v>
      </c>
      <c r="EL688" s="62">
        <v>0</v>
      </c>
      <c r="EM688" s="62">
        <v>0</v>
      </c>
      <c r="EN688" s="62">
        <v>0</v>
      </c>
      <c r="EO688" s="62">
        <v>0</v>
      </c>
      <c r="EP688" s="62"/>
      <c r="EQ688" s="62"/>
      <c r="ER688" s="62"/>
      <c r="ES688" s="62"/>
      <c r="ET688" s="62"/>
      <c r="EU688" s="62"/>
      <c r="EV688" s="62"/>
      <c r="EW688" s="62"/>
      <c r="EX688" s="62"/>
      <c r="EY688" s="62"/>
      <c r="EZ688" s="62"/>
      <c r="FA688" s="62"/>
      <c r="FB688" s="62"/>
      <c r="FC688" s="62"/>
      <c r="FD688" s="62"/>
      <c r="FE688" s="62"/>
      <c r="FF688" s="62"/>
      <c r="FG688" s="62"/>
      <c r="FH688" s="62"/>
      <c r="FI688" s="62"/>
      <c r="FJ688" s="62"/>
      <c r="FK688" s="62"/>
      <c r="FL688" s="76"/>
      <c r="FM688" s="76"/>
      <c r="FN688" s="76"/>
      <c r="FO688" s="76"/>
      <c r="FP688" s="76"/>
      <c r="FQ688" s="76"/>
      <c r="FR688" s="76"/>
      <c r="FS688" s="76"/>
      <c r="FT688" s="76"/>
      <c r="FU688" s="76"/>
      <c r="FV688" s="76"/>
      <c r="FW688" s="76"/>
      <c r="FX688" s="76"/>
      <c r="FY688" s="76"/>
      <c r="FZ688" s="76"/>
      <c r="GA688" s="76"/>
      <c r="GB688" s="76"/>
      <c r="GC688" s="62"/>
      <c r="GD688" s="62"/>
      <c r="GE688" s="62"/>
      <c r="GF688" s="62"/>
      <c r="GG688" s="62"/>
      <c r="GH688" s="62"/>
      <c r="GI688" s="62"/>
      <c r="GJ688" s="62"/>
      <c r="GK688" s="62"/>
      <c r="GL688" s="62"/>
      <c r="GM688" s="62"/>
      <c r="GN688" s="62"/>
      <c r="GO688" s="62"/>
      <c r="GP688" s="62"/>
      <c r="GQ688" s="62"/>
      <c r="GR688" s="62"/>
      <c r="GS688" s="62"/>
      <c r="GT688" s="62"/>
      <c r="GU688" s="62"/>
      <c r="GV688" s="62"/>
      <c r="GW688" s="62"/>
      <c r="GX688" s="62"/>
      <c r="GY688" s="62"/>
      <c r="GZ688" s="62"/>
      <c r="HA688" s="62"/>
      <c r="HB688" s="62"/>
      <c r="HC688" s="62"/>
      <c r="HD688" s="62"/>
      <c r="HE688" s="62"/>
      <c r="HF688" s="62"/>
      <c r="HG688" s="62"/>
      <c r="HH688" s="62"/>
      <c r="HI688" s="62"/>
      <c r="HJ688" s="62"/>
      <c r="HK688" s="62"/>
      <c r="HL688" s="62"/>
      <c r="HM688" s="62"/>
      <c r="HN688" s="62"/>
      <c r="HO688" s="62"/>
      <c r="HP688" s="62"/>
      <c r="HQ688" s="62"/>
      <c r="HR688" s="62"/>
    </row>
    <row r="689" spans="32:226">
      <c r="AF689" s="2"/>
      <c r="AS689" s="62"/>
      <c r="AT689" s="62"/>
      <c r="AU689" s="62"/>
      <c r="AV689" s="62"/>
      <c r="AW689" s="62"/>
      <c r="AX689" s="62"/>
      <c r="AY689" s="62"/>
      <c r="AZ689" s="62"/>
      <c r="BA689" s="62"/>
      <c r="BB689" s="62"/>
      <c r="BC689" s="62"/>
      <c r="BD689" s="62"/>
      <c r="BE689" s="62"/>
      <c r="BF689" s="62"/>
      <c r="BG689" s="62"/>
      <c r="BH689" s="62"/>
      <c r="BI689" s="62"/>
      <c r="BJ689" s="62"/>
      <c r="BK689" s="62"/>
      <c r="BL689" s="62"/>
      <c r="BM689" s="62"/>
      <c r="BN689" s="62"/>
      <c r="BO689" s="62"/>
      <c r="BP689" s="62"/>
      <c r="BQ689" s="62"/>
      <c r="BR689" s="62"/>
      <c r="BS689" s="62"/>
      <c r="BT689" s="62"/>
      <c r="BU689" s="62"/>
      <c r="BV689" s="62"/>
      <c r="BW689" s="62"/>
      <c r="BX689" s="62"/>
      <c r="BY689" s="62"/>
      <c r="BZ689" s="62"/>
      <c r="CA689" s="62"/>
      <c r="CB689" s="62"/>
      <c r="CC689" s="62"/>
      <c r="CD689" s="62"/>
      <c r="CE689" s="62"/>
      <c r="CF689" s="62"/>
      <c r="CG689" s="62"/>
      <c r="CH689" s="62"/>
      <c r="CI689" s="62"/>
      <c r="CJ689" s="62"/>
      <c r="CK689" s="62"/>
      <c r="CL689" s="62"/>
      <c r="CM689" s="62"/>
      <c r="CN689" s="62"/>
      <c r="CO689" s="62"/>
      <c r="CP689" s="62"/>
      <c r="CQ689" s="62"/>
      <c r="CR689" s="62"/>
      <c r="CS689" s="62"/>
      <c r="CT689" s="62"/>
      <c r="CU689" s="62"/>
      <c r="CV689" s="62"/>
      <c r="CW689" s="62"/>
      <c r="CX689" s="62"/>
      <c r="CY689" s="62"/>
      <c r="CZ689" s="62"/>
      <c r="DA689" s="62"/>
      <c r="DB689" s="62"/>
      <c r="DC689" s="62"/>
      <c r="DD689" s="62"/>
      <c r="DE689" s="62"/>
      <c r="DF689" s="62"/>
      <c r="DG689" s="62"/>
      <c r="DH689" s="62"/>
      <c r="DI689" s="62"/>
      <c r="DJ689" s="62"/>
      <c r="DK689" s="62"/>
      <c r="DL689" s="62"/>
      <c r="DM689" s="62"/>
      <c r="DN689" s="62"/>
      <c r="DO689" s="62"/>
      <c r="DP689" s="62"/>
      <c r="DQ689" s="62"/>
      <c r="DR689" s="62"/>
      <c r="DS689" s="62"/>
      <c r="DT689" s="62"/>
      <c r="DU689" s="62"/>
      <c r="DV689" s="62"/>
      <c r="DW689" s="62"/>
      <c r="DX689" s="62"/>
      <c r="DY689" s="62"/>
      <c r="DZ689" s="62"/>
      <c r="EA689" s="62"/>
      <c r="EB689" s="62"/>
      <c r="EC689" s="62"/>
      <c r="ED689" s="62"/>
      <c r="EE689" s="62"/>
      <c r="EF689" s="62"/>
      <c r="EG689" s="62"/>
      <c r="EH689" s="62"/>
      <c r="EI689" s="62"/>
      <c r="EJ689" s="62"/>
      <c r="EK689" s="62">
        <v>0</v>
      </c>
      <c r="EL689" s="62">
        <v>0</v>
      </c>
      <c r="EM689" s="62">
        <v>0</v>
      </c>
      <c r="EN689" s="62">
        <v>0</v>
      </c>
      <c r="EO689" s="62">
        <v>0</v>
      </c>
      <c r="EP689" s="62"/>
      <c r="EQ689" s="62"/>
      <c r="ER689" s="62"/>
      <c r="ES689" s="62"/>
      <c r="ET689" s="62"/>
      <c r="EU689" s="62"/>
      <c r="EV689" s="62"/>
      <c r="EW689" s="62"/>
      <c r="EX689" s="62"/>
      <c r="EY689" s="62"/>
      <c r="EZ689" s="62"/>
      <c r="FA689" s="62"/>
      <c r="FB689" s="62"/>
      <c r="FC689" s="62"/>
      <c r="FD689" s="62"/>
      <c r="FE689" s="62"/>
      <c r="FF689" s="62"/>
      <c r="FG689" s="62"/>
      <c r="FH689" s="62"/>
      <c r="FI689" s="62"/>
      <c r="FJ689" s="62"/>
      <c r="FK689" s="62"/>
      <c r="FL689" s="76"/>
      <c r="FM689" s="76"/>
      <c r="FN689" s="76"/>
      <c r="FO689" s="76"/>
      <c r="FP689" s="76"/>
      <c r="FQ689" s="76"/>
      <c r="FR689" s="76"/>
      <c r="FS689" s="76"/>
      <c r="FT689" s="76"/>
      <c r="FU689" s="76"/>
      <c r="FV689" s="76"/>
      <c r="FW689" s="76"/>
      <c r="FX689" s="76"/>
      <c r="FY689" s="76"/>
      <c r="FZ689" s="76"/>
      <c r="GA689" s="76"/>
      <c r="GB689" s="76"/>
      <c r="GC689" s="62"/>
      <c r="GD689" s="62"/>
      <c r="GE689" s="62"/>
      <c r="GF689" s="62"/>
      <c r="GG689" s="62"/>
      <c r="GH689" s="62"/>
      <c r="GI689" s="62"/>
      <c r="GJ689" s="62"/>
      <c r="GK689" s="62"/>
      <c r="GL689" s="62"/>
      <c r="GM689" s="62"/>
      <c r="GN689" s="62"/>
      <c r="GO689" s="62"/>
      <c r="GP689" s="62"/>
      <c r="GQ689" s="62"/>
      <c r="GR689" s="62"/>
      <c r="GS689" s="62"/>
      <c r="GT689" s="62"/>
      <c r="GU689" s="62"/>
      <c r="GV689" s="62"/>
      <c r="GW689" s="62"/>
      <c r="GX689" s="62"/>
      <c r="GY689" s="62"/>
      <c r="GZ689" s="62"/>
      <c r="HA689" s="62"/>
      <c r="HB689" s="62"/>
      <c r="HC689" s="62"/>
      <c r="HD689" s="62"/>
      <c r="HE689" s="62"/>
      <c r="HF689" s="62"/>
      <c r="HG689" s="62"/>
      <c r="HH689" s="62"/>
      <c r="HI689" s="62"/>
      <c r="HJ689" s="62"/>
      <c r="HK689" s="62"/>
      <c r="HL689" s="62"/>
      <c r="HM689" s="62"/>
      <c r="HN689" s="62"/>
      <c r="HO689" s="62"/>
      <c r="HP689" s="62"/>
      <c r="HQ689" s="62"/>
      <c r="HR689" s="62"/>
    </row>
    <row r="690" spans="32:226">
      <c r="AF690" s="2"/>
      <c r="AS690" s="62"/>
      <c r="AT690" s="62"/>
      <c r="AU690" s="62"/>
      <c r="AV690" s="62"/>
      <c r="AW690" s="62"/>
      <c r="AX690" s="62"/>
      <c r="AY690" s="62"/>
      <c r="AZ690" s="62"/>
      <c r="BA690" s="62"/>
      <c r="BB690" s="62"/>
      <c r="BC690" s="62"/>
      <c r="BD690" s="62"/>
      <c r="BE690" s="62"/>
      <c r="BF690" s="62"/>
      <c r="BG690" s="62"/>
      <c r="BH690" s="62"/>
      <c r="BI690" s="62"/>
      <c r="BJ690" s="62"/>
      <c r="BK690" s="62"/>
      <c r="BL690" s="62"/>
      <c r="BM690" s="62"/>
      <c r="BN690" s="62"/>
      <c r="BO690" s="62"/>
      <c r="BP690" s="62"/>
      <c r="BQ690" s="62"/>
      <c r="BR690" s="62"/>
      <c r="BS690" s="62"/>
      <c r="BT690" s="62"/>
      <c r="BU690" s="62"/>
      <c r="BV690" s="62"/>
      <c r="BW690" s="62"/>
      <c r="BX690" s="62"/>
      <c r="BY690" s="62"/>
      <c r="BZ690" s="62"/>
      <c r="CA690" s="62"/>
      <c r="CB690" s="62"/>
      <c r="CC690" s="62"/>
      <c r="CD690" s="62"/>
      <c r="CE690" s="62"/>
      <c r="CF690" s="62"/>
      <c r="CG690" s="62"/>
      <c r="CH690" s="62"/>
      <c r="CI690" s="62"/>
      <c r="CJ690" s="62"/>
      <c r="CK690" s="62"/>
      <c r="CL690" s="62"/>
      <c r="CM690" s="62"/>
      <c r="CN690" s="62"/>
      <c r="CO690" s="62"/>
      <c r="CP690" s="62"/>
      <c r="CQ690" s="62"/>
      <c r="CR690" s="62"/>
      <c r="CS690" s="62"/>
      <c r="CT690" s="62"/>
      <c r="CU690" s="62"/>
      <c r="CV690" s="62"/>
      <c r="CW690" s="62"/>
      <c r="CX690" s="62"/>
      <c r="CY690" s="62"/>
      <c r="CZ690" s="62"/>
      <c r="DA690" s="62"/>
      <c r="DB690" s="62"/>
      <c r="DC690" s="62"/>
      <c r="DD690" s="62"/>
      <c r="DE690" s="62"/>
      <c r="DF690" s="62"/>
      <c r="DG690" s="62"/>
      <c r="DH690" s="62"/>
      <c r="DI690" s="62"/>
      <c r="DJ690" s="62"/>
      <c r="DK690" s="62"/>
      <c r="DL690" s="62"/>
      <c r="DM690" s="62"/>
      <c r="DN690" s="62"/>
      <c r="DO690" s="62"/>
      <c r="DP690" s="62"/>
      <c r="DQ690" s="62"/>
      <c r="DR690" s="62"/>
      <c r="DS690" s="62"/>
      <c r="DT690" s="62"/>
      <c r="DU690" s="62"/>
      <c r="DV690" s="62"/>
      <c r="DW690" s="62"/>
      <c r="DX690" s="62"/>
      <c r="DY690" s="62"/>
      <c r="DZ690" s="62"/>
      <c r="EA690" s="62"/>
      <c r="EB690" s="62"/>
      <c r="EC690" s="62"/>
      <c r="ED690" s="62"/>
      <c r="EE690" s="62"/>
      <c r="EF690" s="62"/>
      <c r="EG690" s="62"/>
      <c r="EH690" s="62"/>
      <c r="EI690" s="62"/>
      <c r="EJ690" s="62"/>
      <c r="EK690" s="62">
        <v>0</v>
      </c>
      <c r="EL690" s="62">
        <v>0</v>
      </c>
      <c r="EM690" s="62">
        <v>0</v>
      </c>
      <c r="EN690" s="62">
        <v>0</v>
      </c>
      <c r="EO690" s="62">
        <v>0</v>
      </c>
      <c r="EP690" s="62"/>
      <c r="EQ690" s="62"/>
      <c r="ER690" s="62"/>
      <c r="ES690" s="62"/>
      <c r="ET690" s="62"/>
      <c r="EU690" s="62"/>
      <c r="EV690" s="62"/>
      <c r="EW690" s="62"/>
      <c r="EX690" s="62"/>
      <c r="EY690" s="62"/>
      <c r="EZ690" s="62"/>
      <c r="FA690" s="62"/>
      <c r="FB690" s="62"/>
      <c r="FC690" s="62"/>
      <c r="FD690" s="62"/>
      <c r="FE690" s="62"/>
      <c r="FF690" s="62"/>
      <c r="FG690" s="62"/>
      <c r="FH690" s="62"/>
      <c r="FI690" s="62"/>
      <c r="FJ690" s="62"/>
      <c r="FK690" s="62"/>
      <c r="FL690" s="76"/>
      <c r="FM690" s="76"/>
      <c r="FN690" s="76"/>
      <c r="FO690" s="76"/>
      <c r="FP690" s="76"/>
      <c r="FQ690" s="76"/>
      <c r="FR690" s="76"/>
      <c r="FS690" s="76"/>
      <c r="FT690" s="76"/>
      <c r="FU690" s="76"/>
      <c r="FV690" s="76"/>
      <c r="FW690" s="76"/>
      <c r="FX690" s="76"/>
      <c r="FY690" s="76"/>
      <c r="FZ690" s="76"/>
      <c r="GA690" s="76"/>
      <c r="GB690" s="76"/>
      <c r="GC690" s="62"/>
      <c r="GD690" s="62"/>
      <c r="GE690" s="62"/>
      <c r="GF690" s="62"/>
      <c r="GG690" s="62"/>
      <c r="GH690" s="62"/>
      <c r="GI690" s="62"/>
      <c r="GJ690" s="62"/>
      <c r="GK690" s="62"/>
      <c r="GL690" s="62"/>
      <c r="GM690" s="62"/>
      <c r="GN690" s="62"/>
      <c r="GO690" s="62"/>
      <c r="GP690" s="62"/>
      <c r="GQ690" s="62"/>
      <c r="GR690" s="62"/>
      <c r="GS690" s="62"/>
      <c r="GT690" s="62"/>
      <c r="GU690" s="62"/>
      <c r="GV690" s="62"/>
      <c r="GW690" s="62"/>
      <c r="GX690" s="62"/>
      <c r="GY690" s="62"/>
      <c r="GZ690" s="62"/>
      <c r="HA690" s="62"/>
      <c r="HB690" s="62"/>
      <c r="HC690" s="62"/>
      <c r="HD690" s="62"/>
      <c r="HE690" s="62"/>
      <c r="HF690" s="62"/>
      <c r="HG690" s="62"/>
      <c r="HH690" s="62"/>
      <c r="HI690" s="62"/>
      <c r="HJ690" s="62"/>
      <c r="HK690" s="62"/>
      <c r="HL690" s="62"/>
      <c r="HM690" s="62"/>
      <c r="HN690" s="62"/>
      <c r="HO690" s="62"/>
      <c r="HP690" s="62"/>
      <c r="HQ690" s="62"/>
      <c r="HR690" s="62"/>
    </row>
    <row r="691" spans="32:226">
      <c r="AF691" s="2"/>
      <c r="AS691" s="62"/>
      <c r="AT691" s="62"/>
      <c r="AU691" s="62"/>
      <c r="AV691" s="62"/>
      <c r="AW691" s="62"/>
      <c r="AX691" s="62"/>
      <c r="AY691" s="62"/>
      <c r="AZ691" s="62"/>
      <c r="BA691" s="62"/>
      <c r="BB691" s="62"/>
      <c r="BC691" s="62"/>
      <c r="BD691" s="62"/>
      <c r="BE691" s="62"/>
      <c r="BF691" s="62"/>
      <c r="BG691" s="62"/>
      <c r="BH691" s="62"/>
      <c r="BI691" s="62"/>
      <c r="BJ691" s="62"/>
      <c r="BK691" s="62"/>
      <c r="BL691" s="62"/>
      <c r="BM691" s="62"/>
      <c r="BN691" s="62"/>
      <c r="BO691" s="62"/>
      <c r="BP691" s="62"/>
      <c r="BQ691" s="62"/>
      <c r="BR691" s="62"/>
      <c r="BS691" s="62"/>
      <c r="BT691" s="62"/>
      <c r="BU691" s="62"/>
      <c r="BV691" s="62"/>
      <c r="BW691" s="62"/>
      <c r="BX691" s="62"/>
      <c r="BY691" s="62"/>
      <c r="BZ691" s="62"/>
      <c r="CA691" s="62"/>
      <c r="CB691" s="62"/>
      <c r="CC691" s="62"/>
      <c r="CD691" s="62"/>
      <c r="CE691" s="62"/>
      <c r="CF691" s="62"/>
      <c r="CG691" s="62"/>
      <c r="CH691" s="62"/>
      <c r="CI691" s="62"/>
      <c r="CJ691" s="62"/>
      <c r="CK691" s="62"/>
      <c r="CL691" s="62"/>
      <c r="CM691" s="62"/>
      <c r="CN691" s="62"/>
      <c r="CO691" s="62"/>
      <c r="CP691" s="62"/>
      <c r="CQ691" s="62"/>
      <c r="CR691" s="62"/>
      <c r="CS691" s="62"/>
      <c r="CT691" s="62"/>
      <c r="CU691" s="62"/>
      <c r="CV691" s="62"/>
      <c r="CW691" s="62"/>
      <c r="CX691" s="62"/>
      <c r="CY691" s="62"/>
      <c r="CZ691" s="62"/>
      <c r="DA691" s="62"/>
      <c r="DB691" s="62"/>
      <c r="DC691" s="62"/>
      <c r="DD691" s="62"/>
      <c r="DE691" s="62"/>
      <c r="DF691" s="62"/>
      <c r="DG691" s="62"/>
      <c r="DH691" s="62"/>
      <c r="DI691" s="62"/>
      <c r="DJ691" s="62"/>
      <c r="DK691" s="62"/>
      <c r="DL691" s="62"/>
      <c r="DM691" s="62"/>
      <c r="DN691" s="62"/>
      <c r="DO691" s="62"/>
      <c r="DP691" s="62"/>
      <c r="DQ691" s="62"/>
      <c r="DR691" s="62"/>
      <c r="DS691" s="62"/>
      <c r="DT691" s="62"/>
      <c r="DU691" s="62"/>
      <c r="DV691" s="62"/>
      <c r="DW691" s="62"/>
      <c r="DX691" s="62"/>
      <c r="DY691" s="62"/>
      <c r="DZ691" s="62"/>
      <c r="EA691" s="62"/>
      <c r="EB691" s="62"/>
      <c r="EC691" s="62"/>
      <c r="ED691" s="62"/>
      <c r="EE691" s="62"/>
      <c r="EF691" s="62"/>
      <c r="EG691" s="62"/>
      <c r="EH691" s="62"/>
      <c r="EI691" s="62"/>
      <c r="EJ691" s="62"/>
      <c r="EK691" s="62">
        <v>0</v>
      </c>
      <c r="EL691" s="62">
        <v>0</v>
      </c>
      <c r="EM691" s="62">
        <v>0</v>
      </c>
      <c r="EN691" s="62">
        <v>0</v>
      </c>
      <c r="EO691" s="62">
        <v>0</v>
      </c>
      <c r="EP691" s="62"/>
      <c r="EQ691" s="62"/>
      <c r="ER691" s="62"/>
      <c r="ES691" s="62"/>
      <c r="ET691" s="62"/>
      <c r="EU691" s="62"/>
      <c r="EV691" s="62"/>
      <c r="EW691" s="62"/>
      <c r="EX691" s="62"/>
      <c r="EY691" s="62"/>
      <c r="EZ691" s="62"/>
      <c r="FA691" s="62"/>
      <c r="FB691" s="62"/>
      <c r="FC691" s="62"/>
      <c r="FD691" s="62"/>
      <c r="FE691" s="62"/>
      <c r="FF691" s="62"/>
      <c r="FG691" s="62"/>
      <c r="FH691" s="62"/>
      <c r="FI691" s="62"/>
      <c r="FJ691" s="62"/>
      <c r="FK691" s="62"/>
      <c r="FL691" s="76"/>
      <c r="FM691" s="76"/>
      <c r="FN691" s="76"/>
      <c r="FO691" s="76"/>
      <c r="FP691" s="76"/>
      <c r="FQ691" s="76"/>
      <c r="FR691" s="76"/>
      <c r="FS691" s="76"/>
      <c r="FT691" s="76"/>
      <c r="FU691" s="76"/>
      <c r="FV691" s="76"/>
      <c r="FW691" s="76"/>
      <c r="FX691" s="76"/>
      <c r="FY691" s="76"/>
      <c r="FZ691" s="76"/>
      <c r="GA691" s="76"/>
      <c r="GB691" s="76"/>
      <c r="GC691" s="62"/>
      <c r="GD691" s="62"/>
      <c r="GE691" s="62"/>
      <c r="GF691" s="62"/>
      <c r="GG691" s="62"/>
      <c r="GH691" s="62"/>
      <c r="GI691" s="62"/>
      <c r="GJ691" s="62"/>
      <c r="GK691" s="62"/>
      <c r="GL691" s="62"/>
      <c r="GM691" s="62"/>
      <c r="GN691" s="62"/>
      <c r="GO691" s="62"/>
      <c r="GP691" s="62"/>
      <c r="GQ691" s="62"/>
      <c r="GR691" s="62"/>
      <c r="GS691" s="62"/>
      <c r="GT691" s="62"/>
      <c r="GU691" s="62"/>
      <c r="GV691" s="62"/>
      <c r="GW691" s="62"/>
      <c r="GX691" s="62"/>
      <c r="GY691" s="62"/>
      <c r="GZ691" s="62"/>
      <c r="HA691" s="62"/>
      <c r="HB691" s="62"/>
      <c r="HC691" s="62"/>
      <c r="HD691" s="62"/>
      <c r="HE691" s="62"/>
      <c r="HF691" s="62"/>
      <c r="HG691" s="62"/>
      <c r="HH691" s="62"/>
      <c r="HI691" s="62"/>
      <c r="HJ691" s="62"/>
      <c r="HK691" s="62"/>
      <c r="HL691" s="62"/>
      <c r="HM691" s="62"/>
      <c r="HN691" s="62"/>
      <c r="HO691" s="62"/>
      <c r="HP691" s="62"/>
      <c r="HQ691" s="62"/>
      <c r="HR691" s="62"/>
    </row>
    <row r="692" spans="32:226">
      <c r="AF692" s="2"/>
      <c r="AS692" s="62"/>
      <c r="AT692" s="62"/>
      <c r="AU692" s="62"/>
      <c r="AV692" s="62"/>
      <c r="AW692" s="62"/>
      <c r="AX692" s="62"/>
      <c r="AY692" s="62"/>
      <c r="AZ692" s="62"/>
      <c r="BA692" s="62"/>
      <c r="BB692" s="62"/>
      <c r="BC692" s="62"/>
      <c r="BD692" s="62"/>
      <c r="BE692" s="62"/>
      <c r="BF692" s="62"/>
      <c r="BG692" s="62"/>
      <c r="BH692" s="62"/>
      <c r="BI692" s="62"/>
      <c r="BJ692" s="62"/>
      <c r="BK692" s="62"/>
      <c r="BL692" s="62"/>
      <c r="BM692" s="62"/>
      <c r="BN692" s="62"/>
      <c r="BO692" s="62"/>
      <c r="BP692" s="62"/>
      <c r="BQ692" s="62"/>
      <c r="BR692" s="62"/>
      <c r="BS692" s="62"/>
      <c r="BT692" s="62"/>
      <c r="BU692" s="62"/>
      <c r="BV692" s="62"/>
      <c r="BW692" s="62"/>
      <c r="BX692" s="62"/>
      <c r="BY692" s="62"/>
      <c r="BZ692" s="62"/>
      <c r="CA692" s="62"/>
      <c r="CB692" s="62"/>
      <c r="CC692" s="62"/>
      <c r="CD692" s="62"/>
      <c r="CE692" s="62"/>
      <c r="CF692" s="62"/>
      <c r="CG692" s="62"/>
      <c r="CH692" s="62"/>
      <c r="CI692" s="62"/>
      <c r="CJ692" s="62"/>
      <c r="CK692" s="62"/>
      <c r="CL692" s="62"/>
      <c r="CM692" s="62"/>
      <c r="CN692" s="62"/>
      <c r="CO692" s="62"/>
      <c r="CP692" s="62"/>
      <c r="CQ692" s="62"/>
      <c r="CR692" s="62"/>
      <c r="CS692" s="62"/>
      <c r="CT692" s="62"/>
      <c r="CU692" s="62"/>
      <c r="CV692" s="62"/>
      <c r="CW692" s="62"/>
      <c r="CX692" s="62"/>
      <c r="CY692" s="62"/>
      <c r="CZ692" s="62"/>
      <c r="DA692" s="62"/>
      <c r="DB692" s="62"/>
      <c r="DC692" s="62"/>
      <c r="DD692" s="62"/>
      <c r="DE692" s="62"/>
      <c r="DF692" s="62"/>
      <c r="DG692" s="62"/>
      <c r="DH692" s="62"/>
      <c r="DI692" s="62"/>
      <c r="DJ692" s="62"/>
      <c r="DK692" s="62"/>
      <c r="DL692" s="62"/>
      <c r="DM692" s="62"/>
      <c r="DN692" s="62"/>
      <c r="DO692" s="62"/>
      <c r="DP692" s="62"/>
      <c r="DQ692" s="62"/>
      <c r="DR692" s="62"/>
      <c r="DS692" s="62"/>
      <c r="DT692" s="62"/>
      <c r="DU692" s="62"/>
      <c r="DV692" s="62"/>
      <c r="DW692" s="62"/>
      <c r="DX692" s="62"/>
      <c r="DY692" s="62"/>
      <c r="DZ692" s="62"/>
      <c r="EA692" s="62"/>
      <c r="EB692" s="62"/>
      <c r="EC692" s="62"/>
      <c r="ED692" s="62"/>
      <c r="EE692" s="62"/>
      <c r="EF692" s="62"/>
      <c r="EG692" s="62"/>
      <c r="EH692" s="62"/>
      <c r="EI692" s="62"/>
      <c r="EJ692" s="62"/>
      <c r="EK692" s="62">
        <v>0</v>
      </c>
      <c r="EL692" s="62">
        <v>0</v>
      </c>
      <c r="EM692" s="62">
        <v>0</v>
      </c>
      <c r="EN692" s="62">
        <v>0</v>
      </c>
      <c r="EO692" s="62">
        <v>0</v>
      </c>
      <c r="EP692" s="62"/>
      <c r="EQ692" s="62"/>
      <c r="ER692" s="62"/>
      <c r="ES692" s="62"/>
      <c r="ET692" s="62"/>
      <c r="EU692" s="62"/>
      <c r="EV692" s="62"/>
      <c r="EW692" s="62"/>
      <c r="EX692" s="62"/>
      <c r="EY692" s="62"/>
      <c r="EZ692" s="62"/>
      <c r="FA692" s="62"/>
      <c r="FB692" s="62"/>
      <c r="FC692" s="62"/>
      <c r="FD692" s="62"/>
      <c r="FE692" s="62"/>
      <c r="FF692" s="62"/>
      <c r="FG692" s="62"/>
      <c r="FH692" s="62"/>
      <c r="FI692" s="62"/>
      <c r="FJ692" s="62"/>
      <c r="FK692" s="62"/>
      <c r="FL692" s="76"/>
      <c r="FM692" s="76"/>
      <c r="FN692" s="76"/>
      <c r="FO692" s="76"/>
      <c r="FP692" s="76"/>
      <c r="FQ692" s="76"/>
      <c r="FR692" s="76"/>
      <c r="FS692" s="76"/>
      <c r="FT692" s="76"/>
      <c r="FU692" s="76"/>
      <c r="FV692" s="76"/>
      <c r="FW692" s="76"/>
      <c r="FX692" s="76"/>
      <c r="FY692" s="76"/>
      <c r="FZ692" s="76"/>
      <c r="GA692" s="76"/>
      <c r="GB692" s="76"/>
      <c r="GC692" s="62"/>
      <c r="GD692" s="62"/>
      <c r="GE692" s="62"/>
      <c r="GF692" s="62"/>
      <c r="GG692" s="62"/>
      <c r="GH692" s="62"/>
      <c r="GI692" s="62"/>
      <c r="GJ692" s="62"/>
      <c r="GK692" s="62"/>
      <c r="GL692" s="62"/>
      <c r="GM692" s="62"/>
      <c r="GN692" s="62"/>
      <c r="GO692" s="62"/>
      <c r="GP692" s="62"/>
      <c r="GQ692" s="62"/>
      <c r="GR692" s="62"/>
      <c r="GS692" s="62"/>
      <c r="GT692" s="62"/>
      <c r="GU692" s="62"/>
      <c r="GV692" s="62"/>
      <c r="GW692" s="62"/>
      <c r="GX692" s="62"/>
      <c r="GY692" s="62"/>
      <c r="GZ692" s="62"/>
      <c r="HA692" s="62"/>
      <c r="HB692" s="62"/>
      <c r="HC692" s="62"/>
      <c r="HD692" s="62"/>
      <c r="HE692" s="62"/>
      <c r="HF692" s="62"/>
      <c r="HG692" s="62"/>
      <c r="HH692" s="62"/>
      <c r="HI692" s="62"/>
      <c r="HJ692" s="62"/>
      <c r="HK692" s="62"/>
      <c r="HL692" s="62"/>
      <c r="HM692" s="62"/>
      <c r="HN692" s="62"/>
      <c r="HO692" s="62"/>
      <c r="HP692" s="62"/>
      <c r="HQ692" s="62"/>
      <c r="HR692" s="62"/>
    </row>
    <row r="693" spans="32:226">
      <c r="AF693" s="2"/>
      <c r="AS693" s="62"/>
      <c r="AT693" s="62"/>
      <c r="AU693" s="62"/>
      <c r="AV693" s="62"/>
      <c r="AW693" s="62"/>
      <c r="AX693" s="62"/>
      <c r="AY693" s="62"/>
      <c r="AZ693" s="62"/>
      <c r="BA693" s="62"/>
      <c r="BB693" s="62"/>
      <c r="BC693" s="62"/>
      <c r="BD693" s="62"/>
      <c r="BE693" s="62"/>
      <c r="BF693" s="62"/>
      <c r="BG693" s="62"/>
      <c r="BH693" s="62"/>
      <c r="BI693" s="62"/>
      <c r="BJ693" s="62"/>
      <c r="BK693" s="62"/>
      <c r="BL693" s="62"/>
      <c r="BM693" s="62"/>
      <c r="BN693" s="62"/>
      <c r="BO693" s="62"/>
      <c r="BP693" s="62"/>
      <c r="BQ693" s="62"/>
      <c r="BR693" s="62"/>
      <c r="BS693" s="62"/>
      <c r="BT693" s="62"/>
      <c r="BU693" s="62"/>
      <c r="BV693" s="62"/>
      <c r="BW693" s="62"/>
      <c r="BX693" s="62"/>
      <c r="BY693" s="62"/>
      <c r="BZ693" s="62"/>
      <c r="CA693" s="62"/>
      <c r="CB693" s="62"/>
      <c r="CC693" s="62"/>
      <c r="CD693" s="62"/>
      <c r="CE693" s="62"/>
      <c r="CF693" s="62"/>
      <c r="CG693" s="62"/>
      <c r="CH693" s="62"/>
      <c r="CI693" s="62"/>
      <c r="CJ693" s="62"/>
      <c r="CK693" s="62"/>
      <c r="CL693" s="62"/>
      <c r="CM693" s="62"/>
      <c r="CN693" s="62"/>
      <c r="CO693" s="62"/>
      <c r="CP693" s="62"/>
      <c r="CQ693" s="62"/>
      <c r="CR693" s="62"/>
      <c r="CS693" s="62"/>
      <c r="CT693" s="62"/>
      <c r="CU693" s="62"/>
      <c r="CV693" s="62"/>
      <c r="CW693" s="62"/>
      <c r="CX693" s="62"/>
      <c r="CY693" s="62"/>
      <c r="CZ693" s="62"/>
      <c r="DA693" s="62"/>
      <c r="DB693" s="62"/>
      <c r="DC693" s="62"/>
      <c r="DD693" s="62"/>
      <c r="DE693" s="62"/>
      <c r="DF693" s="62"/>
      <c r="DG693" s="62"/>
      <c r="DH693" s="62"/>
      <c r="DI693" s="62"/>
      <c r="DJ693" s="62"/>
      <c r="DK693" s="62"/>
      <c r="DL693" s="62"/>
      <c r="DM693" s="62"/>
      <c r="DN693" s="62"/>
      <c r="DO693" s="62"/>
      <c r="DP693" s="62"/>
      <c r="DQ693" s="62"/>
      <c r="DR693" s="62"/>
      <c r="DS693" s="62"/>
      <c r="DT693" s="62"/>
      <c r="DU693" s="62"/>
      <c r="DV693" s="62"/>
      <c r="DW693" s="62"/>
      <c r="DX693" s="62"/>
      <c r="DY693" s="62"/>
      <c r="DZ693" s="62"/>
      <c r="EA693" s="62"/>
      <c r="EB693" s="62"/>
      <c r="EC693" s="62"/>
      <c r="ED693" s="62"/>
      <c r="EE693" s="62"/>
      <c r="EF693" s="62"/>
      <c r="EG693" s="62"/>
      <c r="EH693" s="62"/>
      <c r="EI693" s="62"/>
      <c r="EJ693" s="62"/>
      <c r="EK693" s="62">
        <v>0</v>
      </c>
      <c r="EL693" s="62">
        <v>0</v>
      </c>
      <c r="EM693" s="62">
        <v>0</v>
      </c>
      <c r="EN693" s="62">
        <v>0</v>
      </c>
      <c r="EO693" s="62">
        <v>0</v>
      </c>
      <c r="EP693" s="62"/>
      <c r="EQ693" s="62"/>
      <c r="ER693" s="62"/>
      <c r="ES693" s="62"/>
      <c r="ET693" s="62"/>
      <c r="EU693" s="62"/>
      <c r="EV693" s="62"/>
      <c r="EW693" s="62"/>
      <c r="EX693" s="62"/>
      <c r="EY693" s="62"/>
      <c r="EZ693" s="62"/>
      <c r="FA693" s="62"/>
      <c r="FB693" s="62"/>
      <c r="FC693" s="62"/>
      <c r="FD693" s="62"/>
      <c r="FE693" s="62"/>
      <c r="FF693" s="62"/>
      <c r="FG693" s="62"/>
      <c r="FH693" s="62"/>
      <c r="FI693" s="62"/>
      <c r="FJ693" s="62"/>
      <c r="FK693" s="62"/>
      <c r="FL693" s="76"/>
      <c r="FM693" s="76"/>
      <c r="FN693" s="76"/>
      <c r="FO693" s="76"/>
      <c r="FP693" s="76"/>
      <c r="FQ693" s="76"/>
      <c r="FR693" s="76"/>
      <c r="FS693" s="76"/>
      <c r="FT693" s="76"/>
      <c r="FU693" s="76"/>
      <c r="FV693" s="76"/>
      <c r="FW693" s="76"/>
      <c r="FX693" s="76"/>
      <c r="FY693" s="76"/>
      <c r="FZ693" s="76"/>
      <c r="GA693" s="76"/>
      <c r="GB693" s="76"/>
      <c r="GC693" s="62"/>
      <c r="GD693" s="62"/>
      <c r="GE693" s="62"/>
      <c r="GF693" s="62"/>
      <c r="GG693" s="62"/>
      <c r="GH693" s="62"/>
      <c r="GI693" s="62"/>
      <c r="GJ693" s="62"/>
      <c r="GK693" s="62"/>
      <c r="GL693" s="62"/>
      <c r="GM693" s="62"/>
      <c r="GN693" s="62"/>
      <c r="GO693" s="62"/>
      <c r="GP693" s="62"/>
      <c r="GQ693" s="62"/>
      <c r="GR693" s="62"/>
      <c r="GS693" s="62"/>
      <c r="GT693" s="62"/>
      <c r="GU693" s="62"/>
      <c r="GV693" s="62"/>
      <c r="GW693" s="62"/>
      <c r="GX693" s="62"/>
      <c r="GY693" s="62"/>
      <c r="GZ693" s="62"/>
      <c r="HA693" s="62"/>
      <c r="HB693" s="62"/>
      <c r="HC693" s="62"/>
      <c r="HD693" s="62"/>
      <c r="HE693" s="62"/>
      <c r="HF693" s="62"/>
      <c r="HG693" s="62"/>
      <c r="HH693" s="62"/>
      <c r="HI693" s="62"/>
      <c r="HJ693" s="62"/>
      <c r="HK693" s="62"/>
      <c r="HL693" s="62"/>
      <c r="HM693" s="62"/>
      <c r="HN693" s="62"/>
      <c r="HO693" s="62"/>
      <c r="HP693" s="62"/>
      <c r="HQ693" s="62"/>
      <c r="HR693" s="62"/>
    </row>
    <row r="694" spans="32:226">
      <c r="AF694" s="2"/>
      <c r="AS694" s="62"/>
      <c r="AT694" s="62"/>
      <c r="AU694" s="62"/>
      <c r="AV694" s="62"/>
      <c r="AW694" s="62"/>
      <c r="AX694" s="62"/>
      <c r="AY694" s="62"/>
      <c r="AZ694" s="62"/>
      <c r="BA694" s="62"/>
      <c r="BB694" s="62"/>
      <c r="BC694" s="62"/>
      <c r="BD694" s="62"/>
      <c r="BE694" s="62"/>
      <c r="BF694" s="62"/>
      <c r="BG694" s="62"/>
      <c r="BH694" s="62"/>
      <c r="BI694" s="62"/>
      <c r="BJ694" s="62"/>
      <c r="BK694" s="62"/>
      <c r="BL694" s="62"/>
      <c r="BM694" s="62"/>
      <c r="BN694" s="62"/>
      <c r="BO694" s="62"/>
      <c r="BP694" s="62"/>
      <c r="BQ694" s="62"/>
      <c r="BR694" s="62"/>
      <c r="BS694" s="62"/>
      <c r="BT694" s="62"/>
      <c r="BU694" s="62"/>
      <c r="BV694" s="62"/>
      <c r="BW694" s="62"/>
      <c r="BX694" s="62"/>
      <c r="BY694" s="62"/>
      <c r="BZ694" s="62"/>
      <c r="CA694" s="62"/>
      <c r="CB694" s="62"/>
      <c r="CC694" s="62"/>
      <c r="CD694" s="62"/>
      <c r="CE694" s="62"/>
      <c r="CF694" s="62"/>
      <c r="CG694" s="62"/>
      <c r="CH694" s="62"/>
      <c r="CI694" s="62"/>
      <c r="CJ694" s="62"/>
      <c r="CK694" s="62"/>
      <c r="CL694" s="62"/>
      <c r="CM694" s="62"/>
      <c r="CN694" s="62"/>
      <c r="CO694" s="62"/>
      <c r="CP694" s="62"/>
      <c r="CQ694" s="62"/>
      <c r="CR694" s="62"/>
      <c r="CS694" s="62"/>
      <c r="CT694" s="62"/>
      <c r="CU694" s="62"/>
      <c r="CV694" s="62"/>
      <c r="CW694" s="62"/>
      <c r="CX694" s="62"/>
      <c r="CY694" s="62"/>
      <c r="CZ694" s="62"/>
      <c r="DA694" s="62"/>
      <c r="DB694" s="62"/>
      <c r="DC694" s="62"/>
      <c r="DD694" s="62"/>
      <c r="DE694" s="62"/>
      <c r="DF694" s="62"/>
      <c r="DG694" s="62"/>
      <c r="DH694" s="62"/>
      <c r="DI694" s="62"/>
      <c r="DJ694" s="62"/>
      <c r="DK694" s="62"/>
      <c r="DL694" s="62"/>
      <c r="DM694" s="62"/>
      <c r="DN694" s="62"/>
      <c r="DO694" s="62"/>
      <c r="DP694" s="62"/>
      <c r="DQ694" s="62"/>
      <c r="DR694" s="62"/>
      <c r="DS694" s="62"/>
      <c r="DT694" s="62"/>
      <c r="DU694" s="62"/>
      <c r="DV694" s="62"/>
      <c r="DW694" s="62"/>
      <c r="DX694" s="62"/>
      <c r="DY694" s="62"/>
      <c r="DZ694" s="62"/>
      <c r="EA694" s="62"/>
      <c r="EB694" s="62"/>
      <c r="EC694" s="62"/>
      <c r="ED694" s="62"/>
      <c r="EE694" s="62"/>
      <c r="EF694" s="62"/>
      <c r="EG694" s="62"/>
      <c r="EH694" s="62"/>
      <c r="EI694" s="62"/>
      <c r="EJ694" s="62"/>
      <c r="EK694" s="62">
        <v>0</v>
      </c>
      <c r="EL694" s="62">
        <v>0</v>
      </c>
      <c r="EM694" s="62">
        <v>0</v>
      </c>
      <c r="EN694" s="62">
        <v>0</v>
      </c>
      <c r="EO694" s="62">
        <v>0</v>
      </c>
      <c r="EP694" s="62"/>
      <c r="EQ694" s="62"/>
      <c r="ER694" s="62"/>
      <c r="ES694" s="62"/>
      <c r="ET694" s="62"/>
      <c r="EU694" s="62"/>
      <c r="EV694" s="62"/>
      <c r="EW694" s="62"/>
      <c r="EX694" s="62"/>
      <c r="EY694" s="62"/>
      <c r="EZ694" s="62"/>
      <c r="FA694" s="62"/>
      <c r="FB694" s="62"/>
      <c r="FC694" s="62"/>
      <c r="FD694" s="62"/>
      <c r="FE694" s="62"/>
      <c r="FF694" s="62"/>
      <c r="FG694" s="62"/>
      <c r="FH694" s="62"/>
      <c r="FI694" s="62"/>
      <c r="FJ694" s="62"/>
      <c r="FK694" s="62"/>
      <c r="FL694" s="76"/>
      <c r="FM694" s="76"/>
      <c r="FN694" s="76"/>
      <c r="FO694" s="76"/>
      <c r="FP694" s="76"/>
      <c r="FQ694" s="76"/>
      <c r="FR694" s="76"/>
      <c r="FS694" s="76"/>
      <c r="FT694" s="76"/>
      <c r="FU694" s="76"/>
      <c r="FV694" s="76"/>
      <c r="FW694" s="76"/>
      <c r="FX694" s="76"/>
      <c r="FY694" s="76"/>
      <c r="FZ694" s="76"/>
      <c r="GA694" s="76"/>
      <c r="GB694" s="76"/>
      <c r="GC694" s="62"/>
      <c r="GD694" s="62"/>
      <c r="GE694" s="62"/>
      <c r="GF694" s="62"/>
      <c r="GG694" s="62"/>
      <c r="GH694" s="62"/>
      <c r="GI694" s="62"/>
      <c r="GJ694" s="62"/>
      <c r="GK694" s="62"/>
      <c r="GL694" s="62"/>
      <c r="GM694" s="62"/>
      <c r="GN694" s="62"/>
      <c r="GO694" s="62"/>
      <c r="GP694" s="62"/>
      <c r="GQ694" s="62"/>
      <c r="GR694" s="62"/>
      <c r="GS694" s="62"/>
      <c r="GT694" s="62"/>
      <c r="GU694" s="62"/>
      <c r="GV694" s="62"/>
      <c r="GW694" s="62"/>
      <c r="GX694" s="62"/>
      <c r="GY694" s="62"/>
      <c r="GZ694" s="62"/>
      <c r="HA694" s="62"/>
      <c r="HB694" s="62"/>
      <c r="HC694" s="62"/>
      <c r="HD694" s="62"/>
      <c r="HE694" s="62"/>
      <c r="HF694" s="62"/>
      <c r="HG694" s="62"/>
      <c r="HH694" s="62"/>
      <c r="HI694" s="62"/>
      <c r="HJ694" s="62"/>
      <c r="HK694" s="62"/>
      <c r="HL694" s="62"/>
      <c r="HM694" s="62"/>
      <c r="HN694" s="62"/>
      <c r="HO694" s="62"/>
      <c r="HP694" s="62"/>
      <c r="HQ694" s="62"/>
      <c r="HR694" s="62"/>
    </row>
    <row r="695" spans="32:226">
      <c r="AF695" s="2"/>
      <c r="AS695" s="62"/>
      <c r="AT695" s="62"/>
      <c r="AU695" s="62"/>
      <c r="AV695" s="62"/>
      <c r="AW695" s="62"/>
      <c r="AX695" s="62"/>
      <c r="AY695" s="62"/>
      <c r="AZ695" s="62"/>
      <c r="BA695" s="62"/>
      <c r="BB695" s="62"/>
      <c r="BC695" s="62"/>
      <c r="BD695" s="62"/>
      <c r="BE695" s="62"/>
      <c r="BF695" s="62"/>
      <c r="BG695" s="62"/>
      <c r="BH695" s="62"/>
      <c r="BI695" s="62"/>
      <c r="BJ695" s="62"/>
      <c r="BK695" s="62"/>
      <c r="BL695" s="62"/>
      <c r="BM695" s="62"/>
      <c r="BN695" s="62"/>
      <c r="BO695" s="62"/>
      <c r="BP695" s="62"/>
      <c r="BQ695" s="62"/>
      <c r="BR695" s="62"/>
      <c r="BS695" s="62"/>
      <c r="BT695" s="62"/>
      <c r="BU695" s="62"/>
      <c r="BV695" s="62"/>
      <c r="BW695" s="62"/>
      <c r="BX695" s="62"/>
      <c r="BY695" s="62"/>
      <c r="BZ695" s="62"/>
      <c r="CA695" s="62"/>
      <c r="CB695" s="62"/>
      <c r="CC695" s="62"/>
      <c r="CD695" s="62"/>
      <c r="CE695" s="62"/>
      <c r="CF695" s="62"/>
      <c r="CG695" s="62"/>
      <c r="CH695" s="62"/>
      <c r="CI695" s="62"/>
      <c r="CJ695" s="62"/>
      <c r="CK695" s="62"/>
      <c r="CL695" s="62"/>
      <c r="CM695" s="62"/>
      <c r="CN695" s="62"/>
      <c r="CO695" s="62"/>
      <c r="CP695" s="62"/>
      <c r="CQ695" s="62"/>
      <c r="CR695" s="62"/>
      <c r="CS695" s="62"/>
      <c r="CT695" s="62"/>
      <c r="CU695" s="62"/>
      <c r="CV695" s="62"/>
      <c r="CW695" s="62"/>
      <c r="CX695" s="62"/>
      <c r="CY695" s="62"/>
      <c r="CZ695" s="62"/>
      <c r="DA695" s="62"/>
      <c r="DB695" s="62"/>
      <c r="DC695" s="62"/>
      <c r="DD695" s="62"/>
      <c r="DE695" s="62"/>
      <c r="DF695" s="62"/>
      <c r="DG695" s="62"/>
      <c r="DH695" s="62"/>
      <c r="DI695" s="62"/>
      <c r="DJ695" s="62"/>
      <c r="DK695" s="62"/>
      <c r="DL695" s="62"/>
      <c r="DM695" s="62"/>
      <c r="DN695" s="62"/>
      <c r="DO695" s="62"/>
      <c r="DP695" s="62"/>
      <c r="DQ695" s="62"/>
      <c r="DR695" s="62"/>
      <c r="DS695" s="62"/>
      <c r="DT695" s="62"/>
      <c r="DU695" s="62"/>
      <c r="DV695" s="62"/>
      <c r="DW695" s="62"/>
      <c r="DX695" s="62"/>
      <c r="DY695" s="62"/>
      <c r="DZ695" s="62"/>
      <c r="EA695" s="62"/>
      <c r="EB695" s="62"/>
      <c r="EC695" s="62"/>
      <c r="ED695" s="62"/>
      <c r="EE695" s="62"/>
      <c r="EF695" s="62"/>
      <c r="EG695" s="62"/>
      <c r="EH695" s="62"/>
      <c r="EI695" s="62"/>
      <c r="EJ695" s="62"/>
      <c r="EK695" s="62">
        <v>0</v>
      </c>
      <c r="EL695" s="62">
        <v>0</v>
      </c>
      <c r="EM695" s="62">
        <v>0</v>
      </c>
      <c r="EN695" s="62">
        <v>0</v>
      </c>
      <c r="EO695" s="62">
        <v>0</v>
      </c>
      <c r="EP695" s="62"/>
      <c r="EQ695" s="62"/>
      <c r="ER695" s="62"/>
      <c r="ES695" s="62"/>
      <c r="ET695" s="62"/>
      <c r="EU695" s="62"/>
      <c r="EV695" s="62"/>
      <c r="EW695" s="62"/>
      <c r="EX695" s="62"/>
      <c r="EY695" s="62"/>
      <c r="EZ695" s="62"/>
      <c r="FA695" s="62"/>
      <c r="FB695" s="62"/>
      <c r="FC695" s="62"/>
      <c r="FD695" s="62"/>
      <c r="FE695" s="62"/>
      <c r="FF695" s="62"/>
      <c r="FG695" s="62"/>
      <c r="FH695" s="62"/>
      <c r="FI695" s="62"/>
      <c r="FJ695" s="62"/>
      <c r="FK695" s="62"/>
      <c r="FL695" s="76"/>
      <c r="FM695" s="76"/>
      <c r="FN695" s="76"/>
      <c r="FO695" s="76"/>
      <c r="FP695" s="76"/>
      <c r="FQ695" s="76"/>
      <c r="FR695" s="76"/>
      <c r="FS695" s="76"/>
      <c r="FT695" s="76"/>
      <c r="FU695" s="76"/>
      <c r="FV695" s="76"/>
      <c r="FW695" s="76"/>
      <c r="FX695" s="76"/>
      <c r="FY695" s="76"/>
      <c r="FZ695" s="76"/>
      <c r="GA695" s="76"/>
      <c r="GB695" s="76"/>
      <c r="GC695" s="62"/>
      <c r="GD695" s="62"/>
      <c r="GE695" s="62"/>
      <c r="GF695" s="62"/>
      <c r="GG695" s="62"/>
      <c r="GH695" s="62"/>
      <c r="GI695" s="62"/>
      <c r="GJ695" s="62"/>
      <c r="GK695" s="62"/>
      <c r="GL695" s="62"/>
      <c r="GM695" s="62"/>
      <c r="GN695" s="62"/>
      <c r="GO695" s="62"/>
      <c r="GP695" s="62"/>
      <c r="GQ695" s="62"/>
      <c r="GR695" s="62"/>
      <c r="GS695" s="62"/>
      <c r="GT695" s="62"/>
      <c r="GU695" s="62"/>
      <c r="GV695" s="62"/>
      <c r="GW695" s="62"/>
      <c r="GX695" s="62"/>
      <c r="GY695" s="62"/>
      <c r="GZ695" s="62"/>
      <c r="HA695" s="62"/>
      <c r="HB695" s="62"/>
      <c r="HC695" s="62"/>
      <c r="HD695" s="62"/>
      <c r="HE695" s="62"/>
      <c r="HF695" s="62"/>
      <c r="HG695" s="62"/>
      <c r="HH695" s="62"/>
      <c r="HI695" s="62"/>
      <c r="HJ695" s="62"/>
      <c r="HK695" s="62"/>
      <c r="HL695" s="62"/>
      <c r="HM695" s="62"/>
      <c r="HN695" s="62"/>
      <c r="HO695" s="62"/>
      <c r="HP695" s="62"/>
      <c r="HQ695" s="62"/>
      <c r="HR695" s="62"/>
    </row>
    <row r="696" spans="32:226">
      <c r="AF696" s="2"/>
      <c r="AS696" s="62"/>
      <c r="AT696" s="62"/>
      <c r="AU696" s="62"/>
      <c r="AV696" s="62"/>
      <c r="AW696" s="62"/>
      <c r="AX696" s="62"/>
      <c r="AY696" s="62"/>
      <c r="AZ696" s="62"/>
      <c r="BA696" s="62"/>
      <c r="BB696" s="62"/>
      <c r="BC696" s="62"/>
      <c r="BD696" s="62"/>
      <c r="BE696" s="62"/>
      <c r="BF696" s="62"/>
      <c r="BG696" s="62"/>
      <c r="BH696" s="62"/>
      <c r="BI696" s="62"/>
      <c r="BJ696" s="62"/>
      <c r="BK696" s="62"/>
      <c r="BL696" s="62"/>
      <c r="BM696" s="62"/>
      <c r="BN696" s="62"/>
      <c r="BO696" s="62"/>
      <c r="BP696" s="62"/>
      <c r="BQ696" s="62"/>
      <c r="BR696" s="62"/>
      <c r="BS696" s="62"/>
      <c r="BT696" s="62"/>
      <c r="BU696" s="62"/>
      <c r="BV696" s="62"/>
      <c r="BW696" s="62"/>
      <c r="BX696" s="62"/>
      <c r="BY696" s="62"/>
      <c r="BZ696" s="62"/>
      <c r="CA696" s="62"/>
      <c r="CB696" s="62"/>
      <c r="CC696" s="62"/>
      <c r="CD696" s="62"/>
      <c r="CE696" s="62"/>
      <c r="CF696" s="62"/>
      <c r="CG696" s="62"/>
      <c r="CH696" s="62"/>
      <c r="CI696" s="62"/>
      <c r="CJ696" s="62"/>
      <c r="CK696" s="62"/>
      <c r="CL696" s="62"/>
      <c r="CM696" s="62"/>
      <c r="CN696" s="62"/>
      <c r="CO696" s="62"/>
      <c r="CP696" s="62"/>
      <c r="CQ696" s="62"/>
      <c r="CR696" s="62"/>
      <c r="CS696" s="62"/>
      <c r="CT696" s="62"/>
      <c r="CU696" s="62"/>
      <c r="CV696" s="62"/>
      <c r="CW696" s="62"/>
      <c r="CX696" s="62"/>
      <c r="CY696" s="62"/>
      <c r="CZ696" s="62"/>
      <c r="DA696" s="62"/>
      <c r="DB696" s="62"/>
      <c r="DC696" s="62"/>
      <c r="DD696" s="62"/>
      <c r="DE696" s="62"/>
      <c r="DF696" s="62"/>
      <c r="DG696" s="62"/>
      <c r="DH696" s="62"/>
      <c r="DI696" s="62"/>
      <c r="DJ696" s="62"/>
      <c r="DK696" s="62"/>
      <c r="DL696" s="62"/>
      <c r="DM696" s="62"/>
      <c r="DN696" s="62"/>
      <c r="DO696" s="62"/>
      <c r="DP696" s="62"/>
      <c r="DQ696" s="62"/>
      <c r="DR696" s="62"/>
      <c r="DS696" s="62"/>
      <c r="DT696" s="62"/>
      <c r="DU696" s="62"/>
      <c r="DV696" s="62"/>
      <c r="DW696" s="62"/>
      <c r="DX696" s="62"/>
      <c r="DY696" s="62"/>
      <c r="DZ696" s="62"/>
      <c r="EA696" s="62"/>
      <c r="EB696" s="62"/>
      <c r="EC696" s="62"/>
      <c r="ED696" s="62"/>
      <c r="EE696" s="62"/>
      <c r="EF696" s="62"/>
      <c r="EG696" s="62"/>
      <c r="EH696" s="62"/>
      <c r="EI696" s="62"/>
      <c r="EJ696" s="62"/>
      <c r="EK696" s="62">
        <v>0</v>
      </c>
      <c r="EL696" s="62">
        <v>0</v>
      </c>
      <c r="EM696" s="62">
        <v>0</v>
      </c>
      <c r="EN696" s="62">
        <v>0</v>
      </c>
      <c r="EO696" s="62">
        <v>0</v>
      </c>
      <c r="EP696" s="62"/>
      <c r="EQ696" s="62"/>
      <c r="ER696" s="62"/>
      <c r="ES696" s="62"/>
      <c r="ET696" s="62"/>
      <c r="EU696" s="62"/>
      <c r="EV696" s="62"/>
      <c r="EW696" s="62"/>
      <c r="EX696" s="62"/>
      <c r="EY696" s="62"/>
      <c r="EZ696" s="62"/>
      <c r="FA696" s="62"/>
      <c r="FB696" s="62"/>
      <c r="FC696" s="62"/>
      <c r="FD696" s="62"/>
      <c r="FE696" s="62"/>
      <c r="FF696" s="62"/>
      <c r="FG696" s="62"/>
      <c r="FH696" s="62"/>
      <c r="FI696" s="62"/>
      <c r="FJ696" s="62"/>
      <c r="FK696" s="62"/>
      <c r="FL696" s="76"/>
      <c r="FM696" s="76"/>
      <c r="FN696" s="76"/>
      <c r="FO696" s="76"/>
      <c r="FP696" s="76"/>
      <c r="FQ696" s="76"/>
      <c r="FR696" s="76"/>
      <c r="FS696" s="76"/>
      <c r="FT696" s="76"/>
      <c r="FU696" s="76"/>
      <c r="FV696" s="76"/>
      <c r="FW696" s="76"/>
      <c r="FX696" s="76"/>
      <c r="FY696" s="76"/>
      <c r="FZ696" s="76"/>
      <c r="GA696" s="76"/>
      <c r="GB696" s="76"/>
      <c r="GC696" s="62"/>
      <c r="GD696" s="62"/>
      <c r="GE696" s="62"/>
      <c r="GF696" s="62"/>
      <c r="GG696" s="62"/>
      <c r="GH696" s="62"/>
      <c r="GI696" s="62"/>
      <c r="GJ696" s="62"/>
      <c r="GK696" s="62"/>
      <c r="GL696" s="62"/>
      <c r="GM696" s="62"/>
      <c r="GN696" s="62"/>
      <c r="GO696" s="62"/>
      <c r="GP696" s="62"/>
      <c r="GQ696" s="62"/>
      <c r="GR696" s="62"/>
      <c r="GS696" s="62"/>
      <c r="GT696" s="62"/>
      <c r="GU696" s="62"/>
      <c r="GV696" s="62"/>
      <c r="GW696" s="62"/>
      <c r="GX696" s="62"/>
      <c r="GY696" s="62"/>
      <c r="GZ696" s="62"/>
      <c r="HA696" s="62"/>
      <c r="HB696" s="62"/>
      <c r="HC696" s="62"/>
      <c r="HD696" s="62"/>
      <c r="HE696" s="62"/>
      <c r="HF696" s="62"/>
      <c r="HG696" s="62"/>
      <c r="HH696" s="62"/>
      <c r="HI696" s="62"/>
      <c r="HJ696" s="62"/>
      <c r="HK696" s="62"/>
      <c r="HL696" s="62"/>
      <c r="HM696" s="62"/>
      <c r="HN696" s="62"/>
      <c r="HO696" s="62"/>
      <c r="HP696" s="62"/>
      <c r="HQ696" s="62"/>
      <c r="HR696" s="62"/>
    </row>
    <row r="697" spans="32:226">
      <c r="AF697" s="2"/>
      <c r="AS697" s="62"/>
      <c r="AT697" s="62"/>
      <c r="AU697" s="62"/>
      <c r="AV697" s="62"/>
      <c r="AW697" s="62"/>
      <c r="AX697" s="62"/>
      <c r="AY697" s="62"/>
      <c r="AZ697" s="62"/>
      <c r="BA697" s="62"/>
      <c r="BB697" s="62"/>
      <c r="BC697" s="62"/>
      <c r="BD697" s="62"/>
      <c r="BE697" s="62"/>
      <c r="BF697" s="62"/>
      <c r="BG697" s="62"/>
      <c r="BH697" s="62"/>
      <c r="BI697" s="62"/>
      <c r="BJ697" s="62"/>
      <c r="BK697" s="62"/>
      <c r="BL697" s="62"/>
      <c r="BM697" s="62"/>
      <c r="BN697" s="62"/>
      <c r="BO697" s="62"/>
      <c r="BP697" s="62"/>
      <c r="BQ697" s="62"/>
      <c r="BR697" s="62"/>
      <c r="BS697" s="62"/>
      <c r="BT697" s="62"/>
      <c r="BU697" s="62"/>
      <c r="BV697" s="62"/>
      <c r="BW697" s="62"/>
      <c r="BX697" s="62"/>
      <c r="BY697" s="62"/>
      <c r="BZ697" s="62"/>
      <c r="CA697" s="62"/>
      <c r="CB697" s="62"/>
      <c r="CC697" s="62"/>
      <c r="CD697" s="62"/>
      <c r="CE697" s="62"/>
      <c r="CF697" s="62"/>
      <c r="CG697" s="62"/>
      <c r="CH697" s="62"/>
      <c r="CI697" s="62"/>
      <c r="CJ697" s="62"/>
      <c r="CK697" s="62"/>
      <c r="CL697" s="62"/>
      <c r="CM697" s="62"/>
      <c r="CN697" s="62"/>
      <c r="CO697" s="62"/>
      <c r="CP697" s="62"/>
      <c r="CQ697" s="62"/>
      <c r="CR697" s="62"/>
      <c r="CS697" s="62"/>
      <c r="CT697" s="62"/>
      <c r="CU697" s="62"/>
      <c r="CV697" s="62"/>
      <c r="CW697" s="62"/>
      <c r="CX697" s="62"/>
      <c r="CY697" s="62"/>
      <c r="CZ697" s="62"/>
      <c r="DA697" s="62"/>
      <c r="DB697" s="62"/>
      <c r="DC697" s="62"/>
      <c r="DD697" s="62"/>
      <c r="DE697" s="62"/>
      <c r="DF697" s="62"/>
      <c r="DG697" s="62"/>
      <c r="DH697" s="62"/>
      <c r="DI697" s="62"/>
      <c r="DJ697" s="62"/>
      <c r="DK697" s="62"/>
      <c r="DL697" s="62"/>
      <c r="DM697" s="62"/>
      <c r="DN697" s="62"/>
      <c r="DO697" s="62"/>
      <c r="DP697" s="62"/>
      <c r="DQ697" s="62"/>
      <c r="DR697" s="62"/>
      <c r="DS697" s="62"/>
      <c r="DT697" s="62"/>
      <c r="DU697" s="62"/>
      <c r="DV697" s="62"/>
      <c r="DW697" s="62"/>
      <c r="DX697" s="62"/>
      <c r="DY697" s="62"/>
      <c r="DZ697" s="62"/>
      <c r="EA697" s="62"/>
      <c r="EB697" s="62"/>
      <c r="EC697" s="62"/>
      <c r="ED697" s="62"/>
      <c r="EE697" s="62"/>
      <c r="EF697" s="62"/>
      <c r="EG697" s="62"/>
      <c r="EH697" s="62"/>
      <c r="EI697" s="62"/>
      <c r="EJ697" s="62"/>
      <c r="EK697" s="62">
        <v>0</v>
      </c>
      <c r="EL697" s="62">
        <v>0</v>
      </c>
      <c r="EM697" s="62">
        <v>0</v>
      </c>
      <c r="EN697" s="62">
        <v>0</v>
      </c>
      <c r="EO697" s="62">
        <v>0</v>
      </c>
      <c r="EP697" s="62"/>
      <c r="EQ697" s="62"/>
      <c r="ER697" s="62"/>
      <c r="ES697" s="62"/>
      <c r="ET697" s="62"/>
      <c r="EU697" s="62"/>
      <c r="EV697" s="62"/>
      <c r="EW697" s="62"/>
      <c r="EX697" s="62"/>
      <c r="EY697" s="62"/>
      <c r="EZ697" s="62"/>
      <c r="FA697" s="62"/>
      <c r="FB697" s="62"/>
      <c r="FC697" s="62"/>
      <c r="FD697" s="62"/>
      <c r="FE697" s="62"/>
      <c r="FF697" s="62"/>
      <c r="FG697" s="62"/>
      <c r="FH697" s="62"/>
      <c r="FI697" s="62"/>
      <c r="FJ697" s="62"/>
      <c r="FK697" s="62"/>
      <c r="FL697" s="76"/>
      <c r="FM697" s="76"/>
      <c r="FN697" s="76"/>
      <c r="FO697" s="76"/>
      <c r="FP697" s="76"/>
      <c r="FQ697" s="76"/>
      <c r="FR697" s="76"/>
      <c r="FS697" s="76"/>
      <c r="FT697" s="76"/>
      <c r="FU697" s="76"/>
      <c r="FV697" s="76"/>
      <c r="FW697" s="76"/>
      <c r="FX697" s="76"/>
      <c r="FY697" s="76"/>
      <c r="FZ697" s="76"/>
      <c r="GA697" s="76"/>
      <c r="GB697" s="76"/>
      <c r="GC697" s="62"/>
      <c r="GD697" s="62"/>
      <c r="GE697" s="62"/>
      <c r="GF697" s="62"/>
      <c r="GG697" s="62"/>
      <c r="GH697" s="62"/>
      <c r="GI697" s="62"/>
      <c r="GJ697" s="62"/>
      <c r="GK697" s="62"/>
      <c r="GL697" s="62"/>
      <c r="GM697" s="62"/>
      <c r="GN697" s="62"/>
      <c r="GO697" s="62"/>
      <c r="GP697" s="62"/>
      <c r="GQ697" s="62"/>
      <c r="GR697" s="62"/>
      <c r="GS697" s="62"/>
      <c r="GT697" s="62"/>
      <c r="GU697" s="62"/>
      <c r="GV697" s="62"/>
      <c r="GW697" s="62"/>
      <c r="GX697" s="62"/>
      <c r="GY697" s="62"/>
      <c r="GZ697" s="62"/>
      <c r="HA697" s="62"/>
      <c r="HB697" s="62"/>
      <c r="HC697" s="62"/>
      <c r="HD697" s="62"/>
      <c r="HE697" s="62"/>
      <c r="HF697" s="62"/>
      <c r="HG697" s="62"/>
      <c r="HH697" s="62"/>
      <c r="HI697" s="62"/>
      <c r="HJ697" s="62"/>
      <c r="HK697" s="62"/>
      <c r="HL697" s="62"/>
      <c r="HM697" s="62"/>
      <c r="HN697" s="62"/>
      <c r="HO697" s="62"/>
      <c r="HP697" s="62"/>
      <c r="HQ697" s="62"/>
      <c r="HR697" s="62"/>
    </row>
    <row r="698" spans="32:226">
      <c r="AF698" s="2"/>
      <c r="AS698" s="62"/>
      <c r="AT698" s="62"/>
      <c r="AU698" s="62"/>
      <c r="AV698" s="62"/>
      <c r="AW698" s="62"/>
      <c r="AX698" s="62"/>
      <c r="AY698" s="62"/>
      <c r="AZ698" s="62"/>
      <c r="BA698" s="62"/>
      <c r="BB698" s="62"/>
      <c r="BC698" s="62"/>
      <c r="BD698" s="62"/>
      <c r="BE698" s="62"/>
      <c r="BF698" s="62"/>
      <c r="BG698" s="62"/>
      <c r="BH698" s="62"/>
      <c r="BI698" s="62"/>
      <c r="BJ698" s="62"/>
      <c r="BK698" s="62"/>
      <c r="BL698" s="62"/>
      <c r="BM698" s="62"/>
      <c r="BN698" s="62"/>
      <c r="BO698" s="62"/>
      <c r="BP698" s="62"/>
      <c r="BQ698" s="62"/>
      <c r="BR698" s="62"/>
      <c r="BS698" s="62"/>
      <c r="BT698" s="62"/>
      <c r="BU698" s="62"/>
      <c r="BV698" s="62"/>
      <c r="BW698" s="62"/>
      <c r="BX698" s="62"/>
      <c r="BY698" s="62"/>
      <c r="BZ698" s="62"/>
      <c r="CA698" s="62"/>
      <c r="CB698" s="62"/>
      <c r="CC698" s="62"/>
      <c r="CD698" s="62"/>
      <c r="CE698" s="62"/>
      <c r="CF698" s="62"/>
      <c r="CG698" s="62"/>
      <c r="CH698" s="62"/>
      <c r="CI698" s="62"/>
      <c r="CJ698" s="62"/>
      <c r="CK698" s="62"/>
      <c r="CL698" s="62"/>
      <c r="CM698" s="62"/>
      <c r="CN698" s="62"/>
      <c r="CO698" s="62"/>
      <c r="CP698" s="62"/>
      <c r="CQ698" s="62"/>
      <c r="CR698" s="62"/>
      <c r="CS698" s="62"/>
      <c r="CT698" s="62"/>
      <c r="CU698" s="62"/>
      <c r="CV698" s="62"/>
      <c r="CW698" s="62"/>
      <c r="CX698" s="62"/>
      <c r="CY698" s="62"/>
      <c r="CZ698" s="62"/>
      <c r="DA698" s="62"/>
      <c r="DB698" s="62"/>
      <c r="DC698" s="62"/>
      <c r="DD698" s="62"/>
      <c r="DE698" s="62"/>
      <c r="DF698" s="62"/>
      <c r="DG698" s="62"/>
      <c r="DH698" s="62"/>
      <c r="DI698" s="62"/>
      <c r="DJ698" s="62"/>
      <c r="DK698" s="62"/>
      <c r="DL698" s="62"/>
      <c r="DM698" s="62"/>
      <c r="DN698" s="62"/>
      <c r="DO698" s="62"/>
      <c r="DP698" s="62"/>
      <c r="DQ698" s="62"/>
      <c r="DR698" s="62"/>
      <c r="DS698" s="62"/>
      <c r="DT698" s="62"/>
      <c r="DU698" s="62"/>
      <c r="DV698" s="62"/>
      <c r="DW698" s="62"/>
      <c r="DX698" s="62"/>
      <c r="DY698" s="62"/>
      <c r="DZ698" s="62"/>
      <c r="EA698" s="62"/>
      <c r="EB698" s="62"/>
      <c r="EC698" s="62"/>
      <c r="ED698" s="62"/>
      <c r="EE698" s="62"/>
      <c r="EF698" s="62"/>
      <c r="EG698" s="62"/>
      <c r="EH698" s="62"/>
      <c r="EI698" s="62"/>
      <c r="EJ698" s="62"/>
      <c r="EK698" s="62">
        <v>0</v>
      </c>
      <c r="EL698" s="62">
        <v>0</v>
      </c>
      <c r="EM698" s="62">
        <v>0</v>
      </c>
      <c r="EN698" s="62">
        <v>0</v>
      </c>
      <c r="EO698" s="62">
        <v>0</v>
      </c>
      <c r="EP698" s="62"/>
      <c r="EQ698" s="62"/>
      <c r="ER698" s="62"/>
      <c r="ES698" s="62"/>
      <c r="ET698" s="62"/>
      <c r="EU698" s="62"/>
      <c r="EV698" s="62"/>
      <c r="EW698" s="62"/>
      <c r="EX698" s="62"/>
      <c r="EY698" s="62"/>
      <c r="EZ698" s="62"/>
      <c r="FA698" s="62"/>
      <c r="FB698" s="62"/>
      <c r="FC698" s="62"/>
      <c r="FD698" s="62"/>
      <c r="FE698" s="62"/>
      <c r="FF698" s="62"/>
      <c r="FG698" s="62"/>
      <c r="FH698" s="62"/>
      <c r="FI698" s="62"/>
      <c r="FJ698" s="62"/>
      <c r="FK698" s="62"/>
      <c r="FL698" s="76"/>
      <c r="FM698" s="76"/>
      <c r="FN698" s="76"/>
      <c r="FO698" s="76"/>
      <c r="FP698" s="76"/>
      <c r="FQ698" s="76"/>
      <c r="FR698" s="76"/>
      <c r="FS698" s="76"/>
      <c r="FT698" s="76"/>
      <c r="FU698" s="76"/>
      <c r="FV698" s="76"/>
      <c r="FW698" s="76"/>
      <c r="FX698" s="76"/>
      <c r="FY698" s="76"/>
      <c r="FZ698" s="76"/>
      <c r="GA698" s="76"/>
      <c r="GB698" s="76"/>
      <c r="GC698" s="62"/>
      <c r="GD698" s="62"/>
      <c r="GE698" s="62"/>
      <c r="GF698" s="62"/>
      <c r="GG698" s="62"/>
      <c r="GH698" s="62"/>
      <c r="GI698" s="62"/>
      <c r="GJ698" s="62"/>
      <c r="GK698" s="62"/>
      <c r="GL698" s="62"/>
      <c r="GM698" s="62"/>
      <c r="GN698" s="62"/>
      <c r="GO698" s="62"/>
      <c r="GP698" s="62"/>
      <c r="GQ698" s="62"/>
      <c r="GR698" s="62"/>
      <c r="GS698" s="62"/>
      <c r="GT698" s="62"/>
      <c r="GU698" s="62"/>
      <c r="GV698" s="62"/>
      <c r="GW698" s="62"/>
      <c r="GX698" s="62"/>
      <c r="GY698" s="62"/>
      <c r="GZ698" s="62"/>
      <c r="HA698" s="62"/>
      <c r="HB698" s="62"/>
      <c r="HC698" s="62"/>
      <c r="HD698" s="62"/>
      <c r="HE698" s="62"/>
      <c r="HF698" s="62"/>
      <c r="HG698" s="62"/>
      <c r="HH698" s="62"/>
      <c r="HI698" s="62"/>
      <c r="HJ698" s="62"/>
      <c r="HK698" s="62"/>
      <c r="HL698" s="62"/>
      <c r="HM698" s="62"/>
      <c r="HN698" s="62"/>
      <c r="HO698" s="62"/>
      <c r="HP698" s="62"/>
      <c r="HQ698" s="62"/>
      <c r="HR698" s="62"/>
    </row>
    <row r="699" spans="32:226">
      <c r="AF699" s="2"/>
      <c r="AS699" s="62"/>
      <c r="AT699" s="62"/>
      <c r="AU699" s="62"/>
      <c r="AV699" s="62"/>
      <c r="AW699" s="62"/>
      <c r="AX699" s="62"/>
      <c r="AY699" s="62"/>
      <c r="AZ699" s="62"/>
      <c r="BA699" s="62"/>
      <c r="BB699" s="62"/>
      <c r="BC699" s="62"/>
      <c r="BD699" s="62"/>
      <c r="BE699" s="62"/>
      <c r="BF699" s="62"/>
      <c r="BG699" s="62"/>
      <c r="BH699" s="62"/>
      <c r="BI699" s="62"/>
      <c r="BJ699" s="62"/>
      <c r="BK699" s="62"/>
      <c r="BL699" s="62"/>
      <c r="BM699" s="62"/>
      <c r="BN699" s="62"/>
      <c r="BO699" s="62"/>
      <c r="BP699" s="62"/>
      <c r="BQ699" s="62"/>
      <c r="BR699" s="62"/>
      <c r="BS699" s="62"/>
      <c r="BT699" s="62"/>
      <c r="BU699" s="62"/>
      <c r="BV699" s="62"/>
      <c r="BW699" s="62"/>
      <c r="BX699" s="62"/>
      <c r="BY699" s="62"/>
      <c r="BZ699" s="62"/>
      <c r="CA699" s="62"/>
      <c r="CB699" s="62"/>
      <c r="CC699" s="62"/>
      <c r="CD699" s="62"/>
      <c r="CE699" s="62"/>
      <c r="CF699" s="62"/>
      <c r="CG699" s="62"/>
      <c r="CH699" s="62"/>
      <c r="CI699" s="62"/>
      <c r="CJ699" s="62"/>
      <c r="CK699" s="62"/>
      <c r="CL699" s="62"/>
      <c r="CM699" s="62"/>
      <c r="CN699" s="62"/>
      <c r="CO699" s="62"/>
      <c r="CP699" s="62"/>
      <c r="CQ699" s="62"/>
      <c r="CR699" s="62"/>
      <c r="CS699" s="62"/>
      <c r="CT699" s="62"/>
      <c r="CU699" s="62"/>
      <c r="CV699" s="62"/>
      <c r="CW699" s="62"/>
      <c r="CX699" s="62"/>
      <c r="CY699" s="62"/>
      <c r="CZ699" s="62"/>
      <c r="DA699" s="62"/>
      <c r="DB699" s="62"/>
      <c r="DC699" s="62"/>
      <c r="DD699" s="62"/>
      <c r="DE699" s="62"/>
      <c r="DF699" s="62"/>
      <c r="DG699" s="62"/>
      <c r="DH699" s="62"/>
      <c r="DI699" s="62"/>
      <c r="DJ699" s="62"/>
      <c r="DK699" s="62"/>
      <c r="DL699" s="62"/>
      <c r="DM699" s="62"/>
      <c r="DN699" s="62"/>
      <c r="DO699" s="62"/>
      <c r="DP699" s="62"/>
      <c r="DQ699" s="62"/>
      <c r="DR699" s="62"/>
      <c r="DS699" s="62"/>
      <c r="DT699" s="62"/>
      <c r="DU699" s="62"/>
      <c r="DV699" s="62"/>
      <c r="DW699" s="62"/>
      <c r="DX699" s="62"/>
      <c r="DY699" s="62"/>
      <c r="DZ699" s="62"/>
      <c r="EA699" s="62"/>
      <c r="EB699" s="62"/>
      <c r="EC699" s="62"/>
      <c r="ED699" s="62"/>
      <c r="EE699" s="62"/>
      <c r="EF699" s="62"/>
      <c r="EG699" s="62"/>
      <c r="EH699" s="62"/>
      <c r="EI699" s="62"/>
      <c r="EJ699" s="62"/>
      <c r="EK699" s="62">
        <v>0</v>
      </c>
      <c r="EL699" s="62">
        <v>0</v>
      </c>
      <c r="EM699" s="62">
        <v>0</v>
      </c>
      <c r="EN699" s="62">
        <v>0</v>
      </c>
      <c r="EO699" s="62">
        <v>0</v>
      </c>
      <c r="EP699" s="62"/>
      <c r="EQ699" s="62"/>
      <c r="ER699" s="62"/>
      <c r="ES699" s="62"/>
      <c r="ET699" s="62"/>
      <c r="EU699" s="62"/>
      <c r="EV699" s="62"/>
      <c r="EW699" s="62"/>
      <c r="EX699" s="62"/>
      <c r="EY699" s="62"/>
      <c r="EZ699" s="62"/>
      <c r="FA699" s="62"/>
      <c r="FB699" s="62"/>
      <c r="FC699" s="62"/>
      <c r="FD699" s="62"/>
      <c r="FE699" s="62"/>
      <c r="FF699" s="62"/>
      <c r="FG699" s="62"/>
      <c r="FH699" s="62"/>
      <c r="FI699" s="62"/>
      <c r="FJ699" s="62"/>
      <c r="FK699" s="62"/>
      <c r="FL699" s="76"/>
      <c r="FM699" s="76"/>
      <c r="FN699" s="76"/>
      <c r="FO699" s="76"/>
      <c r="FP699" s="76"/>
      <c r="FQ699" s="76"/>
      <c r="FR699" s="76"/>
      <c r="FS699" s="76"/>
      <c r="FT699" s="76"/>
      <c r="FU699" s="76"/>
      <c r="FV699" s="76"/>
      <c r="FW699" s="76"/>
      <c r="FX699" s="76"/>
      <c r="FY699" s="76"/>
      <c r="FZ699" s="76"/>
      <c r="GA699" s="76"/>
      <c r="GB699" s="76"/>
      <c r="GC699" s="62"/>
      <c r="GD699" s="62"/>
      <c r="GE699" s="62"/>
      <c r="GF699" s="62"/>
      <c r="GG699" s="62"/>
      <c r="GH699" s="62"/>
      <c r="GI699" s="62"/>
      <c r="GJ699" s="62"/>
      <c r="GK699" s="62"/>
      <c r="GL699" s="62"/>
      <c r="GM699" s="62"/>
      <c r="GN699" s="62"/>
      <c r="GO699" s="62"/>
      <c r="GP699" s="62"/>
      <c r="GQ699" s="62"/>
      <c r="GR699" s="62"/>
      <c r="GS699" s="62"/>
      <c r="GT699" s="62"/>
      <c r="GU699" s="62"/>
      <c r="GV699" s="62"/>
      <c r="GW699" s="62"/>
      <c r="GX699" s="62"/>
      <c r="GY699" s="62"/>
      <c r="GZ699" s="62"/>
      <c r="HA699" s="62"/>
      <c r="HB699" s="62"/>
      <c r="HC699" s="62"/>
      <c r="HD699" s="62"/>
      <c r="HE699" s="62"/>
      <c r="HF699" s="62"/>
      <c r="HG699" s="62"/>
      <c r="HH699" s="62"/>
      <c r="HI699" s="62"/>
      <c r="HJ699" s="62"/>
      <c r="HK699" s="62"/>
      <c r="HL699" s="62"/>
      <c r="HM699" s="62"/>
      <c r="HN699" s="62"/>
      <c r="HO699" s="62"/>
      <c r="HP699" s="62"/>
      <c r="HQ699" s="62"/>
      <c r="HR699" s="62"/>
    </row>
    <row r="700" spans="32:226">
      <c r="AF700" s="2"/>
      <c r="AS700" s="62"/>
      <c r="AT700" s="62"/>
      <c r="AU700" s="62"/>
      <c r="AV700" s="62"/>
      <c r="AW700" s="62"/>
      <c r="AX700" s="62"/>
      <c r="AY700" s="62"/>
      <c r="AZ700" s="62"/>
      <c r="BA700" s="62"/>
      <c r="BB700" s="62"/>
      <c r="BC700" s="62"/>
      <c r="BD700" s="62"/>
      <c r="BE700" s="62"/>
      <c r="BF700" s="62"/>
      <c r="BG700" s="62"/>
      <c r="BH700" s="62"/>
      <c r="BI700" s="62"/>
      <c r="BJ700" s="62"/>
      <c r="BK700" s="62"/>
      <c r="BL700" s="62"/>
      <c r="BM700" s="62"/>
      <c r="BN700" s="62"/>
      <c r="BO700" s="62"/>
      <c r="BP700" s="62"/>
      <c r="BQ700" s="62"/>
      <c r="BR700" s="62"/>
      <c r="BS700" s="62"/>
      <c r="BT700" s="62"/>
      <c r="BU700" s="62"/>
      <c r="BV700" s="62"/>
      <c r="BW700" s="62"/>
      <c r="BX700" s="62"/>
      <c r="BY700" s="62"/>
      <c r="BZ700" s="62"/>
      <c r="CA700" s="62"/>
      <c r="CB700" s="62"/>
      <c r="CC700" s="62"/>
      <c r="CD700" s="62"/>
      <c r="CE700" s="62"/>
      <c r="CF700" s="62"/>
      <c r="CG700" s="62"/>
      <c r="CH700" s="62"/>
      <c r="CI700" s="62"/>
      <c r="CJ700" s="62"/>
      <c r="CK700" s="62"/>
      <c r="CL700" s="62"/>
      <c r="CM700" s="62"/>
      <c r="CN700" s="62"/>
      <c r="CO700" s="62"/>
      <c r="CP700" s="62"/>
      <c r="CQ700" s="62"/>
      <c r="CR700" s="62"/>
      <c r="CS700" s="62"/>
      <c r="CT700" s="62"/>
      <c r="CU700" s="62"/>
      <c r="CV700" s="62"/>
      <c r="CW700" s="62"/>
      <c r="CX700" s="62"/>
      <c r="CY700" s="62"/>
      <c r="CZ700" s="62"/>
      <c r="DA700" s="62"/>
      <c r="DB700" s="62"/>
      <c r="DC700" s="62"/>
      <c r="DD700" s="62"/>
      <c r="DE700" s="62"/>
      <c r="DF700" s="62"/>
      <c r="DG700" s="62"/>
      <c r="DH700" s="62"/>
      <c r="DI700" s="62"/>
      <c r="DJ700" s="62"/>
      <c r="DK700" s="62"/>
      <c r="DL700" s="62"/>
      <c r="DM700" s="62"/>
      <c r="DN700" s="62"/>
      <c r="DO700" s="62"/>
      <c r="DP700" s="62"/>
      <c r="DQ700" s="62"/>
      <c r="DR700" s="62"/>
      <c r="DS700" s="62"/>
      <c r="DT700" s="62"/>
      <c r="DU700" s="62"/>
      <c r="DV700" s="62"/>
      <c r="DW700" s="62"/>
      <c r="DX700" s="62"/>
      <c r="DY700" s="62"/>
      <c r="DZ700" s="62"/>
      <c r="EA700" s="62"/>
      <c r="EB700" s="62"/>
      <c r="EC700" s="62"/>
      <c r="ED700" s="62"/>
      <c r="EE700" s="62"/>
      <c r="EF700" s="62"/>
      <c r="EG700" s="62"/>
      <c r="EH700" s="62"/>
      <c r="EI700" s="62"/>
      <c r="EJ700" s="62"/>
      <c r="EK700" s="62">
        <v>0</v>
      </c>
      <c r="EL700" s="62">
        <v>0</v>
      </c>
      <c r="EM700" s="62">
        <v>0</v>
      </c>
      <c r="EN700" s="62">
        <v>0</v>
      </c>
      <c r="EO700" s="62">
        <v>0</v>
      </c>
      <c r="EP700" s="62"/>
      <c r="EQ700" s="62"/>
      <c r="ER700" s="62"/>
      <c r="ES700" s="62"/>
      <c r="ET700" s="62"/>
      <c r="EU700" s="62"/>
      <c r="EV700" s="62"/>
      <c r="EW700" s="62"/>
      <c r="EX700" s="62"/>
      <c r="EY700" s="62"/>
      <c r="EZ700" s="62"/>
      <c r="FA700" s="62"/>
      <c r="FB700" s="62"/>
      <c r="FC700" s="62"/>
      <c r="FD700" s="62"/>
      <c r="FE700" s="62"/>
      <c r="FF700" s="62"/>
      <c r="FG700" s="62"/>
      <c r="FH700" s="62"/>
      <c r="FI700" s="62"/>
      <c r="FJ700" s="62"/>
      <c r="FK700" s="62"/>
      <c r="FL700" s="76"/>
      <c r="FM700" s="76"/>
      <c r="FN700" s="76"/>
      <c r="FO700" s="76"/>
      <c r="FP700" s="76"/>
      <c r="FQ700" s="76"/>
      <c r="FR700" s="76"/>
      <c r="FS700" s="76"/>
      <c r="FT700" s="76"/>
      <c r="FU700" s="76"/>
      <c r="FV700" s="76"/>
      <c r="FW700" s="76"/>
      <c r="FX700" s="76"/>
      <c r="FY700" s="76"/>
      <c r="FZ700" s="76"/>
      <c r="GA700" s="76"/>
      <c r="GB700" s="76"/>
      <c r="GC700" s="62"/>
      <c r="GD700" s="62"/>
      <c r="GE700" s="62"/>
      <c r="GF700" s="62"/>
      <c r="GG700" s="62"/>
      <c r="GH700" s="62"/>
      <c r="GI700" s="62"/>
      <c r="GJ700" s="62"/>
      <c r="GK700" s="62"/>
      <c r="GL700" s="62"/>
      <c r="GM700" s="62"/>
      <c r="GN700" s="62"/>
      <c r="GO700" s="62"/>
      <c r="GP700" s="62"/>
      <c r="GQ700" s="62"/>
      <c r="GR700" s="62"/>
      <c r="GS700" s="62"/>
      <c r="GT700" s="62"/>
      <c r="GU700" s="62"/>
      <c r="GV700" s="62"/>
      <c r="GW700" s="62"/>
      <c r="GX700" s="62"/>
      <c r="GY700" s="62"/>
      <c r="GZ700" s="62"/>
      <c r="HA700" s="62"/>
      <c r="HB700" s="62"/>
      <c r="HC700" s="62"/>
      <c r="HD700" s="62"/>
      <c r="HE700" s="62"/>
      <c r="HF700" s="62"/>
      <c r="HG700" s="62"/>
      <c r="HH700" s="62"/>
      <c r="HI700" s="62"/>
      <c r="HJ700" s="62"/>
      <c r="HK700" s="62"/>
      <c r="HL700" s="62"/>
      <c r="HM700" s="62"/>
      <c r="HN700" s="62"/>
      <c r="HO700" s="62"/>
      <c r="HP700" s="62"/>
      <c r="HQ700" s="62"/>
      <c r="HR700" s="62"/>
    </row>
    <row r="701" spans="32:226">
      <c r="AF701" s="2"/>
      <c r="AS701" s="62"/>
      <c r="AT701" s="62"/>
      <c r="AU701" s="62"/>
      <c r="AV701" s="62"/>
      <c r="AW701" s="62"/>
      <c r="AX701" s="62"/>
      <c r="AY701" s="62"/>
      <c r="AZ701" s="62"/>
      <c r="BA701" s="62"/>
      <c r="BB701" s="62"/>
      <c r="BC701" s="62"/>
      <c r="BD701" s="62"/>
      <c r="BE701" s="62"/>
      <c r="BF701" s="62"/>
      <c r="BG701" s="62"/>
      <c r="BH701" s="62"/>
      <c r="BI701" s="62"/>
      <c r="BJ701" s="62"/>
      <c r="BK701" s="62"/>
      <c r="BL701" s="62"/>
      <c r="BM701" s="62"/>
      <c r="BN701" s="62"/>
      <c r="BO701" s="62"/>
      <c r="BP701" s="62"/>
      <c r="BQ701" s="62"/>
      <c r="BR701" s="62"/>
      <c r="BS701" s="62"/>
      <c r="BT701" s="62"/>
      <c r="BU701" s="62"/>
      <c r="BV701" s="62"/>
      <c r="BW701" s="62"/>
      <c r="BX701" s="62"/>
      <c r="BY701" s="62"/>
      <c r="BZ701" s="62"/>
      <c r="CA701" s="62"/>
      <c r="CB701" s="62"/>
      <c r="CC701" s="62"/>
      <c r="CD701" s="62"/>
      <c r="CE701" s="62"/>
      <c r="CF701" s="62"/>
      <c r="CG701" s="62"/>
      <c r="CH701" s="62"/>
      <c r="CI701" s="62"/>
      <c r="CJ701" s="62"/>
      <c r="CK701" s="62"/>
      <c r="CL701" s="62"/>
      <c r="CM701" s="62"/>
      <c r="CN701" s="62"/>
      <c r="CO701" s="62"/>
      <c r="CP701" s="62"/>
      <c r="CQ701" s="62"/>
      <c r="CR701" s="62"/>
      <c r="CS701" s="62"/>
      <c r="CT701" s="62"/>
      <c r="CU701" s="62"/>
      <c r="CV701" s="62"/>
      <c r="CW701" s="62"/>
      <c r="CX701" s="62"/>
      <c r="CY701" s="62"/>
      <c r="CZ701" s="62"/>
      <c r="DA701" s="62"/>
      <c r="DB701" s="62"/>
      <c r="DC701" s="62"/>
      <c r="DD701" s="62"/>
      <c r="DE701" s="62"/>
      <c r="DF701" s="62"/>
      <c r="DG701" s="62"/>
      <c r="DH701" s="62"/>
      <c r="DI701" s="62"/>
      <c r="DJ701" s="62"/>
      <c r="DK701" s="62"/>
      <c r="DL701" s="62"/>
      <c r="DM701" s="62"/>
      <c r="DN701" s="62"/>
      <c r="DO701" s="62"/>
      <c r="DP701" s="62"/>
      <c r="DQ701" s="62"/>
      <c r="DR701" s="62"/>
      <c r="DS701" s="62"/>
      <c r="DT701" s="62"/>
      <c r="DU701" s="62"/>
      <c r="DV701" s="62"/>
      <c r="DW701" s="62"/>
      <c r="DX701" s="62"/>
      <c r="DY701" s="62"/>
      <c r="DZ701" s="62"/>
      <c r="EA701" s="62"/>
      <c r="EB701" s="62"/>
      <c r="EC701" s="62"/>
      <c r="ED701" s="62"/>
      <c r="EE701" s="62"/>
      <c r="EF701" s="62"/>
      <c r="EG701" s="62"/>
      <c r="EH701" s="62"/>
      <c r="EI701" s="62"/>
      <c r="EJ701" s="62"/>
      <c r="EK701" s="62">
        <v>0</v>
      </c>
      <c r="EL701" s="62">
        <v>0</v>
      </c>
      <c r="EM701" s="62">
        <v>0</v>
      </c>
      <c r="EN701" s="62">
        <v>0</v>
      </c>
      <c r="EO701" s="62">
        <v>0</v>
      </c>
      <c r="EP701" s="62"/>
      <c r="EQ701" s="62"/>
      <c r="ER701" s="62"/>
      <c r="ES701" s="62"/>
      <c r="ET701" s="62"/>
      <c r="EU701" s="62"/>
      <c r="EV701" s="62"/>
      <c r="EW701" s="62"/>
      <c r="EX701" s="62"/>
      <c r="EY701" s="62"/>
      <c r="EZ701" s="62"/>
      <c r="FA701" s="62"/>
      <c r="FB701" s="62"/>
      <c r="FC701" s="62"/>
      <c r="FD701" s="62"/>
      <c r="FE701" s="62"/>
      <c r="FF701" s="62"/>
      <c r="FG701" s="62"/>
      <c r="FH701" s="62"/>
      <c r="FI701" s="62"/>
      <c r="FJ701" s="62"/>
      <c r="FK701" s="62"/>
      <c r="FL701" s="76"/>
      <c r="FM701" s="76"/>
      <c r="FN701" s="76"/>
      <c r="FO701" s="76"/>
      <c r="FP701" s="76"/>
      <c r="FQ701" s="76"/>
      <c r="FR701" s="76"/>
      <c r="FS701" s="76"/>
      <c r="FT701" s="76"/>
      <c r="FU701" s="76"/>
      <c r="FV701" s="76"/>
      <c r="FW701" s="76"/>
      <c r="FX701" s="76"/>
      <c r="FY701" s="76"/>
      <c r="FZ701" s="76"/>
      <c r="GA701" s="76"/>
      <c r="GB701" s="76"/>
      <c r="GC701" s="62"/>
      <c r="GD701" s="62"/>
      <c r="GE701" s="62"/>
      <c r="GF701" s="62"/>
      <c r="GG701" s="62"/>
      <c r="GH701" s="62"/>
      <c r="GI701" s="62"/>
      <c r="GJ701" s="62"/>
      <c r="GK701" s="62"/>
      <c r="GL701" s="62"/>
      <c r="GM701" s="62"/>
      <c r="GN701" s="62"/>
      <c r="GO701" s="62"/>
      <c r="GP701" s="62"/>
      <c r="GQ701" s="62"/>
      <c r="GR701" s="62"/>
      <c r="GS701" s="62"/>
      <c r="GT701" s="62"/>
      <c r="GU701" s="62"/>
      <c r="GV701" s="62"/>
      <c r="GW701" s="62"/>
      <c r="GX701" s="62"/>
      <c r="GY701" s="62"/>
      <c r="GZ701" s="62"/>
      <c r="HA701" s="62"/>
      <c r="HB701" s="62"/>
      <c r="HC701" s="62"/>
      <c r="HD701" s="62"/>
      <c r="HE701" s="62"/>
      <c r="HF701" s="62"/>
      <c r="HG701" s="62"/>
      <c r="HH701" s="62"/>
      <c r="HI701" s="62"/>
      <c r="HJ701" s="62"/>
      <c r="HK701" s="62"/>
      <c r="HL701" s="62"/>
      <c r="HM701" s="62"/>
      <c r="HN701" s="62"/>
      <c r="HO701" s="62"/>
      <c r="HP701" s="62"/>
      <c r="HQ701" s="62"/>
      <c r="HR701" s="62"/>
    </row>
    <row r="702" spans="32:226">
      <c r="AF702" s="2"/>
      <c r="AS702" s="62"/>
      <c r="AT702" s="62"/>
      <c r="AU702" s="62"/>
      <c r="AV702" s="62"/>
      <c r="AW702" s="62"/>
      <c r="AX702" s="62"/>
      <c r="AY702" s="62"/>
      <c r="AZ702" s="62"/>
      <c r="BA702" s="62"/>
      <c r="BB702" s="62"/>
      <c r="BC702" s="62"/>
      <c r="BD702" s="62"/>
      <c r="BE702" s="62"/>
      <c r="BF702" s="62"/>
      <c r="BG702" s="62"/>
      <c r="BH702" s="62"/>
      <c r="BI702" s="62"/>
      <c r="BJ702" s="62"/>
      <c r="BK702" s="62"/>
      <c r="BL702" s="62"/>
      <c r="BM702" s="62"/>
      <c r="BN702" s="62"/>
      <c r="BO702" s="62"/>
      <c r="BP702" s="62"/>
      <c r="BQ702" s="62"/>
      <c r="BR702" s="62"/>
      <c r="BS702" s="62"/>
      <c r="BT702" s="62"/>
      <c r="BU702" s="62"/>
      <c r="BV702" s="62"/>
      <c r="BW702" s="62"/>
      <c r="BX702" s="62"/>
      <c r="BY702" s="62"/>
      <c r="BZ702" s="62"/>
      <c r="CA702" s="62"/>
      <c r="CB702" s="62"/>
      <c r="CC702" s="62"/>
      <c r="CD702" s="62"/>
      <c r="CE702" s="62"/>
      <c r="CF702" s="62"/>
      <c r="CG702" s="62"/>
      <c r="CH702" s="62"/>
      <c r="CI702" s="62"/>
      <c r="CJ702" s="62"/>
      <c r="CK702" s="62"/>
      <c r="CL702" s="62"/>
      <c r="CM702" s="62"/>
      <c r="CN702" s="62"/>
      <c r="CO702" s="62"/>
      <c r="CP702" s="62"/>
      <c r="CQ702" s="62"/>
      <c r="CR702" s="62"/>
      <c r="CS702" s="62"/>
      <c r="CT702" s="62"/>
      <c r="CU702" s="62"/>
      <c r="CV702" s="62"/>
      <c r="CW702" s="62"/>
      <c r="CX702" s="62"/>
      <c r="CY702" s="62"/>
      <c r="CZ702" s="62"/>
      <c r="DA702" s="62"/>
      <c r="DB702" s="62"/>
      <c r="DC702" s="62"/>
      <c r="DD702" s="62"/>
      <c r="DE702" s="62"/>
      <c r="DF702" s="62"/>
      <c r="DG702" s="62"/>
      <c r="DH702" s="62"/>
      <c r="DI702" s="62"/>
      <c r="DJ702" s="62"/>
      <c r="DK702" s="62"/>
      <c r="DL702" s="62"/>
      <c r="DM702" s="62"/>
      <c r="DN702" s="62"/>
      <c r="DO702" s="62"/>
      <c r="DP702" s="62"/>
      <c r="DQ702" s="62"/>
      <c r="DR702" s="62"/>
      <c r="DS702" s="62"/>
      <c r="DT702" s="62"/>
      <c r="DU702" s="62"/>
      <c r="DV702" s="62"/>
      <c r="DW702" s="62"/>
      <c r="DX702" s="62"/>
      <c r="DY702" s="62"/>
      <c r="DZ702" s="62"/>
      <c r="EA702" s="62"/>
      <c r="EB702" s="62"/>
      <c r="EC702" s="62"/>
      <c r="ED702" s="62"/>
      <c r="EE702" s="62"/>
      <c r="EF702" s="62"/>
      <c r="EG702" s="62"/>
      <c r="EH702" s="62"/>
      <c r="EI702" s="62"/>
      <c r="EJ702" s="62"/>
      <c r="EK702" s="62">
        <v>0</v>
      </c>
      <c r="EL702" s="62">
        <v>0</v>
      </c>
      <c r="EM702" s="62">
        <v>0</v>
      </c>
      <c r="EN702" s="62">
        <v>0</v>
      </c>
      <c r="EO702" s="62">
        <v>0</v>
      </c>
      <c r="EP702" s="62"/>
      <c r="EQ702" s="62"/>
      <c r="ER702" s="62"/>
      <c r="ES702" s="62"/>
      <c r="ET702" s="62"/>
      <c r="EU702" s="62"/>
      <c r="EV702" s="62"/>
      <c r="EW702" s="62"/>
      <c r="EX702" s="62"/>
      <c r="EY702" s="62"/>
      <c r="EZ702" s="62"/>
      <c r="FA702" s="62"/>
      <c r="FB702" s="62"/>
      <c r="FC702" s="62"/>
      <c r="FD702" s="62"/>
      <c r="FE702" s="62"/>
      <c r="FF702" s="62"/>
      <c r="FG702" s="62"/>
      <c r="FH702" s="62"/>
      <c r="FI702" s="62"/>
      <c r="FJ702" s="62"/>
      <c r="FK702" s="62"/>
      <c r="FL702" s="76"/>
      <c r="FM702" s="76"/>
      <c r="FN702" s="76"/>
      <c r="FO702" s="76"/>
      <c r="FP702" s="76"/>
      <c r="FQ702" s="76"/>
      <c r="FR702" s="76"/>
      <c r="FS702" s="76"/>
      <c r="FT702" s="76"/>
      <c r="FU702" s="76"/>
      <c r="FV702" s="76"/>
      <c r="FW702" s="76"/>
      <c r="FX702" s="76"/>
      <c r="FY702" s="76"/>
      <c r="FZ702" s="76"/>
      <c r="GA702" s="76"/>
      <c r="GB702" s="76"/>
      <c r="GC702" s="62"/>
      <c r="GD702" s="62"/>
      <c r="GE702" s="62"/>
      <c r="GF702" s="62"/>
      <c r="GG702" s="62"/>
      <c r="GH702" s="62"/>
      <c r="GI702" s="62"/>
      <c r="GJ702" s="62"/>
      <c r="GK702" s="62"/>
      <c r="GL702" s="62"/>
      <c r="GM702" s="62"/>
      <c r="GN702" s="62"/>
      <c r="GO702" s="62"/>
      <c r="GP702" s="62"/>
      <c r="GQ702" s="62"/>
      <c r="GR702" s="62"/>
      <c r="GS702" s="62"/>
      <c r="GT702" s="62"/>
      <c r="GU702" s="62"/>
      <c r="GV702" s="62"/>
      <c r="GW702" s="62"/>
      <c r="GX702" s="62"/>
      <c r="GY702" s="62"/>
      <c r="GZ702" s="62"/>
      <c r="HA702" s="62"/>
      <c r="HB702" s="62"/>
      <c r="HC702" s="62"/>
      <c r="HD702" s="62"/>
      <c r="HE702" s="62"/>
      <c r="HF702" s="62"/>
      <c r="HG702" s="62"/>
      <c r="HH702" s="62"/>
      <c r="HI702" s="62"/>
      <c r="HJ702" s="62"/>
      <c r="HK702" s="62"/>
      <c r="HL702" s="62"/>
      <c r="HM702" s="62"/>
      <c r="HN702" s="62"/>
      <c r="HO702" s="62"/>
      <c r="HP702" s="62"/>
      <c r="HQ702" s="62"/>
      <c r="HR702" s="62"/>
    </row>
    <row r="703" spans="32:226">
      <c r="AF703" s="2"/>
      <c r="AS703" s="62"/>
      <c r="AT703" s="62"/>
      <c r="AU703" s="62"/>
      <c r="AV703" s="62"/>
      <c r="AW703" s="62"/>
      <c r="AX703" s="62"/>
      <c r="AY703" s="62"/>
      <c r="AZ703" s="62"/>
      <c r="BA703" s="62"/>
      <c r="BB703" s="62"/>
      <c r="BC703" s="62"/>
      <c r="BD703" s="62"/>
      <c r="BE703" s="62"/>
      <c r="BF703" s="62"/>
      <c r="BG703" s="62"/>
      <c r="BH703" s="62"/>
      <c r="BI703" s="62"/>
      <c r="BJ703" s="62"/>
      <c r="BK703" s="62"/>
      <c r="BL703" s="62"/>
      <c r="BM703" s="62"/>
      <c r="BN703" s="62"/>
      <c r="BO703" s="62"/>
      <c r="BP703" s="62"/>
      <c r="BQ703" s="62"/>
      <c r="BR703" s="62"/>
      <c r="BS703" s="62"/>
      <c r="BT703" s="62"/>
      <c r="BU703" s="62"/>
      <c r="BV703" s="62"/>
      <c r="BW703" s="62"/>
      <c r="BX703" s="62"/>
      <c r="BY703" s="62"/>
      <c r="BZ703" s="62"/>
      <c r="CA703" s="62"/>
      <c r="CB703" s="62"/>
      <c r="CC703" s="62"/>
      <c r="CD703" s="62"/>
      <c r="CE703" s="62"/>
      <c r="CF703" s="62"/>
      <c r="CG703" s="62"/>
      <c r="CH703" s="62"/>
      <c r="CI703" s="62"/>
      <c r="CJ703" s="62"/>
      <c r="CK703" s="62"/>
      <c r="CL703" s="62"/>
      <c r="CM703" s="62"/>
      <c r="CN703" s="62"/>
      <c r="CO703" s="62"/>
      <c r="CP703" s="62"/>
      <c r="CQ703" s="62"/>
      <c r="CR703" s="62"/>
      <c r="CS703" s="62"/>
      <c r="CT703" s="62"/>
      <c r="CU703" s="62"/>
      <c r="CV703" s="62"/>
      <c r="CW703" s="62"/>
      <c r="CX703" s="62"/>
      <c r="CY703" s="62"/>
      <c r="CZ703" s="62"/>
      <c r="DA703" s="62"/>
      <c r="DB703" s="62"/>
      <c r="DC703" s="62"/>
      <c r="DD703" s="62"/>
      <c r="DE703" s="62"/>
      <c r="DF703" s="62"/>
      <c r="DG703" s="62"/>
      <c r="DH703" s="62"/>
      <c r="DI703" s="62"/>
      <c r="DJ703" s="62"/>
      <c r="DK703" s="62"/>
      <c r="DL703" s="62"/>
      <c r="DM703" s="62"/>
      <c r="DN703" s="62"/>
      <c r="DO703" s="62"/>
      <c r="DP703" s="62"/>
      <c r="DQ703" s="62"/>
      <c r="DR703" s="62"/>
      <c r="DS703" s="62"/>
      <c r="DT703" s="62"/>
      <c r="DU703" s="62"/>
      <c r="DV703" s="62"/>
      <c r="DW703" s="62"/>
      <c r="DX703" s="62"/>
      <c r="DY703" s="62"/>
      <c r="DZ703" s="62"/>
      <c r="EA703" s="62"/>
      <c r="EB703" s="62"/>
      <c r="EC703" s="62"/>
      <c r="ED703" s="62"/>
      <c r="EE703" s="62"/>
      <c r="EF703" s="62"/>
      <c r="EG703" s="62"/>
      <c r="EH703" s="62"/>
      <c r="EI703" s="62"/>
      <c r="EJ703" s="62"/>
      <c r="EK703" s="62">
        <v>0</v>
      </c>
      <c r="EL703" s="62">
        <v>0</v>
      </c>
      <c r="EM703" s="62">
        <v>0</v>
      </c>
      <c r="EN703" s="62">
        <v>0</v>
      </c>
      <c r="EO703" s="62">
        <v>0</v>
      </c>
      <c r="EP703" s="62"/>
      <c r="EQ703" s="62"/>
      <c r="ER703" s="62"/>
      <c r="ES703" s="62"/>
      <c r="ET703" s="62"/>
      <c r="EU703" s="62"/>
      <c r="EV703" s="62"/>
      <c r="EW703" s="62"/>
      <c r="EX703" s="62"/>
      <c r="EY703" s="62"/>
      <c r="EZ703" s="62"/>
      <c r="FA703" s="62"/>
      <c r="FB703" s="62"/>
      <c r="FC703" s="62"/>
      <c r="FD703" s="62"/>
      <c r="FE703" s="62"/>
      <c r="FF703" s="62"/>
      <c r="FG703" s="62"/>
      <c r="FH703" s="62"/>
      <c r="FI703" s="62"/>
      <c r="FJ703" s="62"/>
      <c r="FK703" s="62"/>
      <c r="FL703" s="76"/>
      <c r="FM703" s="76"/>
      <c r="FN703" s="76"/>
      <c r="FO703" s="76"/>
      <c r="FP703" s="76"/>
      <c r="FQ703" s="76"/>
      <c r="FR703" s="76"/>
      <c r="FS703" s="76"/>
      <c r="FT703" s="76"/>
      <c r="FU703" s="76"/>
      <c r="FV703" s="76"/>
      <c r="FW703" s="76"/>
      <c r="FX703" s="76"/>
      <c r="FY703" s="76"/>
      <c r="FZ703" s="76"/>
      <c r="GA703" s="76"/>
      <c r="GB703" s="76"/>
      <c r="GC703" s="62"/>
      <c r="GD703" s="62"/>
      <c r="GE703" s="62"/>
      <c r="GF703" s="62"/>
      <c r="GG703" s="62"/>
      <c r="GH703" s="62"/>
      <c r="GI703" s="62"/>
      <c r="GJ703" s="62"/>
      <c r="GK703" s="62"/>
      <c r="GL703" s="62"/>
      <c r="GM703" s="62"/>
      <c r="GN703" s="62"/>
      <c r="GO703" s="62"/>
      <c r="GP703" s="62"/>
      <c r="GQ703" s="62"/>
      <c r="GR703" s="62"/>
      <c r="GS703" s="62"/>
      <c r="GT703" s="62"/>
      <c r="GU703" s="62"/>
      <c r="GV703" s="62"/>
      <c r="GW703" s="62"/>
      <c r="GX703" s="62"/>
      <c r="GY703" s="62"/>
      <c r="GZ703" s="62"/>
      <c r="HA703" s="62"/>
      <c r="HB703" s="62"/>
      <c r="HC703" s="62"/>
      <c r="HD703" s="62"/>
      <c r="HE703" s="62"/>
      <c r="HF703" s="62"/>
      <c r="HG703" s="62"/>
      <c r="HH703" s="62"/>
      <c r="HI703" s="62"/>
      <c r="HJ703" s="62"/>
      <c r="HK703" s="62"/>
      <c r="HL703" s="62"/>
      <c r="HM703" s="62"/>
      <c r="HN703" s="62"/>
      <c r="HO703" s="62"/>
      <c r="HP703" s="62"/>
      <c r="HQ703" s="62"/>
      <c r="HR703" s="62"/>
    </row>
    <row r="704" spans="32:226">
      <c r="AF704" s="2"/>
      <c r="AS704" s="62"/>
      <c r="AT704" s="62"/>
      <c r="AU704" s="62"/>
      <c r="AV704" s="62"/>
      <c r="AW704" s="62"/>
      <c r="AX704" s="62"/>
      <c r="AY704" s="62"/>
      <c r="AZ704" s="62"/>
      <c r="BA704" s="62"/>
      <c r="BB704" s="62"/>
      <c r="BC704" s="62"/>
      <c r="BD704" s="62"/>
      <c r="BE704" s="62"/>
      <c r="BF704" s="62"/>
      <c r="BG704" s="62"/>
      <c r="BH704" s="62"/>
      <c r="BI704" s="62"/>
      <c r="BJ704" s="62"/>
      <c r="BK704" s="62"/>
      <c r="BL704" s="62"/>
      <c r="BM704" s="62"/>
      <c r="BN704" s="62"/>
      <c r="BO704" s="62"/>
      <c r="BP704" s="62"/>
      <c r="BQ704" s="62"/>
      <c r="BR704" s="62"/>
      <c r="BS704" s="62"/>
      <c r="BT704" s="62"/>
      <c r="BU704" s="62"/>
      <c r="BV704" s="62"/>
      <c r="BW704" s="62"/>
      <c r="BX704" s="62"/>
      <c r="BY704" s="62"/>
      <c r="BZ704" s="62"/>
      <c r="CA704" s="62"/>
      <c r="CB704" s="62"/>
      <c r="CC704" s="62"/>
      <c r="CD704" s="62"/>
      <c r="CE704" s="62"/>
      <c r="CF704" s="62"/>
      <c r="CG704" s="62"/>
      <c r="CH704" s="62"/>
      <c r="CI704" s="62"/>
      <c r="CJ704" s="62"/>
      <c r="CK704" s="62"/>
      <c r="CL704" s="62"/>
      <c r="CM704" s="62"/>
      <c r="CN704" s="62"/>
      <c r="CO704" s="62"/>
      <c r="CP704" s="62"/>
      <c r="CQ704" s="62"/>
      <c r="CR704" s="62"/>
      <c r="CS704" s="62"/>
      <c r="CT704" s="62"/>
      <c r="CU704" s="62"/>
      <c r="CV704" s="62"/>
      <c r="CW704" s="62"/>
      <c r="CX704" s="62"/>
      <c r="CY704" s="62"/>
      <c r="CZ704" s="62"/>
      <c r="DA704" s="62"/>
      <c r="DB704" s="62"/>
      <c r="DC704" s="62"/>
      <c r="DD704" s="62"/>
      <c r="DE704" s="62"/>
      <c r="DF704" s="62"/>
      <c r="DG704" s="62"/>
      <c r="DH704" s="62"/>
      <c r="DI704" s="62"/>
      <c r="DJ704" s="62"/>
      <c r="DK704" s="62"/>
      <c r="DL704" s="62"/>
      <c r="DM704" s="62"/>
      <c r="DN704" s="62"/>
      <c r="DO704" s="62"/>
      <c r="DP704" s="62"/>
      <c r="DQ704" s="62"/>
      <c r="DR704" s="62"/>
      <c r="DS704" s="62"/>
      <c r="DT704" s="62"/>
      <c r="DU704" s="62"/>
      <c r="DV704" s="62"/>
      <c r="DW704" s="62"/>
      <c r="DX704" s="62"/>
      <c r="DY704" s="62"/>
      <c r="DZ704" s="62"/>
      <c r="EA704" s="62"/>
      <c r="EB704" s="62"/>
      <c r="EC704" s="62"/>
      <c r="ED704" s="62"/>
      <c r="EE704" s="62"/>
      <c r="EF704" s="62"/>
      <c r="EG704" s="62"/>
      <c r="EH704" s="62"/>
      <c r="EI704" s="62"/>
      <c r="EJ704" s="62"/>
      <c r="EK704" s="62">
        <v>0</v>
      </c>
      <c r="EL704" s="62">
        <v>0</v>
      </c>
      <c r="EM704" s="62">
        <v>0</v>
      </c>
      <c r="EN704" s="62">
        <v>0</v>
      </c>
      <c r="EO704" s="62">
        <v>0</v>
      </c>
      <c r="EP704" s="62"/>
      <c r="EQ704" s="62"/>
      <c r="ER704" s="62"/>
      <c r="ES704" s="62"/>
      <c r="ET704" s="62"/>
      <c r="EU704" s="62"/>
      <c r="EV704" s="62"/>
      <c r="EW704" s="62"/>
      <c r="EX704" s="62"/>
      <c r="EY704" s="62"/>
      <c r="EZ704" s="62"/>
      <c r="FA704" s="62"/>
      <c r="FB704" s="62"/>
      <c r="FC704" s="62"/>
      <c r="FD704" s="62"/>
      <c r="FE704" s="62"/>
      <c r="FF704" s="62"/>
      <c r="FG704" s="62"/>
      <c r="FH704" s="62"/>
      <c r="FI704" s="62"/>
      <c r="FJ704" s="62"/>
      <c r="FK704" s="62"/>
      <c r="FL704" s="76"/>
      <c r="FM704" s="76"/>
      <c r="FN704" s="76"/>
      <c r="FO704" s="76"/>
      <c r="FP704" s="76"/>
      <c r="FQ704" s="76"/>
      <c r="FR704" s="76"/>
      <c r="FS704" s="76"/>
      <c r="FT704" s="76"/>
      <c r="FU704" s="76"/>
      <c r="FV704" s="76"/>
      <c r="FW704" s="76"/>
      <c r="FX704" s="76"/>
      <c r="FY704" s="76"/>
      <c r="FZ704" s="76"/>
      <c r="GA704" s="76"/>
      <c r="GB704" s="76"/>
      <c r="GC704" s="62"/>
      <c r="GD704" s="62"/>
      <c r="GE704" s="62"/>
      <c r="GF704" s="62"/>
      <c r="GG704" s="62"/>
      <c r="GH704" s="62"/>
      <c r="GI704" s="62"/>
      <c r="GJ704" s="62"/>
      <c r="GK704" s="62"/>
      <c r="GL704" s="62"/>
      <c r="GM704" s="62"/>
      <c r="GN704" s="62"/>
      <c r="GO704" s="62"/>
      <c r="GP704" s="62"/>
      <c r="GQ704" s="62"/>
      <c r="GR704" s="62"/>
      <c r="GS704" s="62"/>
      <c r="GT704" s="62"/>
      <c r="GU704" s="62"/>
      <c r="GV704" s="62"/>
      <c r="GW704" s="62"/>
      <c r="GX704" s="62"/>
      <c r="GY704" s="62"/>
      <c r="GZ704" s="62"/>
      <c r="HA704" s="62"/>
      <c r="HB704" s="62"/>
      <c r="HC704" s="62"/>
      <c r="HD704" s="62"/>
      <c r="HE704" s="62"/>
      <c r="HF704" s="62"/>
      <c r="HG704" s="62"/>
      <c r="HH704" s="62"/>
      <c r="HI704" s="62"/>
      <c r="HJ704" s="62"/>
      <c r="HK704" s="62"/>
      <c r="HL704" s="62"/>
      <c r="HM704" s="62"/>
      <c r="HN704" s="62"/>
      <c r="HO704" s="62"/>
      <c r="HP704" s="62"/>
      <c r="HQ704" s="62"/>
      <c r="HR704" s="62"/>
    </row>
    <row r="705" spans="32:226">
      <c r="AF705" s="2"/>
      <c r="AS705" s="62"/>
      <c r="AT705" s="62"/>
      <c r="AU705" s="62"/>
      <c r="AV705" s="62"/>
      <c r="AW705" s="62"/>
      <c r="AX705" s="62"/>
      <c r="AY705" s="62"/>
      <c r="AZ705" s="62"/>
      <c r="BA705" s="62"/>
      <c r="BB705" s="62"/>
      <c r="BC705" s="62"/>
      <c r="BD705" s="62"/>
      <c r="BE705" s="62"/>
      <c r="BF705" s="62"/>
      <c r="BG705" s="62"/>
      <c r="BH705" s="62"/>
      <c r="BI705" s="62"/>
      <c r="BJ705" s="62"/>
      <c r="BK705" s="62"/>
      <c r="BL705" s="62"/>
      <c r="BM705" s="62"/>
      <c r="BN705" s="62"/>
      <c r="BO705" s="62"/>
      <c r="BP705" s="62"/>
      <c r="BQ705" s="62"/>
      <c r="BR705" s="62"/>
      <c r="BS705" s="62"/>
      <c r="BT705" s="62"/>
      <c r="BU705" s="62"/>
      <c r="BV705" s="62"/>
      <c r="BW705" s="62"/>
      <c r="BX705" s="62"/>
      <c r="BY705" s="62"/>
      <c r="BZ705" s="62"/>
      <c r="CA705" s="62"/>
      <c r="CB705" s="62"/>
      <c r="CC705" s="62"/>
      <c r="CD705" s="62"/>
      <c r="CE705" s="62"/>
      <c r="CF705" s="62"/>
      <c r="CG705" s="62"/>
      <c r="CH705" s="62"/>
      <c r="CI705" s="62"/>
      <c r="CJ705" s="62"/>
      <c r="CK705" s="62"/>
      <c r="CL705" s="62"/>
      <c r="CM705" s="62"/>
      <c r="CN705" s="62"/>
      <c r="CO705" s="62"/>
      <c r="CP705" s="62"/>
      <c r="CQ705" s="62"/>
      <c r="CR705" s="62"/>
      <c r="CS705" s="62"/>
      <c r="CT705" s="62"/>
      <c r="CU705" s="62"/>
      <c r="CV705" s="62"/>
      <c r="CW705" s="62"/>
      <c r="CX705" s="62"/>
      <c r="CY705" s="62"/>
      <c r="CZ705" s="62"/>
      <c r="DA705" s="62"/>
      <c r="DB705" s="62"/>
      <c r="DC705" s="62"/>
      <c r="DD705" s="62"/>
      <c r="DE705" s="62"/>
      <c r="DF705" s="62"/>
      <c r="DG705" s="62"/>
      <c r="DH705" s="62"/>
      <c r="DI705" s="62"/>
      <c r="DJ705" s="62"/>
      <c r="DK705" s="62"/>
      <c r="DL705" s="62"/>
      <c r="DM705" s="62"/>
      <c r="DN705" s="62"/>
      <c r="DO705" s="62"/>
      <c r="DP705" s="62"/>
      <c r="DQ705" s="62"/>
      <c r="DR705" s="62"/>
      <c r="DS705" s="62"/>
      <c r="DT705" s="62"/>
      <c r="DU705" s="62"/>
      <c r="DV705" s="62"/>
      <c r="DW705" s="62"/>
      <c r="DX705" s="62"/>
      <c r="DY705" s="62"/>
      <c r="DZ705" s="62"/>
      <c r="EA705" s="62"/>
      <c r="EB705" s="62"/>
      <c r="EC705" s="62"/>
      <c r="ED705" s="62"/>
      <c r="EE705" s="62"/>
      <c r="EF705" s="62"/>
      <c r="EG705" s="62"/>
      <c r="EH705" s="62"/>
      <c r="EI705" s="62"/>
      <c r="EJ705" s="62"/>
      <c r="EK705" s="62">
        <v>0</v>
      </c>
      <c r="EL705" s="62">
        <v>0</v>
      </c>
      <c r="EM705" s="62">
        <v>0</v>
      </c>
      <c r="EN705" s="62">
        <v>0</v>
      </c>
      <c r="EO705" s="62">
        <v>0</v>
      </c>
      <c r="EP705" s="62"/>
      <c r="EQ705" s="62"/>
      <c r="ER705" s="62"/>
      <c r="ES705" s="62"/>
      <c r="ET705" s="62"/>
      <c r="EU705" s="62"/>
      <c r="EV705" s="62"/>
      <c r="EW705" s="62"/>
      <c r="EX705" s="62"/>
      <c r="EY705" s="62"/>
      <c r="EZ705" s="62"/>
      <c r="FA705" s="62"/>
      <c r="FB705" s="62"/>
      <c r="FC705" s="62"/>
      <c r="FD705" s="62"/>
      <c r="FE705" s="62"/>
      <c r="FF705" s="62"/>
      <c r="FG705" s="62"/>
      <c r="FH705" s="62"/>
      <c r="FI705" s="62"/>
      <c r="FJ705" s="62"/>
      <c r="FK705" s="62"/>
      <c r="FL705" s="76"/>
      <c r="FM705" s="76"/>
      <c r="FN705" s="76"/>
      <c r="FO705" s="76"/>
      <c r="FP705" s="76"/>
      <c r="FQ705" s="76"/>
      <c r="FR705" s="76"/>
      <c r="FS705" s="76"/>
      <c r="FT705" s="76"/>
      <c r="FU705" s="76"/>
      <c r="FV705" s="76"/>
      <c r="FW705" s="76"/>
      <c r="FX705" s="76"/>
      <c r="FY705" s="76"/>
      <c r="FZ705" s="76"/>
      <c r="GA705" s="76"/>
      <c r="GB705" s="76"/>
      <c r="GC705" s="62"/>
      <c r="GD705" s="62"/>
      <c r="GE705" s="62"/>
      <c r="GF705" s="62"/>
      <c r="GG705" s="62"/>
      <c r="GH705" s="62"/>
      <c r="GI705" s="62"/>
      <c r="GJ705" s="62"/>
      <c r="GK705" s="62"/>
      <c r="GL705" s="62"/>
      <c r="GM705" s="62"/>
      <c r="GN705" s="62"/>
      <c r="GO705" s="62"/>
      <c r="GP705" s="62"/>
      <c r="GQ705" s="62"/>
      <c r="GR705" s="62"/>
      <c r="GS705" s="62"/>
      <c r="GT705" s="62"/>
      <c r="GU705" s="62"/>
      <c r="GV705" s="62"/>
      <c r="GW705" s="62"/>
      <c r="GX705" s="62"/>
      <c r="GY705" s="62"/>
      <c r="GZ705" s="62"/>
      <c r="HA705" s="62"/>
      <c r="HB705" s="62"/>
      <c r="HC705" s="62"/>
      <c r="HD705" s="62"/>
      <c r="HE705" s="62"/>
      <c r="HF705" s="62"/>
      <c r="HG705" s="62"/>
      <c r="HH705" s="62"/>
      <c r="HI705" s="62"/>
      <c r="HJ705" s="62"/>
      <c r="HK705" s="62"/>
      <c r="HL705" s="62"/>
      <c r="HM705" s="62"/>
      <c r="HN705" s="62"/>
      <c r="HO705" s="62"/>
      <c r="HP705" s="62"/>
      <c r="HQ705" s="62"/>
      <c r="HR705" s="62"/>
    </row>
    <row r="706" spans="32:226">
      <c r="AF706" s="2"/>
      <c r="AS706" s="62"/>
      <c r="AT706" s="62"/>
      <c r="AU706" s="62"/>
      <c r="AV706" s="62"/>
      <c r="AW706" s="62"/>
      <c r="AX706" s="62"/>
      <c r="AY706" s="62"/>
      <c r="AZ706" s="62"/>
      <c r="BA706" s="62"/>
      <c r="BB706" s="62"/>
      <c r="BC706" s="62"/>
      <c r="BD706" s="62"/>
      <c r="BE706" s="62"/>
      <c r="BF706" s="62"/>
      <c r="BG706" s="62"/>
      <c r="BH706" s="62"/>
      <c r="BI706" s="62"/>
      <c r="BJ706" s="62"/>
      <c r="BK706" s="62"/>
      <c r="BL706" s="62"/>
      <c r="BM706" s="62"/>
      <c r="BN706" s="62"/>
      <c r="BO706" s="62"/>
      <c r="BP706" s="62"/>
      <c r="BQ706" s="62"/>
      <c r="BR706" s="62"/>
      <c r="BS706" s="62"/>
      <c r="BT706" s="62"/>
      <c r="BU706" s="62"/>
      <c r="BV706" s="62"/>
      <c r="BW706" s="62"/>
      <c r="BX706" s="62"/>
      <c r="BY706" s="62"/>
      <c r="BZ706" s="62"/>
      <c r="CA706" s="62"/>
      <c r="CB706" s="62"/>
      <c r="CC706" s="62"/>
      <c r="CD706" s="62"/>
      <c r="CE706" s="62"/>
      <c r="CF706" s="62"/>
      <c r="CG706" s="62"/>
      <c r="CH706" s="62"/>
      <c r="CI706" s="62"/>
      <c r="CJ706" s="62"/>
      <c r="CK706" s="62"/>
      <c r="CL706" s="62"/>
      <c r="CM706" s="62"/>
      <c r="CN706" s="62"/>
      <c r="CO706" s="62"/>
      <c r="CP706" s="62"/>
      <c r="CQ706" s="62"/>
      <c r="CR706" s="62"/>
      <c r="CS706" s="62"/>
      <c r="CT706" s="62"/>
      <c r="CU706" s="62"/>
      <c r="CV706" s="62"/>
      <c r="CW706" s="62"/>
      <c r="CX706" s="62"/>
      <c r="CY706" s="62"/>
      <c r="CZ706" s="62"/>
      <c r="DA706" s="62"/>
      <c r="DB706" s="62"/>
      <c r="DC706" s="62"/>
      <c r="DD706" s="62"/>
      <c r="DE706" s="62"/>
      <c r="DF706" s="62"/>
      <c r="DG706" s="62"/>
      <c r="DH706" s="62"/>
      <c r="DI706" s="62"/>
      <c r="DJ706" s="62"/>
      <c r="DK706" s="62"/>
      <c r="DL706" s="62"/>
      <c r="DM706" s="62"/>
      <c r="DN706" s="62"/>
      <c r="DO706" s="62"/>
      <c r="DP706" s="62"/>
      <c r="DQ706" s="62"/>
      <c r="DR706" s="62"/>
      <c r="DS706" s="62"/>
      <c r="DT706" s="62"/>
      <c r="DU706" s="62"/>
      <c r="DV706" s="62"/>
      <c r="DW706" s="62"/>
      <c r="DX706" s="62"/>
      <c r="DY706" s="62"/>
      <c r="DZ706" s="62"/>
      <c r="EA706" s="62"/>
      <c r="EB706" s="62"/>
      <c r="EC706" s="62"/>
      <c r="ED706" s="62"/>
      <c r="EE706" s="62"/>
      <c r="EF706" s="62"/>
      <c r="EG706" s="62"/>
      <c r="EH706" s="62"/>
      <c r="EI706" s="62"/>
      <c r="EJ706" s="62"/>
      <c r="EK706" s="62">
        <v>0</v>
      </c>
      <c r="EL706" s="62">
        <v>0</v>
      </c>
      <c r="EM706" s="62">
        <v>0</v>
      </c>
      <c r="EN706" s="62">
        <v>0</v>
      </c>
      <c r="EO706" s="62">
        <v>0</v>
      </c>
      <c r="EP706" s="62"/>
      <c r="EQ706" s="62"/>
      <c r="ER706" s="62"/>
      <c r="ES706" s="62"/>
      <c r="ET706" s="62"/>
      <c r="EU706" s="62"/>
      <c r="EV706" s="62"/>
      <c r="EW706" s="62"/>
      <c r="EX706" s="62"/>
      <c r="EY706" s="62"/>
      <c r="EZ706" s="62"/>
      <c r="FA706" s="62"/>
      <c r="FB706" s="62"/>
      <c r="FC706" s="62"/>
      <c r="FD706" s="62"/>
      <c r="FE706" s="62"/>
      <c r="FF706" s="62"/>
      <c r="FG706" s="62"/>
      <c r="FH706" s="62"/>
      <c r="FI706" s="62"/>
      <c r="FJ706" s="62"/>
      <c r="FK706" s="62"/>
      <c r="FL706" s="76"/>
      <c r="FM706" s="76"/>
      <c r="FN706" s="76"/>
      <c r="FO706" s="76"/>
      <c r="FP706" s="76"/>
      <c r="FQ706" s="76"/>
      <c r="FR706" s="76"/>
      <c r="FS706" s="76"/>
      <c r="FT706" s="76"/>
      <c r="FU706" s="76"/>
      <c r="FV706" s="76"/>
      <c r="FW706" s="76"/>
      <c r="FX706" s="76"/>
      <c r="FY706" s="76"/>
      <c r="FZ706" s="76"/>
      <c r="GA706" s="76"/>
      <c r="GB706" s="76"/>
      <c r="GC706" s="62"/>
      <c r="GD706" s="62"/>
      <c r="GE706" s="62"/>
      <c r="GF706" s="62"/>
      <c r="GG706" s="62"/>
      <c r="GH706" s="62"/>
      <c r="GI706" s="62"/>
      <c r="GJ706" s="62"/>
      <c r="GK706" s="62"/>
      <c r="GL706" s="62"/>
      <c r="GM706" s="62"/>
      <c r="GN706" s="62"/>
      <c r="GO706" s="62"/>
      <c r="GP706" s="62"/>
      <c r="GQ706" s="62"/>
      <c r="GR706" s="62"/>
      <c r="GS706" s="62"/>
      <c r="GT706" s="62"/>
      <c r="GU706" s="62"/>
      <c r="GV706" s="62"/>
      <c r="GW706" s="62"/>
      <c r="GX706" s="62"/>
      <c r="GY706" s="62"/>
      <c r="GZ706" s="62"/>
      <c r="HA706" s="62"/>
      <c r="HB706" s="62"/>
      <c r="HC706" s="62"/>
      <c r="HD706" s="62"/>
      <c r="HE706" s="62"/>
      <c r="HF706" s="62"/>
      <c r="HG706" s="62"/>
      <c r="HH706" s="62"/>
      <c r="HI706" s="62"/>
      <c r="HJ706" s="62"/>
      <c r="HK706" s="62"/>
      <c r="HL706" s="62"/>
      <c r="HM706" s="62"/>
      <c r="HN706" s="62"/>
      <c r="HO706" s="62"/>
      <c r="HP706" s="62"/>
      <c r="HQ706" s="62"/>
      <c r="HR706" s="62"/>
    </row>
    <row r="707" spans="32:226">
      <c r="AF707" s="2"/>
      <c r="AS707" s="62"/>
      <c r="AT707" s="62"/>
      <c r="AU707" s="62"/>
      <c r="AV707" s="62"/>
      <c r="AW707" s="62"/>
      <c r="AX707" s="62"/>
      <c r="AY707" s="62"/>
      <c r="AZ707" s="62"/>
      <c r="BA707" s="62"/>
      <c r="BB707" s="62"/>
      <c r="BC707" s="62"/>
      <c r="BD707" s="62"/>
      <c r="BE707" s="62"/>
      <c r="BF707" s="62"/>
      <c r="BG707" s="62"/>
      <c r="BH707" s="62"/>
      <c r="BI707" s="62"/>
      <c r="BJ707" s="62"/>
      <c r="BK707" s="62"/>
      <c r="BL707" s="62"/>
      <c r="BM707" s="62"/>
      <c r="BN707" s="62"/>
      <c r="BO707" s="62"/>
      <c r="BP707" s="62"/>
      <c r="BQ707" s="62"/>
      <c r="BR707" s="62"/>
      <c r="BS707" s="62"/>
      <c r="BT707" s="62"/>
      <c r="BU707" s="62"/>
      <c r="BV707" s="62"/>
      <c r="BW707" s="62"/>
      <c r="BX707" s="62"/>
      <c r="BY707" s="62"/>
      <c r="BZ707" s="62"/>
      <c r="CA707" s="62"/>
      <c r="CB707" s="62"/>
      <c r="CC707" s="62"/>
      <c r="CD707" s="62"/>
      <c r="CE707" s="62"/>
      <c r="CF707" s="62"/>
      <c r="CG707" s="62"/>
      <c r="CH707" s="62"/>
      <c r="CI707" s="62"/>
      <c r="CJ707" s="62"/>
      <c r="CK707" s="62"/>
      <c r="CL707" s="62"/>
      <c r="CM707" s="62"/>
      <c r="CN707" s="62"/>
      <c r="CO707" s="62"/>
      <c r="CP707" s="62"/>
      <c r="CQ707" s="62"/>
      <c r="CR707" s="62"/>
      <c r="CS707" s="62"/>
      <c r="CT707" s="62"/>
      <c r="CU707" s="62"/>
      <c r="CV707" s="62"/>
      <c r="CW707" s="62"/>
      <c r="CX707" s="62"/>
      <c r="CY707" s="62"/>
      <c r="CZ707" s="62"/>
      <c r="DA707" s="62"/>
      <c r="DB707" s="62"/>
      <c r="DC707" s="62"/>
      <c r="DD707" s="62"/>
      <c r="DE707" s="62"/>
      <c r="DF707" s="62"/>
      <c r="DG707" s="62"/>
      <c r="DH707" s="62"/>
      <c r="DI707" s="62"/>
      <c r="DJ707" s="62"/>
      <c r="DK707" s="62"/>
      <c r="DL707" s="62"/>
      <c r="DM707" s="62"/>
      <c r="DN707" s="62"/>
      <c r="DO707" s="62"/>
      <c r="DP707" s="62"/>
      <c r="DQ707" s="62"/>
      <c r="DR707" s="62"/>
      <c r="DS707" s="62"/>
      <c r="DT707" s="62"/>
      <c r="DU707" s="62"/>
      <c r="DV707" s="62"/>
      <c r="DW707" s="62"/>
      <c r="DX707" s="62"/>
      <c r="DY707" s="62"/>
      <c r="DZ707" s="62"/>
      <c r="EA707" s="62"/>
      <c r="EB707" s="62"/>
      <c r="EC707" s="62"/>
      <c r="ED707" s="62"/>
      <c r="EE707" s="62"/>
      <c r="EF707" s="62"/>
      <c r="EG707" s="62"/>
      <c r="EH707" s="62"/>
      <c r="EI707" s="62"/>
      <c r="EJ707" s="62"/>
      <c r="EK707" s="62">
        <v>0</v>
      </c>
      <c r="EL707" s="62">
        <v>0</v>
      </c>
      <c r="EM707" s="62">
        <v>0</v>
      </c>
      <c r="EN707" s="62">
        <v>0</v>
      </c>
      <c r="EO707" s="62">
        <v>0</v>
      </c>
      <c r="EP707" s="62"/>
      <c r="EQ707" s="62"/>
      <c r="ER707" s="62"/>
      <c r="ES707" s="62"/>
      <c r="ET707" s="62"/>
      <c r="EU707" s="62"/>
      <c r="EV707" s="62"/>
      <c r="EW707" s="62"/>
      <c r="EX707" s="62"/>
      <c r="EY707" s="62"/>
      <c r="EZ707" s="62"/>
      <c r="FA707" s="62"/>
      <c r="FB707" s="62"/>
      <c r="FC707" s="62"/>
      <c r="FD707" s="62"/>
      <c r="FE707" s="62"/>
      <c r="FF707" s="62"/>
      <c r="FG707" s="62"/>
      <c r="FH707" s="62"/>
      <c r="FI707" s="62"/>
      <c r="FJ707" s="62"/>
      <c r="FK707" s="62"/>
      <c r="FL707" s="76"/>
      <c r="FM707" s="76"/>
      <c r="FN707" s="76"/>
      <c r="FO707" s="76"/>
      <c r="FP707" s="76"/>
      <c r="FQ707" s="76"/>
      <c r="FR707" s="76"/>
      <c r="FS707" s="76"/>
      <c r="FT707" s="76"/>
      <c r="FU707" s="76"/>
      <c r="FV707" s="76"/>
      <c r="FW707" s="76"/>
      <c r="FX707" s="76"/>
      <c r="FY707" s="76"/>
      <c r="FZ707" s="76"/>
      <c r="GA707" s="76"/>
      <c r="GB707" s="76"/>
      <c r="GC707" s="62"/>
      <c r="GD707" s="62"/>
      <c r="GE707" s="62"/>
      <c r="GF707" s="62"/>
      <c r="GG707" s="62"/>
      <c r="GH707" s="62"/>
      <c r="GI707" s="62"/>
      <c r="GJ707" s="62"/>
      <c r="GK707" s="62"/>
      <c r="GL707" s="62"/>
      <c r="GM707" s="62"/>
      <c r="GN707" s="62"/>
      <c r="GO707" s="62"/>
      <c r="GP707" s="62"/>
      <c r="GQ707" s="62"/>
      <c r="GR707" s="62"/>
      <c r="GS707" s="62"/>
      <c r="GT707" s="62"/>
      <c r="GU707" s="62"/>
      <c r="GV707" s="62"/>
      <c r="GW707" s="62"/>
      <c r="GX707" s="62"/>
      <c r="GY707" s="62"/>
      <c r="GZ707" s="62"/>
      <c r="HA707" s="62"/>
      <c r="HB707" s="62"/>
      <c r="HC707" s="62"/>
      <c r="HD707" s="62"/>
      <c r="HE707" s="62"/>
      <c r="HF707" s="62"/>
      <c r="HG707" s="62"/>
      <c r="HH707" s="62"/>
      <c r="HI707" s="62"/>
      <c r="HJ707" s="62"/>
      <c r="HK707" s="62"/>
      <c r="HL707" s="62"/>
      <c r="HM707" s="62"/>
      <c r="HN707" s="62"/>
      <c r="HO707" s="62"/>
      <c r="HP707" s="62"/>
      <c r="HQ707" s="62"/>
      <c r="HR707" s="62"/>
    </row>
    <row r="708" spans="32:226">
      <c r="AF708" s="2"/>
      <c r="AS708" s="62"/>
      <c r="AT708" s="62"/>
      <c r="AU708" s="62"/>
      <c r="AV708" s="62"/>
      <c r="AW708" s="62"/>
      <c r="AX708" s="62"/>
      <c r="AY708" s="62"/>
      <c r="AZ708" s="62"/>
      <c r="BA708" s="62"/>
      <c r="BB708" s="62"/>
      <c r="BC708" s="62"/>
      <c r="BD708" s="62"/>
      <c r="BE708" s="62"/>
      <c r="BF708" s="62"/>
      <c r="BG708" s="62"/>
      <c r="BH708" s="62"/>
      <c r="BI708" s="62"/>
      <c r="BJ708" s="62"/>
      <c r="BK708" s="62"/>
      <c r="BL708" s="62"/>
      <c r="BM708" s="62"/>
      <c r="BN708" s="62"/>
      <c r="BO708" s="62"/>
      <c r="BP708" s="62"/>
      <c r="BQ708" s="62"/>
      <c r="BR708" s="62"/>
      <c r="BS708" s="62"/>
      <c r="BT708" s="62"/>
      <c r="BU708" s="62"/>
      <c r="BV708" s="62"/>
      <c r="BW708" s="62"/>
      <c r="BX708" s="62"/>
      <c r="BY708" s="62"/>
      <c r="BZ708" s="62"/>
      <c r="CA708" s="62"/>
      <c r="CB708" s="62"/>
      <c r="CC708" s="62"/>
      <c r="CD708" s="62"/>
      <c r="CE708" s="62"/>
      <c r="CF708" s="62"/>
      <c r="CG708" s="62"/>
      <c r="CH708" s="62"/>
      <c r="CI708" s="62"/>
      <c r="CJ708" s="62"/>
      <c r="CK708" s="62"/>
      <c r="CL708" s="62"/>
      <c r="CM708" s="62"/>
      <c r="CN708" s="62"/>
      <c r="CO708" s="62"/>
      <c r="CP708" s="62"/>
      <c r="CQ708" s="62"/>
      <c r="CR708" s="62"/>
      <c r="CS708" s="62"/>
      <c r="CT708" s="62"/>
      <c r="CU708" s="62"/>
      <c r="CV708" s="62"/>
      <c r="CW708" s="62"/>
      <c r="CX708" s="62"/>
      <c r="CY708" s="62"/>
      <c r="CZ708" s="62"/>
      <c r="DA708" s="62"/>
      <c r="DB708" s="62"/>
      <c r="DC708" s="62"/>
      <c r="DD708" s="62"/>
      <c r="DE708" s="62"/>
      <c r="DF708" s="62"/>
      <c r="DG708" s="62"/>
      <c r="DH708" s="62"/>
      <c r="DI708" s="62"/>
      <c r="DJ708" s="62"/>
      <c r="DK708" s="62"/>
      <c r="DL708" s="62"/>
      <c r="DM708" s="62"/>
      <c r="DN708" s="62"/>
      <c r="DO708" s="62"/>
      <c r="DP708" s="62"/>
      <c r="DQ708" s="62"/>
      <c r="DR708" s="62"/>
      <c r="DS708" s="62"/>
      <c r="DT708" s="62"/>
      <c r="DU708" s="62"/>
      <c r="DV708" s="62"/>
      <c r="DW708" s="62"/>
      <c r="DX708" s="62"/>
      <c r="DY708" s="62"/>
      <c r="DZ708" s="62"/>
      <c r="EA708" s="62"/>
      <c r="EB708" s="62"/>
      <c r="EC708" s="62"/>
      <c r="ED708" s="62"/>
      <c r="EE708" s="62"/>
      <c r="EF708" s="62"/>
      <c r="EG708" s="62"/>
      <c r="EH708" s="62"/>
      <c r="EI708" s="62"/>
      <c r="EJ708" s="62"/>
      <c r="EK708" s="62">
        <v>0</v>
      </c>
      <c r="EL708" s="62">
        <v>0</v>
      </c>
      <c r="EM708" s="62">
        <v>0</v>
      </c>
      <c r="EN708" s="62">
        <v>0</v>
      </c>
      <c r="EO708" s="62">
        <v>0</v>
      </c>
      <c r="EP708" s="62"/>
      <c r="EQ708" s="62"/>
      <c r="ER708" s="62"/>
      <c r="ES708" s="62"/>
      <c r="ET708" s="62"/>
      <c r="EU708" s="62"/>
      <c r="EV708" s="62"/>
      <c r="EW708" s="62"/>
      <c r="EX708" s="62"/>
      <c r="EY708" s="62"/>
      <c r="EZ708" s="62"/>
      <c r="FA708" s="62"/>
      <c r="FB708" s="62"/>
      <c r="FC708" s="62"/>
      <c r="FD708" s="62"/>
      <c r="FE708" s="62"/>
      <c r="FF708" s="62"/>
      <c r="FG708" s="62"/>
      <c r="FH708" s="62"/>
      <c r="FI708" s="62"/>
      <c r="FJ708" s="62"/>
      <c r="FK708" s="62"/>
      <c r="FL708" s="76"/>
      <c r="FM708" s="76"/>
      <c r="FN708" s="76"/>
      <c r="FO708" s="76"/>
      <c r="FP708" s="76"/>
      <c r="FQ708" s="76"/>
      <c r="FR708" s="76"/>
      <c r="FS708" s="76"/>
      <c r="FT708" s="76"/>
      <c r="FU708" s="76"/>
      <c r="FV708" s="76"/>
      <c r="FW708" s="76"/>
      <c r="FX708" s="76"/>
      <c r="FY708" s="76"/>
      <c r="FZ708" s="76"/>
      <c r="GA708" s="76"/>
      <c r="GB708" s="76"/>
      <c r="GC708" s="62"/>
      <c r="GD708" s="62"/>
      <c r="GE708" s="62"/>
      <c r="GF708" s="62"/>
      <c r="GG708" s="62"/>
      <c r="GH708" s="62"/>
      <c r="GI708" s="62"/>
      <c r="GJ708" s="62"/>
      <c r="GK708" s="62"/>
      <c r="GL708" s="62"/>
      <c r="GM708" s="62"/>
      <c r="GN708" s="62"/>
      <c r="GO708" s="62"/>
      <c r="GP708" s="62"/>
      <c r="GQ708" s="62"/>
      <c r="GR708" s="62"/>
      <c r="GS708" s="62"/>
      <c r="GT708" s="62"/>
      <c r="GU708" s="62"/>
      <c r="GV708" s="62"/>
      <c r="GW708" s="62"/>
      <c r="GX708" s="62"/>
      <c r="GY708" s="62"/>
      <c r="GZ708" s="62"/>
      <c r="HA708" s="62"/>
      <c r="HB708" s="62"/>
      <c r="HC708" s="62"/>
      <c r="HD708" s="62"/>
      <c r="HE708" s="62"/>
      <c r="HF708" s="62"/>
      <c r="HG708" s="62"/>
      <c r="HH708" s="62"/>
      <c r="HI708" s="62"/>
      <c r="HJ708" s="62"/>
      <c r="HK708" s="62"/>
      <c r="HL708" s="62"/>
      <c r="HM708" s="62"/>
      <c r="HN708" s="62"/>
      <c r="HO708" s="62"/>
      <c r="HP708" s="62"/>
      <c r="HQ708" s="62"/>
      <c r="HR708" s="62"/>
    </row>
    <row r="709" spans="32:226">
      <c r="AF709" s="2"/>
      <c r="AS709" s="62"/>
      <c r="AT709" s="62"/>
      <c r="AU709" s="62"/>
      <c r="AV709" s="62"/>
      <c r="AW709" s="62"/>
      <c r="AX709" s="62"/>
      <c r="AY709" s="62"/>
      <c r="AZ709" s="62"/>
      <c r="BA709" s="62"/>
      <c r="BB709" s="62"/>
      <c r="BC709" s="62"/>
      <c r="BD709" s="62"/>
      <c r="BE709" s="62"/>
      <c r="BF709" s="62"/>
      <c r="BG709" s="62"/>
      <c r="BH709" s="62"/>
      <c r="BI709" s="62"/>
      <c r="BJ709" s="62"/>
      <c r="BK709" s="62"/>
      <c r="BL709" s="62"/>
      <c r="BM709" s="62"/>
      <c r="BN709" s="62"/>
      <c r="BO709" s="62"/>
      <c r="BP709" s="62"/>
      <c r="BQ709" s="62"/>
      <c r="BR709" s="62"/>
      <c r="BS709" s="62"/>
      <c r="BT709" s="62"/>
      <c r="BU709" s="62"/>
      <c r="BV709" s="62"/>
      <c r="BW709" s="62"/>
      <c r="BX709" s="62"/>
      <c r="BY709" s="62"/>
      <c r="BZ709" s="62"/>
      <c r="CA709" s="62"/>
      <c r="CB709" s="62"/>
      <c r="CC709" s="62"/>
      <c r="CD709" s="62"/>
      <c r="CE709" s="62"/>
      <c r="CF709" s="62"/>
      <c r="CG709" s="62"/>
      <c r="CH709" s="62"/>
      <c r="CI709" s="62"/>
      <c r="CJ709" s="62"/>
      <c r="CK709" s="62"/>
      <c r="CL709" s="62"/>
      <c r="CM709" s="62"/>
      <c r="CN709" s="62"/>
      <c r="CO709" s="62"/>
      <c r="CP709" s="62"/>
      <c r="CQ709" s="62"/>
      <c r="CR709" s="62"/>
      <c r="CS709" s="62"/>
      <c r="CT709" s="62"/>
      <c r="CU709" s="62"/>
      <c r="CV709" s="62"/>
      <c r="CW709" s="62"/>
      <c r="CX709" s="62"/>
      <c r="CY709" s="62"/>
      <c r="CZ709" s="62"/>
      <c r="DA709" s="62"/>
      <c r="DB709" s="62"/>
      <c r="DC709" s="62"/>
      <c r="DD709" s="62"/>
      <c r="DE709" s="62"/>
      <c r="DF709" s="62"/>
      <c r="DG709" s="62"/>
      <c r="DH709" s="62"/>
      <c r="DI709" s="62"/>
      <c r="DJ709" s="62"/>
      <c r="DK709" s="62"/>
      <c r="DL709" s="62"/>
      <c r="DM709" s="62"/>
      <c r="DN709" s="62"/>
      <c r="DO709" s="62"/>
      <c r="DP709" s="62"/>
      <c r="DQ709" s="62"/>
      <c r="DR709" s="62"/>
      <c r="DS709" s="62"/>
      <c r="DT709" s="62"/>
      <c r="DU709" s="62"/>
      <c r="DV709" s="62"/>
      <c r="DW709" s="62"/>
      <c r="DX709" s="62"/>
      <c r="DY709" s="62"/>
      <c r="DZ709" s="62"/>
      <c r="EA709" s="62"/>
      <c r="EB709" s="62"/>
      <c r="EC709" s="62"/>
      <c r="ED709" s="62"/>
      <c r="EE709" s="62"/>
      <c r="EF709" s="62"/>
      <c r="EG709" s="62"/>
      <c r="EH709" s="62"/>
      <c r="EI709" s="62"/>
      <c r="EJ709" s="62"/>
      <c r="EK709" s="62">
        <v>0</v>
      </c>
      <c r="EL709" s="62">
        <v>0</v>
      </c>
      <c r="EM709" s="62">
        <v>0</v>
      </c>
      <c r="EN709" s="62">
        <v>0</v>
      </c>
      <c r="EO709" s="62">
        <v>0</v>
      </c>
      <c r="EP709" s="62"/>
      <c r="EQ709" s="62"/>
      <c r="ER709" s="62"/>
      <c r="ES709" s="62"/>
      <c r="ET709" s="62"/>
      <c r="EU709" s="62"/>
      <c r="EV709" s="62"/>
      <c r="EW709" s="62"/>
      <c r="EX709" s="62"/>
      <c r="EY709" s="62"/>
      <c r="EZ709" s="62"/>
      <c r="FA709" s="62"/>
      <c r="FB709" s="62"/>
      <c r="FC709" s="62"/>
      <c r="FD709" s="62"/>
      <c r="FE709" s="62"/>
      <c r="FF709" s="62"/>
      <c r="FG709" s="62"/>
      <c r="FH709" s="62"/>
      <c r="FI709" s="62"/>
      <c r="FJ709" s="62"/>
      <c r="FK709" s="62"/>
      <c r="FL709" s="76"/>
      <c r="FM709" s="76"/>
      <c r="FN709" s="76"/>
      <c r="FO709" s="76"/>
      <c r="FP709" s="76"/>
      <c r="FQ709" s="76"/>
      <c r="FR709" s="76"/>
      <c r="FS709" s="76"/>
      <c r="FT709" s="76"/>
      <c r="FU709" s="76"/>
      <c r="FV709" s="76"/>
      <c r="FW709" s="76"/>
      <c r="FX709" s="76"/>
      <c r="FY709" s="76"/>
      <c r="FZ709" s="76"/>
      <c r="GA709" s="76"/>
      <c r="GB709" s="76"/>
      <c r="GC709" s="62"/>
      <c r="GD709" s="62"/>
      <c r="GE709" s="62"/>
      <c r="GF709" s="62"/>
      <c r="GG709" s="62"/>
      <c r="GH709" s="62"/>
      <c r="GI709" s="62"/>
      <c r="GJ709" s="62"/>
      <c r="GK709" s="62"/>
      <c r="GL709" s="62"/>
      <c r="GM709" s="62"/>
      <c r="GN709" s="62"/>
      <c r="GO709" s="62"/>
      <c r="GP709" s="62"/>
      <c r="GQ709" s="62"/>
      <c r="GR709" s="62"/>
      <c r="GS709" s="62"/>
      <c r="GT709" s="62"/>
      <c r="GU709" s="62"/>
      <c r="GV709" s="62"/>
      <c r="GW709" s="62"/>
      <c r="GX709" s="62"/>
      <c r="GY709" s="62"/>
      <c r="GZ709" s="62"/>
      <c r="HA709" s="62"/>
      <c r="HB709" s="62"/>
      <c r="HC709" s="62"/>
      <c r="HD709" s="62"/>
      <c r="HE709" s="62"/>
      <c r="HF709" s="62"/>
      <c r="HG709" s="62"/>
      <c r="HH709" s="62"/>
      <c r="HI709" s="62"/>
      <c r="HJ709" s="62"/>
      <c r="HK709" s="62"/>
      <c r="HL709" s="62"/>
      <c r="HM709" s="62"/>
      <c r="HN709" s="62"/>
      <c r="HO709" s="62"/>
      <c r="HP709" s="62"/>
      <c r="HQ709" s="62"/>
      <c r="HR709" s="62"/>
    </row>
    <row r="710" spans="32:226">
      <c r="AF710" s="2"/>
      <c r="AS710" s="62"/>
      <c r="AT710" s="62"/>
      <c r="AU710" s="62"/>
      <c r="AV710" s="62"/>
      <c r="AW710" s="62"/>
      <c r="AX710" s="62"/>
      <c r="AY710" s="62"/>
      <c r="AZ710" s="62"/>
      <c r="BA710" s="62"/>
      <c r="BB710" s="62"/>
      <c r="BC710" s="62"/>
      <c r="BD710" s="62"/>
      <c r="BE710" s="62"/>
      <c r="BF710" s="62"/>
      <c r="BG710" s="62"/>
      <c r="BH710" s="62"/>
      <c r="BI710" s="62"/>
      <c r="BJ710" s="62"/>
      <c r="BK710" s="62"/>
      <c r="BL710" s="62"/>
      <c r="BM710" s="62"/>
      <c r="BN710" s="62"/>
      <c r="BO710" s="62"/>
      <c r="BP710" s="62"/>
      <c r="BQ710" s="62"/>
      <c r="BR710" s="62"/>
      <c r="BS710" s="62"/>
      <c r="BT710" s="62"/>
      <c r="BU710" s="62"/>
      <c r="BV710" s="62"/>
      <c r="BW710" s="62"/>
      <c r="BX710" s="62"/>
      <c r="BY710" s="62"/>
      <c r="BZ710" s="62"/>
      <c r="CA710" s="62"/>
      <c r="CB710" s="62"/>
      <c r="CC710" s="62"/>
      <c r="CD710" s="62"/>
      <c r="CE710" s="62"/>
      <c r="CF710" s="62"/>
      <c r="CG710" s="62"/>
      <c r="CH710" s="62"/>
      <c r="CI710" s="62"/>
      <c r="CJ710" s="62"/>
      <c r="CK710" s="62"/>
      <c r="CL710" s="62"/>
      <c r="CM710" s="62"/>
      <c r="CN710" s="62"/>
      <c r="CO710" s="62"/>
      <c r="CP710" s="62"/>
      <c r="CQ710" s="62"/>
      <c r="CR710" s="62"/>
      <c r="CS710" s="62"/>
      <c r="CT710" s="62"/>
      <c r="CU710" s="62"/>
      <c r="CV710" s="62"/>
      <c r="CW710" s="62"/>
      <c r="CX710" s="62"/>
      <c r="CY710" s="62"/>
      <c r="CZ710" s="62"/>
      <c r="DA710" s="62"/>
      <c r="DB710" s="62"/>
      <c r="DC710" s="62"/>
      <c r="DD710" s="62"/>
      <c r="DE710" s="62"/>
      <c r="DF710" s="62"/>
      <c r="DG710" s="62"/>
      <c r="DH710" s="62"/>
      <c r="DI710" s="62"/>
      <c r="DJ710" s="62"/>
      <c r="DK710" s="62"/>
      <c r="DL710" s="62"/>
      <c r="DM710" s="62"/>
      <c r="DN710" s="62"/>
      <c r="DO710" s="62"/>
      <c r="DP710" s="62"/>
      <c r="DQ710" s="62"/>
      <c r="DR710" s="62"/>
      <c r="DS710" s="62"/>
      <c r="DT710" s="62"/>
      <c r="DU710" s="62"/>
      <c r="DV710" s="62"/>
      <c r="DW710" s="62"/>
      <c r="DX710" s="62"/>
      <c r="DY710" s="62"/>
      <c r="DZ710" s="62"/>
      <c r="EA710" s="62"/>
      <c r="EB710" s="62"/>
      <c r="EC710" s="62"/>
      <c r="ED710" s="62"/>
      <c r="EE710" s="62"/>
      <c r="EF710" s="62"/>
      <c r="EG710" s="62"/>
      <c r="EH710" s="62"/>
      <c r="EI710" s="62"/>
      <c r="EJ710" s="62"/>
      <c r="EK710" s="62">
        <v>0</v>
      </c>
      <c r="EL710" s="62">
        <v>0</v>
      </c>
      <c r="EM710" s="62">
        <v>0</v>
      </c>
      <c r="EN710" s="62">
        <v>0</v>
      </c>
      <c r="EO710" s="62">
        <v>0</v>
      </c>
      <c r="EP710" s="62"/>
      <c r="EQ710" s="62"/>
      <c r="ER710" s="62"/>
      <c r="ES710" s="62"/>
      <c r="ET710" s="62"/>
      <c r="EU710" s="62"/>
      <c r="EV710" s="62"/>
      <c r="EW710" s="62"/>
      <c r="EX710" s="62"/>
      <c r="EY710" s="62"/>
      <c r="EZ710" s="62"/>
      <c r="FA710" s="62"/>
      <c r="FB710" s="62"/>
      <c r="FC710" s="62"/>
      <c r="FD710" s="62"/>
      <c r="FE710" s="62"/>
      <c r="FF710" s="62"/>
      <c r="FG710" s="62"/>
      <c r="FH710" s="62"/>
      <c r="FI710" s="62"/>
      <c r="FJ710" s="62"/>
      <c r="FK710" s="62"/>
      <c r="FL710" s="76"/>
      <c r="FM710" s="76"/>
      <c r="FN710" s="76"/>
      <c r="FO710" s="76"/>
      <c r="FP710" s="76"/>
      <c r="FQ710" s="76"/>
      <c r="FR710" s="76"/>
      <c r="FS710" s="76"/>
      <c r="FT710" s="76"/>
      <c r="FU710" s="76"/>
      <c r="FV710" s="76"/>
      <c r="FW710" s="76"/>
      <c r="FX710" s="76"/>
      <c r="FY710" s="76"/>
      <c r="FZ710" s="76"/>
      <c r="GA710" s="76"/>
      <c r="GB710" s="76"/>
      <c r="GC710" s="62"/>
      <c r="GD710" s="62"/>
      <c r="GE710" s="62"/>
      <c r="GF710" s="62"/>
      <c r="GG710" s="62"/>
      <c r="GH710" s="62"/>
      <c r="GI710" s="62"/>
      <c r="GJ710" s="62"/>
      <c r="GK710" s="62"/>
      <c r="GL710" s="62"/>
      <c r="GM710" s="62"/>
      <c r="GN710" s="62"/>
      <c r="GO710" s="62"/>
      <c r="GP710" s="62"/>
      <c r="GQ710" s="62"/>
      <c r="GR710" s="62"/>
      <c r="GS710" s="62"/>
      <c r="GT710" s="62"/>
      <c r="GU710" s="62"/>
      <c r="GV710" s="62"/>
      <c r="GW710" s="62"/>
      <c r="GX710" s="62"/>
      <c r="GY710" s="62"/>
      <c r="GZ710" s="62"/>
      <c r="HA710" s="62"/>
      <c r="HB710" s="62"/>
      <c r="HC710" s="62"/>
      <c r="HD710" s="62"/>
      <c r="HE710" s="62"/>
      <c r="HF710" s="62"/>
      <c r="HG710" s="62"/>
      <c r="HH710" s="62"/>
      <c r="HI710" s="62"/>
      <c r="HJ710" s="62"/>
      <c r="HK710" s="62"/>
      <c r="HL710" s="62"/>
      <c r="HM710" s="62"/>
      <c r="HN710" s="62"/>
      <c r="HO710" s="62"/>
      <c r="HP710" s="62"/>
      <c r="HQ710" s="62"/>
      <c r="HR710" s="62"/>
    </row>
    <row r="711" spans="32:226">
      <c r="AF711" s="2"/>
      <c r="AS711" s="62"/>
      <c r="AT711" s="62"/>
      <c r="AU711" s="62"/>
      <c r="AV711" s="62"/>
      <c r="AW711" s="62"/>
      <c r="AX711" s="62"/>
      <c r="AY711" s="62"/>
      <c r="AZ711" s="62"/>
      <c r="BA711" s="62"/>
      <c r="BB711" s="62"/>
      <c r="BC711" s="62"/>
      <c r="BD711" s="62"/>
      <c r="BE711" s="62"/>
      <c r="BF711" s="62"/>
      <c r="BG711" s="62"/>
      <c r="BH711" s="62"/>
      <c r="BI711" s="62"/>
      <c r="BJ711" s="62"/>
      <c r="BK711" s="62"/>
      <c r="BL711" s="62"/>
      <c r="BM711" s="62"/>
      <c r="BN711" s="62"/>
      <c r="BO711" s="62"/>
      <c r="BP711" s="62"/>
      <c r="BQ711" s="62"/>
      <c r="BR711" s="62"/>
      <c r="BS711" s="62"/>
      <c r="BT711" s="62"/>
      <c r="BU711" s="62"/>
      <c r="BV711" s="62"/>
      <c r="BW711" s="62"/>
      <c r="BX711" s="62"/>
      <c r="BY711" s="62"/>
      <c r="BZ711" s="62"/>
      <c r="CA711" s="62"/>
      <c r="CB711" s="62"/>
      <c r="CC711" s="62"/>
      <c r="CD711" s="62"/>
      <c r="CE711" s="62"/>
      <c r="CF711" s="62"/>
      <c r="CG711" s="62"/>
      <c r="CH711" s="62"/>
      <c r="CI711" s="62"/>
      <c r="CJ711" s="62"/>
      <c r="CK711" s="62"/>
      <c r="CL711" s="62"/>
      <c r="CM711" s="62"/>
      <c r="CN711" s="62"/>
      <c r="CO711" s="62"/>
      <c r="CP711" s="62"/>
      <c r="CQ711" s="62"/>
      <c r="CR711" s="62"/>
      <c r="CS711" s="62"/>
      <c r="CT711" s="62"/>
      <c r="CU711" s="62"/>
      <c r="CV711" s="62"/>
      <c r="CW711" s="62"/>
      <c r="CX711" s="62"/>
      <c r="CY711" s="62"/>
      <c r="CZ711" s="62"/>
      <c r="DA711" s="62"/>
      <c r="DB711" s="62"/>
      <c r="DC711" s="62"/>
      <c r="DD711" s="62"/>
      <c r="DE711" s="62"/>
      <c r="DF711" s="62"/>
      <c r="DG711" s="62"/>
      <c r="DH711" s="62"/>
      <c r="DI711" s="62"/>
      <c r="DJ711" s="62"/>
      <c r="DK711" s="62"/>
      <c r="DL711" s="62"/>
      <c r="DM711" s="62"/>
      <c r="DN711" s="62"/>
      <c r="DO711" s="62"/>
      <c r="DP711" s="62"/>
      <c r="DQ711" s="62"/>
      <c r="DR711" s="62"/>
      <c r="DS711" s="62"/>
      <c r="DT711" s="62"/>
      <c r="DU711" s="62"/>
      <c r="DV711" s="62"/>
      <c r="DW711" s="62"/>
      <c r="DX711" s="62"/>
      <c r="DY711" s="62"/>
      <c r="DZ711" s="62"/>
      <c r="EA711" s="62"/>
      <c r="EB711" s="62"/>
      <c r="EC711" s="62"/>
      <c r="ED711" s="62"/>
      <c r="EE711" s="62"/>
      <c r="EF711" s="62"/>
      <c r="EG711" s="62"/>
      <c r="EH711" s="62"/>
      <c r="EI711" s="62"/>
      <c r="EJ711" s="62"/>
      <c r="EK711" s="62">
        <v>0</v>
      </c>
      <c r="EL711" s="62">
        <v>0</v>
      </c>
      <c r="EM711" s="62">
        <v>0</v>
      </c>
      <c r="EN711" s="62">
        <v>0</v>
      </c>
      <c r="EO711" s="62">
        <v>0</v>
      </c>
      <c r="EP711" s="62"/>
      <c r="EQ711" s="62"/>
      <c r="ER711" s="62"/>
      <c r="ES711" s="62"/>
      <c r="ET711" s="62"/>
      <c r="EU711" s="62"/>
      <c r="EV711" s="62"/>
      <c r="EW711" s="62"/>
      <c r="EX711" s="62"/>
      <c r="EY711" s="62"/>
      <c r="EZ711" s="62"/>
      <c r="FA711" s="62"/>
      <c r="FB711" s="62"/>
      <c r="FC711" s="62"/>
      <c r="FD711" s="62"/>
      <c r="FE711" s="62"/>
      <c r="FF711" s="62"/>
      <c r="FG711" s="62"/>
      <c r="FH711" s="62"/>
      <c r="FI711" s="62"/>
      <c r="FJ711" s="62"/>
      <c r="FK711" s="62"/>
      <c r="FL711" s="76"/>
      <c r="FM711" s="76"/>
      <c r="FN711" s="76"/>
      <c r="FO711" s="76"/>
      <c r="FP711" s="76"/>
      <c r="FQ711" s="76"/>
      <c r="FR711" s="76"/>
      <c r="FS711" s="76"/>
      <c r="FT711" s="76"/>
      <c r="FU711" s="76"/>
      <c r="FV711" s="76"/>
      <c r="FW711" s="76"/>
      <c r="FX711" s="76"/>
      <c r="FY711" s="76"/>
      <c r="FZ711" s="76"/>
      <c r="GA711" s="76"/>
      <c r="GB711" s="76"/>
      <c r="GC711" s="62"/>
      <c r="GD711" s="62"/>
      <c r="GE711" s="62"/>
      <c r="GF711" s="62"/>
      <c r="GG711" s="62"/>
      <c r="GH711" s="62"/>
      <c r="GI711" s="62"/>
      <c r="GJ711" s="62"/>
      <c r="GK711" s="62"/>
      <c r="GL711" s="62"/>
      <c r="GM711" s="62"/>
      <c r="GN711" s="62"/>
      <c r="GO711" s="62"/>
      <c r="GP711" s="62"/>
      <c r="GQ711" s="62"/>
      <c r="GR711" s="62"/>
      <c r="GS711" s="62"/>
      <c r="GT711" s="62"/>
      <c r="GU711" s="62"/>
      <c r="GV711" s="62"/>
      <c r="GW711" s="62"/>
      <c r="GX711" s="62"/>
      <c r="GY711" s="62"/>
      <c r="GZ711" s="62"/>
      <c r="HA711" s="62"/>
      <c r="HB711" s="62"/>
      <c r="HC711" s="62"/>
      <c r="HD711" s="62"/>
      <c r="HE711" s="62"/>
      <c r="HF711" s="62"/>
      <c r="HG711" s="62"/>
      <c r="HH711" s="62"/>
      <c r="HI711" s="62"/>
      <c r="HJ711" s="62"/>
      <c r="HK711" s="62"/>
      <c r="HL711" s="62"/>
      <c r="HM711" s="62"/>
      <c r="HN711" s="62"/>
      <c r="HO711" s="62"/>
      <c r="HP711" s="62"/>
      <c r="HQ711" s="62"/>
      <c r="HR711" s="62"/>
    </row>
    <row r="712" spans="32:226">
      <c r="AF712" s="2"/>
      <c r="AS712" s="62"/>
      <c r="AT712" s="62"/>
      <c r="AU712" s="62"/>
      <c r="AV712" s="62"/>
      <c r="AW712" s="62"/>
      <c r="AX712" s="62"/>
      <c r="AY712" s="62"/>
      <c r="AZ712" s="62"/>
      <c r="BA712" s="62"/>
      <c r="BB712" s="62"/>
      <c r="BC712" s="62"/>
      <c r="BD712" s="62"/>
      <c r="BE712" s="62"/>
      <c r="BF712" s="62"/>
      <c r="BG712" s="62"/>
      <c r="BH712" s="62"/>
      <c r="BI712" s="62"/>
      <c r="BJ712" s="62"/>
      <c r="BK712" s="62"/>
      <c r="BL712" s="62"/>
      <c r="BM712" s="62"/>
      <c r="BN712" s="62"/>
      <c r="BO712" s="62"/>
      <c r="BP712" s="62"/>
      <c r="BQ712" s="62"/>
      <c r="BR712" s="62"/>
      <c r="BS712" s="62"/>
      <c r="BT712" s="62"/>
      <c r="BU712" s="62"/>
      <c r="BV712" s="62"/>
      <c r="BW712" s="62"/>
      <c r="BX712" s="62"/>
      <c r="BY712" s="62"/>
      <c r="BZ712" s="62"/>
      <c r="CA712" s="62"/>
      <c r="CB712" s="62"/>
      <c r="CC712" s="62"/>
      <c r="CD712" s="62"/>
      <c r="CE712" s="62"/>
      <c r="CF712" s="62"/>
      <c r="CG712" s="62"/>
      <c r="CH712" s="62"/>
      <c r="CI712" s="62"/>
      <c r="CJ712" s="62"/>
      <c r="CK712" s="62"/>
      <c r="CL712" s="62"/>
      <c r="CM712" s="62"/>
      <c r="CN712" s="62"/>
      <c r="CO712" s="62"/>
      <c r="CP712" s="62"/>
      <c r="CQ712" s="62"/>
      <c r="CR712" s="62"/>
      <c r="CS712" s="62"/>
      <c r="CT712" s="62"/>
      <c r="CU712" s="62"/>
      <c r="CV712" s="62"/>
      <c r="CW712" s="62"/>
      <c r="CX712" s="62"/>
      <c r="CY712" s="62"/>
      <c r="CZ712" s="62"/>
      <c r="DA712" s="62"/>
      <c r="DB712" s="62"/>
      <c r="DC712" s="62"/>
      <c r="DD712" s="62"/>
      <c r="DE712" s="62"/>
      <c r="DF712" s="62"/>
      <c r="DG712" s="62"/>
      <c r="DH712" s="62"/>
      <c r="DI712" s="62"/>
      <c r="DJ712" s="62"/>
      <c r="DK712" s="62"/>
      <c r="DL712" s="62"/>
      <c r="DM712" s="62"/>
      <c r="DN712" s="62"/>
      <c r="DO712" s="62"/>
      <c r="DP712" s="62"/>
      <c r="DQ712" s="62"/>
      <c r="DR712" s="62"/>
      <c r="DS712" s="62"/>
      <c r="DT712" s="62"/>
      <c r="DU712" s="62"/>
      <c r="DV712" s="62"/>
      <c r="DW712" s="62"/>
      <c r="DX712" s="62"/>
      <c r="DY712" s="62"/>
      <c r="DZ712" s="62"/>
      <c r="EA712" s="62"/>
      <c r="EB712" s="62"/>
      <c r="EC712" s="62"/>
      <c r="ED712" s="62"/>
      <c r="EE712" s="62"/>
      <c r="EF712" s="62"/>
      <c r="EG712" s="62"/>
      <c r="EH712" s="62"/>
      <c r="EI712" s="62"/>
      <c r="EJ712" s="62"/>
      <c r="EK712" s="62">
        <v>0</v>
      </c>
      <c r="EL712" s="62">
        <v>0</v>
      </c>
      <c r="EM712" s="62">
        <v>0</v>
      </c>
      <c r="EN712" s="62">
        <v>0</v>
      </c>
      <c r="EO712" s="62">
        <v>0</v>
      </c>
      <c r="EP712" s="62"/>
      <c r="EQ712" s="62"/>
      <c r="ER712" s="62"/>
      <c r="ES712" s="62"/>
      <c r="ET712" s="62"/>
      <c r="EU712" s="62"/>
      <c r="EV712" s="62"/>
      <c r="EW712" s="62"/>
      <c r="EX712" s="62"/>
      <c r="EY712" s="62"/>
      <c r="EZ712" s="62"/>
      <c r="FA712" s="62"/>
      <c r="FB712" s="62"/>
      <c r="FC712" s="62"/>
      <c r="FD712" s="62"/>
      <c r="FE712" s="62"/>
      <c r="FF712" s="62"/>
      <c r="FG712" s="62"/>
      <c r="FH712" s="62"/>
      <c r="FI712" s="62"/>
      <c r="FJ712" s="62"/>
      <c r="FK712" s="62"/>
      <c r="FL712" s="76"/>
      <c r="FM712" s="76"/>
      <c r="FN712" s="76"/>
      <c r="FO712" s="76"/>
      <c r="FP712" s="76"/>
      <c r="FQ712" s="76"/>
      <c r="FR712" s="76"/>
      <c r="FS712" s="76"/>
      <c r="FT712" s="76"/>
      <c r="FU712" s="76"/>
      <c r="FV712" s="76"/>
      <c r="FW712" s="76"/>
      <c r="FX712" s="76"/>
      <c r="FY712" s="76"/>
      <c r="FZ712" s="76"/>
      <c r="GA712" s="76"/>
      <c r="GB712" s="76"/>
      <c r="GC712" s="62"/>
      <c r="GD712" s="62"/>
      <c r="GE712" s="62"/>
      <c r="GF712" s="62"/>
      <c r="GG712" s="62"/>
      <c r="GH712" s="62"/>
      <c r="GI712" s="62"/>
      <c r="GJ712" s="62"/>
      <c r="GK712" s="62"/>
      <c r="GL712" s="62"/>
      <c r="GM712" s="62"/>
      <c r="GN712" s="62"/>
      <c r="GO712" s="62"/>
      <c r="GP712" s="62"/>
      <c r="GQ712" s="62"/>
      <c r="GR712" s="62"/>
      <c r="GS712" s="62"/>
      <c r="GT712" s="62"/>
      <c r="GU712" s="62"/>
      <c r="GV712" s="62"/>
      <c r="GW712" s="62"/>
      <c r="GX712" s="62"/>
      <c r="GY712" s="62"/>
      <c r="GZ712" s="62"/>
      <c r="HA712" s="62"/>
      <c r="HB712" s="62"/>
      <c r="HC712" s="62"/>
      <c r="HD712" s="62"/>
      <c r="HE712" s="62"/>
      <c r="HF712" s="62"/>
      <c r="HG712" s="62"/>
      <c r="HH712" s="62"/>
      <c r="HI712" s="62"/>
      <c r="HJ712" s="62"/>
      <c r="HK712" s="62"/>
      <c r="HL712" s="62"/>
      <c r="HM712" s="62"/>
      <c r="HN712" s="62"/>
      <c r="HO712" s="62"/>
      <c r="HP712" s="62"/>
      <c r="HQ712" s="62"/>
      <c r="HR712" s="62"/>
    </row>
    <row r="713" spans="32:226">
      <c r="AF713" s="2"/>
      <c r="AS713" s="62"/>
      <c r="AT713" s="62"/>
      <c r="AU713" s="62"/>
      <c r="AV713" s="62"/>
      <c r="AW713" s="62"/>
      <c r="AX713" s="62"/>
      <c r="AY713" s="62"/>
      <c r="AZ713" s="62"/>
      <c r="BA713" s="62"/>
      <c r="BB713" s="62"/>
      <c r="BC713" s="62"/>
      <c r="BD713" s="62"/>
      <c r="BE713" s="62"/>
      <c r="BF713" s="62"/>
      <c r="BG713" s="62"/>
      <c r="BH713" s="62"/>
      <c r="BI713" s="62"/>
      <c r="BJ713" s="62"/>
      <c r="BK713" s="62"/>
      <c r="BL713" s="62"/>
      <c r="BM713" s="62"/>
      <c r="BN713" s="62"/>
      <c r="BO713" s="62"/>
      <c r="BP713" s="62"/>
      <c r="BQ713" s="62"/>
      <c r="BR713" s="62"/>
      <c r="BS713" s="62"/>
      <c r="BT713" s="62"/>
      <c r="BU713" s="62"/>
      <c r="BV713" s="62"/>
      <c r="BW713" s="62"/>
      <c r="BX713" s="62"/>
      <c r="BY713" s="62"/>
      <c r="BZ713" s="62"/>
      <c r="CA713" s="62"/>
      <c r="CB713" s="62"/>
      <c r="CC713" s="62"/>
      <c r="CD713" s="62"/>
      <c r="CE713" s="62"/>
      <c r="CF713" s="62"/>
      <c r="CG713" s="62"/>
      <c r="CH713" s="62"/>
      <c r="CI713" s="62"/>
      <c r="CJ713" s="62"/>
      <c r="CK713" s="62"/>
      <c r="CL713" s="62"/>
      <c r="CM713" s="62"/>
      <c r="CN713" s="62"/>
      <c r="CO713" s="62"/>
      <c r="CP713" s="62"/>
      <c r="CQ713" s="62"/>
      <c r="CR713" s="62"/>
      <c r="CS713" s="62"/>
      <c r="CT713" s="62"/>
      <c r="CU713" s="62"/>
      <c r="CV713" s="62"/>
      <c r="CW713" s="62"/>
      <c r="CX713" s="62"/>
      <c r="CY713" s="62"/>
      <c r="CZ713" s="62"/>
      <c r="DA713" s="62"/>
      <c r="DB713" s="62"/>
      <c r="DC713" s="62"/>
      <c r="DD713" s="62"/>
      <c r="DE713" s="62"/>
      <c r="DF713" s="62"/>
      <c r="DG713" s="62"/>
      <c r="DH713" s="62"/>
      <c r="DI713" s="62"/>
      <c r="DJ713" s="62"/>
      <c r="DK713" s="62"/>
      <c r="DL713" s="62"/>
      <c r="DM713" s="62"/>
      <c r="DN713" s="62"/>
      <c r="DO713" s="62"/>
      <c r="DP713" s="62"/>
      <c r="DQ713" s="62"/>
      <c r="DR713" s="62"/>
      <c r="DS713" s="62"/>
      <c r="DT713" s="62"/>
      <c r="DU713" s="62"/>
      <c r="DV713" s="62"/>
      <c r="DW713" s="62"/>
      <c r="DX713" s="62"/>
      <c r="DY713" s="62"/>
      <c r="DZ713" s="62"/>
      <c r="EA713" s="62"/>
      <c r="EB713" s="62"/>
      <c r="EC713" s="62"/>
      <c r="ED713" s="62"/>
      <c r="EE713" s="62"/>
      <c r="EF713" s="62"/>
      <c r="EG713" s="62"/>
      <c r="EH713" s="62"/>
      <c r="EI713" s="62"/>
      <c r="EJ713" s="62"/>
      <c r="EK713" s="62">
        <v>0</v>
      </c>
      <c r="EL713" s="62">
        <v>0</v>
      </c>
      <c r="EM713" s="62">
        <v>0</v>
      </c>
      <c r="EN713" s="62">
        <v>0</v>
      </c>
      <c r="EO713" s="62">
        <v>0</v>
      </c>
      <c r="EP713" s="62"/>
      <c r="EQ713" s="62"/>
      <c r="ER713" s="62"/>
      <c r="ES713" s="62"/>
      <c r="ET713" s="62"/>
      <c r="EU713" s="62"/>
      <c r="EV713" s="62"/>
      <c r="EW713" s="62"/>
      <c r="EX713" s="62"/>
      <c r="EY713" s="62"/>
      <c r="EZ713" s="62"/>
      <c r="FA713" s="62"/>
      <c r="FB713" s="62"/>
      <c r="FC713" s="62"/>
      <c r="FD713" s="62"/>
      <c r="FE713" s="62"/>
      <c r="FF713" s="62"/>
      <c r="FG713" s="62"/>
      <c r="FH713" s="62"/>
      <c r="FI713" s="62"/>
      <c r="FJ713" s="62"/>
      <c r="FK713" s="62"/>
      <c r="FL713" s="76"/>
      <c r="FM713" s="76"/>
      <c r="FN713" s="76"/>
      <c r="FO713" s="76"/>
      <c r="FP713" s="76"/>
      <c r="FQ713" s="76"/>
      <c r="FR713" s="76"/>
      <c r="FS713" s="76"/>
      <c r="FT713" s="76"/>
      <c r="FU713" s="76"/>
      <c r="FV713" s="76"/>
      <c r="FW713" s="76"/>
      <c r="FX713" s="76"/>
      <c r="FY713" s="76"/>
      <c r="FZ713" s="76"/>
      <c r="GA713" s="76"/>
      <c r="GB713" s="76"/>
      <c r="GC713" s="62"/>
      <c r="GD713" s="62"/>
      <c r="GE713" s="62"/>
      <c r="GF713" s="62"/>
      <c r="GG713" s="62"/>
      <c r="GH713" s="62"/>
      <c r="GI713" s="62"/>
      <c r="GJ713" s="62"/>
      <c r="GK713" s="62"/>
      <c r="GL713" s="62"/>
      <c r="GM713" s="62"/>
      <c r="GN713" s="62"/>
      <c r="GO713" s="62"/>
      <c r="GP713" s="62"/>
      <c r="GQ713" s="62"/>
      <c r="GR713" s="62"/>
      <c r="GS713" s="62"/>
      <c r="GT713" s="62"/>
      <c r="GU713" s="62"/>
      <c r="GV713" s="62"/>
      <c r="GW713" s="62"/>
      <c r="GX713" s="62"/>
      <c r="GY713" s="62"/>
      <c r="GZ713" s="62"/>
      <c r="HA713" s="62"/>
      <c r="HB713" s="62"/>
      <c r="HC713" s="62"/>
      <c r="HD713" s="62"/>
      <c r="HE713" s="62"/>
      <c r="HF713" s="62"/>
      <c r="HG713" s="62"/>
      <c r="HH713" s="62"/>
      <c r="HI713" s="62"/>
      <c r="HJ713" s="62"/>
      <c r="HK713" s="62"/>
      <c r="HL713" s="62"/>
      <c r="HM713" s="62"/>
      <c r="HN713" s="62"/>
      <c r="HO713" s="62"/>
      <c r="HP713" s="62"/>
      <c r="HQ713" s="62"/>
      <c r="HR713" s="62"/>
    </row>
    <row r="714" spans="32:226">
      <c r="AF714" s="2"/>
      <c r="AS714" s="62"/>
      <c r="AT714" s="62"/>
      <c r="AU714" s="62"/>
      <c r="AV714" s="62"/>
      <c r="AW714" s="62"/>
      <c r="AX714" s="62"/>
      <c r="AY714" s="62"/>
      <c r="AZ714" s="62"/>
      <c r="BA714" s="62"/>
      <c r="BB714" s="62"/>
      <c r="BC714" s="62"/>
      <c r="BD714" s="62"/>
      <c r="BE714" s="62"/>
      <c r="BF714" s="62"/>
      <c r="BG714" s="62"/>
      <c r="BH714" s="62"/>
      <c r="BI714" s="62"/>
      <c r="BJ714" s="62"/>
      <c r="BK714" s="62"/>
      <c r="BL714" s="62"/>
      <c r="BM714" s="62"/>
      <c r="BN714" s="62"/>
      <c r="BO714" s="62"/>
      <c r="BP714" s="62"/>
      <c r="BQ714" s="62"/>
      <c r="BR714" s="62"/>
      <c r="BS714" s="62"/>
      <c r="BT714" s="62"/>
      <c r="BU714" s="62"/>
      <c r="BV714" s="62"/>
      <c r="BW714" s="62"/>
      <c r="BX714" s="62"/>
      <c r="BY714" s="62"/>
      <c r="BZ714" s="62"/>
      <c r="CA714" s="62"/>
      <c r="CB714" s="62"/>
      <c r="CC714" s="62"/>
      <c r="CD714" s="62"/>
      <c r="CE714" s="62"/>
      <c r="CF714" s="62"/>
      <c r="CG714" s="62"/>
      <c r="CH714" s="62"/>
      <c r="CI714" s="62"/>
      <c r="CJ714" s="62"/>
      <c r="CK714" s="62"/>
      <c r="CL714" s="62"/>
      <c r="CM714" s="62"/>
      <c r="CN714" s="62"/>
      <c r="CO714" s="62"/>
      <c r="CP714" s="62"/>
      <c r="CQ714" s="62"/>
      <c r="CR714" s="62"/>
      <c r="CS714" s="62"/>
      <c r="CT714" s="62"/>
      <c r="CU714" s="62"/>
      <c r="CV714" s="62"/>
      <c r="CW714" s="62"/>
      <c r="CX714" s="62"/>
      <c r="CY714" s="62"/>
      <c r="CZ714" s="62"/>
      <c r="DA714" s="62"/>
      <c r="DB714" s="62"/>
      <c r="DC714" s="62"/>
      <c r="DD714" s="62"/>
      <c r="DE714" s="62"/>
      <c r="DF714" s="62"/>
      <c r="DG714" s="62"/>
      <c r="DH714" s="62"/>
      <c r="DI714" s="62"/>
      <c r="DJ714" s="62"/>
      <c r="DK714" s="62"/>
      <c r="DL714" s="62"/>
      <c r="DM714" s="62"/>
      <c r="DN714" s="62"/>
      <c r="DO714" s="62"/>
      <c r="DP714" s="62"/>
      <c r="DQ714" s="62"/>
      <c r="DR714" s="62"/>
      <c r="DS714" s="62"/>
      <c r="DT714" s="62"/>
      <c r="DU714" s="62"/>
      <c r="DV714" s="62"/>
      <c r="DW714" s="62"/>
      <c r="DX714" s="62"/>
      <c r="DY714" s="62"/>
      <c r="DZ714" s="62"/>
      <c r="EA714" s="62"/>
      <c r="EB714" s="62"/>
      <c r="EC714" s="62"/>
      <c r="ED714" s="62"/>
      <c r="EE714" s="62"/>
      <c r="EF714" s="62"/>
      <c r="EG714" s="62"/>
      <c r="EH714" s="62"/>
      <c r="EI714" s="62"/>
      <c r="EJ714" s="62"/>
      <c r="EK714" s="62">
        <v>0</v>
      </c>
      <c r="EL714" s="62">
        <v>0</v>
      </c>
      <c r="EM714" s="62">
        <v>0</v>
      </c>
      <c r="EN714" s="62">
        <v>0</v>
      </c>
      <c r="EO714" s="62">
        <v>0</v>
      </c>
      <c r="EP714" s="62"/>
      <c r="EQ714" s="62"/>
      <c r="ER714" s="62"/>
      <c r="ES714" s="62"/>
      <c r="ET714" s="62"/>
      <c r="EU714" s="62"/>
      <c r="EV714" s="62"/>
      <c r="EW714" s="62"/>
      <c r="EX714" s="62"/>
      <c r="EY714" s="62"/>
      <c r="EZ714" s="62"/>
      <c r="FA714" s="62"/>
      <c r="FB714" s="62"/>
      <c r="FC714" s="62"/>
      <c r="FD714" s="62"/>
      <c r="FE714" s="62"/>
      <c r="FF714" s="62"/>
      <c r="FG714" s="62"/>
      <c r="FH714" s="62"/>
      <c r="FI714" s="62"/>
      <c r="FJ714" s="62"/>
      <c r="FK714" s="62"/>
      <c r="FL714" s="76"/>
      <c r="FM714" s="76"/>
      <c r="FN714" s="76"/>
      <c r="FO714" s="76"/>
      <c r="FP714" s="76"/>
      <c r="FQ714" s="76"/>
      <c r="FR714" s="76"/>
      <c r="FS714" s="76"/>
      <c r="FT714" s="76"/>
      <c r="FU714" s="76"/>
      <c r="FV714" s="76"/>
      <c r="FW714" s="76"/>
      <c r="FX714" s="76"/>
      <c r="FY714" s="76"/>
      <c r="FZ714" s="76"/>
      <c r="GA714" s="76"/>
      <c r="GB714" s="76"/>
      <c r="GC714" s="62"/>
      <c r="GD714" s="62"/>
      <c r="GE714" s="62"/>
      <c r="GF714" s="62"/>
      <c r="GG714" s="62"/>
      <c r="GH714" s="62"/>
      <c r="GI714" s="62"/>
      <c r="GJ714" s="62"/>
      <c r="GK714" s="62"/>
      <c r="GL714" s="62"/>
      <c r="GM714" s="62"/>
      <c r="GN714" s="62"/>
      <c r="GO714" s="62"/>
      <c r="GP714" s="62"/>
      <c r="GQ714" s="62"/>
      <c r="GR714" s="62"/>
      <c r="GS714" s="62"/>
      <c r="GT714" s="62"/>
      <c r="GU714" s="62"/>
      <c r="GV714" s="62"/>
      <c r="GW714" s="62"/>
      <c r="GX714" s="62"/>
      <c r="GY714" s="62"/>
      <c r="GZ714" s="62"/>
      <c r="HA714" s="62"/>
      <c r="HB714" s="62"/>
      <c r="HC714" s="62"/>
      <c r="HD714" s="62"/>
      <c r="HE714" s="62"/>
      <c r="HF714" s="62"/>
      <c r="HG714" s="62"/>
      <c r="HH714" s="62"/>
      <c r="HI714" s="62"/>
      <c r="HJ714" s="62"/>
      <c r="HK714" s="62"/>
      <c r="HL714" s="62"/>
      <c r="HM714" s="62"/>
      <c r="HN714" s="62"/>
      <c r="HO714" s="62"/>
      <c r="HP714" s="62"/>
      <c r="HQ714" s="62"/>
      <c r="HR714" s="62"/>
    </row>
    <row r="715" spans="32:226">
      <c r="AF715" s="2"/>
      <c r="AS715" s="62"/>
      <c r="AT715" s="62"/>
      <c r="AU715" s="62"/>
      <c r="AV715" s="62"/>
      <c r="AW715" s="62"/>
      <c r="AX715" s="62"/>
      <c r="AY715" s="62"/>
      <c r="AZ715" s="62"/>
      <c r="BA715" s="62"/>
      <c r="BB715" s="62"/>
      <c r="BC715" s="62"/>
      <c r="BD715" s="62"/>
      <c r="BE715" s="62"/>
      <c r="BF715" s="62"/>
      <c r="BG715" s="62"/>
      <c r="BH715" s="62"/>
      <c r="BI715" s="62"/>
      <c r="BJ715" s="62"/>
      <c r="BK715" s="62"/>
      <c r="BL715" s="62"/>
      <c r="BM715" s="62"/>
      <c r="BN715" s="62"/>
      <c r="BO715" s="62"/>
      <c r="BP715" s="62"/>
      <c r="BQ715" s="62"/>
      <c r="BR715" s="62"/>
      <c r="BS715" s="62"/>
      <c r="BT715" s="62"/>
      <c r="BU715" s="62"/>
      <c r="BV715" s="62"/>
      <c r="BW715" s="62"/>
      <c r="BX715" s="62"/>
      <c r="BY715" s="62"/>
      <c r="BZ715" s="62"/>
      <c r="CA715" s="62"/>
      <c r="CB715" s="62"/>
      <c r="CC715" s="62"/>
      <c r="CD715" s="62"/>
      <c r="CE715" s="62"/>
      <c r="CF715" s="62"/>
      <c r="CG715" s="62"/>
      <c r="CH715" s="62"/>
      <c r="CI715" s="62"/>
      <c r="CJ715" s="62"/>
      <c r="CK715" s="62"/>
      <c r="CL715" s="62"/>
      <c r="CM715" s="62"/>
      <c r="CN715" s="62"/>
      <c r="CO715" s="62"/>
      <c r="CP715" s="62"/>
      <c r="CQ715" s="62"/>
      <c r="CR715" s="62"/>
      <c r="CS715" s="62"/>
      <c r="CT715" s="62"/>
      <c r="CU715" s="62"/>
      <c r="CV715" s="62"/>
      <c r="CW715" s="62"/>
      <c r="CX715" s="62"/>
      <c r="CY715" s="62"/>
      <c r="CZ715" s="62"/>
      <c r="DA715" s="62"/>
      <c r="DB715" s="62"/>
      <c r="DC715" s="62"/>
      <c r="DD715" s="62"/>
      <c r="DE715" s="62"/>
      <c r="DF715" s="62"/>
      <c r="DG715" s="62"/>
      <c r="DH715" s="62"/>
      <c r="DI715" s="62"/>
      <c r="DJ715" s="62"/>
      <c r="DK715" s="62"/>
      <c r="DL715" s="62"/>
      <c r="DM715" s="62"/>
      <c r="DN715" s="62"/>
      <c r="DO715" s="62"/>
      <c r="DP715" s="62"/>
      <c r="DQ715" s="62"/>
      <c r="DR715" s="62"/>
      <c r="DS715" s="62"/>
      <c r="DT715" s="62"/>
      <c r="DU715" s="62"/>
      <c r="DV715" s="62"/>
      <c r="DW715" s="62"/>
      <c r="DX715" s="62"/>
      <c r="DY715" s="62"/>
      <c r="DZ715" s="62"/>
      <c r="EA715" s="62"/>
      <c r="EB715" s="62"/>
      <c r="EC715" s="62"/>
      <c r="ED715" s="62"/>
      <c r="EE715" s="62"/>
      <c r="EF715" s="62"/>
      <c r="EG715" s="62"/>
      <c r="EH715" s="62"/>
      <c r="EI715" s="62"/>
      <c r="EJ715" s="62"/>
      <c r="EK715" s="62">
        <v>0</v>
      </c>
      <c r="EL715" s="62">
        <v>0</v>
      </c>
      <c r="EM715" s="62">
        <v>0</v>
      </c>
      <c r="EN715" s="62">
        <v>0</v>
      </c>
      <c r="EO715" s="62">
        <v>0</v>
      </c>
      <c r="EP715" s="62"/>
      <c r="EQ715" s="62"/>
      <c r="ER715" s="62"/>
      <c r="ES715" s="62"/>
      <c r="ET715" s="62"/>
      <c r="EU715" s="62"/>
      <c r="EV715" s="62"/>
      <c r="EW715" s="62"/>
      <c r="EX715" s="62"/>
      <c r="EY715" s="62"/>
      <c r="EZ715" s="62"/>
      <c r="FA715" s="62"/>
      <c r="FB715" s="62"/>
      <c r="FC715" s="62"/>
      <c r="FD715" s="62"/>
      <c r="FE715" s="62"/>
      <c r="FF715" s="62"/>
      <c r="FG715" s="62"/>
      <c r="FH715" s="62"/>
      <c r="FI715" s="62"/>
      <c r="FJ715" s="62"/>
      <c r="FK715" s="62"/>
      <c r="FL715" s="76"/>
      <c r="FM715" s="76"/>
      <c r="FN715" s="76"/>
      <c r="FO715" s="76"/>
      <c r="FP715" s="76"/>
      <c r="FQ715" s="76"/>
      <c r="FR715" s="76"/>
      <c r="FS715" s="76"/>
      <c r="FT715" s="76"/>
      <c r="FU715" s="76"/>
      <c r="FV715" s="76"/>
      <c r="FW715" s="76"/>
      <c r="FX715" s="76"/>
      <c r="FY715" s="76"/>
      <c r="FZ715" s="76"/>
      <c r="GA715" s="76"/>
      <c r="GB715" s="76"/>
      <c r="GC715" s="62"/>
      <c r="GD715" s="62"/>
      <c r="GE715" s="62"/>
      <c r="GF715" s="62"/>
      <c r="GG715" s="62"/>
      <c r="GH715" s="62"/>
      <c r="GI715" s="62"/>
      <c r="GJ715" s="62"/>
      <c r="GK715" s="62"/>
      <c r="GL715" s="62"/>
      <c r="GM715" s="62"/>
      <c r="GN715" s="62"/>
      <c r="GO715" s="62"/>
      <c r="GP715" s="62"/>
      <c r="GQ715" s="62"/>
      <c r="GR715" s="62"/>
      <c r="GS715" s="62"/>
      <c r="GT715" s="62"/>
      <c r="GU715" s="62"/>
      <c r="GV715" s="62"/>
      <c r="GW715" s="62"/>
      <c r="GX715" s="62"/>
      <c r="GY715" s="62"/>
      <c r="GZ715" s="62"/>
      <c r="HA715" s="62"/>
      <c r="HB715" s="62"/>
      <c r="HC715" s="62"/>
      <c r="HD715" s="62"/>
      <c r="HE715" s="62"/>
      <c r="HF715" s="62"/>
      <c r="HG715" s="62"/>
      <c r="HH715" s="62"/>
      <c r="HI715" s="62"/>
      <c r="HJ715" s="62"/>
      <c r="HK715" s="62"/>
      <c r="HL715" s="62"/>
      <c r="HM715" s="62"/>
      <c r="HN715" s="62"/>
      <c r="HO715" s="62"/>
      <c r="HP715" s="62"/>
      <c r="HQ715" s="62"/>
      <c r="HR715" s="62"/>
    </row>
    <row r="716" spans="32:226">
      <c r="AF716" s="2"/>
      <c r="AS716" s="62"/>
      <c r="AT716" s="62"/>
      <c r="AU716" s="62"/>
      <c r="AV716" s="62"/>
      <c r="AW716" s="62"/>
      <c r="AX716" s="62"/>
      <c r="AY716" s="62"/>
      <c r="AZ716" s="62"/>
      <c r="BA716" s="62"/>
      <c r="BB716" s="62"/>
      <c r="BC716" s="62"/>
      <c r="BD716" s="62"/>
      <c r="BE716" s="62"/>
      <c r="BF716" s="62"/>
      <c r="BG716" s="62"/>
      <c r="BH716" s="62"/>
      <c r="BI716" s="62"/>
      <c r="BJ716" s="62"/>
      <c r="BK716" s="62"/>
      <c r="BL716" s="62"/>
      <c r="BM716" s="62"/>
      <c r="BN716" s="62"/>
      <c r="BO716" s="62"/>
      <c r="BP716" s="62"/>
      <c r="BQ716" s="62"/>
      <c r="BR716" s="62"/>
      <c r="BS716" s="62"/>
      <c r="BT716" s="62"/>
      <c r="BU716" s="62"/>
      <c r="BV716" s="62"/>
      <c r="BW716" s="62"/>
      <c r="BX716" s="62"/>
      <c r="BY716" s="62"/>
      <c r="BZ716" s="62"/>
      <c r="CA716" s="62"/>
      <c r="CB716" s="62"/>
      <c r="CC716" s="62"/>
      <c r="CD716" s="62"/>
      <c r="CE716" s="62"/>
      <c r="CF716" s="62"/>
      <c r="CG716" s="62"/>
      <c r="CH716" s="62"/>
      <c r="CI716" s="62"/>
      <c r="CJ716" s="62"/>
      <c r="CK716" s="62"/>
      <c r="CL716" s="62"/>
      <c r="CM716" s="62"/>
      <c r="CN716" s="62"/>
      <c r="CO716" s="62"/>
      <c r="CP716" s="62"/>
      <c r="CQ716" s="62"/>
      <c r="CR716" s="62"/>
      <c r="CS716" s="62"/>
      <c r="CT716" s="62"/>
      <c r="CU716" s="62"/>
      <c r="CV716" s="62"/>
      <c r="CW716" s="62"/>
      <c r="CX716" s="62"/>
      <c r="CY716" s="62"/>
      <c r="CZ716" s="62"/>
      <c r="DA716" s="62"/>
      <c r="DB716" s="62"/>
      <c r="DC716" s="62"/>
      <c r="DD716" s="62"/>
      <c r="DE716" s="62"/>
      <c r="DF716" s="62"/>
      <c r="DG716" s="62"/>
      <c r="DH716" s="62"/>
      <c r="DI716" s="62"/>
      <c r="DJ716" s="62"/>
      <c r="DK716" s="62"/>
      <c r="DL716" s="62"/>
      <c r="DM716" s="62"/>
      <c r="DN716" s="62"/>
      <c r="DO716" s="62"/>
      <c r="DP716" s="62"/>
      <c r="DQ716" s="62"/>
      <c r="DR716" s="62"/>
      <c r="DS716" s="62"/>
      <c r="DT716" s="62"/>
      <c r="DU716" s="62"/>
      <c r="DV716" s="62"/>
      <c r="DW716" s="62"/>
      <c r="DX716" s="62"/>
      <c r="DY716" s="62"/>
      <c r="DZ716" s="62"/>
      <c r="EA716" s="62"/>
      <c r="EB716" s="62"/>
      <c r="EC716" s="62"/>
      <c r="ED716" s="62"/>
      <c r="EE716" s="62"/>
      <c r="EF716" s="62"/>
      <c r="EG716" s="62"/>
      <c r="EH716" s="62"/>
      <c r="EI716" s="62"/>
      <c r="EJ716" s="62"/>
      <c r="EK716" s="62">
        <v>0</v>
      </c>
      <c r="EL716" s="62">
        <v>0</v>
      </c>
      <c r="EM716" s="62">
        <v>0</v>
      </c>
      <c r="EN716" s="62">
        <v>0</v>
      </c>
      <c r="EO716" s="62">
        <v>0</v>
      </c>
      <c r="EP716" s="62"/>
      <c r="EQ716" s="62"/>
      <c r="ER716" s="62"/>
      <c r="ES716" s="62"/>
      <c r="ET716" s="62"/>
      <c r="EU716" s="62"/>
      <c r="EV716" s="62"/>
      <c r="EW716" s="62"/>
      <c r="EX716" s="62"/>
      <c r="EY716" s="62"/>
      <c r="EZ716" s="62"/>
      <c r="FA716" s="62"/>
      <c r="FB716" s="62"/>
      <c r="FC716" s="62"/>
      <c r="FD716" s="62"/>
      <c r="FE716" s="62"/>
      <c r="FF716" s="62"/>
      <c r="FG716" s="62"/>
      <c r="FH716" s="62"/>
      <c r="FI716" s="62"/>
      <c r="FJ716" s="62"/>
      <c r="FK716" s="62"/>
      <c r="FL716" s="76"/>
      <c r="FM716" s="76"/>
      <c r="FN716" s="76"/>
      <c r="FO716" s="76"/>
      <c r="FP716" s="76"/>
      <c r="FQ716" s="76"/>
      <c r="FR716" s="76"/>
      <c r="FS716" s="76"/>
      <c r="FT716" s="76"/>
      <c r="FU716" s="76"/>
      <c r="FV716" s="76"/>
      <c r="FW716" s="76"/>
      <c r="FX716" s="76"/>
      <c r="FY716" s="76"/>
      <c r="FZ716" s="76"/>
      <c r="GA716" s="76"/>
      <c r="GB716" s="76"/>
      <c r="GC716" s="62"/>
      <c r="GD716" s="62"/>
      <c r="GE716" s="62"/>
      <c r="GF716" s="62"/>
      <c r="GG716" s="62"/>
      <c r="GH716" s="62"/>
      <c r="GI716" s="62"/>
      <c r="GJ716" s="62"/>
      <c r="GK716" s="62"/>
      <c r="GL716" s="62"/>
      <c r="GM716" s="62"/>
      <c r="GN716" s="62"/>
      <c r="GO716" s="62"/>
      <c r="GP716" s="62"/>
      <c r="GQ716" s="62"/>
      <c r="GR716" s="62"/>
      <c r="GS716" s="62"/>
      <c r="GT716" s="62"/>
      <c r="GU716" s="62"/>
      <c r="GV716" s="62"/>
      <c r="GW716" s="62"/>
      <c r="GX716" s="62"/>
      <c r="GY716" s="62"/>
      <c r="GZ716" s="62"/>
      <c r="HA716" s="62"/>
      <c r="HB716" s="62"/>
      <c r="HC716" s="62"/>
      <c r="HD716" s="62"/>
      <c r="HE716" s="62"/>
      <c r="HF716" s="62"/>
      <c r="HG716" s="62"/>
      <c r="HH716" s="62"/>
      <c r="HI716" s="62"/>
      <c r="HJ716" s="62"/>
      <c r="HK716" s="62"/>
      <c r="HL716" s="62"/>
      <c r="HM716" s="62"/>
      <c r="HN716" s="62"/>
      <c r="HO716" s="62"/>
      <c r="HP716" s="62"/>
      <c r="HQ716" s="62"/>
      <c r="HR716" s="62"/>
    </row>
    <row r="717" spans="32:226">
      <c r="AF717" s="2"/>
      <c r="AS717" s="62"/>
      <c r="AT717" s="62"/>
      <c r="AU717" s="62"/>
      <c r="AV717" s="62"/>
      <c r="AW717" s="62"/>
      <c r="AX717" s="62"/>
      <c r="AY717" s="62"/>
      <c r="AZ717" s="62"/>
      <c r="BA717" s="62"/>
      <c r="BB717" s="62"/>
      <c r="BC717" s="62"/>
      <c r="BD717" s="62"/>
      <c r="BE717" s="62"/>
      <c r="BF717" s="62"/>
      <c r="BG717" s="62"/>
      <c r="BH717" s="62"/>
      <c r="BI717" s="62"/>
      <c r="BJ717" s="62"/>
      <c r="BK717" s="62"/>
      <c r="BL717" s="62"/>
      <c r="BM717" s="62"/>
      <c r="BN717" s="62"/>
      <c r="BO717" s="62"/>
      <c r="BP717" s="62"/>
      <c r="BQ717" s="62"/>
      <c r="BR717" s="62"/>
      <c r="BS717" s="62"/>
      <c r="BT717" s="62"/>
      <c r="BU717" s="62"/>
      <c r="BV717" s="62"/>
      <c r="BW717" s="62"/>
      <c r="BX717" s="62"/>
      <c r="BY717" s="62"/>
      <c r="BZ717" s="62"/>
      <c r="CA717" s="62"/>
      <c r="CB717" s="62"/>
      <c r="CC717" s="62"/>
      <c r="CD717" s="62"/>
      <c r="CE717" s="62"/>
      <c r="CF717" s="62"/>
      <c r="CG717" s="62"/>
      <c r="CH717" s="62"/>
      <c r="CI717" s="62"/>
      <c r="CJ717" s="62"/>
      <c r="CK717" s="62"/>
      <c r="CL717" s="62"/>
      <c r="CM717" s="62"/>
      <c r="CN717" s="62"/>
      <c r="CO717" s="62"/>
      <c r="CP717" s="62"/>
      <c r="CQ717" s="62"/>
      <c r="CR717" s="62"/>
      <c r="CS717" s="62"/>
      <c r="CT717" s="62"/>
      <c r="CU717" s="62"/>
      <c r="CV717" s="62"/>
      <c r="CW717" s="62"/>
      <c r="CX717" s="62"/>
      <c r="CY717" s="62"/>
      <c r="CZ717" s="62"/>
      <c r="DA717" s="62"/>
      <c r="DB717" s="62"/>
      <c r="DC717" s="62"/>
      <c r="DD717" s="62"/>
      <c r="DE717" s="62"/>
      <c r="DF717" s="62"/>
      <c r="DG717" s="62"/>
      <c r="DH717" s="62"/>
      <c r="DI717" s="62"/>
      <c r="DJ717" s="62"/>
      <c r="DK717" s="62"/>
      <c r="DL717" s="62"/>
      <c r="DM717" s="62"/>
      <c r="DN717" s="62"/>
      <c r="DO717" s="62"/>
      <c r="DP717" s="62"/>
      <c r="DQ717" s="62"/>
      <c r="DR717" s="62"/>
      <c r="DS717" s="62"/>
      <c r="DT717" s="62"/>
      <c r="DU717" s="62"/>
      <c r="DV717" s="62"/>
      <c r="DW717" s="62"/>
      <c r="DX717" s="62"/>
      <c r="DY717" s="62"/>
      <c r="DZ717" s="62"/>
      <c r="EA717" s="62"/>
      <c r="EB717" s="62"/>
      <c r="EC717" s="62"/>
      <c r="ED717" s="62"/>
      <c r="EE717" s="62"/>
      <c r="EF717" s="62"/>
      <c r="EG717" s="62"/>
      <c r="EH717" s="62"/>
      <c r="EI717" s="62"/>
      <c r="EJ717" s="62"/>
      <c r="EK717" s="62">
        <v>0</v>
      </c>
      <c r="EL717" s="62">
        <v>0</v>
      </c>
      <c r="EM717" s="62">
        <v>0</v>
      </c>
      <c r="EN717" s="62">
        <v>0</v>
      </c>
      <c r="EO717" s="62">
        <v>0</v>
      </c>
      <c r="EP717" s="62"/>
      <c r="EQ717" s="62"/>
      <c r="ER717" s="62"/>
      <c r="ES717" s="62"/>
      <c r="ET717" s="62"/>
      <c r="EU717" s="62"/>
      <c r="EV717" s="62"/>
      <c r="EW717" s="62"/>
      <c r="EX717" s="62"/>
      <c r="EY717" s="62"/>
      <c r="EZ717" s="62"/>
      <c r="FA717" s="62"/>
      <c r="FB717" s="62"/>
      <c r="FC717" s="62"/>
      <c r="FD717" s="62"/>
      <c r="FE717" s="62"/>
      <c r="FF717" s="62"/>
      <c r="FG717" s="62"/>
      <c r="FH717" s="62"/>
      <c r="FI717" s="62"/>
      <c r="FJ717" s="62"/>
      <c r="FK717" s="62"/>
      <c r="FL717" s="76"/>
      <c r="FM717" s="76"/>
      <c r="FN717" s="76"/>
      <c r="FO717" s="76"/>
      <c r="FP717" s="76"/>
      <c r="FQ717" s="76"/>
      <c r="FR717" s="76"/>
      <c r="FS717" s="76"/>
      <c r="FT717" s="76"/>
      <c r="FU717" s="76"/>
      <c r="FV717" s="76"/>
      <c r="FW717" s="76"/>
      <c r="FX717" s="76"/>
      <c r="FY717" s="76"/>
      <c r="FZ717" s="76"/>
      <c r="GA717" s="76"/>
      <c r="GB717" s="76"/>
      <c r="GC717" s="62"/>
      <c r="GD717" s="62"/>
      <c r="GE717" s="62"/>
      <c r="GF717" s="62"/>
      <c r="GG717" s="62"/>
      <c r="GH717" s="62"/>
      <c r="GI717" s="62"/>
      <c r="GJ717" s="62"/>
      <c r="GK717" s="62"/>
      <c r="GL717" s="62"/>
      <c r="GM717" s="62"/>
      <c r="GN717" s="62"/>
      <c r="GO717" s="62"/>
      <c r="GP717" s="62"/>
      <c r="GQ717" s="62"/>
      <c r="GR717" s="62"/>
      <c r="GS717" s="62"/>
      <c r="GT717" s="62"/>
      <c r="GU717" s="62"/>
      <c r="GV717" s="62"/>
      <c r="GW717" s="62"/>
      <c r="GX717" s="62"/>
      <c r="GY717" s="62"/>
      <c r="GZ717" s="62"/>
      <c r="HA717" s="62"/>
      <c r="HB717" s="62"/>
      <c r="HC717" s="62"/>
      <c r="HD717" s="62"/>
      <c r="HE717" s="62"/>
      <c r="HF717" s="62"/>
      <c r="HG717" s="62"/>
      <c r="HH717" s="62"/>
      <c r="HI717" s="62"/>
      <c r="HJ717" s="62"/>
      <c r="HK717" s="62"/>
      <c r="HL717" s="62"/>
      <c r="HM717" s="62"/>
      <c r="HN717" s="62"/>
      <c r="HO717" s="62"/>
      <c r="HP717" s="62"/>
      <c r="HQ717" s="62"/>
      <c r="HR717" s="62"/>
    </row>
    <row r="718" spans="32:226">
      <c r="AF718" s="2"/>
      <c r="AS718" s="62"/>
      <c r="AT718" s="62"/>
      <c r="AU718" s="62"/>
      <c r="AV718" s="62"/>
      <c r="AW718" s="62"/>
      <c r="AX718" s="62"/>
      <c r="AY718" s="62"/>
      <c r="AZ718" s="62"/>
      <c r="BA718" s="62"/>
      <c r="BB718" s="62"/>
      <c r="BC718" s="62"/>
      <c r="BD718" s="62"/>
      <c r="BE718" s="62"/>
      <c r="BF718" s="62"/>
      <c r="BG718" s="62"/>
      <c r="BH718" s="62"/>
      <c r="BI718" s="62"/>
      <c r="BJ718" s="62"/>
      <c r="BK718" s="62"/>
      <c r="BL718" s="62"/>
      <c r="BM718" s="62"/>
      <c r="BN718" s="62"/>
      <c r="BO718" s="62"/>
      <c r="BP718" s="62"/>
      <c r="BQ718" s="62"/>
      <c r="BR718" s="62"/>
      <c r="BS718" s="62"/>
      <c r="BT718" s="62"/>
      <c r="BU718" s="62"/>
      <c r="BV718" s="62"/>
      <c r="BW718" s="62"/>
      <c r="BX718" s="62"/>
      <c r="BY718" s="62"/>
      <c r="BZ718" s="62"/>
      <c r="CA718" s="62"/>
      <c r="CB718" s="62"/>
      <c r="CC718" s="62"/>
      <c r="CD718" s="62"/>
      <c r="CE718" s="62"/>
      <c r="CF718" s="62"/>
      <c r="CG718" s="62"/>
      <c r="CH718" s="62"/>
      <c r="CI718" s="62"/>
      <c r="CJ718" s="62"/>
      <c r="CK718" s="62"/>
      <c r="CL718" s="62"/>
      <c r="CM718" s="62"/>
      <c r="CN718" s="62"/>
      <c r="CO718" s="62"/>
      <c r="CP718" s="62"/>
      <c r="CQ718" s="62"/>
      <c r="CR718" s="62"/>
      <c r="CS718" s="62"/>
      <c r="CT718" s="62"/>
      <c r="CU718" s="62"/>
      <c r="CV718" s="62"/>
      <c r="CW718" s="62"/>
      <c r="CX718" s="62"/>
      <c r="CY718" s="62"/>
      <c r="CZ718" s="62"/>
      <c r="DA718" s="62"/>
      <c r="DB718" s="62"/>
      <c r="DC718" s="62"/>
      <c r="DD718" s="62"/>
      <c r="DE718" s="62"/>
      <c r="DF718" s="62"/>
      <c r="DG718" s="62"/>
      <c r="DH718" s="62"/>
      <c r="DI718" s="62"/>
      <c r="DJ718" s="62"/>
      <c r="DK718" s="62"/>
      <c r="DL718" s="62"/>
      <c r="DM718" s="62"/>
      <c r="DN718" s="62"/>
      <c r="DO718" s="62"/>
      <c r="DP718" s="62"/>
      <c r="DQ718" s="62"/>
      <c r="DR718" s="62"/>
      <c r="DS718" s="62"/>
      <c r="DT718" s="62"/>
      <c r="DU718" s="62"/>
      <c r="DV718" s="62"/>
      <c r="DW718" s="62"/>
      <c r="DX718" s="62"/>
      <c r="DY718" s="62"/>
      <c r="DZ718" s="62"/>
      <c r="EA718" s="62"/>
      <c r="EB718" s="62"/>
      <c r="EC718" s="62"/>
      <c r="ED718" s="62"/>
      <c r="EE718" s="62"/>
      <c r="EF718" s="62"/>
      <c r="EG718" s="62"/>
      <c r="EH718" s="62"/>
      <c r="EI718" s="62"/>
      <c r="EJ718" s="62"/>
      <c r="EK718" s="62">
        <v>0</v>
      </c>
      <c r="EL718" s="62">
        <v>0</v>
      </c>
      <c r="EM718" s="62">
        <v>0</v>
      </c>
      <c r="EN718" s="62">
        <v>0</v>
      </c>
      <c r="EO718" s="62">
        <v>0</v>
      </c>
      <c r="EP718" s="62"/>
      <c r="EQ718" s="62"/>
      <c r="ER718" s="62"/>
      <c r="ES718" s="62"/>
      <c r="ET718" s="62"/>
      <c r="EU718" s="62"/>
      <c r="EV718" s="62"/>
      <c r="EW718" s="62"/>
      <c r="EX718" s="62"/>
      <c r="EY718" s="62"/>
      <c r="EZ718" s="62"/>
      <c r="FA718" s="62"/>
      <c r="FB718" s="62"/>
      <c r="FC718" s="62"/>
      <c r="FD718" s="62"/>
      <c r="FE718" s="62"/>
      <c r="FF718" s="62"/>
      <c r="FG718" s="62"/>
      <c r="FH718" s="62"/>
      <c r="FI718" s="62"/>
      <c r="FJ718" s="62"/>
      <c r="FK718" s="62"/>
      <c r="FL718" s="76"/>
      <c r="FM718" s="76"/>
      <c r="FN718" s="76"/>
      <c r="FO718" s="76"/>
      <c r="FP718" s="76"/>
      <c r="FQ718" s="76"/>
      <c r="FR718" s="76"/>
      <c r="FS718" s="76"/>
      <c r="FT718" s="76"/>
      <c r="FU718" s="76"/>
      <c r="FV718" s="76"/>
      <c r="FW718" s="76"/>
      <c r="FX718" s="76"/>
      <c r="FY718" s="76"/>
      <c r="FZ718" s="76"/>
      <c r="GA718" s="76"/>
      <c r="GB718" s="76"/>
      <c r="GC718" s="62"/>
      <c r="GD718" s="62"/>
      <c r="GE718" s="62"/>
      <c r="GF718" s="62"/>
      <c r="GG718" s="62"/>
      <c r="GH718" s="62"/>
      <c r="GI718" s="62"/>
      <c r="GJ718" s="62"/>
      <c r="GK718" s="62"/>
      <c r="GL718" s="62"/>
      <c r="GM718" s="62"/>
      <c r="GN718" s="62"/>
      <c r="GO718" s="62"/>
      <c r="GP718" s="62"/>
      <c r="GQ718" s="62"/>
      <c r="GR718" s="62"/>
      <c r="GS718" s="62"/>
      <c r="GT718" s="62"/>
      <c r="GU718" s="62"/>
      <c r="GV718" s="62"/>
      <c r="GW718" s="62"/>
      <c r="GX718" s="62"/>
      <c r="GY718" s="62"/>
      <c r="GZ718" s="62"/>
      <c r="HA718" s="62"/>
      <c r="HB718" s="62"/>
      <c r="HC718" s="62"/>
      <c r="HD718" s="62"/>
      <c r="HE718" s="62"/>
      <c r="HF718" s="62"/>
      <c r="HG718" s="62"/>
      <c r="HH718" s="62"/>
      <c r="HI718" s="62"/>
      <c r="HJ718" s="62"/>
      <c r="HK718" s="62"/>
      <c r="HL718" s="62"/>
      <c r="HM718" s="62"/>
      <c r="HN718" s="62"/>
      <c r="HO718" s="62"/>
      <c r="HP718" s="62"/>
      <c r="HQ718" s="62"/>
      <c r="HR718" s="62"/>
    </row>
    <row r="719" spans="32:226">
      <c r="AF719" s="2"/>
      <c r="AS719" s="62"/>
      <c r="AT719" s="62"/>
      <c r="AU719" s="62"/>
      <c r="AV719" s="62"/>
      <c r="AW719" s="62"/>
      <c r="AX719" s="62"/>
      <c r="AY719" s="62"/>
      <c r="AZ719" s="62"/>
      <c r="BA719" s="62"/>
      <c r="BB719" s="62"/>
      <c r="BC719" s="62"/>
      <c r="BD719" s="62"/>
      <c r="BE719" s="62"/>
      <c r="BF719" s="62"/>
      <c r="BG719" s="62"/>
      <c r="BH719" s="62"/>
      <c r="BI719" s="62"/>
      <c r="BJ719" s="62"/>
      <c r="BK719" s="62"/>
      <c r="BL719" s="62"/>
      <c r="BM719" s="62"/>
      <c r="BN719" s="62"/>
      <c r="BO719" s="62"/>
      <c r="BP719" s="62"/>
      <c r="BQ719" s="62"/>
      <c r="BR719" s="62"/>
      <c r="BS719" s="62"/>
      <c r="BT719" s="62"/>
      <c r="BU719" s="62"/>
      <c r="BV719" s="62"/>
      <c r="BW719" s="62"/>
      <c r="BX719" s="62"/>
      <c r="BY719" s="62"/>
      <c r="BZ719" s="62"/>
      <c r="CA719" s="62"/>
      <c r="CB719" s="62"/>
      <c r="CC719" s="62"/>
      <c r="CD719" s="62"/>
      <c r="CE719" s="62"/>
      <c r="CF719" s="62"/>
      <c r="CG719" s="62"/>
      <c r="CH719" s="62"/>
      <c r="CI719" s="62"/>
      <c r="CJ719" s="62"/>
      <c r="CK719" s="62"/>
      <c r="CL719" s="62"/>
      <c r="CM719" s="62"/>
      <c r="CN719" s="62"/>
      <c r="CO719" s="62"/>
      <c r="CP719" s="62"/>
      <c r="CQ719" s="62"/>
      <c r="CR719" s="62"/>
      <c r="CS719" s="62"/>
      <c r="CT719" s="62"/>
      <c r="CU719" s="62"/>
      <c r="CV719" s="62"/>
      <c r="CW719" s="62"/>
      <c r="CX719" s="62"/>
      <c r="CY719" s="62"/>
      <c r="CZ719" s="62"/>
      <c r="DA719" s="62"/>
      <c r="DB719" s="62"/>
      <c r="DC719" s="62"/>
      <c r="DD719" s="62"/>
      <c r="DE719" s="62"/>
      <c r="DF719" s="62"/>
      <c r="DG719" s="62"/>
      <c r="DH719" s="62"/>
      <c r="DI719" s="62"/>
      <c r="DJ719" s="62"/>
      <c r="DK719" s="62"/>
      <c r="DL719" s="62"/>
      <c r="DM719" s="62"/>
      <c r="DN719" s="62"/>
      <c r="DO719" s="62"/>
      <c r="DP719" s="62"/>
      <c r="DQ719" s="62"/>
      <c r="DR719" s="62"/>
      <c r="DS719" s="62"/>
      <c r="DT719" s="62"/>
      <c r="DU719" s="62"/>
      <c r="DV719" s="62"/>
      <c r="DW719" s="62"/>
      <c r="DX719" s="62"/>
      <c r="DY719" s="62"/>
      <c r="DZ719" s="62"/>
      <c r="EA719" s="62"/>
      <c r="EB719" s="62"/>
      <c r="EC719" s="62"/>
      <c r="ED719" s="62"/>
      <c r="EE719" s="62"/>
      <c r="EF719" s="62"/>
      <c r="EG719" s="62"/>
      <c r="EH719" s="62"/>
      <c r="EI719" s="62"/>
      <c r="EJ719" s="62"/>
      <c r="EK719" s="62">
        <v>0</v>
      </c>
      <c r="EL719" s="62">
        <v>0</v>
      </c>
      <c r="EM719" s="62">
        <v>0</v>
      </c>
      <c r="EN719" s="62">
        <v>0</v>
      </c>
      <c r="EO719" s="62">
        <v>0</v>
      </c>
      <c r="EP719" s="62"/>
      <c r="EQ719" s="62"/>
      <c r="ER719" s="62"/>
      <c r="ES719" s="62"/>
      <c r="ET719" s="62"/>
      <c r="EU719" s="62"/>
      <c r="EV719" s="62"/>
      <c r="EW719" s="62"/>
      <c r="EX719" s="62"/>
      <c r="EY719" s="62"/>
      <c r="EZ719" s="62"/>
      <c r="FA719" s="62"/>
      <c r="FB719" s="62"/>
      <c r="FC719" s="62"/>
      <c r="FD719" s="62"/>
      <c r="FE719" s="62"/>
      <c r="FF719" s="62"/>
      <c r="FG719" s="62"/>
      <c r="FH719" s="62"/>
      <c r="FI719" s="62"/>
      <c r="FJ719" s="62"/>
      <c r="FK719" s="62"/>
      <c r="FL719" s="76"/>
      <c r="FM719" s="76"/>
      <c r="FN719" s="76"/>
      <c r="FO719" s="76"/>
      <c r="FP719" s="76"/>
      <c r="FQ719" s="76"/>
      <c r="FR719" s="76"/>
      <c r="FS719" s="76"/>
      <c r="FT719" s="76"/>
      <c r="FU719" s="76"/>
      <c r="FV719" s="76"/>
      <c r="FW719" s="76"/>
      <c r="FX719" s="76"/>
      <c r="FY719" s="76"/>
      <c r="FZ719" s="76"/>
      <c r="GA719" s="76"/>
      <c r="GB719" s="76"/>
      <c r="GC719" s="62"/>
      <c r="GD719" s="62"/>
      <c r="GE719" s="62"/>
      <c r="GF719" s="62"/>
      <c r="GG719" s="62"/>
      <c r="GH719" s="62"/>
      <c r="GI719" s="62"/>
      <c r="GJ719" s="62"/>
      <c r="GK719" s="62"/>
      <c r="GL719" s="62"/>
      <c r="GM719" s="62"/>
      <c r="GN719" s="62"/>
      <c r="GO719" s="62"/>
      <c r="GP719" s="62"/>
      <c r="GQ719" s="62"/>
      <c r="GR719" s="62"/>
      <c r="GS719" s="62"/>
      <c r="GT719" s="62"/>
      <c r="GU719" s="62"/>
      <c r="GV719" s="62"/>
      <c r="GW719" s="62"/>
      <c r="GX719" s="62"/>
      <c r="GY719" s="62"/>
      <c r="GZ719" s="62"/>
      <c r="HA719" s="62"/>
      <c r="HB719" s="62"/>
      <c r="HC719" s="62"/>
      <c r="HD719" s="62"/>
      <c r="HE719" s="62"/>
      <c r="HF719" s="62"/>
      <c r="HG719" s="62"/>
      <c r="HH719" s="62"/>
      <c r="HI719" s="62"/>
      <c r="HJ719" s="62"/>
      <c r="HK719" s="62"/>
      <c r="HL719" s="62"/>
      <c r="HM719" s="62"/>
      <c r="HN719" s="62"/>
      <c r="HO719" s="62"/>
      <c r="HP719" s="62"/>
      <c r="HQ719" s="62"/>
      <c r="HR719" s="62"/>
    </row>
    <row r="720" spans="32:226">
      <c r="AF720" s="2"/>
      <c r="AS720" s="62"/>
      <c r="AT720" s="62"/>
      <c r="AU720" s="62"/>
      <c r="AV720" s="62"/>
      <c r="AW720" s="62"/>
      <c r="AX720" s="62"/>
      <c r="AY720" s="62"/>
      <c r="AZ720" s="62"/>
      <c r="BA720" s="62"/>
      <c r="BB720" s="62"/>
      <c r="BC720" s="62"/>
      <c r="BD720" s="62"/>
      <c r="BE720" s="62"/>
      <c r="BF720" s="62"/>
      <c r="BG720" s="62"/>
      <c r="BH720" s="62"/>
      <c r="BI720" s="62"/>
      <c r="BJ720" s="62"/>
      <c r="BK720" s="62"/>
      <c r="BL720" s="62"/>
      <c r="BM720" s="62"/>
      <c r="BN720" s="62"/>
      <c r="BO720" s="62"/>
      <c r="BP720" s="62"/>
      <c r="BQ720" s="62"/>
      <c r="BR720" s="62"/>
      <c r="BS720" s="62"/>
      <c r="BT720" s="62"/>
      <c r="BU720" s="62"/>
      <c r="BV720" s="62"/>
      <c r="BW720" s="62"/>
      <c r="BX720" s="62"/>
      <c r="BY720" s="62"/>
      <c r="BZ720" s="62"/>
      <c r="CA720" s="62"/>
      <c r="CB720" s="62"/>
      <c r="CC720" s="62"/>
      <c r="CD720" s="62"/>
      <c r="CE720" s="62"/>
      <c r="CF720" s="62"/>
      <c r="CG720" s="62"/>
      <c r="CH720" s="62"/>
      <c r="CI720" s="62"/>
      <c r="CJ720" s="62"/>
      <c r="CK720" s="62"/>
      <c r="CL720" s="62"/>
      <c r="CM720" s="62"/>
      <c r="CN720" s="62"/>
      <c r="CO720" s="62"/>
      <c r="CP720" s="62"/>
      <c r="CQ720" s="62"/>
      <c r="CR720" s="62"/>
      <c r="CS720" s="62"/>
      <c r="CT720" s="62"/>
      <c r="CU720" s="62"/>
      <c r="CV720" s="62"/>
      <c r="CW720" s="62"/>
      <c r="CX720" s="62"/>
      <c r="CY720" s="62"/>
      <c r="CZ720" s="62"/>
      <c r="DA720" s="62"/>
      <c r="DB720" s="62"/>
      <c r="DC720" s="62"/>
      <c r="DD720" s="62"/>
      <c r="DE720" s="62"/>
      <c r="DF720" s="62"/>
      <c r="DG720" s="62"/>
      <c r="DH720" s="62"/>
      <c r="DI720" s="62"/>
      <c r="DJ720" s="62"/>
      <c r="DK720" s="62"/>
      <c r="DL720" s="62"/>
      <c r="DM720" s="62"/>
      <c r="DN720" s="62"/>
      <c r="DO720" s="62"/>
      <c r="DP720" s="62"/>
      <c r="DQ720" s="62"/>
      <c r="DR720" s="62"/>
      <c r="DS720" s="62"/>
      <c r="DT720" s="62"/>
      <c r="DU720" s="62"/>
      <c r="DV720" s="62"/>
      <c r="DW720" s="62"/>
      <c r="DX720" s="62"/>
      <c r="DY720" s="62"/>
      <c r="DZ720" s="62"/>
      <c r="EA720" s="62"/>
      <c r="EB720" s="62"/>
      <c r="EC720" s="62"/>
      <c r="ED720" s="62"/>
      <c r="EE720" s="62"/>
      <c r="EF720" s="62"/>
      <c r="EG720" s="62"/>
      <c r="EH720" s="62"/>
      <c r="EI720" s="62"/>
      <c r="EJ720" s="62"/>
      <c r="EK720" s="62">
        <v>0</v>
      </c>
      <c r="EL720" s="62">
        <v>0</v>
      </c>
      <c r="EM720" s="62">
        <v>0</v>
      </c>
      <c r="EN720" s="62">
        <v>0</v>
      </c>
      <c r="EO720" s="62">
        <v>0</v>
      </c>
      <c r="EP720" s="62"/>
      <c r="EQ720" s="62"/>
      <c r="ER720" s="62"/>
      <c r="ES720" s="62"/>
      <c r="ET720" s="62"/>
      <c r="EU720" s="62"/>
      <c r="EV720" s="62"/>
      <c r="EW720" s="62"/>
      <c r="EX720" s="62"/>
      <c r="EY720" s="62"/>
      <c r="EZ720" s="62"/>
      <c r="FA720" s="62"/>
      <c r="FB720" s="62"/>
      <c r="FC720" s="62"/>
      <c r="FD720" s="62"/>
      <c r="FE720" s="62"/>
      <c r="FF720" s="62"/>
      <c r="FG720" s="62"/>
      <c r="FH720" s="62"/>
      <c r="FI720" s="62"/>
      <c r="FJ720" s="62"/>
      <c r="FK720" s="62"/>
      <c r="FL720" s="76"/>
      <c r="FM720" s="76"/>
      <c r="FN720" s="76"/>
      <c r="FO720" s="76"/>
      <c r="FP720" s="76"/>
      <c r="FQ720" s="76"/>
      <c r="FR720" s="76"/>
      <c r="FS720" s="76"/>
      <c r="FT720" s="76"/>
      <c r="FU720" s="76"/>
      <c r="FV720" s="76"/>
      <c r="FW720" s="76"/>
      <c r="FX720" s="76"/>
      <c r="FY720" s="76"/>
      <c r="FZ720" s="76"/>
      <c r="GA720" s="76"/>
      <c r="GB720" s="76"/>
      <c r="GC720" s="62"/>
      <c r="GD720" s="62"/>
      <c r="GE720" s="62"/>
      <c r="GF720" s="62"/>
      <c r="GG720" s="62"/>
      <c r="GH720" s="62"/>
      <c r="GI720" s="62"/>
      <c r="GJ720" s="62"/>
      <c r="GK720" s="62"/>
      <c r="GL720" s="62"/>
      <c r="GM720" s="62"/>
      <c r="GN720" s="62"/>
      <c r="GO720" s="62"/>
      <c r="GP720" s="62"/>
      <c r="GQ720" s="62"/>
      <c r="GR720" s="62"/>
      <c r="GS720" s="62"/>
      <c r="GT720" s="62"/>
      <c r="GU720" s="62"/>
      <c r="GV720" s="62"/>
      <c r="GW720" s="62"/>
      <c r="GX720" s="62"/>
      <c r="GY720" s="62"/>
      <c r="GZ720" s="62"/>
      <c r="HA720" s="62"/>
      <c r="HB720" s="62"/>
      <c r="HC720" s="62"/>
      <c r="HD720" s="62"/>
      <c r="HE720" s="62"/>
      <c r="HF720" s="62"/>
      <c r="HG720" s="62"/>
      <c r="HH720" s="62"/>
      <c r="HI720" s="62"/>
      <c r="HJ720" s="62"/>
      <c r="HK720" s="62"/>
      <c r="HL720" s="62"/>
      <c r="HM720" s="62"/>
      <c r="HN720" s="62"/>
      <c r="HO720" s="62"/>
      <c r="HP720" s="62"/>
      <c r="HQ720" s="62"/>
      <c r="HR720" s="62"/>
    </row>
    <row r="721" spans="32:226">
      <c r="AF721" s="2"/>
      <c r="AS721" s="62"/>
      <c r="AT721" s="62"/>
      <c r="AU721" s="62"/>
      <c r="AV721" s="62"/>
      <c r="AW721" s="62"/>
      <c r="AX721" s="62"/>
      <c r="AY721" s="62"/>
      <c r="AZ721" s="62"/>
      <c r="BA721" s="62"/>
      <c r="BB721" s="62"/>
      <c r="BC721" s="62"/>
      <c r="BD721" s="62"/>
      <c r="BE721" s="62"/>
      <c r="BF721" s="62"/>
      <c r="BG721" s="62"/>
      <c r="BH721" s="62"/>
      <c r="BI721" s="62"/>
      <c r="BJ721" s="62"/>
      <c r="BK721" s="62"/>
      <c r="BL721" s="62"/>
      <c r="BM721" s="62"/>
      <c r="BN721" s="62"/>
      <c r="BO721" s="62"/>
      <c r="BP721" s="62"/>
      <c r="BQ721" s="62"/>
      <c r="BR721" s="62"/>
      <c r="BS721" s="62"/>
      <c r="BT721" s="62"/>
      <c r="BU721" s="62"/>
      <c r="BV721" s="62"/>
      <c r="BW721" s="62"/>
      <c r="BX721" s="62"/>
      <c r="BY721" s="62"/>
      <c r="BZ721" s="62"/>
      <c r="CA721" s="62"/>
      <c r="CB721" s="62"/>
      <c r="CC721" s="62"/>
      <c r="CD721" s="62"/>
      <c r="CE721" s="62"/>
      <c r="CF721" s="62"/>
      <c r="CG721" s="62"/>
      <c r="CH721" s="62"/>
      <c r="CI721" s="62"/>
      <c r="CJ721" s="62"/>
      <c r="CK721" s="62"/>
      <c r="CL721" s="62"/>
      <c r="CM721" s="62"/>
      <c r="CN721" s="62"/>
      <c r="CO721" s="62"/>
      <c r="CP721" s="62"/>
      <c r="CQ721" s="62"/>
      <c r="CR721" s="62"/>
      <c r="CS721" s="62"/>
      <c r="CT721" s="62"/>
      <c r="CU721" s="62"/>
      <c r="CV721" s="62"/>
      <c r="CW721" s="62"/>
      <c r="CX721" s="62"/>
      <c r="CY721" s="62"/>
      <c r="CZ721" s="62"/>
      <c r="DA721" s="62"/>
      <c r="DB721" s="62"/>
      <c r="DC721" s="62"/>
      <c r="DD721" s="62"/>
      <c r="DE721" s="62"/>
      <c r="DF721" s="62"/>
      <c r="DG721" s="62"/>
      <c r="DH721" s="62"/>
      <c r="DI721" s="62"/>
      <c r="DJ721" s="62"/>
      <c r="DK721" s="62"/>
      <c r="DL721" s="62"/>
      <c r="DM721" s="62"/>
      <c r="DN721" s="62"/>
      <c r="DO721" s="62"/>
      <c r="DP721" s="62"/>
      <c r="DQ721" s="62"/>
      <c r="DR721" s="62"/>
      <c r="DS721" s="62"/>
      <c r="DT721" s="62"/>
      <c r="DU721" s="62"/>
      <c r="DV721" s="62"/>
      <c r="DW721" s="62"/>
      <c r="DX721" s="62"/>
      <c r="DY721" s="62"/>
      <c r="DZ721" s="62"/>
      <c r="EA721" s="62"/>
      <c r="EB721" s="62"/>
      <c r="EC721" s="62"/>
      <c r="ED721" s="62"/>
      <c r="EE721" s="62"/>
      <c r="EF721" s="62"/>
      <c r="EG721" s="62"/>
      <c r="EH721" s="62"/>
      <c r="EI721" s="62"/>
      <c r="EJ721" s="62"/>
      <c r="EK721" s="62">
        <v>0</v>
      </c>
      <c r="EL721" s="62">
        <v>0</v>
      </c>
      <c r="EM721" s="62">
        <v>0</v>
      </c>
      <c r="EN721" s="62">
        <v>0</v>
      </c>
      <c r="EO721" s="62">
        <v>0</v>
      </c>
      <c r="EP721" s="62"/>
      <c r="EQ721" s="62"/>
      <c r="ER721" s="62"/>
      <c r="ES721" s="62"/>
      <c r="ET721" s="62"/>
      <c r="EU721" s="62"/>
      <c r="EV721" s="62"/>
      <c r="EW721" s="62"/>
      <c r="EX721" s="62"/>
      <c r="EY721" s="62"/>
      <c r="EZ721" s="62"/>
      <c r="FA721" s="62"/>
      <c r="FB721" s="62"/>
      <c r="FC721" s="62"/>
      <c r="FD721" s="62"/>
      <c r="FE721" s="62"/>
      <c r="FF721" s="62"/>
      <c r="FG721" s="62"/>
      <c r="FH721" s="62"/>
      <c r="FI721" s="62"/>
      <c r="FJ721" s="62"/>
      <c r="FK721" s="62"/>
      <c r="FL721" s="76"/>
      <c r="FM721" s="76"/>
      <c r="FN721" s="76"/>
      <c r="FO721" s="76"/>
      <c r="FP721" s="76"/>
      <c r="FQ721" s="76"/>
      <c r="FR721" s="76"/>
      <c r="FS721" s="76"/>
      <c r="FT721" s="76"/>
      <c r="FU721" s="76"/>
      <c r="FV721" s="76"/>
      <c r="FW721" s="76"/>
      <c r="FX721" s="76"/>
      <c r="FY721" s="76"/>
      <c r="FZ721" s="76"/>
      <c r="GA721" s="76"/>
      <c r="GB721" s="76"/>
      <c r="GC721" s="62"/>
      <c r="GD721" s="62"/>
      <c r="GE721" s="62"/>
      <c r="GF721" s="62"/>
      <c r="GG721" s="62"/>
      <c r="GH721" s="62"/>
      <c r="GI721" s="62"/>
      <c r="GJ721" s="62"/>
      <c r="GK721" s="62"/>
      <c r="GL721" s="62"/>
      <c r="GM721" s="62"/>
      <c r="GN721" s="62"/>
      <c r="GO721" s="62"/>
      <c r="GP721" s="62"/>
      <c r="GQ721" s="62"/>
      <c r="GR721" s="62"/>
      <c r="GS721" s="62"/>
      <c r="GT721" s="62"/>
      <c r="GU721" s="62"/>
      <c r="GV721" s="62"/>
      <c r="GW721" s="62"/>
      <c r="GX721" s="62"/>
      <c r="GY721" s="62"/>
      <c r="GZ721" s="62"/>
      <c r="HA721" s="62"/>
      <c r="HB721" s="62"/>
      <c r="HC721" s="62"/>
      <c r="HD721" s="62"/>
      <c r="HE721" s="62"/>
      <c r="HF721" s="62"/>
      <c r="HG721" s="62"/>
      <c r="HH721" s="62"/>
      <c r="HI721" s="62"/>
      <c r="HJ721" s="62"/>
      <c r="HK721" s="62"/>
      <c r="HL721" s="62"/>
      <c r="HM721" s="62"/>
      <c r="HN721" s="62"/>
      <c r="HO721" s="62"/>
      <c r="HP721" s="62"/>
      <c r="HQ721" s="62"/>
      <c r="HR721" s="62"/>
    </row>
    <row r="722" spans="32:226">
      <c r="AF722" s="2"/>
      <c r="AS722" s="62"/>
      <c r="AT722" s="62"/>
      <c r="AU722" s="62"/>
      <c r="AV722" s="62"/>
      <c r="AW722" s="62"/>
      <c r="AX722" s="62"/>
      <c r="AY722" s="62"/>
      <c r="AZ722" s="62"/>
      <c r="BA722" s="62"/>
      <c r="BB722" s="62"/>
      <c r="BC722" s="62"/>
      <c r="BD722" s="62"/>
      <c r="BE722" s="62"/>
      <c r="BF722" s="62"/>
      <c r="BG722" s="62"/>
      <c r="BH722" s="62"/>
      <c r="BI722" s="62"/>
      <c r="BJ722" s="62"/>
      <c r="BK722" s="62"/>
      <c r="BL722" s="62"/>
      <c r="BM722" s="62"/>
      <c r="BN722" s="62"/>
      <c r="BO722" s="62"/>
      <c r="BP722" s="62"/>
      <c r="BQ722" s="62"/>
      <c r="BR722" s="62"/>
      <c r="BS722" s="62"/>
      <c r="BT722" s="62"/>
      <c r="BU722" s="62"/>
      <c r="BV722" s="62"/>
      <c r="BW722" s="62"/>
      <c r="BX722" s="62"/>
      <c r="BY722" s="62"/>
      <c r="BZ722" s="62"/>
      <c r="CA722" s="62"/>
      <c r="CB722" s="62"/>
      <c r="CC722" s="62"/>
      <c r="CD722" s="62"/>
      <c r="CE722" s="62"/>
      <c r="CF722" s="62"/>
      <c r="CG722" s="62"/>
      <c r="CH722" s="62"/>
      <c r="CI722" s="62"/>
      <c r="CJ722" s="62"/>
      <c r="CK722" s="62"/>
      <c r="CL722" s="62"/>
      <c r="CM722" s="62"/>
      <c r="CN722" s="62"/>
      <c r="CO722" s="62"/>
      <c r="CP722" s="62"/>
      <c r="CQ722" s="62"/>
      <c r="CR722" s="62"/>
      <c r="CS722" s="62"/>
      <c r="CT722" s="62"/>
      <c r="CU722" s="62"/>
      <c r="CV722" s="62"/>
      <c r="CW722" s="62"/>
      <c r="CX722" s="62"/>
      <c r="CY722" s="62"/>
      <c r="CZ722" s="62"/>
      <c r="DA722" s="62"/>
      <c r="DB722" s="62"/>
      <c r="DC722" s="62"/>
      <c r="DD722" s="62"/>
      <c r="DE722" s="62"/>
      <c r="DF722" s="62"/>
      <c r="DG722" s="62"/>
      <c r="DH722" s="62"/>
      <c r="DI722" s="62"/>
      <c r="DJ722" s="62"/>
      <c r="DK722" s="62"/>
      <c r="DL722" s="62"/>
      <c r="DM722" s="62"/>
      <c r="DN722" s="62"/>
      <c r="DO722" s="62"/>
      <c r="DP722" s="62"/>
      <c r="DQ722" s="62"/>
      <c r="DR722" s="62"/>
      <c r="DS722" s="62"/>
      <c r="DT722" s="62"/>
      <c r="DU722" s="62"/>
      <c r="DV722" s="62"/>
      <c r="DW722" s="62"/>
      <c r="DX722" s="62"/>
      <c r="DY722" s="62"/>
      <c r="DZ722" s="62"/>
      <c r="EA722" s="62"/>
      <c r="EB722" s="62"/>
      <c r="EC722" s="62"/>
      <c r="ED722" s="62"/>
      <c r="EE722" s="62"/>
      <c r="EF722" s="62"/>
      <c r="EG722" s="62"/>
      <c r="EH722" s="62"/>
      <c r="EI722" s="62"/>
      <c r="EJ722" s="62"/>
      <c r="EK722" s="62">
        <v>0</v>
      </c>
      <c r="EL722" s="62">
        <v>0</v>
      </c>
      <c r="EM722" s="62">
        <v>0</v>
      </c>
      <c r="EN722" s="62">
        <v>0</v>
      </c>
      <c r="EO722" s="62">
        <v>0</v>
      </c>
      <c r="EP722" s="62"/>
      <c r="EQ722" s="62"/>
      <c r="ER722" s="62"/>
      <c r="ES722" s="62"/>
      <c r="ET722" s="62"/>
      <c r="EU722" s="62"/>
      <c r="EV722" s="62"/>
      <c r="EW722" s="62"/>
      <c r="EX722" s="62"/>
      <c r="EY722" s="62"/>
      <c r="EZ722" s="62"/>
      <c r="FA722" s="62"/>
      <c r="FB722" s="62"/>
      <c r="FC722" s="62"/>
      <c r="FD722" s="62"/>
      <c r="FE722" s="62"/>
      <c r="FF722" s="62"/>
      <c r="FG722" s="62"/>
      <c r="FH722" s="62"/>
      <c r="FI722" s="62"/>
      <c r="FJ722" s="62"/>
      <c r="FK722" s="62"/>
      <c r="FL722" s="76"/>
      <c r="FM722" s="76"/>
      <c r="FN722" s="76"/>
      <c r="FO722" s="76"/>
      <c r="FP722" s="76"/>
      <c r="FQ722" s="76"/>
      <c r="FR722" s="76"/>
      <c r="FS722" s="76"/>
      <c r="FT722" s="76"/>
      <c r="FU722" s="76"/>
      <c r="FV722" s="76"/>
      <c r="FW722" s="76"/>
      <c r="FX722" s="76"/>
      <c r="FY722" s="76"/>
      <c r="FZ722" s="76"/>
      <c r="GA722" s="76"/>
      <c r="GB722" s="76"/>
      <c r="GC722" s="62"/>
      <c r="GD722" s="62"/>
      <c r="GE722" s="62"/>
      <c r="GF722" s="62"/>
      <c r="GG722" s="62"/>
      <c r="GH722" s="62"/>
      <c r="GI722" s="62"/>
      <c r="GJ722" s="62"/>
      <c r="GK722" s="62"/>
      <c r="GL722" s="62"/>
      <c r="GM722" s="62"/>
      <c r="GN722" s="62"/>
      <c r="GO722" s="62"/>
      <c r="GP722" s="62"/>
      <c r="GQ722" s="62"/>
      <c r="GR722" s="62"/>
      <c r="GS722" s="62"/>
      <c r="GT722" s="62"/>
      <c r="GU722" s="62"/>
      <c r="GV722" s="62"/>
      <c r="GW722" s="62"/>
      <c r="GX722" s="62"/>
      <c r="GY722" s="62"/>
      <c r="GZ722" s="62"/>
      <c r="HA722" s="62"/>
      <c r="HB722" s="62"/>
      <c r="HC722" s="62"/>
      <c r="HD722" s="62"/>
      <c r="HE722" s="62"/>
      <c r="HF722" s="62"/>
      <c r="HG722" s="62"/>
      <c r="HH722" s="62"/>
      <c r="HI722" s="62"/>
      <c r="HJ722" s="62"/>
      <c r="HK722" s="62"/>
      <c r="HL722" s="62"/>
      <c r="HM722" s="62"/>
      <c r="HN722" s="62"/>
      <c r="HO722" s="62"/>
      <c r="HP722" s="62"/>
      <c r="HQ722" s="62"/>
      <c r="HR722" s="62"/>
    </row>
    <row r="723" spans="32:226">
      <c r="AF723" s="2"/>
      <c r="AS723" s="62"/>
      <c r="AT723" s="62"/>
      <c r="AU723" s="62"/>
      <c r="AV723" s="62"/>
      <c r="AW723" s="62"/>
      <c r="AX723" s="62"/>
      <c r="AY723" s="62"/>
      <c r="AZ723" s="62"/>
      <c r="BA723" s="62"/>
      <c r="BB723" s="62"/>
      <c r="BC723" s="62"/>
      <c r="BD723" s="62"/>
      <c r="BE723" s="62"/>
      <c r="BF723" s="62"/>
      <c r="BG723" s="62"/>
      <c r="BH723" s="62"/>
      <c r="BI723" s="62"/>
      <c r="BJ723" s="62"/>
      <c r="BK723" s="62"/>
      <c r="BL723" s="62"/>
      <c r="BM723" s="62"/>
      <c r="BN723" s="62"/>
      <c r="BO723" s="62"/>
      <c r="BP723" s="62"/>
      <c r="BQ723" s="62"/>
      <c r="BR723" s="62"/>
      <c r="BS723" s="62"/>
      <c r="BT723" s="62"/>
      <c r="BU723" s="62"/>
      <c r="BV723" s="62"/>
      <c r="BW723" s="62"/>
      <c r="BX723" s="62"/>
      <c r="BY723" s="62"/>
      <c r="BZ723" s="62"/>
      <c r="CA723" s="62"/>
      <c r="CB723" s="62"/>
      <c r="CC723" s="62"/>
      <c r="CD723" s="62"/>
      <c r="CE723" s="62"/>
      <c r="CF723" s="62"/>
      <c r="CG723" s="62"/>
      <c r="CH723" s="62"/>
      <c r="CI723" s="62"/>
      <c r="CJ723" s="62"/>
      <c r="CK723" s="62"/>
      <c r="CL723" s="62"/>
      <c r="CM723" s="62"/>
      <c r="CN723" s="62"/>
      <c r="CO723" s="62"/>
      <c r="CP723" s="62"/>
      <c r="CQ723" s="62"/>
      <c r="CR723" s="62"/>
      <c r="CS723" s="62"/>
      <c r="CT723" s="62"/>
      <c r="CU723" s="62"/>
      <c r="CV723" s="62"/>
      <c r="CW723" s="62"/>
      <c r="CX723" s="62"/>
      <c r="CY723" s="62"/>
      <c r="CZ723" s="62"/>
      <c r="DA723" s="62"/>
      <c r="DB723" s="62"/>
      <c r="DC723" s="62"/>
      <c r="DD723" s="62"/>
      <c r="DE723" s="62"/>
      <c r="DF723" s="62"/>
      <c r="DG723" s="62"/>
      <c r="DH723" s="62"/>
      <c r="DI723" s="62"/>
      <c r="DJ723" s="62"/>
      <c r="DK723" s="62"/>
      <c r="DL723" s="62"/>
      <c r="DM723" s="62"/>
      <c r="DN723" s="62"/>
      <c r="DO723" s="62"/>
      <c r="DP723" s="62"/>
      <c r="DQ723" s="62"/>
      <c r="DR723" s="62"/>
      <c r="DS723" s="62"/>
      <c r="DT723" s="62"/>
      <c r="DU723" s="62"/>
      <c r="DV723" s="62"/>
      <c r="DW723" s="62"/>
      <c r="DX723" s="62"/>
      <c r="DY723" s="62"/>
      <c r="DZ723" s="62"/>
      <c r="EA723" s="62"/>
      <c r="EB723" s="62"/>
      <c r="EC723" s="62"/>
      <c r="ED723" s="62"/>
      <c r="EE723" s="62"/>
      <c r="EF723" s="62"/>
      <c r="EG723" s="62"/>
      <c r="EH723" s="62"/>
      <c r="EI723" s="62"/>
      <c r="EJ723" s="62"/>
      <c r="EK723" s="62">
        <v>0</v>
      </c>
      <c r="EL723" s="62">
        <v>0</v>
      </c>
      <c r="EM723" s="62">
        <v>0</v>
      </c>
      <c r="EN723" s="62">
        <v>0</v>
      </c>
      <c r="EO723" s="62">
        <v>0</v>
      </c>
      <c r="EP723" s="62"/>
      <c r="EQ723" s="62"/>
      <c r="ER723" s="62"/>
      <c r="ES723" s="62"/>
      <c r="ET723" s="62"/>
      <c r="EU723" s="62"/>
      <c r="EV723" s="62"/>
      <c r="EW723" s="62"/>
      <c r="EX723" s="62"/>
      <c r="EY723" s="62"/>
      <c r="EZ723" s="62"/>
      <c r="FA723" s="62"/>
      <c r="FB723" s="62"/>
      <c r="FC723" s="62"/>
      <c r="FD723" s="62"/>
      <c r="FE723" s="62"/>
      <c r="FF723" s="62"/>
      <c r="FG723" s="62"/>
      <c r="FH723" s="62"/>
      <c r="FI723" s="62"/>
      <c r="FJ723" s="62"/>
      <c r="FK723" s="62"/>
      <c r="FL723" s="76"/>
      <c r="FM723" s="76"/>
      <c r="FN723" s="76"/>
      <c r="FO723" s="76"/>
      <c r="FP723" s="76"/>
      <c r="FQ723" s="76"/>
      <c r="FR723" s="76"/>
      <c r="FS723" s="76"/>
      <c r="FT723" s="76"/>
      <c r="FU723" s="76"/>
      <c r="FV723" s="76"/>
      <c r="FW723" s="76"/>
      <c r="FX723" s="76"/>
      <c r="FY723" s="76"/>
      <c r="FZ723" s="76"/>
      <c r="GA723" s="76"/>
      <c r="GB723" s="76"/>
      <c r="GC723" s="62"/>
      <c r="GD723" s="62"/>
      <c r="GE723" s="62"/>
      <c r="GF723" s="62"/>
      <c r="GG723" s="62"/>
      <c r="GH723" s="62"/>
      <c r="GI723" s="62"/>
      <c r="GJ723" s="62"/>
      <c r="GK723" s="62"/>
      <c r="GL723" s="62"/>
      <c r="GM723" s="62"/>
      <c r="GN723" s="62"/>
      <c r="GO723" s="62"/>
      <c r="GP723" s="62"/>
      <c r="GQ723" s="62"/>
      <c r="GR723" s="62"/>
      <c r="GS723" s="62"/>
      <c r="GT723" s="62"/>
      <c r="GU723" s="62"/>
      <c r="GV723" s="62"/>
      <c r="GW723" s="62"/>
      <c r="GX723" s="62"/>
      <c r="GY723" s="62"/>
      <c r="GZ723" s="62"/>
      <c r="HA723" s="62"/>
      <c r="HB723" s="62"/>
      <c r="HC723" s="62"/>
      <c r="HD723" s="62"/>
      <c r="HE723" s="62"/>
      <c r="HF723" s="62"/>
      <c r="HG723" s="62"/>
      <c r="HH723" s="62"/>
      <c r="HI723" s="62"/>
      <c r="HJ723" s="62"/>
      <c r="HK723" s="62"/>
      <c r="HL723" s="62"/>
      <c r="HM723" s="62"/>
      <c r="HN723" s="62"/>
      <c r="HO723" s="62"/>
      <c r="HP723" s="62"/>
      <c r="HQ723" s="62"/>
      <c r="HR723" s="62"/>
    </row>
    <row r="724" spans="32:226">
      <c r="AF724" s="2"/>
      <c r="AS724" s="62"/>
      <c r="AT724" s="62"/>
      <c r="AU724" s="62"/>
      <c r="AV724" s="62"/>
      <c r="AW724" s="62"/>
      <c r="AX724" s="62"/>
      <c r="AY724" s="62"/>
      <c r="AZ724" s="62"/>
      <c r="BA724" s="62"/>
      <c r="BB724" s="62"/>
      <c r="BC724" s="62"/>
      <c r="BD724" s="62"/>
      <c r="BE724" s="62"/>
      <c r="BF724" s="62"/>
      <c r="BG724" s="62"/>
      <c r="BH724" s="62"/>
      <c r="BI724" s="62"/>
      <c r="BJ724" s="62"/>
      <c r="BK724" s="62"/>
      <c r="BL724" s="62"/>
      <c r="BM724" s="62"/>
      <c r="BN724" s="62"/>
      <c r="BO724" s="62"/>
      <c r="BP724" s="62"/>
      <c r="BQ724" s="62"/>
      <c r="BR724" s="62"/>
      <c r="BS724" s="62"/>
      <c r="BT724" s="62"/>
      <c r="BU724" s="62"/>
      <c r="BV724" s="62"/>
      <c r="BW724" s="62"/>
      <c r="BX724" s="62"/>
      <c r="BY724" s="62"/>
      <c r="BZ724" s="62"/>
      <c r="CA724" s="62"/>
      <c r="CB724" s="62"/>
      <c r="CC724" s="62"/>
      <c r="CD724" s="62"/>
      <c r="CE724" s="62"/>
      <c r="CF724" s="62"/>
      <c r="CG724" s="62"/>
      <c r="CH724" s="62"/>
      <c r="CI724" s="62"/>
      <c r="CJ724" s="62"/>
      <c r="CK724" s="62"/>
      <c r="CL724" s="62"/>
      <c r="CM724" s="62"/>
      <c r="CN724" s="62"/>
      <c r="CO724" s="62"/>
      <c r="CP724" s="62"/>
      <c r="CQ724" s="62"/>
      <c r="CR724" s="62"/>
      <c r="CS724" s="62"/>
      <c r="CT724" s="62"/>
      <c r="CU724" s="62"/>
      <c r="CV724" s="62"/>
      <c r="CW724" s="62"/>
      <c r="CX724" s="62"/>
      <c r="CY724" s="62"/>
      <c r="CZ724" s="62"/>
      <c r="DA724" s="62"/>
      <c r="DB724" s="62"/>
      <c r="DC724" s="62"/>
      <c r="DD724" s="62"/>
      <c r="DE724" s="62"/>
      <c r="DF724" s="62"/>
      <c r="DG724" s="62"/>
      <c r="DH724" s="62"/>
      <c r="DI724" s="62"/>
      <c r="DJ724" s="62"/>
      <c r="DK724" s="62"/>
      <c r="DL724" s="62"/>
      <c r="DM724" s="62"/>
      <c r="DN724" s="62"/>
      <c r="DO724" s="62"/>
      <c r="DP724" s="62"/>
      <c r="DQ724" s="62"/>
      <c r="DR724" s="62"/>
      <c r="DS724" s="62"/>
      <c r="DT724" s="62"/>
      <c r="DU724" s="62"/>
      <c r="DV724" s="62"/>
      <c r="DW724" s="62"/>
      <c r="DX724" s="62"/>
      <c r="DY724" s="62"/>
      <c r="DZ724" s="62"/>
      <c r="EA724" s="62"/>
      <c r="EB724" s="62"/>
      <c r="EC724" s="62"/>
      <c r="ED724" s="62"/>
      <c r="EE724" s="62"/>
      <c r="EF724" s="62"/>
      <c r="EG724" s="62"/>
      <c r="EH724" s="62"/>
      <c r="EI724" s="62"/>
      <c r="EJ724" s="62"/>
      <c r="EK724" s="62">
        <v>0</v>
      </c>
      <c r="EL724" s="62">
        <v>0</v>
      </c>
      <c r="EM724" s="62">
        <v>0</v>
      </c>
      <c r="EN724" s="62">
        <v>0</v>
      </c>
      <c r="EO724" s="62">
        <v>0</v>
      </c>
      <c r="EP724" s="62"/>
      <c r="EQ724" s="62"/>
      <c r="ER724" s="62"/>
      <c r="ES724" s="62"/>
      <c r="ET724" s="62"/>
      <c r="EU724" s="62"/>
      <c r="EV724" s="62"/>
      <c r="EW724" s="62"/>
      <c r="EX724" s="62"/>
      <c r="EY724" s="62"/>
      <c r="EZ724" s="62"/>
      <c r="FA724" s="62"/>
      <c r="FB724" s="62"/>
      <c r="FC724" s="62"/>
      <c r="FD724" s="62"/>
      <c r="FE724" s="62"/>
      <c r="FF724" s="62"/>
      <c r="FG724" s="62"/>
      <c r="FH724" s="62"/>
      <c r="FI724" s="62"/>
      <c r="FJ724" s="62"/>
      <c r="FK724" s="62"/>
      <c r="FL724" s="76"/>
      <c r="FM724" s="76"/>
      <c r="FN724" s="76"/>
      <c r="FO724" s="76"/>
      <c r="FP724" s="76"/>
      <c r="FQ724" s="76"/>
      <c r="FR724" s="76"/>
      <c r="FS724" s="76"/>
      <c r="FT724" s="76"/>
      <c r="FU724" s="76"/>
      <c r="FV724" s="76"/>
      <c r="FW724" s="76"/>
      <c r="FX724" s="76"/>
      <c r="FY724" s="76"/>
      <c r="FZ724" s="76"/>
      <c r="GA724" s="76"/>
      <c r="GB724" s="76"/>
      <c r="GC724" s="62"/>
      <c r="GD724" s="62"/>
      <c r="GE724" s="62"/>
      <c r="GF724" s="62"/>
      <c r="GG724" s="62"/>
      <c r="GH724" s="62"/>
      <c r="GI724" s="62"/>
      <c r="GJ724" s="62"/>
      <c r="GK724" s="62"/>
      <c r="GL724" s="62"/>
      <c r="GM724" s="62"/>
      <c r="GN724" s="62"/>
      <c r="GO724" s="62"/>
      <c r="GP724" s="62"/>
      <c r="GQ724" s="62"/>
      <c r="GR724" s="62"/>
      <c r="GS724" s="62"/>
      <c r="GT724" s="62"/>
      <c r="GU724" s="62"/>
      <c r="GV724" s="62"/>
      <c r="GW724" s="62"/>
      <c r="GX724" s="62"/>
      <c r="GY724" s="62"/>
      <c r="GZ724" s="62"/>
      <c r="HA724" s="62"/>
      <c r="HB724" s="62"/>
      <c r="HC724" s="62"/>
      <c r="HD724" s="62"/>
      <c r="HE724" s="62"/>
      <c r="HF724" s="62"/>
      <c r="HG724" s="62"/>
      <c r="HH724" s="62"/>
      <c r="HI724" s="62"/>
      <c r="HJ724" s="62"/>
      <c r="HK724" s="62"/>
      <c r="HL724" s="62"/>
      <c r="HM724" s="62"/>
      <c r="HN724" s="62"/>
      <c r="HO724" s="62"/>
      <c r="HP724" s="62"/>
      <c r="HQ724" s="62"/>
      <c r="HR724" s="62"/>
    </row>
    <row r="725" spans="32:226">
      <c r="AF725" s="2"/>
      <c r="AS725" s="62"/>
      <c r="AT725" s="62"/>
      <c r="AU725" s="62"/>
      <c r="AV725" s="62"/>
      <c r="AW725" s="62"/>
      <c r="AX725" s="62"/>
      <c r="AY725" s="62"/>
      <c r="AZ725" s="62"/>
      <c r="BA725" s="62"/>
      <c r="BB725" s="62"/>
      <c r="BC725" s="62"/>
      <c r="BD725" s="62"/>
      <c r="BE725" s="62"/>
      <c r="BF725" s="62"/>
      <c r="BG725" s="62"/>
      <c r="BH725" s="62"/>
      <c r="BI725" s="62"/>
      <c r="BJ725" s="62"/>
      <c r="BK725" s="62"/>
      <c r="BL725" s="62"/>
      <c r="BM725" s="62"/>
      <c r="BN725" s="62"/>
      <c r="BO725" s="62"/>
      <c r="BP725" s="62"/>
      <c r="BQ725" s="62"/>
      <c r="BR725" s="62"/>
      <c r="BS725" s="62"/>
      <c r="BT725" s="62"/>
      <c r="BU725" s="62"/>
      <c r="BV725" s="62"/>
      <c r="BW725" s="62"/>
      <c r="BX725" s="62"/>
      <c r="BY725" s="62"/>
      <c r="BZ725" s="62"/>
      <c r="CA725" s="62"/>
      <c r="CB725" s="62"/>
      <c r="CC725" s="62"/>
      <c r="CD725" s="62"/>
      <c r="CE725" s="62"/>
      <c r="CF725" s="62"/>
      <c r="CG725" s="62"/>
      <c r="CH725" s="62"/>
      <c r="CI725" s="62"/>
      <c r="CJ725" s="62"/>
      <c r="CK725" s="62"/>
      <c r="CL725" s="62"/>
      <c r="CM725" s="62"/>
      <c r="CN725" s="62"/>
      <c r="CO725" s="62"/>
      <c r="CP725" s="62"/>
      <c r="CQ725" s="62"/>
      <c r="CR725" s="62"/>
      <c r="CS725" s="62"/>
      <c r="CT725" s="62"/>
      <c r="CU725" s="62"/>
      <c r="CV725" s="62"/>
      <c r="CW725" s="62"/>
      <c r="CX725" s="62"/>
      <c r="CY725" s="62"/>
      <c r="CZ725" s="62"/>
      <c r="DA725" s="62"/>
      <c r="DB725" s="62"/>
      <c r="DC725" s="62"/>
      <c r="DD725" s="62"/>
      <c r="DE725" s="62"/>
      <c r="DF725" s="62"/>
      <c r="DG725" s="62"/>
      <c r="DH725" s="62"/>
      <c r="DI725" s="62"/>
      <c r="DJ725" s="62"/>
      <c r="DK725" s="62"/>
      <c r="DL725" s="62"/>
      <c r="DM725" s="62"/>
      <c r="DN725" s="62"/>
      <c r="DO725" s="62"/>
      <c r="DP725" s="62"/>
      <c r="DQ725" s="62"/>
      <c r="DR725" s="62"/>
      <c r="DS725" s="62"/>
      <c r="DT725" s="62"/>
      <c r="DU725" s="62"/>
      <c r="DV725" s="62"/>
      <c r="DW725" s="62"/>
      <c r="DX725" s="62"/>
      <c r="DY725" s="62"/>
      <c r="DZ725" s="62"/>
      <c r="EA725" s="62"/>
      <c r="EB725" s="62"/>
      <c r="EC725" s="62"/>
      <c r="ED725" s="62"/>
      <c r="EE725" s="62"/>
      <c r="EF725" s="62"/>
      <c r="EG725" s="62"/>
      <c r="EH725" s="62"/>
      <c r="EI725" s="62"/>
      <c r="EJ725" s="62"/>
      <c r="EK725" s="62">
        <v>0</v>
      </c>
      <c r="EL725" s="62">
        <v>0</v>
      </c>
      <c r="EM725" s="62">
        <v>0</v>
      </c>
      <c r="EN725" s="62">
        <v>0</v>
      </c>
      <c r="EO725" s="62">
        <v>0</v>
      </c>
      <c r="EP725" s="62"/>
      <c r="EQ725" s="62"/>
      <c r="ER725" s="62"/>
      <c r="ES725" s="62"/>
      <c r="ET725" s="62"/>
      <c r="EU725" s="62"/>
      <c r="EV725" s="62"/>
      <c r="EW725" s="62"/>
      <c r="EX725" s="62"/>
      <c r="EY725" s="62"/>
      <c r="EZ725" s="62"/>
      <c r="FA725" s="62"/>
      <c r="FB725" s="62"/>
      <c r="FC725" s="62"/>
      <c r="FD725" s="62"/>
      <c r="FE725" s="62"/>
      <c r="FF725" s="62"/>
      <c r="FG725" s="62"/>
      <c r="FH725" s="62"/>
      <c r="FI725" s="62"/>
      <c r="FJ725" s="62"/>
      <c r="FK725" s="62"/>
      <c r="FL725" s="76"/>
      <c r="FM725" s="76"/>
      <c r="FN725" s="76"/>
      <c r="FO725" s="76"/>
      <c r="FP725" s="76"/>
      <c r="FQ725" s="76"/>
      <c r="FR725" s="76"/>
      <c r="FS725" s="76"/>
      <c r="FT725" s="76"/>
      <c r="FU725" s="76"/>
      <c r="FV725" s="76"/>
      <c r="FW725" s="76"/>
      <c r="FX725" s="76"/>
      <c r="FY725" s="76"/>
      <c r="FZ725" s="76"/>
      <c r="GA725" s="76"/>
      <c r="GB725" s="76"/>
      <c r="GC725" s="62"/>
      <c r="GD725" s="62"/>
      <c r="GE725" s="62"/>
      <c r="GF725" s="62"/>
      <c r="GG725" s="62"/>
      <c r="GH725" s="62"/>
      <c r="GI725" s="62"/>
      <c r="GJ725" s="62"/>
      <c r="GK725" s="62"/>
      <c r="GL725" s="62"/>
      <c r="GM725" s="62"/>
      <c r="GN725" s="62"/>
      <c r="GO725" s="62"/>
      <c r="GP725" s="62"/>
      <c r="GQ725" s="62"/>
      <c r="GR725" s="62"/>
      <c r="GS725" s="62"/>
      <c r="GT725" s="62"/>
      <c r="GU725" s="62"/>
      <c r="GV725" s="62"/>
      <c r="GW725" s="62"/>
      <c r="GX725" s="62"/>
      <c r="GY725" s="62"/>
      <c r="GZ725" s="62"/>
      <c r="HA725" s="62"/>
      <c r="HB725" s="62"/>
      <c r="HC725" s="62"/>
      <c r="HD725" s="62"/>
      <c r="HE725" s="62"/>
      <c r="HF725" s="62"/>
      <c r="HG725" s="62"/>
      <c r="HH725" s="62"/>
      <c r="HI725" s="62"/>
      <c r="HJ725" s="62"/>
      <c r="HK725" s="62"/>
      <c r="HL725" s="62"/>
      <c r="HM725" s="62"/>
      <c r="HN725" s="62"/>
      <c r="HO725" s="62"/>
      <c r="HP725" s="62"/>
      <c r="HQ725" s="62"/>
      <c r="HR725" s="62"/>
    </row>
    <row r="726" spans="32:226">
      <c r="AF726" s="2"/>
      <c r="AS726" s="62"/>
      <c r="AT726" s="62"/>
      <c r="AU726" s="62"/>
      <c r="AV726" s="62"/>
      <c r="AW726" s="62"/>
      <c r="AX726" s="62"/>
      <c r="AY726" s="62"/>
      <c r="AZ726" s="62"/>
      <c r="BA726" s="62"/>
      <c r="BB726" s="62"/>
      <c r="BC726" s="62"/>
      <c r="BD726" s="62"/>
      <c r="BE726" s="62"/>
      <c r="BF726" s="62"/>
      <c r="BG726" s="62"/>
      <c r="BH726" s="62"/>
      <c r="BI726" s="62"/>
      <c r="BJ726" s="62"/>
      <c r="BK726" s="62"/>
      <c r="BL726" s="62"/>
      <c r="BM726" s="62"/>
      <c r="BN726" s="62"/>
      <c r="BO726" s="62"/>
      <c r="BP726" s="62"/>
      <c r="BQ726" s="62"/>
      <c r="BR726" s="62"/>
      <c r="BS726" s="62"/>
      <c r="BT726" s="62"/>
      <c r="BU726" s="62"/>
      <c r="BV726" s="62"/>
      <c r="BW726" s="62"/>
      <c r="BX726" s="62"/>
      <c r="BY726" s="62"/>
      <c r="BZ726" s="62"/>
      <c r="CA726" s="62"/>
      <c r="CB726" s="62"/>
      <c r="CC726" s="62"/>
      <c r="CD726" s="62"/>
      <c r="CE726" s="62"/>
      <c r="CF726" s="62"/>
      <c r="CG726" s="62"/>
      <c r="CH726" s="62"/>
      <c r="CI726" s="62"/>
      <c r="CJ726" s="62"/>
      <c r="CK726" s="62"/>
      <c r="CL726" s="62"/>
      <c r="CM726" s="62"/>
      <c r="CN726" s="62"/>
      <c r="CO726" s="62"/>
      <c r="CP726" s="62"/>
      <c r="CQ726" s="62"/>
      <c r="CR726" s="62"/>
      <c r="CS726" s="62"/>
      <c r="CT726" s="62"/>
      <c r="CU726" s="62"/>
      <c r="CV726" s="62"/>
      <c r="CW726" s="62"/>
      <c r="CX726" s="62"/>
      <c r="CY726" s="62"/>
      <c r="CZ726" s="62"/>
      <c r="DA726" s="62"/>
      <c r="DB726" s="62"/>
      <c r="DC726" s="62"/>
      <c r="DD726" s="62"/>
      <c r="DE726" s="62"/>
      <c r="DF726" s="62"/>
      <c r="DG726" s="62"/>
      <c r="DH726" s="62"/>
      <c r="DI726" s="62"/>
      <c r="DJ726" s="62"/>
      <c r="DK726" s="62"/>
      <c r="DL726" s="62"/>
      <c r="DM726" s="62"/>
      <c r="DN726" s="62"/>
      <c r="DO726" s="62"/>
      <c r="DP726" s="62"/>
      <c r="DQ726" s="62"/>
      <c r="DR726" s="62"/>
      <c r="DS726" s="62"/>
      <c r="DT726" s="62"/>
      <c r="DU726" s="62"/>
      <c r="DV726" s="62"/>
      <c r="DW726" s="62"/>
      <c r="DX726" s="62"/>
      <c r="DY726" s="62"/>
      <c r="DZ726" s="62"/>
      <c r="EA726" s="62"/>
      <c r="EB726" s="62"/>
      <c r="EC726" s="62"/>
      <c r="ED726" s="62"/>
      <c r="EE726" s="62"/>
      <c r="EF726" s="62"/>
      <c r="EG726" s="62"/>
      <c r="EH726" s="62"/>
      <c r="EI726" s="62"/>
      <c r="EJ726" s="62"/>
      <c r="EK726" s="62">
        <v>0</v>
      </c>
      <c r="EL726" s="62">
        <v>0</v>
      </c>
      <c r="EM726" s="62">
        <v>0</v>
      </c>
      <c r="EN726" s="62">
        <v>0</v>
      </c>
      <c r="EO726" s="62">
        <v>0</v>
      </c>
      <c r="EP726" s="62"/>
      <c r="EQ726" s="62"/>
      <c r="ER726" s="62"/>
      <c r="ES726" s="62"/>
      <c r="ET726" s="62"/>
      <c r="EU726" s="62"/>
      <c r="EV726" s="62"/>
      <c r="EW726" s="62"/>
      <c r="EX726" s="62"/>
      <c r="EY726" s="62"/>
      <c r="EZ726" s="62"/>
      <c r="FA726" s="62"/>
      <c r="FB726" s="62"/>
      <c r="FC726" s="62"/>
      <c r="FD726" s="62"/>
      <c r="FE726" s="62"/>
      <c r="FF726" s="62"/>
      <c r="FG726" s="62"/>
      <c r="FH726" s="62"/>
      <c r="FI726" s="62"/>
      <c r="FJ726" s="62"/>
      <c r="FK726" s="62"/>
      <c r="FL726" s="76"/>
      <c r="FM726" s="76"/>
      <c r="FN726" s="76"/>
      <c r="FO726" s="76"/>
      <c r="FP726" s="76"/>
      <c r="FQ726" s="76"/>
      <c r="FR726" s="76"/>
      <c r="FS726" s="76"/>
      <c r="FT726" s="76"/>
      <c r="FU726" s="76"/>
      <c r="FV726" s="76"/>
      <c r="FW726" s="76"/>
      <c r="FX726" s="76"/>
      <c r="FY726" s="76"/>
      <c r="FZ726" s="76"/>
      <c r="GA726" s="76"/>
      <c r="GB726" s="76"/>
      <c r="GC726" s="62"/>
      <c r="GD726" s="62"/>
      <c r="GE726" s="62"/>
      <c r="GF726" s="62"/>
      <c r="GG726" s="62"/>
      <c r="GH726" s="62"/>
      <c r="GI726" s="62"/>
      <c r="GJ726" s="62"/>
      <c r="GK726" s="62"/>
      <c r="GL726" s="62"/>
      <c r="GM726" s="62"/>
      <c r="GN726" s="62"/>
      <c r="GO726" s="62"/>
      <c r="GP726" s="62"/>
      <c r="GQ726" s="62"/>
      <c r="GR726" s="62"/>
      <c r="GS726" s="62"/>
      <c r="GT726" s="62"/>
      <c r="GU726" s="62"/>
      <c r="GV726" s="62"/>
      <c r="GW726" s="62"/>
      <c r="GX726" s="62"/>
      <c r="GY726" s="62"/>
      <c r="GZ726" s="62"/>
      <c r="HA726" s="62"/>
      <c r="HB726" s="62"/>
      <c r="HC726" s="62"/>
      <c r="HD726" s="62"/>
      <c r="HE726" s="62"/>
      <c r="HF726" s="62"/>
      <c r="HG726" s="62"/>
      <c r="HH726" s="62"/>
      <c r="HI726" s="62"/>
      <c r="HJ726" s="62"/>
      <c r="HK726" s="62"/>
      <c r="HL726" s="62"/>
      <c r="HM726" s="62"/>
      <c r="HN726" s="62"/>
      <c r="HO726" s="62"/>
      <c r="HP726" s="62"/>
      <c r="HQ726" s="62"/>
      <c r="HR726" s="62"/>
    </row>
    <row r="727" spans="32:226">
      <c r="AF727" s="2"/>
      <c r="AS727" s="62"/>
      <c r="AT727" s="62"/>
      <c r="AU727" s="62"/>
      <c r="AV727" s="62"/>
      <c r="AW727" s="62"/>
      <c r="AX727" s="62"/>
      <c r="AY727" s="62"/>
      <c r="AZ727" s="62"/>
      <c r="BA727" s="62"/>
      <c r="BB727" s="62"/>
      <c r="BC727" s="62"/>
      <c r="BD727" s="62"/>
      <c r="BE727" s="62"/>
      <c r="BF727" s="62"/>
      <c r="BG727" s="62"/>
      <c r="BH727" s="62"/>
      <c r="BI727" s="62"/>
      <c r="BJ727" s="62"/>
      <c r="BK727" s="62"/>
      <c r="BL727" s="62"/>
      <c r="BM727" s="62"/>
      <c r="BN727" s="62"/>
      <c r="BO727" s="62"/>
      <c r="BP727" s="62"/>
      <c r="BQ727" s="62"/>
      <c r="BR727" s="62"/>
      <c r="BS727" s="62"/>
      <c r="BT727" s="62"/>
      <c r="BU727" s="62"/>
      <c r="BV727" s="62"/>
      <c r="BW727" s="62"/>
      <c r="BX727" s="62"/>
      <c r="BY727" s="62"/>
      <c r="BZ727" s="62"/>
      <c r="CA727" s="62"/>
      <c r="CB727" s="62"/>
      <c r="CC727" s="62"/>
      <c r="CD727" s="62"/>
      <c r="CE727" s="62"/>
      <c r="CF727" s="62"/>
      <c r="CG727" s="62"/>
      <c r="CH727" s="62"/>
      <c r="CI727" s="62"/>
      <c r="CJ727" s="62"/>
      <c r="CK727" s="62"/>
      <c r="CL727" s="62"/>
      <c r="CM727" s="62"/>
      <c r="CN727" s="62"/>
      <c r="CO727" s="62"/>
      <c r="CP727" s="62"/>
      <c r="CQ727" s="62"/>
      <c r="CR727" s="62"/>
      <c r="CS727" s="62"/>
      <c r="CT727" s="62"/>
      <c r="CU727" s="62"/>
      <c r="CV727" s="62"/>
      <c r="CW727" s="62"/>
      <c r="CX727" s="62"/>
      <c r="CY727" s="62"/>
      <c r="CZ727" s="62"/>
      <c r="DA727" s="62"/>
      <c r="DB727" s="62"/>
      <c r="DC727" s="62"/>
      <c r="DD727" s="62"/>
      <c r="DE727" s="62"/>
      <c r="DF727" s="62"/>
      <c r="DG727" s="62"/>
      <c r="DH727" s="62"/>
      <c r="DI727" s="62"/>
      <c r="DJ727" s="62"/>
      <c r="DK727" s="62"/>
      <c r="DL727" s="62"/>
      <c r="DM727" s="62"/>
      <c r="DN727" s="62"/>
      <c r="DO727" s="62"/>
      <c r="DP727" s="62"/>
      <c r="DQ727" s="62"/>
      <c r="DR727" s="62"/>
      <c r="DS727" s="62"/>
      <c r="DT727" s="62"/>
      <c r="DU727" s="62"/>
      <c r="DV727" s="62"/>
      <c r="DW727" s="62"/>
      <c r="DX727" s="62"/>
      <c r="DY727" s="62"/>
      <c r="DZ727" s="62"/>
      <c r="EA727" s="62"/>
      <c r="EB727" s="62"/>
      <c r="EC727" s="62"/>
      <c r="ED727" s="62"/>
      <c r="EE727" s="62"/>
      <c r="EF727" s="62"/>
      <c r="EG727" s="62"/>
      <c r="EH727" s="62"/>
      <c r="EI727" s="62"/>
      <c r="EJ727" s="62"/>
      <c r="EK727" s="62">
        <v>0</v>
      </c>
      <c r="EL727" s="62">
        <v>0</v>
      </c>
      <c r="EM727" s="62">
        <v>0</v>
      </c>
      <c r="EN727" s="62">
        <v>0</v>
      </c>
      <c r="EO727" s="62">
        <v>0</v>
      </c>
      <c r="EP727" s="62"/>
      <c r="EQ727" s="62"/>
      <c r="ER727" s="62"/>
      <c r="ES727" s="62"/>
      <c r="ET727" s="62"/>
      <c r="EU727" s="62"/>
      <c r="EV727" s="62"/>
      <c r="EW727" s="62"/>
      <c r="EX727" s="62"/>
      <c r="EY727" s="62"/>
      <c r="EZ727" s="62"/>
      <c r="FA727" s="62"/>
      <c r="FB727" s="62"/>
      <c r="FC727" s="62"/>
      <c r="FD727" s="62"/>
      <c r="FE727" s="62"/>
      <c r="FF727" s="62"/>
      <c r="FG727" s="62"/>
      <c r="FH727" s="62"/>
      <c r="FI727" s="62"/>
      <c r="FJ727" s="62"/>
      <c r="FK727" s="62"/>
      <c r="FL727" s="76"/>
      <c r="FM727" s="76"/>
      <c r="FN727" s="76"/>
      <c r="FO727" s="76"/>
      <c r="FP727" s="76"/>
      <c r="FQ727" s="76"/>
      <c r="FR727" s="76"/>
      <c r="FS727" s="76"/>
      <c r="FT727" s="76"/>
      <c r="FU727" s="76"/>
      <c r="FV727" s="76"/>
      <c r="FW727" s="76"/>
      <c r="FX727" s="76"/>
      <c r="FY727" s="76"/>
      <c r="FZ727" s="76"/>
      <c r="GA727" s="76"/>
      <c r="GB727" s="76"/>
      <c r="GC727" s="62"/>
      <c r="GD727" s="62"/>
      <c r="GE727" s="62"/>
      <c r="GF727" s="62"/>
      <c r="GG727" s="62"/>
      <c r="GH727" s="62"/>
      <c r="GI727" s="62"/>
      <c r="GJ727" s="62"/>
      <c r="GK727" s="62"/>
      <c r="GL727" s="62"/>
      <c r="GM727" s="62"/>
      <c r="GN727" s="62"/>
      <c r="GO727" s="62"/>
      <c r="GP727" s="62"/>
      <c r="GQ727" s="62"/>
      <c r="GR727" s="62"/>
      <c r="GS727" s="62"/>
      <c r="GT727" s="62"/>
      <c r="GU727" s="62"/>
      <c r="GV727" s="62"/>
      <c r="GW727" s="62"/>
      <c r="GX727" s="62"/>
      <c r="GY727" s="62"/>
      <c r="GZ727" s="62"/>
      <c r="HA727" s="62"/>
      <c r="HB727" s="62"/>
      <c r="HC727" s="62"/>
      <c r="HD727" s="62"/>
      <c r="HE727" s="62"/>
      <c r="HF727" s="62"/>
      <c r="HG727" s="62"/>
      <c r="HH727" s="62"/>
      <c r="HI727" s="62"/>
      <c r="HJ727" s="62"/>
      <c r="HK727" s="62"/>
      <c r="HL727" s="62"/>
      <c r="HM727" s="62"/>
      <c r="HN727" s="62"/>
      <c r="HO727" s="62"/>
      <c r="HP727" s="62"/>
      <c r="HQ727" s="62"/>
      <c r="HR727" s="62"/>
    </row>
    <row r="728" spans="32:226">
      <c r="AF728" s="2"/>
      <c r="AS728" s="62"/>
      <c r="AT728" s="62"/>
      <c r="AU728" s="62"/>
      <c r="AV728" s="62"/>
      <c r="AW728" s="62"/>
      <c r="AX728" s="62"/>
      <c r="AY728" s="62"/>
      <c r="AZ728" s="62"/>
      <c r="BA728" s="62"/>
      <c r="BB728" s="62"/>
      <c r="BC728" s="62"/>
      <c r="BD728" s="62"/>
      <c r="BE728" s="62"/>
      <c r="BF728" s="62"/>
      <c r="BG728" s="62"/>
      <c r="BH728" s="62"/>
      <c r="BI728" s="62"/>
      <c r="BJ728" s="62"/>
      <c r="BK728" s="62"/>
      <c r="BL728" s="62"/>
      <c r="BM728" s="62"/>
      <c r="BN728" s="62"/>
      <c r="BO728" s="62"/>
      <c r="BP728" s="62"/>
      <c r="BQ728" s="62"/>
      <c r="BR728" s="62"/>
      <c r="BS728" s="62"/>
      <c r="BT728" s="62"/>
      <c r="BU728" s="62"/>
      <c r="BV728" s="62"/>
      <c r="BW728" s="62"/>
      <c r="BX728" s="62"/>
      <c r="BY728" s="62"/>
      <c r="BZ728" s="62"/>
      <c r="CA728" s="62"/>
      <c r="CB728" s="62"/>
      <c r="CC728" s="62"/>
      <c r="CD728" s="62"/>
      <c r="CE728" s="62"/>
      <c r="CF728" s="62"/>
      <c r="CG728" s="62"/>
      <c r="CH728" s="62"/>
      <c r="CI728" s="62"/>
      <c r="CJ728" s="62"/>
      <c r="CK728" s="62"/>
      <c r="CL728" s="62"/>
      <c r="CM728" s="62"/>
      <c r="CN728" s="62"/>
      <c r="CO728" s="62"/>
      <c r="CP728" s="62"/>
      <c r="CQ728" s="62"/>
      <c r="CR728" s="62"/>
      <c r="CS728" s="62"/>
      <c r="CT728" s="62"/>
      <c r="CU728" s="62"/>
      <c r="CV728" s="62"/>
      <c r="CW728" s="62"/>
      <c r="CX728" s="62"/>
      <c r="CY728" s="62"/>
      <c r="CZ728" s="62"/>
      <c r="DA728" s="62"/>
      <c r="DB728" s="62"/>
      <c r="DC728" s="62"/>
      <c r="DD728" s="62"/>
      <c r="DE728" s="62"/>
      <c r="DF728" s="62"/>
      <c r="DG728" s="62"/>
      <c r="DH728" s="62"/>
      <c r="DI728" s="62"/>
      <c r="DJ728" s="62"/>
      <c r="DK728" s="62"/>
      <c r="DL728" s="62"/>
      <c r="DM728" s="62"/>
      <c r="DN728" s="62"/>
      <c r="DO728" s="62"/>
      <c r="DP728" s="62"/>
      <c r="DQ728" s="62"/>
      <c r="DR728" s="62"/>
      <c r="DS728" s="62"/>
      <c r="DT728" s="62"/>
      <c r="DU728" s="62"/>
      <c r="DV728" s="62"/>
      <c r="DW728" s="62"/>
      <c r="DX728" s="62"/>
      <c r="DY728" s="62"/>
      <c r="DZ728" s="62"/>
      <c r="EA728" s="62"/>
      <c r="EB728" s="62"/>
      <c r="EC728" s="62"/>
      <c r="ED728" s="62"/>
      <c r="EE728" s="62"/>
      <c r="EF728" s="62"/>
      <c r="EG728" s="62"/>
      <c r="EH728" s="62"/>
      <c r="EI728" s="62"/>
      <c r="EJ728" s="62"/>
      <c r="EK728" s="62">
        <v>0</v>
      </c>
      <c r="EL728" s="62">
        <v>0</v>
      </c>
      <c r="EM728" s="62">
        <v>0</v>
      </c>
      <c r="EN728" s="62">
        <v>0</v>
      </c>
      <c r="EO728" s="62">
        <v>0</v>
      </c>
      <c r="EP728" s="62"/>
      <c r="EQ728" s="62"/>
      <c r="ER728" s="62"/>
      <c r="ES728" s="62"/>
      <c r="ET728" s="62"/>
      <c r="EU728" s="62"/>
      <c r="EV728" s="62"/>
      <c r="EW728" s="62"/>
      <c r="EX728" s="62"/>
      <c r="EY728" s="62"/>
      <c r="EZ728" s="62"/>
      <c r="FA728" s="62"/>
      <c r="FB728" s="62"/>
      <c r="FC728" s="62"/>
      <c r="FD728" s="62"/>
      <c r="FE728" s="62"/>
      <c r="FF728" s="62"/>
      <c r="FG728" s="62"/>
      <c r="FH728" s="62"/>
      <c r="FI728" s="62"/>
      <c r="FJ728" s="62"/>
      <c r="FK728" s="62"/>
      <c r="FL728" s="76"/>
      <c r="FM728" s="76"/>
      <c r="FN728" s="76"/>
      <c r="FO728" s="76"/>
      <c r="FP728" s="76"/>
      <c r="FQ728" s="76"/>
      <c r="FR728" s="76"/>
      <c r="FS728" s="76"/>
      <c r="FT728" s="76"/>
      <c r="FU728" s="76"/>
      <c r="FV728" s="76"/>
      <c r="FW728" s="76"/>
      <c r="FX728" s="76"/>
      <c r="FY728" s="76"/>
      <c r="FZ728" s="76"/>
      <c r="GA728" s="76"/>
      <c r="GB728" s="76"/>
      <c r="GC728" s="62"/>
      <c r="GD728" s="62"/>
      <c r="GE728" s="62"/>
      <c r="GF728" s="62"/>
      <c r="GG728" s="62"/>
      <c r="GH728" s="62"/>
      <c r="GI728" s="62"/>
      <c r="GJ728" s="62"/>
      <c r="GK728" s="62"/>
      <c r="GL728" s="62"/>
      <c r="GM728" s="62"/>
      <c r="GN728" s="62"/>
      <c r="GO728" s="62"/>
      <c r="GP728" s="62"/>
      <c r="GQ728" s="62"/>
      <c r="GR728" s="62"/>
      <c r="GS728" s="62"/>
      <c r="GT728" s="62"/>
      <c r="GU728" s="62"/>
      <c r="GV728" s="62"/>
      <c r="GW728" s="62"/>
      <c r="GX728" s="62"/>
      <c r="GY728" s="62"/>
      <c r="GZ728" s="62"/>
      <c r="HA728" s="62"/>
      <c r="HB728" s="62"/>
      <c r="HC728" s="62"/>
      <c r="HD728" s="62"/>
      <c r="HE728" s="62"/>
      <c r="HF728" s="62"/>
      <c r="HG728" s="62"/>
      <c r="HH728" s="62"/>
      <c r="HI728" s="62"/>
      <c r="HJ728" s="62"/>
      <c r="HK728" s="62"/>
      <c r="HL728" s="62"/>
      <c r="HM728" s="62"/>
      <c r="HN728" s="62"/>
      <c r="HO728" s="62"/>
      <c r="HP728" s="62"/>
      <c r="HQ728" s="62"/>
      <c r="HR728" s="62"/>
    </row>
    <row r="729" spans="32:226">
      <c r="AF729" s="2"/>
      <c r="AS729" s="62"/>
      <c r="AT729" s="62"/>
      <c r="AU729" s="62"/>
      <c r="AV729" s="62"/>
      <c r="AW729" s="62"/>
      <c r="AX729" s="62"/>
      <c r="AY729" s="62"/>
      <c r="AZ729" s="62"/>
      <c r="BA729" s="62"/>
      <c r="BB729" s="62"/>
      <c r="BC729" s="62"/>
      <c r="BD729" s="62"/>
      <c r="BE729" s="62"/>
      <c r="BF729" s="62"/>
      <c r="BG729" s="62"/>
      <c r="BH729" s="62"/>
      <c r="BI729" s="62"/>
      <c r="BJ729" s="62"/>
      <c r="BK729" s="62"/>
      <c r="BL729" s="62"/>
      <c r="BM729" s="62"/>
      <c r="BN729" s="62"/>
      <c r="BO729" s="62"/>
      <c r="BP729" s="62"/>
      <c r="BQ729" s="62"/>
      <c r="BR729" s="62"/>
      <c r="BS729" s="62"/>
      <c r="BT729" s="62"/>
      <c r="BU729" s="62"/>
      <c r="BV729" s="62"/>
      <c r="BW729" s="62"/>
      <c r="BX729" s="62"/>
      <c r="BY729" s="62"/>
      <c r="BZ729" s="62"/>
      <c r="CA729" s="62"/>
      <c r="CB729" s="62"/>
      <c r="CC729" s="62"/>
      <c r="CD729" s="62"/>
      <c r="CE729" s="62"/>
      <c r="CF729" s="62"/>
      <c r="CG729" s="62"/>
      <c r="CH729" s="62"/>
      <c r="CI729" s="62"/>
      <c r="CJ729" s="62"/>
      <c r="CK729" s="62"/>
      <c r="CL729" s="62"/>
      <c r="CM729" s="62"/>
      <c r="CN729" s="62"/>
      <c r="CO729" s="62"/>
      <c r="CP729" s="62"/>
      <c r="CQ729" s="62"/>
      <c r="CR729" s="62"/>
      <c r="CS729" s="62"/>
      <c r="CT729" s="62"/>
      <c r="CU729" s="62"/>
      <c r="CV729" s="62"/>
      <c r="CW729" s="62"/>
      <c r="CX729" s="62"/>
      <c r="CY729" s="62"/>
      <c r="CZ729" s="62"/>
      <c r="DA729" s="62"/>
      <c r="DB729" s="62"/>
      <c r="DC729" s="62"/>
      <c r="DD729" s="62"/>
      <c r="DE729" s="62"/>
      <c r="DF729" s="62"/>
      <c r="DG729" s="62"/>
      <c r="DH729" s="62"/>
      <c r="DI729" s="62"/>
      <c r="DJ729" s="62"/>
      <c r="DK729" s="62"/>
      <c r="DL729" s="62"/>
      <c r="DM729" s="62"/>
      <c r="DN729" s="62"/>
      <c r="DO729" s="62"/>
      <c r="DP729" s="62"/>
      <c r="DQ729" s="62"/>
      <c r="DR729" s="62"/>
      <c r="DS729" s="62"/>
      <c r="DT729" s="62"/>
      <c r="DU729" s="62"/>
      <c r="DV729" s="62"/>
      <c r="DW729" s="62"/>
      <c r="DX729" s="62"/>
      <c r="DY729" s="62"/>
      <c r="DZ729" s="62"/>
      <c r="EA729" s="62"/>
      <c r="EB729" s="62"/>
      <c r="EC729" s="62"/>
      <c r="ED729" s="62"/>
      <c r="EE729" s="62"/>
      <c r="EF729" s="62"/>
      <c r="EG729" s="62"/>
      <c r="EH729" s="62"/>
      <c r="EI729" s="62"/>
      <c r="EJ729" s="62"/>
      <c r="EK729" s="62">
        <v>0</v>
      </c>
      <c r="EL729" s="62">
        <v>0</v>
      </c>
      <c r="EM729" s="62">
        <v>0</v>
      </c>
      <c r="EN729" s="62">
        <v>0</v>
      </c>
      <c r="EO729" s="62">
        <v>0</v>
      </c>
      <c r="EP729" s="62"/>
      <c r="EQ729" s="62"/>
      <c r="ER729" s="62"/>
      <c r="ES729" s="62"/>
      <c r="ET729" s="62"/>
      <c r="EU729" s="62"/>
      <c r="EV729" s="62"/>
      <c r="EW729" s="62"/>
      <c r="EX729" s="62"/>
      <c r="EY729" s="62"/>
      <c r="EZ729" s="62"/>
      <c r="FA729" s="62"/>
      <c r="FB729" s="62"/>
      <c r="FC729" s="62"/>
      <c r="FD729" s="62"/>
      <c r="FE729" s="62"/>
      <c r="FF729" s="62"/>
      <c r="FG729" s="62"/>
      <c r="FH729" s="62"/>
      <c r="FI729" s="62"/>
      <c r="FJ729" s="62"/>
      <c r="FK729" s="62"/>
      <c r="FL729" s="76"/>
      <c r="FM729" s="76"/>
      <c r="FN729" s="76"/>
      <c r="FO729" s="76"/>
      <c r="FP729" s="76"/>
      <c r="FQ729" s="76"/>
      <c r="FR729" s="76"/>
      <c r="FS729" s="76"/>
      <c r="FT729" s="76"/>
      <c r="FU729" s="76"/>
      <c r="FV729" s="76"/>
      <c r="FW729" s="76"/>
      <c r="FX729" s="76"/>
      <c r="FY729" s="76"/>
      <c r="FZ729" s="76"/>
      <c r="GA729" s="76"/>
      <c r="GB729" s="76"/>
      <c r="GC729" s="62"/>
      <c r="GD729" s="62"/>
      <c r="GE729" s="62"/>
      <c r="GF729" s="62"/>
      <c r="GG729" s="62"/>
      <c r="GH729" s="62"/>
      <c r="GI729" s="62"/>
      <c r="GJ729" s="62"/>
      <c r="GK729" s="62"/>
      <c r="GL729" s="62"/>
      <c r="GM729" s="62"/>
      <c r="GN729" s="62"/>
      <c r="GO729" s="62"/>
      <c r="GP729" s="62"/>
      <c r="GQ729" s="62"/>
      <c r="GR729" s="62"/>
      <c r="GS729" s="62"/>
      <c r="GT729" s="62"/>
      <c r="GU729" s="62"/>
      <c r="GV729" s="62"/>
      <c r="GW729" s="62"/>
      <c r="GX729" s="62"/>
      <c r="GY729" s="62"/>
      <c r="GZ729" s="62"/>
      <c r="HA729" s="62"/>
      <c r="HB729" s="62"/>
      <c r="HC729" s="62"/>
      <c r="HD729" s="62"/>
      <c r="HE729" s="62"/>
      <c r="HF729" s="62"/>
      <c r="HG729" s="62"/>
      <c r="HH729" s="62"/>
      <c r="HI729" s="62"/>
      <c r="HJ729" s="62"/>
      <c r="HK729" s="62"/>
      <c r="HL729" s="62"/>
      <c r="HM729" s="62"/>
      <c r="HN729" s="62"/>
      <c r="HO729" s="62"/>
      <c r="HP729" s="62"/>
      <c r="HQ729" s="62"/>
      <c r="HR729" s="62"/>
    </row>
    <row r="730" spans="32:226">
      <c r="AF730" s="2"/>
      <c r="AS730" s="62"/>
      <c r="AT730" s="62"/>
      <c r="AU730" s="62"/>
      <c r="AV730" s="62"/>
      <c r="AW730" s="62"/>
      <c r="AX730" s="62"/>
      <c r="AY730" s="62"/>
      <c r="AZ730" s="62"/>
      <c r="BA730" s="62"/>
      <c r="BB730" s="62"/>
      <c r="BC730" s="62"/>
      <c r="BD730" s="62"/>
      <c r="BE730" s="62"/>
      <c r="BF730" s="62"/>
      <c r="BG730" s="62"/>
      <c r="BH730" s="62"/>
      <c r="BI730" s="62"/>
      <c r="BJ730" s="62"/>
      <c r="BK730" s="62"/>
      <c r="BL730" s="62"/>
      <c r="BM730" s="62"/>
      <c r="BN730" s="62"/>
      <c r="BO730" s="62"/>
      <c r="BP730" s="62"/>
      <c r="BQ730" s="62"/>
      <c r="BR730" s="62"/>
      <c r="BS730" s="62"/>
      <c r="BT730" s="62"/>
      <c r="BU730" s="62"/>
      <c r="BV730" s="62"/>
      <c r="BW730" s="62"/>
      <c r="BX730" s="62"/>
      <c r="BY730" s="62"/>
      <c r="BZ730" s="62"/>
      <c r="CA730" s="62"/>
      <c r="CB730" s="62"/>
      <c r="CC730" s="62"/>
      <c r="CD730" s="62"/>
      <c r="CE730" s="62"/>
      <c r="CF730" s="62"/>
      <c r="CG730" s="62"/>
      <c r="CH730" s="62"/>
      <c r="CI730" s="62"/>
      <c r="CJ730" s="62"/>
      <c r="CK730" s="62"/>
      <c r="CL730" s="62"/>
      <c r="CM730" s="62"/>
      <c r="CN730" s="62"/>
      <c r="CO730" s="62"/>
      <c r="CP730" s="62"/>
      <c r="CQ730" s="62"/>
      <c r="CR730" s="62"/>
      <c r="CS730" s="62"/>
      <c r="CT730" s="62"/>
      <c r="CU730" s="62"/>
      <c r="CV730" s="62"/>
      <c r="CW730" s="62"/>
      <c r="CX730" s="62"/>
      <c r="CY730" s="62"/>
      <c r="CZ730" s="62"/>
      <c r="DA730" s="62"/>
      <c r="DB730" s="62"/>
      <c r="DC730" s="62"/>
      <c r="DD730" s="62"/>
      <c r="DE730" s="62"/>
      <c r="DF730" s="62"/>
      <c r="DG730" s="62"/>
      <c r="DH730" s="62"/>
      <c r="DI730" s="62"/>
      <c r="DJ730" s="62"/>
      <c r="DK730" s="62"/>
      <c r="DL730" s="62"/>
      <c r="DM730" s="62"/>
      <c r="DN730" s="62"/>
      <c r="DO730" s="62"/>
      <c r="DP730" s="62"/>
      <c r="DQ730" s="62"/>
      <c r="DR730" s="62"/>
      <c r="DS730" s="62"/>
      <c r="DT730" s="62"/>
      <c r="DU730" s="62"/>
      <c r="DV730" s="62"/>
      <c r="DW730" s="62"/>
      <c r="DX730" s="62"/>
      <c r="DY730" s="62"/>
      <c r="DZ730" s="62"/>
      <c r="EA730" s="62"/>
      <c r="EB730" s="62"/>
      <c r="EC730" s="62"/>
      <c r="ED730" s="62"/>
      <c r="EE730" s="62"/>
      <c r="EF730" s="62"/>
      <c r="EG730" s="62"/>
      <c r="EH730" s="62"/>
      <c r="EI730" s="62"/>
      <c r="EJ730" s="62"/>
      <c r="EK730" s="62">
        <v>0</v>
      </c>
      <c r="EL730" s="62">
        <v>0</v>
      </c>
      <c r="EM730" s="62">
        <v>0</v>
      </c>
      <c r="EN730" s="62">
        <v>0</v>
      </c>
      <c r="EO730" s="62">
        <v>0</v>
      </c>
      <c r="EP730" s="62"/>
      <c r="EQ730" s="62"/>
      <c r="ER730" s="62"/>
      <c r="ES730" s="62"/>
      <c r="ET730" s="62"/>
      <c r="EU730" s="62"/>
      <c r="EV730" s="62"/>
      <c r="EW730" s="62"/>
      <c r="EX730" s="62"/>
      <c r="EY730" s="62"/>
      <c r="EZ730" s="62"/>
      <c r="FA730" s="62"/>
      <c r="FB730" s="62"/>
      <c r="FC730" s="62"/>
      <c r="FD730" s="62"/>
      <c r="FE730" s="62"/>
      <c r="FF730" s="62"/>
      <c r="FG730" s="62"/>
      <c r="FH730" s="62"/>
      <c r="FI730" s="62"/>
      <c r="FJ730" s="62"/>
      <c r="FK730" s="62"/>
      <c r="FL730" s="76"/>
      <c r="FM730" s="76"/>
      <c r="FN730" s="76"/>
      <c r="FO730" s="76"/>
      <c r="FP730" s="76"/>
      <c r="FQ730" s="76"/>
      <c r="FR730" s="76"/>
      <c r="FS730" s="76"/>
      <c r="FT730" s="76"/>
      <c r="FU730" s="76"/>
      <c r="FV730" s="76"/>
      <c r="FW730" s="76"/>
      <c r="FX730" s="76"/>
      <c r="FY730" s="76"/>
      <c r="FZ730" s="76"/>
      <c r="GA730" s="76"/>
      <c r="GB730" s="76"/>
      <c r="GC730" s="62"/>
      <c r="GD730" s="62"/>
      <c r="GE730" s="62"/>
      <c r="GF730" s="62"/>
      <c r="GG730" s="62"/>
      <c r="GH730" s="62"/>
      <c r="GI730" s="62"/>
      <c r="GJ730" s="62"/>
      <c r="GK730" s="62"/>
      <c r="GL730" s="62"/>
      <c r="GM730" s="62"/>
      <c r="GN730" s="62"/>
      <c r="GO730" s="62"/>
      <c r="GP730" s="62"/>
      <c r="GQ730" s="62"/>
      <c r="GR730" s="62"/>
      <c r="GS730" s="62"/>
      <c r="GT730" s="62"/>
      <c r="GU730" s="62"/>
      <c r="GV730" s="62"/>
      <c r="GW730" s="62"/>
      <c r="GX730" s="62"/>
      <c r="GY730" s="62"/>
      <c r="GZ730" s="62"/>
      <c r="HA730" s="62"/>
      <c r="HB730" s="62"/>
      <c r="HC730" s="62"/>
      <c r="HD730" s="62"/>
      <c r="HE730" s="62"/>
      <c r="HF730" s="62"/>
      <c r="HG730" s="62"/>
      <c r="HH730" s="62"/>
      <c r="HI730" s="62"/>
      <c r="HJ730" s="62"/>
      <c r="HK730" s="62"/>
      <c r="HL730" s="62"/>
      <c r="HM730" s="62"/>
      <c r="HN730" s="62"/>
      <c r="HO730" s="62"/>
      <c r="HP730" s="62"/>
      <c r="HQ730" s="62"/>
      <c r="HR730" s="62"/>
    </row>
    <row r="731" spans="32:226">
      <c r="AF731" s="2"/>
      <c r="AS731" s="62"/>
      <c r="AT731" s="62"/>
      <c r="AU731" s="62"/>
      <c r="AV731" s="62"/>
      <c r="AW731" s="62"/>
      <c r="AX731" s="62"/>
      <c r="AY731" s="62"/>
      <c r="AZ731" s="62"/>
      <c r="BA731" s="62"/>
      <c r="BB731" s="62"/>
      <c r="BC731" s="62"/>
      <c r="BD731" s="62"/>
      <c r="BE731" s="62"/>
      <c r="BF731" s="62"/>
      <c r="BG731" s="62"/>
      <c r="BH731" s="62"/>
      <c r="BI731" s="62"/>
      <c r="BJ731" s="62"/>
      <c r="BK731" s="62"/>
      <c r="BL731" s="62"/>
      <c r="BM731" s="62"/>
      <c r="BN731" s="62"/>
      <c r="BO731" s="62"/>
      <c r="BP731" s="62"/>
      <c r="BQ731" s="62"/>
      <c r="BR731" s="62"/>
      <c r="BS731" s="62"/>
      <c r="BT731" s="62"/>
      <c r="BU731" s="62"/>
      <c r="BV731" s="62"/>
      <c r="BW731" s="62"/>
      <c r="BX731" s="62"/>
      <c r="BY731" s="62"/>
      <c r="BZ731" s="62"/>
      <c r="CA731" s="62"/>
      <c r="CB731" s="62"/>
      <c r="CC731" s="62"/>
      <c r="CD731" s="62"/>
      <c r="CE731" s="62"/>
      <c r="CF731" s="62"/>
      <c r="CG731" s="62"/>
      <c r="CH731" s="62"/>
      <c r="CI731" s="62"/>
      <c r="CJ731" s="62"/>
      <c r="CK731" s="62"/>
      <c r="CL731" s="62"/>
      <c r="CM731" s="62"/>
      <c r="CN731" s="62"/>
      <c r="CO731" s="62"/>
      <c r="CP731" s="62"/>
      <c r="CQ731" s="62"/>
      <c r="CR731" s="62"/>
      <c r="CS731" s="62"/>
      <c r="CT731" s="62"/>
      <c r="CU731" s="62"/>
      <c r="CV731" s="62"/>
      <c r="CW731" s="62"/>
      <c r="CX731" s="62"/>
      <c r="CY731" s="62"/>
      <c r="CZ731" s="62"/>
      <c r="DA731" s="62"/>
      <c r="DB731" s="62"/>
      <c r="DC731" s="62"/>
      <c r="DD731" s="62"/>
      <c r="DE731" s="62"/>
      <c r="DF731" s="62"/>
      <c r="DG731" s="62"/>
      <c r="DH731" s="62"/>
      <c r="DI731" s="62"/>
      <c r="DJ731" s="62"/>
      <c r="DK731" s="62"/>
      <c r="DL731" s="62"/>
      <c r="DM731" s="62"/>
      <c r="DN731" s="62"/>
      <c r="DO731" s="62"/>
      <c r="DP731" s="62"/>
      <c r="DQ731" s="62"/>
      <c r="DR731" s="62"/>
      <c r="DS731" s="62"/>
      <c r="DT731" s="62"/>
      <c r="DU731" s="62"/>
      <c r="DV731" s="62"/>
      <c r="DW731" s="62"/>
      <c r="DX731" s="62"/>
      <c r="DY731" s="62"/>
      <c r="DZ731" s="62"/>
      <c r="EA731" s="62"/>
      <c r="EB731" s="62"/>
      <c r="EC731" s="62"/>
      <c r="ED731" s="62"/>
      <c r="EE731" s="62"/>
      <c r="EF731" s="62"/>
      <c r="EG731" s="62"/>
      <c r="EH731" s="62"/>
      <c r="EI731" s="62"/>
      <c r="EJ731" s="62"/>
      <c r="EK731" s="62">
        <v>0</v>
      </c>
      <c r="EL731" s="62">
        <v>0</v>
      </c>
      <c r="EM731" s="62">
        <v>0</v>
      </c>
      <c r="EN731" s="62">
        <v>0</v>
      </c>
      <c r="EO731" s="62">
        <v>0</v>
      </c>
      <c r="EP731" s="62"/>
      <c r="EQ731" s="62"/>
      <c r="ER731" s="62"/>
      <c r="ES731" s="62"/>
      <c r="ET731" s="62"/>
      <c r="EU731" s="62"/>
      <c r="EV731" s="62"/>
      <c r="EW731" s="62"/>
      <c r="EX731" s="62"/>
      <c r="EY731" s="62"/>
      <c r="EZ731" s="62"/>
      <c r="FA731" s="62"/>
      <c r="FB731" s="62"/>
      <c r="FC731" s="62"/>
      <c r="FD731" s="62"/>
      <c r="FE731" s="62"/>
      <c r="FF731" s="62"/>
      <c r="FG731" s="62"/>
      <c r="FH731" s="62"/>
      <c r="FI731" s="62"/>
      <c r="FJ731" s="62"/>
      <c r="FK731" s="62"/>
      <c r="FL731" s="76"/>
      <c r="FM731" s="76"/>
      <c r="FN731" s="76"/>
      <c r="FO731" s="76"/>
      <c r="FP731" s="76"/>
      <c r="FQ731" s="76"/>
      <c r="FR731" s="76"/>
      <c r="FS731" s="76"/>
      <c r="FT731" s="76"/>
      <c r="FU731" s="76"/>
      <c r="FV731" s="76"/>
      <c r="FW731" s="76"/>
      <c r="FX731" s="76"/>
      <c r="FY731" s="76"/>
      <c r="FZ731" s="76"/>
      <c r="GA731" s="76"/>
      <c r="GB731" s="76"/>
      <c r="GC731" s="62"/>
      <c r="GD731" s="62"/>
      <c r="GE731" s="62"/>
      <c r="GF731" s="62"/>
      <c r="GG731" s="62"/>
      <c r="GH731" s="62"/>
      <c r="GI731" s="62"/>
      <c r="GJ731" s="62"/>
      <c r="GK731" s="62"/>
      <c r="GL731" s="62"/>
      <c r="GM731" s="62"/>
      <c r="GN731" s="62"/>
      <c r="GO731" s="62"/>
      <c r="GP731" s="62"/>
      <c r="GQ731" s="62"/>
      <c r="GR731" s="62"/>
      <c r="GS731" s="62"/>
      <c r="GT731" s="62"/>
      <c r="GU731" s="62"/>
      <c r="GV731" s="62"/>
      <c r="GW731" s="62"/>
      <c r="GX731" s="62"/>
      <c r="GY731" s="62"/>
      <c r="GZ731" s="62"/>
      <c r="HA731" s="62"/>
      <c r="HB731" s="62"/>
      <c r="HC731" s="62"/>
      <c r="HD731" s="62"/>
      <c r="HE731" s="62"/>
      <c r="HF731" s="62"/>
      <c r="HG731" s="62"/>
      <c r="HH731" s="62"/>
      <c r="HI731" s="62"/>
      <c r="HJ731" s="62"/>
      <c r="HK731" s="62"/>
      <c r="HL731" s="62"/>
      <c r="HM731" s="62"/>
      <c r="HN731" s="62"/>
      <c r="HO731" s="62"/>
      <c r="HP731" s="62"/>
      <c r="HQ731" s="62"/>
      <c r="HR731" s="62"/>
    </row>
    <row r="732" spans="32:226">
      <c r="AF732" s="2"/>
      <c r="AS732" s="62"/>
      <c r="AT732" s="62"/>
      <c r="AU732" s="62"/>
      <c r="AV732" s="62"/>
      <c r="AW732" s="62"/>
      <c r="AX732" s="62"/>
      <c r="AY732" s="62"/>
      <c r="AZ732" s="62"/>
      <c r="BA732" s="62"/>
      <c r="BB732" s="62"/>
      <c r="BC732" s="62"/>
      <c r="BD732" s="62"/>
      <c r="BE732" s="62"/>
      <c r="BF732" s="62"/>
      <c r="BG732" s="62"/>
      <c r="BH732" s="62"/>
      <c r="BI732" s="62"/>
      <c r="BJ732" s="62"/>
      <c r="BK732" s="62"/>
      <c r="BL732" s="62"/>
      <c r="BM732" s="62"/>
      <c r="BN732" s="62"/>
      <c r="BO732" s="62"/>
      <c r="BP732" s="62"/>
      <c r="BQ732" s="62"/>
      <c r="BR732" s="62"/>
      <c r="BS732" s="62"/>
      <c r="BT732" s="62"/>
      <c r="BU732" s="62"/>
      <c r="BV732" s="62"/>
      <c r="BW732" s="62"/>
      <c r="BX732" s="62"/>
      <c r="BY732" s="62"/>
      <c r="BZ732" s="62"/>
      <c r="CA732" s="62"/>
      <c r="CB732" s="62"/>
      <c r="CC732" s="62"/>
      <c r="CD732" s="62"/>
      <c r="CE732" s="62"/>
      <c r="CF732" s="62"/>
      <c r="CG732" s="62"/>
      <c r="CH732" s="62"/>
      <c r="CI732" s="62"/>
      <c r="CJ732" s="62"/>
      <c r="CK732" s="62"/>
      <c r="CL732" s="62"/>
      <c r="CM732" s="62"/>
      <c r="CN732" s="62"/>
      <c r="CO732" s="62"/>
      <c r="CP732" s="62"/>
      <c r="CQ732" s="62"/>
      <c r="CR732" s="62"/>
      <c r="CS732" s="62"/>
      <c r="CT732" s="62"/>
      <c r="CU732" s="62"/>
      <c r="CV732" s="62"/>
      <c r="CW732" s="62"/>
      <c r="CX732" s="62"/>
      <c r="CY732" s="62"/>
      <c r="CZ732" s="62"/>
      <c r="DA732" s="62"/>
      <c r="DB732" s="62"/>
      <c r="DC732" s="62"/>
      <c r="DD732" s="62"/>
      <c r="DE732" s="62"/>
      <c r="DF732" s="62"/>
      <c r="DG732" s="62"/>
      <c r="DH732" s="62"/>
      <c r="DI732" s="62"/>
      <c r="DJ732" s="62"/>
      <c r="DK732" s="62"/>
      <c r="DL732" s="62"/>
      <c r="DM732" s="62"/>
      <c r="DN732" s="62"/>
      <c r="DO732" s="62"/>
      <c r="DP732" s="62"/>
      <c r="DQ732" s="62"/>
      <c r="DR732" s="62"/>
      <c r="DS732" s="62"/>
      <c r="DT732" s="62"/>
      <c r="DU732" s="62"/>
      <c r="DV732" s="62"/>
      <c r="DW732" s="62"/>
      <c r="DX732" s="62"/>
      <c r="DY732" s="62"/>
      <c r="DZ732" s="62"/>
      <c r="EA732" s="62"/>
      <c r="EB732" s="62"/>
      <c r="EC732" s="62"/>
      <c r="ED732" s="62"/>
      <c r="EE732" s="62"/>
      <c r="EF732" s="62"/>
      <c r="EG732" s="62"/>
      <c r="EH732" s="62"/>
      <c r="EI732" s="62"/>
      <c r="EJ732" s="62"/>
      <c r="EK732" s="62">
        <v>0</v>
      </c>
      <c r="EL732" s="62">
        <v>0</v>
      </c>
      <c r="EM732" s="62">
        <v>0</v>
      </c>
      <c r="EN732" s="62">
        <v>0</v>
      </c>
      <c r="EO732" s="62">
        <v>0</v>
      </c>
      <c r="EP732" s="62"/>
      <c r="EQ732" s="62"/>
      <c r="ER732" s="62"/>
      <c r="ES732" s="62"/>
      <c r="ET732" s="62"/>
      <c r="EU732" s="62"/>
      <c r="EV732" s="62"/>
      <c r="EW732" s="62"/>
      <c r="EX732" s="62"/>
      <c r="EY732" s="62"/>
      <c r="EZ732" s="62"/>
      <c r="FA732" s="62"/>
      <c r="FB732" s="62"/>
      <c r="FC732" s="62"/>
      <c r="FD732" s="62"/>
      <c r="FE732" s="62"/>
      <c r="FF732" s="62"/>
      <c r="FG732" s="62"/>
      <c r="FH732" s="62"/>
      <c r="FI732" s="62"/>
      <c r="FJ732" s="62"/>
      <c r="FK732" s="62"/>
      <c r="FL732" s="76"/>
      <c r="FM732" s="76"/>
      <c r="FN732" s="76"/>
      <c r="FO732" s="76"/>
      <c r="FP732" s="76"/>
      <c r="FQ732" s="76"/>
      <c r="FR732" s="76"/>
      <c r="FS732" s="76"/>
      <c r="FT732" s="76"/>
      <c r="FU732" s="76"/>
      <c r="FV732" s="76"/>
      <c r="FW732" s="76"/>
      <c r="FX732" s="76"/>
      <c r="FY732" s="76"/>
      <c r="FZ732" s="76"/>
      <c r="GA732" s="76"/>
      <c r="GB732" s="76"/>
      <c r="GC732" s="62"/>
      <c r="GD732" s="62"/>
      <c r="GE732" s="62"/>
      <c r="GF732" s="62"/>
      <c r="GG732" s="62"/>
      <c r="GH732" s="62"/>
      <c r="GI732" s="62"/>
      <c r="GJ732" s="62"/>
      <c r="GK732" s="62"/>
      <c r="GL732" s="62"/>
      <c r="GM732" s="62"/>
      <c r="GN732" s="62"/>
      <c r="GO732" s="62"/>
      <c r="GP732" s="62"/>
      <c r="GQ732" s="62"/>
      <c r="GR732" s="62"/>
      <c r="GS732" s="62"/>
      <c r="GT732" s="62"/>
      <c r="GU732" s="62"/>
      <c r="GV732" s="62"/>
      <c r="GW732" s="62"/>
      <c r="GX732" s="62"/>
      <c r="GY732" s="62"/>
      <c r="GZ732" s="62"/>
      <c r="HA732" s="62"/>
      <c r="HB732" s="62"/>
      <c r="HC732" s="62"/>
      <c r="HD732" s="62"/>
      <c r="HE732" s="62"/>
      <c r="HF732" s="62"/>
      <c r="HG732" s="62"/>
      <c r="HH732" s="62"/>
      <c r="HI732" s="62"/>
      <c r="HJ732" s="62"/>
      <c r="HK732" s="62"/>
      <c r="HL732" s="62"/>
      <c r="HM732" s="62"/>
      <c r="HN732" s="62"/>
      <c r="HO732" s="62"/>
      <c r="HP732" s="62"/>
      <c r="HQ732" s="62"/>
      <c r="HR732" s="62"/>
    </row>
    <row r="733" spans="32:226">
      <c r="AF733" s="2"/>
      <c r="AS733" s="62"/>
      <c r="AT733" s="62"/>
      <c r="AU733" s="62"/>
      <c r="AV733" s="62"/>
      <c r="AW733" s="62"/>
      <c r="AX733" s="62"/>
      <c r="AY733" s="62"/>
      <c r="AZ733" s="62"/>
      <c r="BA733" s="62"/>
      <c r="BB733" s="62"/>
      <c r="BC733" s="62"/>
      <c r="BD733" s="62"/>
      <c r="BE733" s="62"/>
      <c r="BF733" s="62"/>
      <c r="BG733" s="62"/>
      <c r="BH733" s="62"/>
      <c r="BI733" s="62"/>
      <c r="BJ733" s="62"/>
      <c r="BK733" s="62"/>
      <c r="BL733" s="62"/>
      <c r="BM733" s="62"/>
      <c r="BN733" s="62"/>
      <c r="BO733" s="62"/>
      <c r="BP733" s="62"/>
      <c r="BQ733" s="62"/>
      <c r="BR733" s="62"/>
      <c r="BS733" s="62"/>
      <c r="BT733" s="62"/>
      <c r="BU733" s="62"/>
      <c r="BV733" s="62"/>
      <c r="BW733" s="62"/>
      <c r="BX733" s="62"/>
      <c r="BY733" s="62"/>
      <c r="BZ733" s="62"/>
      <c r="CA733" s="62"/>
      <c r="CB733" s="62"/>
      <c r="CC733" s="62"/>
      <c r="CD733" s="62"/>
      <c r="CE733" s="62"/>
      <c r="CF733" s="62"/>
      <c r="CG733" s="62"/>
      <c r="CH733" s="62"/>
      <c r="CI733" s="62"/>
      <c r="CJ733" s="62"/>
      <c r="CK733" s="62"/>
      <c r="CL733" s="62"/>
      <c r="CM733" s="62"/>
      <c r="CN733" s="62"/>
      <c r="CO733" s="62"/>
      <c r="CP733" s="62"/>
      <c r="CQ733" s="62"/>
      <c r="CR733" s="62"/>
      <c r="CS733" s="62"/>
      <c r="CT733" s="62"/>
      <c r="CU733" s="62"/>
      <c r="CV733" s="62"/>
      <c r="CW733" s="62"/>
      <c r="CX733" s="62"/>
      <c r="CY733" s="62"/>
      <c r="CZ733" s="62"/>
      <c r="DA733" s="62"/>
      <c r="DB733" s="62"/>
      <c r="DC733" s="62"/>
      <c r="DD733" s="62"/>
      <c r="DE733" s="62"/>
      <c r="DF733" s="62"/>
      <c r="DG733" s="62"/>
      <c r="DH733" s="62"/>
      <c r="DI733" s="62"/>
      <c r="DJ733" s="62"/>
      <c r="DK733" s="62"/>
      <c r="DL733" s="62"/>
      <c r="DM733" s="62"/>
      <c r="DN733" s="62"/>
      <c r="DO733" s="62"/>
      <c r="DP733" s="62"/>
      <c r="DQ733" s="62"/>
      <c r="DR733" s="62"/>
      <c r="DS733" s="62"/>
      <c r="DT733" s="62"/>
      <c r="DU733" s="62"/>
      <c r="DV733" s="62"/>
      <c r="DW733" s="62"/>
      <c r="DX733" s="62"/>
      <c r="DY733" s="62"/>
      <c r="DZ733" s="62"/>
      <c r="EA733" s="62"/>
      <c r="EB733" s="62"/>
      <c r="EC733" s="62"/>
      <c r="ED733" s="62"/>
      <c r="EE733" s="62"/>
      <c r="EF733" s="62"/>
      <c r="EG733" s="62"/>
      <c r="EH733" s="62"/>
      <c r="EI733" s="62"/>
      <c r="EJ733" s="62"/>
      <c r="EK733" s="62">
        <v>0</v>
      </c>
      <c r="EL733" s="62">
        <v>0</v>
      </c>
      <c r="EM733" s="62">
        <v>0</v>
      </c>
      <c r="EN733" s="62">
        <v>0</v>
      </c>
      <c r="EO733" s="62">
        <v>0</v>
      </c>
      <c r="EP733" s="62"/>
      <c r="EQ733" s="62"/>
      <c r="ER733" s="62"/>
      <c r="ES733" s="62"/>
      <c r="ET733" s="62"/>
      <c r="EU733" s="62"/>
      <c r="EV733" s="62"/>
      <c r="EW733" s="62"/>
      <c r="EX733" s="62"/>
      <c r="EY733" s="62"/>
      <c r="EZ733" s="62"/>
      <c r="FA733" s="62"/>
      <c r="FB733" s="62"/>
      <c r="FC733" s="62"/>
      <c r="FD733" s="62"/>
      <c r="FE733" s="62"/>
      <c r="FF733" s="62"/>
      <c r="FG733" s="62"/>
      <c r="FH733" s="62"/>
      <c r="FI733" s="62"/>
      <c r="FJ733" s="62"/>
      <c r="FK733" s="62"/>
      <c r="FL733" s="76"/>
      <c r="FM733" s="76"/>
      <c r="FN733" s="76"/>
      <c r="FO733" s="76"/>
      <c r="FP733" s="76"/>
      <c r="FQ733" s="76"/>
      <c r="FR733" s="76"/>
      <c r="FS733" s="76"/>
      <c r="FT733" s="76"/>
      <c r="FU733" s="76"/>
      <c r="FV733" s="76"/>
      <c r="FW733" s="76"/>
      <c r="FX733" s="76"/>
      <c r="FY733" s="76"/>
      <c r="FZ733" s="76"/>
      <c r="GA733" s="76"/>
      <c r="GB733" s="76"/>
      <c r="GC733" s="62"/>
      <c r="GD733" s="62"/>
      <c r="GE733" s="62"/>
      <c r="GF733" s="62"/>
      <c r="GG733" s="62"/>
      <c r="GH733" s="62"/>
      <c r="GI733" s="62"/>
      <c r="GJ733" s="62"/>
      <c r="GK733" s="62"/>
      <c r="GL733" s="62"/>
      <c r="GM733" s="62"/>
      <c r="GN733" s="62"/>
      <c r="GO733" s="62"/>
      <c r="GP733" s="62"/>
      <c r="GQ733" s="62"/>
      <c r="GR733" s="62"/>
      <c r="GS733" s="62"/>
      <c r="GT733" s="62"/>
      <c r="GU733" s="62"/>
      <c r="GV733" s="62"/>
      <c r="GW733" s="62"/>
      <c r="GX733" s="62"/>
      <c r="GY733" s="62"/>
      <c r="GZ733" s="62"/>
      <c r="HA733" s="62"/>
      <c r="HB733" s="62"/>
      <c r="HC733" s="62"/>
      <c r="HD733" s="62"/>
      <c r="HE733" s="62"/>
      <c r="HF733" s="62"/>
      <c r="HG733" s="62"/>
      <c r="HH733" s="62"/>
      <c r="HI733" s="62"/>
      <c r="HJ733" s="62"/>
      <c r="HK733" s="62"/>
      <c r="HL733" s="62"/>
      <c r="HM733" s="62"/>
      <c r="HN733" s="62"/>
      <c r="HO733" s="62"/>
      <c r="HP733" s="62"/>
      <c r="HQ733" s="62"/>
      <c r="HR733" s="62"/>
    </row>
    <row r="734" spans="32:226">
      <c r="AF734" s="2"/>
      <c r="AS734" s="62"/>
      <c r="AT734" s="62"/>
      <c r="AU734" s="62"/>
      <c r="AV734" s="62"/>
      <c r="AW734" s="62"/>
      <c r="AX734" s="62"/>
      <c r="AY734" s="62"/>
      <c r="AZ734" s="62"/>
      <c r="BA734" s="62"/>
      <c r="BB734" s="62"/>
      <c r="BC734" s="62"/>
      <c r="BD734" s="62"/>
      <c r="BE734" s="62"/>
      <c r="BF734" s="62"/>
      <c r="BG734" s="62"/>
      <c r="BH734" s="62"/>
      <c r="BI734" s="62"/>
      <c r="BJ734" s="62"/>
      <c r="BK734" s="62"/>
      <c r="BL734" s="62"/>
      <c r="BM734" s="62"/>
      <c r="BN734" s="62"/>
      <c r="BO734" s="62"/>
      <c r="BP734" s="62"/>
      <c r="BQ734" s="62"/>
      <c r="BR734" s="62"/>
      <c r="BS734" s="62"/>
      <c r="BT734" s="62"/>
      <c r="BU734" s="62"/>
      <c r="BV734" s="62"/>
      <c r="BW734" s="62"/>
      <c r="BX734" s="62"/>
      <c r="BY734" s="62"/>
      <c r="BZ734" s="62"/>
      <c r="CA734" s="62"/>
      <c r="CB734" s="62"/>
      <c r="CC734" s="62"/>
      <c r="CD734" s="62"/>
      <c r="CE734" s="62"/>
      <c r="CF734" s="62"/>
      <c r="CG734" s="62"/>
      <c r="CH734" s="62"/>
      <c r="CI734" s="62"/>
      <c r="CJ734" s="62"/>
      <c r="CK734" s="62"/>
      <c r="CL734" s="62"/>
      <c r="CM734" s="62"/>
      <c r="CN734" s="62"/>
      <c r="CO734" s="62"/>
      <c r="CP734" s="62"/>
      <c r="CQ734" s="62"/>
      <c r="CR734" s="62"/>
      <c r="CS734" s="62"/>
      <c r="CT734" s="62"/>
      <c r="CU734" s="62"/>
      <c r="CV734" s="62"/>
      <c r="CW734" s="62"/>
      <c r="CX734" s="62"/>
      <c r="CY734" s="62"/>
      <c r="CZ734" s="62"/>
      <c r="DA734" s="62"/>
      <c r="DB734" s="62"/>
      <c r="DC734" s="62"/>
      <c r="DD734" s="62"/>
      <c r="DE734" s="62"/>
      <c r="DF734" s="62"/>
      <c r="DG734" s="62"/>
      <c r="DH734" s="62"/>
      <c r="DI734" s="62"/>
      <c r="DJ734" s="62"/>
      <c r="DK734" s="62"/>
      <c r="DL734" s="62"/>
      <c r="DM734" s="62"/>
      <c r="DN734" s="62"/>
      <c r="DO734" s="62"/>
      <c r="DP734" s="62"/>
      <c r="DQ734" s="62"/>
      <c r="DR734" s="62"/>
      <c r="DS734" s="62"/>
      <c r="DT734" s="62"/>
      <c r="DU734" s="62"/>
      <c r="DV734" s="62"/>
      <c r="DW734" s="62"/>
      <c r="DX734" s="62"/>
      <c r="DY734" s="62"/>
      <c r="DZ734" s="62"/>
      <c r="EA734" s="62"/>
      <c r="EB734" s="62"/>
      <c r="EC734" s="62"/>
      <c r="ED734" s="62"/>
      <c r="EE734" s="62"/>
      <c r="EF734" s="62"/>
      <c r="EG734" s="62"/>
      <c r="EH734" s="62"/>
      <c r="EI734" s="62"/>
      <c r="EJ734" s="62"/>
      <c r="EK734" s="62">
        <v>0</v>
      </c>
      <c r="EL734" s="62">
        <v>0</v>
      </c>
      <c r="EM734" s="62">
        <v>0</v>
      </c>
      <c r="EN734" s="62">
        <v>0</v>
      </c>
      <c r="EO734" s="62">
        <v>0</v>
      </c>
      <c r="EP734" s="62"/>
      <c r="EQ734" s="62"/>
      <c r="ER734" s="62"/>
      <c r="ES734" s="62"/>
      <c r="ET734" s="62"/>
      <c r="EU734" s="62"/>
      <c r="EV734" s="62"/>
      <c r="EW734" s="62"/>
      <c r="EX734" s="62"/>
      <c r="EY734" s="62"/>
      <c r="EZ734" s="62"/>
      <c r="FA734" s="62"/>
      <c r="FB734" s="62"/>
      <c r="FC734" s="62"/>
      <c r="FD734" s="62"/>
      <c r="FE734" s="62"/>
      <c r="FF734" s="62"/>
      <c r="FG734" s="62"/>
      <c r="FH734" s="62"/>
      <c r="FI734" s="62"/>
      <c r="FJ734" s="62"/>
      <c r="FK734" s="62"/>
      <c r="FL734" s="76"/>
      <c r="FM734" s="76"/>
      <c r="FN734" s="76"/>
      <c r="FO734" s="76"/>
      <c r="FP734" s="76"/>
      <c r="FQ734" s="76"/>
      <c r="FR734" s="76"/>
      <c r="FS734" s="76"/>
      <c r="FT734" s="76"/>
      <c r="FU734" s="76"/>
      <c r="FV734" s="76"/>
      <c r="FW734" s="76"/>
      <c r="FX734" s="76"/>
      <c r="FY734" s="76"/>
      <c r="FZ734" s="76"/>
      <c r="GA734" s="76"/>
      <c r="GB734" s="76"/>
      <c r="GC734" s="62"/>
      <c r="GD734" s="62"/>
      <c r="GE734" s="62"/>
      <c r="GF734" s="62"/>
      <c r="GG734" s="62"/>
      <c r="GH734" s="62"/>
      <c r="GI734" s="62"/>
      <c r="GJ734" s="62"/>
      <c r="GK734" s="62"/>
      <c r="GL734" s="62"/>
      <c r="GM734" s="62"/>
      <c r="GN734" s="62"/>
      <c r="GO734" s="62"/>
      <c r="GP734" s="62"/>
      <c r="GQ734" s="62"/>
      <c r="GR734" s="62"/>
      <c r="GS734" s="62"/>
      <c r="GT734" s="62"/>
      <c r="GU734" s="62"/>
      <c r="GV734" s="62"/>
      <c r="GW734" s="62"/>
      <c r="GX734" s="62"/>
      <c r="GY734" s="62"/>
      <c r="GZ734" s="62"/>
      <c r="HA734" s="62"/>
      <c r="HB734" s="62"/>
      <c r="HC734" s="62"/>
      <c r="HD734" s="62"/>
      <c r="HE734" s="62"/>
      <c r="HF734" s="62"/>
      <c r="HG734" s="62"/>
      <c r="HH734" s="62"/>
      <c r="HI734" s="62"/>
      <c r="HJ734" s="62"/>
      <c r="HK734" s="62"/>
      <c r="HL734" s="62"/>
      <c r="HM734" s="62"/>
      <c r="HN734" s="62"/>
      <c r="HO734" s="62"/>
      <c r="HP734" s="62"/>
      <c r="HQ734" s="62"/>
      <c r="HR734" s="62"/>
    </row>
    <row r="735" spans="32:226">
      <c r="AF735" s="2"/>
      <c r="AS735" s="62"/>
      <c r="AT735" s="62"/>
      <c r="AU735" s="62"/>
      <c r="AV735" s="62"/>
      <c r="AW735" s="62"/>
      <c r="AX735" s="62"/>
      <c r="AY735" s="62"/>
      <c r="AZ735" s="62"/>
      <c r="BA735" s="62"/>
      <c r="BB735" s="62"/>
      <c r="BC735" s="62"/>
      <c r="BD735" s="62"/>
      <c r="BE735" s="62"/>
      <c r="BF735" s="62"/>
      <c r="BG735" s="62"/>
      <c r="BH735" s="62"/>
      <c r="BI735" s="62"/>
      <c r="BJ735" s="62"/>
      <c r="BK735" s="62"/>
      <c r="BL735" s="62"/>
      <c r="BM735" s="62"/>
      <c r="BN735" s="62"/>
      <c r="BO735" s="62"/>
      <c r="BP735" s="62"/>
      <c r="BQ735" s="62"/>
      <c r="BR735" s="62"/>
      <c r="BS735" s="62"/>
      <c r="BT735" s="62"/>
      <c r="BU735" s="62"/>
      <c r="BV735" s="62"/>
      <c r="BW735" s="62"/>
      <c r="BX735" s="62"/>
      <c r="BY735" s="62"/>
      <c r="BZ735" s="62"/>
      <c r="CA735" s="62"/>
      <c r="CB735" s="62"/>
      <c r="CC735" s="62"/>
      <c r="CD735" s="62"/>
      <c r="CE735" s="62"/>
      <c r="CF735" s="62"/>
      <c r="CG735" s="62"/>
      <c r="CH735" s="62"/>
      <c r="CI735" s="62"/>
      <c r="CJ735" s="62"/>
      <c r="CK735" s="62"/>
      <c r="CL735" s="62"/>
      <c r="CM735" s="62"/>
      <c r="CN735" s="62"/>
      <c r="CO735" s="62"/>
      <c r="CP735" s="62"/>
      <c r="CQ735" s="62"/>
      <c r="CR735" s="62"/>
      <c r="CS735" s="62"/>
      <c r="CT735" s="62"/>
      <c r="CU735" s="62"/>
      <c r="CV735" s="62"/>
      <c r="CW735" s="62"/>
      <c r="CX735" s="62"/>
      <c r="CY735" s="62"/>
      <c r="CZ735" s="62"/>
      <c r="DA735" s="62"/>
      <c r="DB735" s="62"/>
      <c r="DC735" s="62"/>
      <c r="DD735" s="62"/>
      <c r="DE735" s="62"/>
      <c r="DF735" s="62"/>
      <c r="DG735" s="62"/>
      <c r="DH735" s="62"/>
      <c r="DI735" s="62"/>
      <c r="DJ735" s="62"/>
      <c r="DK735" s="62"/>
      <c r="DL735" s="62"/>
      <c r="DM735" s="62"/>
      <c r="DN735" s="62"/>
      <c r="DO735" s="62"/>
      <c r="DP735" s="62"/>
      <c r="DQ735" s="62"/>
      <c r="DR735" s="62"/>
      <c r="DS735" s="62"/>
      <c r="DT735" s="62"/>
      <c r="DU735" s="62"/>
      <c r="DV735" s="62"/>
      <c r="DW735" s="62"/>
      <c r="DX735" s="62"/>
      <c r="DY735" s="62"/>
      <c r="DZ735" s="62"/>
      <c r="EA735" s="62"/>
      <c r="EB735" s="62"/>
      <c r="EC735" s="62"/>
      <c r="ED735" s="62"/>
      <c r="EE735" s="62"/>
      <c r="EF735" s="62"/>
      <c r="EG735" s="62"/>
      <c r="EH735" s="62"/>
      <c r="EI735" s="62"/>
      <c r="EJ735" s="62"/>
      <c r="EK735" s="62">
        <v>0</v>
      </c>
      <c r="EL735" s="62">
        <v>0</v>
      </c>
      <c r="EM735" s="62">
        <v>0</v>
      </c>
      <c r="EN735" s="62">
        <v>0</v>
      </c>
      <c r="EO735" s="62">
        <v>0</v>
      </c>
      <c r="EP735" s="62"/>
      <c r="EQ735" s="62"/>
      <c r="ER735" s="62"/>
      <c r="ES735" s="62"/>
      <c r="ET735" s="62"/>
      <c r="EU735" s="62"/>
      <c r="EV735" s="62"/>
      <c r="EW735" s="62"/>
      <c r="EX735" s="62"/>
      <c r="EY735" s="62"/>
      <c r="EZ735" s="62"/>
      <c r="FA735" s="62"/>
      <c r="FB735" s="62"/>
      <c r="FC735" s="62"/>
      <c r="FD735" s="62"/>
      <c r="FE735" s="62"/>
      <c r="FF735" s="62"/>
      <c r="FG735" s="62"/>
      <c r="FH735" s="62"/>
      <c r="FI735" s="62"/>
      <c r="FJ735" s="62"/>
      <c r="FK735" s="62"/>
      <c r="FL735" s="76"/>
      <c r="FM735" s="76"/>
      <c r="FN735" s="76"/>
      <c r="FO735" s="76"/>
      <c r="FP735" s="76"/>
      <c r="FQ735" s="76"/>
      <c r="FR735" s="76"/>
      <c r="FS735" s="76"/>
      <c r="FT735" s="76"/>
      <c r="FU735" s="76"/>
      <c r="FV735" s="76"/>
      <c r="FW735" s="76"/>
      <c r="FX735" s="76"/>
      <c r="FY735" s="76"/>
      <c r="FZ735" s="76"/>
      <c r="GA735" s="76"/>
      <c r="GB735" s="76"/>
      <c r="GC735" s="62"/>
      <c r="GD735" s="62"/>
      <c r="GE735" s="62"/>
      <c r="GF735" s="62"/>
      <c r="GG735" s="62"/>
      <c r="GH735" s="62"/>
      <c r="GI735" s="62"/>
      <c r="GJ735" s="62"/>
      <c r="GK735" s="62"/>
      <c r="GL735" s="62"/>
      <c r="GM735" s="62"/>
      <c r="GN735" s="62"/>
      <c r="GO735" s="62"/>
      <c r="GP735" s="62"/>
      <c r="GQ735" s="62"/>
      <c r="GR735" s="62"/>
      <c r="GS735" s="62"/>
      <c r="GT735" s="62"/>
      <c r="GU735" s="62"/>
      <c r="GV735" s="62"/>
      <c r="GW735" s="62"/>
      <c r="GX735" s="62"/>
      <c r="GY735" s="62"/>
      <c r="GZ735" s="62"/>
      <c r="HA735" s="62"/>
      <c r="HB735" s="62"/>
      <c r="HC735" s="62"/>
      <c r="HD735" s="62"/>
      <c r="HE735" s="62"/>
      <c r="HF735" s="62"/>
      <c r="HG735" s="62"/>
      <c r="HH735" s="62"/>
      <c r="HI735" s="62"/>
      <c r="HJ735" s="62"/>
      <c r="HK735" s="62"/>
      <c r="HL735" s="62"/>
      <c r="HM735" s="62"/>
      <c r="HN735" s="62"/>
      <c r="HO735" s="62"/>
      <c r="HP735" s="62"/>
      <c r="HQ735" s="62"/>
      <c r="HR735" s="62"/>
    </row>
    <row r="736" spans="32:226">
      <c r="AF736" s="2"/>
      <c r="AS736" s="62"/>
      <c r="AT736" s="62"/>
      <c r="AU736" s="62"/>
      <c r="AV736" s="62"/>
      <c r="AW736" s="62"/>
      <c r="AX736" s="62"/>
      <c r="AY736" s="62"/>
      <c r="AZ736" s="62"/>
      <c r="BA736" s="62"/>
      <c r="BB736" s="62"/>
      <c r="BC736" s="62"/>
      <c r="BD736" s="62"/>
      <c r="BE736" s="62"/>
      <c r="BF736" s="62"/>
      <c r="BG736" s="62"/>
      <c r="BH736" s="62"/>
      <c r="BI736" s="62"/>
      <c r="BJ736" s="62"/>
      <c r="BK736" s="62"/>
      <c r="BL736" s="62"/>
      <c r="BM736" s="62"/>
      <c r="BN736" s="62"/>
      <c r="BO736" s="62"/>
      <c r="BP736" s="62"/>
      <c r="BQ736" s="62"/>
      <c r="BR736" s="62"/>
      <c r="BS736" s="62"/>
      <c r="BT736" s="62"/>
      <c r="BU736" s="62"/>
      <c r="BV736" s="62"/>
      <c r="BW736" s="62"/>
      <c r="BX736" s="62"/>
      <c r="BY736" s="62"/>
      <c r="BZ736" s="62"/>
      <c r="CA736" s="62"/>
      <c r="CB736" s="62"/>
      <c r="CC736" s="62"/>
      <c r="CD736" s="62"/>
      <c r="CE736" s="62"/>
      <c r="CF736" s="62"/>
      <c r="CG736" s="62"/>
      <c r="CH736" s="62"/>
      <c r="CI736" s="62"/>
      <c r="CJ736" s="62"/>
      <c r="CK736" s="62"/>
      <c r="CL736" s="62"/>
      <c r="CM736" s="62"/>
      <c r="CN736" s="62"/>
      <c r="CO736" s="62"/>
      <c r="CP736" s="62"/>
      <c r="CQ736" s="62"/>
      <c r="CR736" s="62"/>
      <c r="CS736" s="62"/>
      <c r="CT736" s="62"/>
      <c r="CU736" s="62"/>
      <c r="CV736" s="62"/>
      <c r="CW736" s="62"/>
      <c r="CX736" s="62"/>
      <c r="CY736" s="62"/>
      <c r="CZ736" s="62"/>
      <c r="DA736" s="62"/>
      <c r="DB736" s="62"/>
      <c r="DC736" s="62"/>
      <c r="DD736" s="62"/>
      <c r="DE736" s="62"/>
      <c r="DF736" s="62"/>
      <c r="DG736" s="62"/>
      <c r="DH736" s="62"/>
      <c r="DI736" s="62"/>
      <c r="DJ736" s="62"/>
      <c r="DK736" s="62"/>
      <c r="DL736" s="62"/>
      <c r="DM736" s="62"/>
      <c r="DN736" s="62"/>
      <c r="DO736" s="62"/>
      <c r="DP736" s="62"/>
      <c r="DQ736" s="62"/>
      <c r="DR736" s="62"/>
      <c r="DS736" s="62"/>
      <c r="DT736" s="62"/>
      <c r="DU736" s="62"/>
      <c r="DV736" s="62"/>
      <c r="DW736" s="62"/>
      <c r="DX736" s="62"/>
      <c r="DY736" s="62"/>
      <c r="DZ736" s="62"/>
      <c r="EA736" s="62"/>
      <c r="EB736" s="62"/>
      <c r="EC736" s="62"/>
      <c r="ED736" s="62"/>
      <c r="EE736" s="62"/>
      <c r="EF736" s="62"/>
      <c r="EG736" s="62"/>
      <c r="EH736" s="62"/>
      <c r="EI736" s="62"/>
      <c r="EJ736" s="62"/>
      <c r="EK736" s="62">
        <v>0</v>
      </c>
      <c r="EL736" s="62">
        <v>0</v>
      </c>
      <c r="EM736" s="62">
        <v>0</v>
      </c>
      <c r="EN736" s="62">
        <v>0</v>
      </c>
      <c r="EO736" s="62">
        <v>0</v>
      </c>
      <c r="EP736" s="62"/>
      <c r="EQ736" s="62"/>
      <c r="ER736" s="62"/>
      <c r="ES736" s="62"/>
      <c r="ET736" s="62"/>
      <c r="EU736" s="62"/>
      <c r="EV736" s="62"/>
      <c r="EW736" s="62"/>
      <c r="EX736" s="62"/>
      <c r="EY736" s="62"/>
      <c r="EZ736" s="62"/>
      <c r="FA736" s="62"/>
      <c r="FB736" s="62"/>
      <c r="FC736" s="62"/>
      <c r="FD736" s="62"/>
      <c r="FE736" s="62"/>
      <c r="FF736" s="62"/>
      <c r="FG736" s="62"/>
      <c r="FH736" s="62"/>
      <c r="FI736" s="62"/>
      <c r="FJ736" s="62"/>
      <c r="FK736" s="62"/>
      <c r="FL736" s="76"/>
      <c r="FM736" s="76"/>
      <c r="FN736" s="76"/>
      <c r="FO736" s="76"/>
      <c r="FP736" s="76"/>
      <c r="FQ736" s="76"/>
      <c r="FR736" s="76"/>
      <c r="FS736" s="76"/>
      <c r="FT736" s="76"/>
      <c r="FU736" s="76"/>
      <c r="FV736" s="76"/>
      <c r="FW736" s="76"/>
      <c r="FX736" s="76"/>
      <c r="FY736" s="76"/>
      <c r="FZ736" s="76"/>
      <c r="GA736" s="76"/>
      <c r="GB736" s="76"/>
      <c r="GC736" s="62"/>
      <c r="GD736" s="62"/>
      <c r="GE736" s="62"/>
      <c r="GF736" s="62"/>
      <c r="GG736" s="62"/>
      <c r="GH736" s="62"/>
      <c r="GI736" s="62"/>
      <c r="GJ736" s="62"/>
      <c r="GK736" s="62"/>
      <c r="GL736" s="62"/>
      <c r="GM736" s="62"/>
      <c r="GN736" s="62"/>
      <c r="GO736" s="62"/>
      <c r="GP736" s="62"/>
      <c r="GQ736" s="62"/>
      <c r="GR736" s="62"/>
      <c r="GS736" s="62"/>
      <c r="GT736" s="62"/>
      <c r="GU736" s="62"/>
      <c r="GV736" s="62"/>
      <c r="GW736" s="62"/>
      <c r="GX736" s="62"/>
      <c r="GY736" s="62"/>
      <c r="GZ736" s="62"/>
      <c r="HA736" s="62"/>
      <c r="HB736" s="62"/>
      <c r="HC736" s="62"/>
      <c r="HD736" s="62"/>
      <c r="HE736" s="62"/>
      <c r="HF736" s="62"/>
      <c r="HG736" s="62"/>
      <c r="HH736" s="62"/>
      <c r="HI736" s="62"/>
      <c r="HJ736" s="62"/>
      <c r="HK736" s="62"/>
      <c r="HL736" s="62"/>
      <c r="HM736" s="62"/>
      <c r="HN736" s="62"/>
      <c r="HO736" s="62"/>
      <c r="HP736" s="62"/>
      <c r="HQ736" s="62"/>
      <c r="HR736" s="62"/>
    </row>
    <row r="737" spans="32:226">
      <c r="AF737" s="2"/>
      <c r="AS737" s="62"/>
      <c r="AT737" s="62"/>
      <c r="AU737" s="62"/>
      <c r="AV737" s="62"/>
      <c r="AW737" s="62"/>
      <c r="AX737" s="62"/>
      <c r="AY737" s="62"/>
      <c r="AZ737" s="62"/>
      <c r="BA737" s="62"/>
      <c r="BB737" s="62"/>
      <c r="BC737" s="62"/>
      <c r="BD737" s="62"/>
      <c r="BE737" s="62"/>
      <c r="BF737" s="62"/>
      <c r="BG737" s="62"/>
      <c r="BH737" s="62"/>
      <c r="BI737" s="62"/>
      <c r="BJ737" s="62"/>
      <c r="BK737" s="62"/>
      <c r="BL737" s="62"/>
      <c r="BM737" s="62"/>
      <c r="BN737" s="62"/>
      <c r="BO737" s="62"/>
      <c r="BP737" s="62"/>
      <c r="BQ737" s="62"/>
      <c r="BR737" s="62"/>
      <c r="BS737" s="62"/>
      <c r="BT737" s="62"/>
      <c r="BU737" s="62"/>
      <c r="BV737" s="62"/>
      <c r="BW737" s="62"/>
      <c r="BX737" s="62"/>
      <c r="BY737" s="62"/>
      <c r="BZ737" s="62"/>
      <c r="CA737" s="62"/>
      <c r="CB737" s="62"/>
      <c r="CC737" s="62"/>
      <c r="CD737" s="62"/>
      <c r="CE737" s="62"/>
      <c r="CF737" s="62"/>
      <c r="CG737" s="62"/>
      <c r="CH737" s="62"/>
      <c r="CI737" s="62"/>
      <c r="CJ737" s="62"/>
      <c r="CK737" s="62"/>
      <c r="CL737" s="62"/>
      <c r="CM737" s="62"/>
      <c r="CN737" s="62"/>
      <c r="CO737" s="62"/>
      <c r="CP737" s="62"/>
      <c r="CQ737" s="62"/>
      <c r="CR737" s="62"/>
      <c r="CS737" s="62"/>
      <c r="CT737" s="62"/>
      <c r="CU737" s="62"/>
      <c r="CV737" s="62"/>
      <c r="CW737" s="62"/>
      <c r="CX737" s="62"/>
      <c r="CY737" s="62"/>
      <c r="CZ737" s="62"/>
      <c r="DA737" s="62"/>
      <c r="DB737" s="62"/>
      <c r="DC737" s="62"/>
      <c r="DD737" s="62"/>
      <c r="DE737" s="62"/>
      <c r="DF737" s="62"/>
      <c r="DG737" s="62"/>
      <c r="DH737" s="62"/>
      <c r="DI737" s="62"/>
      <c r="DJ737" s="62"/>
      <c r="DK737" s="62"/>
      <c r="DL737" s="62"/>
      <c r="DM737" s="62"/>
      <c r="DN737" s="62"/>
      <c r="DO737" s="62"/>
      <c r="DP737" s="62"/>
      <c r="DQ737" s="62"/>
      <c r="DR737" s="62"/>
      <c r="DS737" s="62"/>
      <c r="DT737" s="62"/>
      <c r="DU737" s="62"/>
      <c r="DV737" s="62"/>
      <c r="DW737" s="62"/>
      <c r="DX737" s="62"/>
      <c r="DY737" s="62"/>
      <c r="DZ737" s="62"/>
      <c r="EA737" s="62"/>
      <c r="EB737" s="62"/>
      <c r="EC737" s="62"/>
      <c r="ED737" s="62"/>
      <c r="EE737" s="62"/>
      <c r="EF737" s="62"/>
      <c r="EG737" s="62"/>
      <c r="EH737" s="62"/>
      <c r="EI737" s="62"/>
      <c r="EJ737" s="62"/>
      <c r="EK737" s="62">
        <v>0</v>
      </c>
      <c r="EL737" s="62">
        <v>0</v>
      </c>
      <c r="EM737" s="62">
        <v>0</v>
      </c>
      <c r="EN737" s="62">
        <v>0</v>
      </c>
      <c r="EO737" s="62">
        <v>0</v>
      </c>
      <c r="EP737" s="62"/>
      <c r="EQ737" s="62"/>
      <c r="ER737" s="62"/>
      <c r="ES737" s="62"/>
      <c r="ET737" s="62"/>
      <c r="EU737" s="62"/>
      <c r="EV737" s="62"/>
      <c r="EW737" s="62"/>
      <c r="EX737" s="62"/>
      <c r="EY737" s="62"/>
      <c r="EZ737" s="62"/>
      <c r="FA737" s="62"/>
      <c r="FB737" s="62"/>
      <c r="FC737" s="62"/>
      <c r="FD737" s="62"/>
      <c r="FE737" s="62"/>
      <c r="FF737" s="62"/>
      <c r="FG737" s="62"/>
      <c r="FH737" s="62"/>
      <c r="FI737" s="62"/>
      <c r="FJ737" s="62"/>
      <c r="FK737" s="62"/>
      <c r="FL737" s="76"/>
      <c r="FM737" s="76"/>
      <c r="FN737" s="76"/>
      <c r="FO737" s="76"/>
      <c r="FP737" s="76"/>
      <c r="FQ737" s="76"/>
      <c r="FR737" s="76"/>
      <c r="FS737" s="76"/>
      <c r="FT737" s="76"/>
      <c r="FU737" s="76"/>
      <c r="FV737" s="76"/>
      <c r="FW737" s="76"/>
      <c r="FX737" s="76"/>
      <c r="FY737" s="76"/>
      <c r="FZ737" s="76"/>
      <c r="GA737" s="76"/>
      <c r="GB737" s="76"/>
      <c r="GC737" s="62"/>
      <c r="GD737" s="62"/>
      <c r="GE737" s="62"/>
      <c r="GF737" s="62"/>
      <c r="GG737" s="62"/>
      <c r="GH737" s="62"/>
      <c r="GI737" s="62"/>
      <c r="GJ737" s="62"/>
      <c r="GK737" s="62"/>
      <c r="GL737" s="62"/>
      <c r="GM737" s="62"/>
      <c r="GN737" s="62"/>
      <c r="GO737" s="62"/>
      <c r="GP737" s="62"/>
      <c r="GQ737" s="62"/>
      <c r="GR737" s="62"/>
      <c r="GS737" s="62"/>
      <c r="GT737" s="62"/>
      <c r="GU737" s="62"/>
      <c r="GV737" s="62"/>
      <c r="GW737" s="62"/>
      <c r="GX737" s="62"/>
      <c r="GY737" s="62"/>
      <c r="GZ737" s="62"/>
      <c r="HA737" s="62"/>
      <c r="HB737" s="62"/>
      <c r="HC737" s="62"/>
      <c r="HD737" s="62"/>
      <c r="HE737" s="62"/>
      <c r="HF737" s="62"/>
      <c r="HG737" s="62"/>
      <c r="HH737" s="62"/>
      <c r="HI737" s="62"/>
      <c r="HJ737" s="62"/>
      <c r="HK737" s="62"/>
      <c r="HL737" s="62"/>
      <c r="HM737" s="62"/>
      <c r="HN737" s="62"/>
      <c r="HO737" s="62"/>
      <c r="HP737" s="62"/>
      <c r="HQ737" s="62"/>
      <c r="HR737" s="62"/>
    </row>
    <row r="738" spans="32:226">
      <c r="AF738" s="2"/>
      <c r="AS738" s="62"/>
      <c r="AT738" s="62"/>
      <c r="AU738" s="62"/>
      <c r="AV738" s="62"/>
      <c r="AW738" s="62"/>
      <c r="AX738" s="62"/>
      <c r="AY738" s="62"/>
      <c r="AZ738" s="62"/>
      <c r="BA738" s="62"/>
      <c r="BB738" s="62"/>
      <c r="BC738" s="62"/>
      <c r="BD738" s="62"/>
      <c r="BE738" s="62"/>
      <c r="BF738" s="62"/>
      <c r="BG738" s="62"/>
      <c r="BH738" s="62"/>
      <c r="BI738" s="62"/>
      <c r="BJ738" s="62"/>
      <c r="BK738" s="62"/>
      <c r="BL738" s="62"/>
      <c r="BM738" s="62"/>
      <c r="BN738" s="62"/>
      <c r="BO738" s="62"/>
      <c r="BP738" s="62"/>
      <c r="BQ738" s="62"/>
      <c r="BR738" s="62"/>
      <c r="BS738" s="62"/>
      <c r="BT738" s="62"/>
      <c r="BU738" s="62"/>
      <c r="BV738" s="62"/>
      <c r="BW738" s="62"/>
      <c r="BX738" s="62"/>
      <c r="BY738" s="62"/>
      <c r="BZ738" s="62"/>
      <c r="CA738" s="62"/>
      <c r="CB738" s="62"/>
      <c r="CC738" s="62"/>
      <c r="CD738" s="62"/>
      <c r="CE738" s="62"/>
      <c r="CF738" s="62"/>
      <c r="CG738" s="62"/>
      <c r="CH738" s="62"/>
      <c r="CI738" s="62"/>
      <c r="CJ738" s="62"/>
      <c r="CK738" s="62"/>
      <c r="CL738" s="62"/>
      <c r="CM738" s="62"/>
      <c r="CN738" s="62"/>
      <c r="CO738" s="62"/>
      <c r="CP738" s="62"/>
      <c r="CQ738" s="62"/>
      <c r="CR738" s="62"/>
      <c r="CS738" s="62"/>
      <c r="CT738" s="62"/>
      <c r="CU738" s="62"/>
      <c r="CV738" s="62"/>
      <c r="CW738" s="62"/>
      <c r="CX738" s="62"/>
      <c r="CY738" s="62"/>
      <c r="CZ738" s="62"/>
      <c r="DA738" s="62"/>
      <c r="DB738" s="62"/>
      <c r="DC738" s="62"/>
      <c r="DD738" s="62"/>
      <c r="DE738" s="62"/>
      <c r="DF738" s="62"/>
      <c r="DG738" s="62"/>
      <c r="DH738" s="62"/>
      <c r="DI738" s="62"/>
      <c r="DJ738" s="62"/>
      <c r="DK738" s="62"/>
      <c r="DL738" s="62"/>
      <c r="DM738" s="62"/>
      <c r="DN738" s="62"/>
      <c r="DO738" s="62"/>
      <c r="DP738" s="62"/>
      <c r="DQ738" s="62"/>
      <c r="DR738" s="62"/>
      <c r="DS738" s="62"/>
      <c r="DT738" s="62"/>
      <c r="DU738" s="62"/>
      <c r="DV738" s="62"/>
      <c r="DW738" s="62"/>
      <c r="DX738" s="62"/>
      <c r="DY738" s="62"/>
      <c r="DZ738" s="62"/>
      <c r="EA738" s="62"/>
      <c r="EB738" s="62"/>
      <c r="EC738" s="62"/>
      <c r="ED738" s="62"/>
      <c r="EE738" s="62"/>
      <c r="EF738" s="62"/>
      <c r="EG738" s="62"/>
      <c r="EH738" s="62"/>
      <c r="EI738" s="62"/>
      <c r="EJ738" s="62"/>
      <c r="EK738" s="62">
        <v>0</v>
      </c>
      <c r="EL738" s="62">
        <v>0</v>
      </c>
      <c r="EM738" s="62">
        <v>0</v>
      </c>
      <c r="EN738" s="62">
        <v>0</v>
      </c>
      <c r="EO738" s="62">
        <v>0</v>
      </c>
      <c r="EP738" s="62"/>
      <c r="EQ738" s="62"/>
      <c r="ER738" s="62"/>
      <c r="ES738" s="62"/>
      <c r="ET738" s="62"/>
      <c r="EU738" s="62"/>
      <c r="EV738" s="62"/>
      <c r="EW738" s="62"/>
      <c r="EX738" s="62"/>
      <c r="EY738" s="62"/>
      <c r="EZ738" s="62"/>
      <c r="FA738" s="62"/>
      <c r="FB738" s="62"/>
      <c r="FC738" s="62"/>
      <c r="FD738" s="62"/>
      <c r="FE738" s="62"/>
      <c r="FF738" s="62"/>
      <c r="FG738" s="62"/>
      <c r="FH738" s="62"/>
      <c r="FI738" s="62"/>
      <c r="FJ738" s="62"/>
      <c r="FK738" s="62"/>
      <c r="FL738" s="76"/>
      <c r="FM738" s="76"/>
      <c r="FN738" s="76"/>
      <c r="FO738" s="76"/>
      <c r="FP738" s="76"/>
      <c r="FQ738" s="76"/>
      <c r="FR738" s="76"/>
      <c r="FS738" s="76"/>
      <c r="FT738" s="76"/>
      <c r="FU738" s="76"/>
      <c r="FV738" s="76"/>
      <c r="FW738" s="76"/>
      <c r="FX738" s="76"/>
      <c r="FY738" s="76"/>
      <c r="FZ738" s="76"/>
      <c r="GA738" s="76"/>
      <c r="GB738" s="76"/>
      <c r="GC738" s="62"/>
      <c r="GD738" s="62"/>
      <c r="GE738" s="62"/>
      <c r="GF738" s="62"/>
      <c r="GG738" s="62"/>
      <c r="GH738" s="62"/>
      <c r="GI738" s="62"/>
      <c r="GJ738" s="62"/>
      <c r="GK738" s="62"/>
      <c r="GL738" s="62"/>
      <c r="GM738" s="62"/>
      <c r="GN738" s="62"/>
      <c r="GO738" s="62"/>
      <c r="GP738" s="62"/>
      <c r="GQ738" s="62"/>
      <c r="GR738" s="62"/>
      <c r="GS738" s="62"/>
      <c r="GT738" s="62"/>
      <c r="GU738" s="62"/>
      <c r="GV738" s="62"/>
      <c r="GW738" s="62"/>
      <c r="GX738" s="62"/>
      <c r="GY738" s="62"/>
      <c r="GZ738" s="62"/>
      <c r="HA738" s="62"/>
      <c r="HB738" s="62"/>
      <c r="HC738" s="62"/>
      <c r="HD738" s="62"/>
      <c r="HE738" s="62"/>
      <c r="HF738" s="62"/>
      <c r="HG738" s="62"/>
      <c r="HH738" s="62"/>
      <c r="HI738" s="62"/>
      <c r="HJ738" s="62"/>
      <c r="HK738" s="62"/>
      <c r="HL738" s="62"/>
      <c r="HM738" s="62"/>
      <c r="HN738" s="62"/>
      <c r="HO738" s="62"/>
      <c r="HP738" s="62"/>
      <c r="HQ738" s="62"/>
      <c r="HR738" s="62"/>
    </row>
    <row r="739" spans="32:226">
      <c r="AF739" s="2"/>
      <c r="AS739" s="62"/>
      <c r="AT739" s="62"/>
      <c r="AU739" s="62"/>
      <c r="AV739" s="62"/>
      <c r="AW739" s="62"/>
      <c r="AX739" s="62"/>
      <c r="AY739" s="62"/>
      <c r="AZ739" s="62"/>
      <c r="BA739" s="62"/>
      <c r="BB739" s="62"/>
      <c r="BC739" s="62"/>
      <c r="BD739" s="62"/>
      <c r="BE739" s="62"/>
      <c r="BF739" s="62"/>
      <c r="BG739" s="62"/>
      <c r="BH739" s="62"/>
      <c r="BI739" s="62"/>
      <c r="BJ739" s="62"/>
      <c r="BK739" s="62"/>
      <c r="BL739" s="62"/>
      <c r="BM739" s="62"/>
      <c r="BN739" s="62"/>
      <c r="BO739" s="62"/>
      <c r="BP739" s="62"/>
      <c r="BQ739" s="62"/>
      <c r="BR739" s="62"/>
      <c r="BS739" s="62"/>
      <c r="BT739" s="62"/>
      <c r="BU739" s="62"/>
      <c r="BV739" s="62"/>
      <c r="BW739" s="62"/>
      <c r="BX739" s="62"/>
      <c r="BY739" s="62"/>
      <c r="BZ739" s="62"/>
      <c r="CA739" s="62"/>
      <c r="CB739" s="62"/>
      <c r="CC739" s="62"/>
      <c r="CD739" s="62"/>
      <c r="CE739" s="62"/>
      <c r="CF739" s="62"/>
      <c r="CG739" s="62"/>
      <c r="CH739" s="62"/>
      <c r="CI739" s="62"/>
      <c r="CJ739" s="62"/>
      <c r="CK739" s="62"/>
      <c r="CL739" s="62"/>
      <c r="CM739" s="62"/>
      <c r="CN739" s="62"/>
      <c r="CO739" s="62"/>
      <c r="CP739" s="62"/>
      <c r="CQ739" s="62"/>
      <c r="CR739" s="62"/>
      <c r="CS739" s="62"/>
      <c r="CT739" s="62"/>
      <c r="CU739" s="62"/>
      <c r="CV739" s="62"/>
      <c r="CW739" s="62"/>
      <c r="CX739" s="62"/>
      <c r="CY739" s="62"/>
      <c r="CZ739" s="62"/>
      <c r="DA739" s="62"/>
      <c r="DB739" s="62"/>
      <c r="DC739" s="62"/>
      <c r="DD739" s="62"/>
      <c r="DE739" s="62"/>
      <c r="DF739" s="62"/>
      <c r="DG739" s="62"/>
      <c r="DH739" s="62"/>
      <c r="DI739" s="62"/>
      <c r="DJ739" s="62"/>
      <c r="DK739" s="62"/>
      <c r="DL739" s="62"/>
      <c r="DM739" s="62"/>
      <c r="DN739" s="62"/>
      <c r="DO739" s="62"/>
      <c r="DP739" s="62"/>
      <c r="DQ739" s="62"/>
      <c r="DR739" s="62"/>
      <c r="DS739" s="62"/>
      <c r="DT739" s="62"/>
      <c r="DU739" s="62"/>
      <c r="DV739" s="62"/>
      <c r="DW739" s="62"/>
      <c r="DX739" s="62"/>
      <c r="DY739" s="62"/>
      <c r="DZ739" s="62"/>
      <c r="EA739" s="62"/>
      <c r="EB739" s="62"/>
      <c r="EC739" s="62"/>
      <c r="ED739" s="62"/>
      <c r="EE739" s="62"/>
      <c r="EF739" s="62"/>
      <c r="EG739" s="62"/>
      <c r="EH739" s="62"/>
      <c r="EI739" s="62"/>
      <c r="EJ739" s="62"/>
      <c r="EK739" s="62">
        <v>0</v>
      </c>
      <c r="EL739" s="62">
        <v>0</v>
      </c>
      <c r="EM739" s="62">
        <v>0</v>
      </c>
      <c r="EN739" s="62">
        <v>0</v>
      </c>
      <c r="EO739" s="62">
        <v>0</v>
      </c>
      <c r="EP739" s="62"/>
      <c r="EQ739" s="62"/>
      <c r="ER739" s="62"/>
      <c r="ES739" s="62"/>
      <c r="ET739" s="62"/>
      <c r="EU739" s="62"/>
      <c r="EV739" s="62"/>
      <c r="EW739" s="62"/>
      <c r="EX739" s="62"/>
      <c r="EY739" s="62"/>
      <c r="EZ739" s="62"/>
      <c r="FA739" s="62"/>
      <c r="FB739" s="62"/>
      <c r="FC739" s="62"/>
      <c r="FD739" s="62"/>
      <c r="FE739" s="62"/>
      <c r="FF739" s="62"/>
      <c r="FG739" s="62"/>
      <c r="FH739" s="62"/>
      <c r="FI739" s="62"/>
      <c r="FJ739" s="62"/>
      <c r="FK739" s="62"/>
      <c r="FL739" s="76"/>
      <c r="FM739" s="76"/>
      <c r="FN739" s="76"/>
      <c r="FO739" s="76"/>
      <c r="FP739" s="76"/>
      <c r="FQ739" s="76"/>
      <c r="FR739" s="76"/>
      <c r="FS739" s="76"/>
      <c r="FT739" s="76"/>
      <c r="FU739" s="76"/>
      <c r="FV739" s="76"/>
      <c r="FW739" s="76"/>
      <c r="FX739" s="76"/>
      <c r="FY739" s="76"/>
      <c r="FZ739" s="76"/>
      <c r="GA739" s="76"/>
      <c r="GB739" s="76"/>
      <c r="GC739" s="62"/>
      <c r="GD739" s="62"/>
      <c r="GE739" s="62"/>
      <c r="GF739" s="62"/>
      <c r="GG739" s="62"/>
      <c r="GH739" s="62"/>
      <c r="GI739" s="62"/>
      <c r="GJ739" s="62"/>
      <c r="GK739" s="62"/>
      <c r="GL739" s="62"/>
      <c r="GM739" s="62"/>
      <c r="GN739" s="62"/>
      <c r="GO739" s="62"/>
      <c r="GP739" s="62"/>
      <c r="GQ739" s="62"/>
      <c r="GR739" s="62"/>
      <c r="GS739" s="62"/>
      <c r="GT739" s="62"/>
      <c r="GU739" s="62"/>
      <c r="GV739" s="62"/>
      <c r="GW739" s="62"/>
      <c r="GX739" s="62"/>
      <c r="GY739" s="62"/>
      <c r="GZ739" s="62"/>
      <c r="HA739" s="62"/>
      <c r="HB739" s="62"/>
      <c r="HC739" s="62"/>
      <c r="HD739" s="62"/>
      <c r="HE739" s="62"/>
      <c r="HF739" s="62"/>
      <c r="HG739" s="62"/>
      <c r="HH739" s="62"/>
      <c r="HI739" s="62"/>
      <c r="HJ739" s="62"/>
      <c r="HK739" s="62"/>
      <c r="HL739" s="62"/>
      <c r="HM739" s="62"/>
      <c r="HN739" s="62"/>
      <c r="HO739" s="62"/>
      <c r="HP739" s="62"/>
      <c r="HQ739" s="62"/>
      <c r="HR739" s="62"/>
    </row>
    <row r="740" spans="32:226">
      <c r="AF740" s="2"/>
      <c r="AS740" s="62"/>
      <c r="AT740" s="62"/>
      <c r="AU740" s="62"/>
      <c r="AV740" s="62"/>
      <c r="AW740" s="62"/>
      <c r="AX740" s="62"/>
      <c r="AY740" s="62"/>
      <c r="AZ740" s="62"/>
      <c r="BA740" s="62"/>
      <c r="BB740" s="62"/>
      <c r="BC740" s="62"/>
      <c r="BD740" s="62"/>
      <c r="BE740" s="62"/>
      <c r="BF740" s="62"/>
      <c r="BG740" s="62"/>
      <c r="BH740" s="62"/>
      <c r="BI740" s="62"/>
      <c r="BJ740" s="62"/>
      <c r="BK740" s="62"/>
      <c r="BL740" s="62"/>
      <c r="BM740" s="62"/>
      <c r="BN740" s="62"/>
      <c r="BO740" s="62"/>
      <c r="BP740" s="62"/>
      <c r="BQ740" s="62"/>
      <c r="BR740" s="62"/>
      <c r="BS740" s="62"/>
      <c r="BT740" s="62"/>
      <c r="BU740" s="62"/>
      <c r="BV740" s="62"/>
      <c r="BW740" s="62"/>
      <c r="BX740" s="62"/>
      <c r="BY740" s="62"/>
      <c r="BZ740" s="62"/>
      <c r="CA740" s="62"/>
      <c r="CB740" s="62"/>
      <c r="CC740" s="62"/>
      <c r="CD740" s="62"/>
      <c r="CE740" s="62"/>
      <c r="CF740" s="62"/>
      <c r="CG740" s="62"/>
      <c r="CH740" s="62"/>
      <c r="CI740" s="62"/>
      <c r="CJ740" s="62"/>
      <c r="CK740" s="62"/>
      <c r="CL740" s="62"/>
      <c r="CM740" s="62"/>
      <c r="CN740" s="62"/>
      <c r="CO740" s="62"/>
      <c r="CP740" s="62"/>
      <c r="CQ740" s="62"/>
      <c r="CR740" s="62"/>
      <c r="CS740" s="62"/>
      <c r="CT740" s="62"/>
      <c r="CU740" s="62"/>
      <c r="CV740" s="62"/>
      <c r="CW740" s="62"/>
      <c r="CX740" s="62"/>
      <c r="CY740" s="62"/>
      <c r="CZ740" s="62"/>
      <c r="DA740" s="62"/>
      <c r="DB740" s="62"/>
      <c r="DC740" s="62"/>
      <c r="DD740" s="62"/>
      <c r="DE740" s="62"/>
      <c r="DF740" s="62"/>
      <c r="DG740" s="62"/>
      <c r="DH740" s="62"/>
      <c r="DI740" s="62"/>
      <c r="DJ740" s="62"/>
      <c r="DK740" s="62"/>
      <c r="DL740" s="62"/>
      <c r="DM740" s="62"/>
      <c r="DN740" s="62"/>
      <c r="DO740" s="62"/>
      <c r="DP740" s="62"/>
      <c r="DQ740" s="62"/>
      <c r="DR740" s="62"/>
      <c r="DS740" s="62"/>
      <c r="DT740" s="62"/>
      <c r="DU740" s="62"/>
      <c r="DV740" s="62"/>
      <c r="DW740" s="62"/>
      <c r="DX740" s="62"/>
      <c r="DY740" s="62"/>
      <c r="DZ740" s="62"/>
      <c r="EA740" s="62"/>
      <c r="EB740" s="62"/>
      <c r="EC740" s="62"/>
      <c r="ED740" s="62"/>
      <c r="EE740" s="62"/>
      <c r="EF740" s="62"/>
      <c r="EG740" s="62"/>
      <c r="EH740" s="62"/>
      <c r="EI740" s="62"/>
      <c r="EJ740" s="62"/>
      <c r="EK740" s="62">
        <v>0</v>
      </c>
      <c r="EL740" s="62">
        <v>0</v>
      </c>
      <c r="EM740" s="62">
        <v>0</v>
      </c>
      <c r="EN740" s="62">
        <v>0</v>
      </c>
      <c r="EO740" s="62">
        <v>0</v>
      </c>
      <c r="EP740" s="62"/>
      <c r="EQ740" s="62"/>
      <c r="ER740" s="62"/>
      <c r="ES740" s="62"/>
      <c r="ET740" s="62"/>
      <c r="EU740" s="62"/>
      <c r="EV740" s="62"/>
      <c r="EW740" s="62"/>
      <c r="EX740" s="62"/>
      <c r="EY740" s="62"/>
      <c r="EZ740" s="62"/>
      <c r="FA740" s="62"/>
      <c r="FB740" s="62"/>
      <c r="FC740" s="62"/>
      <c r="FD740" s="62"/>
      <c r="FE740" s="62"/>
      <c r="FF740" s="62"/>
      <c r="FG740" s="62"/>
      <c r="FH740" s="62"/>
      <c r="FI740" s="62"/>
      <c r="FJ740" s="62"/>
      <c r="FK740" s="62"/>
      <c r="FL740" s="76"/>
      <c r="FM740" s="76"/>
      <c r="FN740" s="76"/>
      <c r="FO740" s="76"/>
      <c r="FP740" s="76"/>
      <c r="FQ740" s="76"/>
      <c r="FR740" s="76"/>
      <c r="FS740" s="76"/>
      <c r="FT740" s="76"/>
      <c r="FU740" s="76"/>
      <c r="FV740" s="76"/>
      <c r="FW740" s="76"/>
      <c r="FX740" s="76"/>
      <c r="FY740" s="76"/>
      <c r="FZ740" s="76"/>
      <c r="GA740" s="76"/>
      <c r="GB740" s="76"/>
      <c r="GC740" s="62"/>
      <c r="GD740" s="62"/>
      <c r="GE740" s="62"/>
      <c r="GF740" s="62"/>
      <c r="GG740" s="62"/>
      <c r="GH740" s="62"/>
      <c r="GI740" s="62"/>
      <c r="GJ740" s="62"/>
      <c r="GK740" s="62"/>
      <c r="GL740" s="62"/>
      <c r="GM740" s="62"/>
      <c r="GN740" s="62"/>
      <c r="GO740" s="62"/>
      <c r="GP740" s="62"/>
      <c r="GQ740" s="62"/>
      <c r="GR740" s="62"/>
      <c r="GS740" s="62"/>
      <c r="GT740" s="62"/>
      <c r="GU740" s="62"/>
      <c r="GV740" s="62"/>
      <c r="GW740" s="62"/>
      <c r="GX740" s="62"/>
      <c r="GY740" s="62"/>
      <c r="GZ740" s="62"/>
      <c r="HA740" s="62"/>
      <c r="HB740" s="62"/>
      <c r="HC740" s="62"/>
      <c r="HD740" s="62"/>
      <c r="HE740" s="62"/>
      <c r="HF740" s="62"/>
      <c r="HG740" s="62"/>
      <c r="HH740" s="62"/>
      <c r="HI740" s="62"/>
      <c r="HJ740" s="62"/>
      <c r="HK740" s="62"/>
      <c r="HL740" s="62"/>
      <c r="HM740" s="62"/>
      <c r="HN740" s="62"/>
      <c r="HO740" s="62"/>
      <c r="HP740" s="62"/>
      <c r="HQ740" s="62"/>
      <c r="HR740" s="62"/>
    </row>
    <row r="741" spans="32:226">
      <c r="AF741" s="2"/>
      <c r="AS741" s="62"/>
      <c r="AT741" s="62"/>
      <c r="AU741" s="62"/>
      <c r="AV741" s="62"/>
      <c r="AW741" s="62"/>
      <c r="AX741" s="62"/>
      <c r="AY741" s="62"/>
      <c r="AZ741" s="62"/>
      <c r="BA741" s="62"/>
      <c r="BB741" s="62"/>
      <c r="BC741" s="62"/>
      <c r="BD741" s="62"/>
      <c r="BE741" s="62"/>
      <c r="BF741" s="62"/>
      <c r="BG741" s="62"/>
      <c r="BH741" s="62"/>
      <c r="BI741" s="62"/>
      <c r="BJ741" s="62"/>
      <c r="BK741" s="62"/>
      <c r="BL741" s="62"/>
      <c r="BM741" s="62"/>
      <c r="BN741" s="62"/>
      <c r="BO741" s="62"/>
      <c r="BP741" s="62"/>
      <c r="BQ741" s="62"/>
      <c r="BR741" s="62"/>
      <c r="BS741" s="62"/>
      <c r="BT741" s="62"/>
      <c r="BU741" s="62"/>
      <c r="BV741" s="62"/>
      <c r="BW741" s="62"/>
      <c r="BX741" s="62"/>
      <c r="BY741" s="62"/>
      <c r="BZ741" s="62"/>
      <c r="CA741" s="62"/>
      <c r="CB741" s="62"/>
      <c r="CC741" s="62"/>
      <c r="CD741" s="62"/>
      <c r="CE741" s="62"/>
      <c r="CF741" s="62"/>
      <c r="CG741" s="62"/>
      <c r="CH741" s="62"/>
      <c r="CI741" s="62"/>
      <c r="CJ741" s="62"/>
      <c r="CK741" s="62"/>
      <c r="CL741" s="62"/>
      <c r="CM741" s="62"/>
      <c r="CN741" s="62"/>
      <c r="CO741" s="62"/>
      <c r="CP741" s="62"/>
      <c r="CQ741" s="62"/>
      <c r="CR741" s="62"/>
      <c r="CS741" s="62"/>
      <c r="CT741" s="62"/>
      <c r="CU741" s="62"/>
      <c r="CV741" s="62"/>
      <c r="CW741" s="62"/>
      <c r="CX741" s="62"/>
      <c r="CY741" s="62"/>
      <c r="CZ741" s="62"/>
      <c r="DA741" s="62"/>
      <c r="DB741" s="62"/>
      <c r="DC741" s="62"/>
      <c r="DD741" s="62"/>
      <c r="DE741" s="62"/>
      <c r="DF741" s="62"/>
      <c r="DG741" s="62"/>
      <c r="DH741" s="62"/>
      <c r="DI741" s="62"/>
      <c r="DJ741" s="62"/>
      <c r="DK741" s="62"/>
      <c r="DL741" s="62"/>
      <c r="DM741" s="62"/>
      <c r="DN741" s="62"/>
      <c r="DO741" s="62"/>
      <c r="DP741" s="62"/>
      <c r="DQ741" s="62"/>
      <c r="DR741" s="62"/>
      <c r="DS741" s="62"/>
      <c r="DT741" s="62"/>
      <c r="DU741" s="62"/>
      <c r="DV741" s="62"/>
      <c r="DW741" s="62"/>
      <c r="DX741" s="62"/>
      <c r="DY741" s="62"/>
      <c r="DZ741" s="62"/>
      <c r="EA741" s="62"/>
      <c r="EB741" s="62"/>
      <c r="EC741" s="62"/>
      <c r="ED741" s="62"/>
      <c r="EE741" s="62"/>
      <c r="EF741" s="62"/>
      <c r="EG741" s="62"/>
      <c r="EH741" s="62"/>
      <c r="EI741" s="62"/>
      <c r="EJ741" s="62"/>
      <c r="EK741" s="62">
        <v>0</v>
      </c>
      <c r="EL741" s="62">
        <v>0</v>
      </c>
      <c r="EM741" s="62">
        <v>0</v>
      </c>
      <c r="EN741" s="62">
        <v>0</v>
      </c>
      <c r="EO741" s="62">
        <v>0</v>
      </c>
      <c r="EP741" s="62"/>
      <c r="EQ741" s="62"/>
      <c r="ER741" s="62"/>
      <c r="ES741" s="62"/>
      <c r="ET741" s="62"/>
      <c r="EU741" s="62"/>
      <c r="EV741" s="62"/>
      <c r="EW741" s="62"/>
      <c r="EX741" s="62"/>
      <c r="EY741" s="62"/>
      <c r="EZ741" s="62"/>
      <c r="FA741" s="62"/>
      <c r="FB741" s="62"/>
      <c r="FC741" s="62"/>
      <c r="FD741" s="62"/>
      <c r="FE741" s="62"/>
      <c r="FF741" s="62"/>
      <c r="FG741" s="62"/>
      <c r="FH741" s="62"/>
      <c r="FI741" s="62"/>
      <c r="FJ741" s="62"/>
      <c r="FK741" s="62"/>
      <c r="FL741" s="76"/>
      <c r="FM741" s="76"/>
      <c r="FN741" s="76"/>
      <c r="FO741" s="76"/>
      <c r="FP741" s="76"/>
      <c r="FQ741" s="76"/>
      <c r="FR741" s="76"/>
      <c r="FS741" s="76"/>
      <c r="FT741" s="76"/>
      <c r="FU741" s="76"/>
      <c r="FV741" s="76"/>
      <c r="FW741" s="76"/>
      <c r="FX741" s="76"/>
      <c r="FY741" s="76"/>
      <c r="FZ741" s="76"/>
      <c r="GA741" s="76"/>
      <c r="GB741" s="76"/>
      <c r="GC741" s="62"/>
      <c r="GD741" s="62"/>
      <c r="GE741" s="62"/>
      <c r="GF741" s="62"/>
      <c r="GG741" s="62"/>
      <c r="GH741" s="62"/>
      <c r="GI741" s="62"/>
      <c r="GJ741" s="62"/>
      <c r="GK741" s="62"/>
      <c r="GL741" s="62"/>
      <c r="GM741" s="62"/>
      <c r="GN741" s="62"/>
      <c r="GO741" s="62"/>
      <c r="GP741" s="62"/>
      <c r="GQ741" s="62"/>
      <c r="GR741" s="62"/>
      <c r="GS741" s="62"/>
      <c r="GT741" s="62"/>
      <c r="GU741" s="62"/>
      <c r="GV741" s="62"/>
      <c r="GW741" s="62"/>
      <c r="GX741" s="62"/>
      <c r="GY741" s="62"/>
      <c r="GZ741" s="62"/>
      <c r="HA741" s="62"/>
      <c r="HB741" s="62"/>
      <c r="HC741" s="62"/>
      <c r="HD741" s="62"/>
      <c r="HE741" s="62"/>
      <c r="HF741" s="62"/>
      <c r="HG741" s="62"/>
      <c r="HH741" s="62"/>
      <c r="HI741" s="62"/>
      <c r="HJ741" s="62"/>
      <c r="HK741" s="62"/>
      <c r="HL741" s="62"/>
      <c r="HM741" s="62"/>
      <c r="HN741" s="62"/>
      <c r="HO741" s="62"/>
      <c r="HP741" s="62"/>
      <c r="HQ741" s="62"/>
      <c r="HR741" s="62"/>
    </row>
    <row r="742" spans="32:226">
      <c r="AF742" s="2"/>
      <c r="AS742" s="62"/>
      <c r="AT742" s="62"/>
      <c r="AU742" s="62"/>
      <c r="AV742" s="62"/>
      <c r="AW742" s="62"/>
      <c r="AX742" s="62"/>
      <c r="AY742" s="62"/>
      <c r="AZ742" s="62"/>
      <c r="BA742" s="62"/>
      <c r="BB742" s="62"/>
      <c r="BC742" s="62"/>
      <c r="BD742" s="62"/>
      <c r="BE742" s="62"/>
      <c r="BF742" s="62"/>
      <c r="BG742" s="62"/>
      <c r="BH742" s="62"/>
      <c r="BI742" s="62"/>
      <c r="BJ742" s="62"/>
      <c r="BK742" s="62"/>
      <c r="BL742" s="62"/>
      <c r="BM742" s="62"/>
      <c r="BN742" s="62"/>
      <c r="BO742" s="62"/>
      <c r="BP742" s="62"/>
      <c r="BQ742" s="62"/>
      <c r="BR742" s="62"/>
      <c r="BS742" s="62"/>
      <c r="BT742" s="62"/>
      <c r="BU742" s="62"/>
      <c r="BV742" s="62"/>
      <c r="BW742" s="62"/>
      <c r="BX742" s="62"/>
      <c r="BY742" s="62"/>
      <c r="BZ742" s="62"/>
      <c r="CA742" s="62"/>
      <c r="CB742" s="62"/>
      <c r="CC742" s="62"/>
      <c r="CD742" s="62"/>
      <c r="CE742" s="62"/>
      <c r="CF742" s="62"/>
      <c r="CG742" s="62"/>
      <c r="CH742" s="62"/>
      <c r="CI742" s="62"/>
      <c r="CJ742" s="62"/>
      <c r="CK742" s="62"/>
      <c r="CL742" s="62"/>
      <c r="CM742" s="62"/>
      <c r="CN742" s="62"/>
      <c r="CO742" s="62"/>
      <c r="CP742" s="62"/>
      <c r="CQ742" s="62"/>
      <c r="CR742" s="62"/>
      <c r="CS742" s="62"/>
      <c r="CT742" s="62"/>
      <c r="CU742" s="62"/>
      <c r="CV742" s="62"/>
      <c r="CW742" s="62"/>
      <c r="CX742" s="62"/>
      <c r="CY742" s="62"/>
      <c r="CZ742" s="62"/>
      <c r="DA742" s="62"/>
      <c r="DB742" s="62"/>
      <c r="DC742" s="62"/>
      <c r="DD742" s="62"/>
      <c r="DE742" s="62"/>
      <c r="DF742" s="62"/>
      <c r="DG742" s="62"/>
      <c r="DH742" s="62"/>
      <c r="DI742" s="62"/>
      <c r="DJ742" s="62"/>
      <c r="DK742" s="62"/>
      <c r="DL742" s="62"/>
      <c r="DM742" s="62"/>
      <c r="DN742" s="62"/>
      <c r="DO742" s="62"/>
      <c r="DP742" s="62"/>
      <c r="DQ742" s="62"/>
      <c r="DR742" s="62"/>
      <c r="DS742" s="62"/>
      <c r="DT742" s="62"/>
      <c r="DU742" s="62"/>
      <c r="DV742" s="62"/>
      <c r="DW742" s="62"/>
      <c r="DX742" s="62"/>
      <c r="DY742" s="62"/>
      <c r="DZ742" s="62"/>
      <c r="EA742" s="62"/>
      <c r="EB742" s="62"/>
      <c r="EC742" s="62"/>
      <c r="ED742" s="62"/>
      <c r="EE742" s="62"/>
      <c r="EF742" s="62"/>
      <c r="EG742" s="62"/>
      <c r="EH742" s="62"/>
      <c r="EI742" s="62"/>
      <c r="EJ742" s="62"/>
      <c r="EK742" s="62">
        <v>0</v>
      </c>
      <c r="EL742" s="62">
        <v>0</v>
      </c>
      <c r="EM742" s="62">
        <v>0</v>
      </c>
      <c r="EN742" s="62">
        <v>0</v>
      </c>
      <c r="EO742" s="62">
        <v>0</v>
      </c>
      <c r="EP742" s="62"/>
      <c r="EQ742" s="62"/>
      <c r="ER742" s="62"/>
      <c r="ES742" s="62"/>
      <c r="ET742" s="62"/>
      <c r="EU742" s="62"/>
      <c r="EV742" s="62"/>
      <c r="EW742" s="62"/>
      <c r="EX742" s="62"/>
      <c r="EY742" s="62"/>
      <c r="EZ742" s="62"/>
      <c r="FA742" s="62"/>
      <c r="FB742" s="62"/>
      <c r="FC742" s="62"/>
      <c r="FD742" s="62"/>
      <c r="FE742" s="62"/>
      <c r="FF742" s="62"/>
      <c r="FG742" s="62"/>
      <c r="FH742" s="62"/>
      <c r="FI742" s="62"/>
      <c r="FJ742" s="62"/>
      <c r="FK742" s="62"/>
      <c r="FL742" s="76"/>
      <c r="FM742" s="76"/>
      <c r="FN742" s="76"/>
      <c r="FO742" s="76"/>
      <c r="FP742" s="76"/>
      <c r="FQ742" s="76"/>
      <c r="FR742" s="76"/>
      <c r="FS742" s="76"/>
      <c r="FT742" s="76"/>
      <c r="FU742" s="76"/>
      <c r="FV742" s="76"/>
      <c r="FW742" s="76"/>
      <c r="FX742" s="76"/>
      <c r="FY742" s="76"/>
      <c r="FZ742" s="76"/>
      <c r="GA742" s="76"/>
      <c r="GB742" s="76"/>
      <c r="GC742" s="62"/>
      <c r="GD742" s="62"/>
      <c r="GE742" s="62"/>
      <c r="GF742" s="62"/>
      <c r="GG742" s="62"/>
      <c r="GH742" s="62"/>
      <c r="GI742" s="62"/>
      <c r="GJ742" s="62"/>
      <c r="GK742" s="62"/>
      <c r="GL742" s="62"/>
      <c r="GM742" s="62"/>
      <c r="GN742" s="62"/>
      <c r="GO742" s="62"/>
      <c r="GP742" s="62"/>
      <c r="GQ742" s="62"/>
      <c r="GR742" s="62"/>
      <c r="GS742" s="62"/>
      <c r="GT742" s="62"/>
      <c r="GU742" s="62"/>
      <c r="GV742" s="62"/>
      <c r="GW742" s="62"/>
      <c r="GX742" s="62"/>
      <c r="GY742" s="62"/>
      <c r="GZ742" s="62"/>
      <c r="HA742" s="62"/>
      <c r="HB742" s="62"/>
      <c r="HC742" s="62"/>
      <c r="HD742" s="62"/>
      <c r="HE742" s="62"/>
      <c r="HF742" s="62"/>
      <c r="HG742" s="62"/>
      <c r="HH742" s="62"/>
      <c r="HI742" s="62"/>
      <c r="HJ742" s="62"/>
      <c r="HK742" s="62"/>
      <c r="HL742" s="62"/>
      <c r="HM742" s="62"/>
      <c r="HN742" s="62"/>
      <c r="HO742" s="62"/>
      <c r="HP742" s="62"/>
      <c r="HQ742" s="62"/>
      <c r="HR742" s="62"/>
    </row>
    <row r="743" spans="32:226">
      <c r="AF743" s="2"/>
      <c r="AS743" s="62"/>
      <c r="AT743" s="62"/>
      <c r="AU743" s="62"/>
      <c r="AV743" s="62"/>
      <c r="AW743" s="62"/>
      <c r="AX743" s="62"/>
      <c r="AY743" s="62"/>
      <c r="AZ743" s="62"/>
      <c r="BA743" s="62"/>
      <c r="BB743" s="62"/>
      <c r="BC743" s="62"/>
      <c r="BD743" s="62"/>
      <c r="BE743" s="62"/>
      <c r="BF743" s="62"/>
      <c r="BG743" s="62"/>
      <c r="BH743" s="62"/>
      <c r="BI743" s="62"/>
      <c r="BJ743" s="62"/>
      <c r="BK743" s="62"/>
      <c r="BL743" s="62"/>
      <c r="BM743" s="62"/>
      <c r="BN743" s="62"/>
      <c r="BO743" s="62"/>
      <c r="BP743" s="62"/>
      <c r="BQ743" s="62"/>
      <c r="BR743" s="62"/>
      <c r="BS743" s="62"/>
      <c r="BT743" s="62"/>
      <c r="BU743" s="62"/>
      <c r="BV743" s="62"/>
      <c r="BW743" s="62"/>
      <c r="BX743" s="62"/>
      <c r="BY743" s="62"/>
      <c r="BZ743" s="62"/>
      <c r="CA743" s="62"/>
      <c r="CB743" s="62"/>
      <c r="CC743" s="62"/>
      <c r="CD743" s="62"/>
      <c r="CE743" s="62"/>
      <c r="CF743" s="62"/>
      <c r="CG743" s="62"/>
      <c r="CH743" s="62"/>
      <c r="CI743" s="62"/>
      <c r="CJ743" s="62"/>
      <c r="CK743" s="62"/>
      <c r="CL743" s="62"/>
      <c r="CM743" s="62"/>
      <c r="CN743" s="62"/>
      <c r="CO743" s="62"/>
      <c r="CP743" s="62"/>
      <c r="CQ743" s="62"/>
      <c r="CR743" s="62"/>
      <c r="CS743" s="62"/>
      <c r="CT743" s="62"/>
      <c r="CU743" s="62"/>
      <c r="CV743" s="62"/>
      <c r="CW743" s="62"/>
      <c r="CX743" s="62"/>
      <c r="CY743" s="62"/>
      <c r="CZ743" s="62"/>
      <c r="DA743" s="62"/>
      <c r="DB743" s="62"/>
      <c r="DC743" s="62"/>
      <c r="DD743" s="62"/>
      <c r="DE743" s="62"/>
      <c r="DF743" s="62"/>
      <c r="DG743" s="62"/>
      <c r="DH743" s="62"/>
      <c r="DI743" s="62"/>
      <c r="DJ743" s="62"/>
      <c r="DK743" s="62"/>
      <c r="DL743" s="62"/>
      <c r="DM743" s="62"/>
      <c r="DN743" s="62"/>
      <c r="DO743" s="62"/>
      <c r="DP743" s="62"/>
      <c r="DQ743" s="62"/>
      <c r="DR743" s="62"/>
      <c r="DS743" s="62"/>
      <c r="DT743" s="62"/>
      <c r="DU743" s="62"/>
      <c r="DV743" s="62"/>
      <c r="DW743" s="62"/>
      <c r="DX743" s="62"/>
      <c r="DY743" s="62"/>
      <c r="DZ743" s="62"/>
      <c r="EA743" s="62"/>
      <c r="EB743" s="62"/>
      <c r="EC743" s="62"/>
      <c r="ED743" s="62"/>
      <c r="EE743" s="62"/>
      <c r="EF743" s="62"/>
      <c r="EG743" s="62"/>
      <c r="EH743" s="62"/>
      <c r="EI743" s="62"/>
      <c r="EJ743" s="62"/>
      <c r="EK743" s="62">
        <v>0</v>
      </c>
      <c r="EL743" s="62">
        <v>0</v>
      </c>
      <c r="EM743" s="62">
        <v>0</v>
      </c>
      <c r="EN743" s="62">
        <v>0</v>
      </c>
      <c r="EO743" s="62">
        <v>0</v>
      </c>
      <c r="EP743" s="62"/>
      <c r="EQ743" s="62"/>
      <c r="ER743" s="62"/>
      <c r="ES743" s="62"/>
      <c r="ET743" s="62"/>
      <c r="EU743" s="62"/>
      <c r="EV743" s="62"/>
      <c r="EW743" s="62"/>
      <c r="EX743" s="62"/>
      <c r="EY743" s="62"/>
      <c r="EZ743" s="62"/>
      <c r="FA743" s="62"/>
      <c r="FB743" s="62"/>
      <c r="FC743" s="62"/>
      <c r="FD743" s="62"/>
      <c r="FE743" s="62"/>
      <c r="FF743" s="62"/>
      <c r="FG743" s="62"/>
      <c r="FH743" s="62"/>
      <c r="FI743" s="62"/>
      <c r="FJ743" s="62"/>
      <c r="FK743" s="62"/>
      <c r="FL743" s="76"/>
      <c r="FM743" s="76"/>
      <c r="FN743" s="76"/>
      <c r="FO743" s="76"/>
      <c r="FP743" s="76"/>
      <c r="FQ743" s="76"/>
      <c r="FR743" s="76"/>
      <c r="FS743" s="76"/>
      <c r="FT743" s="76"/>
      <c r="FU743" s="76"/>
      <c r="FV743" s="76"/>
      <c r="FW743" s="76"/>
      <c r="FX743" s="76"/>
      <c r="FY743" s="76"/>
      <c r="FZ743" s="76"/>
      <c r="GA743" s="76"/>
      <c r="GB743" s="76"/>
      <c r="GC743" s="62"/>
      <c r="GD743" s="62"/>
      <c r="GE743" s="62"/>
      <c r="GF743" s="62"/>
      <c r="GG743" s="62"/>
      <c r="GH743" s="62"/>
      <c r="GI743" s="62"/>
      <c r="GJ743" s="62"/>
      <c r="GK743" s="62"/>
      <c r="GL743" s="62"/>
      <c r="GM743" s="62"/>
      <c r="GN743" s="62"/>
      <c r="GO743" s="62"/>
      <c r="GP743" s="62"/>
      <c r="GQ743" s="62"/>
      <c r="GR743" s="62"/>
      <c r="GS743" s="62"/>
      <c r="GT743" s="62"/>
      <c r="GU743" s="62"/>
      <c r="GV743" s="62"/>
      <c r="GW743" s="62"/>
      <c r="GX743" s="62"/>
      <c r="GY743" s="62"/>
      <c r="GZ743" s="62"/>
      <c r="HA743" s="62"/>
      <c r="HB743" s="62"/>
      <c r="HC743" s="62"/>
      <c r="HD743" s="62"/>
      <c r="HE743" s="62"/>
      <c r="HF743" s="62"/>
      <c r="HG743" s="62"/>
      <c r="HH743" s="62"/>
      <c r="HI743" s="62"/>
      <c r="HJ743" s="62"/>
      <c r="HK743" s="62"/>
      <c r="HL743" s="62"/>
      <c r="HM743" s="62"/>
      <c r="HN743" s="62"/>
      <c r="HO743" s="62"/>
      <c r="HP743" s="62"/>
      <c r="HQ743" s="62"/>
      <c r="HR743" s="62"/>
    </row>
    <row r="744" spans="32:226">
      <c r="AF744" s="2"/>
      <c r="AS744" s="62"/>
      <c r="AT744" s="62"/>
      <c r="AU744" s="62"/>
      <c r="AV744" s="62"/>
      <c r="AW744" s="62"/>
      <c r="AX744" s="62"/>
      <c r="AY744" s="62"/>
      <c r="AZ744" s="62"/>
      <c r="BA744" s="62"/>
      <c r="BB744" s="62"/>
      <c r="BC744" s="62"/>
      <c r="BD744" s="62"/>
      <c r="BE744" s="62"/>
      <c r="BF744" s="62"/>
      <c r="BG744" s="62"/>
      <c r="BH744" s="62"/>
      <c r="BI744" s="62"/>
      <c r="BJ744" s="62"/>
      <c r="BK744" s="62"/>
      <c r="BL744" s="62"/>
      <c r="BM744" s="62"/>
      <c r="BN744" s="62"/>
      <c r="BO744" s="62"/>
      <c r="BP744" s="62"/>
      <c r="BQ744" s="62"/>
      <c r="BR744" s="62"/>
      <c r="BS744" s="62"/>
      <c r="BT744" s="62"/>
      <c r="BU744" s="62"/>
      <c r="BV744" s="62"/>
      <c r="BW744" s="62"/>
      <c r="BX744" s="62"/>
      <c r="BY744" s="62"/>
      <c r="BZ744" s="62"/>
      <c r="CA744" s="62"/>
      <c r="CB744" s="62"/>
      <c r="CC744" s="62"/>
      <c r="CD744" s="62"/>
      <c r="CE744" s="62"/>
      <c r="CF744" s="62"/>
      <c r="CG744" s="62"/>
      <c r="CH744" s="62"/>
      <c r="CI744" s="62"/>
      <c r="CJ744" s="62"/>
      <c r="CK744" s="62"/>
      <c r="CL744" s="62"/>
      <c r="CM744" s="62"/>
      <c r="CN744" s="62"/>
      <c r="CO744" s="62"/>
      <c r="CP744" s="62"/>
      <c r="CQ744" s="62"/>
      <c r="CR744" s="62"/>
      <c r="CS744" s="62"/>
      <c r="CT744" s="62"/>
      <c r="CU744" s="62"/>
      <c r="CV744" s="62"/>
      <c r="CW744" s="62"/>
      <c r="CX744" s="62"/>
      <c r="CY744" s="62"/>
      <c r="CZ744" s="62"/>
      <c r="DA744" s="62"/>
      <c r="DB744" s="62"/>
      <c r="DC744" s="62"/>
      <c r="DD744" s="62"/>
      <c r="DE744" s="62"/>
      <c r="DF744" s="62"/>
      <c r="DG744" s="62"/>
      <c r="DH744" s="62"/>
      <c r="DI744" s="62"/>
      <c r="DJ744" s="62"/>
      <c r="DK744" s="62"/>
      <c r="DL744" s="62"/>
      <c r="DM744" s="62"/>
      <c r="DN744" s="62"/>
      <c r="DO744" s="62"/>
      <c r="DP744" s="62"/>
      <c r="DQ744" s="62"/>
      <c r="DR744" s="62"/>
      <c r="DS744" s="62"/>
      <c r="DT744" s="62"/>
      <c r="DU744" s="62"/>
      <c r="DV744" s="62"/>
      <c r="DW744" s="62"/>
      <c r="DX744" s="62"/>
      <c r="DY744" s="62"/>
      <c r="DZ744" s="62"/>
      <c r="EA744" s="62"/>
      <c r="EB744" s="62"/>
      <c r="EC744" s="62"/>
      <c r="ED744" s="62"/>
      <c r="EE744" s="62"/>
      <c r="EF744" s="62"/>
      <c r="EG744" s="62"/>
      <c r="EH744" s="62"/>
      <c r="EI744" s="62"/>
      <c r="EJ744" s="62"/>
      <c r="EK744" s="62">
        <v>0</v>
      </c>
      <c r="EL744" s="62">
        <v>0</v>
      </c>
      <c r="EM744" s="62">
        <v>0</v>
      </c>
      <c r="EN744" s="62">
        <v>0</v>
      </c>
      <c r="EO744" s="62">
        <v>0</v>
      </c>
      <c r="EP744" s="62"/>
      <c r="EQ744" s="62"/>
      <c r="ER744" s="62"/>
      <c r="ES744" s="62"/>
      <c r="ET744" s="62"/>
      <c r="EU744" s="62"/>
      <c r="EV744" s="62"/>
      <c r="EW744" s="62"/>
      <c r="EX744" s="62"/>
      <c r="EY744" s="62"/>
      <c r="EZ744" s="62"/>
      <c r="FA744" s="62"/>
      <c r="FB744" s="62"/>
      <c r="FC744" s="62"/>
      <c r="FD744" s="62"/>
      <c r="FE744" s="62"/>
      <c r="FF744" s="62"/>
      <c r="FG744" s="62"/>
      <c r="FH744" s="62"/>
      <c r="FI744" s="62"/>
      <c r="FJ744" s="62"/>
      <c r="FK744" s="62"/>
      <c r="FL744" s="76"/>
      <c r="FM744" s="76"/>
      <c r="FN744" s="76"/>
      <c r="FO744" s="76"/>
      <c r="FP744" s="76"/>
      <c r="FQ744" s="76"/>
      <c r="FR744" s="76"/>
      <c r="FS744" s="76"/>
      <c r="FT744" s="76"/>
      <c r="FU744" s="76"/>
      <c r="FV744" s="76"/>
      <c r="FW744" s="76"/>
      <c r="FX744" s="76"/>
      <c r="FY744" s="76"/>
      <c r="FZ744" s="76"/>
      <c r="GA744" s="76"/>
      <c r="GB744" s="76"/>
      <c r="GC744" s="62"/>
      <c r="GD744" s="62"/>
      <c r="GE744" s="62"/>
      <c r="GF744" s="62"/>
      <c r="GG744" s="62"/>
      <c r="GH744" s="62"/>
      <c r="GI744" s="62"/>
      <c r="GJ744" s="62"/>
      <c r="GK744" s="62"/>
      <c r="GL744" s="62"/>
      <c r="GM744" s="62"/>
      <c r="GN744" s="62"/>
      <c r="GO744" s="62"/>
      <c r="GP744" s="62"/>
      <c r="GQ744" s="62"/>
      <c r="GR744" s="62"/>
      <c r="GS744" s="62"/>
      <c r="GT744" s="62"/>
      <c r="GU744" s="62"/>
      <c r="GV744" s="62"/>
      <c r="GW744" s="62"/>
      <c r="GX744" s="62"/>
      <c r="GY744" s="62"/>
      <c r="GZ744" s="62"/>
      <c r="HA744" s="62"/>
      <c r="HB744" s="62"/>
      <c r="HC744" s="62"/>
      <c r="HD744" s="62"/>
      <c r="HE744" s="62"/>
      <c r="HF744" s="62"/>
      <c r="HG744" s="62"/>
      <c r="HH744" s="62"/>
      <c r="HI744" s="62"/>
      <c r="HJ744" s="62"/>
      <c r="HK744" s="62"/>
      <c r="HL744" s="62"/>
      <c r="HM744" s="62"/>
      <c r="HN744" s="62"/>
      <c r="HO744" s="62"/>
      <c r="HP744" s="62"/>
      <c r="HQ744" s="62"/>
      <c r="HR744" s="62"/>
    </row>
    <row r="745" spans="32:226">
      <c r="AF745" s="2"/>
      <c r="AS745" s="62"/>
      <c r="AT745" s="62"/>
      <c r="AU745" s="62"/>
      <c r="AV745" s="62"/>
      <c r="AW745" s="62"/>
      <c r="AX745" s="62"/>
      <c r="AY745" s="62"/>
      <c r="AZ745" s="62"/>
      <c r="BA745" s="62"/>
      <c r="BB745" s="62"/>
      <c r="BC745" s="62"/>
      <c r="BD745" s="62"/>
      <c r="BE745" s="62"/>
      <c r="BF745" s="62"/>
      <c r="BG745" s="62"/>
      <c r="BH745" s="62"/>
      <c r="BI745" s="62"/>
      <c r="BJ745" s="62"/>
      <c r="BK745" s="62"/>
      <c r="BL745" s="62"/>
      <c r="BM745" s="62"/>
      <c r="BN745" s="62"/>
      <c r="BO745" s="62"/>
      <c r="BP745" s="62"/>
      <c r="BQ745" s="62"/>
      <c r="BR745" s="62"/>
      <c r="BS745" s="62"/>
      <c r="BT745" s="62"/>
      <c r="BU745" s="62"/>
      <c r="BV745" s="62"/>
      <c r="BW745" s="62"/>
      <c r="BX745" s="62"/>
      <c r="BY745" s="62"/>
      <c r="BZ745" s="62"/>
      <c r="CA745" s="62"/>
      <c r="CB745" s="62"/>
      <c r="CC745" s="62"/>
      <c r="CD745" s="62"/>
      <c r="CE745" s="62"/>
      <c r="CF745" s="62"/>
      <c r="CG745" s="62"/>
      <c r="CH745" s="62"/>
      <c r="CI745" s="62"/>
      <c r="CJ745" s="62"/>
      <c r="CK745" s="62"/>
      <c r="CL745" s="62"/>
      <c r="CM745" s="62"/>
      <c r="CN745" s="62"/>
      <c r="CO745" s="62"/>
      <c r="CP745" s="62"/>
      <c r="CQ745" s="62"/>
      <c r="CR745" s="62"/>
      <c r="CS745" s="62"/>
      <c r="CT745" s="62"/>
      <c r="CU745" s="62"/>
      <c r="CV745" s="62"/>
      <c r="CW745" s="62"/>
      <c r="CX745" s="62"/>
      <c r="CY745" s="62"/>
      <c r="CZ745" s="62"/>
      <c r="DA745" s="62"/>
      <c r="DB745" s="62"/>
      <c r="DC745" s="62"/>
      <c r="DD745" s="62"/>
      <c r="DE745" s="62"/>
      <c r="DF745" s="62"/>
      <c r="DG745" s="62"/>
      <c r="DH745" s="62"/>
      <c r="DI745" s="62"/>
      <c r="DJ745" s="62"/>
      <c r="DK745" s="62"/>
      <c r="DL745" s="62"/>
      <c r="DM745" s="62"/>
      <c r="DN745" s="62"/>
      <c r="DO745" s="62"/>
      <c r="DP745" s="62"/>
      <c r="DQ745" s="62"/>
      <c r="DR745" s="62"/>
      <c r="DS745" s="62"/>
      <c r="DT745" s="62"/>
      <c r="DU745" s="62"/>
      <c r="DV745" s="62"/>
      <c r="DW745" s="62"/>
      <c r="DX745" s="62"/>
      <c r="DY745" s="62"/>
      <c r="DZ745" s="62"/>
      <c r="EA745" s="62"/>
      <c r="EB745" s="62"/>
      <c r="EC745" s="62"/>
      <c r="ED745" s="62"/>
      <c r="EE745" s="62"/>
      <c r="EF745" s="62"/>
      <c r="EG745" s="62"/>
      <c r="EH745" s="62"/>
      <c r="EI745" s="62"/>
      <c r="EJ745" s="62"/>
      <c r="EK745" s="62">
        <v>0</v>
      </c>
      <c r="EL745" s="62">
        <v>0</v>
      </c>
      <c r="EM745" s="62">
        <v>0</v>
      </c>
      <c r="EN745" s="62">
        <v>0</v>
      </c>
      <c r="EO745" s="62">
        <v>0</v>
      </c>
      <c r="EP745" s="62"/>
      <c r="EQ745" s="62"/>
      <c r="ER745" s="62"/>
      <c r="ES745" s="62"/>
      <c r="ET745" s="62"/>
      <c r="EU745" s="62"/>
      <c r="EV745" s="62"/>
      <c r="EW745" s="62"/>
      <c r="EX745" s="62"/>
      <c r="EY745" s="62"/>
      <c r="EZ745" s="62"/>
      <c r="FA745" s="62"/>
      <c r="FB745" s="62"/>
      <c r="FC745" s="62"/>
      <c r="FD745" s="62"/>
      <c r="FE745" s="62"/>
      <c r="FF745" s="62"/>
      <c r="FG745" s="62"/>
      <c r="FH745" s="62"/>
      <c r="FI745" s="62"/>
      <c r="FJ745" s="62"/>
      <c r="FK745" s="62"/>
      <c r="FL745" s="76"/>
      <c r="FM745" s="76"/>
      <c r="FN745" s="76"/>
      <c r="FO745" s="76"/>
      <c r="FP745" s="76"/>
      <c r="FQ745" s="76"/>
      <c r="FR745" s="76"/>
      <c r="FS745" s="76"/>
      <c r="FT745" s="76"/>
      <c r="FU745" s="76"/>
      <c r="FV745" s="76"/>
      <c r="FW745" s="76"/>
      <c r="FX745" s="76"/>
      <c r="FY745" s="76"/>
      <c r="FZ745" s="76"/>
      <c r="GA745" s="76"/>
      <c r="GB745" s="76"/>
      <c r="GC745" s="62"/>
      <c r="GD745" s="62"/>
      <c r="GE745" s="62"/>
      <c r="GF745" s="62"/>
      <c r="GG745" s="62"/>
      <c r="GH745" s="62"/>
      <c r="GI745" s="62"/>
      <c r="GJ745" s="62"/>
      <c r="GK745" s="62"/>
      <c r="GL745" s="62"/>
      <c r="GM745" s="62"/>
      <c r="GN745" s="62"/>
      <c r="GO745" s="62"/>
      <c r="GP745" s="62"/>
      <c r="GQ745" s="62"/>
      <c r="GR745" s="62"/>
      <c r="GS745" s="62"/>
      <c r="GT745" s="62"/>
      <c r="GU745" s="62"/>
      <c r="GV745" s="62"/>
      <c r="GW745" s="62"/>
      <c r="GX745" s="62"/>
      <c r="GY745" s="62"/>
      <c r="GZ745" s="62"/>
      <c r="HA745" s="62"/>
      <c r="HB745" s="62"/>
      <c r="HC745" s="62"/>
      <c r="HD745" s="62"/>
      <c r="HE745" s="62"/>
      <c r="HF745" s="62"/>
      <c r="HG745" s="62"/>
      <c r="HH745" s="62"/>
      <c r="HI745" s="62"/>
      <c r="HJ745" s="62"/>
      <c r="HK745" s="62"/>
      <c r="HL745" s="62"/>
      <c r="HM745" s="62"/>
      <c r="HN745" s="62"/>
      <c r="HO745" s="62"/>
      <c r="HP745" s="62"/>
      <c r="HQ745" s="62"/>
      <c r="HR745" s="62"/>
    </row>
    <row r="746" spans="32:226">
      <c r="AF746" s="2"/>
      <c r="AS746" s="62"/>
      <c r="AT746" s="62"/>
      <c r="AU746" s="62"/>
      <c r="AV746" s="62"/>
      <c r="AW746" s="62"/>
      <c r="AX746" s="62"/>
      <c r="AY746" s="62"/>
      <c r="AZ746" s="62"/>
      <c r="BA746" s="62"/>
      <c r="BB746" s="62"/>
      <c r="BC746" s="62"/>
      <c r="BD746" s="62"/>
      <c r="BE746" s="62"/>
      <c r="BF746" s="62"/>
      <c r="BG746" s="62"/>
      <c r="BH746" s="62"/>
      <c r="BI746" s="62"/>
      <c r="BJ746" s="62"/>
      <c r="BK746" s="62"/>
      <c r="BL746" s="62"/>
      <c r="BM746" s="62"/>
      <c r="BN746" s="62"/>
      <c r="BO746" s="62"/>
      <c r="BP746" s="62"/>
      <c r="BQ746" s="62"/>
      <c r="BR746" s="62"/>
      <c r="BS746" s="62"/>
      <c r="BT746" s="62"/>
      <c r="BU746" s="62"/>
      <c r="BV746" s="62"/>
      <c r="BW746" s="62"/>
      <c r="BX746" s="62"/>
      <c r="BY746" s="62"/>
      <c r="BZ746" s="62"/>
      <c r="CA746" s="62"/>
      <c r="CB746" s="62"/>
      <c r="CC746" s="62"/>
      <c r="CD746" s="62"/>
      <c r="CE746" s="62"/>
      <c r="CF746" s="62"/>
      <c r="CG746" s="62"/>
      <c r="CH746" s="62"/>
      <c r="CI746" s="62"/>
      <c r="CJ746" s="62"/>
      <c r="CK746" s="62"/>
      <c r="CL746" s="62"/>
      <c r="CM746" s="62"/>
      <c r="CN746" s="62"/>
      <c r="CO746" s="62"/>
      <c r="CP746" s="62"/>
      <c r="CQ746" s="62"/>
      <c r="CR746" s="62"/>
      <c r="CS746" s="62"/>
      <c r="CT746" s="62"/>
      <c r="CU746" s="62"/>
      <c r="CV746" s="62"/>
      <c r="CW746" s="62"/>
      <c r="CX746" s="62"/>
      <c r="CY746" s="62"/>
      <c r="CZ746" s="62"/>
      <c r="DA746" s="62"/>
      <c r="DB746" s="62"/>
      <c r="DC746" s="62"/>
      <c r="DD746" s="62"/>
      <c r="DE746" s="62"/>
      <c r="DF746" s="62"/>
      <c r="DG746" s="62"/>
      <c r="DH746" s="62"/>
      <c r="DI746" s="62"/>
      <c r="DJ746" s="62"/>
      <c r="DK746" s="62"/>
      <c r="DL746" s="62"/>
      <c r="DM746" s="62"/>
      <c r="DN746" s="62"/>
      <c r="DO746" s="62"/>
      <c r="DP746" s="62"/>
      <c r="DQ746" s="62"/>
      <c r="DR746" s="62"/>
      <c r="DS746" s="62"/>
      <c r="DT746" s="62"/>
      <c r="DU746" s="62"/>
      <c r="DV746" s="62"/>
      <c r="DW746" s="62"/>
      <c r="DX746" s="62"/>
      <c r="DY746" s="62"/>
      <c r="DZ746" s="62"/>
      <c r="EA746" s="62"/>
      <c r="EB746" s="62"/>
      <c r="EC746" s="62"/>
      <c r="ED746" s="62"/>
      <c r="EE746" s="62"/>
      <c r="EF746" s="62"/>
      <c r="EG746" s="62"/>
      <c r="EH746" s="62"/>
      <c r="EI746" s="62"/>
      <c r="EJ746" s="62"/>
      <c r="EK746" s="62">
        <v>0</v>
      </c>
      <c r="EL746" s="62">
        <v>0</v>
      </c>
      <c r="EM746" s="62">
        <v>0</v>
      </c>
      <c r="EN746" s="62">
        <v>0</v>
      </c>
      <c r="EO746" s="62">
        <v>0</v>
      </c>
      <c r="EP746" s="62"/>
      <c r="EQ746" s="62"/>
      <c r="ER746" s="62"/>
      <c r="ES746" s="62"/>
      <c r="ET746" s="62"/>
      <c r="EU746" s="62"/>
      <c r="EV746" s="62"/>
      <c r="EW746" s="62"/>
      <c r="EX746" s="62"/>
      <c r="EY746" s="62"/>
      <c r="EZ746" s="62"/>
      <c r="FA746" s="62"/>
      <c r="FB746" s="62"/>
      <c r="FC746" s="62"/>
      <c r="FD746" s="62"/>
      <c r="FE746" s="62"/>
      <c r="FF746" s="62"/>
      <c r="FG746" s="62"/>
      <c r="FH746" s="62"/>
      <c r="FI746" s="62"/>
      <c r="FJ746" s="62"/>
      <c r="FK746" s="62"/>
      <c r="FL746" s="76"/>
      <c r="FM746" s="76"/>
      <c r="FN746" s="76"/>
      <c r="FO746" s="76"/>
      <c r="FP746" s="76"/>
      <c r="FQ746" s="76"/>
      <c r="FR746" s="76"/>
      <c r="FS746" s="76"/>
      <c r="FT746" s="76"/>
      <c r="FU746" s="76"/>
      <c r="FV746" s="76"/>
      <c r="FW746" s="76"/>
      <c r="FX746" s="76"/>
      <c r="FY746" s="76"/>
      <c r="FZ746" s="76"/>
      <c r="GA746" s="76"/>
      <c r="GB746" s="76"/>
      <c r="GC746" s="62"/>
      <c r="GD746" s="62"/>
      <c r="GE746" s="62"/>
      <c r="GF746" s="62"/>
      <c r="GG746" s="62"/>
      <c r="GH746" s="62"/>
      <c r="GI746" s="62"/>
      <c r="GJ746" s="62"/>
      <c r="GK746" s="62"/>
      <c r="GL746" s="62"/>
      <c r="GM746" s="62"/>
      <c r="GN746" s="62"/>
      <c r="GO746" s="62"/>
      <c r="GP746" s="62"/>
      <c r="GQ746" s="62"/>
      <c r="GR746" s="62"/>
      <c r="GS746" s="62"/>
      <c r="GT746" s="62"/>
      <c r="GU746" s="62"/>
      <c r="GV746" s="62"/>
      <c r="GW746" s="62"/>
      <c r="GX746" s="62"/>
      <c r="GY746" s="62"/>
      <c r="GZ746" s="62"/>
      <c r="HA746" s="62"/>
      <c r="HB746" s="62"/>
      <c r="HC746" s="62"/>
      <c r="HD746" s="62"/>
      <c r="HE746" s="62"/>
      <c r="HF746" s="62"/>
      <c r="HG746" s="62"/>
      <c r="HH746" s="62"/>
      <c r="HI746" s="62"/>
      <c r="HJ746" s="62"/>
      <c r="HK746" s="62"/>
      <c r="HL746" s="62"/>
      <c r="HM746" s="62"/>
      <c r="HN746" s="62"/>
      <c r="HO746" s="62"/>
      <c r="HP746" s="62"/>
      <c r="HQ746" s="62"/>
      <c r="HR746" s="62"/>
    </row>
    <row r="747" spans="32:226">
      <c r="AF747" s="2"/>
      <c r="AS747" s="62"/>
      <c r="AT747" s="62"/>
      <c r="AU747" s="62"/>
      <c r="AV747" s="62"/>
      <c r="AW747" s="62"/>
      <c r="AX747" s="62"/>
      <c r="AY747" s="62"/>
      <c r="AZ747" s="62"/>
      <c r="BA747" s="62"/>
      <c r="BB747" s="62"/>
      <c r="BC747" s="62"/>
      <c r="BD747" s="62"/>
      <c r="BE747" s="62"/>
      <c r="BF747" s="62"/>
      <c r="BG747" s="62"/>
      <c r="BH747" s="62"/>
      <c r="BI747" s="62"/>
      <c r="BJ747" s="62"/>
      <c r="BK747" s="62"/>
      <c r="BL747" s="62"/>
      <c r="BM747" s="62"/>
      <c r="BN747" s="62"/>
      <c r="BO747" s="62"/>
      <c r="BP747" s="62"/>
      <c r="BQ747" s="62"/>
      <c r="BR747" s="62"/>
      <c r="BS747" s="62"/>
      <c r="BT747" s="62"/>
      <c r="BU747" s="62"/>
      <c r="BV747" s="62"/>
      <c r="BW747" s="62"/>
      <c r="BX747" s="62"/>
      <c r="BY747" s="62"/>
      <c r="BZ747" s="62"/>
      <c r="CA747" s="62"/>
      <c r="CB747" s="62"/>
      <c r="CC747" s="62"/>
      <c r="CD747" s="62"/>
      <c r="CE747" s="62"/>
      <c r="CF747" s="62"/>
      <c r="CG747" s="62"/>
      <c r="CH747" s="62"/>
      <c r="CI747" s="62"/>
      <c r="CJ747" s="62"/>
      <c r="CK747" s="62"/>
      <c r="CL747" s="62"/>
      <c r="CM747" s="62"/>
      <c r="CN747" s="62"/>
      <c r="CO747" s="62"/>
      <c r="CP747" s="62"/>
      <c r="CQ747" s="62"/>
      <c r="CR747" s="62"/>
      <c r="CS747" s="62"/>
      <c r="CT747" s="62"/>
      <c r="CU747" s="62"/>
      <c r="CV747" s="62"/>
      <c r="CW747" s="62"/>
      <c r="CX747" s="62"/>
      <c r="CY747" s="62"/>
      <c r="CZ747" s="62"/>
      <c r="DA747" s="62"/>
      <c r="DB747" s="62"/>
      <c r="DC747" s="62"/>
      <c r="DD747" s="62"/>
      <c r="DE747" s="62"/>
      <c r="DF747" s="62"/>
      <c r="DG747" s="62"/>
      <c r="DH747" s="62"/>
      <c r="DI747" s="62"/>
      <c r="DJ747" s="62"/>
      <c r="DK747" s="62"/>
      <c r="DL747" s="62"/>
      <c r="DM747" s="62"/>
      <c r="DN747" s="62"/>
      <c r="DO747" s="62"/>
      <c r="DP747" s="62"/>
      <c r="DQ747" s="62"/>
      <c r="DR747" s="62"/>
      <c r="DS747" s="62"/>
      <c r="DT747" s="62"/>
      <c r="DU747" s="62"/>
      <c r="DV747" s="62"/>
      <c r="DW747" s="62"/>
      <c r="DX747" s="62"/>
      <c r="DY747" s="62"/>
      <c r="DZ747" s="62"/>
      <c r="EA747" s="62"/>
      <c r="EB747" s="62"/>
      <c r="EC747" s="62"/>
      <c r="ED747" s="62"/>
      <c r="EE747" s="62"/>
      <c r="EF747" s="62"/>
      <c r="EG747" s="62"/>
      <c r="EH747" s="62"/>
      <c r="EI747" s="62"/>
      <c r="EJ747" s="62"/>
      <c r="EK747" s="62">
        <v>0</v>
      </c>
      <c r="EL747" s="62">
        <v>0</v>
      </c>
      <c r="EM747" s="62">
        <v>0</v>
      </c>
      <c r="EN747" s="62">
        <v>0</v>
      </c>
      <c r="EO747" s="62">
        <v>0</v>
      </c>
      <c r="EP747" s="62"/>
      <c r="EQ747" s="62"/>
      <c r="ER747" s="62"/>
      <c r="ES747" s="62"/>
      <c r="ET747" s="62"/>
      <c r="EU747" s="62"/>
      <c r="EV747" s="62"/>
      <c r="EW747" s="62"/>
      <c r="EX747" s="62"/>
      <c r="EY747" s="62"/>
      <c r="EZ747" s="62"/>
      <c r="FA747" s="62"/>
      <c r="FB747" s="62"/>
      <c r="FC747" s="62"/>
      <c r="FD747" s="62"/>
      <c r="FE747" s="62"/>
      <c r="FF747" s="62"/>
      <c r="FG747" s="62"/>
      <c r="FH747" s="62"/>
      <c r="FI747" s="62"/>
      <c r="FJ747" s="62"/>
      <c r="FK747" s="62"/>
      <c r="FL747" s="76"/>
      <c r="FM747" s="76"/>
      <c r="FN747" s="76"/>
      <c r="FO747" s="76"/>
      <c r="FP747" s="76"/>
      <c r="FQ747" s="76"/>
      <c r="FR747" s="76"/>
      <c r="FS747" s="76"/>
      <c r="FT747" s="76"/>
      <c r="FU747" s="76"/>
      <c r="FV747" s="76"/>
      <c r="FW747" s="76"/>
      <c r="FX747" s="76"/>
      <c r="FY747" s="76"/>
      <c r="FZ747" s="76"/>
      <c r="GA747" s="76"/>
      <c r="GB747" s="76"/>
      <c r="GC747" s="62"/>
      <c r="GD747" s="62"/>
      <c r="GE747" s="62"/>
      <c r="GF747" s="62"/>
      <c r="GG747" s="62"/>
      <c r="GH747" s="62"/>
      <c r="GI747" s="62"/>
      <c r="GJ747" s="62"/>
      <c r="GK747" s="62"/>
      <c r="GL747" s="62"/>
      <c r="GM747" s="62"/>
      <c r="GN747" s="62"/>
      <c r="GO747" s="62"/>
      <c r="GP747" s="62"/>
      <c r="GQ747" s="62"/>
      <c r="GR747" s="62"/>
      <c r="GS747" s="62"/>
      <c r="GT747" s="62"/>
      <c r="GU747" s="62"/>
      <c r="GV747" s="62"/>
      <c r="GW747" s="62"/>
      <c r="GX747" s="62"/>
      <c r="GY747" s="62"/>
      <c r="GZ747" s="62"/>
      <c r="HA747" s="62"/>
      <c r="HB747" s="62"/>
      <c r="HC747" s="62"/>
      <c r="HD747" s="62"/>
      <c r="HE747" s="62"/>
      <c r="HF747" s="62"/>
      <c r="HG747" s="62"/>
      <c r="HH747" s="62"/>
      <c r="HI747" s="62"/>
      <c r="HJ747" s="62"/>
      <c r="HK747" s="62"/>
      <c r="HL747" s="62"/>
      <c r="HM747" s="62"/>
      <c r="HN747" s="62"/>
      <c r="HO747" s="62"/>
      <c r="HP747" s="62"/>
      <c r="HQ747" s="62"/>
      <c r="HR747" s="62"/>
    </row>
    <row r="748" spans="32:226">
      <c r="AS748" s="62"/>
      <c r="AT748" s="62"/>
      <c r="AU748" s="62"/>
      <c r="AV748" s="62"/>
      <c r="AW748" s="62"/>
      <c r="AX748" s="62"/>
      <c r="AY748" s="62"/>
      <c r="AZ748" s="62"/>
      <c r="BA748" s="62"/>
      <c r="BB748" s="62"/>
      <c r="BC748" s="62"/>
      <c r="BD748" s="62"/>
      <c r="BE748" s="62"/>
      <c r="BF748" s="62"/>
      <c r="BG748" s="62"/>
      <c r="BH748" s="62"/>
      <c r="BI748" s="62"/>
      <c r="BJ748" s="62"/>
      <c r="BK748" s="62"/>
      <c r="BL748" s="62"/>
      <c r="BM748" s="62"/>
      <c r="BN748" s="62"/>
      <c r="BO748" s="62"/>
      <c r="BP748" s="62"/>
      <c r="BQ748" s="62"/>
      <c r="BR748" s="62"/>
      <c r="BS748" s="62"/>
      <c r="BT748" s="62"/>
      <c r="BU748" s="62"/>
      <c r="BV748" s="62"/>
      <c r="BW748" s="62"/>
      <c r="BX748" s="62"/>
      <c r="BY748" s="62"/>
      <c r="BZ748" s="62"/>
      <c r="CA748" s="62"/>
      <c r="CB748" s="62"/>
      <c r="CC748" s="62"/>
      <c r="CD748" s="62"/>
      <c r="CE748" s="62"/>
      <c r="CF748" s="62"/>
      <c r="CG748" s="62"/>
      <c r="CH748" s="62"/>
      <c r="CI748" s="62"/>
      <c r="CJ748" s="62"/>
      <c r="CK748" s="62"/>
      <c r="CL748" s="62"/>
      <c r="CM748" s="62"/>
      <c r="CN748" s="62"/>
      <c r="CO748" s="62"/>
      <c r="CP748" s="62"/>
      <c r="CQ748" s="62"/>
      <c r="CR748" s="62"/>
      <c r="CS748" s="62"/>
      <c r="CT748" s="62"/>
      <c r="CU748" s="62"/>
      <c r="CV748" s="62"/>
      <c r="CW748" s="62"/>
      <c r="CX748" s="62"/>
      <c r="CY748" s="62"/>
      <c r="CZ748" s="62"/>
      <c r="DA748" s="62"/>
      <c r="DB748" s="62"/>
      <c r="DC748" s="62"/>
      <c r="DD748" s="62"/>
      <c r="DE748" s="62"/>
      <c r="DF748" s="62"/>
      <c r="DG748" s="62"/>
      <c r="DH748" s="62"/>
      <c r="DI748" s="62"/>
      <c r="DJ748" s="62"/>
      <c r="DK748" s="62"/>
      <c r="DL748" s="62"/>
      <c r="DM748" s="62"/>
      <c r="DN748" s="62"/>
      <c r="DO748" s="62"/>
      <c r="DP748" s="62"/>
      <c r="DQ748" s="62"/>
      <c r="DR748" s="62"/>
      <c r="DS748" s="62"/>
      <c r="DT748" s="62"/>
      <c r="DU748" s="62"/>
      <c r="DV748" s="62"/>
      <c r="DW748" s="62"/>
      <c r="DX748" s="62"/>
      <c r="DY748" s="62"/>
      <c r="DZ748" s="62"/>
      <c r="EA748" s="62"/>
      <c r="EB748" s="62"/>
      <c r="EC748" s="62"/>
      <c r="ED748" s="62"/>
      <c r="EE748" s="62"/>
      <c r="EF748" s="62"/>
      <c r="EG748" s="62"/>
      <c r="EH748" s="62"/>
      <c r="EI748" s="62"/>
      <c r="EJ748" s="62"/>
      <c r="EK748" s="62">
        <v>0</v>
      </c>
      <c r="EL748" s="62">
        <v>0</v>
      </c>
      <c r="EM748" s="62">
        <v>0</v>
      </c>
      <c r="EN748" s="62">
        <v>0</v>
      </c>
      <c r="EO748" s="62">
        <v>0</v>
      </c>
      <c r="EP748" s="62"/>
      <c r="EQ748" s="62"/>
      <c r="ER748" s="62"/>
      <c r="ES748" s="62"/>
      <c r="ET748" s="62"/>
      <c r="EU748" s="62"/>
      <c r="EV748" s="62"/>
      <c r="EW748" s="62"/>
      <c r="EX748" s="62"/>
      <c r="EY748" s="62"/>
      <c r="EZ748" s="62"/>
      <c r="FA748" s="62"/>
      <c r="FB748" s="62"/>
      <c r="FC748" s="62"/>
      <c r="FD748" s="62"/>
      <c r="FE748" s="62"/>
      <c r="FF748" s="62"/>
      <c r="FG748" s="62"/>
      <c r="FH748" s="62"/>
      <c r="FI748" s="62"/>
      <c r="FJ748" s="62"/>
      <c r="FK748" s="62"/>
      <c r="FL748" s="76"/>
      <c r="FM748" s="76"/>
      <c r="FN748" s="76"/>
      <c r="FO748" s="76"/>
      <c r="FP748" s="76"/>
      <c r="FQ748" s="76"/>
      <c r="FR748" s="76"/>
      <c r="FS748" s="76"/>
      <c r="FT748" s="76"/>
      <c r="FU748" s="76"/>
      <c r="FV748" s="76"/>
      <c r="FW748" s="76"/>
      <c r="FX748" s="76"/>
      <c r="FY748" s="76"/>
      <c r="FZ748" s="76"/>
      <c r="GA748" s="76"/>
      <c r="GB748" s="76"/>
      <c r="GC748" s="62"/>
      <c r="GD748" s="62"/>
      <c r="GE748" s="62"/>
      <c r="GF748" s="62"/>
      <c r="GG748" s="62"/>
      <c r="GH748" s="62"/>
      <c r="GI748" s="62"/>
      <c r="GJ748" s="62"/>
      <c r="GK748" s="62"/>
      <c r="GL748" s="62"/>
      <c r="GM748" s="62"/>
      <c r="GN748" s="62"/>
      <c r="GO748" s="62"/>
      <c r="GP748" s="62"/>
      <c r="GQ748" s="62"/>
      <c r="GR748" s="62"/>
      <c r="GS748" s="62"/>
      <c r="GT748" s="62"/>
      <c r="GU748" s="62"/>
      <c r="GV748" s="62"/>
      <c r="GW748" s="62"/>
      <c r="GX748" s="62"/>
      <c r="GY748" s="62"/>
      <c r="GZ748" s="62"/>
      <c r="HA748" s="62"/>
      <c r="HB748" s="62"/>
      <c r="HC748" s="62"/>
      <c r="HD748" s="62"/>
      <c r="HE748" s="62"/>
      <c r="HF748" s="62"/>
      <c r="HG748" s="62"/>
      <c r="HH748" s="62"/>
      <c r="HI748" s="62"/>
      <c r="HJ748" s="62"/>
      <c r="HK748" s="62"/>
      <c r="HL748" s="62"/>
      <c r="HM748" s="62"/>
      <c r="HN748" s="62"/>
      <c r="HO748" s="62"/>
      <c r="HP748" s="62"/>
      <c r="HQ748" s="62"/>
      <c r="HR748" s="62"/>
    </row>
    <row r="749" spans="32:226">
      <c r="AS749" s="62"/>
      <c r="AT749" s="62"/>
      <c r="AU749" s="62"/>
      <c r="AV749" s="62"/>
      <c r="AW749" s="62"/>
      <c r="AX749" s="62"/>
      <c r="AY749" s="62"/>
      <c r="AZ749" s="62"/>
      <c r="BA749" s="62"/>
      <c r="BB749" s="62"/>
      <c r="BC749" s="62"/>
      <c r="BD749" s="62"/>
      <c r="BE749" s="62"/>
      <c r="BF749" s="62"/>
      <c r="BG749" s="62"/>
      <c r="BH749" s="62"/>
      <c r="BI749" s="62"/>
      <c r="BJ749" s="62"/>
      <c r="BK749" s="62"/>
      <c r="BL749" s="62"/>
      <c r="BM749" s="62"/>
      <c r="BN749" s="62"/>
      <c r="BO749" s="62"/>
      <c r="BP749" s="62"/>
      <c r="BQ749" s="62"/>
      <c r="BR749" s="62"/>
      <c r="BS749" s="62"/>
      <c r="BT749" s="62"/>
      <c r="BU749" s="62"/>
      <c r="BV749" s="62"/>
      <c r="BW749" s="62"/>
      <c r="BX749" s="62"/>
      <c r="BY749" s="62"/>
      <c r="BZ749" s="62"/>
      <c r="CA749" s="62"/>
      <c r="CB749" s="62"/>
      <c r="CC749" s="62"/>
      <c r="CD749" s="62"/>
      <c r="CE749" s="62"/>
      <c r="CF749" s="62"/>
      <c r="CG749" s="62"/>
      <c r="CH749" s="62"/>
      <c r="CI749" s="62"/>
      <c r="CJ749" s="62"/>
      <c r="CK749" s="62"/>
      <c r="CL749" s="62"/>
      <c r="CM749" s="62"/>
      <c r="CN749" s="62"/>
      <c r="CO749" s="62"/>
      <c r="CP749" s="62"/>
      <c r="CQ749" s="62"/>
      <c r="CR749" s="62"/>
      <c r="CS749" s="62"/>
      <c r="CT749" s="62"/>
      <c r="CU749" s="62"/>
      <c r="CV749" s="62"/>
      <c r="CW749" s="62"/>
      <c r="CX749" s="62"/>
      <c r="CY749" s="62"/>
      <c r="CZ749" s="62"/>
      <c r="DA749" s="62"/>
      <c r="DB749" s="62"/>
      <c r="DC749" s="62"/>
      <c r="DD749" s="62"/>
      <c r="DE749" s="62"/>
      <c r="DF749" s="62"/>
      <c r="DG749" s="62"/>
      <c r="DH749" s="62"/>
      <c r="DI749" s="62"/>
      <c r="DJ749" s="62"/>
      <c r="DK749" s="62"/>
      <c r="DL749" s="62"/>
      <c r="DM749" s="62"/>
      <c r="DN749" s="62"/>
      <c r="DO749" s="62"/>
      <c r="DP749" s="62"/>
      <c r="DQ749" s="62"/>
      <c r="DR749" s="62"/>
      <c r="DS749" s="62"/>
      <c r="DT749" s="62"/>
      <c r="DU749" s="62"/>
      <c r="DV749" s="62"/>
      <c r="DW749" s="62"/>
      <c r="DX749" s="62"/>
      <c r="DY749" s="62"/>
      <c r="DZ749" s="62"/>
      <c r="EA749" s="62"/>
      <c r="EB749" s="62"/>
      <c r="EC749" s="62"/>
      <c r="ED749" s="62"/>
      <c r="EE749" s="62"/>
      <c r="EF749" s="62"/>
      <c r="EG749" s="62"/>
      <c r="EH749" s="62"/>
      <c r="EI749" s="62"/>
      <c r="EJ749" s="62"/>
      <c r="EK749" s="62">
        <v>0</v>
      </c>
      <c r="EL749" s="62">
        <v>0</v>
      </c>
      <c r="EM749" s="62">
        <v>0</v>
      </c>
      <c r="EN749" s="62">
        <v>0</v>
      </c>
      <c r="EO749" s="62">
        <v>0</v>
      </c>
      <c r="EP749" s="62"/>
      <c r="EQ749" s="62"/>
      <c r="ER749" s="62"/>
      <c r="ES749" s="62"/>
      <c r="ET749" s="62"/>
      <c r="EU749" s="62"/>
      <c r="EV749" s="62"/>
      <c r="EW749" s="62"/>
      <c r="EX749" s="62"/>
      <c r="EY749" s="62"/>
      <c r="EZ749" s="62"/>
      <c r="FA749" s="62"/>
      <c r="FB749" s="62"/>
      <c r="FC749" s="62"/>
      <c r="FD749" s="62"/>
      <c r="FE749" s="62"/>
      <c r="FF749" s="62"/>
      <c r="FG749" s="62"/>
      <c r="FH749" s="62"/>
      <c r="FI749" s="62"/>
      <c r="FJ749" s="62"/>
      <c r="FK749" s="62"/>
      <c r="FL749" s="76"/>
      <c r="FM749" s="76"/>
      <c r="FN749" s="76"/>
      <c r="FO749" s="76"/>
      <c r="FP749" s="76"/>
      <c r="FQ749" s="76"/>
      <c r="FR749" s="76"/>
      <c r="FS749" s="76"/>
      <c r="FT749" s="76"/>
      <c r="FU749" s="76"/>
      <c r="FV749" s="76"/>
      <c r="FW749" s="76"/>
      <c r="FX749" s="76"/>
      <c r="FY749" s="76"/>
      <c r="FZ749" s="76"/>
      <c r="GA749" s="76"/>
      <c r="GB749" s="76"/>
      <c r="GC749" s="62"/>
      <c r="GD749" s="62"/>
      <c r="GE749" s="62"/>
      <c r="GF749" s="62"/>
      <c r="GG749" s="62"/>
      <c r="GH749" s="62"/>
      <c r="GI749" s="62"/>
      <c r="GJ749" s="62"/>
      <c r="GK749" s="62"/>
      <c r="GL749" s="62"/>
      <c r="GM749" s="62"/>
      <c r="GN749" s="62"/>
      <c r="GO749" s="62"/>
      <c r="GP749" s="62"/>
      <c r="GQ749" s="62"/>
      <c r="GR749" s="62"/>
      <c r="GS749" s="62"/>
      <c r="GT749" s="62"/>
      <c r="GU749" s="62"/>
      <c r="GV749" s="62"/>
      <c r="GW749" s="62"/>
      <c r="GX749" s="62"/>
      <c r="GY749" s="62"/>
      <c r="GZ749" s="62"/>
      <c r="HA749" s="62"/>
      <c r="HB749" s="62"/>
      <c r="HC749" s="62"/>
      <c r="HD749" s="62"/>
      <c r="HE749" s="62"/>
      <c r="HF749" s="62"/>
      <c r="HG749" s="62"/>
      <c r="HH749" s="62"/>
      <c r="HI749" s="62"/>
      <c r="HJ749" s="62"/>
      <c r="HK749" s="62"/>
      <c r="HL749" s="62"/>
      <c r="HM749" s="62"/>
      <c r="HN749" s="62"/>
      <c r="HO749" s="62"/>
      <c r="HP749" s="62"/>
      <c r="HQ749" s="62"/>
      <c r="HR749" s="62"/>
    </row>
    <row r="750" spans="32:226">
      <c r="AS750" s="62"/>
      <c r="AT750" s="62"/>
      <c r="AU750" s="62"/>
      <c r="AV750" s="62"/>
      <c r="AW750" s="62"/>
      <c r="AX750" s="62"/>
      <c r="AY750" s="62"/>
      <c r="AZ750" s="62"/>
      <c r="BA750" s="62"/>
      <c r="BB750" s="62"/>
      <c r="BC750" s="62"/>
      <c r="BD750" s="62"/>
      <c r="BE750" s="62"/>
      <c r="BF750" s="62"/>
      <c r="BG750" s="62"/>
      <c r="BH750" s="62"/>
      <c r="BI750" s="62"/>
      <c r="BJ750" s="62"/>
      <c r="BK750" s="62"/>
      <c r="BL750" s="62"/>
      <c r="BM750" s="62"/>
      <c r="BN750" s="62"/>
      <c r="BO750" s="62"/>
      <c r="BP750" s="62"/>
      <c r="BQ750" s="62"/>
      <c r="BR750" s="62"/>
      <c r="BS750" s="62"/>
      <c r="BT750" s="62"/>
      <c r="BU750" s="62"/>
      <c r="BV750" s="62"/>
      <c r="BW750" s="62"/>
      <c r="BX750" s="62"/>
      <c r="BY750" s="62"/>
      <c r="BZ750" s="62"/>
      <c r="CA750" s="62"/>
      <c r="CB750" s="62"/>
      <c r="CC750" s="62"/>
      <c r="CD750" s="62"/>
      <c r="CE750" s="62"/>
      <c r="CF750" s="62"/>
      <c r="CG750" s="62"/>
      <c r="CH750" s="62"/>
      <c r="CI750" s="62"/>
      <c r="CJ750" s="62"/>
      <c r="CK750" s="62"/>
      <c r="CL750" s="62"/>
      <c r="CM750" s="62"/>
      <c r="CN750" s="62"/>
      <c r="CO750" s="62"/>
      <c r="CP750" s="62"/>
      <c r="CQ750" s="62"/>
      <c r="CR750" s="62"/>
      <c r="CS750" s="62"/>
      <c r="CT750" s="62"/>
      <c r="CU750" s="62"/>
      <c r="CV750" s="62"/>
      <c r="CW750" s="62"/>
      <c r="CX750" s="62"/>
      <c r="CY750" s="62"/>
      <c r="CZ750" s="62"/>
      <c r="DA750" s="62"/>
      <c r="DB750" s="62"/>
      <c r="DC750" s="62"/>
      <c r="DD750" s="62"/>
      <c r="DE750" s="62"/>
      <c r="DF750" s="62"/>
      <c r="DG750" s="62"/>
      <c r="DH750" s="62"/>
      <c r="DI750" s="62"/>
      <c r="DJ750" s="62"/>
      <c r="DK750" s="62"/>
      <c r="DL750" s="62"/>
      <c r="DM750" s="62"/>
      <c r="DN750" s="62"/>
      <c r="DO750" s="62"/>
      <c r="DP750" s="62"/>
      <c r="DQ750" s="62"/>
      <c r="DR750" s="62"/>
      <c r="DS750" s="62"/>
      <c r="DT750" s="62"/>
      <c r="DU750" s="62"/>
      <c r="DV750" s="62"/>
      <c r="DW750" s="62"/>
      <c r="DX750" s="62"/>
      <c r="DY750" s="62"/>
      <c r="DZ750" s="62"/>
      <c r="EA750" s="62"/>
      <c r="EB750" s="62"/>
      <c r="EC750" s="62"/>
      <c r="ED750" s="62"/>
      <c r="EE750" s="62"/>
      <c r="EF750" s="62"/>
      <c r="EG750" s="62"/>
      <c r="EH750" s="62"/>
      <c r="EI750" s="62"/>
      <c r="EJ750" s="62"/>
      <c r="EK750" s="62">
        <v>0</v>
      </c>
      <c r="EL750" s="62">
        <v>0</v>
      </c>
      <c r="EM750" s="62">
        <v>0</v>
      </c>
      <c r="EN750" s="62">
        <v>0</v>
      </c>
      <c r="EO750" s="62">
        <v>0</v>
      </c>
      <c r="EP750" s="62"/>
      <c r="EQ750" s="62"/>
      <c r="ER750" s="62"/>
      <c r="ES750" s="62"/>
      <c r="ET750" s="62"/>
      <c r="EU750" s="62"/>
      <c r="EV750" s="62"/>
      <c r="EW750" s="62"/>
      <c r="EX750" s="62"/>
      <c r="EY750" s="62"/>
      <c r="EZ750" s="62"/>
      <c r="FA750" s="62"/>
      <c r="FB750" s="62"/>
      <c r="FC750" s="62"/>
      <c r="FD750" s="62"/>
      <c r="FE750" s="62"/>
      <c r="FF750" s="62"/>
      <c r="FG750" s="62"/>
      <c r="FH750" s="62"/>
      <c r="FI750" s="62"/>
      <c r="FJ750" s="62"/>
      <c r="FK750" s="62"/>
      <c r="FL750" s="76"/>
      <c r="FM750" s="76"/>
      <c r="FN750" s="76"/>
      <c r="FO750" s="76"/>
      <c r="FP750" s="76"/>
      <c r="FQ750" s="76"/>
      <c r="FR750" s="76"/>
      <c r="FS750" s="76"/>
      <c r="FT750" s="76"/>
      <c r="FU750" s="76"/>
      <c r="FV750" s="76"/>
      <c r="FW750" s="76"/>
      <c r="FX750" s="76"/>
      <c r="FY750" s="76"/>
      <c r="FZ750" s="76"/>
      <c r="GA750" s="76"/>
      <c r="GB750" s="76"/>
      <c r="GC750" s="62"/>
      <c r="GD750" s="62"/>
      <c r="GE750" s="62"/>
      <c r="GF750" s="62"/>
      <c r="GG750" s="62"/>
      <c r="GH750" s="62"/>
      <c r="GI750" s="62"/>
      <c r="GJ750" s="62"/>
      <c r="GK750" s="62"/>
      <c r="GL750" s="62"/>
      <c r="GM750" s="62"/>
      <c r="GN750" s="62"/>
      <c r="GO750" s="62"/>
      <c r="GP750" s="62"/>
      <c r="GQ750" s="62"/>
      <c r="GR750" s="62"/>
      <c r="GS750" s="62"/>
      <c r="GT750" s="62"/>
      <c r="GU750" s="62"/>
      <c r="GV750" s="62"/>
      <c r="GW750" s="62"/>
      <c r="GX750" s="62"/>
      <c r="GY750" s="62"/>
      <c r="GZ750" s="62"/>
      <c r="HA750" s="62"/>
      <c r="HB750" s="62"/>
      <c r="HC750" s="62"/>
      <c r="HD750" s="62"/>
      <c r="HE750" s="62"/>
      <c r="HF750" s="62"/>
      <c r="HG750" s="62"/>
      <c r="HH750" s="62"/>
      <c r="HI750" s="62"/>
      <c r="HJ750" s="62"/>
      <c r="HK750" s="62"/>
      <c r="HL750" s="62"/>
      <c r="HM750" s="62"/>
      <c r="HN750" s="62"/>
      <c r="HO750" s="62"/>
      <c r="HP750" s="62"/>
      <c r="HQ750" s="62"/>
      <c r="HR750" s="62"/>
    </row>
    <row r="751" spans="32:226">
      <c r="AS751" s="62"/>
      <c r="AT751" s="62"/>
      <c r="AU751" s="62"/>
      <c r="AV751" s="62"/>
      <c r="AW751" s="62"/>
      <c r="AX751" s="62"/>
      <c r="AY751" s="62"/>
      <c r="AZ751" s="62"/>
      <c r="BA751" s="62"/>
      <c r="BB751" s="62"/>
      <c r="BC751" s="62"/>
      <c r="BD751" s="62"/>
      <c r="BE751" s="62"/>
      <c r="BF751" s="62"/>
      <c r="BG751" s="62"/>
      <c r="BH751" s="62"/>
      <c r="BI751" s="62"/>
      <c r="BJ751" s="62"/>
      <c r="BK751" s="62"/>
      <c r="BL751" s="62"/>
      <c r="BM751" s="62"/>
      <c r="BN751" s="62"/>
      <c r="BO751" s="62"/>
      <c r="BP751" s="62"/>
      <c r="BQ751" s="62"/>
      <c r="BR751" s="62"/>
      <c r="BS751" s="62"/>
      <c r="BT751" s="62"/>
      <c r="BU751" s="62"/>
      <c r="BV751" s="62"/>
      <c r="BW751" s="62"/>
      <c r="BX751" s="62"/>
      <c r="BY751" s="62"/>
      <c r="BZ751" s="62"/>
      <c r="CA751" s="62"/>
      <c r="CB751" s="62"/>
      <c r="CC751" s="62"/>
      <c r="CD751" s="62"/>
      <c r="CE751" s="62"/>
      <c r="CF751" s="62"/>
      <c r="CG751" s="62"/>
      <c r="CH751" s="62"/>
      <c r="CI751" s="62"/>
      <c r="CJ751" s="62"/>
      <c r="CK751" s="62"/>
      <c r="CL751" s="62"/>
      <c r="CM751" s="62"/>
      <c r="CN751" s="62"/>
      <c r="CO751" s="62"/>
      <c r="CP751" s="62"/>
      <c r="CQ751" s="62"/>
      <c r="CR751" s="62"/>
      <c r="CS751" s="62"/>
      <c r="CT751" s="62"/>
      <c r="CU751" s="62"/>
      <c r="CV751" s="62"/>
      <c r="CW751" s="62"/>
      <c r="CX751" s="62"/>
      <c r="CY751" s="62"/>
      <c r="CZ751" s="62"/>
      <c r="DA751" s="62"/>
      <c r="DB751" s="62"/>
      <c r="DC751" s="62"/>
      <c r="DD751" s="62"/>
      <c r="DE751" s="62"/>
      <c r="DF751" s="62"/>
      <c r="DG751" s="62"/>
      <c r="DH751" s="62"/>
      <c r="DI751" s="62"/>
      <c r="DJ751" s="62"/>
      <c r="DK751" s="62"/>
      <c r="DL751" s="62"/>
      <c r="DM751" s="62"/>
      <c r="DN751" s="62"/>
      <c r="DO751" s="62"/>
      <c r="DP751" s="62"/>
      <c r="DQ751" s="62"/>
      <c r="DR751" s="62"/>
      <c r="DS751" s="62"/>
      <c r="DT751" s="62"/>
      <c r="DU751" s="62"/>
      <c r="DV751" s="62"/>
      <c r="DW751" s="62"/>
      <c r="DX751" s="62"/>
      <c r="DY751" s="62"/>
      <c r="DZ751" s="62"/>
      <c r="EA751" s="62"/>
      <c r="EB751" s="62"/>
      <c r="EC751" s="62"/>
      <c r="ED751" s="62"/>
      <c r="EE751" s="62"/>
      <c r="EF751" s="62"/>
      <c r="EG751" s="62"/>
      <c r="EH751" s="62"/>
      <c r="EI751" s="62"/>
      <c r="EJ751" s="62"/>
      <c r="EK751" s="62">
        <v>0</v>
      </c>
      <c r="EL751" s="62">
        <v>0</v>
      </c>
      <c r="EM751" s="62">
        <v>0</v>
      </c>
      <c r="EN751" s="62">
        <v>0</v>
      </c>
      <c r="EO751" s="62">
        <v>0</v>
      </c>
      <c r="EP751" s="62"/>
      <c r="EQ751" s="62"/>
      <c r="ER751" s="62"/>
      <c r="ES751" s="62"/>
      <c r="ET751" s="62"/>
      <c r="EU751" s="62"/>
      <c r="EV751" s="62"/>
      <c r="EW751" s="62"/>
      <c r="EX751" s="62"/>
      <c r="EY751" s="62"/>
      <c r="EZ751" s="62"/>
      <c r="FA751" s="62"/>
      <c r="FB751" s="62"/>
      <c r="FC751" s="62"/>
      <c r="FD751" s="62"/>
      <c r="FE751" s="62"/>
      <c r="FF751" s="62"/>
      <c r="FG751" s="62"/>
      <c r="FH751" s="62"/>
      <c r="FI751" s="62"/>
      <c r="FJ751" s="62"/>
      <c r="FK751" s="62"/>
      <c r="FL751" s="76"/>
      <c r="FM751" s="76"/>
      <c r="FN751" s="76"/>
      <c r="FO751" s="76"/>
      <c r="FP751" s="76"/>
      <c r="FQ751" s="76"/>
      <c r="FR751" s="76"/>
      <c r="FS751" s="76"/>
      <c r="FT751" s="76"/>
      <c r="FU751" s="76"/>
      <c r="FV751" s="76"/>
      <c r="FW751" s="76"/>
      <c r="FX751" s="76"/>
      <c r="FY751" s="76"/>
      <c r="FZ751" s="76"/>
      <c r="GA751" s="76"/>
      <c r="GB751" s="76"/>
      <c r="GC751" s="62"/>
      <c r="GD751" s="62"/>
      <c r="GE751" s="62"/>
      <c r="GF751" s="62"/>
      <c r="GG751" s="62"/>
      <c r="GH751" s="62"/>
      <c r="GI751" s="62"/>
      <c r="GJ751" s="62"/>
      <c r="GK751" s="62"/>
      <c r="GL751" s="62"/>
      <c r="GM751" s="62"/>
      <c r="GN751" s="62"/>
      <c r="GO751" s="62"/>
      <c r="GP751" s="62"/>
      <c r="GQ751" s="62"/>
      <c r="GR751" s="62"/>
      <c r="GS751" s="62"/>
      <c r="GT751" s="62"/>
      <c r="GU751" s="62"/>
      <c r="GV751" s="62"/>
      <c r="GW751" s="62"/>
      <c r="GX751" s="62"/>
      <c r="GY751" s="62"/>
      <c r="GZ751" s="62"/>
      <c r="HA751" s="62"/>
      <c r="HB751" s="62"/>
      <c r="HC751" s="62"/>
      <c r="HD751" s="62"/>
      <c r="HE751" s="62"/>
      <c r="HF751" s="62"/>
      <c r="HG751" s="62"/>
      <c r="HH751" s="62"/>
      <c r="HI751" s="62"/>
      <c r="HJ751" s="62"/>
      <c r="HK751" s="62"/>
      <c r="HL751" s="62"/>
      <c r="HM751" s="62"/>
      <c r="HN751" s="62"/>
      <c r="HO751" s="62"/>
      <c r="HP751" s="62"/>
      <c r="HQ751" s="62"/>
      <c r="HR751" s="62"/>
    </row>
    <row r="752" spans="32:226">
      <c r="AS752" s="62"/>
      <c r="AT752" s="62"/>
      <c r="AU752" s="62"/>
      <c r="AV752" s="62"/>
      <c r="AW752" s="62"/>
      <c r="AX752" s="62"/>
      <c r="AY752" s="62"/>
      <c r="AZ752" s="62"/>
      <c r="BA752" s="62"/>
      <c r="BB752" s="62"/>
      <c r="BC752" s="62"/>
      <c r="BD752" s="62"/>
      <c r="BE752" s="62"/>
      <c r="BF752" s="62"/>
      <c r="BG752" s="62"/>
      <c r="BH752" s="62"/>
      <c r="BI752" s="62"/>
      <c r="BJ752" s="62"/>
      <c r="BK752" s="62"/>
      <c r="BL752" s="62"/>
      <c r="BM752" s="62"/>
      <c r="BN752" s="62"/>
      <c r="BO752" s="62"/>
      <c r="BP752" s="62"/>
      <c r="BQ752" s="62"/>
      <c r="BR752" s="62"/>
      <c r="BS752" s="62"/>
      <c r="BT752" s="62"/>
      <c r="BU752" s="62"/>
      <c r="BV752" s="62"/>
      <c r="BW752" s="62"/>
      <c r="BX752" s="62"/>
      <c r="BY752" s="62"/>
      <c r="BZ752" s="62"/>
      <c r="CA752" s="62"/>
      <c r="CB752" s="62"/>
      <c r="CC752" s="62"/>
      <c r="CD752" s="62"/>
      <c r="CE752" s="62"/>
      <c r="CF752" s="62"/>
      <c r="CG752" s="62"/>
      <c r="CH752" s="62"/>
      <c r="CI752" s="62"/>
      <c r="CJ752" s="62"/>
      <c r="CK752" s="62"/>
      <c r="CL752" s="62"/>
      <c r="CM752" s="62"/>
      <c r="CN752" s="62"/>
      <c r="CO752" s="62"/>
      <c r="CP752" s="62"/>
      <c r="CQ752" s="62"/>
      <c r="CR752" s="62"/>
      <c r="CS752" s="62"/>
      <c r="CT752" s="62"/>
      <c r="CU752" s="62"/>
      <c r="CV752" s="62"/>
      <c r="CW752" s="62"/>
      <c r="CX752" s="62"/>
      <c r="CY752" s="62"/>
      <c r="CZ752" s="62"/>
      <c r="DA752" s="62"/>
      <c r="DB752" s="62"/>
      <c r="DC752" s="62"/>
      <c r="DD752" s="62"/>
      <c r="DE752" s="62"/>
      <c r="DF752" s="62"/>
      <c r="DG752" s="62"/>
      <c r="DH752" s="62"/>
      <c r="DI752" s="62"/>
      <c r="DJ752" s="62"/>
      <c r="DK752" s="62"/>
      <c r="DL752" s="62"/>
      <c r="DM752" s="62"/>
      <c r="DN752" s="62"/>
      <c r="DO752" s="62"/>
      <c r="DP752" s="62"/>
      <c r="DQ752" s="62"/>
      <c r="DR752" s="62"/>
      <c r="DS752" s="62"/>
      <c r="DT752" s="62"/>
      <c r="DU752" s="62"/>
      <c r="DV752" s="62"/>
      <c r="DW752" s="62"/>
      <c r="DX752" s="62"/>
      <c r="DY752" s="62"/>
      <c r="DZ752" s="62"/>
      <c r="EA752" s="62"/>
      <c r="EB752" s="62"/>
      <c r="EC752" s="62"/>
      <c r="ED752" s="62"/>
      <c r="EE752" s="62"/>
      <c r="EF752" s="62"/>
      <c r="EG752" s="62"/>
      <c r="EH752" s="62"/>
      <c r="EI752" s="62"/>
      <c r="EJ752" s="62"/>
      <c r="EK752" s="62">
        <v>0</v>
      </c>
      <c r="EL752" s="62">
        <v>0</v>
      </c>
      <c r="EM752" s="62">
        <v>0</v>
      </c>
      <c r="EN752" s="62">
        <v>0</v>
      </c>
      <c r="EO752" s="62">
        <v>0</v>
      </c>
      <c r="EP752" s="62"/>
      <c r="EQ752" s="62"/>
      <c r="ER752" s="62"/>
      <c r="ES752" s="62"/>
      <c r="ET752" s="62"/>
      <c r="EU752" s="62"/>
      <c r="EV752" s="62"/>
      <c r="EW752" s="62"/>
      <c r="EX752" s="62"/>
      <c r="EY752" s="62"/>
      <c r="EZ752" s="62"/>
      <c r="FA752" s="62"/>
      <c r="FB752" s="62"/>
      <c r="FC752" s="62"/>
      <c r="FD752" s="62"/>
      <c r="FE752" s="62"/>
      <c r="FF752" s="62"/>
      <c r="FG752" s="62"/>
      <c r="FH752" s="62"/>
      <c r="FI752" s="62"/>
      <c r="FJ752" s="62"/>
      <c r="FK752" s="62"/>
      <c r="FL752" s="76"/>
      <c r="FM752" s="76"/>
      <c r="FN752" s="76"/>
      <c r="FO752" s="76"/>
      <c r="FP752" s="76"/>
      <c r="FQ752" s="76"/>
      <c r="FR752" s="76"/>
      <c r="FS752" s="76"/>
      <c r="FT752" s="76"/>
      <c r="FU752" s="76"/>
      <c r="FV752" s="76"/>
      <c r="FW752" s="76"/>
      <c r="FX752" s="76"/>
      <c r="FY752" s="76"/>
      <c r="FZ752" s="76"/>
      <c r="GA752" s="76"/>
      <c r="GB752" s="76"/>
      <c r="GC752" s="62"/>
      <c r="GD752" s="62"/>
      <c r="GE752" s="62"/>
      <c r="GF752" s="62"/>
      <c r="GG752" s="62"/>
      <c r="GH752" s="62"/>
      <c r="GI752" s="62"/>
      <c r="GJ752" s="62"/>
      <c r="GK752" s="62"/>
      <c r="GL752" s="62"/>
      <c r="GM752" s="62"/>
      <c r="GN752" s="62"/>
      <c r="GO752" s="62"/>
      <c r="GP752" s="62"/>
      <c r="GQ752" s="62"/>
      <c r="GR752" s="62"/>
      <c r="GS752" s="62"/>
      <c r="GT752" s="62"/>
      <c r="GU752" s="62"/>
      <c r="GV752" s="62"/>
      <c r="GW752" s="62"/>
      <c r="GX752" s="62"/>
      <c r="GY752" s="62"/>
      <c r="GZ752" s="62"/>
      <c r="HA752" s="62"/>
      <c r="HB752" s="62"/>
      <c r="HC752" s="62"/>
      <c r="HD752" s="62"/>
      <c r="HE752" s="62"/>
      <c r="HF752" s="62"/>
      <c r="HG752" s="62"/>
      <c r="HH752" s="62"/>
      <c r="HI752" s="62"/>
      <c r="HJ752" s="62"/>
      <c r="HK752" s="62"/>
      <c r="HL752" s="62"/>
      <c r="HM752" s="62"/>
      <c r="HN752" s="62"/>
      <c r="HO752" s="62"/>
      <c r="HP752" s="62"/>
      <c r="HQ752" s="62"/>
      <c r="HR752" s="62"/>
    </row>
    <row r="753" spans="45:226">
      <c r="AS753" s="62"/>
      <c r="AT753" s="62"/>
      <c r="AU753" s="62"/>
      <c r="AV753" s="62"/>
      <c r="AW753" s="62"/>
      <c r="AX753" s="62"/>
      <c r="AY753" s="62"/>
      <c r="AZ753" s="62"/>
      <c r="BA753" s="62"/>
      <c r="BB753" s="62"/>
      <c r="BC753" s="62"/>
      <c r="BD753" s="62"/>
      <c r="BE753" s="62"/>
      <c r="BF753" s="62"/>
      <c r="BG753" s="62"/>
      <c r="BH753" s="62"/>
      <c r="BI753" s="62"/>
      <c r="BJ753" s="62"/>
      <c r="BK753" s="62"/>
      <c r="BL753" s="62"/>
      <c r="BM753" s="62"/>
      <c r="BN753" s="62"/>
      <c r="BO753" s="62"/>
      <c r="BP753" s="62"/>
      <c r="BQ753" s="62"/>
      <c r="BR753" s="62"/>
      <c r="BS753" s="62"/>
      <c r="BT753" s="62"/>
      <c r="BU753" s="62"/>
      <c r="BV753" s="62"/>
      <c r="BW753" s="62"/>
      <c r="BX753" s="62"/>
      <c r="BY753" s="62"/>
      <c r="BZ753" s="62"/>
      <c r="CA753" s="62"/>
      <c r="CB753" s="62"/>
      <c r="CC753" s="62"/>
      <c r="CD753" s="62"/>
      <c r="CE753" s="62"/>
      <c r="CF753" s="62"/>
      <c r="CG753" s="62"/>
      <c r="CH753" s="62"/>
      <c r="CI753" s="62"/>
      <c r="CJ753" s="62"/>
      <c r="CK753" s="62"/>
      <c r="CL753" s="62"/>
      <c r="CM753" s="62"/>
      <c r="CN753" s="62"/>
      <c r="CO753" s="62"/>
      <c r="CP753" s="62"/>
      <c r="CQ753" s="62"/>
      <c r="CR753" s="62"/>
      <c r="CS753" s="62"/>
      <c r="CT753" s="62"/>
      <c r="CU753" s="62"/>
      <c r="CV753" s="62"/>
      <c r="CW753" s="62"/>
      <c r="CX753" s="62"/>
      <c r="CY753" s="62"/>
      <c r="CZ753" s="62"/>
      <c r="DA753" s="62"/>
      <c r="DB753" s="62"/>
      <c r="DC753" s="62"/>
      <c r="DD753" s="62"/>
      <c r="DE753" s="62"/>
      <c r="DF753" s="62"/>
      <c r="DG753" s="62"/>
      <c r="DH753" s="62"/>
      <c r="DI753" s="62"/>
      <c r="DJ753" s="62"/>
      <c r="DK753" s="62"/>
      <c r="DL753" s="62"/>
      <c r="DM753" s="62"/>
      <c r="DN753" s="62"/>
      <c r="DO753" s="62"/>
      <c r="DP753" s="62"/>
      <c r="DQ753" s="62"/>
      <c r="DR753" s="62"/>
      <c r="DS753" s="62"/>
      <c r="DT753" s="62"/>
      <c r="DU753" s="62"/>
      <c r="DV753" s="62"/>
      <c r="DW753" s="62"/>
      <c r="DX753" s="62"/>
      <c r="DY753" s="62"/>
      <c r="DZ753" s="62"/>
      <c r="EA753" s="62"/>
      <c r="EB753" s="62"/>
      <c r="EC753" s="62"/>
      <c r="ED753" s="62"/>
      <c r="EE753" s="62"/>
      <c r="EF753" s="62"/>
      <c r="EG753" s="62"/>
      <c r="EH753" s="62"/>
      <c r="EI753" s="62"/>
      <c r="EJ753" s="62"/>
      <c r="EK753" s="62">
        <v>0</v>
      </c>
      <c r="EL753" s="62">
        <v>0</v>
      </c>
      <c r="EM753" s="62">
        <v>0</v>
      </c>
      <c r="EN753" s="62">
        <v>0</v>
      </c>
      <c r="EO753" s="62">
        <v>0</v>
      </c>
      <c r="EP753" s="62"/>
      <c r="EQ753" s="62"/>
      <c r="ER753" s="62"/>
      <c r="ES753" s="62"/>
      <c r="ET753" s="62"/>
      <c r="EU753" s="62"/>
      <c r="EV753" s="62"/>
      <c r="EW753" s="62"/>
      <c r="EX753" s="62"/>
      <c r="EY753" s="62"/>
      <c r="EZ753" s="62"/>
      <c r="FA753" s="62"/>
      <c r="FB753" s="62"/>
      <c r="FC753" s="62"/>
      <c r="FD753" s="62"/>
      <c r="FE753" s="62"/>
      <c r="FF753" s="62"/>
      <c r="FG753" s="62"/>
      <c r="FH753" s="62"/>
      <c r="FI753" s="62"/>
      <c r="FJ753" s="62"/>
      <c r="FK753" s="62"/>
      <c r="FL753" s="76"/>
      <c r="FM753" s="76"/>
      <c r="FN753" s="76"/>
      <c r="FO753" s="76"/>
      <c r="FP753" s="76"/>
      <c r="FQ753" s="76"/>
      <c r="FR753" s="76"/>
      <c r="FS753" s="76"/>
      <c r="FT753" s="76"/>
      <c r="FU753" s="76"/>
      <c r="FV753" s="76"/>
      <c r="FW753" s="76"/>
      <c r="FX753" s="76"/>
      <c r="FY753" s="76"/>
      <c r="FZ753" s="76"/>
      <c r="GA753" s="76"/>
      <c r="GB753" s="76"/>
      <c r="GC753" s="62"/>
      <c r="GD753" s="62"/>
      <c r="GE753" s="62"/>
      <c r="GF753" s="62"/>
      <c r="GG753" s="62"/>
      <c r="GH753" s="62"/>
      <c r="GI753" s="62"/>
      <c r="GJ753" s="62"/>
      <c r="GK753" s="62"/>
      <c r="GL753" s="62"/>
      <c r="GM753" s="62"/>
      <c r="GN753" s="62"/>
      <c r="GO753" s="62"/>
      <c r="GP753" s="62"/>
      <c r="GQ753" s="62"/>
      <c r="GR753" s="62"/>
      <c r="GS753" s="62"/>
      <c r="GT753" s="62"/>
      <c r="GU753" s="62"/>
      <c r="GV753" s="62"/>
      <c r="GW753" s="62"/>
      <c r="GX753" s="62"/>
      <c r="GY753" s="62"/>
      <c r="GZ753" s="62"/>
      <c r="HA753" s="62"/>
      <c r="HB753" s="62"/>
      <c r="HC753" s="62"/>
      <c r="HD753" s="62"/>
      <c r="HE753" s="62"/>
      <c r="HF753" s="62"/>
      <c r="HG753" s="62"/>
      <c r="HH753" s="62"/>
      <c r="HI753" s="62"/>
      <c r="HJ753" s="62"/>
      <c r="HK753" s="62"/>
      <c r="HL753" s="62"/>
      <c r="HM753" s="62"/>
      <c r="HN753" s="62"/>
      <c r="HO753" s="62"/>
      <c r="HP753" s="62"/>
      <c r="HQ753" s="62"/>
      <c r="HR753" s="62"/>
    </row>
    <row r="754" spans="45:226">
      <c r="AS754" s="62"/>
      <c r="AT754" s="62"/>
      <c r="AU754" s="62"/>
      <c r="AV754" s="62"/>
      <c r="AW754" s="62"/>
      <c r="AX754" s="62"/>
      <c r="AY754" s="62"/>
      <c r="AZ754" s="62"/>
      <c r="BA754" s="62"/>
      <c r="BB754" s="62"/>
      <c r="BC754" s="62"/>
      <c r="BD754" s="62"/>
      <c r="BE754" s="62"/>
      <c r="BF754" s="62"/>
      <c r="BG754" s="62"/>
      <c r="BH754" s="62"/>
      <c r="BI754" s="62"/>
      <c r="BJ754" s="62"/>
      <c r="BK754" s="62"/>
      <c r="BL754" s="62"/>
      <c r="BM754" s="62"/>
      <c r="BN754" s="62"/>
      <c r="BO754" s="62"/>
      <c r="BP754" s="62"/>
      <c r="BQ754" s="62"/>
      <c r="BR754" s="62"/>
      <c r="BS754" s="62"/>
      <c r="BT754" s="62"/>
      <c r="BU754" s="62"/>
      <c r="BV754" s="62"/>
      <c r="BW754" s="62"/>
      <c r="BX754" s="62"/>
      <c r="BY754" s="62"/>
      <c r="BZ754" s="62"/>
      <c r="CA754" s="62"/>
      <c r="CB754" s="62"/>
      <c r="CC754" s="62"/>
      <c r="CD754" s="62"/>
      <c r="CE754" s="62"/>
      <c r="CF754" s="62"/>
      <c r="CG754" s="62"/>
      <c r="CH754" s="62"/>
      <c r="CI754" s="62"/>
      <c r="CJ754" s="62"/>
      <c r="CK754" s="62"/>
      <c r="CL754" s="62"/>
      <c r="CM754" s="62"/>
      <c r="CN754" s="62"/>
      <c r="CO754" s="62"/>
      <c r="CP754" s="62"/>
      <c r="CQ754" s="62"/>
      <c r="CR754" s="62"/>
      <c r="CS754" s="62"/>
      <c r="CT754" s="62"/>
      <c r="CU754" s="62"/>
      <c r="CV754" s="62"/>
      <c r="CW754" s="62"/>
      <c r="CX754" s="62"/>
      <c r="CY754" s="62"/>
      <c r="CZ754" s="62"/>
      <c r="DA754" s="62"/>
      <c r="DB754" s="62"/>
      <c r="DC754" s="62"/>
      <c r="DD754" s="62"/>
      <c r="DE754" s="62"/>
      <c r="DF754" s="62"/>
      <c r="DG754" s="62"/>
      <c r="DH754" s="62"/>
      <c r="DI754" s="62"/>
      <c r="DJ754" s="62"/>
      <c r="DK754" s="62"/>
      <c r="DL754" s="62"/>
      <c r="DM754" s="62"/>
      <c r="DN754" s="62"/>
      <c r="DO754" s="62"/>
      <c r="DP754" s="62"/>
      <c r="DQ754" s="62"/>
      <c r="DR754" s="62"/>
      <c r="DS754" s="62"/>
      <c r="DT754" s="62"/>
      <c r="DU754" s="62"/>
      <c r="DV754" s="62"/>
      <c r="DW754" s="62"/>
      <c r="DX754" s="62"/>
      <c r="DY754" s="62"/>
      <c r="DZ754" s="62"/>
      <c r="EA754" s="62"/>
      <c r="EB754" s="62"/>
      <c r="EC754" s="62"/>
      <c r="ED754" s="62"/>
      <c r="EE754" s="62"/>
      <c r="EF754" s="62"/>
      <c r="EG754" s="62"/>
      <c r="EH754" s="62"/>
      <c r="EI754" s="62"/>
      <c r="EJ754" s="62"/>
      <c r="EK754" s="62">
        <v>0</v>
      </c>
      <c r="EL754" s="62">
        <v>0</v>
      </c>
      <c r="EM754" s="62">
        <v>0</v>
      </c>
      <c r="EN754" s="62">
        <v>0</v>
      </c>
      <c r="EO754" s="62">
        <v>0</v>
      </c>
      <c r="EP754" s="62"/>
      <c r="EQ754" s="62"/>
      <c r="ER754" s="62"/>
      <c r="ES754" s="62"/>
      <c r="ET754" s="62"/>
      <c r="EU754" s="62"/>
      <c r="EV754" s="62"/>
      <c r="EW754" s="62"/>
      <c r="EX754" s="62"/>
      <c r="EY754" s="62"/>
      <c r="EZ754" s="62"/>
      <c r="FA754" s="62"/>
      <c r="FB754" s="62"/>
      <c r="FC754" s="62"/>
      <c r="FD754" s="62"/>
      <c r="FE754" s="62"/>
      <c r="FF754" s="62"/>
      <c r="FG754" s="62"/>
      <c r="FH754" s="62"/>
      <c r="FI754" s="62"/>
      <c r="FJ754" s="62"/>
      <c r="FK754" s="62"/>
      <c r="FL754" s="76"/>
      <c r="FM754" s="76"/>
      <c r="FN754" s="76"/>
      <c r="FO754" s="76"/>
      <c r="FP754" s="76"/>
      <c r="FQ754" s="76"/>
      <c r="FR754" s="76"/>
      <c r="FS754" s="76"/>
      <c r="FT754" s="76"/>
      <c r="FU754" s="76"/>
      <c r="FV754" s="76"/>
      <c r="FW754" s="76"/>
      <c r="FX754" s="76"/>
      <c r="FY754" s="76"/>
      <c r="FZ754" s="76"/>
      <c r="GA754" s="76"/>
      <c r="GB754" s="76"/>
      <c r="GC754" s="62"/>
      <c r="GD754" s="62"/>
      <c r="GE754" s="62"/>
      <c r="GF754" s="62"/>
      <c r="GG754" s="62"/>
      <c r="GH754" s="62"/>
      <c r="GI754" s="62"/>
      <c r="GJ754" s="62"/>
      <c r="GK754" s="62"/>
      <c r="GL754" s="62"/>
      <c r="GM754" s="62"/>
      <c r="GN754" s="62"/>
      <c r="GO754" s="62"/>
      <c r="GP754" s="62"/>
      <c r="GQ754" s="62"/>
      <c r="GR754" s="62"/>
      <c r="GS754" s="62"/>
      <c r="GT754" s="62"/>
      <c r="GU754" s="62"/>
      <c r="GV754" s="62"/>
      <c r="GW754" s="62"/>
      <c r="GX754" s="62"/>
      <c r="GY754" s="62"/>
      <c r="GZ754" s="62"/>
      <c r="HA754" s="62"/>
      <c r="HB754" s="62"/>
      <c r="HC754" s="62"/>
      <c r="HD754" s="62"/>
      <c r="HE754" s="62"/>
      <c r="HF754" s="62"/>
      <c r="HG754" s="62"/>
      <c r="HH754" s="62"/>
      <c r="HI754" s="62"/>
      <c r="HJ754" s="62"/>
      <c r="HK754" s="62"/>
      <c r="HL754" s="62"/>
      <c r="HM754" s="62"/>
      <c r="HN754" s="62"/>
      <c r="HO754" s="62"/>
      <c r="HP754" s="62"/>
      <c r="HQ754" s="62"/>
      <c r="HR754" s="62"/>
    </row>
    <row r="755" spans="45:226">
      <c r="AS755" s="62"/>
      <c r="AT755" s="62"/>
      <c r="AU755" s="62"/>
      <c r="AV755" s="62"/>
      <c r="AW755" s="62"/>
      <c r="AX755" s="62"/>
      <c r="AY755" s="62"/>
      <c r="AZ755" s="62"/>
      <c r="BA755" s="62"/>
      <c r="BB755" s="62"/>
      <c r="BC755" s="62"/>
      <c r="BD755" s="62"/>
      <c r="BE755" s="62"/>
      <c r="BF755" s="62"/>
      <c r="BG755" s="62"/>
      <c r="BH755" s="62"/>
      <c r="BI755" s="62"/>
      <c r="BJ755" s="62"/>
      <c r="BK755" s="62"/>
      <c r="BL755" s="62"/>
      <c r="BM755" s="62"/>
      <c r="BN755" s="62"/>
      <c r="BO755" s="62"/>
      <c r="BP755" s="62"/>
      <c r="BQ755" s="62"/>
      <c r="BR755" s="62"/>
      <c r="BS755" s="62"/>
      <c r="BT755" s="62"/>
      <c r="BU755" s="62"/>
      <c r="BV755" s="62"/>
      <c r="BW755" s="62"/>
      <c r="BX755" s="62"/>
      <c r="BY755" s="62"/>
      <c r="BZ755" s="62"/>
      <c r="CA755" s="62"/>
      <c r="CB755" s="62"/>
      <c r="CC755" s="62"/>
      <c r="CD755" s="62"/>
      <c r="CE755" s="62"/>
      <c r="CF755" s="62"/>
      <c r="CG755" s="62"/>
      <c r="CH755" s="62"/>
      <c r="CI755" s="62"/>
      <c r="CJ755" s="62"/>
      <c r="CK755" s="62"/>
      <c r="CL755" s="62"/>
      <c r="CM755" s="62"/>
      <c r="CN755" s="62"/>
      <c r="CO755" s="62"/>
      <c r="CP755" s="62"/>
      <c r="CQ755" s="62"/>
      <c r="CR755" s="62"/>
      <c r="CS755" s="62"/>
      <c r="CT755" s="62"/>
      <c r="CU755" s="62"/>
      <c r="CV755" s="62"/>
      <c r="CW755" s="62"/>
      <c r="CX755" s="62"/>
      <c r="CY755" s="62"/>
      <c r="CZ755" s="62"/>
      <c r="DA755" s="62"/>
      <c r="DB755" s="62"/>
      <c r="DC755" s="62"/>
      <c r="DD755" s="62"/>
      <c r="DE755" s="62"/>
      <c r="DF755" s="62"/>
      <c r="DG755" s="62"/>
      <c r="DH755" s="62"/>
      <c r="DI755" s="62"/>
      <c r="DJ755" s="62"/>
      <c r="DK755" s="62"/>
      <c r="DL755" s="62"/>
      <c r="DM755" s="62"/>
      <c r="DN755" s="62"/>
      <c r="DO755" s="62"/>
      <c r="DP755" s="62"/>
      <c r="DQ755" s="62"/>
      <c r="DR755" s="62"/>
      <c r="DS755" s="62"/>
      <c r="DT755" s="62"/>
      <c r="DU755" s="62"/>
      <c r="DV755" s="62"/>
      <c r="DW755" s="62"/>
      <c r="DX755" s="62"/>
      <c r="DY755" s="62"/>
      <c r="DZ755" s="62"/>
      <c r="EA755" s="62"/>
      <c r="EB755" s="62"/>
      <c r="EC755" s="62"/>
      <c r="ED755" s="62"/>
      <c r="EE755" s="62"/>
      <c r="EF755" s="62"/>
      <c r="EG755" s="62"/>
      <c r="EH755" s="62"/>
      <c r="EI755" s="62"/>
      <c r="EJ755" s="62"/>
      <c r="EK755" s="62">
        <v>0</v>
      </c>
      <c r="EL755" s="62">
        <v>0</v>
      </c>
      <c r="EM755" s="62">
        <v>0</v>
      </c>
      <c r="EN755" s="62">
        <v>0</v>
      </c>
      <c r="EO755" s="62">
        <v>0</v>
      </c>
      <c r="EP755" s="62"/>
      <c r="EQ755" s="62"/>
      <c r="ER755" s="62"/>
      <c r="ES755" s="62"/>
      <c r="ET755" s="62"/>
      <c r="EU755" s="62"/>
      <c r="EV755" s="62"/>
      <c r="EW755" s="62"/>
      <c r="EX755" s="62"/>
      <c r="EY755" s="62"/>
      <c r="EZ755" s="62"/>
      <c r="FA755" s="62"/>
      <c r="FB755" s="62"/>
      <c r="FC755" s="62"/>
      <c r="FD755" s="62"/>
      <c r="FE755" s="62"/>
      <c r="FF755" s="62"/>
      <c r="FG755" s="62"/>
      <c r="FH755" s="62"/>
      <c r="FI755" s="62"/>
      <c r="FJ755" s="62"/>
      <c r="FK755" s="62"/>
      <c r="FL755" s="76"/>
      <c r="FM755" s="76"/>
      <c r="FN755" s="76"/>
      <c r="FO755" s="76"/>
      <c r="FP755" s="76"/>
      <c r="FQ755" s="76"/>
      <c r="FR755" s="76"/>
      <c r="FS755" s="76"/>
      <c r="FT755" s="76"/>
      <c r="FU755" s="76"/>
      <c r="FV755" s="76"/>
      <c r="FW755" s="76"/>
      <c r="FX755" s="76"/>
      <c r="FY755" s="76"/>
      <c r="FZ755" s="76"/>
      <c r="GA755" s="76"/>
      <c r="GB755" s="76"/>
      <c r="GC755" s="62"/>
      <c r="GD755" s="62"/>
      <c r="GE755" s="62"/>
      <c r="GF755" s="62"/>
      <c r="GG755" s="62"/>
      <c r="GH755" s="62"/>
      <c r="GI755" s="62"/>
      <c r="GJ755" s="62"/>
      <c r="GK755" s="62"/>
      <c r="GL755" s="62"/>
      <c r="GM755" s="62"/>
      <c r="GN755" s="62"/>
      <c r="GO755" s="62"/>
      <c r="GP755" s="62"/>
      <c r="GQ755" s="62"/>
      <c r="GR755" s="62"/>
      <c r="GS755" s="62"/>
      <c r="GT755" s="62"/>
      <c r="GU755" s="62"/>
      <c r="GV755" s="62"/>
      <c r="GW755" s="62"/>
      <c r="GX755" s="62"/>
      <c r="GY755" s="62"/>
      <c r="GZ755" s="62"/>
      <c r="HA755" s="62"/>
      <c r="HB755" s="62"/>
      <c r="HC755" s="62"/>
      <c r="HD755" s="62"/>
      <c r="HE755" s="62"/>
      <c r="HF755" s="62"/>
      <c r="HG755" s="62"/>
      <c r="HH755" s="62"/>
      <c r="HI755" s="62"/>
      <c r="HJ755" s="62"/>
      <c r="HK755" s="62"/>
      <c r="HL755" s="62"/>
      <c r="HM755" s="62"/>
      <c r="HN755" s="62"/>
      <c r="HO755" s="62"/>
      <c r="HP755" s="62"/>
      <c r="HQ755" s="62"/>
      <c r="HR755" s="62"/>
    </row>
    <row r="756" spans="45:226">
      <c r="AS756" s="62"/>
      <c r="AT756" s="62"/>
      <c r="AU756" s="62"/>
      <c r="AV756" s="62"/>
      <c r="AW756" s="62"/>
      <c r="AX756" s="62"/>
      <c r="AY756" s="62"/>
      <c r="AZ756" s="62"/>
      <c r="BA756" s="62"/>
      <c r="BB756" s="62"/>
      <c r="BC756" s="62"/>
      <c r="BD756" s="62"/>
      <c r="BE756" s="62"/>
      <c r="BF756" s="62"/>
      <c r="BG756" s="62"/>
      <c r="BH756" s="62"/>
      <c r="BI756" s="62"/>
      <c r="BJ756" s="62"/>
      <c r="BK756" s="62"/>
      <c r="BL756" s="62"/>
      <c r="BM756" s="62"/>
      <c r="BN756" s="62"/>
      <c r="BO756" s="62"/>
      <c r="BP756" s="62"/>
      <c r="BQ756" s="62"/>
      <c r="BR756" s="62"/>
      <c r="BS756" s="62"/>
      <c r="BT756" s="62"/>
      <c r="BU756" s="62"/>
      <c r="BV756" s="62"/>
      <c r="BW756" s="62"/>
      <c r="BX756" s="62"/>
      <c r="BY756" s="62"/>
      <c r="BZ756" s="62"/>
      <c r="CA756" s="62"/>
      <c r="CB756" s="62"/>
      <c r="CC756" s="62"/>
      <c r="CD756" s="62"/>
      <c r="CE756" s="62"/>
      <c r="CF756" s="62"/>
      <c r="CG756" s="62"/>
      <c r="CH756" s="62"/>
      <c r="CI756" s="62"/>
      <c r="CJ756" s="62"/>
      <c r="CK756" s="62"/>
      <c r="CL756" s="62"/>
      <c r="CM756" s="62"/>
      <c r="CN756" s="62"/>
      <c r="CO756" s="62"/>
      <c r="CP756" s="62"/>
      <c r="CQ756" s="62"/>
      <c r="CR756" s="62"/>
      <c r="CS756" s="62"/>
      <c r="CT756" s="62"/>
      <c r="CU756" s="62"/>
      <c r="CV756" s="62"/>
      <c r="CW756" s="62"/>
      <c r="CX756" s="62"/>
      <c r="CY756" s="62"/>
      <c r="CZ756" s="62"/>
      <c r="DA756" s="62"/>
      <c r="DB756" s="62"/>
      <c r="DC756" s="62"/>
      <c r="DD756" s="62"/>
      <c r="DE756" s="62"/>
      <c r="DF756" s="62"/>
      <c r="DG756" s="62"/>
      <c r="DH756" s="62"/>
      <c r="DI756" s="62"/>
      <c r="DJ756" s="62"/>
      <c r="DK756" s="62"/>
      <c r="DL756" s="62"/>
      <c r="DM756" s="62"/>
      <c r="DN756" s="62"/>
      <c r="DO756" s="62"/>
      <c r="DP756" s="62"/>
      <c r="DQ756" s="62"/>
      <c r="DR756" s="62"/>
      <c r="DS756" s="62"/>
      <c r="DT756" s="62"/>
      <c r="DU756" s="62"/>
      <c r="DV756" s="62"/>
      <c r="DW756" s="62"/>
      <c r="DX756" s="62"/>
      <c r="DY756" s="62"/>
      <c r="DZ756" s="62"/>
      <c r="EA756" s="62"/>
      <c r="EB756" s="62"/>
      <c r="EC756" s="62"/>
      <c r="ED756" s="62"/>
      <c r="EE756" s="62"/>
      <c r="EF756" s="62"/>
      <c r="EG756" s="62"/>
      <c r="EH756" s="62"/>
      <c r="EI756" s="62"/>
      <c r="EJ756" s="62"/>
      <c r="EK756" s="62">
        <v>0</v>
      </c>
      <c r="EL756" s="62">
        <v>0</v>
      </c>
      <c r="EM756" s="62">
        <v>0</v>
      </c>
      <c r="EN756" s="62">
        <v>0</v>
      </c>
      <c r="EO756" s="62">
        <v>0</v>
      </c>
      <c r="EP756" s="62"/>
      <c r="EQ756" s="62"/>
      <c r="ER756" s="62"/>
      <c r="ES756" s="62"/>
      <c r="ET756" s="62"/>
      <c r="EU756" s="62"/>
      <c r="EV756" s="62"/>
      <c r="EW756" s="62"/>
      <c r="EX756" s="62"/>
      <c r="EY756" s="62"/>
      <c r="EZ756" s="62"/>
      <c r="FA756" s="62"/>
      <c r="FB756" s="62"/>
      <c r="FC756" s="62"/>
      <c r="FD756" s="62"/>
      <c r="FE756" s="62"/>
      <c r="FF756" s="62"/>
      <c r="FG756" s="62"/>
      <c r="FH756" s="62"/>
      <c r="FI756" s="62"/>
      <c r="FJ756" s="62"/>
      <c r="FK756" s="62"/>
      <c r="FL756" s="76"/>
      <c r="FM756" s="76"/>
      <c r="FN756" s="76"/>
      <c r="FO756" s="76"/>
      <c r="FP756" s="76"/>
      <c r="FQ756" s="76"/>
      <c r="FR756" s="76"/>
      <c r="FS756" s="76"/>
      <c r="FT756" s="76"/>
      <c r="FU756" s="76"/>
      <c r="FV756" s="76"/>
      <c r="FW756" s="76"/>
      <c r="FX756" s="76"/>
      <c r="FY756" s="76"/>
      <c r="FZ756" s="76"/>
      <c r="GA756" s="76"/>
      <c r="GB756" s="76"/>
      <c r="GC756" s="62"/>
      <c r="GD756" s="62"/>
      <c r="GE756" s="62"/>
      <c r="GF756" s="62"/>
      <c r="GG756" s="62"/>
      <c r="GH756" s="62"/>
      <c r="GI756" s="62"/>
      <c r="GJ756" s="62"/>
      <c r="GK756" s="62"/>
      <c r="GL756" s="62"/>
      <c r="GM756" s="62"/>
      <c r="GN756" s="62"/>
      <c r="GO756" s="62"/>
      <c r="GP756" s="62"/>
      <c r="GQ756" s="62"/>
      <c r="GR756" s="62"/>
      <c r="GS756" s="62"/>
      <c r="GT756" s="62"/>
      <c r="GU756" s="62"/>
      <c r="GV756" s="62"/>
      <c r="GW756" s="62"/>
      <c r="GX756" s="62"/>
      <c r="GY756" s="62"/>
      <c r="GZ756" s="62"/>
      <c r="HA756" s="62"/>
      <c r="HB756" s="62"/>
      <c r="HC756" s="62"/>
      <c r="HD756" s="62"/>
      <c r="HE756" s="62"/>
      <c r="HF756" s="62"/>
      <c r="HG756" s="62"/>
      <c r="HH756" s="62"/>
      <c r="HI756" s="62"/>
      <c r="HJ756" s="62"/>
      <c r="HK756" s="62"/>
      <c r="HL756" s="62"/>
      <c r="HM756" s="62"/>
      <c r="HN756" s="62"/>
      <c r="HO756" s="62"/>
      <c r="HP756" s="62"/>
      <c r="HQ756" s="62"/>
      <c r="HR756" s="62"/>
    </row>
    <row r="757" spans="45:226">
      <c r="AS757" s="62"/>
      <c r="AT757" s="62"/>
      <c r="AU757" s="62"/>
      <c r="AV757" s="62"/>
      <c r="AW757" s="62"/>
      <c r="AX757" s="62"/>
      <c r="AY757" s="62"/>
      <c r="AZ757" s="62"/>
      <c r="BA757" s="62"/>
      <c r="BB757" s="62"/>
      <c r="BC757" s="62"/>
      <c r="BD757" s="62"/>
      <c r="BE757" s="62"/>
      <c r="BF757" s="62"/>
      <c r="BG757" s="62"/>
      <c r="BH757" s="62"/>
      <c r="BI757" s="62"/>
      <c r="BJ757" s="62"/>
      <c r="BK757" s="62"/>
      <c r="BL757" s="62"/>
      <c r="BM757" s="62"/>
      <c r="BN757" s="62"/>
      <c r="BO757" s="62"/>
      <c r="BP757" s="62"/>
      <c r="BQ757" s="62"/>
      <c r="BR757" s="62"/>
      <c r="BS757" s="62"/>
      <c r="BT757" s="62"/>
      <c r="BU757" s="62"/>
      <c r="BV757" s="62"/>
      <c r="BW757" s="62"/>
      <c r="BX757" s="62"/>
      <c r="BY757" s="62"/>
      <c r="BZ757" s="62"/>
      <c r="CA757" s="62"/>
      <c r="CB757" s="62"/>
      <c r="CC757" s="62"/>
      <c r="CD757" s="62"/>
      <c r="CE757" s="62"/>
      <c r="CF757" s="62"/>
      <c r="CG757" s="62"/>
      <c r="CH757" s="62"/>
      <c r="CI757" s="62"/>
      <c r="CJ757" s="62"/>
      <c r="CK757" s="62"/>
      <c r="CL757" s="62"/>
      <c r="CM757" s="62"/>
      <c r="CN757" s="62"/>
      <c r="CO757" s="62"/>
      <c r="CP757" s="62"/>
      <c r="CQ757" s="62"/>
      <c r="CR757" s="62"/>
      <c r="CS757" s="62"/>
      <c r="CT757" s="62"/>
      <c r="CU757" s="62"/>
      <c r="CV757" s="62"/>
      <c r="CW757" s="62"/>
      <c r="CX757" s="62"/>
      <c r="CY757" s="62"/>
      <c r="CZ757" s="62"/>
      <c r="DA757" s="62"/>
      <c r="DB757" s="62"/>
      <c r="DC757" s="62"/>
      <c r="DD757" s="62"/>
      <c r="DE757" s="62"/>
      <c r="DF757" s="62"/>
      <c r="DG757" s="62"/>
      <c r="DH757" s="62"/>
      <c r="DI757" s="62"/>
      <c r="DJ757" s="62"/>
      <c r="DK757" s="62"/>
      <c r="DL757" s="62"/>
      <c r="DM757" s="62"/>
      <c r="DN757" s="62"/>
      <c r="DO757" s="62"/>
      <c r="DP757" s="62"/>
      <c r="DQ757" s="62"/>
      <c r="DR757" s="62"/>
      <c r="DS757" s="62"/>
      <c r="DT757" s="62"/>
      <c r="DU757" s="62"/>
      <c r="DV757" s="62"/>
      <c r="DW757" s="62"/>
      <c r="DX757" s="62"/>
      <c r="DY757" s="62"/>
      <c r="DZ757" s="62"/>
      <c r="EA757" s="62"/>
      <c r="EB757" s="62"/>
      <c r="EC757" s="62"/>
      <c r="ED757" s="62"/>
      <c r="EE757" s="62"/>
      <c r="EF757" s="62"/>
      <c r="EG757" s="62"/>
      <c r="EH757" s="62"/>
      <c r="EI757" s="62"/>
      <c r="EJ757" s="62"/>
      <c r="EK757" s="62">
        <v>0</v>
      </c>
      <c r="EL757" s="62">
        <v>0</v>
      </c>
      <c r="EM757" s="62">
        <v>0</v>
      </c>
      <c r="EN757" s="62">
        <v>0</v>
      </c>
      <c r="EO757" s="62">
        <v>0</v>
      </c>
      <c r="EP757" s="62"/>
      <c r="EQ757" s="62"/>
      <c r="ER757" s="62"/>
      <c r="ES757" s="62"/>
      <c r="ET757" s="62"/>
      <c r="EU757" s="62"/>
      <c r="EV757" s="62"/>
      <c r="EW757" s="62"/>
      <c r="EX757" s="62"/>
      <c r="EY757" s="62"/>
      <c r="EZ757" s="62"/>
      <c r="FA757" s="62"/>
      <c r="FB757" s="62"/>
      <c r="FC757" s="62"/>
      <c r="FD757" s="62"/>
      <c r="FE757" s="62"/>
      <c r="FF757" s="62"/>
      <c r="FG757" s="62"/>
      <c r="FH757" s="62"/>
      <c r="FI757" s="62"/>
      <c r="FJ757" s="62"/>
      <c r="FK757" s="62"/>
      <c r="FL757" s="76"/>
      <c r="FM757" s="76"/>
      <c r="FN757" s="76"/>
      <c r="FO757" s="76"/>
      <c r="FP757" s="76"/>
      <c r="FQ757" s="76"/>
      <c r="FR757" s="76"/>
      <c r="FS757" s="76"/>
      <c r="FT757" s="76"/>
      <c r="FU757" s="76"/>
      <c r="FV757" s="76"/>
      <c r="FW757" s="76"/>
      <c r="FX757" s="76"/>
      <c r="FY757" s="76"/>
      <c r="FZ757" s="76"/>
      <c r="GA757" s="76"/>
      <c r="GB757" s="76"/>
      <c r="GC757" s="62"/>
      <c r="GD757" s="62"/>
      <c r="GE757" s="62"/>
      <c r="GF757" s="62"/>
      <c r="GG757" s="62"/>
      <c r="GH757" s="62"/>
      <c r="GI757" s="62"/>
      <c r="GJ757" s="62"/>
      <c r="GK757" s="62"/>
      <c r="GL757" s="62"/>
      <c r="GM757" s="62"/>
      <c r="GN757" s="62"/>
      <c r="GO757" s="62"/>
      <c r="GP757" s="62"/>
      <c r="GQ757" s="62"/>
      <c r="GR757" s="62"/>
      <c r="GS757" s="62"/>
      <c r="GT757" s="62"/>
      <c r="GU757" s="62"/>
      <c r="GV757" s="62"/>
      <c r="GW757" s="62"/>
      <c r="GX757" s="62"/>
      <c r="GY757" s="62"/>
      <c r="GZ757" s="62"/>
      <c r="HA757" s="62"/>
      <c r="HB757" s="62"/>
      <c r="HC757" s="62"/>
      <c r="HD757" s="62"/>
      <c r="HE757" s="62"/>
      <c r="HF757" s="62"/>
      <c r="HG757" s="62"/>
      <c r="HH757" s="62"/>
      <c r="HI757" s="62"/>
      <c r="HJ757" s="62"/>
      <c r="HK757" s="62"/>
      <c r="HL757" s="62"/>
      <c r="HM757" s="62"/>
      <c r="HN757" s="62"/>
      <c r="HO757" s="62"/>
      <c r="HP757" s="62"/>
      <c r="HQ757" s="62"/>
      <c r="HR757" s="62"/>
    </row>
    <row r="758" spans="45:226">
      <c r="AS758" s="62"/>
      <c r="AT758" s="62"/>
      <c r="AU758" s="62"/>
      <c r="AV758" s="62"/>
      <c r="AW758" s="62"/>
      <c r="AX758" s="62"/>
      <c r="AY758" s="62"/>
      <c r="AZ758" s="62"/>
      <c r="BA758" s="62"/>
      <c r="BB758" s="62"/>
      <c r="BC758" s="62"/>
      <c r="BD758" s="62"/>
      <c r="BE758" s="62"/>
      <c r="BF758" s="62"/>
      <c r="BG758" s="62"/>
      <c r="BH758" s="62"/>
      <c r="BI758" s="62"/>
      <c r="BJ758" s="62"/>
      <c r="BK758" s="62"/>
      <c r="BL758" s="62"/>
      <c r="BM758" s="62"/>
      <c r="BN758" s="62"/>
      <c r="BO758" s="62"/>
      <c r="BP758" s="62"/>
      <c r="BQ758" s="62"/>
      <c r="BR758" s="62"/>
      <c r="BS758" s="62"/>
      <c r="BT758" s="62"/>
      <c r="BU758" s="62"/>
      <c r="BV758" s="62"/>
      <c r="BW758" s="62"/>
      <c r="BX758" s="62"/>
      <c r="BY758" s="62"/>
      <c r="BZ758" s="62"/>
      <c r="CA758" s="62"/>
      <c r="CB758" s="62"/>
      <c r="CC758" s="62"/>
      <c r="CD758" s="62"/>
      <c r="CE758" s="62"/>
      <c r="CF758" s="62"/>
      <c r="CG758" s="62"/>
      <c r="CH758" s="62"/>
      <c r="CI758" s="62"/>
      <c r="CJ758" s="62"/>
      <c r="CK758" s="62"/>
      <c r="CL758" s="62"/>
      <c r="CM758" s="62"/>
      <c r="CN758" s="62"/>
      <c r="CO758" s="62"/>
      <c r="CP758" s="62"/>
      <c r="CQ758" s="62"/>
      <c r="CR758" s="62"/>
      <c r="CS758" s="62"/>
      <c r="CT758" s="62"/>
      <c r="CU758" s="62"/>
      <c r="CV758" s="62"/>
      <c r="CW758" s="62"/>
      <c r="CX758" s="62"/>
      <c r="CY758" s="62"/>
      <c r="CZ758" s="62"/>
      <c r="DA758" s="62"/>
      <c r="DB758" s="62"/>
      <c r="DC758" s="62"/>
      <c r="DD758" s="62"/>
      <c r="DE758" s="62"/>
      <c r="DF758" s="62"/>
      <c r="DG758" s="62"/>
      <c r="DH758" s="62"/>
      <c r="DI758" s="62"/>
      <c r="DJ758" s="62"/>
      <c r="DK758" s="62"/>
      <c r="DL758" s="62"/>
      <c r="DM758" s="62"/>
      <c r="DN758" s="62"/>
      <c r="DO758" s="62"/>
      <c r="DP758" s="62"/>
      <c r="DQ758" s="62"/>
      <c r="DR758" s="62"/>
      <c r="DS758" s="62"/>
      <c r="DT758" s="62"/>
      <c r="DU758" s="62"/>
      <c r="DV758" s="62"/>
      <c r="DW758" s="62"/>
      <c r="DX758" s="62"/>
      <c r="DY758" s="62"/>
      <c r="DZ758" s="62"/>
      <c r="EA758" s="62"/>
      <c r="EB758" s="62"/>
      <c r="EC758" s="62"/>
      <c r="ED758" s="62"/>
      <c r="EE758" s="62"/>
      <c r="EF758" s="62"/>
      <c r="EG758" s="62"/>
      <c r="EH758" s="62"/>
      <c r="EI758" s="62"/>
      <c r="EJ758" s="62"/>
      <c r="EK758" s="62">
        <v>0</v>
      </c>
      <c r="EL758" s="62">
        <v>0</v>
      </c>
      <c r="EM758" s="62">
        <v>0</v>
      </c>
      <c r="EN758" s="62">
        <v>0</v>
      </c>
      <c r="EO758" s="62">
        <v>0</v>
      </c>
      <c r="EP758" s="62"/>
      <c r="EQ758" s="62"/>
      <c r="ER758" s="62"/>
      <c r="ES758" s="62"/>
      <c r="ET758" s="62"/>
      <c r="EU758" s="62"/>
      <c r="EV758" s="62"/>
      <c r="EW758" s="62"/>
      <c r="EX758" s="62"/>
      <c r="EY758" s="62"/>
      <c r="EZ758" s="62"/>
      <c r="FA758" s="62"/>
      <c r="FB758" s="62"/>
      <c r="FC758" s="62"/>
      <c r="FD758" s="62"/>
      <c r="FE758" s="62"/>
      <c r="FF758" s="62"/>
      <c r="FG758" s="62"/>
      <c r="FH758" s="62"/>
      <c r="FI758" s="62"/>
      <c r="FJ758" s="62"/>
      <c r="FK758" s="62"/>
      <c r="FL758" s="76"/>
      <c r="FM758" s="76"/>
      <c r="FN758" s="76"/>
      <c r="FO758" s="76"/>
      <c r="FP758" s="76"/>
      <c r="FQ758" s="76"/>
      <c r="FR758" s="76"/>
      <c r="FS758" s="76"/>
      <c r="FT758" s="76"/>
      <c r="FU758" s="76"/>
      <c r="FV758" s="76"/>
      <c r="FW758" s="76"/>
      <c r="FX758" s="76"/>
      <c r="FY758" s="76"/>
      <c r="FZ758" s="76"/>
      <c r="GA758" s="76"/>
      <c r="GB758" s="76"/>
      <c r="GC758" s="62"/>
      <c r="GD758" s="62"/>
      <c r="GE758" s="62"/>
      <c r="GF758" s="62"/>
      <c r="GG758" s="62"/>
      <c r="GH758" s="62"/>
      <c r="GI758" s="62"/>
      <c r="GJ758" s="62"/>
      <c r="GK758" s="62"/>
      <c r="GL758" s="62"/>
      <c r="GM758" s="62"/>
      <c r="GN758" s="62"/>
      <c r="GO758" s="62"/>
      <c r="GP758" s="62"/>
      <c r="GQ758" s="62"/>
      <c r="GR758" s="62"/>
      <c r="GS758" s="62"/>
      <c r="GT758" s="62"/>
      <c r="GU758" s="62"/>
      <c r="GV758" s="62"/>
      <c r="GW758" s="62"/>
      <c r="GX758" s="62"/>
      <c r="GY758" s="62"/>
      <c r="GZ758" s="62"/>
      <c r="HA758" s="62"/>
      <c r="HB758" s="62"/>
      <c r="HC758" s="62"/>
      <c r="HD758" s="62"/>
      <c r="HE758" s="62"/>
      <c r="HF758" s="62"/>
      <c r="HG758" s="62"/>
      <c r="HH758" s="62"/>
      <c r="HI758" s="62"/>
      <c r="HJ758" s="62"/>
      <c r="HK758" s="62"/>
      <c r="HL758" s="62"/>
      <c r="HM758" s="62"/>
      <c r="HN758" s="62"/>
      <c r="HO758" s="62"/>
      <c r="HP758" s="62"/>
      <c r="HQ758" s="62"/>
      <c r="HR758" s="62"/>
    </row>
    <row r="759" spans="45:226">
      <c r="AS759" s="62"/>
      <c r="AT759" s="62"/>
      <c r="AU759" s="62"/>
      <c r="AV759" s="62"/>
      <c r="AW759" s="62"/>
      <c r="AX759" s="62"/>
      <c r="AY759" s="62"/>
      <c r="AZ759" s="62"/>
      <c r="BA759" s="62"/>
      <c r="BB759" s="62"/>
      <c r="BC759" s="62"/>
      <c r="BD759" s="62"/>
      <c r="BE759" s="62"/>
      <c r="BF759" s="62"/>
      <c r="BG759" s="62"/>
      <c r="BH759" s="62"/>
      <c r="BI759" s="62"/>
      <c r="BJ759" s="62"/>
      <c r="BK759" s="62"/>
      <c r="BL759" s="62"/>
      <c r="BM759" s="62"/>
      <c r="BN759" s="62"/>
      <c r="BO759" s="62"/>
      <c r="BP759" s="62"/>
      <c r="BQ759" s="62"/>
      <c r="BR759" s="62"/>
      <c r="BS759" s="62"/>
      <c r="BT759" s="62"/>
      <c r="BU759" s="62"/>
      <c r="BV759" s="62"/>
      <c r="BW759" s="62"/>
      <c r="BX759" s="62"/>
      <c r="BY759" s="62"/>
      <c r="BZ759" s="62"/>
      <c r="CA759" s="62"/>
      <c r="CB759" s="62"/>
      <c r="CC759" s="62"/>
      <c r="CD759" s="62"/>
      <c r="CE759" s="62"/>
      <c r="CF759" s="62"/>
      <c r="CG759" s="62"/>
      <c r="CH759" s="62"/>
      <c r="CI759" s="62"/>
      <c r="CJ759" s="62"/>
      <c r="CK759" s="62"/>
      <c r="CL759" s="62"/>
      <c r="CM759" s="62"/>
      <c r="CN759" s="62"/>
      <c r="CO759" s="62"/>
      <c r="CP759" s="62"/>
      <c r="CQ759" s="62"/>
      <c r="CR759" s="62"/>
      <c r="CS759" s="62"/>
      <c r="CT759" s="62"/>
      <c r="CU759" s="62"/>
      <c r="CV759" s="62"/>
      <c r="CW759" s="62"/>
      <c r="CX759" s="62"/>
      <c r="CY759" s="62"/>
      <c r="CZ759" s="62"/>
      <c r="DA759" s="62"/>
      <c r="DB759" s="62"/>
      <c r="DC759" s="62"/>
      <c r="DD759" s="62"/>
      <c r="DE759" s="62"/>
      <c r="DF759" s="62"/>
      <c r="DG759" s="62"/>
      <c r="DH759" s="62"/>
      <c r="DI759" s="62"/>
      <c r="DJ759" s="62"/>
      <c r="DK759" s="62"/>
      <c r="DL759" s="62"/>
      <c r="DM759" s="62"/>
      <c r="DN759" s="62"/>
      <c r="DO759" s="62"/>
      <c r="DP759" s="62"/>
      <c r="DQ759" s="62"/>
      <c r="DR759" s="62"/>
      <c r="DS759" s="62"/>
      <c r="DT759" s="62"/>
      <c r="DU759" s="62"/>
      <c r="DV759" s="62"/>
      <c r="DW759" s="62"/>
      <c r="DX759" s="62"/>
      <c r="DY759" s="62"/>
      <c r="DZ759" s="62"/>
      <c r="EA759" s="62"/>
      <c r="EB759" s="62"/>
      <c r="EC759" s="62"/>
      <c r="ED759" s="62"/>
      <c r="EE759" s="62"/>
      <c r="EF759" s="62"/>
      <c r="EG759" s="62"/>
      <c r="EH759" s="62"/>
      <c r="EI759" s="62"/>
      <c r="EJ759" s="62"/>
      <c r="EK759" s="62">
        <v>0</v>
      </c>
      <c r="EL759" s="62">
        <v>0</v>
      </c>
      <c r="EM759" s="62">
        <v>0</v>
      </c>
      <c r="EN759" s="62">
        <v>0</v>
      </c>
      <c r="EO759" s="62">
        <v>0</v>
      </c>
      <c r="EP759" s="62"/>
      <c r="EQ759" s="62"/>
      <c r="ER759" s="62"/>
      <c r="ES759" s="62"/>
      <c r="ET759" s="62"/>
      <c r="EU759" s="62"/>
      <c r="EV759" s="62"/>
      <c r="EW759" s="62"/>
      <c r="EX759" s="62"/>
      <c r="EY759" s="62"/>
      <c r="EZ759" s="62"/>
      <c r="FA759" s="62"/>
      <c r="FB759" s="62"/>
      <c r="FC759" s="62"/>
      <c r="FD759" s="62"/>
      <c r="FE759" s="62"/>
      <c r="FF759" s="62"/>
      <c r="FG759" s="62"/>
      <c r="FH759" s="62"/>
      <c r="FI759" s="62"/>
      <c r="FJ759" s="62"/>
      <c r="FK759" s="62"/>
      <c r="FL759" s="76"/>
      <c r="FM759" s="76"/>
      <c r="FN759" s="76"/>
      <c r="FO759" s="76"/>
      <c r="FP759" s="76"/>
      <c r="FQ759" s="76"/>
      <c r="FR759" s="76"/>
      <c r="FS759" s="76"/>
      <c r="FT759" s="76"/>
      <c r="FU759" s="76"/>
      <c r="FV759" s="76"/>
      <c r="FW759" s="76"/>
      <c r="FX759" s="76"/>
      <c r="FY759" s="76"/>
      <c r="FZ759" s="76"/>
      <c r="GA759" s="76"/>
      <c r="GB759" s="76"/>
      <c r="GC759" s="62"/>
      <c r="GD759" s="62"/>
      <c r="GE759" s="62"/>
      <c r="GF759" s="62"/>
      <c r="GG759" s="62"/>
      <c r="GH759" s="62"/>
      <c r="GI759" s="62"/>
      <c r="GJ759" s="62"/>
      <c r="GK759" s="62"/>
      <c r="GL759" s="62"/>
      <c r="GM759" s="62"/>
      <c r="GN759" s="62"/>
      <c r="GO759" s="62"/>
      <c r="GP759" s="62"/>
      <c r="GQ759" s="62"/>
      <c r="GR759" s="62"/>
      <c r="GS759" s="62"/>
      <c r="GT759" s="62"/>
      <c r="GU759" s="62"/>
      <c r="GV759" s="62"/>
      <c r="GW759" s="62"/>
      <c r="GX759" s="62"/>
      <c r="GY759" s="62"/>
      <c r="GZ759" s="62"/>
      <c r="HA759" s="62"/>
      <c r="HB759" s="62"/>
      <c r="HC759" s="62"/>
      <c r="HD759" s="62"/>
      <c r="HE759" s="62"/>
      <c r="HF759" s="62"/>
      <c r="HG759" s="62"/>
      <c r="HH759" s="62"/>
      <c r="HI759" s="62"/>
      <c r="HJ759" s="62"/>
      <c r="HK759" s="62"/>
      <c r="HL759" s="62"/>
      <c r="HM759" s="62"/>
      <c r="HN759" s="62"/>
      <c r="HO759" s="62"/>
      <c r="HP759" s="62"/>
      <c r="HQ759" s="62"/>
      <c r="HR759" s="62"/>
    </row>
    <row r="760" spans="45:226">
      <c r="AS760" s="62"/>
      <c r="AT760" s="62"/>
      <c r="AU760" s="62"/>
      <c r="AV760" s="62"/>
      <c r="AW760" s="62"/>
      <c r="AX760" s="62"/>
      <c r="AY760" s="62"/>
      <c r="AZ760" s="62"/>
      <c r="BA760" s="62"/>
      <c r="BB760" s="62"/>
      <c r="BC760" s="62"/>
      <c r="BD760" s="62"/>
      <c r="BE760" s="62"/>
      <c r="BF760" s="62"/>
      <c r="BG760" s="62"/>
      <c r="BH760" s="62"/>
      <c r="BI760" s="62"/>
      <c r="BJ760" s="62"/>
      <c r="BK760" s="62"/>
      <c r="BL760" s="62"/>
      <c r="BM760" s="62"/>
      <c r="BN760" s="62"/>
      <c r="BO760" s="62"/>
      <c r="BP760" s="62"/>
      <c r="BQ760" s="62"/>
      <c r="BR760" s="62"/>
      <c r="BS760" s="62"/>
      <c r="BT760" s="62"/>
      <c r="BU760" s="62"/>
      <c r="BV760" s="62"/>
      <c r="BW760" s="62"/>
      <c r="BX760" s="62"/>
      <c r="BY760" s="62"/>
      <c r="BZ760" s="62"/>
      <c r="CA760" s="62"/>
      <c r="CB760" s="62"/>
      <c r="CC760" s="62"/>
      <c r="CD760" s="62"/>
      <c r="CE760" s="62"/>
      <c r="CF760" s="62"/>
      <c r="CG760" s="62"/>
      <c r="CH760" s="62"/>
      <c r="CI760" s="62"/>
      <c r="CJ760" s="62"/>
      <c r="CK760" s="62"/>
      <c r="CL760" s="62"/>
      <c r="CM760" s="62"/>
      <c r="CN760" s="62"/>
      <c r="CO760" s="62"/>
      <c r="CP760" s="62"/>
      <c r="CQ760" s="62"/>
      <c r="CR760" s="62"/>
      <c r="CS760" s="62"/>
      <c r="CT760" s="62"/>
      <c r="CU760" s="62"/>
      <c r="CV760" s="62"/>
      <c r="CW760" s="62"/>
      <c r="CX760" s="62"/>
      <c r="CY760" s="62"/>
      <c r="CZ760" s="62"/>
      <c r="DA760" s="62"/>
      <c r="DB760" s="62"/>
      <c r="DC760" s="62"/>
      <c r="DD760" s="62"/>
      <c r="DE760" s="62"/>
      <c r="DF760" s="62"/>
      <c r="DG760" s="62"/>
      <c r="DH760" s="62"/>
      <c r="DI760" s="62"/>
      <c r="DJ760" s="62"/>
      <c r="DK760" s="62"/>
      <c r="DL760" s="62"/>
      <c r="DM760" s="62"/>
      <c r="DN760" s="62"/>
      <c r="DO760" s="62"/>
      <c r="DP760" s="62"/>
      <c r="DQ760" s="62"/>
      <c r="DR760" s="62"/>
      <c r="DS760" s="62"/>
      <c r="DT760" s="62"/>
      <c r="DU760" s="62"/>
      <c r="DV760" s="62"/>
      <c r="DW760" s="62"/>
      <c r="DX760" s="62"/>
      <c r="DY760" s="62"/>
      <c r="DZ760" s="62"/>
      <c r="EA760" s="62"/>
      <c r="EB760" s="62"/>
      <c r="EC760" s="62"/>
      <c r="ED760" s="62"/>
      <c r="EE760" s="62"/>
      <c r="EF760" s="62"/>
      <c r="EG760" s="62"/>
      <c r="EH760" s="62"/>
      <c r="EI760" s="62"/>
      <c r="EJ760" s="62"/>
      <c r="EK760" s="62">
        <v>0</v>
      </c>
      <c r="EL760" s="62">
        <v>0</v>
      </c>
      <c r="EM760" s="62">
        <v>0</v>
      </c>
      <c r="EN760" s="62">
        <v>0</v>
      </c>
      <c r="EO760" s="62">
        <v>0</v>
      </c>
      <c r="EP760" s="62"/>
      <c r="EQ760" s="62"/>
      <c r="ER760" s="62"/>
      <c r="ES760" s="62"/>
      <c r="ET760" s="62"/>
      <c r="EU760" s="62"/>
      <c r="EV760" s="62"/>
      <c r="EW760" s="62"/>
      <c r="EX760" s="62"/>
      <c r="EY760" s="62"/>
      <c r="EZ760" s="62"/>
      <c r="FA760" s="62"/>
      <c r="FB760" s="62"/>
      <c r="FC760" s="62"/>
      <c r="FD760" s="62"/>
      <c r="FE760" s="62"/>
      <c r="FF760" s="62"/>
      <c r="FG760" s="62"/>
      <c r="FH760" s="62"/>
      <c r="FI760" s="62"/>
      <c r="FJ760" s="62"/>
      <c r="FK760" s="62"/>
      <c r="FL760" s="76"/>
      <c r="FM760" s="76"/>
      <c r="FN760" s="76"/>
      <c r="FO760" s="76"/>
      <c r="FP760" s="76"/>
      <c r="FQ760" s="76"/>
      <c r="FR760" s="76"/>
      <c r="FS760" s="76"/>
      <c r="FT760" s="76"/>
      <c r="FU760" s="76"/>
      <c r="FV760" s="76"/>
      <c r="FW760" s="76"/>
      <c r="FX760" s="76"/>
      <c r="FY760" s="76"/>
      <c r="FZ760" s="76"/>
      <c r="GA760" s="76"/>
      <c r="GB760" s="76"/>
      <c r="GC760" s="62"/>
      <c r="GD760" s="62"/>
      <c r="GE760" s="62"/>
      <c r="GF760" s="62"/>
      <c r="GG760" s="62"/>
      <c r="GH760" s="62"/>
      <c r="GI760" s="62"/>
      <c r="GJ760" s="62"/>
      <c r="GK760" s="62"/>
      <c r="GL760" s="62"/>
      <c r="GM760" s="62"/>
      <c r="GN760" s="62"/>
      <c r="GO760" s="62"/>
      <c r="GP760" s="62"/>
      <c r="GQ760" s="62"/>
      <c r="GR760" s="62"/>
      <c r="GS760" s="62"/>
      <c r="GT760" s="62"/>
      <c r="GU760" s="62"/>
      <c r="GV760" s="62"/>
      <c r="GW760" s="62"/>
      <c r="GX760" s="62"/>
      <c r="GY760" s="62"/>
      <c r="GZ760" s="62"/>
      <c r="HA760" s="62"/>
      <c r="HB760" s="62"/>
      <c r="HC760" s="62"/>
      <c r="HD760" s="62"/>
      <c r="HE760" s="62"/>
      <c r="HF760" s="62"/>
      <c r="HG760" s="62"/>
      <c r="HH760" s="62"/>
      <c r="HI760" s="62"/>
      <c r="HJ760" s="62"/>
      <c r="HK760" s="62"/>
      <c r="HL760" s="62"/>
      <c r="HM760" s="62"/>
      <c r="HN760" s="62"/>
      <c r="HO760" s="62"/>
      <c r="HP760" s="62"/>
      <c r="HQ760" s="62"/>
      <c r="HR760" s="62"/>
    </row>
    <row r="761" spans="45:226">
      <c r="AS761" s="62"/>
      <c r="AT761" s="62"/>
      <c r="AU761" s="62"/>
      <c r="AV761" s="62"/>
      <c r="AW761" s="62"/>
      <c r="AX761" s="62"/>
      <c r="AY761" s="62"/>
      <c r="AZ761" s="62"/>
      <c r="BA761" s="62"/>
      <c r="BB761" s="62"/>
      <c r="BC761" s="62"/>
      <c r="BD761" s="62"/>
      <c r="BE761" s="62"/>
      <c r="BF761" s="62"/>
      <c r="BG761" s="62"/>
      <c r="BH761" s="62"/>
      <c r="BI761" s="62"/>
      <c r="BJ761" s="62"/>
      <c r="BK761" s="62"/>
      <c r="BL761" s="62"/>
      <c r="BM761" s="62"/>
      <c r="BN761" s="62"/>
      <c r="BO761" s="62"/>
      <c r="BP761" s="62"/>
      <c r="BQ761" s="62"/>
      <c r="BR761" s="62"/>
      <c r="BS761" s="62"/>
      <c r="BT761" s="62"/>
      <c r="BU761" s="62"/>
      <c r="BV761" s="62"/>
      <c r="BW761" s="62"/>
      <c r="BX761" s="62"/>
      <c r="BY761" s="62"/>
      <c r="BZ761" s="62"/>
      <c r="CA761" s="62"/>
      <c r="CB761" s="62"/>
      <c r="CC761" s="62"/>
      <c r="CD761" s="62"/>
      <c r="CE761" s="62"/>
      <c r="CF761" s="62"/>
      <c r="CG761" s="62"/>
      <c r="CH761" s="62"/>
      <c r="CI761" s="62"/>
      <c r="CJ761" s="62"/>
      <c r="CK761" s="62"/>
      <c r="CL761" s="62"/>
      <c r="CM761" s="62"/>
      <c r="CN761" s="62"/>
      <c r="CO761" s="62"/>
      <c r="CP761" s="62"/>
      <c r="CQ761" s="62"/>
      <c r="CR761" s="62"/>
      <c r="CS761" s="62"/>
      <c r="CT761" s="62"/>
      <c r="CU761" s="62"/>
      <c r="CV761" s="62"/>
      <c r="CW761" s="62"/>
      <c r="CX761" s="62"/>
      <c r="CY761" s="62"/>
      <c r="CZ761" s="62"/>
      <c r="DA761" s="62"/>
      <c r="DB761" s="62"/>
      <c r="DC761" s="62"/>
      <c r="DD761" s="62"/>
      <c r="DE761" s="62"/>
      <c r="DF761" s="62"/>
      <c r="DG761" s="62"/>
      <c r="DH761" s="62"/>
      <c r="DI761" s="62"/>
      <c r="DJ761" s="62"/>
      <c r="DK761" s="62"/>
      <c r="DL761" s="62"/>
      <c r="DM761" s="62"/>
      <c r="DN761" s="62"/>
      <c r="DO761" s="62"/>
      <c r="DP761" s="62"/>
      <c r="DQ761" s="62"/>
      <c r="DR761" s="62"/>
      <c r="DS761" s="62"/>
      <c r="DT761" s="62"/>
      <c r="DU761" s="62"/>
      <c r="DV761" s="62"/>
      <c r="DW761" s="62"/>
      <c r="DX761" s="62"/>
      <c r="DY761" s="62"/>
      <c r="DZ761" s="62"/>
      <c r="EA761" s="62"/>
      <c r="EB761" s="62"/>
      <c r="EC761" s="62"/>
      <c r="ED761" s="62"/>
      <c r="EE761" s="62"/>
      <c r="EF761" s="62"/>
      <c r="EG761" s="62"/>
      <c r="EH761" s="62"/>
      <c r="EI761" s="62"/>
      <c r="EJ761" s="62"/>
      <c r="EK761" s="62">
        <v>0</v>
      </c>
      <c r="EL761" s="62">
        <v>0</v>
      </c>
      <c r="EM761" s="62">
        <v>0</v>
      </c>
      <c r="EN761" s="62">
        <v>0</v>
      </c>
      <c r="EO761" s="62">
        <v>0</v>
      </c>
      <c r="EP761" s="62"/>
      <c r="EQ761" s="62"/>
      <c r="ER761" s="62"/>
      <c r="ES761" s="62"/>
      <c r="ET761" s="62"/>
      <c r="EU761" s="62"/>
      <c r="EV761" s="62"/>
      <c r="EW761" s="62"/>
      <c r="EX761" s="62"/>
      <c r="EY761" s="62"/>
      <c r="EZ761" s="62"/>
      <c r="FA761" s="62"/>
      <c r="FB761" s="62"/>
      <c r="FC761" s="62"/>
      <c r="FD761" s="62"/>
      <c r="FE761" s="62"/>
      <c r="FF761" s="62"/>
      <c r="FG761" s="62"/>
      <c r="FH761" s="62"/>
      <c r="FI761" s="62"/>
      <c r="FJ761" s="62"/>
      <c r="FK761" s="62"/>
      <c r="FL761" s="76"/>
      <c r="FM761" s="76"/>
      <c r="FN761" s="76"/>
      <c r="FO761" s="76"/>
      <c r="FP761" s="76"/>
      <c r="FQ761" s="76"/>
      <c r="FR761" s="76"/>
      <c r="FS761" s="76"/>
      <c r="FT761" s="76"/>
      <c r="FU761" s="76"/>
      <c r="FV761" s="76"/>
      <c r="FW761" s="76"/>
      <c r="FX761" s="76"/>
      <c r="FY761" s="76"/>
      <c r="FZ761" s="76"/>
      <c r="GA761" s="76"/>
      <c r="GB761" s="76"/>
      <c r="GC761" s="62"/>
      <c r="GD761" s="62"/>
      <c r="GE761" s="62"/>
      <c r="GF761" s="62"/>
      <c r="GG761" s="62"/>
      <c r="GH761" s="62"/>
      <c r="GI761" s="62"/>
      <c r="GJ761" s="62"/>
      <c r="GK761" s="62"/>
      <c r="GL761" s="62"/>
      <c r="GM761" s="62"/>
      <c r="GN761" s="62"/>
      <c r="GO761" s="62"/>
      <c r="GP761" s="62"/>
      <c r="GQ761" s="62"/>
      <c r="GR761" s="62"/>
      <c r="GS761" s="62"/>
      <c r="GT761" s="62"/>
      <c r="GU761" s="62"/>
      <c r="GV761" s="62"/>
      <c r="GW761" s="62"/>
      <c r="GX761" s="62"/>
      <c r="GY761" s="62"/>
      <c r="GZ761" s="62"/>
      <c r="HA761" s="62"/>
      <c r="HB761" s="62"/>
      <c r="HC761" s="62"/>
      <c r="HD761" s="62"/>
      <c r="HE761" s="62"/>
      <c r="HF761" s="62"/>
      <c r="HG761" s="62"/>
      <c r="HH761" s="62"/>
      <c r="HI761" s="62"/>
      <c r="HJ761" s="62"/>
      <c r="HK761" s="62"/>
      <c r="HL761" s="62"/>
      <c r="HM761" s="62"/>
      <c r="HN761" s="62"/>
      <c r="HO761" s="62"/>
      <c r="HP761" s="62"/>
      <c r="HQ761" s="62"/>
      <c r="HR761" s="62"/>
    </row>
    <row r="762" spans="45:226">
      <c r="AS762" s="62"/>
      <c r="AT762" s="62"/>
      <c r="AU762" s="62"/>
      <c r="AV762" s="62"/>
      <c r="AW762" s="62"/>
      <c r="AX762" s="62"/>
      <c r="AY762" s="62"/>
      <c r="AZ762" s="62"/>
      <c r="BA762" s="62"/>
      <c r="BB762" s="62"/>
      <c r="BC762" s="62"/>
      <c r="BD762" s="62"/>
      <c r="BE762" s="62"/>
      <c r="BF762" s="62"/>
      <c r="BG762" s="62"/>
      <c r="BH762" s="62"/>
      <c r="BI762" s="62"/>
      <c r="BJ762" s="62"/>
      <c r="BK762" s="62"/>
      <c r="BL762" s="62"/>
      <c r="BM762" s="62"/>
      <c r="BN762" s="62"/>
      <c r="BO762" s="62"/>
      <c r="BP762" s="62"/>
      <c r="BQ762" s="62"/>
      <c r="BR762" s="62"/>
      <c r="BS762" s="62"/>
      <c r="BT762" s="62"/>
      <c r="BU762" s="62"/>
      <c r="BV762" s="62"/>
      <c r="BW762" s="62"/>
      <c r="BX762" s="62"/>
      <c r="BY762" s="62"/>
      <c r="BZ762" s="62"/>
      <c r="CA762" s="62"/>
      <c r="CB762" s="62"/>
      <c r="CC762" s="62"/>
      <c r="CD762" s="62"/>
      <c r="CE762" s="62"/>
      <c r="CF762" s="62"/>
      <c r="CG762" s="62"/>
      <c r="CH762" s="62"/>
      <c r="CI762" s="62"/>
      <c r="CJ762" s="62"/>
      <c r="CK762" s="62"/>
      <c r="CL762" s="62"/>
      <c r="CM762" s="62"/>
      <c r="CN762" s="62"/>
      <c r="CO762" s="62"/>
      <c r="CP762" s="62"/>
      <c r="CQ762" s="62"/>
      <c r="CR762" s="62"/>
      <c r="CS762" s="62"/>
      <c r="CT762" s="62"/>
      <c r="CU762" s="62"/>
      <c r="CV762" s="62"/>
      <c r="CW762" s="62"/>
      <c r="CX762" s="62"/>
      <c r="CY762" s="62"/>
      <c r="CZ762" s="62"/>
      <c r="DA762" s="62"/>
      <c r="DB762" s="62"/>
      <c r="DC762" s="62"/>
      <c r="DD762" s="62"/>
      <c r="DE762" s="62"/>
      <c r="DF762" s="62"/>
      <c r="DG762" s="62"/>
      <c r="DH762" s="62"/>
      <c r="DI762" s="62"/>
      <c r="DJ762" s="62"/>
      <c r="DK762" s="62"/>
      <c r="DL762" s="62"/>
      <c r="DM762" s="62"/>
      <c r="DN762" s="62"/>
      <c r="DO762" s="62"/>
      <c r="DP762" s="62"/>
      <c r="DQ762" s="62"/>
      <c r="DR762" s="62"/>
      <c r="DS762" s="62"/>
      <c r="DT762" s="62"/>
      <c r="DU762" s="62"/>
      <c r="DV762" s="62"/>
      <c r="DW762" s="62"/>
      <c r="DX762" s="62"/>
      <c r="DY762" s="62"/>
      <c r="DZ762" s="62"/>
      <c r="EA762" s="62"/>
      <c r="EB762" s="62"/>
      <c r="EC762" s="62"/>
      <c r="ED762" s="62"/>
      <c r="EE762" s="62"/>
      <c r="EF762" s="62"/>
      <c r="EG762" s="62"/>
      <c r="EH762" s="62"/>
      <c r="EI762" s="62"/>
      <c r="EJ762" s="62"/>
      <c r="EK762" s="62">
        <v>0</v>
      </c>
      <c r="EL762" s="62">
        <v>0</v>
      </c>
      <c r="EM762" s="62">
        <v>0</v>
      </c>
      <c r="EN762" s="62">
        <v>0</v>
      </c>
      <c r="EO762" s="62">
        <v>0</v>
      </c>
      <c r="EP762" s="62"/>
      <c r="EQ762" s="62"/>
      <c r="ER762" s="62"/>
      <c r="ES762" s="62"/>
      <c r="ET762" s="62"/>
      <c r="EU762" s="62"/>
      <c r="EV762" s="62"/>
      <c r="EW762" s="62"/>
      <c r="EX762" s="62"/>
      <c r="EY762" s="62"/>
      <c r="EZ762" s="62"/>
      <c r="FA762" s="62"/>
      <c r="FB762" s="62"/>
      <c r="FC762" s="62"/>
      <c r="FD762" s="62"/>
      <c r="FE762" s="62"/>
      <c r="FF762" s="62"/>
      <c r="FG762" s="62"/>
      <c r="FH762" s="62"/>
      <c r="FI762" s="62"/>
      <c r="FJ762" s="62"/>
      <c r="FK762" s="62"/>
      <c r="FL762" s="76"/>
      <c r="FM762" s="76"/>
      <c r="FN762" s="76"/>
      <c r="FO762" s="76"/>
      <c r="FP762" s="76"/>
      <c r="FQ762" s="76"/>
      <c r="FR762" s="76"/>
      <c r="FS762" s="76"/>
      <c r="FT762" s="76"/>
      <c r="FU762" s="76"/>
      <c r="FV762" s="76"/>
      <c r="FW762" s="76"/>
      <c r="FX762" s="76"/>
      <c r="FY762" s="76"/>
      <c r="FZ762" s="76"/>
      <c r="GA762" s="76"/>
      <c r="GB762" s="76"/>
      <c r="GC762" s="62"/>
      <c r="GD762" s="62"/>
      <c r="GE762" s="62"/>
      <c r="GF762" s="62"/>
      <c r="GG762" s="62"/>
      <c r="GH762" s="62"/>
      <c r="GI762" s="62"/>
      <c r="GJ762" s="62"/>
      <c r="GK762" s="62"/>
      <c r="GL762" s="62"/>
      <c r="GM762" s="62"/>
      <c r="GN762" s="62"/>
      <c r="GO762" s="62"/>
      <c r="GP762" s="62"/>
      <c r="GQ762" s="62"/>
      <c r="GR762" s="62"/>
      <c r="GS762" s="62"/>
      <c r="GT762" s="62"/>
      <c r="GU762" s="62"/>
      <c r="GV762" s="62"/>
      <c r="GW762" s="62"/>
      <c r="GX762" s="62"/>
      <c r="GY762" s="62"/>
      <c r="GZ762" s="62"/>
      <c r="HA762" s="62"/>
      <c r="HB762" s="62"/>
      <c r="HC762" s="62"/>
      <c r="HD762" s="62"/>
      <c r="HE762" s="62"/>
      <c r="HF762" s="62"/>
      <c r="HG762" s="62"/>
      <c r="HH762" s="62"/>
      <c r="HI762" s="62"/>
      <c r="HJ762" s="62"/>
      <c r="HK762" s="62"/>
      <c r="HL762" s="62"/>
      <c r="HM762" s="62"/>
      <c r="HN762" s="62"/>
      <c r="HO762" s="62"/>
      <c r="HP762" s="62"/>
      <c r="HQ762" s="62"/>
      <c r="HR762" s="62"/>
    </row>
    <row r="763" spans="45:226">
      <c r="AS763" s="62"/>
      <c r="AT763" s="62"/>
      <c r="AU763" s="62"/>
      <c r="AV763" s="62"/>
      <c r="AW763" s="62"/>
      <c r="AX763" s="62"/>
      <c r="AY763" s="62"/>
      <c r="AZ763" s="62"/>
      <c r="BA763" s="62"/>
      <c r="BB763" s="62"/>
      <c r="BC763" s="62"/>
      <c r="BD763" s="62"/>
      <c r="BE763" s="62"/>
      <c r="BF763" s="62"/>
      <c r="BG763" s="62"/>
      <c r="BH763" s="62"/>
      <c r="BI763" s="62"/>
      <c r="BJ763" s="62"/>
      <c r="BK763" s="62"/>
      <c r="BL763" s="62"/>
      <c r="BM763" s="62"/>
      <c r="BN763" s="62"/>
      <c r="BO763" s="62"/>
      <c r="BP763" s="62"/>
      <c r="BQ763" s="62"/>
      <c r="BR763" s="62"/>
      <c r="BS763" s="62"/>
      <c r="BT763" s="62"/>
      <c r="BU763" s="62"/>
      <c r="BV763" s="62"/>
      <c r="BW763" s="62"/>
      <c r="BX763" s="62"/>
      <c r="BY763" s="62"/>
      <c r="BZ763" s="62"/>
      <c r="CA763" s="62"/>
      <c r="CB763" s="62"/>
      <c r="CC763" s="62"/>
      <c r="CD763" s="62"/>
      <c r="CE763" s="62"/>
      <c r="CF763" s="62"/>
      <c r="CG763" s="62"/>
      <c r="CH763" s="62"/>
      <c r="CI763" s="62"/>
      <c r="CJ763" s="62"/>
      <c r="CK763" s="62"/>
      <c r="CL763" s="62"/>
      <c r="CM763" s="62"/>
      <c r="CN763" s="62"/>
      <c r="CO763" s="62"/>
      <c r="CP763" s="62"/>
      <c r="CQ763" s="62"/>
      <c r="CR763" s="62"/>
      <c r="CS763" s="62"/>
      <c r="CT763" s="62"/>
      <c r="CU763" s="62"/>
      <c r="CV763" s="62"/>
      <c r="CW763" s="62"/>
      <c r="CX763" s="62"/>
      <c r="CY763" s="62"/>
      <c r="CZ763" s="62"/>
      <c r="DA763" s="62"/>
      <c r="DB763" s="62"/>
      <c r="DC763" s="62"/>
      <c r="DD763" s="62"/>
      <c r="DE763" s="62"/>
      <c r="DF763" s="62"/>
      <c r="DG763" s="62"/>
      <c r="DH763" s="62"/>
      <c r="DI763" s="62"/>
      <c r="DJ763" s="62"/>
      <c r="DK763" s="62"/>
      <c r="DL763" s="62"/>
      <c r="DM763" s="62"/>
      <c r="DN763" s="62"/>
      <c r="DO763" s="62"/>
      <c r="DP763" s="62"/>
      <c r="DQ763" s="62"/>
      <c r="DR763" s="62"/>
      <c r="DS763" s="62"/>
      <c r="DT763" s="62"/>
      <c r="DU763" s="62"/>
      <c r="DV763" s="62"/>
      <c r="DW763" s="62"/>
      <c r="DX763" s="62"/>
      <c r="DY763" s="62"/>
      <c r="DZ763" s="62"/>
      <c r="EA763" s="62"/>
      <c r="EB763" s="62"/>
      <c r="EC763" s="62"/>
      <c r="ED763" s="62"/>
      <c r="EE763" s="62"/>
      <c r="EF763" s="62"/>
      <c r="EG763" s="62"/>
      <c r="EH763" s="62"/>
      <c r="EI763" s="62"/>
      <c r="EJ763" s="62"/>
      <c r="EK763" s="62">
        <v>0</v>
      </c>
      <c r="EL763" s="62">
        <v>0</v>
      </c>
      <c r="EM763" s="62">
        <v>0</v>
      </c>
      <c r="EN763" s="62">
        <v>0</v>
      </c>
      <c r="EO763" s="62">
        <v>0</v>
      </c>
      <c r="EP763" s="62"/>
      <c r="EQ763" s="62"/>
      <c r="ER763" s="62"/>
      <c r="ES763" s="62"/>
      <c r="ET763" s="62"/>
      <c r="EU763" s="62"/>
      <c r="EV763" s="62"/>
      <c r="EW763" s="62"/>
      <c r="EX763" s="62"/>
      <c r="EY763" s="62"/>
      <c r="EZ763" s="62"/>
      <c r="FA763" s="62"/>
      <c r="FB763" s="62"/>
      <c r="FC763" s="62"/>
      <c r="FD763" s="62"/>
      <c r="FE763" s="62"/>
      <c r="FF763" s="62"/>
      <c r="FG763" s="62"/>
      <c r="FH763" s="62"/>
      <c r="FI763" s="62"/>
      <c r="FJ763" s="62"/>
      <c r="FK763" s="62"/>
      <c r="FL763" s="76"/>
      <c r="FM763" s="76"/>
      <c r="FN763" s="76"/>
      <c r="FO763" s="76"/>
      <c r="FP763" s="76"/>
      <c r="FQ763" s="76"/>
      <c r="FR763" s="76"/>
      <c r="FS763" s="76"/>
      <c r="FT763" s="76"/>
      <c r="FU763" s="76"/>
      <c r="FV763" s="76"/>
      <c r="FW763" s="76"/>
      <c r="FX763" s="76"/>
      <c r="FY763" s="76"/>
      <c r="FZ763" s="76"/>
      <c r="GA763" s="76"/>
      <c r="GB763" s="76"/>
      <c r="GC763" s="62"/>
      <c r="GD763" s="62"/>
      <c r="GE763" s="62"/>
      <c r="GF763" s="62"/>
      <c r="GG763" s="62"/>
      <c r="GH763" s="62"/>
      <c r="GI763" s="62"/>
      <c r="GJ763" s="62"/>
      <c r="GK763" s="62"/>
      <c r="GL763" s="62"/>
      <c r="GM763" s="62"/>
      <c r="GN763" s="62"/>
      <c r="GO763" s="62"/>
      <c r="GP763" s="62"/>
      <c r="GQ763" s="62"/>
      <c r="GR763" s="62"/>
      <c r="GS763" s="62"/>
      <c r="GT763" s="62"/>
      <c r="GU763" s="62"/>
      <c r="GV763" s="62"/>
      <c r="GW763" s="62"/>
      <c r="GX763" s="62"/>
      <c r="GY763" s="62"/>
      <c r="GZ763" s="62"/>
      <c r="HA763" s="62"/>
      <c r="HB763" s="62"/>
      <c r="HC763" s="62"/>
      <c r="HD763" s="62"/>
      <c r="HE763" s="62"/>
      <c r="HF763" s="62"/>
      <c r="HG763" s="62"/>
      <c r="HH763" s="62"/>
      <c r="HI763" s="62"/>
      <c r="HJ763" s="62"/>
      <c r="HK763" s="62"/>
      <c r="HL763" s="62"/>
      <c r="HM763" s="62"/>
      <c r="HN763" s="62"/>
      <c r="HO763" s="62"/>
      <c r="HP763" s="62"/>
      <c r="HQ763" s="62"/>
      <c r="HR763" s="62"/>
    </row>
    <row r="764" spans="45:226">
      <c r="AS764" s="62"/>
      <c r="AT764" s="62"/>
      <c r="AU764" s="62"/>
      <c r="AV764" s="62"/>
      <c r="AW764" s="62"/>
      <c r="AX764" s="62"/>
      <c r="AY764" s="62"/>
      <c r="AZ764" s="62"/>
      <c r="BA764" s="62"/>
      <c r="BB764" s="62"/>
      <c r="BC764" s="62"/>
      <c r="BD764" s="62"/>
      <c r="BE764" s="62"/>
      <c r="BF764" s="62"/>
      <c r="BG764" s="62"/>
      <c r="BH764" s="62"/>
      <c r="BI764" s="62"/>
      <c r="BJ764" s="62"/>
      <c r="BK764" s="62"/>
      <c r="BL764" s="62"/>
      <c r="BM764" s="62"/>
      <c r="BN764" s="62"/>
      <c r="BO764" s="62"/>
      <c r="BP764" s="62"/>
      <c r="BQ764" s="62"/>
      <c r="BR764" s="62"/>
      <c r="BS764" s="62"/>
      <c r="BT764" s="62"/>
      <c r="BU764" s="62"/>
      <c r="BV764" s="62"/>
      <c r="BW764" s="62"/>
      <c r="BX764" s="62"/>
      <c r="BY764" s="62"/>
      <c r="BZ764" s="62"/>
      <c r="CA764" s="62"/>
      <c r="CB764" s="62"/>
      <c r="CC764" s="62"/>
      <c r="CD764" s="62"/>
      <c r="CE764" s="62"/>
      <c r="CF764" s="62"/>
      <c r="CG764" s="62"/>
      <c r="CH764" s="62"/>
      <c r="CI764" s="62"/>
      <c r="CJ764" s="62"/>
      <c r="CK764" s="62"/>
      <c r="CL764" s="62"/>
      <c r="CM764" s="62"/>
      <c r="CN764" s="62"/>
      <c r="CO764" s="62"/>
      <c r="CP764" s="62"/>
      <c r="CQ764" s="62"/>
      <c r="CR764" s="62"/>
      <c r="CS764" s="62"/>
      <c r="CT764" s="62"/>
      <c r="CU764" s="62"/>
      <c r="CV764" s="62"/>
      <c r="CW764" s="62"/>
      <c r="CX764" s="62"/>
      <c r="CY764" s="62"/>
      <c r="CZ764" s="62"/>
      <c r="DA764" s="62"/>
      <c r="DB764" s="62"/>
      <c r="DC764" s="62"/>
      <c r="DD764" s="62"/>
      <c r="DE764" s="62"/>
      <c r="DF764" s="62"/>
      <c r="DG764" s="62"/>
      <c r="DH764" s="62"/>
      <c r="DI764" s="62"/>
      <c r="DJ764" s="62"/>
      <c r="DK764" s="62"/>
      <c r="DL764" s="62"/>
      <c r="DM764" s="62"/>
      <c r="DN764" s="62"/>
      <c r="DO764" s="62"/>
      <c r="DP764" s="62"/>
      <c r="DQ764" s="62"/>
      <c r="DR764" s="62"/>
      <c r="DS764" s="62"/>
      <c r="DT764" s="62"/>
      <c r="DU764" s="62"/>
      <c r="DV764" s="62"/>
      <c r="DW764" s="62"/>
      <c r="DX764" s="62"/>
      <c r="DY764" s="62"/>
      <c r="DZ764" s="62"/>
      <c r="EA764" s="62"/>
      <c r="EB764" s="62"/>
      <c r="EC764" s="62"/>
      <c r="ED764" s="62"/>
      <c r="EE764" s="62"/>
      <c r="EF764" s="62"/>
      <c r="EG764" s="62"/>
      <c r="EH764" s="62"/>
      <c r="EI764" s="62"/>
      <c r="EJ764" s="62"/>
      <c r="EK764" s="62">
        <v>0</v>
      </c>
      <c r="EL764" s="62">
        <v>0</v>
      </c>
      <c r="EM764" s="62">
        <v>0</v>
      </c>
      <c r="EN764" s="62">
        <v>0</v>
      </c>
      <c r="EO764" s="62">
        <v>0</v>
      </c>
      <c r="EP764" s="62"/>
      <c r="EQ764" s="62"/>
      <c r="ER764" s="62"/>
      <c r="ES764" s="62"/>
      <c r="ET764" s="62"/>
      <c r="EU764" s="62"/>
      <c r="EV764" s="62"/>
      <c r="EW764" s="62"/>
      <c r="EX764" s="62"/>
      <c r="EY764" s="62"/>
      <c r="EZ764" s="62"/>
      <c r="FA764" s="62"/>
      <c r="FB764" s="62"/>
      <c r="FC764" s="62"/>
      <c r="FD764" s="62"/>
      <c r="FE764" s="62"/>
      <c r="FF764" s="62"/>
      <c r="FG764" s="62"/>
      <c r="FH764" s="62"/>
      <c r="FI764" s="62"/>
      <c r="FJ764" s="62"/>
      <c r="FK764" s="62"/>
      <c r="FL764" s="76"/>
      <c r="FM764" s="76"/>
      <c r="FN764" s="76"/>
      <c r="FO764" s="76"/>
      <c r="FP764" s="76"/>
      <c r="FQ764" s="76"/>
      <c r="FR764" s="76"/>
      <c r="FS764" s="76"/>
      <c r="FT764" s="76"/>
      <c r="FU764" s="76"/>
      <c r="FV764" s="76"/>
      <c r="FW764" s="76"/>
      <c r="FX764" s="76"/>
      <c r="FY764" s="76"/>
      <c r="FZ764" s="76"/>
      <c r="GA764" s="76"/>
      <c r="GB764" s="76"/>
      <c r="GC764" s="62"/>
      <c r="GD764" s="62"/>
      <c r="GE764" s="62"/>
      <c r="GF764" s="62"/>
      <c r="GG764" s="62"/>
      <c r="GH764" s="62"/>
      <c r="GI764" s="62"/>
      <c r="GJ764" s="62"/>
      <c r="GK764" s="62"/>
      <c r="GL764" s="62"/>
      <c r="GM764" s="62"/>
      <c r="GN764" s="62"/>
      <c r="GO764" s="62"/>
      <c r="GP764" s="62"/>
      <c r="GQ764" s="62"/>
      <c r="GR764" s="62"/>
      <c r="GS764" s="62"/>
      <c r="GT764" s="62"/>
      <c r="GU764" s="62"/>
      <c r="GV764" s="62"/>
      <c r="GW764" s="62"/>
      <c r="GX764" s="62"/>
      <c r="GY764" s="62"/>
      <c r="GZ764" s="62"/>
      <c r="HA764" s="62"/>
      <c r="HB764" s="62"/>
      <c r="HC764" s="62"/>
      <c r="HD764" s="62"/>
      <c r="HE764" s="62"/>
      <c r="HF764" s="62"/>
      <c r="HG764" s="62"/>
      <c r="HH764" s="62"/>
      <c r="HI764" s="62"/>
      <c r="HJ764" s="62"/>
      <c r="HK764" s="62"/>
      <c r="HL764" s="62"/>
      <c r="HM764" s="62"/>
      <c r="HN764" s="62"/>
      <c r="HO764" s="62"/>
      <c r="HP764" s="62"/>
      <c r="HQ764" s="62"/>
      <c r="HR764" s="62"/>
    </row>
    <row r="765" spans="45:226">
      <c r="AS765" s="62"/>
      <c r="AT765" s="62"/>
      <c r="AU765" s="62"/>
      <c r="AV765" s="62"/>
      <c r="AW765" s="62"/>
      <c r="AX765" s="62"/>
      <c r="AY765" s="62"/>
      <c r="AZ765" s="62"/>
      <c r="BA765" s="62"/>
      <c r="BB765" s="62"/>
      <c r="BC765" s="62"/>
      <c r="BD765" s="62"/>
      <c r="BE765" s="62"/>
      <c r="BF765" s="62"/>
      <c r="BG765" s="62"/>
      <c r="BH765" s="62"/>
      <c r="BI765" s="62"/>
      <c r="BJ765" s="62"/>
      <c r="BK765" s="62"/>
      <c r="BL765" s="62"/>
      <c r="BM765" s="62"/>
      <c r="BN765" s="62"/>
      <c r="BO765" s="62"/>
      <c r="BP765" s="62"/>
      <c r="BQ765" s="62"/>
      <c r="BR765" s="62"/>
      <c r="BS765" s="62"/>
      <c r="BT765" s="62"/>
      <c r="BU765" s="62"/>
      <c r="BV765" s="62"/>
      <c r="BW765" s="62"/>
      <c r="BX765" s="62"/>
      <c r="BY765" s="62"/>
      <c r="BZ765" s="62"/>
      <c r="CA765" s="62"/>
      <c r="CB765" s="62"/>
      <c r="CC765" s="62"/>
      <c r="CD765" s="62"/>
      <c r="CE765" s="62"/>
      <c r="CF765" s="62"/>
      <c r="CG765" s="62"/>
      <c r="CH765" s="62"/>
      <c r="CI765" s="62"/>
      <c r="CJ765" s="62"/>
      <c r="CK765" s="62"/>
      <c r="CL765" s="62"/>
      <c r="CM765" s="62"/>
      <c r="CN765" s="62"/>
      <c r="CO765" s="62"/>
      <c r="CP765" s="62"/>
      <c r="CQ765" s="62"/>
      <c r="CR765" s="62"/>
      <c r="CS765" s="62"/>
      <c r="CT765" s="62"/>
      <c r="CU765" s="62"/>
      <c r="CV765" s="62"/>
      <c r="CW765" s="62"/>
      <c r="CX765" s="62"/>
      <c r="CY765" s="62"/>
      <c r="CZ765" s="62"/>
      <c r="DA765" s="62"/>
      <c r="DB765" s="62"/>
      <c r="DC765" s="62"/>
      <c r="DD765" s="62"/>
      <c r="DE765" s="62"/>
      <c r="DF765" s="62"/>
      <c r="DG765" s="62"/>
      <c r="DH765" s="62"/>
      <c r="DI765" s="62"/>
      <c r="DJ765" s="62"/>
      <c r="DK765" s="62"/>
      <c r="DL765" s="62"/>
      <c r="DM765" s="62"/>
      <c r="DN765" s="62"/>
      <c r="DO765" s="62"/>
      <c r="DP765" s="62"/>
      <c r="DQ765" s="62"/>
      <c r="DR765" s="62"/>
      <c r="DS765" s="62"/>
      <c r="DT765" s="62"/>
      <c r="DU765" s="62"/>
      <c r="DV765" s="62"/>
      <c r="DW765" s="62"/>
      <c r="DX765" s="62"/>
      <c r="DY765" s="62"/>
      <c r="DZ765" s="62"/>
      <c r="EA765" s="62"/>
      <c r="EB765" s="62"/>
      <c r="EC765" s="62"/>
      <c r="ED765" s="62"/>
      <c r="EE765" s="62"/>
      <c r="EF765" s="62"/>
      <c r="EG765" s="62"/>
      <c r="EH765" s="62"/>
      <c r="EI765" s="62"/>
      <c r="EJ765" s="62"/>
      <c r="EK765" s="62">
        <v>0</v>
      </c>
      <c r="EL765" s="62">
        <v>0</v>
      </c>
      <c r="EM765" s="62">
        <v>0</v>
      </c>
      <c r="EN765" s="62">
        <v>0</v>
      </c>
      <c r="EO765" s="62">
        <v>0</v>
      </c>
      <c r="EP765" s="62"/>
      <c r="EQ765" s="62"/>
      <c r="ER765" s="62"/>
      <c r="ES765" s="62"/>
      <c r="ET765" s="62"/>
      <c r="EU765" s="62"/>
      <c r="EV765" s="62"/>
      <c r="EW765" s="62"/>
      <c r="EX765" s="62"/>
      <c r="EY765" s="62"/>
      <c r="EZ765" s="62"/>
      <c r="FA765" s="62"/>
      <c r="FB765" s="62"/>
      <c r="FC765" s="62"/>
      <c r="FD765" s="62"/>
      <c r="FE765" s="62"/>
      <c r="FF765" s="62"/>
      <c r="FG765" s="62"/>
      <c r="FH765" s="62"/>
      <c r="FI765" s="62"/>
      <c r="FJ765" s="62"/>
      <c r="FK765" s="62"/>
      <c r="FL765" s="76"/>
      <c r="FM765" s="76"/>
      <c r="FN765" s="76"/>
      <c r="FO765" s="76"/>
      <c r="FP765" s="76"/>
      <c r="FQ765" s="76"/>
      <c r="FR765" s="76"/>
      <c r="FS765" s="76"/>
      <c r="FT765" s="76"/>
      <c r="FU765" s="76"/>
      <c r="FV765" s="76"/>
      <c r="FW765" s="76"/>
      <c r="FX765" s="76"/>
      <c r="FY765" s="76"/>
      <c r="FZ765" s="76"/>
      <c r="GA765" s="76"/>
      <c r="GB765" s="76"/>
      <c r="GC765" s="62"/>
      <c r="GD765" s="62"/>
      <c r="GE765" s="62"/>
      <c r="GF765" s="62"/>
      <c r="GG765" s="62"/>
      <c r="GH765" s="62"/>
      <c r="GI765" s="62"/>
      <c r="GJ765" s="62"/>
      <c r="GK765" s="62"/>
      <c r="GL765" s="62"/>
      <c r="GM765" s="62"/>
      <c r="GN765" s="62"/>
      <c r="GO765" s="62"/>
      <c r="GP765" s="62"/>
      <c r="GQ765" s="62"/>
      <c r="GR765" s="62"/>
      <c r="GS765" s="62"/>
      <c r="GT765" s="62"/>
      <c r="GU765" s="62"/>
      <c r="GV765" s="62"/>
      <c r="GW765" s="62"/>
      <c r="GX765" s="62"/>
      <c r="GY765" s="62"/>
      <c r="GZ765" s="62"/>
      <c r="HA765" s="62"/>
      <c r="HB765" s="62"/>
      <c r="HC765" s="62"/>
      <c r="HD765" s="62"/>
      <c r="HE765" s="62"/>
      <c r="HF765" s="62"/>
      <c r="HG765" s="62"/>
      <c r="HH765" s="62"/>
      <c r="HI765" s="62"/>
      <c r="HJ765" s="62"/>
      <c r="HK765" s="62"/>
      <c r="HL765" s="62"/>
      <c r="HM765" s="62"/>
      <c r="HN765" s="62"/>
      <c r="HO765" s="62"/>
      <c r="HP765" s="62"/>
      <c r="HQ765" s="62"/>
      <c r="HR765" s="62"/>
    </row>
    <row r="766" spans="45:226">
      <c r="AS766" s="62"/>
      <c r="AT766" s="62"/>
      <c r="AU766" s="62"/>
      <c r="AV766" s="62"/>
      <c r="AW766" s="62"/>
      <c r="AX766" s="62"/>
      <c r="AY766" s="62"/>
      <c r="AZ766" s="62"/>
      <c r="BA766" s="62"/>
      <c r="BB766" s="62"/>
      <c r="BC766" s="62"/>
      <c r="BD766" s="62"/>
      <c r="BE766" s="62"/>
      <c r="BF766" s="62"/>
      <c r="BG766" s="62"/>
      <c r="BH766" s="62"/>
      <c r="BI766" s="62"/>
      <c r="BJ766" s="62"/>
      <c r="BK766" s="62"/>
      <c r="BL766" s="62"/>
      <c r="BM766" s="62"/>
      <c r="BN766" s="62"/>
      <c r="BO766" s="62"/>
      <c r="BP766" s="62"/>
      <c r="BQ766" s="62"/>
      <c r="BR766" s="62"/>
      <c r="BS766" s="62"/>
      <c r="BT766" s="62"/>
      <c r="BU766" s="62"/>
      <c r="BV766" s="62"/>
      <c r="BW766" s="62"/>
      <c r="BX766" s="62"/>
      <c r="BY766" s="62"/>
      <c r="BZ766" s="62"/>
      <c r="CA766" s="62"/>
      <c r="CB766" s="62"/>
      <c r="CC766" s="62"/>
      <c r="CD766" s="62"/>
      <c r="CE766" s="62"/>
      <c r="CF766" s="62"/>
      <c r="CG766" s="62"/>
      <c r="CH766" s="62"/>
      <c r="CI766" s="62"/>
      <c r="CJ766" s="62"/>
      <c r="CK766" s="62"/>
      <c r="CL766" s="62"/>
      <c r="CM766" s="62"/>
      <c r="CN766" s="62"/>
      <c r="CO766" s="62"/>
      <c r="CP766" s="62"/>
      <c r="CQ766" s="62"/>
      <c r="CR766" s="62"/>
      <c r="CS766" s="62"/>
      <c r="CT766" s="62"/>
      <c r="CU766" s="62"/>
      <c r="CV766" s="62"/>
      <c r="CW766" s="62"/>
      <c r="CX766" s="62"/>
      <c r="CY766" s="62"/>
      <c r="CZ766" s="62"/>
      <c r="DA766" s="62"/>
      <c r="DB766" s="62"/>
      <c r="DC766" s="62"/>
      <c r="DD766" s="62"/>
      <c r="DE766" s="62"/>
      <c r="DF766" s="62"/>
      <c r="DG766" s="62"/>
      <c r="DH766" s="62"/>
      <c r="DI766" s="62"/>
      <c r="DJ766" s="62"/>
      <c r="DK766" s="62"/>
      <c r="DL766" s="62"/>
      <c r="DM766" s="62"/>
      <c r="DN766" s="62"/>
      <c r="DO766" s="62"/>
      <c r="DP766" s="62"/>
      <c r="DQ766" s="62"/>
      <c r="DR766" s="62"/>
      <c r="DS766" s="62"/>
      <c r="DT766" s="62"/>
      <c r="DU766" s="62"/>
      <c r="DV766" s="62"/>
      <c r="DW766" s="62"/>
      <c r="DX766" s="62"/>
      <c r="DY766" s="62"/>
      <c r="DZ766" s="62"/>
      <c r="EA766" s="62"/>
      <c r="EB766" s="62"/>
      <c r="EC766" s="62"/>
      <c r="ED766" s="62"/>
      <c r="EE766" s="62"/>
      <c r="EF766" s="62"/>
      <c r="EG766" s="62"/>
      <c r="EH766" s="62"/>
      <c r="EI766" s="62"/>
      <c r="EJ766" s="62"/>
      <c r="EK766" s="62">
        <v>0</v>
      </c>
      <c r="EL766" s="62">
        <v>0</v>
      </c>
      <c r="EM766" s="62">
        <v>0</v>
      </c>
      <c r="EN766" s="62">
        <v>0</v>
      </c>
      <c r="EO766" s="62">
        <v>0</v>
      </c>
      <c r="EP766" s="62"/>
      <c r="EQ766" s="62"/>
      <c r="ER766" s="62"/>
      <c r="ES766" s="62"/>
      <c r="ET766" s="62"/>
      <c r="EU766" s="62"/>
      <c r="EV766" s="62"/>
      <c r="EW766" s="62"/>
      <c r="EX766" s="62"/>
      <c r="EY766" s="62"/>
      <c r="EZ766" s="62"/>
      <c r="FA766" s="62"/>
      <c r="FB766" s="62"/>
      <c r="FC766" s="62"/>
      <c r="FD766" s="62"/>
      <c r="FE766" s="62"/>
      <c r="FF766" s="62"/>
      <c r="FG766" s="62"/>
      <c r="FH766" s="62"/>
      <c r="FI766" s="62"/>
      <c r="FJ766" s="62"/>
      <c r="FK766" s="62"/>
      <c r="FL766" s="76"/>
      <c r="FM766" s="76"/>
      <c r="FN766" s="76"/>
      <c r="FO766" s="76"/>
      <c r="FP766" s="76"/>
      <c r="FQ766" s="76"/>
      <c r="FR766" s="76"/>
      <c r="FS766" s="76"/>
      <c r="FT766" s="76"/>
      <c r="FU766" s="76"/>
      <c r="FV766" s="76"/>
      <c r="FW766" s="76"/>
      <c r="FX766" s="76"/>
      <c r="FY766" s="76"/>
      <c r="FZ766" s="76"/>
      <c r="GA766" s="76"/>
      <c r="GB766" s="76"/>
      <c r="GC766" s="62"/>
      <c r="GD766" s="62"/>
      <c r="GE766" s="62"/>
      <c r="GF766" s="62"/>
      <c r="GG766" s="62"/>
      <c r="GH766" s="62"/>
      <c r="GI766" s="62"/>
      <c r="GJ766" s="62"/>
      <c r="GK766" s="62"/>
      <c r="GL766" s="62"/>
      <c r="GM766" s="62"/>
      <c r="GN766" s="62"/>
      <c r="GO766" s="62"/>
      <c r="GP766" s="62"/>
      <c r="GQ766" s="62"/>
      <c r="GR766" s="62"/>
      <c r="GS766" s="62"/>
      <c r="GT766" s="62"/>
      <c r="GU766" s="62"/>
      <c r="GV766" s="62"/>
      <c r="GW766" s="62"/>
      <c r="GX766" s="62"/>
      <c r="GY766" s="62"/>
      <c r="GZ766" s="62"/>
      <c r="HA766" s="62"/>
      <c r="HB766" s="62"/>
      <c r="HC766" s="62"/>
      <c r="HD766" s="62"/>
      <c r="HE766" s="62"/>
      <c r="HF766" s="62"/>
      <c r="HG766" s="62"/>
      <c r="HH766" s="62"/>
      <c r="HI766" s="62"/>
      <c r="HJ766" s="62"/>
      <c r="HK766" s="62"/>
      <c r="HL766" s="62"/>
      <c r="HM766" s="62"/>
      <c r="HN766" s="62"/>
      <c r="HO766" s="62"/>
      <c r="HP766" s="62"/>
      <c r="HQ766" s="62"/>
      <c r="HR766" s="62"/>
    </row>
    <row r="767" spans="45:226">
      <c r="AS767" s="62"/>
      <c r="AT767" s="62"/>
      <c r="AU767" s="62"/>
      <c r="AV767" s="62"/>
      <c r="AW767" s="62"/>
      <c r="AX767" s="62"/>
      <c r="AY767" s="62"/>
      <c r="AZ767" s="62"/>
      <c r="BA767" s="62"/>
      <c r="BB767" s="62"/>
      <c r="BC767" s="62"/>
      <c r="BD767" s="62"/>
      <c r="BE767" s="62"/>
      <c r="BF767" s="62"/>
      <c r="BG767" s="62"/>
      <c r="BH767" s="62"/>
      <c r="BI767" s="62"/>
      <c r="BJ767" s="62"/>
      <c r="BK767" s="62"/>
      <c r="BL767" s="62"/>
      <c r="BM767" s="62"/>
      <c r="BN767" s="62"/>
      <c r="BO767" s="62"/>
      <c r="BP767" s="62"/>
      <c r="BQ767" s="62"/>
      <c r="BR767" s="62"/>
      <c r="BS767" s="62"/>
      <c r="BT767" s="62"/>
      <c r="BU767" s="62"/>
      <c r="BV767" s="62"/>
      <c r="BW767" s="62"/>
      <c r="BX767" s="62"/>
      <c r="BY767" s="62"/>
      <c r="BZ767" s="62"/>
      <c r="CA767" s="62"/>
      <c r="CB767" s="62"/>
      <c r="CC767" s="62"/>
      <c r="CD767" s="62"/>
      <c r="CE767" s="62"/>
      <c r="CF767" s="62"/>
      <c r="CG767" s="62"/>
      <c r="CH767" s="62"/>
      <c r="CI767" s="62"/>
      <c r="CJ767" s="62"/>
      <c r="CK767" s="62"/>
      <c r="CL767" s="62"/>
      <c r="CM767" s="62"/>
      <c r="CN767" s="62"/>
      <c r="CO767" s="62"/>
      <c r="CP767" s="62"/>
      <c r="CQ767" s="62"/>
      <c r="CR767" s="62"/>
      <c r="CS767" s="62"/>
      <c r="CT767" s="62"/>
      <c r="CU767" s="62"/>
      <c r="CV767" s="62"/>
      <c r="CW767" s="62"/>
      <c r="CX767" s="62"/>
      <c r="CY767" s="62"/>
      <c r="CZ767" s="62"/>
      <c r="DA767" s="62"/>
      <c r="DB767" s="62"/>
      <c r="DC767" s="62"/>
      <c r="DD767" s="62"/>
      <c r="DE767" s="62"/>
      <c r="DF767" s="62"/>
      <c r="DG767" s="62"/>
      <c r="DH767" s="62"/>
      <c r="DI767" s="62"/>
      <c r="DJ767" s="62"/>
      <c r="DK767" s="62"/>
      <c r="DL767" s="62"/>
      <c r="DM767" s="62"/>
      <c r="DN767" s="62"/>
      <c r="DO767" s="62"/>
      <c r="DP767" s="62"/>
      <c r="DQ767" s="62"/>
      <c r="DR767" s="62"/>
      <c r="DS767" s="62"/>
      <c r="DT767" s="62"/>
      <c r="DU767" s="62"/>
      <c r="DV767" s="62"/>
      <c r="DW767" s="62"/>
      <c r="DX767" s="62"/>
      <c r="DY767" s="62"/>
      <c r="DZ767" s="62"/>
      <c r="EA767" s="62"/>
      <c r="EB767" s="62"/>
      <c r="EC767" s="62"/>
      <c r="ED767" s="62"/>
      <c r="EE767" s="62"/>
      <c r="EF767" s="62"/>
      <c r="EG767" s="62"/>
      <c r="EH767" s="62"/>
      <c r="EI767" s="62"/>
      <c r="EJ767" s="62"/>
      <c r="EK767" s="62">
        <v>0</v>
      </c>
      <c r="EL767" s="62">
        <v>0</v>
      </c>
      <c r="EM767" s="62">
        <v>0</v>
      </c>
      <c r="EN767" s="62">
        <v>0</v>
      </c>
      <c r="EO767" s="62">
        <v>0</v>
      </c>
      <c r="EP767" s="62"/>
      <c r="EQ767" s="62"/>
      <c r="ER767" s="62"/>
      <c r="ES767" s="62"/>
      <c r="ET767" s="62"/>
      <c r="EU767" s="62"/>
      <c r="EV767" s="62"/>
      <c r="EW767" s="62"/>
      <c r="EX767" s="62"/>
      <c r="EY767" s="62"/>
      <c r="EZ767" s="62"/>
      <c r="FA767" s="62"/>
      <c r="FB767" s="62"/>
      <c r="FC767" s="62"/>
      <c r="FD767" s="62"/>
      <c r="FE767" s="62"/>
      <c r="FF767" s="62"/>
      <c r="FG767" s="62"/>
      <c r="FH767" s="62"/>
      <c r="FI767" s="62"/>
      <c r="FJ767" s="62"/>
      <c r="FK767" s="62"/>
      <c r="FL767" s="76"/>
      <c r="FM767" s="76"/>
      <c r="FN767" s="76"/>
      <c r="FO767" s="76"/>
      <c r="FP767" s="76"/>
      <c r="FQ767" s="76"/>
      <c r="FR767" s="76"/>
      <c r="FS767" s="76"/>
      <c r="FT767" s="76"/>
      <c r="FU767" s="76"/>
      <c r="FV767" s="76"/>
      <c r="FW767" s="76"/>
      <c r="FX767" s="76"/>
      <c r="FY767" s="76"/>
      <c r="FZ767" s="76"/>
      <c r="GA767" s="76"/>
      <c r="GB767" s="76"/>
      <c r="GC767" s="62"/>
      <c r="GD767" s="62"/>
      <c r="GE767" s="62"/>
      <c r="GF767" s="62"/>
      <c r="GG767" s="62"/>
      <c r="GH767" s="62"/>
      <c r="GI767" s="62"/>
      <c r="GJ767" s="62"/>
      <c r="GK767" s="62"/>
      <c r="GL767" s="62"/>
      <c r="GM767" s="62"/>
      <c r="GN767" s="62"/>
      <c r="GO767" s="62"/>
      <c r="GP767" s="62"/>
      <c r="GQ767" s="62"/>
      <c r="GR767" s="62"/>
      <c r="GS767" s="62"/>
      <c r="GT767" s="62"/>
      <c r="GU767" s="62"/>
      <c r="GV767" s="62"/>
      <c r="GW767" s="62"/>
      <c r="GX767" s="62"/>
      <c r="GY767" s="62"/>
      <c r="GZ767" s="62"/>
      <c r="HA767" s="62"/>
      <c r="HB767" s="62"/>
      <c r="HC767" s="62"/>
      <c r="HD767" s="62"/>
      <c r="HE767" s="62"/>
      <c r="HF767" s="62"/>
      <c r="HG767" s="62"/>
      <c r="HH767" s="62"/>
      <c r="HI767" s="62"/>
      <c r="HJ767" s="62"/>
      <c r="HK767" s="62"/>
      <c r="HL767" s="62"/>
      <c r="HM767" s="62"/>
      <c r="HN767" s="62"/>
      <c r="HO767" s="62"/>
      <c r="HP767" s="62"/>
      <c r="HQ767" s="62"/>
      <c r="HR767" s="62"/>
    </row>
    <row r="768" spans="45:226">
      <c r="AS768" s="62"/>
      <c r="AT768" s="62"/>
      <c r="AU768" s="62"/>
      <c r="AV768" s="62"/>
      <c r="AW768" s="62"/>
      <c r="AX768" s="62"/>
      <c r="AY768" s="62"/>
      <c r="AZ768" s="62"/>
      <c r="BA768" s="62"/>
      <c r="BB768" s="62"/>
      <c r="BC768" s="62"/>
      <c r="BD768" s="62"/>
      <c r="BE768" s="62"/>
      <c r="BF768" s="62"/>
      <c r="BG768" s="62"/>
      <c r="BH768" s="62"/>
      <c r="BI768" s="62"/>
      <c r="BJ768" s="62"/>
      <c r="BK768" s="62"/>
      <c r="BL768" s="62"/>
      <c r="BM768" s="62"/>
      <c r="BN768" s="62"/>
      <c r="BO768" s="62"/>
      <c r="BP768" s="62"/>
      <c r="BQ768" s="62"/>
      <c r="BR768" s="62"/>
      <c r="BS768" s="62"/>
      <c r="BT768" s="62"/>
      <c r="BU768" s="62"/>
      <c r="BV768" s="62"/>
      <c r="BW768" s="62"/>
      <c r="BX768" s="62"/>
      <c r="BY768" s="62"/>
      <c r="BZ768" s="62"/>
      <c r="CA768" s="62"/>
      <c r="CB768" s="62"/>
      <c r="CC768" s="62"/>
      <c r="CD768" s="62"/>
      <c r="CE768" s="62"/>
      <c r="CF768" s="62"/>
      <c r="CG768" s="62"/>
      <c r="CH768" s="62"/>
      <c r="CI768" s="62"/>
      <c r="CJ768" s="62"/>
      <c r="CK768" s="62"/>
      <c r="CL768" s="62"/>
      <c r="CM768" s="62"/>
      <c r="CN768" s="62"/>
      <c r="CO768" s="62"/>
      <c r="CP768" s="62"/>
      <c r="CQ768" s="62"/>
      <c r="CR768" s="62"/>
      <c r="CS768" s="62"/>
      <c r="CT768" s="62"/>
      <c r="CU768" s="62"/>
      <c r="CV768" s="62"/>
      <c r="CW768" s="62"/>
      <c r="CX768" s="62"/>
      <c r="CY768" s="62"/>
      <c r="CZ768" s="62"/>
      <c r="DA768" s="62"/>
      <c r="DB768" s="62"/>
      <c r="DC768" s="62"/>
      <c r="DD768" s="62"/>
      <c r="DE768" s="62"/>
      <c r="DF768" s="62"/>
      <c r="DG768" s="62"/>
      <c r="DH768" s="62"/>
      <c r="DI768" s="62"/>
      <c r="DJ768" s="62"/>
      <c r="DK768" s="62"/>
      <c r="DL768" s="62"/>
      <c r="DM768" s="62"/>
      <c r="DN768" s="62"/>
      <c r="DO768" s="62"/>
      <c r="DP768" s="62"/>
      <c r="DQ768" s="62"/>
      <c r="DR768" s="62"/>
      <c r="DS768" s="62"/>
      <c r="DT768" s="62"/>
      <c r="DU768" s="62"/>
      <c r="DV768" s="62"/>
      <c r="DW768" s="62"/>
      <c r="DX768" s="62"/>
      <c r="DY768" s="62"/>
      <c r="DZ768" s="62"/>
      <c r="EA768" s="62"/>
      <c r="EB768" s="62"/>
      <c r="EC768" s="62"/>
      <c r="ED768" s="62"/>
      <c r="EE768" s="62"/>
      <c r="EF768" s="62"/>
      <c r="EG768" s="62"/>
      <c r="EH768" s="62"/>
      <c r="EI768" s="62"/>
      <c r="EJ768" s="62"/>
      <c r="EK768" s="62">
        <v>0</v>
      </c>
      <c r="EL768" s="62">
        <v>0</v>
      </c>
      <c r="EM768" s="62">
        <v>0</v>
      </c>
      <c r="EN768" s="62">
        <v>0</v>
      </c>
      <c r="EO768" s="62">
        <v>0</v>
      </c>
      <c r="EP768" s="62"/>
      <c r="EQ768" s="62"/>
      <c r="ER768" s="62"/>
      <c r="ES768" s="62"/>
      <c r="ET768" s="62"/>
      <c r="EU768" s="62"/>
      <c r="EV768" s="62"/>
      <c r="EW768" s="62"/>
      <c r="EX768" s="62"/>
      <c r="EY768" s="62"/>
      <c r="EZ768" s="62"/>
      <c r="FA768" s="62"/>
      <c r="FB768" s="62"/>
      <c r="FC768" s="62"/>
      <c r="FD768" s="62"/>
      <c r="FE768" s="62"/>
      <c r="FF768" s="62"/>
      <c r="FG768" s="62"/>
      <c r="FH768" s="62"/>
      <c r="FI768" s="62"/>
      <c r="FJ768" s="62"/>
      <c r="FK768" s="62"/>
      <c r="FL768" s="76"/>
      <c r="FM768" s="76"/>
      <c r="FN768" s="76"/>
      <c r="FO768" s="76"/>
      <c r="FP768" s="76"/>
      <c r="FQ768" s="76"/>
      <c r="FR768" s="76"/>
      <c r="FS768" s="76"/>
      <c r="FT768" s="76"/>
      <c r="FU768" s="76"/>
      <c r="FV768" s="76"/>
      <c r="FW768" s="76"/>
      <c r="FX768" s="76"/>
      <c r="FY768" s="76"/>
      <c r="FZ768" s="76"/>
      <c r="GA768" s="76"/>
      <c r="GB768" s="76"/>
      <c r="GC768" s="62"/>
      <c r="GD768" s="62"/>
      <c r="GE768" s="62"/>
      <c r="GF768" s="62"/>
      <c r="GG768" s="62"/>
      <c r="GH768" s="62"/>
      <c r="GI768" s="62"/>
      <c r="GJ768" s="62"/>
      <c r="GK768" s="62"/>
      <c r="GL768" s="62"/>
      <c r="GM768" s="62"/>
      <c r="GN768" s="62"/>
      <c r="GO768" s="62"/>
      <c r="GP768" s="62"/>
      <c r="GQ768" s="62"/>
      <c r="GR768" s="62"/>
      <c r="GS768" s="62"/>
      <c r="GT768" s="62"/>
      <c r="GU768" s="62"/>
      <c r="GV768" s="62"/>
      <c r="GW768" s="62"/>
      <c r="GX768" s="62"/>
      <c r="GY768" s="62"/>
      <c r="GZ768" s="62"/>
      <c r="HA768" s="62"/>
      <c r="HB768" s="62"/>
      <c r="HC768" s="62"/>
      <c r="HD768" s="62"/>
      <c r="HE768" s="62"/>
      <c r="HF768" s="62"/>
      <c r="HG768" s="62"/>
      <c r="HH768" s="62"/>
      <c r="HI768" s="62"/>
      <c r="HJ768" s="62"/>
      <c r="HK768" s="62"/>
      <c r="HL768" s="62"/>
      <c r="HM768" s="62"/>
      <c r="HN768" s="62"/>
      <c r="HO768" s="62"/>
      <c r="HP768" s="62"/>
      <c r="HQ768" s="62"/>
      <c r="HR768" s="62"/>
    </row>
    <row r="769" spans="45:226">
      <c r="AS769" s="62"/>
      <c r="AT769" s="62"/>
      <c r="AU769" s="62"/>
      <c r="AV769" s="62"/>
      <c r="AW769" s="62"/>
      <c r="AX769" s="62"/>
      <c r="AY769" s="62"/>
      <c r="AZ769" s="62"/>
      <c r="BA769" s="62"/>
      <c r="BB769" s="62"/>
      <c r="BC769" s="62"/>
      <c r="BD769" s="62"/>
      <c r="BE769" s="62"/>
      <c r="BF769" s="62"/>
      <c r="BG769" s="62"/>
      <c r="BH769" s="62"/>
      <c r="BI769" s="62"/>
      <c r="BJ769" s="62"/>
      <c r="BK769" s="62"/>
      <c r="BL769" s="62"/>
      <c r="BM769" s="62"/>
      <c r="BN769" s="62"/>
      <c r="BO769" s="62"/>
      <c r="BP769" s="62"/>
      <c r="BQ769" s="62"/>
      <c r="BR769" s="62"/>
      <c r="BS769" s="62"/>
      <c r="BT769" s="62"/>
      <c r="BU769" s="62"/>
      <c r="BV769" s="62"/>
      <c r="BW769" s="62"/>
      <c r="BX769" s="62"/>
      <c r="BY769" s="62"/>
      <c r="BZ769" s="62"/>
      <c r="CA769" s="62"/>
      <c r="CB769" s="62"/>
      <c r="CC769" s="62"/>
      <c r="CD769" s="62"/>
      <c r="CE769" s="62"/>
      <c r="CF769" s="62"/>
      <c r="CG769" s="62"/>
      <c r="CH769" s="62"/>
      <c r="CI769" s="62"/>
      <c r="CJ769" s="62"/>
      <c r="CK769" s="62"/>
      <c r="CL769" s="62"/>
      <c r="CM769" s="62"/>
      <c r="CN769" s="62"/>
      <c r="CO769" s="62"/>
      <c r="CP769" s="62"/>
      <c r="CQ769" s="62"/>
      <c r="CR769" s="62"/>
      <c r="CS769" s="62"/>
      <c r="CT769" s="62"/>
      <c r="CU769" s="62"/>
      <c r="CV769" s="62"/>
      <c r="CW769" s="62"/>
      <c r="CX769" s="62"/>
      <c r="CY769" s="62"/>
      <c r="CZ769" s="62"/>
      <c r="DA769" s="62"/>
      <c r="DB769" s="62"/>
      <c r="DC769" s="62"/>
      <c r="DD769" s="62"/>
      <c r="DE769" s="62"/>
      <c r="DF769" s="62"/>
      <c r="DG769" s="62"/>
      <c r="DH769" s="62"/>
      <c r="DI769" s="62"/>
      <c r="DJ769" s="62"/>
      <c r="DK769" s="62"/>
      <c r="DL769" s="62"/>
      <c r="DM769" s="62"/>
      <c r="DN769" s="62"/>
      <c r="DO769" s="62"/>
      <c r="DP769" s="62"/>
      <c r="DQ769" s="62"/>
      <c r="DR769" s="62"/>
      <c r="DS769" s="62"/>
      <c r="DT769" s="62"/>
      <c r="DU769" s="62"/>
      <c r="DV769" s="62"/>
      <c r="DW769" s="62"/>
      <c r="DX769" s="62"/>
      <c r="DY769" s="62"/>
      <c r="DZ769" s="62"/>
      <c r="EA769" s="62"/>
      <c r="EB769" s="62"/>
      <c r="EC769" s="62"/>
      <c r="ED769" s="62"/>
      <c r="EE769" s="62"/>
      <c r="EF769" s="62"/>
      <c r="EG769" s="62"/>
      <c r="EH769" s="62"/>
      <c r="EI769" s="62"/>
      <c r="EJ769" s="62"/>
      <c r="EK769" s="62">
        <v>0</v>
      </c>
      <c r="EL769" s="62">
        <v>0</v>
      </c>
      <c r="EM769" s="62">
        <v>0</v>
      </c>
      <c r="EN769" s="62">
        <v>0</v>
      </c>
      <c r="EO769" s="62">
        <v>0</v>
      </c>
      <c r="EP769" s="62"/>
      <c r="EQ769" s="62"/>
      <c r="ER769" s="62"/>
      <c r="ES769" s="62"/>
      <c r="ET769" s="62"/>
      <c r="EU769" s="62"/>
      <c r="EV769" s="62"/>
      <c r="EW769" s="62"/>
      <c r="EX769" s="62"/>
      <c r="EY769" s="62"/>
      <c r="EZ769" s="62"/>
      <c r="FA769" s="62"/>
      <c r="FB769" s="62"/>
      <c r="FC769" s="62"/>
      <c r="FD769" s="62"/>
      <c r="FE769" s="62"/>
      <c r="FF769" s="62"/>
      <c r="FG769" s="62"/>
      <c r="FH769" s="62"/>
      <c r="FI769" s="62"/>
      <c r="FJ769" s="62"/>
      <c r="FK769" s="62"/>
      <c r="FL769" s="76"/>
      <c r="FM769" s="76"/>
      <c r="FN769" s="76"/>
      <c r="FO769" s="76"/>
      <c r="FP769" s="76"/>
      <c r="FQ769" s="76"/>
      <c r="FR769" s="76"/>
      <c r="FS769" s="76"/>
      <c r="FT769" s="76"/>
      <c r="FU769" s="76"/>
      <c r="FV769" s="76"/>
      <c r="FW769" s="76"/>
      <c r="FX769" s="76"/>
      <c r="FY769" s="76"/>
      <c r="FZ769" s="76"/>
      <c r="GA769" s="76"/>
      <c r="GB769" s="76"/>
      <c r="GC769" s="62"/>
      <c r="GD769" s="62"/>
      <c r="GE769" s="62"/>
      <c r="GF769" s="62"/>
      <c r="GG769" s="62"/>
      <c r="GH769" s="62"/>
      <c r="GI769" s="62"/>
      <c r="GJ769" s="62"/>
      <c r="GK769" s="62"/>
      <c r="GL769" s="62"/>
      <c r="GM769" s="62"/>
      <c r="GN769" s="62"/>
      <c r="GO769" s="62"/>
      <c r="GP769" s="62"/>
      <c r="GQ769" s="62"/>
      <c r="GR769" s="62"/>
      <c r="GS769" s="62"/>
      <c r="GT769" s="62"/>
      <c r="GU769" s="62"/>
      <c r="GV769" s="62"/>
      <c r="GW769" s="62"/>
      <c r="GX769" s="62"/>
      <c r="GY769" s="62"/>
      <c r="GZ769" s="62"/>
      <c r="HA769" s="62"/>
      <c r="HB769" s="62"/>
      <c r="HC769" s="62"/>
      <c r="HD769" s="62"/>
      <c r="HE769" s="62"/>
      <c r="HF769" s="62"/>
      <c r="HG769" s="62"/>
      <c r="HH769" s="62"/>
      <c r="HI769" s="62"/>
      <c r="HJ769" s="62"/>
      <c r="HK769" s="62"/>
      <c r="HL769" s="62"/>
      <c r="HM769" s="62"/>
      <c r="HN769" s="62"/>
      <c r="HO769" s="62"/>
      <c r="HP769" s="62"/>
      <c r="HQ769" s="62"/>
      <c r="HR769" s="62"/>
    </row>
    <row r="770" spans="45:226">
      <c r="AS770" s="62"/>
      <c r="AT770" s="62"/>
      <c r="AU770" s="62"/>
      <c r="AV770" s="62"/>
      <c r="AW770" s="62"/>
      <c r="AX770" s="62"/>
      <c r="AY770" s="62"/>
      <c r="AZ770" s="62"/>
      <c r="BA770" s="62"/>
      <c r="BB770" s="62"/>
      <c r="BC770" s="62"/>
      <c r="BD770" s="62"/>
      <c r="BE770" s="62"/>
      <c r="BF770" s="62"/>
      <c r="BG770" s="62"/>
      <c r="BH770" s="62"/>
      <c r="BI770" s="62"/>
      <c r="BJ770" s="62"/>
      <c r="BK770" s="62"/>
      <c r="BL770" s="62"/>
      <c r="BM770" s="62"/>
      <c r="BN770" s="62"/>
      <c r="BO770" s="62"/>
      <c r="BP770" s="62"/>
      <c r="BQ770" s="62"/>
      <c r="BR770" s="62"/>
      <c r="BS770" s="62"/>
      <c r="BT770" s="62"/>
      <c r="BU770" s="62"/>
      <c r="BV770" s="62"/>
      <c r="BW770" s="62"/>
      <c r="BX770" s="62"/>
      <c r="BY770" s="62"/>
      <c r="BZ770" s="62"/>
      <c r="CA770" s="62"/>
      <c r="CB770" s="62"/>
      <c r="CC770" s="62"/>
      <c r="CD770" s="62"/>
      <c r="CE770" s="62"/>
      <c r="CF770" s="62"/>
      <c r="CG770" s="62"/>
      <c r="CH770" s="62"/>
      <c r="CI770" s="62"/>
      <c r="CJ770" s="62"/>
      <c r="CK770" s="62"/>
      <c r="CL770" s="62"/>
      <c r="CM770" s="62"/>
      <c r="CN770" s="62"/>
      <c r="CO770" s="62"/>
      <c r="CP770" s="62"/>
      <c r="CQ770" s="62"/>
      <c r="CR770" s="62"/>
      <c r="CS770" s="62"/>
      <c r="CT770" s="62"/>
      <c r="CU770" s="62"/>
      <c r="CV770" s="62"/>
      <c r="CW770" s="62"/>
      <c r="CX770" s="62"/>
      <c r="CY770" s="62"/>
      <c r="CZ770" s="62"/>
      <c r="DA770" s="62"/>
      <c r="DB770" s="62"/>
      <c r="DC770" s="62"/>
      <c r="DD770" s="62"/>
      <c r="DE770" s="62"/>
      <c r="DF770" s="62"/>
      <c r="DG770" s="62"/>
      <c r="DH770" s="62"/>
      <c r="DI770" s="62"/>
      <c r="DJ770" s="62"/>
      <c r="DK770" s="62"/>
      <c r="DL770" s="62"/>
      <c r="DM770" s="62"/>
      <c r="DN770" s="62"/>
      <c r="DO770" s="62"/>
      <c r="DP770" s="62"/>
      <c r="DQ770" s="62"/>
      <c r="DR770" s="62"/>
      <c r="DS770" s="62"/>
      <c r="DT770" s="62"/>
      <c r="DU770" s="62"/>
      <c r="DV770" s="62"/>
      <c r="DW770" s="62"/>
      <c r="DX770" s="62"/>
      <c r="DY770" s="62"/>
      <c r="DZ770" s="62"/>
      <c r="EA770" s="62"/>
      <c r="EB770" s="62"/>
      <c r="EC770" s="62"/>
      <c r="ED770" s="62"/>
      <c r="EE770" s="62"/>
      <c r="EF770" s="62"/>
      <c r="EG770" s="62"/>
      <c r="EH770" s="62"/>
      <c r="EI770" s="62"/>
      <c r="EJ770" s="62"/>
      <c r="EK770" s="62">
        <v>0</v>
      </c>
      <c r="EL770" s="62">
        <v>0</v>
      </c>
      <c r="EM770" s="62">
        <v>0</v>
      </c>
      <c r="EN770" s="62">
        <v>0</v>
      </c>
      <c r="EO770" s="62">
        <v>0</v>
      </c>
      <c r="EP770" s="62"/>
      <c r="EQ770" s="62"/>
      <c r="ER770" s="62"/>
      <c r="ES770" s="62"/>
      <c r="ET770" s="62"/>
      <c r="EU770" s="62"/>
      <c r="EV770" s="62"/>
      <c r="EW770" s="62"/>
      <c r="EX770" s="62"/>
      <c r="EY770" s="62"/>
      <c r="EZ770" s="62"/>
      <c r="FA770" s="62"/>
      <c r="FB770" s="62"/>
      <c r="FC770" s="62"/>
      <c r="FD770" s="62"/>
      <c r="FE770" s="62"/>
      <c r="FF770" s="62"/>
      <c r="FG770" s="62"/>
      <c r="FH770" s="62"/>
      <c r="FI770" s="62"/>
      <c r="FJ770" s="62"/>
      <c r="FK770" s="62"/>
      <c r="FL770" s="76"/>
      <c r="FM770" s="76"/>
      <c r="FN770" s="76"/>
      <c r="FO770" s="76"/>
      <c r="FP770" s="76"/>
      <c r="FQ770" s="76"/>
      <c r="FR770" s="76"/>
      <c r="FS770" s="76"/>
      <c r="FT770" s="76"/>
      <c r="FU770" s="76"/>
      <c r="FV770" s="76"/>
      <c r="FW770" s="76"/>
      <c r="FX770" s="76"/>
      <c r="FY770" s="76"/>
      <c r="FZ770" s="76"/>
      <c r="GA770" s="76"/>
      <c r="GB770" s="76"/>
      <c r="GC770" s="62"/>
      <c r="GD770" s="62"/>
      <c r="GE770" s="62"/>
      <c r="GF770" s="62"/>
      <c r="GG770" s="62"/>
      <c r="GH770" s="62"/>
      <c r="GI770" s="62"/>
      <c r="GJ770" s="62"/>
      <c r="GK770" s="62"/>
      <c r="GL770" s="62"/>
      <c r="GM770" s="62"/>
      <c r="GN770" s="62"/>
      <c r="GO770" s="62"/>
      <c r="GP770" s="62"/>
      <c r="GQ770" s="62"/>
      <c r="GR770" s="62"/>
      <c r="GS770" s="62"/>
      <c r="GT770" s="62"/>
      <c r="GU770" s="62"/>
      <c r="GV770" s="62"/>
      <c r="GW770" s="62"/>
      <c r="GX770" s="62"/>
      <c r="GY770" s="62"/>
      <c r="GZ770" s="62"/>
      <c r="HA770" s="62"/>
      <c r="HB770" s="62"/>
      <c r="HC770" s="62"/>
      <c r="HD770" s="62"/>
      <c r="HE770" s="62"/>
      <c r="HF770" s="62"/>
      <c r="HG770" s="62"/>
      <c r="HH770" s="62"/>
      <c r="HI770" s="62"/>
      <c r="HJ770" s="62"/>
      <c r="HK770" s="62"/>
      <c r="HL770" s="62"/>
      <c r="HM770" s="62"/>
      <c r="HN770" s="62"/>
      <c r="HO770" s="62"/>
      <c r="HP770" s="62"/>
      <c r="HQ770" s="62"/>
      <c r="HR770" s="62"/>
    </row>
    <row r="771" spans="45:226">
      <c r="AS771" s="62"/>
      <c r="AT771" s="62"/>
      <c r="AU771" s="62"/>
      <c r="AV771" s="62"/>
      <c r="AW771" s="62"/>
      <c r="AX771" s="62"/>
      <c r="AY771" s="62"/>
      <c r="AZ771" s="62"/>
      <c r="BA771" s="62"/>
      <c r="BB771" s="62"/>
      <c r="BC771" s="62"/>
      <c r="BD771" s="62"/>
      <c r="BE771" s="62"/>
      <c r="BF771" s="62"/>
      <c r="BG771" s="62"/>
      <c r="BH771" s="62"/>
      <c r="BI771" s="62"/>
      <c r="BJ771" s="62"/>
      <c r="BK771" s="62"/>
      <c r="BL771" s="62"/>
      <c r="BM771" s="62"/>
      <c r="BN771" s="62"/>
      <c r="BO771" s="62"/>
      <c r="BP771" s="62"/>
      <c r="BQ771" s="62"/>
      <c r="BR771" s="62"/>
      <c r="BS771" s="62"/>
      <c r="BT771" s="62"/>
      <c r="BU771" s="62"/>
      <c r="BV771" s="62"/>
      <c r="BW771" s="62"/>
      <c r="BX771" s="62"/>
      <c r="BY771" s="62"/>
      <c r="BZ771" s="62"/>
      <c r="CA771" s="62"/>
      <c r="CB771" s="62"/>
      <c r="CC771" s="62"/>
      <c r="CD771" s="62"/>
      <c r="CE771" s="62"/>
      <c r="CF771" s="62"/>
      <c r="CG771" s="62"/>
      <c r="CH771" s="62"/>
      <c r="CI771" s="62"/>
      <c r="CJ771" s="62"/>
      <c r="CK771" s="62"/>
      <c r="CL771" s="62"/>
      <c r="CM771" s="62"/>
      <c r="CN771" s="62"/>
      <c r="CO771" s="62"/>
      <c r="CP771" s="62"/>
      <c r="CQ771" s="62"/>
      <c r="CR771" s="62"/>
      <c r="CS771" s="62"/>
      <c r="CT771" s="62"/>
      <c r="CU771" s="62"/>
      <c r="CV771" s="62"/>
      <c r="CW771" s="62"/>
      <c r="CX771" s="62"/>
      <c r="CY771" s="62"/>
      <c r="CZ771" s="62"/>
      <c r="DA771" s="62"/>
      <c r="DB771" s="62"/>
      <c r="DC771" s="62"/>
      <c r="DD771" s="62"/>
      <c r="DE771" s="62"/>
      <c r="DF771" s="62"/>
      <c r="DG771" s="62"/>
      <c r="DH771" s="62"/>
      <c r="DI771" s="62"/>
      <c r="DJ771" s="62"/>
      <c r="DK771" s="62"/>
      <c r="DL771" s="62"/>
      <c r="DM771" s="62"/>
      <c r="DN771" s="62"/>
      <c r="DO771" s="62"/>
      <c r="DP771" s="62"/>
      <c r="DQ771" s="62"/>
      <c r="DR771" s="62"/>
      <c r="DS771" s="62"/>
      <c r="DT771" s="62"/>
      <c r="DU771" s="62"/>
      <c r="DV771" s="62"/>
      <c r="DW771" s="62"/>
      <c r="DX771" s="62"/>
      <c r="DY771" s="62"/>
      <c r="DZ771" s="62"/>
      <c r="EA771" s="62"/>
      <c r="EB771" s="62"/>
      <c r="EC771" s="62"/>
      <c r="ED771" s="62"/>
      <c r="EE771" s="62"/>
      <c r="EF771" s="62"/>
      <c r="EG771" s="62"/>
      <c r="EH771" s="62"/>
      <c r="EI771" s="62"/>
      <c r="EJ771" s="62"/>
      <c r="EK771" s="62">
        <v>0</v>
      </c>
      <c r="EL771" s="62">
        <v>0</v>
      </c>
      <c r="EM771" s="62">
        <v>0</v>
      </c>
      <c r="EN771" s="62">
        <v>0</v>
      </c>
      <c r="EO771" s="62">
        <v>0</v>
      </c>
      <c r="EP771" s="62"/>
      <c r="EQ771" s="62"/>
      <c r="ER771" s="62"/>
      <c r="ES771" s="62"/>
      <c r="ET771" s="62"/>
      <c r="EU771" s="62"/>
      <c r="EV771" s="62"/>
      <c r="EW771" s="62"/>
      <c r="EX771" s="62"/>
      <c r="EY771" s="62"/>
      <c r="EZ771" s="62"/>
      <c r="FA771" s="62"/>
      <c r="FB771" s="62"/>
      <c r="FC771" s="62"/>
      <c r="FD771" s="62"/>
      <c r="FE771" s="62"/>
      <c r="FF771" s="62"/>
      <c r="FG771" s="62"/>
      <c r="FH771" s="62"/>
      <c r="FI771" s="62"/>
      <c r="FJ771" s="62"/>
      <c r="FK771" s="62"/>
      <c r="FL771" s="76"/>
      <c r="FM771" s="76"/>
      <c r="FN771" s="76"/>
      <c r="FO771" s="76"/>
      <c r="FP771" s="76"/>
      <c r="FQ771" s="76"/>
      <c r="FR771" s="76"/>
      <c r="FS771" s="76"/>
      <c r="FT771" s="76"/>
      <c r="FU771" s="76"/>
      <c r="FV771" s="76"/>
      <c r="FW771" s="76"/>
      <c r="FX771" s="76"/>
      <c r="FY771" s="76"/>
      <c r="FZ771" s="76"/>
      <c r="GA771" s="76"/>
      <c r="GB771" s="76"/>
      <c r="GC771" s="62"/>
      <c r="GD771" s="62"/>
      <c r="GE771" s="62"/>
      <c r="GF771" s="62"/>
      <c r="GG771" s="62"/>
      <c r="GH771" s="62"/>
      <c r="GI771" s="62"/>
      <c r="GJ771" s="62"/>
      <c r="GK771" s="62"/>
      <c r="GL771" s="62"/>
      <c r="GM771" s="62"/>
      <c r="GN771" s="62"/>
      <c r="GO771" s="62"/>
      <c r="GP771" s="62"/>
      <c r="GQ771" s="62"/>
      <c r="GR771" s="62"/>
      <c r="GS771" s="62"/>
      <c r="GT771" s="62"/>
      <c r="GU771" s="62"/>
      <c r="GV771" s="62"/>
      <c r="GW771" s="62"/>
      <c r="GX771" s="62"/>
      <c r="GY771" s="62"/>
      <c r="GZ771" s="62"/>
      <c r="HA771" s="62"/>
      <c r="HB771" s="62"/>
      <c r="HC771" s="62"/>
      <c r="HD771" s="62"/>
      <c r="HE771" s="62"/>
      <c r="HF771" s="62"/>
      <c r="HG771" s="62"/>
      <c r="HH771" s="62"/>
      <c r="HI771" s="62"/>
      <c r="HJ771" s="62"/>
      <c r="HK771" s="62"/>
      <c r="HL771" s="62"/>
      <c r="HM771" s="62"/>
      <c r="HN771" s="62"/>
      <c r="HO771" s="62"/>
      <c r="HP771" s="62"/>
      <c r="HQ771" s="62"/>
      <c r="HR771" s="62"/>
    </row>
    <row r="772" spans="45:226">
      <c r="AS772" s="62"/>
      <c r="AT772" s="62"/>
      <c r="AU772" s="62"/>
      <c r="AV772" s="62"/>
      <c r="AW772" s="62"/>
      <c r="AX772" s="62"/>
      <c r="AY772" s="62"/>
      <c r="AZ772" s="62"/>
      <c r="BA772" s="62"/>
      <c r="BB772" s="62"/>
      <c r="BC772" s="62"/>
      <c r="BD772" s="62"/>
      <c r="BE772" s="62"/>
      <c r="BF772" s="62"/>
      <c r="BG772" s="62"/>
      <c r="BH772" s="62"/>
      <c r="BI772" s="62"/>
      <c r="BJ772" s="62"/>
      <c r="BK772" s="62"/>
      <c r="BL772" s="62"/>
      <c r="BM772" s="62"/>
      <c r="BN772" s="62"/>
      <c r="BO772" s="62"/>
      <c r="BP772" s="62"/>
      <c r="BQ772" s="62"/>
      <c r="BR772" s="62"/>
      <c r="BS772" s="62"/>
      <c r="BT772" s="62"/>
      <c r="BU772" s="62"/>
      <c r="BV772" s="62"/>
      <c r="BW772" s="62"/>
      <c r="BX772" s="62"/>
      <c r="BY772" s="62"/>
      <c r="BZ772" s="62"/>
      <c r="CA772" s="62"/>
      <c r="CB772" s="62"/>
      <c r="CC772" s="62"/>
      <c r="CD772" s="62"/>
      <c r="CE772" s="62"/>
      <c r="CF772" s="62"/>
      <c r="CG772" s="62"/>
      <c r="CH772" s="62"/>
      <c r="CI772" s="62"/>
      <c r="CJ772" s="62"/>
      <c r="CK772" s="62"/>
      <c r="CL772" s="62"/>
      <c r="CM772" s="62"/>
      <c r="CN772" s="62"/>
      <c r="CO772" s="62"/>
      <c r="CP772" s="62"/>
      <c r="CQ772" s="62"/>
      <c r="CR772" s="62"/>
      <c r="CS772" s="62"/>
      <c r="CT772" s="62"/>
      <c r="CU772" s="62"/>
      <c r="CV772" s="62"/>
      <c r="CW772" s="62"/>
      <c r="CX772" s="62"/>
      <c r="CY772" s="62"/>
      <c r="CZ772" s="62"/>
      <c r="DA772" s="62"/>
      <c r="DB772" s="62"/>
      <c r="DC772" s="62"/>
      <c r="DD772" s="62"/>
      <c r="DE772" s="62"/>
      <c r="DF772" s="62"/>
      <c r="DG772" s="62"/>
      <c r="DH772" s="62"/>
      <c r="DI772" s="62"/>
      <c r="DJ772" s="62"/>
      <c r="DK772" s="62"/>
      <c r="DL772" s="62"/>
      <c r="DM772" s="62"/>
      <c r="DN772" s="62"/>
      <c r="DO772" s="62"/>
      <c r="DP772" s="62"/>
      <c r="DQ772" s="62"/>
      <c r="DR772" s="62"/>
      <c r="DS772" s="62"/>
      <c r="DT772" s="62"/>
      <c r="DU772" s="62"/>
      <c r="DV772" s="62"/>
      <c r="DW772" s="62"/>
      <c r="DX772" s="62"/>
      <c r="DY772" s="62"/>
      <c r="DZ772" s="62"/>
      <c r="EA772" s="62"/>
      <c r="EB772" s="62"/>
      <c r="EC772" s="62"/>
      <c r="ED772" s="62"/>
      <c r="EE772" s="62"/>
      <c r="EF772" s="62"/>
      <c r="EG772" s="62"/>
      <c r="EH772" s="62"/>
      <c r="EI772" s="62"/>
      <c r="EJ772" s="62"/>
      <c r="EK772" s="62">
        <v>0</v>
      </c>
      <c r="EL772" s="62">
        <v>0</v>
      </c>
      <c r="EM772" s="62">
        <v>0</v>
      </c>
      <c r="EN772" s="62">
        <v>0</v>
      </c>
      <c r="EO772" s="62">
        <v>0</v>
      </c>
      <c r="EP772" s="62"/>
      <c r="EQ772" s="62"/>
      <c r="ER772" s="62"/>
      <c r="ES772" s="62"/>
      <c r="ET772" s="62"/>
      <c r="EU772" s="62"/>
      <c r="EV772" s="62"/>
      <c r="EW772" s="62"/>
      <c r="EX772" s="62"/>
      <c r="EY772" s="62"/>
      <c r="EZ772" s="62"/>
      <c r="FA772" s="62"/>
      <c r="FB772" s="62"/>
      <c r="FC772" s="62"/>
      <c r="FD772" s="62"/>
      <c r="FE772" s="62"/>
      <c r="FF772" s="62"/>
      <c r="FG772" s="62"/>
      <c r="FH772" s="62"/>
      <c r="FI772" s="62"/>
      <c r="FJ772" s="62"/>
      <c r="FK772" s="62"/>
      <c r="FL772" s="76"/>
      <c r="FM772" s="76"/>
      <c r="FN772" s="76"/>
      <c r="FO772" s="76"/>
      <c r="FP772" s="76"/>
      <c r="FQ772" s="76"/>
      <c r="FR772" s="76"/>
      <c r="FS772" s="76"/>
      <c r="FT772" s="76"/>
      <c r="FU772" s="76"/>
      <c r="FV772" s="76"/>
      <c r="FW772" s="76"/>
      <c r="FX772" s="76"/>
      <c r="FY772" s="76"/>
      <c r="FZ772" s="76"/>
      <c r="GA772" s="76"/>
      <c r="GB772" s="76"/>
      <c r="GC772" s="62"/>
      <c r="GD772" s="62"/>
      <c r="GE772" s="62"/>
      <c r="GF772" s="62"/>
      <c r="GG772" s="62"/>
      <c r="GH772" s="62"/>
      <c r="GI772" s="62"/>
      <c r="GJ772" s="62"/>
      <c r="GK772" s="62"/>
      <c r="GL772" s="62"/>
      <c r="GM772" s="62"/>
      <c r="GN772" s="62"/>
      <c r="GO772" s="62"/>
      <c r="GP772" s="62"/>
      <c r="GQ772" s="62"/>
      <c r="GR772" s="62"/>
      <c r="GS772" s="62"/>
      <c r="GT772" s="62"/>
      <c r="GU772" s="62"/>
      <c r="GV772" s="62"/>
      <c r="GW772" s="62"/>
      <c r="GX772" s="62"/>
      <c r="GY772" s="62"/>
      <c r="GZ772" s="62"/>
      <c r="HA772" s="62"/>
      <c r="HB772" s="62"/>
      <c r="HC772" s="62"/>
      <c r="HD772" s="62"/>
      <c r="HE772" s="62"/>
      <c r="HF772" s="62"/>
      <c r="HG772" s="62"/>
      <c r="HH772" s="62"/>
      <c r="HI772" s="62"/>
      <c r="HJ772" s="62"/>
      <c r="HK772" s="62"/>
      <c r="HL772" s="62"/>
      <c r="HM772" s="62"/>
      <c r="HN772" s="62"/>
      <c r="HO772" s="62"/>
      <c r="HP772" s="62"/>
      <c r="HQ772" s="62"/>
      <c r="HR772" s="62"/>
    </row>
    <row r="773" spans="45:226">
      <c r="AS773" s="62"/>
      <c r="AT773" s="62"/>
      <c r="AU773" s="62"/>
      <c r="AV773" s="62"/>
      <c r="AW773" s="62"/>
      <c r="AX773" s="62"/>
      <c r="AY773" s="62"/>
      <c r="AZ773" s="62"/>
      <c r="BA773" s="62"/>
      <c r="BB773" s="62"/>
      <c r="BC773" s="62"/>
      <c r="BD773" s="62"/>
      <c r="BE773" s="62"/>
      <c r="BF773" s="62"/>
      <c r="BG773" s="62"/>
      <c r="BH773" s="62"/>
      <c r="BI773" s="62"/>
      <c r="BJ773" s="62"/>
      <c r="BK773" s="62"/>
      <c r="BL773" s="62"/>
      <c r="BM773" s="62"/>
      <c r="BN773" s="62"/>
      <c r="BO773" s="62"/>
      <c r="BP773" s="62"/>
      <c r="BQ773" s="62"/>
      <c r="BR773" s="62"/>
      <c r="BS773" s="62"/>
      <c r="BT773" s="62"/>
      <c r="BU773" s="62"/>
      <c r="BV773" s="62"/>
      <c r="BW773" s="62"/>
      <c r="BX773" s="62"/>
      <c r="BY773" s="62"/>
      <c r="BZ773" s="62"/>
      <c r="CA773" s="62"/>
      <c r="CB773" s="62"/>
      <c r="CC773" s="62"/>
      <c r="CD773" s="62"/>
      <c r="CE773" s="62"/>
      <c r="CF773" s="62"/>
      <c r="CG773" s="62"/>
      <c r="CH773" s="62"/>
      <c r="CI773" s="62"/>
      <c r="CJ773" s="62"/>
      <c r="CK773" s="62"/>
      <c r="CL773" s="62"/>
      <c r="CM773" s="62"/>
      <c r="CN773" s="62"/>
      <c r="CO773" s="62"/>
      <c r="CP773" s="62"/>
      <c r="CQ773" s="62"/>
      <c r="CR773" s="62"/>
      <c r="CS773" s="62"/>
      <c r="CT773" s="62"/>
      <c r="CU773" s="62"/>
      <c r="CV773" s="62"/>
      <c r="CW773" s="62"/>
      <c r="CX773" s="62"/>
      <c r="CY773" s="62"/>
      <c r="CZ773" s="62"/>
      <c r="DA773" s="62"/>
      <c r="DB773" s="62"/>
      <c r="DC773" s="62"/>
      <c r="DD773" s="62"/>
      <c r="DE773" s="62"/>
      <c r="DF773" s="62"/>
      <c r="DG773" s="62"/>
      <c r="DH773" s="62"/>
      <c r="DI773" s="62"/>
      <c r="DJ773" s="62"/>
      <c r="DK773" s="62"/>
      <c r="DL773" s="62"/>
      <c r="DM773" s="62"/>
      <c r="DN773" s="62"/>
      <c r="DO773" s="62"/>
      <c r="DP773" s="62"/>
      <c r="DQ773" s="62"/>
      <c r="DR773" s="62"/>
      <c r="DS773" s="62"/>
      <c r="DT773" s="62"/>
      <c r="DU773" s="62"/>
      <c r="DV773" s="62"/>
      <c r="DW773" s="62"/>
      <c r="DX773" s="62"/>
      <c r="DY773" s="62"/>
      <c r="DZ773" s="62"/>
      <c r="EA773" s="62"/>
      <c r="EB773" s="62"/>
      <c r="EC773" s="62"/>
      <c r="ED773" s="62"/>
      <c r="EE773" s="62"/>
      <c r="EF773" s="62"/>
      <c r="EG773" s="62"/>
      <c r="EH773" s="62"/>
      <c r="EI773" s="62"/>
      <c r="EJ773" s="62"/>
      <c r="EK773" s="62">
        <v>0</v>
      </c>
      <c r="EL773" s="62">
        <v>0</v>
      </c>
      <c r="EM773" s="62">
        <v>0</v>
      </c>
      <c r="EN773" s="62">
        <v>0</v>
      </c>
      <c r="EO773" s="62">
        <v>0</v>
      </c>
      <c r="EP773" s="62"/>
      <c r="EQ773" s="62"/>
      <c r="ER773" s="62"/>
      <c r="ES773" s="62"/>
      <c r="ET773" s="62"/>
      <c r="EU773" s="62"/>
      <c r="EV773" s="62"/>
      <c r="EW773" s="62"/>
      <c r="EX773" s="62"/>
      <c r="EY773" s="62"/>
      <c r="EZ773" s="62"/>
      <c r="FA773" s="62"/>
      <c r="FB773" s="62"/>
      <c r="FC773" s="62"/>
      <c r="FD773" s="62"/>
      <c r="FE773" s="62"/>
      <c r="FF773" s="62"/>
      <c r="FG773" s="62"/>
      <c r="FH773" s="62"/>
      <c r="FI773" s="62"/>
      <c r="FJ773" s="62"/>
      <c r="FK773" s="62"/>
      <c r="FL773" s="76"/>
      <c r="FM773" s="76"/>
      <c r="FN773" s="76"/>
      <c r="FO773" s="76"/>
      <c r="FP773" s="76"/>
      <c r="FQ773" s="76"/>
      <c r="FR773" s="76"/>
      <c r="FS773" s="76"/>
      <c r="FT773" s="76"/>
      <c r="FU773" s="76"/>
      <c r="FV773" s="76"/>
      <c r="FW773" s="76"/>
      <c r="FX773" s="76"/>
      <c r="FY773" s="76"/>
      <c r="FZ773" s="76"/>
      <c r="GA773" s="76"/>
      <c r="GB773" s="76"/>
      <c r="GC773" s="62"/>
      <c r="GD773" s="62"/>
      <c r="GE773" s="62"/>
      <c r="GF773" s="62"/>
      <c r="GG773" s="62"/>
      <c r="GH773" s="62"/>
      <c r="GI773" s="62"/>
      <c r="GJ773" s="62"/>
      <c r="GK773" s="62"/>
      <c r="GL773" s="62"/>
      <c r="GM773" s="62"/>
      <c r="GN773" s="62"/>
      <c r="GO773" s="62"/>
      <c r="GP773" s="62"/>
      <c r="GQ773" s="62"/>
      <c r="GR773" s="62"/>
      <c r="GS773" s="62"/>
      <c r="GT773" s="62"/>
      <c r="GU773" s="62"/>
      <c r="GV773" s="62"/>
      <c r="GW773" s="62"/>
      <c r="GX773" s="62"/>
      <c r="GY773" s="62"/>
      <c r="GZ773" s="62"/>
      <c r="HA773" s="62"/>
      <c r="HB773" s="62"/>
      <c r="HC773" s="62"/>
      <c r="HD773" s="62"/>
      <c r="HE773" s="62"/>
      <c r="HF773" s="62"/>
      <c r="HG773" s="62"/>
      <c r="HH773" s="62"/>
      <c r="HI773" s="62"/>
      <c r="HJ773" s="62"/>
      <c r="HK773" s="62"/>
      <c r="HL773" s="62"/>
      <c r="HM773" s="62"/>
      <c r="HN773" s="62"/>
      <c r="HO773" s="62"/>
      <c r="HP773" s="62"/>
      <c r="HQ773" s="62"/>
      <c r="HR773" s="62"/>
    </row>
    <row r="774" spans="45:226">
      <c r="AS774" s="62"/>
      <c r="AT774" s="62"/>
      <c r="AU774" s="62"/>
      <c r="AV774" s="62"/>
      <c r="AW774" s="62"/>
      <c r="AX774" s="62"/>
      <c r="AY774" s="62"/>
      <c r="AZ774" s="62"/>
      <c r="BA774" s="62"/>
      <c r="BB774" s="62"/>
      <c r="BC774" s="62"/>
      <c r="BD774" s="62"/>
      <c r="BE774" s="62"/>
      <c r="BF774" s="62"/>
      <c r="BG774" s="62"/>
      <c r="BH774" s="62"/>
      <c r="BI774" s="62"/>
      <c r="BJ774" s="62"/>
      <c r="BK774" s="62"/>
      <c r="BL774" s="62"/>
      <c r="BM774" s="62"/>
      <c r="BN774" s="62"/>
      <c r="BO774" s="62"/>
      <c r="BP774" s="62"/>
      <c r="BQ774" s="62"/>
      <c r="BR774" s="62"/>
      <c r="BS774" s="62"/>
      <c r="BT774" s="62"/>
      <c r="BU774" s="62"/>
      <c r="BV774" s="62"/>
      <c r="BW774" s="62"/>
      <c r="BX774" s="62"/>
      <c r="BY774" s="62"/>
      <c r="BZ774" s="62"/>
      <c r="CA774" s="62"/>
      <c r="CB774" s="62"/>
      <c r="CC774" s="62"/>
      <c r="CD774" s="62"/>
      <c r="CE774" s="62"/>
      <c r="CF774" s="62"/>
      <c r="CG774" s="62"/>
      <c r="CH774" s="62"/>
      <c r="CI774" s="62"/>
      <c r="CJ774" s="62"/>
      <c r="CK774" s="62"/>
      <c r="CL774" s="62"/>
      <c r="CM774" s="62"/>
      <c r="CN774" s="62"/>
      <c r="CO774" s="62"/>
      <c r="CP774" s="62"/>
      <c r="CQ774" s="62"/>
      <c r="CR774" s="62"/>
      <c r="CS774" s="62"/>
      <c r="CT774" s="62"/>
      <c r="CU774" s="62"/>
      <c r="CV774" s="62"/>
      <c r="CW774" s="62"/>
      <c r="CX774" s="62"/>
      <c r="CY774" s="62"/>
      <c r="CZ774" s="62"/>
      <c r="DA774" s="62"/>
      <c r="DB774" s="62"/>
      <c r="DC774" s="62"/>
      <c r="DD774" s="62"/>
      <c r="DE774" s="62"/>
      <c r="DF774" s="62"/>
      <c r="DG774" s="62"/>
      <c r="DH774" s="62"/>
      <c r="DI774" s="62"/>
      <c r="DJ774" s="62"/>
      <c r="DK774" s="62"/>
      <c r="DL774" s="62"/>
      <c r="DM774" s="62"/>
      <c r="DN774" s="62"/>
      <c r="DO774" s="62"/>
      <c r="DP774" s="62"/>
      <c r="DQ774" s="62"/>
      <c r="DR774" s="62"/>
      <c r="DS774" s="62"/>
      <c r="DT774" s="62"/>
      <c r="DU774" s="62"/>
      <c r="DV774" s="62"/>
      <c r="DW774" s="62"/>
      <c r="DX774" s="62"/>
      <c r="DY774" s="62"/>
      <c r="DZ774" s="62"/>
      <c r="EA774" s="62"/>
      <c r="EB774" s="62"/>
      <c r="EC774" s="62"/>
      <c r="ED774" s="62"/>
      <c r="EE774" s="62"/>
      <c r="EF774" s="62"/>
      <c r="EG774" s="62"/>
      <c r="EH774" s="62"/>
      <c r="EI774" s="62"/>
      <c r="EJ774" s="62"/>
      <c r="EK774" s="62">
        <v>0</v>
      </c>
      <c r="EL774" s="62">
        <v>0</v>
      </c>
      <c r="EM774" s="62">
        <v>0</v>
      </c>
      <c r="EN774" s="62">
        <v>0</v>
      </c>
      <c r="EO774" s="62">
        <v>0</v>
      </c>
      <c r="EP774" s="62"/>
      <c r="EQ774" s="62"/>
      <c r="ER774" s="62"/>
      <c r="ES774" s="62"/>
      <c r="ET774" s="62"/>
      <c r="EU774" s="62"/>
      <c r="EV774" s="62"/>
      <c r="EW774" s="62"/>
      <c r="EX774" s="62"/>
      <c r="EY774" s="62"/>
      <c r="EZ774" s="62"/>
      <c r="FA774" s="62"/>
      <c r="FB774" s="62"/>
      <c r="FC774" s="62"/>
      <c r="FD774" s="62"/>
      <c r="FE774" s="62"/>
      <c r="FF774" s="62"/>
      <c r="FG774" s="62"/>
      <c r="FH774" s="62"/>
      <c r="FI774" s="62"/>
      <c r="FJ774" s="62"/>
      <c r="FK774" s="62"/>
      <c r="FL774" s="76"/>
      <c r="FM774" s="76"/>
      <c r="FN774" s="76"/>
      <c r="FO774" s="76"/>
      <c r="FP774" s="76"/>
      <c r="FQ774" s="76"/>
      <c r="FR774" s="76"/>
      <c r="FS774" s="76"/>
      <c r="FT774" s="76"/>
      <c r="FU774" s="76"/>
      <c r="FV774" s="76"/>
      <c r="FW774" s="76"/>
      <c r="FX774" s="76"/>
      <c r="FY774" s="76"/>
      <c r="FZ774" s="76"/>
      <c r="GA774" s="76"/>
      <c r="GB774" s="76"/>
      <c r="GC774" s="62"/>
      <c r="GD774" s="62"/>
      <c r="GE774" s="62"/>
      <c r="GF774" s="62"/>
      <c r="GG774" s="62"/>
      <c r="GH774" s="62"/>
      <c r="GI774" s="62"/>
      <c r="GJ774" s="62"/>
      <c r="GK774" s="62"/>
      <c r="GL774" s="62"/>
      <c r="GM774" s="62"/>
      <c r="GN774" s="62"/>
      <c r="GO774" s="62"/>
      <c r="GP774" s="62"/>
      <c r="GQ774" s="62"/>
      <c r="GR774" s="62"/>
      <c r="GS774" s="62"/>
      <c r="GT774" s="62"/>
      <c r="GU774" s="62"/>
      <c r="GV774" s="62"/>
      <c r="GW774" s="62"/>
      <c r="GX774" s="62"/>
      <c r="GY774" s="62"/>
      <c r="GZ774" s="62"/>
      <c r="HA774" s="62"/>
      <c r="HB774" s="62"/>
      <c r="HC774" s="62"/>
      <c r="HD774" s="62"/>
      <c r="HE774" s="62"/>
      <c r="HF774" s="62"/>
      <c r="HG774" s="62"/>
      <c r="HH774" s="62"/>
      <c r="HI774" s="62"/>
      <c r="HJ774" s="62"/>
      <c r="HK774" s="62"/>
      <c r="HL774" s="62"/>
      <c r="HM774" s="62"/>
      <c r="HN774" s="62"/>
      <c r="HO774" s="62"/>
      <c r="HP774" s="62"/>
      <c r="HQ774" s="62"/>
      <c r="HR774" s="62"/>
    </row>
    <row r="775" spans="45:226">
      <c r="AS775" s="62"/>
      <c r="AT775" s="62"/>
      <c r="AU775" s="62"/>
      <c r="AV775" s="62"/>
      <c r="AW775" s="62"/>
      <c r="AX775" s="62"/>
      <c r="AY775" s="62"/>
      <c r="AZ775" s="62"/>
      <c r="BA775" s="62"/>
      <c r="BB775" s="62"/>
      <c r="BC775" s="62"/>
      <c r="BD775" s="62"/>
      <c r="BE775" s="62"/>
      <c r="BF775" s="62"/>
      <c r="BG775" s="62"/>
      <c r="BH775" s="62"/>
      <c r="BI775" s="62"/>
      <c r="BJ775" s="62"/>
      <c r="BK775" s="62"/>
      <c r="BL775" s="62"/>
      <c r="BM775" s="62"/>
      <c r="BN775" s="62"/>
      <c r="BO775" s="62"/>
      <c r="BP775" s="62"/>
      <c r="BQ775" s="62"/>
      <c r="BR775" s="62"/>
      <c r="BS775" s="62"/>
      <c r="BT775" s="62"/>
      <c r="BU775" s="62"/>
      <c r="BV775" s="62"/>
      <c r="BW775" s="62"/>
      <c r="BX775" s="62"/>
      <c r="BY775" s="62"/>
      <c r="BZ775" s="62"/>
      <c r="CA775" s="62"/>
      <c r="CB775" s="62"/>
      <c r="CC775" s="62"/>
      <c r="CD775" s="62"/>
      <c r="CE775" s="62"/>
      <c r="CF775" s="62"/>
      <c r="CG775" s="62"/>
      <c r="CH775" s="62"/>
      <c r="CI775" s="62"/>
      <c r="CJ775" s="62"/>
      <c r="CK775" s="62"/>
      <c r="CL775" s="62"/>
      <c r="CM775" s="62"/>
      <c r="CN775" s="62"/>
      <c r="CO775" s="62"/>
      <c r="CP775" s="62"/>
      <c r="CQ775" s="62"/>
      <c r="CR775" s="62"/>
      <c r="CS775" s="62"/>
      <c r="CT775" s="62"/>
      <c r="CU775" s="62"/>
      <c r="CV775" s="62"/>
      <c r="CW775" s="62"/>
      <c r="CX775" s="62"/>
      <c r="CY775" s="62"/>
      <c r="CZ775" s="62"/>
      <c r="DA775" s="62"/>
      <c r="DB775" s="62"/>
      <c r="DC775" s="62"/>
      <c r="DD775" s="62"/>
      <c r="DE775" s="62"/>
      <c r="DF775" s="62"/>
      <c r="DG775" s="62"/>
      <c r="DH775" s="62"/>
      <c r="DI775" s="62"/>
      <c r="DJ775" s="62"/>
      <c r="DK775" s="62"/>
      <c r="DL775" s="62"/>
      <c r="DM775" s="62"/>
      <c r="DN775" s="62"/>
      <c r="DO775" s="62"/>
      <c r="DP775" s="62"/>
      <c r="DQ775" s="62"/>
      <c r="DR775" s="62"/>
      <c r="DS775" s="62"/>
      <c r="DT775" s="62"/>
      <c r="DU775" s="62"/>
      <c r="DV775" s="62"/>
      <c r="DW775" s="62"/>
      <c r="DX775" s="62"/>
      <c r="DY775" s="62"/>
      <c r="DZ775" s="62"/>
      <c r="EA775" s="62"/>
      <c r="EB775" s="62"/>
      <c r="EC775" s="62"/>
      <c r="ED775" s="62"/>
      <c r="EE775" s="62"/>
      <c r="EF775" s="62"/>
      <c r="EG775" s="62"/>
      <c r="EH775" s="62"/>
      <c r="EI775" s="62"/>
      <c r="EJ775" s="62"/>
      <c r="EK775" s="62">
        <v>0</v>
      </c>
      <c r="EL775" s="62">
        <v>0</v>
      </c>
      <c r="EM775" s="62">
        <v>0</v>
      </c>
      <c r="EN775" s="62">
        <v>0</v>
      </c>
      <c r="EO775" s="62">
        <v>0</v>
      </c>
      <c r="EP775" s="62"/>
      <c r="EQ775" s="62"/>
      <c r="ER775" s="62"/>
      <c r="ES775" s="62"/>
      <c r="ET775" s="62"/>
      <c r="EU775" s="62"/>
      <c r="EV775" s="62"/>
      <c r="EW775" s="62"/>
      <c r="EX775" s="62"/>
      <c r="EY775" s="62"/>
      <c r="EZ775" s="62"/>
      <c r="FA775" s="62"/>
      <c r="FB775" s="62"/>
      <c r="FC775" s="62"/>
      <c r="FD775" s="62"/>
      <c r="FE775" s="62"/>
      <c r="FF775" s="62"/>
      <c r="FG775" s="62"/>
      <c r="FH775" s="62"/>
      <c r="FI775" s="62"/>
      <c r="FJ775" s="62"/>
      <c r="FK775" s="62"/>
      <c r="FL775" s="76"/>
      <c r="FM775" s="76"/>
      <c r="FN775" s="76"/>
      <c r="FO775" s="76"/>
      <c r="FP775" s="76"/>
      <c r="FQ775" s="76"/>
      <c r="FR775" s="76"/>
      <c r="FS775" s="76"/>
      <c r="FT775" s="76"/>
      <c r="FU775" s="76"/>
      <c r="FV775" s="76"/>
      <c r="FW775" s="76"/>
      <c r="FX775" s="76"/>
      <c r="FY775" s="76"/>
      <c r="FZ775" s="76"/>
      <c r="GA775" s="76"/>
      <c r="GB775" s="76"/>
      <c r="GC775" s="62"/>
      <c r="GD775" s="62"/>
      <c r="GE775" s="62"/>
      <c r="GF775" s="62"/>
      <c r="GG775" s="62"/>
      <c r="GH775" s="62"/>
      <c r="GI775" s="62"/>
      <c r="GJ775" s="62"/>
      <c r="GK775" s="62"/>
      <c r="GL775" s="62"/>
      <c r="GM775" s="62"/>
      <c r="GN775" s="62"/>
      <c r="GO775" s="62"/>
      <c r="GP775" s="62"/>
      <c r="GQ775" s="62"/>
      <c r="GR775" s="62"/>
      <c r="GS775" s="62"/>
      <c r="GT775" s="62"/>
      <c r="GU775" s="62"/>
      <c r="GV775" s="62"/>
      <c r="GW775" s="62"/>
      <c r="GX775" s="62"/>
      <c r="GY775" s="62"/>
      <c r="GZ775" s="62"/>
      <c r="HA775" s="62"/>
      <c r="HB775" s="62"/>
      <c r="HC775" s="62"/>
      <c r="HD775" s="62"/>
      <c r="HE775" s="62"/>
      <c r="HF775" s="62"/>
      <c r="HG775" s="62"/>
      <c r="HH775" s="62"/>
      <c r="HI775" s="62"/>
      <c r="HJ775" s="62"/>
      <c r="HK775" s="62"/>
      <c r="HL775" s="62"/>
      <c r="HM775" s="62"/>
      <c r="HN775" s="62"/>
      <c r="HO775" s="62"/>
      <c r="HP775" s="62"/>
      <c r="HQ775" s="62"/>
      <c r="HR775" s="62"/>
    </row>
    <row r="776" spans="45:226">
      <c r="AS776" s="62"/>
      <c r="AT776" s="62"/>
      <c r="AU776" s="62"/>
      <c r="AV776" s="62"/>
      <c r="AW776" s="62"/>
      <c r="AX776" s="62"/>
      <c r="AY776" s="62"/>
      <c r="AZ776" s="62"/>
      <c r="BA776" s="62"/>
      <c r="BB776" s="62"/>
      <c r="BC776" s="62"/>
      <c r="BD776" s="62"/>
      <c r="BE776" s="62"/>
      <c r="BF776" s="62"/>
      <c r="BG776" s="62"/>
      <c r="BH776" s="62"/>
      <c r="BI776" s="62"/>
      <c r="BJ776" s="62"/>
      <c r="BK776" s="62"/>
      <c r="BL776" s="62"/>
      <c r="BM776" s="62"/>
      <c r="BN776" s="62"/>
      <c r="BO776" s="62"/>
      <c r="BP776" s="62"/>
      <c r="BQ776" s="62"/>
      <c r="BR776" s="62"/>
      <c r="BS776" s="62"/>
      <c r="BT776" s="62"/>
      <c r="BU776" s="62"/>
      <c r="BV776" s="62"/>
      <c r="BW776" s="62"/>
      <c r="BX776" s="62"/>
      <c r="BY776" s="62"/>
      <c r="BZ776" s="62"/>
      <c r="CA776" s="62"/>
      <c r="CB776" s="62"/>
      <c r="CC776" s="62"/>
      <c r="CD776" s="62"/>
      <c r="CE776" s="62"/>
      <c r="CF776" s="62"/>
      <c r="CG776" s="62"/>
      <c r="CH776" s="62"/>
      <c r="CI776" s="62"/>
      <c r="CJ776" s="62"/>
      <c r="CK776" s="62"/>
      <c r="CL776" s="62"/>
      <c r="CM776" s="62"/>
      <c r="CN776" s="62"/>
      <c r="CO776" s="62"/>
      <c r="CP776" s="62"/>
      <c r="CQ776" s="62"/>
      <c r="CR776" s="62"/>
      <c r="CS776" s="62"/>
      <c r="CT776" s="62"/>
      <c r="CU776" s="62"/>
      <c r="CV776" s="62"/>
      <c r="CW776" s="62"/>
      <c r="CX776" s="62"/>
      <c r="CY776" s="62"/>
      <c r="CZ776" s="62"/>
      <c r="DA776" s="62"/>
      <c r="DB776" s="62"/>
      <c r="DC776" s="62"/>
      <c r="DD776" s="62"/>
      <c r="DE776" s="62"/>
      <c r="DF776" s="62"/>
      <c r="DG776" s="62"/>
      <c r="DH776" s="62"/>
      <c r="DI776" s="62"/>
      <c r="DJ776" s="62"/>
      <c r="DK776" s="62"/>
      <c r="DL776" s="62"/>
      <c r="DM776" s="62"/>
      <c r="DN776" s="62"/>
      <c r="DO776" s="62"/>
      <c r="DP776" s="62"/>
      <c r="DQ776" s="62"/>
      <c r="DR776" s="62"/>
      <c r="DS776" s="62"/>
      <c r="DT776" s="62"/>
      <c r="DU776" s="62"/>
      <c r="DV776" s="62"/>
      <c r="DW776" s="62"/>
      <c r="DX776" s="62"/>
      <c r="DY776" s="62"/>
      <c r="DZ776" s="62"/>
      <c r="EA776" s="62"/>
      <c r="EB776" s="62"/>
      <c r="EC776" s="62"/>
      <c r="ED776" s="62"/>
      <c r="EE776" s="62"/>
      <c r="EF776" s="62"/>
      <c r="EG776" s="62"/>
      <c r="EH776" s="62"/>
      <c r="EI776" s="62"/>
      <c r="EJ776" s="62"/>
      <c r="EK776" s="62">
        <v>0</v>
      </c>
      <c r="EL776" s="62">
        <v>0</v>
      </c>
      <c r="EM776" s="62">
        <v>0</v>
      </c>
      <c r="EN776" s="62">
        <v>0</v>
      </c>
      <c r="EO776" s="62">
        <v>0</v>
      </c>
      <c r="EP776" s="62"/>
      <c r="EQ776" s="62"/>
      <c r="ER776" s="62"/>
      <c r="ES776" s="62"/>
      <c r="ET776" s="62"/>
      <c r="EU776" s="62"/>
      <c r="EV776" s="62"/>
      <c r="EW776" s="62"/>
      <c r="EX776" s="62"/>
      <c r="EY776" s="62"/>
      <c r="EZ776" s="62"/>
      <c r="FA776" s="62"/>
      <c r="FB776" s="62"/>
      <c r="FC776" s="62"/>
      <c r="FD776" s="62"/>
      <c r="FE776" s="62"/>
      <c r="FF776" s="62"/>
      <c r="FG776" s="62"/>
      <c r="FH776" s="62"/>
      <c r="FI776" s="62"/>
      <c r="FJ776" s="62"/>
      <c r="FK776" s="62"/>
      <c r="FL776" s="76"/>
      <c r="FM776" s="76"/>
      <c r="FN776" s="76"/>
      <c r="FO776" s="76"/>
      <c r="FP776" s="76"/>
      <c r="FQ776" s="76"/>
      <c r="FR776" s="76"/>
      <c r="FS776" s="76"/>
      <c r="FT776" s="76"/>
      <c r="FU776" s="76"/>
      <c r="FV776" s="76"/>
      <c r="FW776" s="76"/>
      <c r="FX776" s="76"/>
      <c r="FY776" s="76"/>
      <c r="FZ776" s="76"/>
      <c r="GA776" s="76"/>
      <c r="GB776" s="76"/>
      <c r="GC776" s="62"/>
      <c r="GD776" s="62"/>
      <c r="GE776" s="62"/>
      <c r="GF776" s="62"/>
      <c r="GG776" s="62"/>
      <c r="GH776" s="62"/>
      <c r="GI776" s="62"/>
      <c r="GJ776" s="62"/>
      <c r="GK776" s="62"/>
      <c r="GL776" s="62"/>
      <c r="GM776" s="62"/>
      <c r="GN776" s="62"/>
      <c r="GO776" s="62"/>
      <c r="GP776" s="62"/>
      <c r="GQ776" s="62"/>
      <c r="GR776" s="62"/>
      <c r="GS776" s="62"/>
      <c r="GT776" s="62"/>
      <c r="GU776" s="62"/>
      <c r="GV776" s="62"/>
      <c r="GW776" s="62"/>
      <c r="GX776" s="62"/>
      <c r="GY776" s="62"/>
      <c r="GZ776" s="62"/>
      <c r="HA776" s="62"/>
      <c r="HB776" s="62"/>
      <c r="HC776" s="62"/>
      <c r="HD776" s="62"/>
      <c r="HE776" s="62"/>
      <c r="HF776" s="62"/>
      <c r="HG776" s="62"/>
      <c r="HH776" s="62"/>
      <c r="HI776" s="62"/>
      <c r="HJ776" s="62"/>
      <c r="HK776" s="62"/>
      <c r="HL776" s="62"/>
      <c r="HM776" s="62"/>
      <c r="HN776" s="62"/>
      <c r="HO776" s="62"/>
      <c r="HP776" s="62"/>
      <c r="HQ776" s="62"/>
      <c r="HR776" s="62"/>
    </row>
    <row r="777" spans="45:226">
      <c r="AS777" s="62"/>
      <c r="AT777" s="62"/>
      <c r="AU777" s="62"/>
      <c r="AV777" s="62"/>
      <c r="AW777" s="62"/>
      <c r="AX777" s="62"/>
      <c r="AY777" s="62"/>
      <c r="AZ777" s="62"/>
      <c r="BA777" s="62"/>
      <c r="BB777" s="62"/>
      <c r="BC777" s="62"/>
      <c r="BD777" s="62"/>
      <c r="BE777" s="62"/>
      <c r="BF777" s="62"/>
      <c r="BG777" s="62"/>
      <c r="BH777" s="62"/>
      <c r="BI777" s="62"/>
      <c r="BJ777" s="62"/>
      <c r="BK777" s="62"/>
      <c r="BL777" s="62"/>
      <c r="BM777" s="62"/>
      <c r="BN777" s="62"/>
      <c r="BO777" s="62"/>
      <c r="BP777" s="62"/>
      <c r="BQ777" s="62"/>
      <c r="BR777" s="62"/>
      <c r="BS777" s="62"/>
      <c r="BT777" s="62"/>
      <c r="BU777" s="62"/>
      <c r="BV777" s="62"/>
      <c r="BW777" s="62"/>
      <c r="BX777" s="62"/>
      <c r="BY777" s="62"/>
      <c r="BZ777" s="62"/>
      <c r="CA777" s="62"/>
      <c r="CB777" s="62"/>
      <c r="CC777" s="62"/>
      <c r="CD777" s="62"/>
      <c r="CE777" s="62"/>
      <c r="CF777" s="62"/>
      <c r="CG777" s="62"/>
      <c r="CH777" s="62"/>
      <c r="CI777" s="62"/>
      <c r="CJ777" s="62"/>
      <c r="CK777" s="62"/>
      <c r="CL777" s="62"/>
      <c r="CM777" s="62"/>
      <c r="CN777" s="62"/>
      <c r="CO777" s="62"/>
      <c r="CP777" s="62"/>
      <c r="CQ777" s="62"/>
      <c r="CR777" s="62"/>
      <c r="CS777" s="62"/>
      <c r="CT777" s="62"/>
      <c r="CU777" s="62"/>
      <c r="CV777" s="62"/>
      <c r="CW777" s="62"/>
      <c r="CX777" s="62"/>
      <c r="CY777" s="62"/>
      <c r="CZ777" s="62"/>
      <c r="DA777" s="62"/>
      <c r="DB777" s="62"/>
      <c r="DC777" s="62"/>
      <c r="DD777" s="62"/>
      <c r="DE777" s="62"/>
      <c r="DF777" s="62"/>
      <c r="DG777" s="62"/>
      <c r="DH777" s="62"/>
      <c r="DI777" s="62"/>
      <c r="DJ777" s="62"/>
      <c r="DK777" s="62"/>
      <c r="DL777" s="62"/>
      <c r="DM777" s="62"/>
      <c r="DN777" s="62"/>
      <c r="DO777" s="62"/>
      <c r="DP777" s="62"/>
      <c r="DQ777" s="62"/>
      <c r="DR777" s="62"/>
      <c r="DS777" s="62"/>
      <c r="DT777" s="62"/>
      <c r="DU777" s="62"/>
      <c r="DV777" s="62"/>
      <c r="DW777" s="62"/>
      <c r="DX777" s="62"/>
      <c r="DY777" s="62"/>
      <c r="DZ777" s="62"/>
      <c r="EA777" s="62"/>
      <c r="EB777" s="62"/>
      <c r="EC777" s="62"/>
      <c r="ED777" s="62"/>
      <c r="EE777" s="62"/>
      <c r="EF777" s="62"/>
      <c r="EG777" s="62"/>
      <c r="EH777" s="62"/>
      <c r="EI777" s="62"/>
      <c r="EJ777" s="62"/>
      <c r="EK777" s="62">
        <v>0</v>
      </c>
      <c r="EL777" s="62">
        <v>0</v>
      </c>
      <c r="EM777" s="62">
        <v>0</v>
      </c>
      <c r="EN777" s="62">
        <v>0</v>
      </c>
      <c r="EO777" s="62">
        <v>0</v>
      </c>
      <c r="EP777" s="62"/>
      <c r="EQ777" s="62"/>
      <c r="ER777" s="62"/>
      <c r="ES777" s="62"/>
      <c r="ET777" s="62"/>
      <c r="EU777" s="62"/>
      <c r="EV777" s="62"/>
      <c r="EW777" s="62"/>
      <c r="EX777" s="62"/>
      <c r="EY777" s="62"/>
      <c r="EZ777" s="62"/>
      <c r="FA777" s="62"/>
      <c r="FB777" s="62"/>
      <c r="FC777" s="62"/>
      <c r="FD777" s="62"/>
      <c r="FE777" s="62"/>
      <c r="FF777" s="62"/>
      <c r="FG777" s="62"/>
      <c r="FH777" s="62"/>
      <c r="FI777" s="62"/>
      <c r="FJ777" s="62"/>
      <c r="FK777" s="62"/>
      <c r="FL777" s="76"/>
      <c r="FM777" s="76"/>
      <c r="FN777" s="76"/>
      <c r="FO777" s="76"/>
      <c r="FP777" s="76"/>
      <c r="FQ777" s="76"/>
      <c r="FR777" s="76"/>
      <c r="FS777" s="76"/>
      <c r="FT777" s="76"/>
      <c r="FU777" s="76"/>
      <c r="FV777" s="76"/>
      <c r="FW777" s="76"/>
      <c r="FX777" s="76"/>
      <c r="FY777" s="76"/>
      <c r="FZ777" s="76"/>
      <c r="GA777" s="76"/>
      <c r="GB777" s="76"/>
      <c r="GC777" s="62"/>
      <c r="GD777" s="62"/>
      <c r="GE777" s="62"/>
      <c r="GF777" s="62"/>
      <c r="GG777" s="62"/>
      <c r="GH777" s="62"/>
      <c r="GI777" s="62"/>
      <c r="GJ777" s="62"/>
      <c r="GK777" s="62"/>
      <c r="GL777" s="62"/>
      <c r="GM777" s="62"/>
      <c r="GN777" s="62"/>
      <c r="GO777" s="62"/>
      <c r="GP777" s="62"/>
      <c r="GQ777" s="62"/>
      <c r="GR777" s="62"/>
      <c r="GS777" s="62"/>
      <c r="GT777" s="62"/>
      <c r="GU777" s="62"/>
      <c r="GV777" s="62"/>
      <c r="GW777" s="62"/>
      <c r="GX777" s="62"/>
      <c r="GY777" s="62"/>
      <c r="GZ777" s="62"/>
      <c r="HA777" s="62"/>
      <c r="HB777" s="62"/>
      <c r="HC777" s="62"/>
      <c r="HD777" s="62"/>
      <c r="HE777" s="62"/>
      <c r="HF777" s="62"/>
      <c r="HG777" s="62"/>
      <c r="HH777" s="62"/>
      <c r="HI777" s="62"/>
      <c r="HJ777" s="62"/>
      <c r="HK777" s="62"/>
      <c r="HL777" s="62"/>
      <c r="HM777" s="62"/>
      <c r="HN777" s="62"/>
      <c r="HO777" s="62"/>
      <c r="HP777" s="62"/>
      <c r="HQ777" s="62"/>
      <c r="HR777" s="62"/>
    </row>
    <row r="778" spans="45:226">
      <c r="AS778" s="62"/>
      <c r="AT778" s="62"/>
      <c r="AU778" s="62"/>
      <c r="AV778" s="62"/>
      <c r="AW778" s="62"/>
      <c r="AX778" s="62"/>
      <c r="AY778" s="62"/>
      <c r="AZ778" s="62"/>
      <c r="BA778" s="62"/>
      <c r="BB778" s="62"/>
      <c r="BC778" s="62"/>
      <c r="BD778" s="62"/>
      <c r="BE778" s="62"/>
      <c r="BF778" s="62"/>
      <c r="BG778" s="62"/>
      <c r="BH778" s="62"/>
      <c r="BI778" s="62"/>
      <c r="BJ778" s="62"/>
      <c r="BK778" s="62"/>
      <c r="BL778" s="62"/>
      <c r="BM778" s="62"/>
      <c r="BN778" s="62"/>
      <c r="BO778" s="62"/>
      <c r="BP778" s="62"/>
      <c r="BQ778" s="62"/>
      <c r="BR778" s="62"/>
      <c r="BS778" s="62"/>
      <c r="BT778" s="62"/>
      <c r="BU778" s="62"/>
      <c r="BV778" s="62"/>
      <c r="BW778" s="62"/>
      <c r="BX778" s="62"/>
      <c r="BY778" s="62"/>
      <c r="BZ778" s="62"/>
      <c r="CA778" s="62"/>
      <c r="CB778" s="62"/>
      <c r="CC778" s="62"/>
      <c r="CD778" s="62"/>
      <c r="CE778" s="62"/>
      <c r="CF778" s="62"/>
      <c r="CG778" s="62"/>
      <c r="CH778" s="62"/>
      <c r="CI778" s="62"/>
      <c r="CJ778" s="62"/>
      <c r="CK778" s="62"/>
      <c r="CL778" s="62"/>
      <c r="CM778" s="62"/>
      <c r="CN778" s="62"/>
      <c r="CO778" s="62"/>
      <c r="CP778" s="62"/>
      <c r="CQ778" s="62"/>
      <c r="CR778" s="62"/>
      <c r="CS778" s="62"/>
      <c r="CT778" s="62"/>
      <c r="CU778" s="62"/>
      <c r="CV778" s="62"/>
      <c r="CW778" s="62"/>
      <c r="CX778" s="62"/>
      <c r="CY778" s="62"/>
      <c r="CZ778" s="62"/>
      <c r="DA778" s="62"/>
      <c r="DB778" s="62"/>
      <c r="DC778" s="62"/>
      <c r="DD778" s="62"/>
      <c r="DE778" s="62"/>
      <c r="DF778" s="62"/>
      <c r="DG778" s="62"/>
      <c r="DH778" s="62"/>
      <c r="DI778" s="62"/>
      <c r="DJ778" s="62"/>
      <c r="DK778" s="62"/>
      <c r="DL778" s="62"/>
      <c r="DM778" s="62"/>
      <c r="DN778" s="62"/>
      <c r="DO778" s="62"/>
      <c r="DP778" s="62"/>
      <c r="DQ778" s="62"/>
      <c r="DR778" s="62"/>
      <c r="DS778" s="62"/>
      <c r="DT778" s="62"/>
      <c r="DU778" s="62"/>
      <c r="DV778" s="62"/>
      <c r="DW778" s="62"/>
      <c r="DX778" s="62"/>
      <c r="DY778" s="62"/>
      <c r="DZ778" s="62"/>
      <c r="EA778" s="62"/>
      <c r="EB778" s="62"/>
      <c r="EC778" s="62"/>
      <c r="ED778" s="62"/>
      <c r="EE778" s="62"/>
      <c r="EF778" s="62"/>
      <c r="EG778" s="62"/>
      <c r="EH778" s="62"/>
      <c r="EI778" s="62"/>
      <c r="EJ778" s="62"/>
      <c r="EK778" s="62">
        <v>0</v>
      </c>
      <c r="EL778" s="62">
        <v>0</v>
      </c>
      <c r="EM778" s="62">
        <v>0</v>
      </c>
      <c r="EN778" s="62">
        <v>0</v>
      </c>
      <c r="EO778" s="62">
        <v>0</v>
      </c>
      <c r="EP778" s="62"/>
      <c r="EQ778" s="62"/>
      <c r="ER778" s="62"/>
      <c r="ES778" s="62"/>
      <c r="ET778" s="62"/>
      <c r="EU778" s="62"/>
      <c r="EV778" s="62"/>
      <c r="EW778" s="62"/>
      <c r="EX778" s="62"/>
      <c r="EY778" s="62"/>
      <c r="EZ778" s="62"/>
      <c r="FA778" s="62"/>
      <c r="FB778" s="62"/>
      <c r="FC778" s="62"/>
      <c r="FD778" s="62"/>
      <c r="FE778" s="62"/>
      <c r="FF778" s="62"/>
      <c r="FG778" s="62"/>
      <c r="FH778" s="62"/>
      <c r="FI778" s="62"/>
      <c r="FJ778" s="62"/>
      <c r="FK778" s="62"/>
      <c r="FL778" s="76"/>
      <c r="FM778" s="76"/>
      <c r="FN778" s="76"/>
      <c r="FO778" s="76"/>
      <c r="FP778" s="76"/>
      <c r="FQ778" s="76"/>
      <c r="FR778" s="76"/>
      <c r="FS778" s="76"/>
      <c r="FT778" s="76"/>
      <c r="FU778" s="76"/>
      <c r="FV778" s="76"/>
      <c r="FW778" s="76"/>
      <c r="FX778" s="76"/>
      <c r="FY778" s="76"/>
      <c r="FZ778" s="76"/>
      <c r="GA778" s="76"/>
      <c r="GB778" s="76"/>
      <c r="GC778" s="62"/>
      <c r="GD778" s="62"/>
      <c r="GE778" s="62"/>
      <c r="GF778" s="62"/>
      <c r="GG778" s="62"/>
      <c r="GH778" s="62"/>
      <c r="GI778" s="62"/>
      <c r="GJ778" s="62"/>
      <c r="GK778" s="62"/>
      <c r="GL778" s="62"/>
      <c r="GM778" s="62"/>
      <c r="GN778" s="62"/>
      <c r="GO778" s="62"/>
      <c r="GP778" s="62"/>
      <c r="GQ778" s="62"/>
      <c r="GR778" s="62"/>
      <c r="GS778" s="62"/>
      <c r="GT778" s="62"/>
      <c r="GU778" s="62"/>
      <c r="GV778" s="62"/>
      <c r="GW778" s="62"/>
      <c r="GX778" s="62"/>
      <c r="GY778" s="62"/>
      <c r="GZ778" s="62"/>
      <c r="HA778" s="62"/>
      <c r="HB778" s="62"/>
      <c r="HC778" s="62"/>
      <c r="HD778" s="62"/>
      <c r="HE778" s="62"/>
      <c r="HF778" s="62"/>
      <c r="HG778" s="62"/>
      <c r="HH778" s="62"/>
      <c r="HI778" s="62"/>
      <c r="HJ778" s="62"/>
      <c r="HK778" s="62"/>
      <c r="HL778" s="62"/>
      <c r="HM778" s="62"/>
      <c r="HN778" s="62"/>
      <c r="HO778" s="62"/>
      <c r="HP778" s="62"/>
      <c r="HQ778" s="62"/>
      <c r="HR778" s="62"/>
    </row>
    <row r="779" spans="45:226">
      <c r="AS779" s="62"/>
      <c r="AT779" s="62"/>
      <c r="AU779" s="62"/>
      <c r="AV779" s="62"/>
      <c r="AW779" s="62"/>
      <c r="AX779" s="62"/>
      <c r="AY779" s="62"/>
      <c r="AZ779" s="62"/>
      <c r="BA779" s="62"/>
      <c r="BB779" s="62"/>
      <c r="BC779" s="62"/>
      <c r="BD779" s="62"/>
      <c r="BE779" s="62"/>
      <c r="BF779" s="62"/>
      <c r="BG779" s="62"/>
      <c r="BH779" s="62"/>
      <c r="BI779" s="62"/>
      <c r="BJ779" s="62"/>
      <c r="BK779" s="62"/>
      <c r="BL779" s="62"/>
      <c r="BM779" s="62"/>
      <c r="BN779" s="62"/>
      <c r="BO779" s="62"/>
      <c r="BP779" s="62"/>
      <c r="BQ779" s="62"/>
      <c r="BR779" s="62"/>
      <c r="BS779" s="62"/>
      <c r="BT779" s="62"/>
      <c r="BU779" s="62"/>
      <c r="BV779" s="62"/>
      <c r="BW779" s="62"/>
      <c r="BX779" s="62"/>
      <c r="BY779" s="62"/>
      <c r="BZ779" s="62"/>
      <c r="CA779" s="62"/>
      <c r="CB779" s="62"/>
      <c r="CC779" s="62"/>
      <c r="CD779" s="62"/>
      <c r="CE779" s="62"/>
      <c r="CF779" s="62"/>
      <c r="CG779" s="62"/>
      <c r="CH779" s="62"/>
      <c r="CI779" s="62"/>
      <c r="CJ779" s="62"/>
      <c r="CK779" s="62"/>
      <c r="CL779" s="62"/>
      <c r="CM779" s="62"/>
      <c r="CN779" s="62"/>
      <c r="CO779" s="62"/>
      <c r="CP779" s="62"/>
      <c r="CQ779" s="62"/>
      <c r="CR779" s="62"/>
      <c r="CS779" s="62"/>
      <c r="CT779" s="62"/>
      <c r="CU779" s="62"/>
      <c r="CV779" s="62"/>
      <c r="CW779" s="62"/>
      <c r="CX779" s="62"/>
      <c r="CY779" s="62"/>
      <c r="CZ779" s="62"/>
      <c r="DA779" s="62"/>
      <c r="DB779" s="62"/>
      <c r="DC779" s="62"/>
      <c r="DD779" s="62"/>
      <c r="DE779" s="62"/>
      <c r="DF779" s="62"/>
      <c r="DG779" s="62"/>
      <c r="DH779" s="62"/>
      <c r="DI779" s="62"/>
      <c r="DJ779" s="62"/>
      <c r="DK779" s="62"/>
      <c r="DL779" s="62"/>
      <c r="DM779" s="62"/>
      <c r="DN779" s="62"/>
      <c r="DO779" s="62"/>
      <c r="DP779" s="62"/>
      <c r="DQ779" s="62"/>
      <c r="DR779" s="62"/>
      <c r="DS779" s="62"/>
      <c r="DT779" s="62"/>
      <c r="DU779" s="62"/>
      <c r="DV779" s="62"/>
      <c r="DW779" s="62"/>
      <c r="DX779" s="62"/>
      <c r="DY779" s="62"/>
      <c r="DZ779" s="62"/>
      <c r="EA779" s="62"/>
      <c r="EB779" s="62"/>
      <c r="EC779" s="62"/>
      <c r="ED779" s="62"/>
      <c r="EE779" s="62"/>
      <c r="EF779" s="62"/>
      <c r="EG779" s="62"/>
      <c r="EH779" s="62"/>
      <c r="EI779" s="62"/>
      <c r="EJ779" s="62"/>
      <c r="EK779" s="62">
        <v>0</v>
      </c>
      <c r="EL779" s="62">
        <v>0</v>
      </c>
      <c r="EM779" s="62">
        <v>0</v>
      </c>
      <c r="EN779" s="62">
        <v>0</v>
      </c>
      <c r="EO779" s="62">
        <v>0</v>
      </c>
      <c r="EP779" s="62"/>
      <c r="EQ779" s="62"/>
      <c r="ER779" s="62"/>
      <c r="ES779" s="62"/>
      <c r="ET779" s="62"/>
      <c r="EU779" s="62"/>
      <c r="EV779" s="62"/>
      <c r="EW779" s="62"/>
      <c r="EX779" s="62"/>
      <c r="EY779" s="62"/>
      <c r="EZ779" s="62"/>
      <c r="FA779" s="62"/>
      <c r="FB779" s="62"/>
      <c r="FC779" s="62"/>
      <c r="FD779" s="62"/>
      <c r="FE779" s="62"/>
      <c r="FF779" s="62"/>
      <c r="FG779" s="62"/>
      <c r="FH779" s="62"/>
      <c r="FI779" s="62"/>
      <c r="FJ779" s="62"/>
      <c r="FK779" s="62"/>
      <c r="FL779" s="76"/>
      <c r="FM779" s="76"/>
      <c r="FN779" s="76"/>
      <c r="FO779" s="76"/>
      <c r="FP779" s="76"/>
      <c r="FQ779" s="76"/>
      <c r="FR779" s="76"/>
      <c r="FS779" s="76"/>
      <c r="FT779" s="76"/>
      <c r="FU779" s="76"/>
      <c r="FV779" s="76"/>
      <c r="FW779" s="76"/>
      <c r="FX779" s="76"/>
      <c r="FY779" s="76"/>
      <c r="FZ779" s="76"/>
      <c r="GA779" s="76"/>
      <c r="GB779" s="76"/>
      <c r="GC779" s="62"/>
      <c r="GD779" s="62"/>
      <c r="GE779" s="62"/>
      <c r="GF779" s="62"/>
      <c r="GG779" s="62"/>
      <c r="GH779" s="62"/>
      <c r="GI779" s="62"/>
      <c r="GJ779" s="62"/>
      <c r="GK779" s="62"/>
      <c r="GL779" s="62"/>
      <c r="GM779" s="62"/>
      <c r="GN779" s="62"/>
      <c r="GO779" s="62"/>
      <c r="GP779" s="62"/>
      <c r="GQ779" s="62"/>
      <c r="GR779" s="62"/>
      <c r="GS779" s="62"/>
      <c r="GT779" s="62"/>
      <c r="GU779" s="62"/>
      <c r="GV779" s="62"/>
      <c r="GW779" s="62"/>
      <c r="GX779" s="62"/>
      <c r="GY779" s="62"/>
      <c r="GZ779" s="62"/>
      <c r="HA779" s="62"/>
      <c r="HB779" s="62"/>
      <c r="HC779" s="62"/>
      <c r="HD779" s="62"/>
      <c r="HE779" s="62"/>
      <c r="HF779" s="62"/>
      <c r="HG779" s="62"/>
      <c r="HH779" s="62"/>
      <c r="HI779" s="62"/>
      <c r="HJ779" s="62"/>
      <c r="HK779" s="62"/>
      <c r="HL779" s="62"/>
      <c r="HM779" s="62"/>
      <c r="HN779" s="62"/>
      <c r="HO779" s="62"/>
      <c r="HP779" s="62"/>
      <c r="HQ779" s="62"/>
      <c r="HR779" s="62"/>
    </row>
    <row r="780" spans="45:226">
      <c r="AS780" s="62"/>
      <c r="AT780" s="62"/>
      <c r="AU780" s="62"/>
      <c r="AV780" s="62"/>
      <c r="AW780" s="62"/>
      <c r="AX780" s="62"/>
      <c r="AY780" s="62"/>
      <c r="AZ780" s="62"/>
      <c r="BA780" s="62"/>
      <c r="BB780" s="62"/>
      <c r="BC780" s="62"/>
      <c r="BD780" s="62"/>
      <c r="BE780" s="62"/>
      <c r="BF780" s="62"/>
      <c r="BG780" s="62"/>
      <c r="BH780" s="62"/>
      <c r="BI780" s="62"/>
      <c r="BJ780" s="62"/>
      <c r="BK780" s="62"/>
      <c r="BL780" s="62"/>
      <c r="BM780" s="62"/>
      <c r="BN780" s="62"/>
      <c r="BO780" s="62"/>
      <c r="BP780" s="62"/>
      <c r="BQ780" s="62"/>
      <c r="BR780" s="62"/>
      <c r="BS780" s="62"/>
      <c r="BT780" s="62"/>
      <c r="BU780" s="62"/>
      <c r="BV780" s="62"/>
      <c r="BW780" s="62"/>
      <c r="BX780" s="62"/>
      <c r="BY780" s="62"/>
      <c r="BZ780" s="62"/>
      <c r="CA780" s="62"/>
      <c r="CB780" s="62"/>
      <c r="CC780" s="62"/>
      <c r="CD780" s="62"/>
      <c r="CE780" s="62"/>
      <c r="CF780" s="62"/>
      <c r="CG780" s="62"/>
      <c r="CH780" s="62"/>
      <c r="CI780" s="62"/>
      <c r="CJ780" s="62"/>
      <c r="CK780" s="62"/>
      <c r="CL780" s="62"/>
      <c r="CM780" s="62"/>
      <c r="CN780" s="62"/>
      <c r="CO780" s="62"/>
      <c r="CP780" s="62"/>
      <c r="CQ780" s="62"/>
      <c r="CR780" s="62"/>
      <c r="CS780" s="62"/>
      <c r="CT780" s="62"/>
      <c r="CU780" s="62"/>
      <c r="CV780" s="62"/>
      <c r="CW780" s="62"/>
      <c r="CX780" s="62"/>
      <c r="CY780" s="62"/>
      <c r="CZ780" s="62"/>
      <c r="DA780" s="62"/>
      <c r="DB780" s="62"/>
      <c r="DC780" s="62"/>
      <c r="DD780" s="62"/>
      <c r="DE780" s="62"/>
      <c r="DF780" s="62"/>
      <c r="DG780" s="62"/>
      <c r="DH780" s="62"/>
      <c r="DI780" s="62"/>
      <c r="DJ780" s="62"/>
      <c r="DK780" s="62"/>
      <c r="DL780" s="62"/>
      <c r="DM780" s="62"/>
      <c r="DN780" s="62"/>
      <c r="DO780" s="62"/>
      <c r="DP780" s="62"/>
      <c r="DQ780" s="62"/>
      <c r="DR780" s="62"/>
      <c r="DS780" s="62"/>
      <c r="DT780" s="62"/>
      <c r="DU780" s="62"/>
      <c r="DV780" s="62"/>
      <c r="DW780" s="62"/>
      <c r="DX780" s="62"/>
      <c r="DY780" s="62"/>
      <c r="DZ780" s="62"/>
      <c r="EA780" s="62"/>
      <c r="EB780" s="62"/>
      <c r="EC780" s="62"/>
      <c r="ED780" s="62"/>
      <c r="EE780" s="62"/>
      <c r="EF780" s="62"/>
      <c r="EG780" s="62"/>
      <c r="EH780" s="62"/>
      <c r="EI780" s="62"/>
      <c r="EJ780" s="62"/>
      <c r="EK780" s="62">
        <v>0</v>
      </c>
      <c r="EL780" s="62">
        <v>0</v>
      </c>
      <c r="EM780" s="62">
        <v>0</v>
      </c>
      <c r="EN780" s="62">
        <v>0</v>
      </c>
      <c r="EO780" s="62">
        <v>0</v>
      </c>
      <c r="EP780" s="62"/>
      <c r="EQ780" s="62"/>
      <c r="ER780" s="62"/>
      <c r="ES780" s="62"/>
      <c r="ET780" s="62"/>
      <c r="EU780" s="62"/>
      <c r="EV780" s="62"/>
      <c r="EW780" s="62"/>
      <c r="EX780" s="62"/>
      <c r="EY780" s="62"/>
      <c r="EZ780" s="62"/>
      <c r="FA780" s="62"/>
      <c r="FB780" s="62"/>
      <c r="FC780" s="62"/>
      <c r="FD780" s="62"/>
      <c r="FE780" s="62"/>
      <c r="FF780" s="62"/>
      <c r="FG780" s="62"/>
      <c r="FH780" s="62"/>
      <c r="FI780" s="62"/>
      <c r="FJ780" s="62"/>
      <c r="FK780" s="62"/>
      <c r="FL780" s="76"/>
      <c r="FM780" s="76"/>
      <c r="FN780" s="76"/>
      <c r="FO780" s="76"/>
      <c r="FP780" s="76"/>
      <c r="FQ780" s="76"/>
      <c r="FR780" s="76"/>
      <c r="FS780" s="76"/>
      <c r="FT780" s="76"/>
      <c r="FU780" s="76"/>
      <c r="FV780" s="76"/>
      <c r="FW780" s="76"/>
      <c r="FX780" s="76"/>
      <c r="FY780" s="76"/>
      <c r="FZ780" s="76"/>
      <c r="GA780" s="76"/>
      <c r="GB780" s="76"/>
      <c r="GC780" s="62"/>
      <c r="GD780" s="62"/>
      <c r="GE780" s="62"/>
      <c r="GF780" s="62"/>
      <c r="GG780" s="62"/>
      <c r="GH780" s="62"/>
      <c r="GI780" s="62"/>
      <c r="GJ780" s="62"/>
      <c r="GK780" s="62"/>
      <c r="GL780" s="62"/>
      <c r="GM780" s="62"/>
      <c r="GN780" s="62"/>
      <c r="GO780" s="62"/>
      <c r="GP780" s="62"/>
      <c r="GQ780" s="62"/>
      <c r="GR780" s="62"/>
      <c r="GS780" s="62"/>
      <c r="GT780" s="62"/>
      <c r="GU780" s="62"/>
      <c r="GV780" s="62"/>
      <c r="GW780" s="62"/>
      <c r="GX780" s="62"/>
      <c r="GY780" s="62"/>
      <c r="GZ780" s="62"/>
      <c r="HA780" s="62"/>
      <c r="HB780" s="62"/>
      <c r="HC780" s="62"/>
      <c r="HD780" s="62"/>
      <c r="HE780" s="62"/>
      <c r="HF780" s="62"/>
      <c r="HG780" s="62"/>
      <c r="HH780" s="62"/>
      <c r="HI780" s="62"/>
      <c r="HJ780" s="62"/>
      <c r="HK780" s="62"/>
      <c r="HL780" s="62"/>
      <c r="HM780" s="62"/>
      <c r="HN780" s="62"/>
      <c r="HO780" s="62"/>
      <c r="HP780" s="62"/>
      <c r="HQ780" s="62"/>
      <c r="HR780" s="62"/>
    </row>
    <row r="781" spans="45:226">
      <c r="AS781" s="62"/>
      <c r="AT781" s="62"/>
      <c r="AU781" s="62"/>
      <c r="AV781" s="62"/>
      <c r="AW781" s="62"/>
      <c r="AX781" s="62"/>
      <c r="AY781" s="62"/>
      <c r="AZ781" s="62"/>
      <c r="BA781" s="62"/>
      <c r="BB781" s="62"/>
      <c r="BC781" s="62"/>
      <c r="BD781" s="62"/>
      <c r="BE781" s="62"/>
      <c r="BF781" s="62"/>
      <c r="BG781" s="62"/>
      <c r="BH781" s="62"/>
      <c r="BI781" s="62"/>
      <c r="BJ781" s="62"/>
      <c r="BK781" s="62"/>
      <c r="BL781" s="62"/>
      <c r="BM781" s="62"/>
      <c r="BN781" s="62"/>
      <c r="BO781" s="62"/>
      <c r="BP781" s="62"/>
      <c r="BQ781" s="62"/>
      <c r="BR781" s="62"/>
      <c r="BS781" s="62"/>
      <c r="BT781" s="62"/>
      <c r="BU781" s="62"/>
      <c r="BV781" s="62"/>
      <c r="BW781" s="62"/>
      <c r="BX781" s="62"/>
      <c r="BY781" s="62"/>
      <c r="BZ781" s="62"/>
      <c r="CA781" s="62"/>
      <c r="CB781" s="62"/>
      <c r="CC781" s="62"/>
      <c r="CD781" s="62"/>
      <c r="CE781" s="62"/>
      <c r="CF781" s="62"/>
      <c r="CG781" s="62"/>
      <c r="CH781" s="62"/>
      <c r="CI781" s="62"/>
      <c r="CJ781" s="62"/>
      <c r="CK781" s="62"/>
      <c r="CL781" s="62"/>
      <c r="CM781" s="62"/>
      <c r="CN781" s="62"/>
      <c r="CO781" s="62"/>
      <c r="CP781" s="62"/>
      <c r="CQ781" s="62"/>
      <c r="CR781" s="62"/>
      <c r="CS781" s="62"/>
      <c r="CT781" s="62"/>
      <c r="CU781" s="62"/>
      <c r="CV781" s="62"/>
      <c r="CW781" s="62"/>
      <c r="CX781" s="62"/>
      <c r="CY781" s="62"/>
      <c r="CZ781" s="62"/>
      <c r="DA781" s="62"/>
      <c r="DB781" s="62"/>
      <c r="DC781" s="62"/>
      <c r="DD781" s="62"/>
      <c r="DE781" s="62"/>
      <c r="DF781" s="62"/>
      <c r="DG781" s="62"/>
      <c r="DH781" s="62"/>
      <c r="DI781" s="62"/>
      <c r="DJ781" s="62"/>
      <c r="DK781" s="62"/>
      <c r="DL781" s="62"/>
      <c r="DM781" s="62"/>
      <c r="DN781" s="62"/>
      <c r="DO781" s="62"/>
      <c r="DP781" s="62"/>
      <c r="DQ781" s="62"/>
      <c r="DR781" s="62"/>
      <c r="DS781" s="62"/>
      <c r="DT781" s="62"/>
      <c r="DU781" s="62"/>
      <c r="DV781" s="62"/>
      <c r="DW781" s="62"/>
      <c r="DX781" s="62"/>
      <c r="DY781" s="62"/>
      <c r="DZ781" s="62"/>
      <c r="EA781" s="62"/>
      <c r="EB781" s="62"/>
      <c r="EC781" s="62"/>
      <c r="ED781" s="62"/>
      <c r="EE781" s="62"/>
      <c r="EF781" s="62"/>
      <c r="EG781" s="62"/>
      <c r="EH781" s="62"/>
      <c r="EI781" s="62"/>
      <c r="EJ781" s="62"/>
      <c r="EK781" s="62">
        <v>0</v>
      </c>
      <c r="EL781" s="62">
        <v>0</v>
      </c>
      <c r="EM781" s="62">
        <v>0</v>
      </c>
      <c r="EN781" s="62">
        <v>0</v>
      </c>
      <c r="EO781" s="62">
        <v>0</v>
      </c>
      <c r="EP781" s="62"/>
      <c r="EQ781" s="62"/>
      <c r="ER781" s="62"/>
      <c r="ES781" s="62"/>
      <c r="ET781" s="62"/>
      <c r="EU781" s="62"/>
      <c r="EV781" s="62"/>
      <c r="EW781" s="62"/>
      <c r="EX781" s="62"/>
      <c r="EY781" s="62"/>
      <c r="EZ781" s="62"/>
      <c r="FA781" s="62"/>
      <c r="FB781" s="62"/>
      <c r="FC781" s="62"/>
      <c r="FD781" s="62"/>
      <c r="FE781" s="62"/>
      <c r="FF781" s="62"/>
      <c r="FG781" s="62"/>
      <c r="FH781" s="62"/>
      <c r="FI781" s="62"/>
      <c r="FJ781" s="62"/>
      <c r="FK781" s="62"/>
      <c r="FL781" s="76"/>
      <c r="FM781" s="76"/>
      <c r="FN781" s="76"/>
      <c r="FO781" s="76"/>
      <c r="FP781" s="76"/>
      <c r="FQ781" s="76"/>
      <c r="FR781" s="76"/>
      <c r="FS781" s="76"/>
      <c r="FT781" s="76"/>
      <c r="FU781" s="76"/>
      <c r="FV781" s="76"/>
      <c r="FW781" s="76"/>
      <c r="FX781" s="76"/>
      <c r="FY781" s="76"/>
      <c r="FZ781" s="76"/>
      <c r="GA781" s="76"/>
      <c r="GB781" s="76"/>
      <c r="GC781" s="62"/>
      <c r="GD781" s="62"/>
      <c r="GE781" s="62"/>
      <c r="GF781" s="62"/>
      <c r="GG781" s="62"/>
      <c r="GH781" s="62"/>
      <c r="GI781" s="62"/>
      <c r="GJ781" s="62"/>
      <c r="GK781" s="62"/>
      <c r="GL781" s="62"/>
      <c r="GM781" s="62"/>
      <c r="GN781" s="62"/>
      <c r="GO781" s="62"/>
      <c r="GP781" s="62"/>
      <c r="GQ781" s="62"/>
      <c r="GR781" s="62"/>
      <c r="GS781" s="62"/>
      <c r="GT781" s="62"/>
      <c r="GU781" s="62"/>
      <c r="GV781" s="62"/>
      <c r="GW781" s="62"/>
      <c r="GX781" s="62"/>
      <c r="GY781" s="62"/>
      <c r="GZ781" s="62"/>
      <c r="HA781" s="62"/>
      <c r="HB781" s="62"/>
      <c r="HC781" s="62"/>
      <c r="HD781" s="62"/>
      <c r="HE781" s="62"/>
      <c r="HF781" s="62"/>
      <c r="HG781" s="62"/>
      <c r="HH781" s="62"/>
      <c r="HI781" s="62"/>
      <c r="HJ781" s="62"/>
      <c r="HK781" s="62"/>
      <c r="HL781" s="62"/>
      <c r="HM781" s="62"/>
      <c r="HN781" s="62"/>
      <c r="HO781" s="62"/>
      <c r="HP781" s="62"/>
      <c r="HQ781" s="62"/>
      <c r="HR781" s="62"/>
    </row>
    <row r="782" spans="45:226">
      <c r="AS782" s="62"/>
      <c r="AT782" s="62"/>
      <c r="AU782" s="62"/>
      <c r="AV782" s="62"/>
      <c r="AW782" s="62"/>
      <c r="AX782" s="62"/>
      <c r="AY782" s="62"/>
      <c r="AZ782" s="62"/>
      <c r="BA782" s="62"/>
      <c r="BB782" s="62"/>
      <c r="BC782" s="62"/>
      <c r="BD782" s="62"/>
      <c r="BE782" s="62"/>
      <c r="BF782" s="62"/>
      <c r="BG782" s="62"/>
      <c r="BH782" s="62"/>
      <c r="BI782" s="62"/>
      <c r="BJ782" s="62"/>
      <c r="BK782" s="62"/>
      <c r="BL782" s="62"/>
      <c r="BM782" s="62"/>
      <c r="BN782" s="62"/>
      <c r="BO782" s="62"/>
      <c r="BP782" s="62"/>
      <c r="BQ782" s="62"/>
      <c r="BR782" s="62"/>
      <c r="BS782" s="62"/>
      <c r="BT782" s="62"/>
      <c r="BU782" s="62"/>
      <c r="BV782" s="62"/>
      <c r="BW782" s="62"/>
      <c r="BX782" s="62"/>
      <c r="BY782" s="62"/>
      <c r="BZ782" s="62"/>
      <c r="CA782" s="62"/>
      <c r="CB782" s="62"/>
      <c r="CC782" s="62"/>
      <c r="CD782" s="62"/>
      <c r="CE782" s="62"/>
      <c r="CF782" s="62"/>
      <c r="CG782" s="62"/>
      <c r="CH782" s="62"/>
      <c r="CI782" s="62"/>
      <c r="CJ782" s="62"/>
      <c r="CK782" s="62"/>
      <c r="CL782" s="62"/>
      <c r="CM782" s="62"/>
      <c r="CN782" s="62"/>
      <c r="CO782" s="62"/>
      <c r="CP782" s="62"/>
      <c r="CQ782" s="62"/>
      <c r="CR782" s="62"/>
      <c r="CS782" s="62"/>
      <c r="CT782" s="62"/>
      <c r="CU782" s="62"/>
      <c r="CV782" s="62"/>
      <c r="CW782" s="62"/>
      <c r="CX782" s="62"/>
      <c r="CY782" s="62"/>
      <c r="CZ782" s="62"/>
      <c r="DA782" s="62"/>
      <c r="DB782" s="62"/>
      <c r="DC782" s="62"/>
      <c r="DD782" s="62"/>
      <c r="DE782" s="62"/>
      <c r="DF782" s="62"/>
      <c r="DG782" s="62"/>
      <c r="DH782" s="62"/>
      <c r="DI782" s="62"/>
      <c r="DJ782" s="62"/>
      <c r="DK782" s="62"/>
      <c r="DL782" s="62"/>
      <c r="DM782" s="62"/>
      <c r="DN782" s="62"/>
      <c r="DO782" s="62"/>
      <c r="DP782" s="62"/>
      <c r="DQ782" s="62"/>
      <c r="DR782" s="62"/>
      <c r="DS782" s="62"/>
      <c r="DT782" s="62"/>
      <c r="DU782" s="62"/>
      <c r="DV782" s="62"/>
      <c r="DW782" s="62"/>
      <c r="DX782" s="62"/>
      <c r="DY782" s="62"/>
      <c r="DZ782" s="62"/>
      <c r="EA782" s="62"/>
      <c r="EB782" s="62"/>
      <c r="EC782" s="62"/>
      <c r="ED782" s="62"/>
      <c r="EE782" s="62"/>
      <c r="EF782" s="62"/>
      <c r="EG782" s="62"/>
      <c r="EH782" s="62"/>
      <c r="EI782" s="62"/>
      <c r="EJ782" s="62"/>
      <c r="EK782" s="62">
        <v>0</v>
      </c>
      <c r="EL782" s="62">
        <v>0</v>
      </c>
      <c r="EM782" s="62">
        <v>0</v>
      </c>
      <c r="EN782" s="62">
        <v>0</v>
      </c>
      <c r="EO782" s="62">
        <v>0</v>
      </c>
      <c r="EP782" s="62"/>
      <c r="EQ782" s="62"/>
      <c r="ER782" s="62"/>
      <c r="ES782" s="62"/>
      <c r="ET782" s="62"/>
      <c r="EU782" s="62"/>
      <c r="EV782" s="62"/>
      <c r="EW782" s="62"/>
      <c r="EX782" s="62"/>
      <c r="EY782" s="62"/>
      <c r="EZ782" s="62"/>
      <c r="FA782" s="62"/>
      <c r="FB782" s="62"/>
      <c r="FC782" s="62"/>
      <c r="FD782" s="62"/>
      <c r="FE782" s="62"/>
      <c r="FF782" s="62"/>
      <c r="FG782" s="62"/>
      <c r="FH782" s="62"/>
      <c r="FI782" s="62"/>
      <c r="FJ782" s="62"/>
      <c r="FK782" s="62"/>
      <c r="FL782" s="76"/>
      <c r="FM782" s="76"/>
      <c r="FN782" s="76"/>
      <c r="FO782" s="76"/>
      <c r="FP782" s="76"/>
      <c r="FQ782" s="76"/>
      <c r="FR782" s="76"/>
      <c r="FS782" s="76"/>
      <c r="FT782" s="76"/>
      <c r="FU782" s="76"/>
      <c r="FV782" s="76"/>
      <c r="FW782" s="76"/>
      <c r="FX782" s="76"/>
      <c r="FY782" s="76"/>
      <c r="FZ782" s="76"/>
      <c r="GA782" s="76"/>
      <c r="GB782" s="76"/>
      <c r="GC782" s="62"/>
      <c r="GD782" s="62"/>
      <c r="GE782" s="62"/>
      <c r="GF782" s="62"/>
      <c r="GG782" s="62"/>
      <c r="GH782" s="62"/>
      <c r="GI782" s="62"/>
      <c r="GJ782" s="62"/>
      <c r="GK782" s="62"/>
      <c r="GL782" s="62"/>
      <c r="GM782" s="62"/>
      <c r="GN782" s="62"/>
      <c r="GO782" s="62"/>
      <c r="GP782" s="62"/>
      <c r="GQ782" s="62"/>
      <c r="GR782" s="62"/>
      <c r="GS782" s="62"/>
      <c r="GT782" s="62"/>
      <c r="GU782" s="62"/>
      <c r="GV782" s="62"/>
      <c r="GW782" s="62"/>
      <c r="GX782" s="62"/>
      <c r="GY782" s="62"/>
      <c r="GZ782" s="62"/>
      <c r="HA782" s="62"/>
      <c r="HB782" s="62"/>
      <c r="HC782" s="62"/>
      <c r="HD782" s="62"/>
      <c r="HE782" s="62"/>
      <c r="HF782" s="62"/>
      <c r="HG782" s="62"/>
      <c r="HH782" s="62"/>
      <c r="HI782" s="62"/>
      <c r="HJ782" s="62"/>
      <c r="HK782" s="62"/>
      <c r="HL782" s="62"/>
      <c r="HM782" s="62"/>
      <c r="HN782" s="62"/>
      <c r="HO782" s="62"/>
      <c r="HP782" s="62"/>
      <c r="HQ782" s="62"/>
      <c r="HR782" s="62"/>
    </row>
    <row r="783" spans="45:226">
      <c r="AS783" s="62"/>
      <c r="AT783" s="62"/>
      <c r="AU783" s="62"/>
      <c r="AV783" s="62"/>
      <c r="AW783" s="62"/>
      <c r="AX783" s="62"/>
      <c r="AY783" s="62"/>
      <c r="AZ783" s="62"/>
      <c r="BA783" s="62"/>
      <c r="BB783" s="62"/>
      <c r="BC783" s="62"/>
      <c r="BD783" s="62"/>
      <c r="BE783" s="62"/>
      <c r="BF783" s="62"/>
      <c r="BG783" s="62"/>
      <c r="BH783" s="62"/>
      <c r="BI783" s="62"/>
      <c r="BJ783" s="62"/>
      <c r="BK783" s="62"/>
      <c r="BL783" s="62"/>
      <c r="BM783" s="62"/>
      <c r="BN783" s="62"/>
      <c r="BO783" s="62"/>
      <c r="BP783" s="62"/>
      <c r="BQ783" s="62"/>
      <c r="BR783" s="62"/>
      <c r="BS783" s="62"/>
      <c r="BT783" s="62"/>
      <c r="BU783" s="62"/>
      <c r="BV783" s="62"/>
      <c r="BW783" s="62"/>
      <c r="BX783" s="62"/>
      <c r="BY783" s="62"/>
      <c r="BZ783" s="62"/>
      <c r="CA783" s="62"/>
      <c r="CB783" s="62"/>
      <c r="CC783" s="62"/>
      <c r="CD783" s="62"/>
      <c r="CE783" s="62"/>
      <c r="CF783" s="62"/>
      <c r="CG783" s="62"/>
      <c r="CH783" s="62"/>
      <c r="CI783" s="62"/>
      <c r="CJ783" s="62"/>
      <c r="CK783" s="62"/>
      <c r="CL783" s="62"/>
      <c r="CM783" s="62"/>
      <c r="CN783" s="62"/>
      <c r="CO783" s="62"/>
      <c r="CP783" s="62"/>
      <c r="CQ783" s="62"/>
      <c r="CR783" s="62"/>
      <c r="CS783" s="62"/>
      <c r="CT783" s="62"/>
      <c r="CU783" s="62"/>
      <c r="CV783" s="62"/>
      <c r="CW783" s="62"/>
      <c r="CX783" s="62"/>
      <c r="CY783" s="62"/>
      <c r="CZ783" s="62"/>
      <c r="DA783" s="62"/>
      <c r="DB783" s="62"/>
      <c r="DC783" s="62"/>
      <c r="DD783" s="62"/>
      <c r="DE783" s="62"/>
      <c r="DF783" s="62"/>
      <c r="DG783" s="62"/>
      <c r="DH783" s="62"/>
      <c r="DI783" s="62"/>
      <c r="DJ783" s="62"/>
      <c r="DK783" s="62"/>
      <c r="DL783" s="62"/>
      <c r="DM783" s="62"/>
      <c r="DN783" s="62"/>
      <c r="DO783" s="62"/>
      <c r="DP783" s="62"/>
      <c r="DQ783" s="62"/>
      <c r="DR783" s="62"/>
      <c r="DS783" s="62"/>
      <c r="DT783" s="62"/>
      <c r="DU783" s="62"/>
      <c r="DV783" s="62"/>
      <c r="DW783" s="62"/>
      <c r="DX783" s="62"/>
      <c r="DY783" s="62"/>
      <c r="DZ783" s="62"/>
      <c r="EA783" s="62"/>
      <c r="EB783" s="62"/>
      <c r="EC783" s="62"/>
      <c r="ED783" s="62"/>
      <c r="EE783" s="62"/>
      <c r="EF783" s="62"/>
      <c r="EG783" s="62"/>
      <c r="EH783" s="62"/>
      <c r="EI783" s="62"/>
      <c r="EJ783" s="62"/>
      <c r="EK783" s="62">
        <v>0</v>
      </c>
      <c r="EL783" s="62">
        <v>0</v>
      </c>
      <c r="EM783" s="62">
        <v>0</v>
      </c>
      <c r="EN783" s="62">
        <v>0</v>
      </c>
      <c r="EO783" s="62">
        <v>0</v>
      </c>
      <c r="EP783" s="62"/>
      <c r="EQ783" s="62"/>
      <c r="ER783" s="62"/>
      <c r="ES783" s="62"/>
      <c r="ET783" s="62"/>
      <c r="EU783" s="62"/>
      <c r="EV783" s="62"/>
      <c r="EW783" s="62"/>
      <c r="EX783" s="62"/>
      <c r="EY783" s="62"/>
      <c r="EZ783" s="62"/>
      <c r="FA783" s="62"/>
      <c r="FB783" s="62"/>
      <c r="FC783" s="62"/>
      <c r="FD783" s="62"/>
      <c r="FE783" s="62"/>
      <c r="FF783" s="62"/>
      <c r="FG783" s="62"/>
      <c r="FH783" s="62"/>
      <c r="FI783" s="62"/>
      <c r="FJ783" s="62"/>
      <c r="FK783" s="62"/>
      <c r="FL783" s="76"/>
      <c r="FM783" s="76"/>
      <c r="FN783" s="76"/>
      <c r="FO783" s="76"/>
      <c r="FP783" s="76"/>
      <c r="FQ783" s="76"/>
      <c r="FR783" s="76"/>
      <c r="FS783" s="76"/>
      <c r="FT783" s="76"/>
      <c r="FU783" s="76"/>
      <c r="FV783" s="76"/>
      <c r="FW783" s="76"/>
      <c r="FX783" s="76"/>
      <c r="FY783" s="76"/>
      <c r="FZ783" s="76"/>
      <c r="GA783" s="76"/>
      <c r="GB783" s="76"/>
      <c r="GC783" s="62"/>
      <c r="GD783" s="62"/>
      <c r="GE783" s="62"/>
      <c r="GF783" s="62"/>
      <c r="GG783" s="62"/>
      <c r="GH783" s="62"/>
      <c r="GI783" s="62"/>
      <c r="GJ783" s="62"/>
      <c r="GK783" s="62"/>
      <c r="GL783" s="62"/>
      <c r="GM783" s="62"/>
      <c r="GN783" s="62"/>
      <c r="GO783" s="62"/>
      <c r="GP783" s="62"/>
      <c r="GQ783" s="62"/>
      <c r="GR783" s="62"/>
      <c r="GS783" s="62"/>
      <c r="GT783" s="62"/>
      <c r="GU783" s="62"/>
      <c r="GV783" s="62"/>
      <c r="GW783" s="62"/>
      <c r="GX783" s="62"/>
      <c r="GY783" s="62"/>
      <c r="GZ783" s="62"/>
      <c r="HA783" s="62"/>
      <c r="HB783" s="62"/>
      <c r="HC783" s="62"/>
      <c r="HD783" s="62"/>
      <c r="HE783" s="62"/>
      <c r="HF783" s="62"/>
      <c r="HG783" s="62"/>
      <c r="HH783" s="62"/>
      <c r="HI783" s="62"/>
      <c r="HJ783" s="62"/>
      <c r="HK783" s="62"/>
      <c r="HL783" s="62"/>
      <c r="HM783" s="62"/>
      <c r="HN783" s="62"/>
      <c r="HO783" s="62"/>
      <c r="HP783" s="62"/>
      <c r="HQ783" s="62"/>
      <c r="HR783" s="62"/>
    </row>
    <row r="784" spans="45:226">
      <c r="AS784" s="62"/>
      <c r="AT784" s="62"/>
      <c r="AU784" s="62"/>
      <c r="AV784" s="62"/>
      <c r="AW784" s="62"/>
      <c r="AX784" s="62"/>
      <c r="AY784" s="62"/>
      <c r="AZ784" s="62"/>
      <c r="BA784" s="62"/>
      <c r="BB784" s="62"/>
      <c r="BC784" s="62"/>
      <c r="BD784" s="62"/>
      <c r="BE784" s="62"/>
      <c r="BF784" s="62"/>
      <c r="BG784" s="62"/>
      <c r="BH784" s="62"/>
      <c r="BI784" s="62"/>
      <c r="BJ784" s="62"/>
      <c r="BK784" s="62"/>
      <c r="BL784" s="62"/>
      <c r="BM784" s="62"/>
      <c r="BN784" s="62"/>
      <c r="BO784" s="62"/>
      <c r="BP784" s="62"/>
      <c r="BQ784" s="62"/>
      <c r="BR784" s="62"/>
      <c r="BS784" s="62"/>
      <c r="BT784" s="62"/>
      <c r="BU784" s="62"/>
      <c r="BV784" s="62"/>
      <c r="BW784" s="62"/>
      <c r="BX784" s="62"/>
      <c r="BY784" s="62"/>
      <c r="BZ784" s="62"/>
      <c r="CA784" s="62"/>
      <c r="CB784" s="62"/>
      <c r="CC784" s="62"/>
      <c r="CD784" s="62"/>
      <c r="CE784" s="62"/>
      <c r="CF784" s="62"/>
      <c r="CG784" s="62"/>
      <c r="CH784" s="62"/>
      <c r="CI784" s="62"/>
      <c r="CJ784" s="62"/>
      <c r="CK784" s="62"/>
      <c r="CL784" s="62"/>
      <c r="CM784" s="62"/>
      <c r="CN784" s="62"/>
      <c r="CO784" s="62"/>
      <c r="CP784" s="62"/>
      <c r="CQ784" s="62"/>
      <c r="CR784" s="62"/>
      <c r="CS784" s="62"/>
      <c r="CT784" s="62"/>
      <c r="CU784" s="62"/>
      <c r="CV784" s="62"/>
      <c r="CW784" s="62"/>
      <c r="CX784" s="62"/>
      <c r="CY784" s="62"/>
      <c r="CZ784" s="62"/>
      <c r="DA784" s="62"/>
      <c r="DB784" s="62"/>
      <c r="DC784" s="62"/>
      <c r="DD784" s="62"/>
      <c r="DE784" s="62"/>
      <c r="DF784" s="62"/>
      <c r="DG784" s="62"/>
      <c r="DH784" s="62"/>
      <c r="DI784" s="62"/>
      <c r="DJ784" s="62"/>
      <c r="DK784" s="62"/>
      <c r="DL784" s="62"/>
      <c r="DM784" s="62"/>
      <c r="DN784" s="62"/>
      <c r="DO784" s="62"/>
      <c r="DP784" s="62"/>
      <c r="DQ784" s="62"/>
      <c r="DR784" s="62"/>
      <c r="DS784" s="62"/>
      <c r="DT784" s="62"/>
      <c r="DU784" s="62"/>
      <c r="DV784" s="62"/>
      <c r="DW784" s="62"/>
      <c r="DX784" s="62"/>
      <c r="DY784" s="62"/>
      <c r="DZ784" s="62"/>
      <c r="EA784" s="62"/>
      <c r="EB784" s="62"/>
      <c r="EC784" s="62"/>
      <c r="ED784" s="62"/>
      <c r="EE784" s="62"/>
      <c r="EF784" s="62"/>
      <c r="EG784" s="62"/>
      <c r="EH784" s="62"/>
      <c r="EI784" s="62"/>
      <c r="EJ784" s="62"/>
      <c r="EK784" s="62">
        <v>0</v>
      </c>
      <c r="EL784" s="62">
        <v>0</v>
      </c>
      <c r="EM784" s="62">
        <v>0</v>
      </c>
      <c r="EN784" s="62">
        <v>0</v>
      </c>
      <c r="EO784" s="62">
        <v>0</v>
      </c>
      <c r="EP784" s="62"/>
      <c r="EQ784" s="62"/>
      <c r="ER784" s="62"/>
      <c r="ES784" s="62"/>
      <c r="ET784" s="62"/>
      <c r="EU784" s="62"/>
      <c r="EV784" s="62"/>
      <c r="EW784" s="62"/>
      <c r="EX784" s="62"/>
      <c r="EY784" s="62"/>
      <c r="EZ784" s="62"/>
      <c r="FA784" s="62"/>
      <c r="FB784" s="62"/>
      <c r="FC784" s="62"/>
      <c r="FD784" s="62"/>
      <c r="FE784" s="62"/>
      <c r="FF784" s="62"/>
      <c r="FG784" s="62"/>
      <c r="FH784" s="62"/>
      <c r="FI784" s="62"/>
      <c r="FJ784" s="62"/>
      <c r="FK784" s="62"/>
      <c r="FL784" s="76"/>
      <c r="FM784" s="76"/>
      <c r="FN784" s="76"/>
      <c r="FO784" s="76"/>
      <c r="FP784" s="76"/>
      <c r="FQ784" s="76"/>
      <c r="FR784" s="76"/>
      <c r="FS784" s="76"/>
      <c r="FT784" s="76"/>
      <c r="FU784" s="76"/>
      <c r="FV784" s="76"/>
      <c r="FW784" s="76"/>
      <c r="FX784" s="76"/>
      <c r="FY784" s="76"/>
      <c r="FZ784" s="76"/>
      <c r="GA784" s="76"/>
      <c r="GB784" s="76"/>
      <c r="GC784" s="62"/>
      <c r="GD784" s="62"/>
      <c r="GE784" s="62"/>
      <c r="GF784" s="62"/>
      <c r="GG784" s="62"/>
      <c r="GH784" s="62"/>
      <c r="GI784" s="62"/>
      <c r="GJ784" s="62"/>
      <c r="GK784" s="62"/>
      <c r="GL784" s="62"/>
      <c r="GM784" s="62"/>
      <c r="GN784" s="62"/>
      <c r="GO784" s="62"/>
      <c r="GP784" s="62"/>
      <c r="GQ784" s="62"/>
      <c r="GR784" s="62"/>
      <c r="GS784" s="62"/>
      <c r="GT784" s="62"/>
      <c r="GU784" s="62"/>
      <c r="GV784" s="62"/>
      <c r="GW784" s="62"/>
      <c r="GX784" s="62"/>
      <c r="GY784" s="62"/>
      <c r="GZ784" s="62"/>
      <c r="HA784" s="62"/>
      <c r="HB784" s="62"/>
      <c r="HC784" s="62"/>
      <c r="HD784" s="62"/>
      <c r="HE784" s="62"/>
      <c r="HF784" s="62"/>
      <c r="HG784" s="62"/>
      <c r="HH784" s="62"/>
      <c r="HI784" s="62"/>
      <c r="HJ784" s="62"/>
      <c r="HK784" s="62"/>
      <c r="HL784" s="62"/>
      <c r="HM784" s="62"/>
      <c r="HN784" s="62"/>
      <c r="HO784" s="62"/>
      <c r="HP784" s="62"/>
      <c r="HQ784" s="62"/>
      <c r="HR784" s="62"/>
    </row>
    <row r="785" spans="45:226">
      <c r="AS785" s="62"/>
      <c r="AT785" s="62"/>
      <c r="AU785" s="62"/>
      <c r="AV785" s="62"/>
      <c r="AW785" s="62"/>
      <c r="AX785" s="62"/>
      <c r="AY785" s="62"/>
      <c r="AZ785" s="62"/>
      <c r="BA785" s="62"/>
      <c r="BB785" s="62"/>
      <c r="BC785" s="62"/>
      <c r="BD785" s="62"/>
      <c r="BE785" s="62"/>
      <c r="BF785" s="62"/>
      <c r="BG785" s="62"/>
      <c r="BH785" s="62"/>
      <c r="BI785" s="62"/>
      <c r="BJ785" s="62"/>
      <c r="BK785" s="62"/>
      <c r="BL785" s="62"/>
      <c r="BM785" s="62"/>
      <c r="BN785" s="62"/>
      <c r="BO785" s="62"/>
      <c r="BP785" s="62"/>
      <c r="BQ785" s="62"/>
      <c r="BR785" s="62"/>
      <c r="BS785" s="62"/>
      <c r="BT785" s="62"/>
      <c r="BU785" s="62"/>
      <c r="BV785" s="62"/>
      <c r="BW785" s="62"/>
      <c r="BX785" s="62"/>
      <c r="BY785" s="62"/>
      <c r="BZ785" s="62"/>
      <c r="CA785" s="62"/>
      <c r="CB785" s="62"/>
      <c r="CC785" s="62"/>
      <c r="CD785" s="62"/>
      <c r="CE785" s="62"/>
      <c r="CF785" s="62"/>
      <c r="CG785" s="62"/>
      <c r="CH785" s="62"/>
      <c r="CI785" s="62"/>
      <c r="CJ785" s="62"/>
      <c r="CK785" s="62"/>
      <c r="CL785" s="62"/>
      <c r="CM785" s="62"/>
      <c r="CN785" s="62"/>
      <c r="CO785" s="62"/>
      <c r="CP785" s="62"/>
      <c r="CQ785" s="62"/>
      <c r="CR785" s="62"/>
      <c r="CS785" s="62"/>
      <c r="CT785" s="62"/>
      <c r="CU785" s="62"/>
      <c r="CV785" s="62"/>
      <c r="CW785" s="62"/>
      <c r="CX785" s="62"/>
      <c r="CY785" s="62"/>
      <c r="CZ785" s="62"/>
      <c r="DA785" s="62"/>
      <c r="DB785" s="62"/>
      <c r="DC785" s="62"/>
      <c r="DD785" s="62"/>
      <c r="DE785" s="62"/>
      <c r="DF785" s="62"/>
      <c r="DG785" s="62"/>
      <c r="DH785" s="62"/>
      <c r="DI785" s="62"/>
      <c r="DJ785" s="62"/>
      <c r="DK785" s="62"/>
      <c r="DL785" s="62"/>
      <c r="DM785" s="62"/>
      <c r="DN785" s="62"/>
      <c r="DO785" s="62"/>
      <c r="DP785" s="62"/>
      <c r="DQ785" s="62"/>
      <c r="DR785" s="62"/>
      <c r="DS785" s="62"/>
      <c r="DT785" s="62"/>
      <c r="DU785" s="62"/>
      <c r="DV785" s="62"/>
      <c r="DW785" s="62"/>
      <c r="DX785" s="62"/>
      <c r="DY785" s="62"/>
      <c r="DZ785" s="62"/>
      <c r="EA785" s="62"/>
      <c r="EB785" s="62"/>
      <c r="EC785" s="62"/>
      <c r="ED785" s="62"/>
      <c r="EE785" s="62"/>
      <c r="EF785" s="62"/>
      <c r="EG785" s="62"/>
      <c r="EH785" s="62"/>
      <c r="EI785" s="62"/>
      <c r="EJ785" s="62"/>
      <c r="EK785" s="62">
        <v>0</v>
      </c>
      <c r="EL785" s="62">
        <v>0</v>
      </c>
      <c r="EM785" s="62">
        <v>0</v>
      </c>
      <c r="EN785" s="62">
        <v>0</v>
      </c>
      <c r="EO785" s="62">
        <v>0</v>
      </c>
      <c r="EP785" s="62"/>
      <c r="EQ785" s="62"/>
      <c r="ER785" s="62"/>
      <c r="ES785" s="62"/>
      <c r="ET785" s="62"/>
      <c r="EU785" s="62"/>
      <c r="EV785" s="62"/>
      <c r="EW785" s="62"/>
      <c r="EX785" s="62"/>
      <c r="EY785" s="62"/>
      <c r="EZ785" s="62"/>
      <c r="FA785" s="62"/>
      <c r="FB785" s="62"/>
      <c r="FC785" s="62"/>
      <c r="FD785" s="62"/>
      <c r="FE785" s="62"/>
      <c r="FF785" s="62"/>
      <c r="FG785" s="62"/>
      <c r="FH785" s="62"/>
      <c r="FI785" s="62"/>
      <c r="FJ785" s="62"/>
      <c r="FK785" s="62"/>
      <c r="FL785" s="76"/>
      <c r="FM785" s="76"/>
      <c r="FN785" s="76"/>
      <c r="FO785" s="76"/>
      <c r="FP785" s="76"/>
      <c r="FQ785" s="76"/>
      <c r="FR785" s="76"/>
      <c r="FS785" s="76"/>
      <c r="FT785" s="76"/>
      <c r="FU785" s="76"/>
      <c r="FV785" s="76"/>
      <c r="FW785" s="76"/>
      <c r="FX785" s="76"/>
      <c r="FY785" s="76"/>
      <c r="FZ785" s="76"/>
      <c r="GA785" s="76"/>
      <c r="GB785" s="76"/>
      <c r="GC785" s="62"/>
      <c r="GD785" s="62"/>
      <c r="GE785" s="62"/>
      <c r="GF785" s="62"/>
      <c r="GG785" s="62"/>
      <c r="GH785" s="62"/>
      <c r="GI785" s="62"/>
      <c r="GJ785" s="62"/>
      <c r="GK785" s="62"/>
      <c r="GL785" s="62"/>
      <c r="GM785" s="62"/>
      <c r="GN785" s="62"/>
      <c r="GO785" s="62"/>
      <c r="GP785" s="62"/>
      <c r="GQ785" s="62"/>
      <c r="GR785" s="62"/>
      <c r="GS785" s="62"/>
      <c r="GT785" s="62"/>
      <c r="GU785" s="62"/>
      <c r="GV785" s="62"/>
      <c r="GW785" s="62"/>
      <c r="GX785" s="62"/>
      <c r="GY785" s="62"/>
      <c r="GZ785" s="62"/>
      <c r="HA785" s="62"/>
      <c r="HB785" s="62"/>
      <c r="HC785" s="62"/>
      <c r="HD785" s="62"/>
      <c r="HE785" s="62"/>
      <c r="HF785" s="62"/>
      <c r="HG785" s="62"/>
      <c r="HH785" s="62"/>
      <c r="HI785" s="62"/>
      <c r="HJ785" s="62"/>
      <c r="HK785" s="62"/>
      <c r="HL785" s="62"/>
      <c r="HM785" s="62"/>
      <c r="HN785" s="62"/>
      <c r="HO785" s="62"/>
      <c r="HP785" s="62"/>
      <c r="HQ785" s="62"/>
      <c r="HR785" s="62"/>
    </row>
    <row r="786" spans="45:226">
      <c r="AS786" s="62"/>
      <c r="AT786" s="62"/>
      <c r="AU786" s="62"/>
      <c r="AV786" s="62"/>
      <c r="AW786" s="62"/>
      <c r="AX786" s="62"/>
      <c r="AY786" s="62"/>
      <c r="AZ786" s="62"/>
      <c r="BA786" s="62"/>
      <c r="BB786" s="62"/>
      <c r="BC786" s="62"/>
      <c r="BD786" s="62"/>
      <c r="BE786" s="62"/>
      <c r="BF786" s="62"/>
      <c r="BG786" s="62"/>
      <c r="BH786" s="62"/>
      <c r="BI786" s="62"/>
      <c r="BJ786" s="62"/>
      <c r="BK786" s="62"/>
      <c r="BL786" s="62"/>
      <c r="BM786" s="62"/>
      <c r="BN786" s="62"/>
      <c r="BO786" s="62"/>
      <c r="BP786" s="62"/>
      <c r="BQ786" s="62"/>
      <c r="BR786" s="62"/>
      <c r="BS786" s="62"/>
      <c r="BT786" s="62"/>
      <c r="BU786" s="62"/>
      <c r="BV786" s="62"/>
      <c r="BW786" s="62"/>
      <c r="BX786" s="62"/>
      <c r="BY786" s="62"/>
      <c r="BZ786" s="62"/>
      <c r="CA786" s="62"/>
      <c r="CB786" s="62"/>
      <c r="CC786" s="62"/>
      <c r="CD786" s="62"/>
      <c r="CE786" s="62"/>
      <c r="CF786" s="62"/>
      <c r="CG786" s="62"/>
      <c r="CH786" s="62"/>
      <c r="CI786" s="62"/>
      <c r="CJ786" s="62"/>
      <c r="CK786" s="62"/>
      <c r="CL786" s="62"/>
      <c r="CM786" s="62"/>
      <c r="CN786" s="62"/>
      <c r="CO786" s="62"/>
      <c r="CP786" s="62"/>
      <c r="CQ786" s="62"/>
      <c r="CR786" s="62"/>
      <c r="CS786" s="62"/>
      <c r="CT786" s="62"/>
      <c r="CU786" s="62"/>
      <c r="CV786" s="62"/>
      <c r="CW786" s="62"/>
      <c r="CX786" s="62"/>
      <c r="CY786" s="62"/>
      <c r="CZ786" s="62"/>
      <c r="DA786" s="62"/>
      <c r="DB786" s="62"/>
      <c r="DC786" s="62"/>
      <c r="DD786" s="62"/>
      <c r="DE786" s="62"/>
      <c r="DF786" s="62"/>
      <c r="DG786" s="62"/>
      <c r="DH786" s="62"/>
      <c r="DI786" s="62"/>
      <c r="DJ786" s="62"/>
      <c r="DK786" s="62"/>
      <c r="DL786" s="62"/>
      <c r="DM786" s="62"/>
      <c r="DN786" s="62"/>
      <c r="DO786" s="62"/>
      <c r="DP786" s="62"/>
      <c r="DQ786" s="62"/>
      <c r="DR786" s="62"/>
      <c r="DS786" s="62"/>
      <c r="DT786" s="62"/>
      <c r="DU786" s="62"/>
      <c r="DV786" s="62"/>
      <c r="DW786" s="62"/>
      <c r="DX786" s="62"/>
      <c r="DY786" s="62"/>
      <c r="DZ786" s="62"/>
      <c r="EA786" s="62"/>
      <c r="EB786" s="62"/>
      <c r="EC786" s="62"/>
      <c r="ED786" s="62"/>
      <c r="EE786" s="62"/>
      <c r="EF786" s="62"/>
      <c r="EG786" s="62"/>
      <c r="EH786" s="62"/>
      <c r="EI786" s="62"/>
      <c r="EJ786" s="62"/>
      <c r="EK786" s="62">
        <v>0</v>
      </c>
      <c r="EL786" s="62">
        <v>0</v>
      </c>
      <c r="EM786" s="62">
        <v>0</v>
      </c>
      <c r="EN786" s="62">
        <v>0</v>
      </c>
      <c r="EO786" s="62">
        <v>0</v>
      </c>
      <c r="EP786" s="62"/>
      <c r="EQ786" s="62"/>
      <c r="ER786" s="62"/>
      <c r="ES786" s="62"/>
      <c r="ET786" s="62"/>
      <c r="EU786" s="62"/>
      <c r="EV786" s="62"/>
      <c r="EW786" s="62"/>
      <c r="EX786" s="62"/>
      <c r="EY786" s="62"/>
      <c r="EZ786" s="62"/>
      <c r="FA786" s="62"/>
      <c r="FB786" s="62"/>
      <c r="FC786" s="62"/>
      <c r="FD786" s="62"/>
      <c r="FE786" s="62"/>
      <c r="FF786" s="62"/>
      <c r="FG786" s="62"/>
      <c r="FH786" s="62"/>
      <c r="FI786" s="62"/>
      <c r="FJ786" s="62"/>
      <c r="FK786" s="62"/>
      <c r="FL786" s="76"/>
      <c r="FM786" s="76"/>
      <c r="FN786" s="76"/>
      <c r="FO786" s="76"/>
      <c r="FP786" s="76"/>
      <c r="FQ786" s="76"/>
      <c r="FR786" s="76"/>
      <c r="FS786" s="76"/>
      <c r="FT786" s="76"/>
      <c r="FU786" s="76"/>
      <c r="FV786" s="76"/>
      <c r="FW786" s="76"/>
      <c r="FX786" s="76"/>
      <c r="FY786" s="76"/>
      <c r="FZ786" s="76"/>
      <c r="GA786" s="76"/>
      <c r="GB786" s="76"/>
      <c r="GC786" s="62"/>
      <c r="GD786" s="62"/>
      <c r="GE786" s="62"/>
      <c r="GF786" s="62"/>
      <c r="GG786" s="62"/>
      <c r="GH786" s="62"/>
      <c r="GI786" s="62"/>
      <c r="GJ786" s="62"/>
      <c r="GK786" s="62"/>
      <c r="GL786" s="62"/>
      <c r="GM786" s="62"/>
      <c r="GN786" s="62"/>
      <c r="GO786" s="62"/>
      <c r="GP786" s="62"/>
      <c r="GQ786" s="62"/>
      <c r="GR786" s="62"/>
      <c r="GS786" s="62"/>
      <c r="GT786" s="62"/>
      <c r="GU786" s="62"/>
      <c r="GV786" s="62"/>
      <c r="GW786" s="62"/>
      <c r="GX786" s="62"/>
      <c r="GY786" s="62"/>
      <c r="GZ786" s="62"/>
      <c r="HA786" s="62"/>
      <c r="HB786" s="62"/>
      <c r="HC786" s="62"/>
      <c r="HD786" s="62"/>
      <c r="HE786" s="62"/>
      <c r="HF786" s="62"/>
      <c r="HG786" s="62"/>
      <c r="HH786" s="62"/>
      <c r="HI786" s="62"/>
      <c r="HJ786" s="62"/>
      <c r="HK786" s="62"/>
      <c r="HL786" s="62"/>
      <c r="HM786" s="62"/>
      <c r="HN786" s="62"/>
      <c r="HO786" s="62"/>
      <c r="HP786" s="62"/>
      <c r="HQ786" s="62"/>
      <c r="HR786" s="62"/>
    </row>
    <row r="787" spans="45:226">
      <c r="AS787" s="62"/>
      <c r="AT787" s="62"/>
      <c r="AU787" s="62"/>
      <c r="AV787" s="62"/>
      <c r="AW787" s="62"/>
      <c r="AX787" s="62"/>
      <c r="AY787" s="62"/>
      <c r="AZ787" s="62"/>
      <c r="BA787" s="62"/>
      <c r="BB787" s="62"/>
      <c r="BC787" s="62"/>
      <c r="BD787" s="62"/>
      <c r="BE787" s="62"/>
      <c r="BF787" s="62"/>
      <c r="BG787" s="62"/>
      <c r="BH787" s="62"/>
      <c r="BI787" s="62"/>
      <c r="BJ787" s="62"/>
      <c r="BK787" s="62"/>
      <c r="BL787" s="62"/>
      <c r="BM787" s="62"/>
      <c r="BN787" s="62"/>
      <c r="BO787" s="62"/>
      <c r="BP787" s="62"/>
      <c r="BQ787" s="62"/>
      <c r="BR787" s="62"/>
      <c r="BS787" s="62"/>
      <c r="BT787" s="62"/>
      <c r="BU787" s="62"/>
      <c r="BV787" s="62"/>
      <c r="BW787" s="62"/>
      <c r="BX787" s="62"/>
      <c r="BY787" s="62"/>
      <c r="BZ787" s="62"/>
      <c r="CA787" s="62"/>
      <c r="CB787" s="62"/>
      <c r="CC787" s="62"/>
      <c r="CD787" s="62"/>
      <c r="CE787" s="62"/>
      <c r="CF787" s="62"/>
      <c r="CG787" s="62"/>
      <c r="CH787" s="62"/>
      <c r="CI787" s="62"/>
      <c r="CJ787" s="62"/>
      <c r="CK787" s="62"/>
      <c r="CL787" s="62"/>
      <c r="CM787" s="62"/>
      <c r="CN787" s="62"/>
      <c r="CO787" s="62"/>
      <c r="CP787" s="62"/>
      <c r="CQ787" s="62"/>
      <c r="CR787" s="62"/>
      <c r="CS787" s="62"/>
      <c r="CT787" s="62"/>
      <c r="CU787" s="62"/>
      <c r="CV787" s="62"/>
      <c r="CW787" s="62"/>
      <c r="CX787" s="62"/>
      <c r="CY787" s="62"/>
      <c r="CZ787" s="62"/>
      <c r="DA787" s="62"/>
      <c r="DB787" s="62"/>
      <c r="DC787" s="62"/>
      <c r="DD787" s="62"/>
      <c r="DE787" s="62"/>
      <c r="DF787" s="62"/>
      <c r="DG787" s="62"/>
      <c r="DH787" s="62"/>
      <c r="DI787" s="62"/>
      <c r="DJ787" s="62"/>
      <c r="DK787" s="62"/>
      <c r="DL787" s="62"/>
      <c r="DM787" s="62"/>
      <c r="DN787" s="62"/>
      <c r="DO787" s="62"/>
      <c r="DP787" s="62"/>
      <c r="DQ787" s="62"/>
      <c r="DR787" s="62"/>
      <c r="DS787" s="62"/>
      <c r="DT787" s="62"/>
      <c r="DU787" s="62"/>
      <c r="DV787" s="62"/>
      <c r="DW787" s="62"/>
      <c r="DX787" s="62"/>
      <c r="DY787" s="62"/>
      <c r="DZ787" s="62"/>
      <c r="EA787" s="62"/>
      <c r="EB787" s="62"/>
      <c r="EC787" s="62"/>
      <c r="ED787" s="62"/>
      <c r="EE787" s="62"/>
      <c r="EF787" s="62"/>
      <c r="EG787" s="62"/>
      <c r="EH787" s="62"/>
      <c r="EI787" s="62"/>
      <c r="EJ787" s="62"/>
      <c r="EK787" s="62">
        <v>0</v>
      </c>
      <c r="EL787" s="62">
        <v>0</v>
      </c>
      <c r="EM787" s="62">
        <v>0</v>
      </c>
      <c r="EN787" s="62">
        <v>0</v>
      </c>
      <c r="EO787" s="62">
        <v>0</v>
      </c>
      <c r="EP787" s="62"/>
      <c r="EQ787" s="62"/>
      <c r="ER787" s="62"/>
      <c r="ES787" s="62"/>
      <c r="ET787" s="62"/>
      <c r="EU787" s="62"/>
      <c r="EV787" s="62"/>
      <c r="EW787" s="62"/>
      <c r="EX787" s="62"/>
      <c r="EY787" s="62"/>
      <c r="EZ787" s="62"/>
      <c r="FA787" s="62"/>
      <c r="FB787" s="62"/>
      <c r="FC787" s="62"/>
      <c r="FD787" s="62"/>
      <c r="FE787" s="62"/>
      <c r="FF787" s="62"/>
      <c r="FG787" s="62"/>
      <c r="FH787" s="62"/>
      <c r="FI787" s="62"/>
      <c r="FJ787" s="62"/>
      <c r="FK787" s="62"/>
      <c r="FL787" s="76"/>
      <c r="FM787" s="76"/>
      <c r="FN787" s="76"/>
      <c r="FO787" s="76"/>
      <c r="FP787" s="76"/>
      <c r="FQ787" s="76"/>
      <c r="FR787" s="76"/>
      <c r="FS787" s="76"/>
      <c r="FT787" s="76"/>
      <c r="FU787" s="76"/>
      <c r="FV787" s="76"/>
      <c r="FW787" s="76"/>
      <c r="FX787" s="76"/>
      <c r="FY787" s="76"/>
      <c r="FZ787" s="76"/>
      <c r="GA787" s="76"/>
      <c r="GB787" s="76"/>
      <c r="GC787" s="62"/>
      <c r="GD787" s="62"/>
      <c r="GE787" s="62"/>
      <c r="GF787" s="62"/>
      <c r="GG787" s="62"/>
      <c r="GH787" s="62"/>
      <c r="GI787" s="62"/>
      <c r="GJ787" s="62"/>
      <c r="GK787" s="62"/>
      <c r="GL787" s="62"/>
      <c r="GM787" s="62"/>
      <c r="GN787" s="62"/>
      <c r="GO787" s="62"/>
      <c r="GP787" s="62"/>
      <c r="GQ787" s="62"/>
      <c r="GR787" s="62"/>
      <c r="GS787" s="62"/>
      <c r="GT787" s="62"/>
      <c r="GU787" s="62"/>
      <c r="GV787" s="62"/>
      <c r="GW787" s="62"/>
      <c r="GX787" s="62"/>
      <c r="GY787" s="62"/>
      <c r="GZ787" s="62"/>
      <c r="HA787" s="62"/>
      <c r="HB787" s="62"/>
      <c r="HC787" s="62"/>
      <c r="HD787" s="62"/>
      <c r="HE787" s="62"/>
      <c r="HF787" s="62"/>
      <c r="HG787" s="62"/>
      <c r="HH787" s="62"/>
      <c r="HI787" s="62"/>
      <c r="HJ787" s="62"/>
      <c r="HK787" s="62"/>
      <c r="HL787" s="62"/>
      <c r="HM787" s="62"/>
      <c r="HN787" s="62"/>
      <c r="HO787" s="62"/>
      <c r="HP787" s="62"/>
      <c r="HQ787" s="62"/>
      <c r="HR787" s="62"/>
    </row>
    <row r="788" spans="45:226">
      <c r="AS788" s="62"/>
      <c r="AT788" s="62"/>
      <c r="AU788" s="62"/>
      <c r="AV788" s="62"/>
      <c r="AW788" s="62"/>
      <c r="AX788" s="62"/>
      <c r="AY788" s="62"/>
      <c r="AZ788" s="62"/>
      <c r="BA788" s="62"/>
      <c r="BB788" s="62"/>
      <c r="BC788" s="62"/>
      <c r="BD788" s="62"/>
      <c r="BE788" s="62"/>
      <c r="BF788" s="62"/>
      <c r="BG788" s="62"/>
      <c r="BH788" s="62"/>
      <c r="BI788" s="62"/>
      <c r="BJ788" s="62"/>
      <c r="BK788" s="62"/>
      <c r="BL788" s="62"/>
      <c r="BM788" s="62"/>
      <c r="BN788" s="62"/>
      <c r="BO788" s="62"/>
      <c r="BP788" s="62"/>
      <c r="BQ788" s="62"/>
      <c r="BR788" s="62"/>
      <c r="BS788" s="62"/>
      <c r="BT788" s="62"/>
      <c r="BU788" s="62"/>
      <c r="BV788" s="62"/>
      <c r="BW788" s="62"/>
      <c r="BX788" s="62"/>
      <c r="BY788" s="62"/>
      <c r="BZ788" s="62"/>
      <c r="CA788" s="62"/>
      <c r="CB788" s="62"/>
      <c r="CC788" s="62"/>
      <c r="CD788" s="62"/>
      <c r="CE788" s="62"/>
      <c r="CF788" s="62"/>
      <c r="CG788" s="62"/>
      <c r="CH788" s="62"/>
      <c r="CI788" s="62"/>
      <c r="CJ788" s="62"/>
      <c r="CK788" s="62"/>
      <c r="CL788" s="62"/>
      <c r="CM788" s="62"/>
      <c r="CN788" s="62"/>
      <c r="CO788" s="62"/>
      <c r="CP788" s="62"/>
      <c r="CQ788" s="62"/>
      <c r="CR788" s="62"/>
      <c r="CS788" s="62"/>
      <c r="CT788" s="62"/>
      <c r="CU788" s="62"/>
      <c r="CV788" s="62"/>
      <c r="CW788" s="62"/>
      <c r="CX788" s="62"/>
      <c r="CY788" s="62"/>
      <c r="CZ788" s="62"/>
      <c r="DA788" s="62"/>
      <c r="DB788" s="62"/>
      <c r="DC788" s="62"/>
      <c r="DD788" s="62"/>
      <c r="DE788" s="62"/>
      <c r="DF788" s="62"/>
      <c r="DG788" s="62"/>
      <c r="DH788" s="62"/>
      <c r="DI788" s="62"/>
      <c r="DJ788" s="62"/>
      <c r="DK788" s="62"/>
      <c r="DL788" s="62"/>
      <c r="DM788" s="62"/>
      <c r="DN788" s="62"/>
      <c r="DO788" s="62"/>
      <c r="DP788" s="62"/>
      <c r="DQ788" s="62"/>
      <c r="DR788" s="62"/>
      <c r="DS788" s="62"/>
      <c r="DT788" s="62"/>
      <c r="DU788" s="62"/>
      <c r="DV788" s="62"/>
      <c r="DW788" s="62"/>
      <c r="DX788" s="62"/>
      <c r="DY788" s="62"/>
      <c r="DZ788" s="62"/>
      <c r="EA788" s="62"/>
      <c r="EB788" s="62"/>
      <c r="EC788" s="62"/>
      <c r="ED788" s="62"/>
      <c r="EE788" s="62"/>
      <c r="EF788" s="62"/>
      <c r="EG788" s="62"/>
      <c r="EH788" s="62"/>
      <c r="EI788" s="62"/>
      <c r="EJ788" s="62"/>
      <c r="EK788" s="62">
        <v>0</v>
      </c>
      <c r="EL788" s="62">
        <v>0</v>
      </c>
      <c r="EM788" s="62">
        <v>0</v>
      </c>
      <c r="EN788" s="62">
        <v>0</v>
      </c>
      <c r="EO788" s="62">
        <v>0</v>
      </c>
      <c r="EP788" s="62"/>
      <c r="EQ788" s="62"/>
      <c r="ER788" s="62"/>
      <c r="ES788" s="62"/>
      <c r="ET788" s="62"/>
      <c r="EU788" s="62"/>
      <c r="EV788" s="62"/>
      <c r="EW788" s="62"/>
      <c r="EX788" s="62"/>
      <c r="EY788" s="62"/>
      <c r="EZ788" s="62"/>
      <c r="FA788" s="62"/>
      <c r="FB788" s="62"/>
      <c r="FC788" s="62"/>
      <c r="FD788" s="62"/>
      <c r="FE788" s="62"/>
      <c r="FF788" s="62"/>
      <c r="FG788" s="62"/>
      <c r="FH788" s="62"/>
      <c r="FI788" s="62"/>
      <c r="FJ788" s="62"/>
      <c r="FK788" s="62"/>
      <c r="FL788" s="76"/>
      <c r="FM788" s="76"/>
      <c r="FN788" s="76"/>
      <c r="FO788" s="76"/>
      <c r="FP788" s="76"/>
      <c r="FQ788" s="76"/>
      <c r="FR788" s="76"/>
      <c r="FS788" s="76"/>
      <c r="FT788" s="76"/>
      <c r="FU788" s="76"/>
      <c r="FV788" s="76"/>
      <c r="FW788" s="76"/>
      <c r="FX788" s="76"/>
      <c r="FY788" s="76"/>
      <c r="FZ788" s="76"/>
      <c r="GA788" s="76"/>
      <c r="GB788" s="76"/>
      <c r="GC788" s="62"/>
      <c r="GD788" s="62"/>
      <c r="GE788" s="62"/>
      <c r="GF788" s="62"/>
      <c r="GG788" s="62"/>
      <c r="GH788" s="62"/>
      <c r="GI788" s="62"/>
      <c r="GJ788" s="62"/>
      <c r="GK788" s="62"/>
      <c r="GL788" s="62"/>
      <c r="GM788" s="62"/>
      <c r="GN788" s="62"/>
      <c r="GO788" s="62"/>
      <c r="GP788" s="62"/>
      <c r="GQ788" s="62"/>
      <c r="GR788" s="62"/>
      <c r="GS788" s="62"/>
      <c r="GT788" s="62"/>
      <c r="GU788" s="62"/>
      <c r="GV788" s="62"/>
      <c r="GW788" s="62"/>
      <c r="GX788" s="62"/>
      <c r="GY788" s="62"/>
      <c r="GZ788" s="62"/>
      <c r="HA788" s="62"/>
      <c r="HB788" s="62"/>
      <c r="HC788" s="62"/>
      <c r="HD788" s="62"/>
      <c r="HE788" s="62"/>
      <c r="HF788" s="62"/>
      <c r="HG788" s="62"/>
      <c r="HH788" s="62"/>
      <c r="HI788" s="62"/>
      <c r="HJ788" s="62"/>
      <c r="HK788" s="62"/>
      <c r="HL788" s="62"/>
      <c r="HM788" s="62"/>
      <c r="HN788" s="62"/>
      <c r="HO788" s="62"/>
      <c r="HP788" s="62"/>
      <c r="HQ788" s="62"/>
      <c r="HR788" s="62"/>
    </row>
    <row r="789" spans="45:226">
      <c r="AS789" s="62"/>
      <c r="AT789" s="62"/>
      <c r="AU789" s="62"/>
      <c r="AV789" s="62"/>
      <c r="AW789" s="62"/>
      <c r="AX789" s="62"/>
      <c r="AY789" s="62"/>
      <c r="AZ789" s="62"/>
      <c r="BA789" s="62"/>
      <c r="BB789" s="62"/>
      <c r="BC789" s="62"/>
      <c r="BD789" s="62"/>
      <c r="BE789" s="62"/>
      <c r="BF789" s="62"/>
      <c r="BG789" s="62"/>
      <c r="BH789" s="62"/>
      <c r="BI789" s="62"/>
      <c r="BJ789" s="62"/>
      <c r="BK789" s="62"/>
      <c r="BL789" s="62"/>
      <c r="BM789" s="62"/>
      <c r="BN789" s="62"/>
      <c r="BO789" s="62"/>
      <c r="BP789" s="62"/>
      <c r="BQ789" s="62"/>
      <c r="BR789" s="62"/>
      <c r="BS789" s="62"/>
      <c r="BT789" s="62"/>
      <c r="BU789" s="62"/>
      <c r="BV789" s="62"/>
      <c r="BW789" s="62"/>
      <c r="BX789" s="62"/>
      <c r="BY789" s="62"/>
      <c r="BZ789" s="62"/>
      <c r="CA789" s="62"/>
      <c r="CB789" s="62"/>
      <c r="CC789" s="62"/>
      <c r="CD789" s="62"/>
      <c r="CE789" s="62"/>
      <c r="CF789" s="62"/>
      <c r="CG789" s="62"/>
      <c r="CH789" s="62"/>
      <c r="CI789" s="62"/>
      <c r="CJ789" s="62"/>
      <c r="CK789" s="62"/>
      <c r="CL789" s="62"/>
      <c r="CM789" s="62"/>
      <c r="CN789" s="62"/>
      <c r="CO789" s="62"/>
      <c r="CP789" s="62"/>
      <c r="CQ789" s="62"/>
      <c r="CR789" s="62"/>
      <c r="CS789" s="62"/>
      <c r="CT789" s="62"/>
      <c r="CU789" s="62"/>
      <c r="CV789" s="62"/>
      <c r="CW789" s="62"/>
      <c r="CX789" s="62"/>
      <c r="CY789" s="62"/>
      <c r="CZ789" s="62"/>
      <c r="DA789" s="62"/>
      <c r="DB789" s="62"/>
      <c r="DC789" s="62"/>
      <c r="DD789" s="62"/>
      <c r="DE789" s="62"/>
      <c r="DF789" s="62"/>
      <c r="DG789" s="62"/>
      <c r="DH789" s="62"/>
      <c r="DI789" s="62"/>
      <c r="DJ789" s="62"/>
      <c r="DK789" s="62"/>
      <c r="DL789" s="62"/>
      <c r="DM789" s="62"/>
      <c r="DN789" s="62"/>
      <c r="DO789" s="62"/>
      <c r="DP789" s="62"/>
      <c r="DQ789" s="62"/>
      <c r="DR789" s="62"/>
      <c r="DS789" s="62"/>
      <c r="DT789" s="62"/>
      <c r="DU789" s="62"/>
      <c r="DV789" s="62"/>
      <c r="DW789" s="62"/>
      <c r="DX789" s="62"/>
      <c r="DY789" s="62"/>
      <c r="DZ789" s="62"/>
      <c r="EA789" s="62"/>
      <c r="EB789" s="62"/>
      <c r="EC789" s="62"/>
      <c r="ED789" s="62"/>
      <c r="EE789" s="62"/>
      <c r="EF789" s="62"/>
      <c r="EG789" s="62"/>
      <c r="EH789" s="62"/>
      <c r="EI789" s="62"/>
      <c r="EJ789" s="62"/>
      <c r="EK789" s="62">
        <v>0</v>
      </c>
      <c r="EL789" s="62">
        <v>0</v>
      </c>
      <c r="EM789" s="62">
        <v>0</v>
      </c>
      <c r="EN789" s="62">
        <v>0</v>
      </c>
      <c r="EO789" s="62">
        <v>0</v>
      </c>
      <c r="EP789" s="62"/>
      <c r="EQ789" s="62"/>
      <c r="ER789" s="62"/>
      <c r="ES789" s="62"/>
      <c r="ET789" s="62"/>
      <c r="EU789" s="62"/>
      <c r="EV789" s="62"/>
      <c r="EW789" s="62"/>
      <c r="EX789" s="62"/>
      <c r="EY789" s="62"/>
      <c r="EZ789" s="62"/>
      <c r="FA789" s="62"/>
      <c r="FB789" s="62"/>
      <c r="FC789" s="62"/>
      <c r="FD789" s="62"/>
      <c r="FE789" s="62"/>
      <c r="FF789" s="62"/>
      <c r="FG789" s="62"/>
      <c r="FH789" s="62"/>
      <c r="FI789" s="62"/>
      <c r="FJ789" s="62"/>
      <c r="FK789" s="62"/>
      <c r="FL789" s="76"/>
      <c r="FM789" s="76"/>
      <c r="FN789" s="76"/>
      <c r="FO789" s="76"/>
      <c r="FP789" s="76"/>
      <c r="FQ789" s="76"/>
      <c r="FR789" s="76"/>
      <c r="FS789" s="76"/>
      <c r="FT789" s="76"/>
      <c r="FU789" s="76"/>
      <c r="FV789" s="76"/>
      <c r="FW789" s="76"/>
      <c r="FX789" s="76"/>
      <c r="FY789" s="76"/>
      <c r="FZ789" s="76"/>
      <c r="GA789" s="76"/>
      <c r="GB789" s="76"/>
      <c r="GC789" s="62"/>
      <c r="GD789" s="62"/>
      <c r="GE789" s="62"/>
      <c r="GF789" s="62"/>
      <c r="GG789" s="62"/>
      <c r="GH789" s="62"/>
      <c r="GI789" s="62"/>
      <c r="GJ789" s="62"/>
      <c r="GK789" s="62"/>
      <c r="GL789" s="62"/>
      <c r="GM789" s="62"/>
      <c r="GN789" s="62"/>
      <c r="GO789" s="62"/>
      <c r="GP789" s="62"/>
      <c r="GQ789" s="62"/>
      <c r="GR789" s="62"/>
      <c r="GS789" s="62"/>
      <c r="GT789" s="62"/>
      <c r="GU789" s="62"/>
      <c r="GV789" s="62"/>
      <c r="GW789" s="62"/>
      <c r="GX789" s="62"/>
      <c r="GY789" s="62"/>
      <c r="GZ789" s="62"/>
      <c r="HA789" s="62"/>
      <c r="HB789" s="62"/>
      <c r="HC789" s="62"/>
      <c r="HD789" s="62"/>
      <c r="HE789" s="62"/>
      <c r="HF789" s="62"/>
      <c r="HG789" s="62"/>
      <c r="HH789" s="62"/>
      <c r="HI789" s="62"/>
      <c r="HJ789" s="62"/>
      <c r="HK789" s="62"/>
      <c r="HL789" s="62"/>
      <c r="HM789" s="62"/>
      <c r="HN789" s="62"/>
      <c r="HO789" s="62"/>
      <c r="HP789" s="62"/>
      <c r="HQ789" s="62"/>
      <c r="HR789" s="62"/>
    </row>
    <row r="790" spans="45:226">
      <c r="AS790" s="62"/>
      <c r="AT790" s="62"/>
      <c r="AU790" s="62"/>
      <c r="AV790" s="62"/>
      <c r="AW790" s="62"/>
      <c r="AX790" s="62"/>
      <c r="AY790" s="62"/>
      <c r="AZ790" s="62"/>
      <c r="BA790" s="62"/>
      <c r="BB790" s="62"/>
      <c r="BC790" s="62"/>
      <c r="BD790" s="62"/>
      <c r="BE790" s="62"/>
      <c r="BF790" s="62"/>
      <c r="BG790" s="62"/>
      <c r="BH790" s="62"/>
      <c r="BI790" s="62"/>
      <c r="BJ790" s="62"/>
      <c r="BK790" s="62"/>
      <c r="BL790" s="62"/>
      <c r="BM790" s="62"/>
      <c r="BN790" s="62"/>
      <c r="BO790" s="62"/>
      <c r="BP790" s="62"/>
      <c r="BQ790" s="62"/>
      <c r="BR790" s="62"/>
      <c r="BS790" s="62"/>
      <c r="BT790" s="62"/>
      <c r="BU790" s="62"/>
      <c r="BV790" s="62"/>
      <c r="BW790" s="62"/>
      <c r="BX790" s="62"/>
      <c r="BY790" s="62"/>
      <c r="BZ790" s="62"/>
      <c r="CA790" s="62"/>
      <c r="CB790" s="62"/>
      <c r="CC790" s="62"/>
      <c r="CD790" s="62"/>
      <c r="CE790" s="62"/>
      <c r="CF790" s="62"/>
      <c r="CG790" s="62"/>
      <c r="CH790" s="62"/>
      <c r="CI790" s="62"/>
      <c r="CJ790" s="62"/>
      <c r="CK790" s="62"/>
      <c r="CL790" s="62"/>
      <c r="CM790" s="62"/>
      <c r="CN790" s="62"/>
      <c r="CO790" s="62"/>
      <c r="CP790" s="62"/>
      <c r="CQ790" s="62"/>
      <c r="CR790" s="62"/>
      <c r="CS790" s="62"/>
      <c r="CT790" s="62"/>
      <c r="CU790" s="62"/>
      <c r="CV790" s="62"/>
      <c r="CW790" s="62"/>
      <c r="CX790" s="62"/>
      <c r="CY790" s="62"/>
      <c r="CZ790" s="62"/>
      <c r="DA790" s="62"/>
      <c r="DB790" s="62"/>
      <c r="DC790" s="62"/>
      <c r="DD790" s="62"/>
      <c r="DE790" s="62"/>
      <c r="DF790" s="62"/>
      <c r="DG790" s="62"/>
      <c r="DH790" s="62"/>
      <c r="DI790" s="62"/>
      <c r="DJ790" s="62"/>
      <c r="DK790" s="62"/>
      <c r="DL790" s="62"/>
      <c r="DM790" s="62"/>
      <c r="DN790" s="62"/>
      <c r="DO790" s="62"/>
      <c r="DP790" s="62"/>
      <c r="DQ790" s="62"/>
      <c r="DR790" s="62"/>
      <c r="DS790" s="62"/>
      <c r="DT790" s="62"/>
      <c r="DU790" s="62"/>
      <c r="DV790" s="62"/>
      <c r="DW790" s="62"/>
      <c r="DX790" s="62"/>
      <c r="DY790" s="62"/>
      <c r="DZ790" s="62"/>
      <c r="EA790" s="62"/>
      <c r="EB790" s="62"/>
      <c r="EC790" s="62"/>
      <c r="ED790" s="62"/>
      <c r="EE790" s="62"/>
      <c r="EF790" s="62"/>
      <c r="EG790" s="62"/>
      <c r="EH790" s="62"/>
      <c r="EI790" s="62"/>
      <c r="EJ790" s="62"/>
      <c r="EK790" s="62">
        <v>0</v>
      </c>
      <c r="EL790" s="62">
        <v>0</v>
      </c>
      <c r="EM790" s="62">
        <v>0</v>
      </c>
      <c r="EN790" s="62">
        <v>0</v>
      </c>
      <c r="EO790" s="62">
        <v>0</v>
      </c>
      <c r="EP790" s="62"/>
      <c r="EQ790" s="62"/>
      <c r="ER790" s="62"/>
      <c r="ES790" s="62"/>
      <c r="ET790" s="62"/>
      <c r="EU790" s="62"/>
      <c r="EV790" s="62"/>
      <c r="EW790" s="62"/>
      <c r="EX790" s="62"/>
      <c r="EY790" s="62"/>
      <c r="EZ790" s="62"/>
      <c r="FA790" s="62"/>
      <c r="FB790" s="62"/>
      <c r="FC790" s="62"/>
      <c r="FD790" s="62"/>
      <c r="FE790" s="62"/>
      <c r="FF790" s="62"/>
      <c r="FG790" s="62"/>
      <c r="FH790" s="62"/>
      <c r="FI790" s="62"/>
      <c r="FJ790" s="62"/>
      <c r="FK790" s="62"/>
      <c r="FL790" s="76"/>
      <c r="FM790" s="76"/>
      <c r="FN790" s="76"/>
      <c r="FO790" s="76"/>
      <c r="FP790" s="76"/>
      <c r="FQ790" s="76"/>
      <c r="FR790" s="76"/>
      <c r="FS790" s="76"/>
      <c r="FT790" s="76"/>
      <c r="FU790" s="76"/>
      <c r="FV790" s="76"/>
      <c r="FW790" s="76"/>
      <c r="FX790" s="76"/>
      <c r="FY790" s="76"/>
      <c r="FZ790" s="76"/>
      <c r="GA790" s="76"/>
      <c r="GB790" s="76"/>
      <c r="GC790" s="62"/>
      <c r="GD790" s="62"/>
      <c r="GE790" s="62"/>
      <c r="GF790" s="62"/>
      <c r="GG790" s="62"/>
      <c r="GH790" s="62"/>
      <c r="GI790" s="62"/>
      <c r="GJ790" s="62"/>
      <c r="GK790" s="62"/>
      <c r="GL790" s="62"/>
      <c r="GM790" s="62"/>
      <c r="GN790" s="62"/>
      <c r="GO790" s="62"/>
      <c r="GP790" s="62"/>
      <c r="GQ790" s="62"/>
      <c r="GR790" s="62"/>
      <c r="GS790" s="62"/>
      <c r="GT790" s="62"/>
      <c r="GU790" s="62"/>
      <c r="GV790" s="62"/>
      <c r="GW790" s="62"/>
      <c r="GX790" s="62"/>
      <c r="GY790" s="62"/>
      <c r="GZ790" s="62"/>
      <c r="HA790" s="62"/>
      <c r="HB790" s="62"/>
      <c r="HC790" s="62"/>
      <c r="HD790" s="62"/>
      <c r="HE790" s="62"/>
      <c r="HF790" s="62"/>
      <c r="HG790" s="62"/>
      <c r="HH790" s="62"/>
      <c r="HI790" s="62"/>
      <c r="HJ790" s="62"/>
      <c r="HK790" s="62"/>
      <c r="HL790" s="62"/>
      <c r="HM790" s="62"/>
      <c r="HN790" s="62"/>
      <c r="HO790" s="62"/>
      <c r="HP790" s="62"/>
      <c r="HQ790" s="62"/>
      <c r="HR790" s="62"/>
    </row>
    <row r="791" spans="45:226">
      <c r="AS791" s="62"/>
      <c r="AT791" s="62"/>
      <c r="AU791" s="62"/>
      <c r="AV791" s="62"/>
      <c r="AW791" s="62"/>
      <c r="AX791" s="62"/>
      <c r="AY791" s="62"/>
      <c r="AZ791" s="62"/>
      <c r="BA791" s="62"/>
      <c r="BB791" s="62"/>
      <c r="BC791" s="62"/>
      <c r="BD791" s="62"/>
      <c r="BE791" s="62"/>
      <c r="BF791" s="62"/>
      <c r="BG791" s="62"/>
      <c r="BH791" s="62"/>
      <c r="BI791" s="62"/>
      <c r="BJ791" s="62"/>
      <c r="BK791" s="62"/>
      <c r="BL791" s="62"/>
      <c r="BM791" s="62"/>
      <c r="BN791" s="62"/>
      <c r="BO791" s="62"/>
      <c r="BP791" s="62"/>
      <c r="BQ791" s="62"/>
      <c r="BR791" s="62"/>
      <c r="BS791" s="62"/>
      <c r="BT791" s="62"/>
      <c r="BU791" s="62"/>
      <c r="BV791" s="62"/>
      <c r="BW791" s="62"/>
      <c r="BX791" s="62"/>
      <c r="BY791" s="62"/>
      <c r="BZ791" s="62"/>
      <c r="CA791" s="62"/>
      <c r="CB791" s="62"/>
      <c r="CC791" s="62"/>
      <c r="CD791" s="62"/>
      <c r="CE791" s="62"/>
      <c r="CF791" s="62"/>
      <c r="CG791" s="62"/>
      <c r="CH791" s="62"/>
      <c r="CI791" s="62"/>
      <c r="CJ791" s="62"/>
      <c r="CK791" s="62"/>
      <c r="CL791" s="62"/>
      <c r="CM791" s="62"/>
      <c r="CN791" s="62"/>
      <c r="CO791" s="62"/>
      <c r="CP791" s="62"/>
      <c r="CQ791" s="62"/>
      <c r="CR791" s="62"/>
      <c r="CS791" s="62"/>
      <c r="CT791" s="62"/>
      <c r="CU791" s="62"/>
      <c r="CV791" s="62"/>
      <c r="CW791" s="62"/>
      <c r="CX791" s="62"/>
      <c r="CY791" s="62"/>
      <c r="CZ791" s="62"/>
      <c r="DA791" s="62"/>
      <c r="DB791" s="62"/>
      <c r="DC791" s="62"/>
      <c r="DD791" s="62"/>
      <c r="DE791" s="62"/>
      <c r="DF791" s="62"/>
      <c r="DG791" s="62"/>
      <c r="DH791" s="62"/>
      <c r="DI791" s="62"/>
      <c r="DJ791" s="62"/>
      <c r="DK791" s="62"/>
      <c r="DL791" s="62"/>
      <c r="DM791" s="62"/>
      <c r="DN791" s="62"/>
      <c r="DO791" s="62"/>
      <c r="DP791" s="62"/>
      <c r="DQ791" s="62"/>
      <c r="DR791" s="62"/>
      <c r="DS791" s="62"/>
      <c r="DT791" s="62"/>
      <c r="DU791" s="62"/>
      <c r="DV791" s="62"/>
      <c r="DW791" s="62"/>
      <c r="DX791" s="62"/>
      <c r="DY791" s="62"/>
      <c r="DZ791" s="62"/>
      <c r="EA791" s="62"/>
      <c r="EB791" s="62"/>
      <c r="EC791" s="62"/>
      <c r="ED791" s="62"/>
      <c r="EE791" s="62"/>
      <c r="EF791" s="62"/>
      <c r="EG791" s="62"/>
      <c r="EH791" s="62"/>
      <c r="EI791" s="62"/>
      <c r="EJ791" s="62"/>
      <c r="EK791" s="62">
        <v>0</v>
      </c>
      <c r="EL791" s="62">
        <v>0</v>
      </c>
      <c r="EM791" s="62">
        <v>0</v>
      </c>
      <c r="EN791" s="62">
        <v>0</v>
      </c>
      <c r="EO791" s="62">
        <v>0</v>
      </c>
      <c r="EP791" s="62"/>
      <c r="EQ791" s="62"/>
      <c r="ER791" s="62"/>
      <c r="ES791" s="62"/>
      <c r="ET791" s="62"/>
      <c r="EU791" s="62"/>
      <c r="EV791" s="62"/>
      <c r="EW791" s="62"/>
      <c r="EX791" s="62"/>
      <c r="EY791" s="62"/>
      <c r="EZ791" s="62"/>
      <c r="FA791" s="62"/>
      <c r="FB791" s="62"/>
      <c r="FC791" s="62"/>
      <c r="FD791" s="62"/>
      <c r="FE791" s="62"/>
      <c r="FF791" s="62"/>
      <c r="FG791" s="62"/>
      <c r="FH791" s="62"/>
      <c r="FI791" s="62"/>
      <c r="FJ791" s="62"/>
      <c r="FK791" s="62"/>
      <c r="FL791" s="76"/>
      <c r="FM791" s="76"/>
      <c r="FN791" s="76"/>
      <c r="FO791" s="76"/>
      <c r="FP791" s="76"/>
      <c r="FQ791" s="76"/>
      <c r="FR791" s="76"/>
      <c r="FS791" s="76"/>
      <c r="FT791" s="76"/>
      <c r="FU791" s="76"/>
      <c r="FV791" s="76"/>
      <c r="FW791" s="76"/>
      <c r="FX791" s="76"/>
      <c r="FY791" s="76"/>
      <c r="FZ791" s="76"/>
      <c r="GA791" s="76"/>
      <c r="GB791" s="76"/>
      <c r="GC791" s="62"/>
      <c r="GD791" s="62"/>
      <c r="GE791" s="62"/>
      <c r="GF791" s="62"/>
      <c r="GG791" s="62"/>
      <c r="GH791" s="62"/>
      <c r="GI791" s="62"/>
      <c r="GJ791" s="62"/>
      <c r="GK791" s="62"/>
      <c r="GL791" s="62"/>
      <c r="GM791" s="62"/>
      <c r="GN791" s="62"/>
      <c r="GO791" s="62"/>
      <c r="GP791" s="62"/>
      <c r="GQ791" s="62"/>
      <c r="GR791" s="62"/>
      <c r="GS791" s="62"/>
      <c r="GT791" s="62"/>
      <c r="GU791" s="62"/>
      <c r="GV791" s="62"/>
      <c r="GW791" s="62"/>
      <c r="GX791" s="62"/>
      <c r="GY791" s="62"/>
      <c r="GZ791" s="62"/>
      <c r="HA791" s="62"/>
      <c r="HB791" s="62"/>
      <c r="HC791" s="62"/>
      <c r="HD791" s="62"/>
      <c r="HE791" s="62"/>
      <c r="HF791" s="62"/>
      <c r="HG791" s="62"/>
      <c r="HH791" s="62"/>
      <c r="HI791" s="62"/>
      <c r="HJ791" s="62"/>
      <c r="HK791" s="62"/>
      <c r="HL791" s="62"/>
      <c r="HM791" s="62"/>
      <c r="HN791" s="62"/>
      <c r="HO791" s="62"/>
      <c r="HP791" s="62"/>
      <c r="HQ791" s="62"/>
      <c r="HR791" s="62"/>
    </row>
    <row r="792" spans="45:226">
      <c r="AS792" s="62"/>
      <c r="AT792" s="62"/>
      <c r="AU792" s="62"/>
      <c r="AV792" s="62"/>
      <c r="AW792" s="62"/>
      <c r="AX792" s="62"/>
      <c r="AY792" s="62"/>
      <c r="AZ792" s="62"/>
      <c r="BA792" s="62"/>
      <c r="BB792" s="62"/>
      <c r="BC792" s="62"/>
      <c r="BD792" s="62"/>
      <c r="BE792" s="62"/>
      <c r="BF792" s="62"/>
      <c r="BG792" s="62"/>
      <c r="BH792" s="62"/>
      <c r="BI792" s="62"/>
      <c r="BJ792" s="62"/>
      <c r="BK792" s="62"/>
      <c r="BL792" s="62"/>
      <c r="BM792" s="62"/>
      <c r="BN792" s="62"/>
      <c r="BO792" s="62"/>
      <c r="BP792" s="62"/>
      <c r="BQ792" s="62"/>
      <c r="BR792" s="62"/>
      <c r="BS792" s="62"/>
      <c r="BT792" s="62"/>
      <c r="BU792" s="62"/>
      <c r="BV792" s="62"/>
      <c r="BW792" s="62"/>
      <c r="BX792" s="62"/>
      <c r="BY792" s="62"/>
      <c r="BZ792" s="62"/>
      <c r="CA792" s="62"/>
      <c r="CB792" s="62"/>
      <c r="CC792" s="62"/>
      <c r="CD792" s="62"/>
      <c r="CE792" s="62"/>
      <c r="CF792" s="62"/>
      <c r="CG792" s="62"/>
      <c r="CH792" s="62"/>
      <c r="CI792" s="62"/>
      <c r="CJ792" s="62"/>
      <c r="CK792" s="62"/>
      <c r="CL792" s="62"/>
      <c r="CM792" s="62"/>
      <c r="CN792" s="62"/>
      <c r="CO792" s="62"/>
      <c r="CP792" s="62"/>
      <c r="CQ792" s="62"/>
      <c r="CR792" s="62"/>
      <c r="CS792" s="62"/>
      <c r="CT792" s="62"/>
      <c r="CU792" s="62"/>
      <c r="CV792" s="62"/>
      <c r="CW792" s="62"/>
      <c r="CX792" s="62"/>
      <c r="CY792" s="62"/>
      <c r="CZ792" s="62"/>
      <c r="DA792" s="62"/>
      <c r="DB792" s="62"/>
      <c r="DC792" s="62"/>
      <c r="DD792" s="62"/>
      <c r="DE792" s="62"/>
      <c r="DF792" s="62"/>
      <c r="DG792" s="62"/>
      <c r="DH792" s="62"/>
      <c r="DI792" s="62"/>
      <c r="DJ792" s="62"/>
      <c r="DK792" s="62"/>
      <c r="DL792" s="62"/>
      <c r="DM792" s="62"/>
      <c r="DN792" s="62"/>
      <c r="DO792" s="62"/>
      <c r="DP792" s="62"/>
      <c r="DQ792" s="62"/>
      <c r="DR792" s="62"/>
      <c r="DS792" s="62"/>
      <c r="DT792" s="62"/>
      <c r="DU792" s="62"/>
      <c r="DV792" s="62"/>
      <c r="DW792" s="62"/>
      <c r="DX792" s="62"/>
      <c r="DY792" s="62"/>
      <c r="DZ792" s="62"/>
      <c r="EA792" s="62"/>
      <c r="EB792" s="62"/>
      <c r="EC792" s="62"/>
      <c r="ED792" s="62"/>
      <c r="EE792" s="62"/>
      <c r="EF792" s="62"/>
      <c r="EG792" s="62"/>
      <c r="EH792" s="62"/>
      <c r="EI792" s="62"/>
      <c r="EJ792" s="62"/>
      <c r="EK792" s="62">
        <v>0</v>
      </c>
      <c r="EL792" s="62">
        <v>0</v>
      </c>
      <c r="EM792" s="62">
        <v>0</v>
      </c>
      <c r="EN792" s="62">
        <v>0</v>
      </c>
      <c r="EO792" s="62">
        <v>0</v>
      </c>
      <c r="EP792" s="62"/>
      <c r="EQ792" s="62"/>
      <c r="ER792" s="62"/>
      <c r="ES792" s="62"/>
      <c r="ET792" s="62"/>
      <c r="EU792" s="62"/>
      <c r="EV792" s="62"/>
      <c r="EW792" s="62"/>
      <c r="EX792" s="62"/>
      <c r="EY792" s="62"/>
      <c r="EZ792" s="62"/>
      <c r="FA792" s="62"/>
      <c r="FB792" s="62"/>
      <c r="FC792" s="62"/>
      <c r="FD792" s="62"/>
      <c r="FE792" s="62"/>
      <c r="FF792" s="62"/>
      <c r="FG792" s="62"/>
      <c r="FH792" s="62"/>
      <c r="FI792" s="62"/>
      <c r="FJ792" s="62"/>
      <c r="FK792" s="62"/>
      <c r="FL792" s="76"/>
      <c r="FM792" s="76"/>
      <c r="FN792" s="76"/>
      <c r="FO792" s="76"/>
      <c r="FP792" s="76"/>
      <c r="FQ792" s="76"/>
      <c r="FR792" s="76"/>
      <c r="FS792" s="76"/>
      <c r="FT792" s="76"/>
      <c r="FU792" s="76"/>
      <c r="FV792" s="76"/>
      <c r="FW792" s="76"/>
      <c r="FX792" s="76"/>
      <c r="FY792" s="76"/>
      <c r="FZ792" s="76"/>
      <c r="GA792" s="76"/>
      <c r="GB792" s="76"/>
      <c r="GC792" s="62"/>
      <c r="GD792" s="62"/>
      <c r="GE792" s="62"/>
      <c r="GF792" s="62"/>
      <c r="GG792" s="62"/>
      <c r="GH792" s="62"/>
      <c r="GI792" s="62"/>
      <c r="GJ792" s="62"/>
      <c r="GK792" s="62"/>
      <c r="GL792" s="62"/>
      <c r="GM792" s="62"/>
      <c r="GN792" s="62"/>
      <c r="GO792" s="62"/>
      <c r="GP792" s="62"/>
      <c r="GQ792" s="62"/>
      <c r="GR792" s="62"/>
      <c r="GS792" s="62"/>
      <c r="GT792" s="62"/>
      <c r="GU792" s="62"/>
      <c r="GV792" s="62"/>
      <c r="GW792" s="62"/>
      <c r="GX792" s="62"/>
      <c r="GY792" s="62"/>
      <c r="GZ792" s="62"/>
      <c r="HA792" s="62"/>
      <c r="HB792" s="62"/>
      <c r="HC792" s="62"/>
      <c r="HD792" s="62"/>
      <c r="HE792" s="62"/>
      <c r="HF792" s="62"/>
      <c r="HG792" s="62"/>
      <c r="HH792" s="62"/>
      <c r="HI792" s="62"/>
      <c r="HJ792" s="62"/>
      <c r="HK792" s="62"/>
      <c r="HL792" s="62"/>
      <c r="HM792" s="62"/>
      <c r="HN792" s="62"/>
      <c r="HO792" s="62"/>
      <c r="HP792" s="62"/>
      <c r="HQ792" s="62"/>
      <c r="HR792" s="62"/>
    </row>
    <row r="793" spans="45:226">
      <c r="AS793" s="62"/>
      <c r="AT793" s="62"/>
      <c r="AU793" s="62"/>
      <c r="AV793" s="62"/>
      <c r="AW793" s="62"/>
      <c r="AX793" s="62"/>
      <c r="AY793" s="62"/>
      <c r="AZ793" s="62"/>
      <c r="BA793" s="62"/>
      <c r="BB793" s="62"/>
      <c r="BC793" s="62"/>
      <c r="BD793" s="62"/>
      <c r="BE793" s="62"/>
      <c r="BF793" s="62"/>
      <c r="BG793" s="62"/>
      <c r="BH793" s="62"/>
      <c r="BI793" s="62"/>
      <c r="BJ793" s="62"/>
      <c r="BK793" s="62"/>
      <c r="BL793" s="62"/>
      <c r="BM793" s="62"/>
      <c r="BN793" s="62"/>
      <c r="BO793" s="62"/>
      <c r="BP793" s="62"/>
      <c r="BQ793" s="62"/>
      <c r="BR793" s="62"/>
      <c r="BS793" s="62"/>
      <c r="BT793" s="62"/>
      <c r="BU793" s="62"/>
      <c r="BV793" s="62"/>
      <c r="BW793" s="62"/>
      <c r="BX793" s="62"/>
      <c r="BY793" s="62"/>
      <c r="BZ793" s="62"/>
      <c r="CA793" s="62"/>
      <c r="CB793" s="62"/>
      <c r="CC793" s="62"/>
      <c r="CD793" s="62"/>
      <c r="CE793" s="62"/>
      <c r="CF793" s="62"/>
      <c r="CG793" s="62"/>
      <c r="CH793" s="62"/>
      <c r="CI793" s="62"/>
      <c r="CJ793" s="62"/>
      <c r="CK793" s="62"/>
      <c r="CL793" s="62"/>
      <c r="CM793" s="62"/>
      <c r="CN793" s="62"/>
      <c r="CO793" s="62"/>
      <c r="CP793" s="62"/>
      <c r="CQ793" s="62"/>
      <c r="CR793" s="62"/>
      <c r="CS793" s="62"/>
      <c r="CT793" s="62"/>
      <c r="CU793" s="62"/>
      <c r="CV793" s="62"/>
      <c r="CW793" s="62"/>
      <c r="CX793" s="62"/>
      <c r="CY793" s="62"/>
      <c r="CZ793" s="62"/>
      <c r="DA793" s="62"/>
      <c r="DB793" s="62"/>
      <c r="DC793" s="62"/>
      <c r="DD793" s="62"/>
      <c r="DE793" s="62"/>
      <c r="DF793" s="62"/>
      <c r="DG793" s="62"/>
      <c r="DH793" s="62"/>
      <c r="DI793" s="62"/>
      <c r="DJ793" s="62"/>
      <c r="DK793" s="62"/>
      <c r="DL793" s="62"/>
      <c r="DM793" s="62"/>
      <c r="DN793" s="62"/>
      <c r="DO793" s="62"/>
      <c r="DP793" s="62"/>
      <c r="DQ793" s="62"/>
      <c r="DR793" s="62"/>
      <c r="DS793" s="62"/>
      <c r="DT793" s="62"/>
      <c r="DU793" s="62"/>
      <c r="DV793" s="62"/>
      <c r="DW793" s="62"/>
      <c r="DX793" s="62"/>
      <c r="DY793" s="62"/>
      <c r="DZ793" s="62"/>
      <c r="EA793" s="62"/>
      <c r="EB793" s="62"/>
      <c r="EC793" s="62"/>
      <c r="ED793" s="62"/>
      <c r="EE793" s="62"/>
      <c r="EF793" s="62"/>
      <c r="EG793" s="62"/>
      <c r="EH793" s="62"/>
      <c r="EI793" s="62"/>
      <c r="EJ793" s="62"/>
      <c r="EK793" s="62">
        <v>0</v>
      </c>
      <c r="EL793" s="62">
        <v>0</v>
      </c>
      <c r="EM793" s="62">
        <v>0</v>
      </c>
      <c r="EN793" s="62">
        <v>0</v>
      </c>
      <c r="EO793" s="62">
        <v>0</v>
      </c>
      <c r="EP793" s="62"/>
      <c r="EQ793" s="62"/>
      <c r="ER793" s="62"/>
      <c r="ES793" s="62"/>
      <c r="ET793" s="62"/>
      <c r="EU793" s="62"/>
      <c r="EV793" s="62"/>
      <c r="EW793" s="62"/>
      <c r="EX793" s="62"/>
      <c r="EY793" s="62"/>
      <c r="EZ793" s="62"/>
      <c r="FA793" s="62"/>
      <c r="FB793" s="62"/>
      <c r="FC793" s="62"/>
      <c r="FD793" s="62"/>
      <c r="FE793" s="62"/>
      <c r="FF793" s="62"/>
      <c r="FG793" s="62"/>
      <c r="FH793" s="62"/>
      <c r="FI793" s="62"/>
      <c r="FJ793" s="62"/>
      <c r="FK793" s="62"/>
      <c r="FL793" s="76"/>
      <c r="FM793" s="76"/>
      <c r="FN793" s="76"/>
      <c r="FO793" s="76"/>
      <c r="FP793" s="76"/>
      <c r="FQ793" s="76"/>
      <c r="FR793" s="76"/>
      <c r="FS793" s="76"/>
      <c r="FT793" s="76"/>
      <c r="FU793" s="76"/>
      <c r="FV793" s="76"/>
      <c r="FW793" s="76"/>
      <c r="FX793" s="76"/>
      <c r="FY793" s="76"/>
      <c r="FZ793" s="76"/>
      <c r="GA793" s="76"/>
      <c r="GB793" s="76"/>
      <c r="GC793" s="62"/>
      <c r="GD793" s="62"/>
      <c r="GE793" s="62"/>
      <c r="GF793" s="62"/>
      <c r="GG793" s="62"/>
      <c r="GH793" s="62"/>
      <c r="GI793" s="62"/>
      <c r="GJ793" s="62"/>
      <c r="GK793" s="62"/>
      <c r="GL793" s="62"/>
      <c r="GM793" s="62"/>
      <c r="GN793" s="62"/>
      <c r="GO793" s="62"/>
      <c r="GP793" s="62"/>
      <c r="GQ793" s="62"/>
      <c r="GR793" s="62"/>
      <c r="GS793" s="62"/>
      <c r="GT793" s="62"/>
      <c r="GU793" s="62"/>
      <c r="GV793" s="62"/>
      <c r="GW793" s="62"/>
      <c r="GX793" s="62"/>
      <c r="GY793" s="62"/>
      <c r="GZ793" s="62"/>
      <c r="HA793" s="62"/>
      <c r="HB793" s="62"/>
      <c r="HC793" s="62"/>
      <c r="HD793" s="62"/>
      <c r="HE793" s="62"/>
      <c r="HF793" s="62"/>
      <c r="HG793" s="62"/>
      <c r="HH793" s="62"/>
      <c r="HI793" s="62"/>
      <c r="HJ793" s="62"/>
      <c r="HK793" s="62"/>
      <c r="HL793" s="62"/>
      <c r="HM793" s="62"/>
      <c r="HN793" s="62"/>
      <c r="HO793" s="62"/>
      <c r="HP793" s="62"/>
      <c r="HQ793" s="62"/>
      <c r="HR793" s="62"/>
    </row>
    <row r="794" spans="45:226">
      <c r="AS794" s="62"/>
      <c r="AT794" s="62"/>
      <c r="AU794" s="62"/>
      <c r="AV794" s="62"/>
      <c r="AW794" s="62"/>
      <c r="AX794" s="62"/>
      <c r="AY794" s="62"/>
      <c r="AZ794" s="62"/>
      <c r="BA794" s="62"/>
      <c r="BB794" s="62"/>
      <c r="BC794" s="62"/>
      <c r="BD794" s="62"/>
      <c r="BE794" s="62"/>
      <c r="BF794" s="62"/>
      <c r="BG794" s="62"/>
      <c r="BH794" s="62"/>
      <c r="BI794" s="62"/>
      <c r="BJ794" s="62"/>
      <c r="BK794" s="62"/>
      <c r="BL794" s="62"/>
      <c r="BM794" s="62"/>
      <c r="BN794" s="62"/>
      <c r="BO794" s="62"/>
      <c r="BP794" s="62"/>
      <c r="BQ794" s="62"/>
      <c r="BR794" s="62"/>
      <c r="BS794" s="62"/>
      <c r="BT794" s="62"/>
      <c r="BU794" s="62"/>
      <c r="BV794" s="62"/>
      <c r="BW794" s="62"/>
      <c r="BX794" s="62"/>
      <c r="BY794" s="62"/>
      <c r="BZ794" s="62"/>
      <c r="CA794" s="62"/>
      <c r="CB794" s="62"/>
      <c r="CC794" s="62"/>
      <c r="CD794" s="62"/>
      <c r="CE794" s="62"/>
      <c r="CF794" s="62"/>
      <c r="CG794" s="62"/>
      <c r="CH794" s="62"/>
      <c r="CI794" s="62"/>
      <c r="CJ794" s="62"/>
      <c r="CK794" s="62"/>
      <c r="CL794" s="62"/>
      <c r="CM794" s="62"/>
      <c r="CN794" s="62"/>
      <c r="CO794" s="62"/>
      <c r="CP794" s="62"/>
      <c r="CQ794" s="62"/>
      <c r="CR794" s="62"/>
      <c r="CS794" s="62"/>
      <c r="CT794" s="62"/>
      <c r="CU794" s="62"/>
      <c r="CV794" s="62"/>
      <c r="CW794" s="62"/>
      <c r="CX794" s="62"/>
      <c r="CY794" s="62"/>
      <c r="CZ794" s="62"/>
      <c r="DA794" s="62"/>
      <c r="DB794" s="62"/>
      <c r="DC794" s="62"/>
      <c r="DD794" s="62"/>
      <c r="DE794" s="62"/>
      <c r="DF794" s="62"/>
      <c r="DG794" s="62"/>
      <c r="DH794" s="62"/>
      <c r="DI794" s="62"/>
      <c r="DJ794" s="62"/>
      <c r="DK794" s="62"/>
      <c r="DL794" s="62"/>
      <c r="DM794" s="62"/>
      <c r="DN794" s="62"/>
      <c r="DO794" s="62"/>
      <c r="DP794" s="62"/>
      <c r="DQ794" s="62"/>
      <c r="DR794" s="62"/>
      <c r="DS794" s="62"/>
      <c r="DT794" s="62"/>
      <c r="DU794" s="62"/>
      <c r="DV794" s="62"/>
      <c r="DW794" s="62"/>
      <c r="DX794" s="62"/>
      <c r="DY794" s="62"/>
      <c r="DZ794" s="62"/>
      <c r="EA794" s="62"/>
      <c r="EB794" s="62"/>
      <c r="EC794" s="62"/>
      <c r="ED794" s="62"/>
      <c r="EE794" s="62"/>
      <c r="EF794" s="62"/>
      <c r="EG794" s="62"/>
      <c r="EH794" s="62"/>
      <c r="EI794" s="62"/>
      <c r="EJ794" s="62"/>
      <c r="EK794" s="62">
        <v>0</v>
      </c>
      <c r="EL794" s="62">
        <v>0</v>
      </c>
      <c r="EM794" s="62">
        <v>0</v>
      </c>
      <c r="EN794" s="62">
        <v>0</v>
      </c>
      <c r="EO794" s="62">
        <v>0</v>
      </c>
      <c r="EP794" s="62"/>
      <c r="EQ794" s="62"/>
      <c r="ER794" s="62"/>
      <c r="ES794" s="62"/>
      <c r="ET794" s="62"/>
      <c r="EU794" s="62"/>
      <c r="EV794" s="62"/>
      <c r="EW794" s="62"/>
      <c r="EX794" s="62"/>
      <c r="EY794" s="62"/>
      <c r="EZ794" s="62"/>
      <c r="FA794" s="62"/>
      <c r="FB794" s="62"/>
      <c r="FC794" s="62"/>
      <c r="FD794" s="62"/>
      <c r="FE794" s="62"/>
      <c r="FF794" s="62"/>
      <c r="FG794" s="62"/>
      <c r="FH794" s="62"/>
      <c r="FI794" s="62"/>
      <c r="FJ794" s="62"/>
      <c r="FK794" s="62"/>
      <c r="FL794" s="76"/>
      <c r="FM794" s="76"/>
      <c r="FN794" s="76"/>
      <c r="FO794" s="76"/>
      <c r="FP794" s="76"/>
      <c r="FQ794" s="76"/>
      <c r="FR794" s="76"/>
      <c r="FS794" s="76"/>
      <c r="FT794" s="76"/>
      <c r="FU794" s="76"/>
      <c r="FV794" s="76"/>
      <c r="FW794" s="76"/>
      <c r="FX794" s="76"/>
      <c r="FY794" s="76"/>
      <c r="FZ794" s="76"/>
      <c r="GA794" s="76"/>
      <c r="GB794" s="76"/>
      <c r="GC794" s="62"/>
      <c r="GD794" s="62"/>
      <c r="GE794" s="62"/>
      <c r="GF794" s="62"/>
      <c r="GG794" s="62"/>
      <c r="GH794" s="62"/>
      <c r="GI794" s="62"/>
      <c r="GJ794" s="62"/>
      <c r="GK794" s="62"/>
      <c r="GL794" s="62"/>
      <c r="GM794" s="62"/>
      <c r="GN794" s="62"/>
      <c r="GO794" s="62"/>
      <c r="GP794" s="62"/>
      <c r="GQ794" s="62"/>
      <c r="GR794" s="62"/>
      <c r="GS794" s="62"/>
      <c r="GT794" s="62"/>
      <c r="GU794" s="62"/>
      <c r="GV794" s="62"/>
      <c r="GW794" s="62"/>
      <c r="GX794" s="62"/>
      <c r="GY794" s="62"/>
      <c r="GZ794" s="62"/>
      <c r="HA794" s="62"/>
      <c r="HB794" s="62"/>
      <c r="HC794" s="62"/>
      <c r="HD794" s="62"/>
      <c r="HE794" s="62"/>
      <c r="HF794" s="62"/>
      <c r="HG794" s="62"/>
      <c r="HH794" s="62"/>
      <c r="HI794" s="62"/>
      <c r="HJ794" s="62"/>
      <c r="HK794" s="62"/>
      <c r="HL794" s="62"/>
      <c r="HM794" s="62"/>
      <c r="HN794" s="62"/>
      <c r="HO794" s="62"/>
      <c r="HP794" s="62"/>
      <c r="HQ794" s="62"/>
      <c r="HR794" s="62"/>
    </row>
    <row r="795" spans="45:226">
      <c r="AS795" s="62"/>
      <c r="AT795" s="62"/>
      <c r="AU795" s="62"/>
      <c r="AV795" s="62"/>
      <c r="AW795" s="62"/>
      <c r="AX795" s="62"/>
      <c r="AY795" s="62"/>
      <c r="AZ795" s="62"/>
      <c r="BA795" s="62"/>
      <c r="BB795" s="62"/>
      <c r="BC795" s="62"/>
      <c r="BD795" s="62"/>
      <c r="BE795" s="62"/>
      <c r="BF795" s="62"/>
      <c r="BG795" s="62"/>
      <c r="BH795" s="62"/>
      <c r="BI795" s="62"/>
      <c r="BJ795" s="62"/>
      <c r="BK795" s="62"/>
      <c r="BL795" s="62"/>
      <c r="BM795" s="62"/>
      <c r="BN795" s="62"/>
      <c r="BO795" s="62"/>
      <c r="BP795" s="62"/>
      <c r="BQ795" s="62"/>
      <c r="BR795" s="62"/>
      <c r="BS795" s="62"/>
      <c r="BT795" s="62"/>
      <c r="BU795" s="62"/>
      <c r="BV795" s="62"/>
      <c r="BW795" s="62"/>
      <c r="BX795" s="62"/>
      <c r="BY795" s="62"/>
      <c r="BZ795" s="62"/>
      <c r="CA795" s="62"/>
      <c r="CB795" s="62"/>
      <c r="CC795" s="62"/>
      <c r="CD795" s="62"/>
      <c r="CE795" s="62"/>
      <c r="CF795" s="62"/>
      <c r="CG795" s="62"/>
      <c r="CH795" s="62"/>
      <c r="CI795" s="62"/>
      <c r="CJ795" s="62"/>
      <c r="CK795" s="62"/>
      <c r="CL795" s="62"/>
      <c r="CM795" s="62"/>
      <c r="CN795" s="62"/>
      <c r="CO795" s="62"/>
      <c r="CP795" s="62"/>
      <c r="CQ795" s="62"/>
      <c r="CR795" s="62"/>
      <c r="CS795" s="62"/>
      <c r="CT795" s="62"/>
      <c r="CU795" s="62"/>
      <c r="CV795" s="62"/>
      <c r="CW795" s="62"/>
      <c r="CX795" s="62"/>
      <c r="CY795" s="62"/>
      <c r="CZ795" s="62"/>
      <c r="DA795" s="62"/>
      <c r="DB795" s="62"/>
      <c r="DC795" s="62"/>
      <c r="DD795" s="62"/>
      <c r="DE795" s="62"/>
      <c r="DF795" s="62"/>
      <c r="DG795" s="62"/>
      <c r="DH795" s="62"/>
      <c r="DI795" s="62"/>
      <c r="DJ795" s="62"/>
      <c r="DK795" s="62"/>
      <c r="DL795" s="62"/>
      <c r="DM795" s="62"/>
      <c r="DN795" s="62"/>
      <c r="DO795" s="62"/>
      <c r="DP795" s="62"/>
      <c r="DQ795" s="62"/>
      <c r="DR795" s="62"/>
      <c r="DS795" s="62"/>
      <c r="DT795" s="62"/>
      <c r="DU795" s="62"/>
      <c r="DV795" s="62"/>
      <c r="DW795" s="62"/>
      <c r="DX795" s="62"/>
      <c r="DY795" s="62"/>
      <c r="DZ795" s="62"/>
      <c r="EA795" s="62"/>
      <c r="EB795" s="62"/>
      <c r="EC795" s="62"/>
      <c r="ED795" s="62"/>
      <c r="EE795" s="62"/>
      <c r="EF795" s="62"/>
      <c r="EG795" s="62"/>
      <c r="EH795" s="62"/>
      <c r="EI795" s="62"/>
      <c r="EJ795" s="62"/>
      <c r="EK795" s="62">
        <v>0</v>
      </c>
      <c r="EL795" s="62">
        <v>0</v>
      </c>
      <c r="EM795" s="62">
        <v>0</v>
      </c>
      <c r="EN795" s="62">
        <v>0</v>
      </c>
      <c r="EO795" s="62">
        <v>0</v>
      </c>
      <c r="EP795" s="62"/>
      <c r="EQ795" s="62"/>
      <c r="ER795" s="62"/>
      <c r="ES795" s="62"/>
      <c r="ET795" s="62"/>
      <c r="EU795" s="62"/>
      <c r="EV795" s="62"/>
      <c r="EW795" s="62"/>
      <c r="EX795" s="62"/>
      <c r="EY795" s="62"/>
      <c r="EZ795" s="62"/>
      <c r="FA795" s="62"/>
      <c r="FB795" s="62"/>
      <c r="FC795" s="62"/>
      <c r="FD795" s="62"/>
      <c r="FE795" s="62"/>
      <c r="FF795" s="62"/>
      <c r="FG795" s="62"/>
      <c r="FH795" s="62"/>
      <c r="FI795" s="62"/>
      <c r="FJ795" s="62"/>
      <c r="FK795" s="62"/>
      <c r="FL795" s="76"/>
      <c r="FM795" s="76"/>
      <c r="FN795" s="76"/>
      <c r="FO795" s="76"/>
      <c r="FP795" s="76"/>
      <c r="FQ795" s="76"/>
      <c r="FR795" s="76"/>
      <c r="FS795" s="76"/>
      <c r="FT795" s="76"/>
      <c r="FU795" s="76"/>
      <c r="FV795" s="76"/>
      <c r="FW795" s="76"/>
      <c r="FX795" s="76"/>
      <c r="FY795" s="76"/>
      <c r="FZ795" s="76"/>
      <c r="GA795" s="76"/>
      <c r="GB795" s="76"/>
      <c r="GC795" s="62"/>
      <c r="GD795" s="62"/>
      <c r="GE795" s="62"/>
      <c r="GF795" s="62"/>
      <c r="GG795" s="62"/>
      <c r="GH795" s="62"/>
      <c r="GI795" s="62"/>
      <c r="GJ795" s="62"/>
      <c r="GK795" s="62"/>
      <c r="GL795" s="62"/>
      <c r="GM795" s="62"/>
      <c r="GN795" s="62"/>
      <c r="GO795" s="62"/>
      <c r="GP795" s="62"/>
      <c r="GQ795" s="62"/>
      <c r="GR795" s="62"/>
      <c r="GS795" s="62"/>
      <c r="GT795" s="62"/>
      <c r="GU795" s="62"/>
      <c r="GV795" s="62"/>
      <c r="GW795" s="62"/>
      <c r="GX795" s="62"/>
      <c r="GY795" s="62"/>
      <c r="GZ795" s="62"/>
      <c r="HA795" s="62"/>
      <c r="HB795" s="62"/>
      <c r="HC795" s="62"/>
      <c r="HD795" s="62"/>
      <c r="HE795" s="62"/>
      <c r="HF795" s="62"/>
      <c r="HG795" s="62"/>
      <c r="HH795" s="62"/>
      <c r="HI795" s="62"/>
      <c r="HJ795" s="62"/>
      <c r="HK795" s="62"/>
      <c r="HL795" s="62"/>
      <c r="HM795" s="62"/>
      <c r="HN795" s="62"/>
      <c r="HO795" s="62"/>
      <c r="HP795" s="62"/>
      <c r="HQ795" s="62"/>
      <c r="HR795" s="62"/>
    </row>
    <row r="796" spans="45:226">
      <c r="AS796" s="62"/>
      <c r="AT796" s="62"/>
      <c r="AU796" s="62"/>
      <c r="AV796" s="62"/>
      <c r="AW796" s="62"/>
      <c r="AX796" s="62"/>
      <c r="AY796" s="62"/>
      <c r="AZ796" s="62"/>
      <c r="BA796" s="62"/>
      <c r="BB796" s="62"/>
      <c r="BC796" s="62"/>
      <c r="BD796" s="62"/>
      <c r="BE796" s="62"/>
      <c r="BF796" s="62"/>
      <c r="BG796" s="62"/>
      <c r="BH796" s="62"/>
      <c r="BI796" s="62"/>
      <c r="BJ796" s="62"/>
      <c r="BK796" s="62"/>
      <c r="BL796" s="62"/>
      <c r="BM796" s="62"/>
      <c r="BN796" s="62"/>
      <c r="BO796" s="62"/>
      <c r="BP796" s="62"/>
      <c r="BQ796" s="62"/>
      <c r="BR796" s="62"/>
      <c r="BS796" s="62"/>
      <c r="BT796" s="62"/>
      <c r="BU796" s="62"/>
      <c r="BV796" s="62"/>
      <c r="BW796" s="62"/>
      <c r="BX796" s="62"/>
      <c r="BY796" s="62"/>
      <c r="BZ796" s="62"/>
      <c r="CA796" s="62"/>
      <c r="CB796" s="62"/>
      <c r="CC796" s="62"/>
      <c r="CD796" s="62"/>
      <c r="CE796" s="62"/>
      <c r="CF796" s="62"/>
      <c r="CG796" s="62"/>
      <c r="CH796" s="62"/>
      <c r="CI796" s="62"/>
      <c r="CJ796" s="62"/>
      <c r="CK796" s="62"/>
      <c r="CL796" s="62"/>
      <c r="CM796" s="62"/>
      <c r="CN796" s="62"/>
      <c r="CO796" s="62"/>
      <c r="CP796" s="62"/>
      <c r="CQ796" s="62"/>
      <c r="CR796" s="62"/>
      <c r="CS796" s="62"/>
      <c r="CT796" s="62"/>
      <c r="CU796" s="62"/>
      <c r="CV796" s="62"/>
      <c r="CW796" s="62"/>
      <c r="CX796" s="62"/>
      <c r="CY796" s="62"/>
      <c r="CZ796" s="62"/>
      <c r="DA796" s="62"/>
      <c r="DB796" s="62"/>
      <c r="DC796" s="62"/>
      <c r="DD796" s="62"/>
      <c r="DE796" s="62"/>
      <c r="DF796" s="62"/>
      <c r="DG796" s="62"/>
      <c r="DH796" s="62"/>
      <c r="DI796" s="62"/>
      <c r="DJ796" s="62"/>
      <c r="DK796" s="62"/>
      <c r="DL796" s="62"/>
      <c r="DM796" s="62"/>
      <c r="DN796" s="62"/>
      <c r="DO796" s="62"/>
      <c r="DP796" s="62"/>
      <c r="DQ796" s="62"/>
      <c r="DR796" s="62"/>
      <c r="DS796" s="62"/>
      <c r="DT796" s="62"/>
      <c r="DU796" s="62"/>
      <c r="DV796" s="62"/>
      <c r="DW796" s="62"/>
      <c r="DX796" s="62"/>
      <c r="DY796" s="62"/>
      <c r="DZ796" s="62"/>
      <c r="EA796" s="62"/>
      <c r="EB796" s="62"/>
      <c r="EC796" s="62"/>
      <c r="ED796" s="62"/>
      <c r="EE796" s="62"/>
      <c r="EF796" s="62"/>
      <c r="EG796" s="62"/>
      <c r="EH796" s="62"/>
      <c r="EI796" s="62"/>
      <c r="EJ796" s="62"/>
      <c r="EK796" s="62">
        <v>0</v>
      </c>
      <c r="EL796" s="62">
        <v>0</v>
      </c>
      <c r="EM796" s="62">
        <v>0</v>
      </c>
      <c r="EN796" s="62">
        <v>0</v>
      </c>
      <c r="EO796" s="62">
        <v>0</v>
      </c>
      <c r="EP796" s="62"/>
      <c r="EQ796" s="62"/>
      <c r="ER796" s="62"/>
      <c r="ES796" s="62"/>
      <c r="ET796" s="62"/>
      <c r="EU796" s="62"/>
      <c r="EV796" s="62"/>
      <c r="EW796" s="62"/>
      <c r="EX796" s="62"/>
      <c r="EY796" s="62"/>
      <c r="EZ796" s="62"/>
      <c r="FA796" s="62"/>
      <c r="FB796" s="62"/>
      <c r="FC796" s="62"/>
      <c r="FD796" s="62"/>
      <c r="FE796" s="62"/>
      <c r="FF796" s="62"/>
      <c r="FG796" s="62"/>
      <c r="FH796" s="62"/>
      <c r="FI796" s="62"/>
      <c r="FJ796" s="62"/>
      <c r="FK796" s="62"/>
      <c r="FL796" s="76"/>
      <c r="FM796" s="76"/>
      <c r="FN796" s="76"/>
      <c r="FO796" s="76"/>
      <c r="FP796" s="76"/>
      <c r="FQ796" s="76"/>
      <c r="FR796" s="76"/>
      <c r="FS796" s="76"/>
      <c r="FT796" s="76"/>
      <c r="FU796" s="76"/>
      <c r="FV796" s="76"/>
      <c r="FW796" s="76"/>
      <c r="FX796" s="76"/>
      <c r="FY796" s="76"/>
      <c r="FZ796" s="76"/>
      <c r="GA796" s="76"/>
      <c r="GB796" s="76"/>
      <c r="GC796" s="62"/>
      <c r="GD796" s="62"/>
      <c r="GE796" s="62"/>
      <c r="GF796" s="62"/>
      <c r="GG796" s="62"/>
      <c r="GH796" s="62"/>
      <c r="GI796" s="62"/>
      <c r="GJ796" s="62"/>
      <c r="GK796" s="62"/>
      <c r="GL796" s="62"/>
      <c r="GM796" s="62"/>
      <c r="GN796" s="62"/>
      <c r="GO796" s="62"/>
      <c r="GP796" s="62"/>
      <c r="GQ796" s="62"/>
      <c r="GR796" s="62"/>
      <c r="GS796" s="62"/>
      <c r="GT796" s="62"/>
      <c r="GU796" s="62"/>
      <c r="GV796" s="62"/>
      <c r="GW796" s="62"/>
      <c r="GX796" s="62"/>
      <c r="GY796" s="62"/>
      <c r="GZ796" s="62"/>
      <c r="HA796" s="62"/>
      <c r="HB796" s="62"/>
      <c r="HC796" s="62"/>
      <c r="HD796" s="62"/>
      <c r="HE796" s="62"/>
      <c r="HF796" s="62"/>
      <c r="HG796" s="62"/>
      <c r="HH796" s="62"/>
      <c r="HI796" s="62"/>
      <c r="HJ796" s="62"/>
      <c r="HK796" s="62"/>
      <c r="HL796" s="62"/>
      <c r="HM796" s="62"/>
      <c r="HN796" s="62"/>
      <c r="HO796" s="62"/>
      <c r="HP796" s="62"/>
      <c r="HQ796" s="62"/>
      <c r="HR796" s="62"/>
    </row>
    <row r="797" spans="45:226">
      <c r="AS797" s="62"/>
      <c r="AT797" s="62"/>
      <c r="AU797" s="62"/>
      <c r="AV797" s="62"/>
      <c r="AW797" s="62"/>
      <c r="AX797" s="62"/>
      <c r="AY797" s="62"/>
      <c r="AZ797" s="62"/>
      <c r="BA797" s="62"/>
      <c r="BB797" s="62"/>
      <c r="BC797" s="62"/>
      <c r="BD797" s="62"/>
      <c r="BE797" s="62"/>
      <c r="BF797" s="62"/>
      <c r="BG797" s="62"/>
      <c r="BH797" s="62"/>
      <c r="BI797" s="62"/>
      <c r="BJ797" s="62"/>
      <c r="BK797" s="62"/>
      <c r="BL797" s="62"/>
      <c r="BM797" s="62"/>
      <c r="BN797" s="62"/>
      <c r="BO797" s="62"/>
      <c r="BP797" s="62"/>
      <c r="BQ797" s="62"/>
      <c r="BR797" s="62"/>
      <c r="BS797" s="62"/>
      <c r="BT797" s="62"/>
      <c r="BU797" s="62"/>
      <c r="BV797" s="62"/>
      <c r="BW797" s="62"/>
      <c r="BX797" s="62"/>
      <c r="BY797" s="62"/>
      <c r="BZ797" s="62"/>
      <c r="CA797" s="62"/>
      <c r="CB797" s="62"/>
      <c r="CC797" s="62"/>
      <c r="CD797" s="62"/>
      <c r="CE797" s="62"/>
      <c r="CF797" s="62"/>
      <c r="CG797" s="62"/>
      <c r="CH797" s="62"/>
      <c r="CI797" s="62"/>
      <c r="CJ797" s="62"/>
      <c r="CK797" s="62"/>
      <c r="CL797" s="62"/>
      <c r="CM797" s="62"/>
      <c r="CN797" s="62"/>
      <c r="CO797" s="62"/>
      <c r="CP797" s="62"/>
      <c r="CQ797" s="62"/>
      <c r="CR797" s="62"/>
      <c r="CS797" s="62"/>
      <c r="CT797" s="62"/>
      <c r="CU797" s="62"/>
      <c r="CV797" s="62"/>
      <c r="CW797" s="62"/>
      <c r="CX797" s="62"/>
      <c r="CY797" s="62"/>
      <c r="CZ797" s="62"/>
      <c r="DA797" s="62"/>
      <c r="DB797" s="62"/>
      <c r="DC797" s="62"/>
      <c r="DD797" s="62"/>
      <c r="DE797" s="62"/>
      <c r="DF797" s="62"/>
      <c r="DG797" s="62"/>
      <c r="DH797" s="62"/>
      <c r="DI797" s="62"/>
      <c r="DJ797" s="62"/>
      <c r="DK797" s="62"/>
      <c r="DL797" s="62"/>
      <c r="DM797" s="62"/>
      <c r="DN797" s="62"/>
      <c r="DO797" s="62"/>
      <c r="DP797" s="62"/>
      <c r="DQ797" s="62"/>
      <c r="DR797" s="62"/>
      <c r="DS797" s="62"/>
      <c r="DT797" s="62"/>
      <c r="DU797" s="62"/>
      <c r="DV797" s="62"/>
      <c r="DW797" s="62"/>
      <c r="DX797" s="62"/>
      <c r="DY797" s="62"/>
      <c r="DZ797" s="62"/>
      <c r="EA797" s="62"/>
      <c r="EB797" s="62"/>
      <c r="EC797" s="62"/>
      <c r="ED797" s="62"/>
      <c r="EE797" s="62"/>
      <c r="EF797" s="62"/>
      <c r="EG797" s="62"/>
      <c r="EH797" s="62"/>
      <c r="EI797" s="62"/>
      <c r="EJ797" s="62"/>
      <c r="EK797" s="62">
        <v>0</v>
      </c>
      <c r="EL797" s="62">
        <v>0</v>
      </c>
      <c r="EM797" s="62">
        <v>0</v>
      </c>
      <c r="EN797" s="62">
        <v>0</v>
      </c>
      <c r="EO797" s="62">
        <v>0</v>
      </c>
      <c r="EP797" s="62"/>
      <c r="EQ797" s="62"/>
      <c r="ER797" s="62"/>
      <c r="ES797" s="62"/>
      <c r="ET797" s="62"/>
      <c r="EU797" s="62"/>
      <c r="EV797" s="62"/>
      <c r="EW797" s="62"/>
      <c r="EX797" s="62"/>
      <c r="EY797" s="62"/>
      <c r="EZ797" s="62"/>
      <c r="FA797" s="62"/>
      <c r="FB797" s="62"/>
      <c r="FC797" s="62"/>
      <c r="FD797" s="62"/>
      <c r="FE797" s="62"/>
      <c r="FF797" s="62"/>
      <c r="FG797" s="62"/>
      <c r="FH797" s="62"/>
      <c r="FI797" s="62"/>
      <c r="FJ797" s="62"/>
      <c r="FK797" s="62"/>
      <c r="FL797" s="76"/>
      <c r="FM797" s="76"/>
      <c r="FN797" s="76"/>
      <c r="FO797" s="76"/>
      <c r="FP797" s="76"/>
      <c r="FQ797" s="76"/>
      <c r="FR797" s="76"/>
      <c r="FS797" s="76"/>
      <c r="FT797" s="76"/>
      <c r="FU797" s="76"/>
      <c r="FV797" s="76"/>
      <c r="FW797" s="76"/>
      <c r="FX797" s="76"/>
      <c r="FY797" s="76"/>
      <c r="FZ797" s="76"/>
      <c r="GA797" s="76"/>
      <c r="GB797" s="76"/>
      <c r="GC797" s="62"/>
      <c r="GD797" s="62"/>
      <c r="GE797" s="62"/>
      <c r="GF797" s="62"/>
      <c r="GG797" s="62"/>
      <c r="GH797" s="62"/>
      <c r="GI797" s="62"/>
      <c r="GJ797" s="62"/>
      <c r="GK797" s="62"/>
      <c r="GL797" s="62"/>
      <c r="GM797" s="62"/>
      <c r="GN797" s="62"/>
      <c r="GO797" s="62"/>
      <c r="GP797" s="62"/>
      <c r="GQ797" s="62"/>
      <c r="GR797" s="62"/>
      <c r="GS797" s="62"/>
      <c r="GT797" s="62"/>
      <c r="GU797" s="62"/>
      <c r="GV797" s="62"/>
      <c r="GW797" s="62"/>
      <c r="GX797" s="62"/>
      <c r="GY797" s="62"/>
      <c r="GZ797" s="62"/>
      <c r="HA797" s="62"/>
      <c r="HB797" s="62"/>
      <c r="HC797" s="62"/>
      <c r="HD797" s="62"/>
      <c r="HE797" s="62"/>
      <c r="HF797" s="62"/>
      <c r="HG797" s="62"/>
      <c r="HH797" s="62"/>
      <c r="HI797" s="62"/>
      <c r="HJ797" s="62"/>
      <c r="HK797" s="62"/>
      <c r="HL797" s="62"/>
      <c r="HM797" s="62"/>
      <c r="HN797" s="62"/>
      <c r="HO797" s="62"/>
      <c r="HP797" s="62"/>
      <c r="HQ797" s="62"/>
      <c r="HR797" s="62"/>
    </row>
    <row r="798" spans="45:226">
      <c r="AS798" s="62"/>
      <c r="AT798" s="62"/>
      <c r="AU798" s="62"/>
      <c r="AV798" s="62"/>
      <c r="AW798" s="62"/>
      <c r="AX798" s="62"/>
      <c r="AY798" s="62"/>
      <c r="AZ798" s="62"/>
      <c r="BA798" s="62"/>
      <c r="BB798" s="62"/>
      <c r="BC798" s="62"/>
      <c r="BD798" s="62"/>
      <c r="BE798" s="62"/>
      <c r="BF798" s="62"/>
      <c r="BG798" s="62"/>
      <c r="BH798" s="62"/>
      <c r="BI798" s="62"/>
      <c r="BJ798" s="62"/>
      <c r="BK798" s="62"/>
      <c r="BL798" s="62"/>
      <c r="BM798" s="62"/>
      <c r="BN798" s="62"/>
      <c r="BO798" s="62"/>
      <c r="BP798" s="62"/>
      <c r="BQ798" s="62"/>
      <c r="BR798" s="62"/>
      <c r="BS798" s="62"/>
      <c r="BT798" s="62"/>
      <c r="BU798" s="62"/>
      <c r="BV798" s="62"/>
      <c r="BW798" s="62"/>
      <c r="BX798" s="62"/>
      <c r="BY798" s="62"/>
      <c r="BZ798" s="62"/>
      <c r="CA798" s="62"/>
      <c r="CB798" s="62"/>
      <c r="CC798" s="62"/>
      <c r="CD798" s="62"/>
      <c r="CE798" s="62"/>
      <c r="CF798" s="62"/>
      <c r="CG798" s="62"/>
      <c r="CH798" s="62"/>
      <c r="CI798" s="62"/>
      <c r="CJ798" s="62"/>
      <c r="CK798" s="62"/>
      <c r="CL798" s="62"/>
      <c r="CM798" s="62"/>
      <c r="CN798" s="62"/>
      <c r="CO798" s="62"/>
      <c r="CP798" s="62"/>
      <c r="CQ798" s="62"/>
      <c r="CR798" s="62"/>
      <c r="CS798" s="62"/>
      <c r="CT798" s="62"/>
      <c r="CU798" s="62"/>
      <c r="CV798" s="62"/>
      <c r="CW798" s="62"/>
      <c r="CX798" s="62"/>
      <c r="CY798" s="62"/>
      <c r="CZ798" s="62"/>
      <c r="DA798" s="62"/>
      <c r="DB798" s="62"/>
      <c r="DC798" s="62"/>
      <c r="DD798" s="62"/>
      <c r="DE798" s="62"/>
      <c r="DF798" s="62"/>
      <c r="DG798" s="62"/>
      <c r="DH798" s="62"/>
      <c r="DI798" s="62"/>
      <c r="DJ798" s="62"/>
      <c r="DK798" s="62"/>
      <c r="DL798" s="62"/>
      <c r="DM798" s="62"/>
      <c r="DN798" s="62"/>
      <c r="DO798" s="62"/>
      <c r="DP798" s="62"/>
      <c r="DQ798" s="62"/>
      <c r="DR798" s="62"/>
      <c r="DS798" s="62"/>
      <c r="DT798" s="62"/>
      <c r="DU798" s="62"/>
      <c r="DV798" s="62"/>
      <c r="DW798" s="62"/>
      <c r="DX798" s="62"/>
      <c r="DY798" s="62"/>
      <c r="DZ798" s="62"/>
      <c r="EA798" s="62"/>
      <c r="EB798" s="62"/>
      <c r="EC798" s="62"/>
      <c r="ED798" s="62"/>
      <c r="EE798" s="62"/>
      <c r="EF798" s="62"/>
      <c r="EG798" s="62"/>
      <c r="EH798" s="62"/>
      <c r="EI798" s="62"/>
      <c r="EJ798" s="62"/>
      <c r="EK798" s="62">
        <v>0</v>
      </c>
      <c r="EL798" s="62">
        <v>0</v>
      </c>
      <c r="EM798" s="62">
        <v>0</v>
      </c>
      <c r="EN798" s="62">
        <v>0</v>
      </c>
      <c r="EO798" s="62">
        <v>0</v>
      </c>
      <c r="EP798" s="62"/>
      <c r="EQ798" s="62"/>
      <c r="ER798" s="62"/>
      <c r="ES798" s="62"/>
      <c r="ET798" s="62"/>
      <c r="EU798" s="62"/>
      <c r="EV798" s="62"/>
      <c r="EW798" s="62"/>
      <c r="EX798" s="62"/>
      <c r="EY798" s="62"/>
      <c r="EZ798" s="62"/>
      <c r="FA798" s="62"/>
      <c r="FB798" s="62"/>
      <c r="FC798" s="62"/>
      <c r="FD798" s="62"/>
      <c r="FE798" s="62"/>
      <c r="FF798" s="62"/>
      <c r="FG798" s="62"/>
      <c r="FH798" s="62"/>
      <c r="FI798" s="62"/>
      <c r="FJ798" s="62"/>
      <c r="FK798" s="62"/>
      <c r="FL798" s="76"/>
      <c r="FM798" s="76"/>
      <c r="FN798" s="76"/>
      <c r="FO798" s="76"/>
      <c r="FP798" s="76"/>
      <c r="FQ798" s="76"/>
      <c r="FR798" s="76"/>
      <c r="FS798" s="76"/>
      <c r="FT798" s="76"/>
      <c r="FU798" s="76"/>
      <c r="FV798" s="76"/>
      <c r="FW798" s="76"/>
      <c r="FX798" s="76"/>
      <c r="FY798" s="76"/>
      <c r="FZ798" s="76"/>
      <c r="GA798" s="76"/>
      <c r="GB798" s="76"/>
      <c r="GC798" s="62"/>
      <c r="GD798" s="62"/>
      <c r="GE798" s="62"/>
      <c r="GF798" s="62"/>
      <c r="GG798" s="62"/>
      <c r="GH798" s="62"/>
      <c r="GI798" s="62"/>
      <c r="GJ798" s="62"/>
      <c r="GK798" s="62"/>
      <c r="GL798" s="62"/>
      <c r="GM798" s="62"/>
      <c r="GN798" s="62"/>
      <c r="GO798" s="62"/>
      <c r="GP798" s="62"/>
      <c r="GQ798" s="62"/>
      <c r="GR798" s="62"/>
      <c r="GS798" s="62"/>
      <c r="GT798" s="62"/>
      <c r="GU798" s="62"/>
      <c r="GV798" s="62"/>
      <c r="GW798" s="62"/>
      <c r="GX798" s="62"/>
      <c r="GY798" s="62"/>
      <c r="GZ798" s="62"/>
      <c r="HA798" s="62"/>
      <c r="HB798" s="62"/>
      <c r="HC798" s="62"/>
      <c r="HD798" s="62"/>
      <c r="HE798" s="62"/>
      <c r="HF798" s="62"/>
      <c r="HG798" s="62"/>
      <c r="HH798" s="62"/>
      <c r="HI798" s="62"/>
      <c r="HJ798" s="62"/>
      <c r="HK798" s="62"/>
      <c r="HL798" s="62"/>
      <c r="HM798" s="62"/>
      <c r="HN798" s="62"/>
      <c r="HO798" s="62"/>
      <c r="HP798" s="62"/>
      <c r="HQ798" s="62"/>
      <c r="HR798" s="62"/>
    </row>
    <row r="799" spans="45:226">
      <c r="AS799" s="62"/>
      <c r="AT799" s="62"/>
      <c r="AU799" s="62"/>
      <c r="AV799" s="62"/>
      <c r="AW799" s="62"/>
      <c r="AX799" s="62"/>
      <c r="AY799" s="62"/>
      <c r="AZ799" s="62"/>
      <c r="BA799" s="62"/>
      <c r="BB799" s="62"/>
      <c r="BC799" s="62"/>
      <c r="BD799" s="62"/>
      <c r="BE799" s="62"/>
      <c r="BF799" s="62"/>
      <c r="BG799" s="62"/>
      <c r="BH799" s="62"/>
      <c r="BI799" s="62"/>
      <c r="BJ799" s="62"/>
      <c r="BK799" s="62"/>
      <c r="BL799" s="62"/>
      <c r="BM799" s="62"/>
      <c r="BN799" s="62"/>
      <c r="BO799" s="62"/>
      <c r="BP799" s="62"/>
      <c r="BQ799" s="62"/>
      <c r="BR799" s="62"/>
      <c r="BS799" s="62"/>
      <c r="BT799" s="62"/>
      <c r="BU799" s="62"/>
      <c r="BV799" s="62"/>
      <c r="BW799" s="62"/>
      <c r="BX799" s="62"/>
      <c r="BY799" s="62"/>
      <c r="BZ799" s="62"/>
      <c r="CA799" s="62"/>
      <c r="CB799" s="62"/>
      <c r="CC799" s="62"/>
      <c r="CD799" s="62"/>
      <c r="CE799" s="62"/>
      <c r="CF799" s="62"/>
      <c r="CG799" s="62"/>
      <c r="CH799" s="62"/>
      <c r="CI799" s="62"/>
      <c r="CJ799" s="62"/>
      <c r="CK799" s="62"/>
      <c r="CL799" s="62"/>
      <c r="CM799" s="62"/>
      <c r="CN799" s="62"/>
      <c r="CO799" s="62"/>
      <c r="CP799" s="62"/>
      <c r="CQ799" s="62"/>
      <c r="CR799" s="62"/>
      <c r="CS799" s="62"/>
      <c r="CT799" s="62"/>
      <c r="CU799" s="62"/>
      <c r="CV799" s="62"/>
      <c r="CW799" s="62"/>
      <c r="CX799" s="62"/>
      <c r="CY799" s="62"/>
      <c r="CZ799" s="62"/>
      <c r="DA799" s="62"/>
      <c r="DB799" s="62"/>
      <c r="DC799" s="62"/>
      <c r="DD799" s="62"/>
      <c r="DE799" s="62"/>
      <c r="DF799" s="62"/>
      <c r="DG799" s="62"/>
      <c r="DH799" s="62"/>
      <c r="DI799" s="62"/>
      <c r="DJ799" s="62"/>
      <c r="DK799" s="62"/>
      <c r="DL799" s="62"/>
      <c r="DM799" s="62"/>
      <c r="DN799" s="62"/>
      <c r="DO799" s="62"/>
      <c r="DP799" s="62"/>
      <c r="DQ799" s="62"/>
      <c r="DR799" s="62"/>
      <c r="DS799" s="62"/>
      <c r="DT799" s="62"/>
      <c r="DU799" s="62"/>
      <c r="DV799" s="62"/>
      <c r="DW799" s="62"/>
      <c r="DX799" s="62"/>
      <c r="DY799" s="62"/>
      <c r="DZ799" s="62"/>
      <c r="EA799" s="62"/>
      <c r="EB799" s="62"/>
      <c r="EC799" s="62"/>
      <c r="ED799" s="62"/>
      <c r="EE799" s="62"/>
      <c r="EF799" s="62"/>
      <c r="EG799" s="62"/>
      <c r="EH799" s="62"/>
      <c r="EI799" s="62"/>
      <c r="EJ799" s="62"/>
      <c r="EK799" s="62">
        <v>0</v>
      </c>
      <c r="EL799" s="62">
        <v>0</v>
      </c>
      <c r="EM799" s="62">
        <v>0</v>
      </c>
      <c r="EN799" s="62">
        <v>0</v>
      </c>
      <c r="EO799" s="62">
        <v>0</v>
      </c>
      <c r="EP799" s="62"/>
      <c r="EQ799" s="62"/>
      <c r="ER799" s="62"/>
      <c r="ES799" s="62"/>
      <c r="ET799" s="62"/>
      <c r="EU799" s="62"/>
      <c r="EV799" s="62"/>
      <c r="EW799" s="62"/>
      <c r="EX799" s="62"/>
      <c r="EY799" s="62"/>
      <c r="EZ799" s="62"/>
      <c r="FA799" s="62"/>
      <c r="FB799" s="62"/>
      <c r="FC799" s="62"/>
      <c r="FD799" s="62"/>
      <c r="FE799" s="62"/>
      <c r="FF799" s="62"/>
      <c r="FG799" s="62"/>
      <c r="FH799" s="62"/>
      <c r="FI799" s="62"/>
      <c r="FJ799" s="62"/>
      <c r="FK799" s="62"/>
      <c r="FL799" s="76"/>
      <c r="FM799" s="76"/>
      <c r="FN799" s="76"/>
      <c r="FO799" s="76"/>
      <c r="FP799" s="76"/>
      <c r="FQ799" s="76"/>
      <c r="FR799" s="76"/>
      <c r="FS799" s="76"/>
      <c r="FT799" s="76"/>
      <c r="FU799" s="76"/>
      <c r="FV799" s="76"/>
      <c r="FW799" s="76"/>
      <c r="FX799" s="76"/>
      <c r="FY799" s="76"/>
      <c r="FZ799" s="76"/>
      <c r="GA799" s="76"/>
      <c r="GB799" s="76"/>
      <c r="GC799" s="62"/>
      <c r="GD799" s="62"/>
      <c r="GE799" s="62"/>
      <c r="GF799" s="62"/>
      <c r="GG799" s="62"/>
      <c r="GH799" s="62"/>
      <c r="GI799" s="62"/>
      <c r="GJ799" s="62"/>
      <c r="GK799" s="62"/>
      <c r="GL799" s="62"/>
      <c r="GM799" s="62"/>
      <c r="GN799" s="62"/>
      <c r="GO799" s="62"/>
      <c r="GP799" s="62"/>
      <c r="GQ799" s="62"/>
      <c r="GR799" s="62"/>
      <c r="GS799" s="62"/>
      <c r="GT799" s="62"/>
      <c r="GU799" s="62"/>
      <c r="GV799" s="62"/>
      <c r="GW799" s="62"/>
      <c r="GX799" s="62"/>
      <c r="GY799" s="62"/>
      <c r="GZ799" s="62"/>
      <c r="HA799" s="62"/>
      <c r="HB799" s="62"/>
      <c r="HC799" s="62"/>
      <c r="HD799" s="62"/>
      <c r="HE799" s="62"/>
      <c r="HF799" s="62"/>
      <c r="HG799" s="62"/>
      <c r="HH799" s="62"/>
      <c r="HI799" s="62"/>
      <c r="HJ799" s="62"/>
      <c r="HK799" s="62"/>
      <c r="HL799" s="62"/>
      <c r="HM799" s="62"/>
      <c r="HN799" s="62"/>
      <c r="HO799" s="62"/>
      <c r="HP799" s="62"/>
      <c r="HQ799" s="62"/>
      <c r="HR799" s="62"/>
    </row>
    <row r="800" spans="45:226">
      <c r="AS800" s="62"/>
      <c r="AT800" s="62"/>
      <c r="AU800" s="62"/>
      <c r="AV800" s="62"/>
      <c r="AW800" s="62"/>
      <c r="AX800" s="62"/>
      <c r="AY800" s="62"/>
      <c r="AZ800" s="62"/>
      <c r="BA800" s="62"/>
      <c r="BB800" s="62"/>
      <c r="BC800" s="62"/>
      <c r="BD800" s="62"/>
      <c r="BE800" s="62"/>
      <c r="BF800" s="62"/>
      <c r="BG800" s="62"/>
      <c r="BH800" s="62"/>
      <c r="BI800" s="62"/>
      <c r="BJ800" s="62"/>
      <c r="BK800" s="62"/>
      <c r="BL800" s="62"/>
      <c r="BM800" s="62"/>
      <c r="BN800" s="62"/>
      <c r="BO800" s="62"/>
      <c r="BP800" s="62"/>
      <c r="BQ800" s="62"/>
      <c r="BR800" s="62"/>
      <c r="BS800" s="62"/>
      <c r="BT800" s="62"/>
      <c r="BU800" s="62"/>
      <c r="BV800" s="62"/>
      <c r="BW800" s="62"/>
      <c r="BX800" s="62"/>
      <c r="BY800" s="62"/>
      <c r="BZ800" s="62"/>
      <c r="CA800" s="62"/>
      <c r="CB800" s="62"/>
      <c r="CC800" s="62"/>
      <c r="CD800" s="62"/>
      <c r="CE800" s="62"/>
      <c r="CF800" s="62"/>
      <c r="CG800" s="62"/>
      <c r="CH800" s="62"/>
      <c r="CI800" s="62"/>
      <c r="CJ800" s="62"/>
      <c r="CK800" s="62"/>
      <c r="CL800" s="62"/>
      <c r="CM800" s="62"/>
      <c r="CN800" s="62"/>
      <c r="CO800" s="62"/>
      <c r="CP800" s="62"/>
      <c r="CQ800" s="62"/>
      <c r="CR800" s="62"/>
      <c r="CS800" s="62"/>
      <c r="CT800" s="62"/>
      <c r="CU800" s="62"/>
      <c r="CV800" s="62"/>
      <c r="CW800" s="62"/>
      <c r="CX800" s="62"/>
      <c r="CY800" s="62"/>
      <c r="CZ800" s="62"/>
      <c r="DA800" s="62"/>
      <c r="DB800" s="62"/>
      <c r="DC800" s="62"/>
      <c r="DD800" s="62"/>
      <c r="DE800" s="62"/>
      <c r="DF800" s="62"/>
      <c r="DG800" s="62"/>
      <c r="DH800" s="62"/>
      <c r="DI800" s="62"/>
      <c r="DJ800" s="62"/>
      <c r="DK800" s="62"/>
      <c r="DL800" s="62"/>
      <c r="DM800" s="62"/>
      <c r="DN800" s="62"/>
      <c r="DO800" s="62"/>
      <c r="DP800" s="62"/>
      <c r="DQ800" s="62"/>
      <c r="DR800" s="62"/>
      <c r="DS800" s="62"/>
      <c r="DT800" s="62"/>
      <c r="DU800" s="62"/>
      <c r="DV800" s="62"/>
      <c r="DW800" s="62"/>
      <c r="DX800" s="62"/>
      <c r="DY800" s="62"/>
      <c r="DZ800" s="62"/>
      <c r="EA800" s="62"/>
      <c r="EB800" s="62"/>
      <c r="EC800" s="62"/>
      <c r="ED800" s="62"/>
      <c r="EE800" s="62"/>
      <c r="EF800" s="62"/>
      <c r="EG800" s="62"/>
      <c r="EH800" s="62"/>
      <c r="EI800" s="62"/>
      <c r="EJ800" s="62"/>
      <c r="EK800" s="62">
        <v>0</v>
      </c>
      <c r="EL800" s="62">
        <v>0</v>
      </c>
      <c r="EM800" s="62">
        <v>0</v>
      </c>
      <c r="EN800" s="62">
        <v>0</v>
      </c>
      <c r="EO800" s="62">
        <v>0</v>
      </c>
      <c r="EP800" s="62"/>
      <c r="EQ800" s="62"/>
      <c r="ER800" s="62"/>
      <c r="ES800" s="62"/>
      <c r="ET800" s="62"/>
      <c r="EU800" s="62"/>
      <c r="EV800" s="62"/>
      <c r="EW800" s="62"/>
      <c r="EX800" s="62"/>
      <c r="EY800" s="62"/>
      <c r="EZ800" s="62"/>
      <c r="FA800" s="62"/>
      <c r="FB800" s="62"/>
      <c r="FC800" s="62"/>
      <c r="FD800" s="62"/>
      <c r="FE800" s="62"/>
      <c r="FF800" s="62"/>
      <c r="FG800" s="62"/>
      <c r="FH800" s="62"/>
      <c r="FI800" s="62"/>
      <c r="FJ800" s="62"/>
      <c r="FK800" s="62"/>
      <c r="FL800" s="76"/>
      <c r="FM800" s="76"/>
      <c r="FN800" s="76"/>
      <c r="FO800" s="76"/>
      <c r="FP800" s="76"/>
      <c r="FQ800" s="76"/>
      <c r="FR800" s="76"/>
      <c r="FS800" s="76"/>
      <c r="FT800" s="76"/>
      <c r="FU800" s="76"/>
      <c r="FV800" s="76"/>
      <c r="FW800" s="76"/>
      <c r="FX800" s="76"/>
      <c r="FY800" s="76"/>
      <c r="FZ800" s="76"/>
      <c r="GA800" s="76"/>
      <c r="GB800" s="76"/>
      <c r="GC800" s="62"/>
      <c r="GD800" s="62"/>
      <c r="GE800" s="62"/>
      <c r="GF800" s="62"/>
      <c r="GG800" s="62"/>
      <c r="GH800" s="62"/>
      <c r="GI800" s="62"/>
      <c r="GJ800" s="62"/>
      <c r="GK800" s="62"/>
      <c r="GL800" s="62"/>
      <c r="GM800" s="62"/>
      <c r="GN800" s="62"/>
      <c r="GO800" s="62"/>
      <c r="GP800" s="62"/>
      <c r="GQ800" s="62"/>
      <c r="GR800" s="62"/>
      <c r="GS800" s="62"/>
      <c r="GT800" s="62"/>
      <c r="GU800" s="62"/>
      <c r="GV800" s="62"/>
      <c r="GW800" s="62"/>
      <c r="GX800" s="62"/>
      <c r="GY800" s="62"/>
      <c r="GZ800" s="62"/>
      <c r="HA800" s="62"/>
      <c r="HB800" s="62"/>
      <c r="HC800" s="62"/>
      <c r="HD800" s="62"/>
      <c r="HE800" s="62"/>
      <c r="HF800" s="62"/>
      <c r="HG800" s="62"/>
      <c r="HH800" s="62"/>
      <c r="HI800" s="62"/>
      <c r="HJ800" s="62"/>
      <c r="HK800" s="62"/>
      <c r="HL800" s="62"/>
      <c r="HM800" s="62"/>
      <c r="HN800" s="62"/>
      <c r="HO800" s="62"/>
      <c r="HP800" s="62"/>
      <c r="HQ800" s="62"/>
      <c r="HR800" s="62"/>
    </row>
    <row r="801" spans="45:226">
      <c r="AS801" s="62"/>
      <c r="AT801" s="62"/>
      <c r="AU801" s="62"/>
      <c r="AV801" s="62"/>
      <c r="AW801" s="62"/>
      <c r="AX801" s="62"/>
      <c r="AY801" s="62"/>
      <c r="AZ801" s="62"/>
      <c r="BA801" s="62"/>
      <c r="BB801" s="62"/>
      <c r="BC801" s="62"/>
      <c r="BD801" s="62"/>
      <c r="BE801" s="62"/>
      <c r="BF801" s="62"/>
      <c r="BG801" s="62"/>
      <c r="BH801" s="62"/>
      <c r="BI801" s="62"/>
      <c r="BJ801" s="62"/>
      <c r="BK801" s="62"/>
      <c r="BL801" s="62"/>
      <c r="BM801" s="62"/>
      <c r="BN801" s="62"/>
      <c r="BO801" s="62"/>
      <c r="BP801" s="62"/>
      <c r="BQ801" s="62"/>
      <c r="BR801" s="62"/>
      <c r="BS801" s="62"/>
      <c r="BT801" s="62"/>
      <c r="BU801" s="62"/>
      <c r="BV801" s="62"/>
      <c r="BW801" s="62"/>
      <c r="BX801" s="62"/>
      <c r="BY801" s="62"/>
      <c r="BZ801" s="62"/>
      <c r="CA801" s="62"/>
      <c r="CB801" s="62"/>
      <c r="CC801" s="62"/>
      <c r="CD801" s="62"/>
      <c r="CE801" s="62"/>
      <c r="CF801" s="62"/>
      <c r="CG801" s="62"/>
      <c r="CH801" s="62"/>
      <c r="CI801" s="62"/>
      <c r="CJ801" s="62"/>
      <c r="CK801" s="62"/>
      <c r="CL801" s="62"/>
      <c r="CM801" s="62"/>
      <c r="CN801" s="62"/>
      <c r="CO801" s="62"/>
      <c r="CP801" s="62"/>
      <c r="CQ801" s="62"/>
      <c r="CR801" s="62"/>
      <c r="CS801" s="62"/>
      <c r="CT801" s="62"/>
      <c r="CU801" s="62"/>
      <c r="CV801" s="62"/>
      <c r="CW801" s="62"/>
      <c r="CX801" s="62"/>
      <c r="CY801" s="62"/>
      <c r="CZ801" s="62"/>
      <c r="DA801" s="62"/>
      <c r="DB801" s="62"/>
      <c r="DC801" s="62"/>
      <c r="DD801" s="62"/>
      <c r="DE801" s="62"/>
      <c r="DF801" s="62"/>
      <c r="DG801" s="62"/>
      <c r="DH801" s="62"/>
      <c r="DI801" s="62"/>
      <c r="DJ801" s="62"/>
      <c r="DK801" s="62"/>
      <c r="DL801" s="62"/>
      <c r="DM801" s="62"/>
      <c r="DN801" s="62"/>
      <c r="DO801" s="62"/>
      <c r="DP801" s="62"/>
      <c r="DQ801" s="62"/>
      <c r="DR801" s="62"/>
      <c r="DS801" s="62"/>
      <c r="DT801" s="62"/>
      <c r="DU801" s="62"/>
      <c r="DV801" s="62"/>
      <c r="DW801" s="62"/>
      <c r="DX801" s="62"/>
      <c r="DY801" s="62"/>
      <c r="DZ801" s="62"/>
      <c r="EA801" s="62"/>
      <c r="EB801" s="62"/>
      <c r="EC801" s="62"/>
      <c r="ED801" s="62"/>
      <c r="EE801" s="62"/>
      <c r="EF801" s="62"/>
      <c r="EG801" s="62"/>
      <c r="EH801" s="62"/>
      <c r="EI801" s="62"/>
      <c r="EJ801" s="62"/>
      <c r="EK801" s="62">
        <v>0</v>
      </c>
      <c r="EL801" s="62">
        <v>0</v>
      </c>
      <c r="EM801" s="62">
        <v>0</v>
      </c>
      <c r="EN801" s="62">
        <v>0</v>
      </c>
      <c r="EO801" s="62">
        <v>0</v>
      </c>
      <c r="EP801" s="62"/>
      <c r="EQ801" s="62"/>
      <c r="ER801" s="62"/>
      <c r="ES801" s="62"/>
      <c r="ET801" s="62"/>
      <c r="EU801" s="62"/>
      <c r="EV801" s="62"/>
      <c r="EW801" s="62"/>
      <c r="EX801" s="62"/>
      <c r="EY801" s="62"/>
      <c r="EZ801" s="62"/>
      <c r="FA801" s="62"/>
      <c r="FB801" s="62"/>
      <c r="FC801" s="62"/>
      <c r="FD801" s="62"/>
      <c r="FE801" s="62"/>
      <c r="FF801" s="62"/>
      <c r="FG801" s="62"/>
      <c r="FH801" s="62"/>
      <c r="FI801" s="62"/>
      <c r="FJ801" s="62"/>
      <c r="FK801" s="62"/>
      <c r="FL801" s="76"/>
      <c r="FM801" s="76"/>
      <c r="FN801" s="76"/>
      <c r="FO801" s="76"/>
      <c r="FP801" s="76"/>
      <c r="FQ801" s="76"/>
      <c r="FR801" s="76"/>
      <c r="FS801" s="76"/>
      <c r="FT801" s="76"/>
      <c r="FU801" s="76"/>
      <c r="FV801" s="76"/>
      <c r="FW801" s="76"/>
      <c r="FX801" s="76"/>
      <c r="FY801" s="76"/>
      <c r="FZ801" s="76"/>
      <c r="GA801" s="76"/>
      <c r="GB801" s="76"/>
      <c r="GC801" s="62"/>
      <c r="GD801" s="62"/>
      <c r="GE801" s="62"/>
      <c r="GF801" s="62"/>
      <c r="GG801" s="62"/>
      <c r="GH801" s="62"/>
      <c r="GI801" s="62"/>
      <c r="GJ801" s="62"/>
      <c r="GK801" s="62"/>
      <c r="GL801" s="62"/>
      <c r="GM801" s="62"/>
      <c r="GN801" s="62"/>
      <c r="GO801" s="62"/>
      <c r="GP801" s="62"/>
      <c r="GQ801" s="62"/>
      <c r="GR801" s="62"/>
      <c r="GS801" s="62"/>
      <c r="GT801" s="62"/>
      <c r="GU801" s="62"/>
      <c r="GV801" s="62"/>
      <c r="GW801" s="62"/>
      <c r="GX801" s="62"/>
      <c r="GY801" s="62"/>
      <c r="GZ801" s="62"/>
      <c r="HA801" s="62"/>
      <c r="HB801" s="62"/>
      <c r="HC801" s="62"/>
      <c r="HD801" s="62"/>
      <c r="HE801" s="62"/>
      <c r="HF801" s="62"/>
      <c r="HG801" s="62"/>
      <c r="HH801" s="62"/>
      <c r="HI801" s="62"/>
      <c r="HJ801" s="62"/>
      <c r="HK801" s="62"/>
      <c r="HL801" s="62"/>
      <c r="HM801" s="62"/>
      <c r="HN801" s="62"/>
      <c r="HO801" s="62"/>
      <c r="HP801" s="62"/>
      <c r="HQ801" s="62"/>
      <c r="HR801" s="62"/>
    </row>
    <row r="802" spans="45:226">
      <c r="AS802" s="62"/>
      <c r="AT802" s="62"/>
      <c r="AU802" s="62"/>
      <c r="AV802" s="62"/>
      <c r="AW802" s="62"/>
      <c r="AX802" s="62"/>
      <c r="AY802" s="62"/>
      <c r="AZ802" s="62"/>
      <c r="BA802" s="62"/>
      <c r="BB802" s="62"/>
      <c r="BC802" s="62"/>
      <c r="BD802" s="62"/>
      <c r="BE802" s="62"/>
      <c r="BF802" s="62"/>
      <c r="BG802" s="62"/>
      <c r="BH802" s="62"/>
      <c r="BI802" s="62"/>
      <c r="BJ802" s="62"/>
      <c r="BK802" s="62"/>
      <c r="BL802" s="62"/>
      <c r="BM802" s="62"/>
      <c r="BN802" s="62"/>
      <c r="BO802" s="62"/>
      <c r="BP802" s="62"/>
      <c r="BQ802" s="62"/>
      <c r="BR802" s="62"/>
      <c r="BS802" s="62"/>
      <c r="BT802" s="62"/>
      <c r="BU802" s="62"/>
      <c r="BV802" s="62"/>
      <c r="BW802" s="62"/>
      <c r="BX802" s="62"/>
      <c r="BY802" s="62"/>
      <c r="BZ802" s="62"/>
      <c r="CA802" s="62"/>
      <c r="CB802" s="62"/>
      <c r="CC802" s="62"/>
      <c r="CD802" s="62"/>
      <c r="CE802" s="62"/>
      <c r="CF802" s="62"/>
      <c r="CG802" s="62"/>
      <c r="CH802" s="62"/>
      <c r="CI802" s="62"/>
      <c r="CJ802" s="62"/>
      <c r="CK802" s="62"/>
      <c r="CL802" s="62"/>
      <c r="CM802" s="62"/>
      <c r="CN802" s="62"/>
      <c r="CO802" s="62"/>
      <c r="CP802" s="62"/>
      <c r="CQ802" s="62"/>
      <c r="CR802" s="62"/>
      <c r="CS802" s="62"/>
      <c r="CT802" s="62"/>
      <c r="CU802" s="62"/>
      <c r="CV802" s="62"/>
      <c r="CW802" s="62"/>
      <c r="CX802" s="62"/>
      <c r="CY802" s="62"/>
      <c r="CZ802" s="62"/>
      <c r="DA802" s="62"/>
      <c r="DB802" s="62"/>
      <c r="DC802" s="62"/>
      <c r="DD802" s="62"/>
      <c r="DE802" s="62"/>
      <c r="DF802" s="62"/>
      <c r="DG802" s="62"/>
      <c r="DH802" s="62"/>
      <c r="DI802" s="62"/>
      <c r="DJ802" s="62"/>
      <c r="DK802" s="62"/>
      <c r="DL802" s="62"/>
      <c r="DM802" s="62"/>
      <c r="DN802" s="62"/>
      <c r="DO802" s="62"/>
      <c r="DP802" s="62"/>
      <c r="DQ802" s="62"/>
      <c r="DR802" s="62"/>
      <c r="DS802" s="62"/>
      <c r="DT802" s="62"/>
      <c r="DU802" s="62"/>
      <c r="DV802" s="62"/>
      <c r="DW802" s="62"/>
      <c r="DX802" s="62"/>
      <c r="DY802" s="62"/>
      <c r="DZ802" s="62"/>
      <c r="EA802" s="62"/>
      <c r="EB802" s="62"/>
      <c r="EC802" s="62"/>
      <c r="ED802" s="62"/>
      <c r="EE802" s="62"/>
      <c r="EF802" s="62"/>
      <c r="EG802" s="62"/>
      <c r="EH802" s="62"/>
      <c r="EI802" s="62"/>
      <c r="EJ802" s="62"/>
      <c r="EK802" s="62">
        <v>0</v>
      </c>
      <c r="EL802" s="62">
        <v>0</v>
      </c>
      <c r="EM802" s="62">
        <v>0</v>
      </c>
      <c r="EN802" s="62">
        <v>0</v>
      </c>
      <c r="EO802" s="62">
        <v>0</v>
      </c>
      <c r="EP802" s="62"/>
      <c r="EQ802" s="62"/>
      <c r="ER802" s="62"/>
      <c r="ES802" s="62"/>
      <c r="ET802" s="62"/>
      <c r="EU802" s="62"/>
      <c r="EV802" s="62"/>
      <c r="EW802" s="62"/>
      <c r="EX802" s="62"/>
      <c r="EY802" s="62"/>
      <c r="EZ802" s="62"/>
      <c r="FA802" s="62"/>
      <c r="FB802" s="62"/>
      <c r="FC802" s="62"/>
      <c r="FD802" s="62"/>
      <c r="FE802" s="62"/>
      <c r="FF802" s="62"/>
      <c r="FG802" s="62"/>
      <c r="FH802" s="62"/>
      <c r="FI802" s="62"/>
      <c r="FJ802" s="62"/>
      <c r="FK802" s="62"/>
      <c r="FL802" s="76"/>
      <c r="FM802" s="76"/>
      <c r="FN802" s="76"/>
      <c r="FO802" s="76"/>
      <c r="FP802" s="76"/>
      <c r="FQ802" s="76"/>
      <c r="FR802" s="76"/>
      <c r="FS802" s="76"/>
      <c r="FT802" s="76"/>
      <c r="FU802" s="76"/>
      <c r="FV802" s="76"/>
      <c r="FW802" s="76"/>
      <c r="FX802" s="76"/>
      <c r="FY802" s="76"/>
      <c r="FZ802" s="76"/>
      <c r="GA802" s="76"/>
      <c r="GB802" s="76"/>
      <c r="GC802" s="62"/>
      <c r="GD802" s="62"/>
      <c r="GE802" s="62"/>
      <c r="GF802" s="62"/>
      <c r="GG802" s="62"/>
      <c r="GH802" s="62"/>
      <c r="GI802" s="62"/>
      <c r="GJ802" s="62"/>
      <c r="GK802" s="62"/>
      <c r="GL802" s="62"/>
      <c r="GM802" s="62"/>
      <c r="GN802" s="62"/>
      <c r="GO802" s="62"/>
      <c r="GP802" s="62"/>
      <c r="GQ802" s="62"/>
      <c r="GR802" s="62"/>
      <c r="GS802" s="62"/>
      <c r="GT802" s="62"/>
      <c r="GU802" s="62"/>
      <c r="GV802" s="62"/>
      <c r="GW802" s="62"/>
      <c r="GX802" s="62"/>
      <c r="GY802" s="62"/>
      <c r="GZ802" s="62"/>
      <c r="HA802" s="62"/>
      <c r="HB802" s="62"/>
      <c r="HC802" s="62"/>
      <c r="HD802" s="62"/>
      <c r="HE802" s="62"/>
      <c r="HF802" s="62"/>
      <c r="HG802" s="62"/>
      <c r="HH802" s="62"/>
      <c r="HI802" s="62"/>
      <c r="HJ802" s="62"/>
      <c r="HK802" s="62"/>
      <c r="HL802" s="62"/>
      <c r="HM802" s="62"/>
      <c r="HN802" s="62"/>
      <c r="HO802" s="62"/>
      <c r="HP802" s="62"/>
      <c r="HQ802" s="62"/>
      <c r="HR802" s="62"/>
    </row>
    <row r="803" spans="45:226">
      <c r="AS803" s="62"/>
      <c r="AT803" s="62"/>
      <c r="AU803" s="62"/>
      <c r="AV803" s="62"/>
      <c r="AW803" s="62"/>
      <c r="AX803" s="62"/>
      <c r="AY803" s="62"/>
      <c r="AZ803" s="62"/>
      <c r="BA803" s="62"/>
      <c r="BB803" s="62"/>
      <c r="BC803" s="62"/>
      <c r="BD803" s="62"/>
      <c r="BE803" s="62"/>
      <c r="BF803" s="62"/>
      <c r="BG803" s="62"/>
      <c r="BH803" s="62"/>
      <c r="BI803" s="62"/>
      <c r="BJ803" s="62"/>
      <c r="BK803" s="62"/>
      <c r="BL803" s="62"/>
      <c r="BM803" s="62"/>
      <c r="BN803" s="62"/>
      <c r="BO803" s="62"/>
      <c r="BP803" s="62"/>
      <c r="BQ803" s="62"/>
      <c r="BR803" s="62"/>
      <c r="BS803" s="62"/>
      <c r="BT803" s="62"/>
      <c r="BU803" s="62"/>
      <c r="BV803" s="62"/>
      <c r="BW803" s="62"/>
      <c r="BX803" s="62"/>
      <c r="BY803" s="62"/>
      <c r="BZ803" s="62"/>
      <c r="CA803" s="62"/>
      <c r="CB803" s="62"/>
      <c r="CC803" s="62"/>
      <c r="CD803" s="62"/>
      <c r="CE803" s="62"/>
      <c r="CF803" s="62"/>
      <c r="CG803" s="62"/>
      <c r="CH803" s="62"/>
      <c r="CI803" s="62"/>
      <c r="CJ803" s="62"/>
      <c r="CK803" s="62"/>
      <c r="CL803" s="62"/>
      <c r="CM803" s="62"/>
      <c r="CN803" s="62"/>
      <c r="CO803" s="62"/>
      <c r="CP803" s="62"/>
      <c r="CQ803" s="62"/>
      <c r="CR803" s="62"/>
      <c r="CS803" s="62"/>
      <c r="CT803" s="62"/>
      <c r="CU803" s="62"/>
      <c r="CV803" s="62"/>
      <c r="CW803" s="62"/>
      <c r="CX803" s="62"/>
      <c r="CY803" s="62"/>
      <c r="CZ803" s="62"/>
      <c r="DA803" s="62"/>
      <c r="DB803" s="62"/>
      <c r="DC803" s="62"/>
      <c r="DD803" s="62"/>
      <c r="DE803" s="62"/>
      <c r="DF803" s="62"/>
      <c r="DG803" s="62"/>
      <c r="DH803" s="62"/>
      <c r="DI803" s="62"/>
      <c r="DJ803" s="62"/>
      <c r="DK803" s="62"/>
      <c r="DL803" s="62"/>
      <c r="DM803" s="62"/>
      <c r="DN803" s="62"/>
      <c r="DO803" s="62"/>
      <c r="DP803" s="62"/>
      <c r="DQ803" s="62"/>
      <c r="DR803" s="62"/>
      <c r="DS803" s="62"/>
      <c r="DT803" s="62"/>
      <c r="DU803" s="62"/>
      <c r="DV803" s="62"/>
      <c r="DW803" s="62"/>
      <c r="DX803" s="62"/>
      <c r="DY803" s="62"/>
      <c r="DZ803" s="62"/>
      <c r="EA803" s="62"/>
      <c r="EB803" s="62"/>
      <c r="EC803" s="62"/>
      <c r="ED803" s="62"/>
      <c r="EE803" s="62"/>
      <c r="EF803" s="62"/>
      <c r="EG803" s="62"/>
      <c r="EH803" s="62"/>
      <c r="EI803" s="62"/>
      <c r="EJ803" s="62"/>
      <c r="EK803" s="62">
        <v>0</v>
      </c>
      <c r="EL803" s="62">
        <v>0</v>
      </c>
      <c r="EM803" s="62">
        <v>0</v>
      </c>
      <c r="EN803" s="62">
        <v>0</v>
      </c>
      <c r="EO803" s="62">
        <v>0</v>
      </c>
      <c r="EP803" s="62"/>
      <c r="EQ803" s="62"/>
      <c r="ER803" s="62"/>
      <c r="ES803" s="62"/>
      <c r="ET803" s="62"/>
      <c r="EU803" s="62"/>
      <c r="EV803" s="62"/>
      <c r="EW803" s="62"/>
      <c r="EX803" s="62"/>
      <c r="EY803" s="62"/>
      <c r="EZ803" s="62"/>
      <c r="FA803" s="62"/>
      <c r="FB803" s="62"/>
      <c r="FC803" s="62"/>
      <c r="FD803" s="62"/>
      <c r="FE803" s="62"/>
      <c r="FF803" s="62"/>
      <c r="FG803" s="62"/>
      <c r="FH803" s="62"/>
      <c r="FI803" s="62"/>
      <c r="FJ803" s="62"/>
      <c r="FK803" s="62"/>
      <c r="FL803" s="76"/>
      <c r="FM803" s="76"/>
      <c r="FN803" s="76"/>
      <c r="FO803" s="76"/>
      <c r="FP803" s="76"/>
      <c r="FQ803" s="76"/>
      <c r="FR803" s="76"/>
      <c r="FS803" s="76"/>
      <c r="FT803" s="76"/>
      <c r="FU803" s="76"/>
      <c r="FV803" s="76"/>
      <c r="FW803" s="76"/>
      <c r="FX803" s="76"/>
      <c r="FY803" s="76"/>
      <c r="FZ803" s="76"/>
      <c r="GA803" s="76"/>
      <c r="GB803" s="76"/>
      <c r="GC803" s="62"/>
      <c r="GD803" s="62"/>
      <c r="GE803" s="62"/>
      <c r="GF803" s="62"/>
      <c r="GG803" s="62"/>
      <c r="GH803" s="62"/>
      <c r="GI803" s="62"/>
      <c r="GJ803" s="62"/>
      <c r="GK803" s="62"/>
      <c r="GL803" s="62"/>
      <c r="GM803" s="62"/>
      <c r="GN803" s="62"/>
      <c r="GO803" s="62"/>
      <c r="GP803" s="62"/>
      <c r="GQ803" s="62"/>
      <c r="GR803" s="62"/>
      <c r="GS803" s="62"/>
      <c r="GT803" s="62"/>
      <c r="GU803" s="62"/>
      <c r="GV803" s="62"/>
      <c r="GW803" s="62"/>
      <c r="GX803" s="62"/>
      <c r="GY803" s="62"/>
      <c r="GZ803" s="62"/>
      <c r="HA803" s="62"/>
      <c r="HB803" s="62"/>
      <c r="HC803" s="62"/>
      <c r="HD803" s="62"/>
      <c r="HE803" s="62"/>
      <c r="HF803" s="62"/>
      <c r="HG803" s="62"/>
      <c r="HH803" s="62"/>
      <c r="HI803" s="62"/>
      <c r="HJ803" s="62"/>
      <c r="HK803" s="62"/>
      <c r="HL803" s="62"/>
      <c r="HM803" s="62"/>
      <c r="HN803" s="62"/>
      <c r="HO803" s="62"/>
      <c r="HP803" s="62"/>
      <c r="HQ803" s="62"/>
      <c r="HR803" s="62"/>
    </row>
    <row r="804" spans="45:226">
      <c r="AS804" s="62"/>
      <c r="AT804" s="62"/>
      <c r="AU804" s="62"/>
      <c r="AV804" s="62"/>
      <c r="AW804" s="62"/>
      <c r="AX804" s="62"/>
      <c r="AY804" s="62"/>
      <c r="AZ804" s="62"/>
      <c r="BA804" s="62"/>
      <c r="BB804" s="62"/>
      <c r="BC804" s="62"/>
      <c r="BD804" s="62"/>
      <c r="BE804" s="62"/>
      <c r="BF804" s="62"/>
      <c r="BG804" s="62"/>
      <c r="BH804" s="62"/>
      <c r="BI804" s="62"/>
      <c r="BJ804" s="62"/>
      <c r="BK804" s="62"/>
      <c r="BL804" s="62"/>
      <c r="BM804" s="62"/>
      <c r="BN804" s="62"/>
      <c r="BO804" s="62"/>
      <c r="BP804" s="62"/>
      <c r="BQ804" s="62"/>
      <c r="BR804" s="62"/>
      <c r="BS804" s="62"/>
      <c r="BT804" s="62"/>
      <c r="BU804" s="62"/>
      <c r="BV804" s="62"/>
      <c r="BW804" s="62"/>
      <c r="BX804" s="62"/>
      <c r="BY804" s="62"/>
      <c r="BZ804" s="62"/>
      <c r="CA804" s="62"/>
      <c r="CB804" s="62"/>
      <c r="CC804" s="62"/>
      <c r="CD804" s="62"/>
      <c r="CE804" s="62"/>
      <c r="CF804" s="62"/>
      <c r="CG804" s="62"/>
      <c r="CH804" s="62"/>
      <c r="CI804" s="62"/>
      <c r="CJ804" s="62"/>
      <c r="CK804" s="62"/>
      <c r="CL804" s="62"/>
      <c r="CM804" s="62"/>
      <c r="CN804" s="62"/>
      <c r="CO804" s="62"/>
      <c r="CP804" s="62"/>
      <c r="CQ804" s="62"/>
      <c r="CR804" s="62"/>
      <c r="CS804" s="62"/>
      <c r="CT804" s="62"/>
      <c r="CU804" s="62"/>
      <c r="CV804" s="62"/>
      <c r="CW804" s="62"/>
      <c r="CX804" s="62"/>
      <c r="CY804" s="62"/>
      <c r="CZ804" s="62"/>
      <c r="DA804" s="62"/>
      <c r="DB804" s="62"/>
      <c r="DC804" s="62"/>
      <c r="DD804" s="62"/>
      <c r="DE804" s="62"/>
      <c r="DF804" s="62"/>
      <c r="DG804" s="62"/>
      <c r="DH804" s="62"/>
      <c r="DI804" s="62"/>
      <c r="DJ804" s="62"/>
      <c r="DK804" s="62"/>
      <c r="DL804" s="62"/>
      <c r="DM804" s="62"/>
      <c r="DN804" s="62"/>
      <c r="DO804" s="62"/>
      <c r="DP804" s="62"/>
      <c r="DQ804" s="62"/>
      <c r="DR804" s="62"/>
      <c r="DS804" s="62"/>
      <c r="DT804" s="62"/>
      <c r="DU804" s="62"/>
      <c r="DV804" s="62"/>
      <c r="DW804" s="62"/>
      <c r="DX804" s="62"/>
      <c r="DY804" s="62"/>
      <c r="DZ804" s="62"/>
      <c r="EA804" s="62"/>
      <c r="EB804" s="62"/>
      <c r="EC804" s="62"/>
      <c r="ED804" s="62"/>
      <c r="EE804" s="62"/>
      <c r="EF804" s="62"/>
      <c r="EG804" s="62"/>
      <c r="EH804" s="62"/>
      <c r="EI804" s="62"/>
      <c r="EJ804" s="62"/>
      <c r="EK804" s="62">
        <v>0</v>
      </c>
      <c r="EL804" s="62">
        <v>0</v>
      </c>
      <c r="EM804" s="62">
        <v>0</v>
      </c>
      <c r="EN804" s="62">
        <v>0</v>
      </c>
      <c r="EO804" s="62">
        <v>0</v>
      </c>
      <c r="EP804" s="62"/>
      <c r="EQ804" s="62"/>
      <c r="ER804" s="62"/>
      <c r="ES804" s="62"/>
      <c r="ET804" s="62"/>
      <c r="EU804" s="62"/>
      <c r="EV804" s="62"/>
      <c r="EW804" s="62"/>
      <c r="EX804" s="62"/>
      <c r="EY804" s="62"/>
      <c r="EZ804" s="62"/>
      <c r="FA804" s="62"/>
      <c r="FB804" s="62"/>
      <c r="FC804" s="62"/>
      <c r="FD804" s="62"/>
      <c r="FE804" s="62"/>
      <c r="FF804" s="62"/>
      <c r="FG804" s="62"/>
      <c r="FH804" s="62"/>
      <c r="FI804" s="62"/>
      <c r="FJ804" s="62"/>
      <c r="FK804" s="62"/>
      <c r="FL804" s="76"/>
      <c r="FM804" s="76"/>
      <c r="FN804" s="76"/>
      <c r="FO804" s="76"/>
      <c r="FP804" s="76"/>
      <c r="FQ804" s="76"/>
      <c r="FR804" s="76"/>
      <c r="FS804" s="76"/>
      <c r="FT804" s="76"/>
      <c r="FU804" s="76"/>
      <c r="FV804" s="76"/>
      <c r="FW804" s="76"/>
      <c r="FX804" s="76"/>
      <c r="FY804" s="76"/>
      <c r="FZ804" s="76"/>
      <c r="GA804" s="76"/>
      <c r="GB804" s="76"/>
      <c r="GC804" s="62"/>
      <c r="GD804" s="62"/>
      <c r="GE804" s="62"/>
      <c r="GF804" s="62"/>
      <c r="GG804" s="62"/>
      <c r="GH804" s="62"/>
      <c r="GI804" s="62"/>
      <c r="GJ804" s="62"/>
      <c r="GK804" s="62"/>
      <c r="GL804" s="62"/>
      <c r="GM804" s="62"/>
      <c r="GN804" s="62"/>
      <c r="GO804" s="62"/>
      <c r="GP804" s="62"/>
      <c r="GQ804" s="62"/>
      <c r="GR804" s="62"/>
      <c r="GS804" s="62"/>
      <c r="GT804" s="62"/>
      <c r="GU804" s="62"/>
      <c r="GV804" s="62"/>
      <c r="GW804" s="62"/>
      <c r="GX804" s="62"/>
      <c r="GY804" s="62"/>
      <c r="GZ804" s="62"/>
      <c r="HA804" s="62"/>
      <c r="HB804" s="62"/>
      <c r="HC804" s="62"/>
      <c r="HD804" s="62"/>
      <c r="HE804" s="62"/>
      <c r="HF804" s="62"/>
      <c r="HG804" s="62"/>
      <c r="HH804" s="62"/>
      <c r="HI804" s="62"/>
      <c r="HJ804" s="62"/>
      <c r="HK804" s="62"/>
      <c r="HL804" s="62"/>
      <c r="HM804" s="62"/>
      <c r="HN804" s="62"/>
      <c r="HO804" s="62"/>
      <c r="HP804" s="62"/>
      <c r="HQ804" s="62"/>
      <c r="HR804" s="62"/>
    </row>
    <row r="805" spans="45:226">
      <c r="AS805" s="62"/>
      <c r="AT805" s="62"/>
      <c r="AU805" s="62"/>
      <c r="AV805" s="62"/>
      <c r="AW805" s="62"/>
      <c r="AX805" s="62"/>
      <c r="AY805" s="62"/>
      <c r="AZ805" s="62"/>
      <c r="BA805" s="62"/>
      <c r="BB805" s="62"/>
      <c r="BC805" s="62"/>
      <c r="BD805" s="62"/>
      <c r="BE805" s="62"/>
      <c r="BF805" s="62"/>
      <c r="BG805" s="62"/>
      <c r="BH805" s="62"/>
      <c r="BI805" s="62"/>
      <c r="BJ805" s="62"/>
      <c r="BK805" s="62"/>
      <c r="BL805" s="62"/>
      <c r="BM805" s="62"/>
      <c r="BN805" s="62"/>
      <c r="BO805" s="62"/>
      <c r="BP805" s="62"/>
      <c r="BQ805" s="62"/>
      <c r="BR805" s="62"/>
      <c r="BS805" s="62"/>
      <c r="BT805" s="62"/>
      <c r="BU805" s="62"/>
      <c r="BV805" s="62"/>
      <c r="BW805" s="62"/>
      <c r="BX805" s="62"/>
      <c r="BY805" s="62"/>
      <c r="BZ805" s="62"/>
      <c r="CA805" s="62"/>
      <c r="CB805" s="62"/>
      <c r="CC805" s="62"/>
      <c r="CD805" s="62"/>
      <c r="CE805" s="62"/>
      <c r="CF805" s="62"/>
      <c r="CG805" s="62"/>
      <c r="CH805" s="62"/>
      <c r="CI805" s="62"/>
      <c r="CJ805" s="62"/>
      <c r="CK805" s="62"/>
      <c r="CL805" s="62"/>
      <c r="CM805" s="62"/>
      <c r="CN805" s="62"/>
      <c r="CO805" s="62"/>
      <c r="CP805" s="62"/>
      <c r="CQ805" s="62"/>
      <c r="CR805" s="62"/>
      <c r="CS805" s="62"/>
      <c r="CT805" s="62"/>
      <c r="CU805" s="62"/>
      <c r="CV805" s="62"/>
      <c r="CW805" s="62"/>
      <c r="CX805" s="62"/>
      <c r="CY805" s="62"/>
      <c r="CZ805" s="62"/>
      <c r="DA805" s="62"/>
      <c r="DB805" s="62"/>
      <c r="DC805" s="62"/>
      <c r="DD805" s="62"/>
      <c r="DE805" s="62"/>
      <c r="DF805" s="62"/>
      <c r="DG805" s="62"/>
      <c r="DH805" s="62"/>
      <c r="DI805" s="62"/>
      <c r="DJ805" s="62"/>
      <c r="DK805" s="62"/>
      <c r="DL805" s="62"/>
      <c r="DM805" s="62"/>
      <c r="DN805" s="62"/>
      <c r="DO805" s="62"/>
      <c r="DP805" s="62"/>
      <c r="DQ805" s="62"/>
      <c r="DR805" s="62"/>
      <c r="DS805" s="62"/>
      <c r="DT805" s="62"/>
      <c r="DU805" s="62"/>
      <c r="DV805" s="62"/>
      <c r="DW805" s="62"/>
      <c r="DX805" s="62"/>
      <c r="DY805" s="62"/>
      <c r="DZ805" s="62"/>
      <c r="EA805" s="62"/>
      <c r="EB805" s="62"/>
      <c r="EC805" s="62"/>
      <c r="ED805" s="62"/>
      <c r="EE805" s="62"/>
      <c r="EF805" s="62"/>
      <c r="EG805" s="62"/>
      <c r="EH805" s="62"/>
      <c r="EI805" s="62"/>
      <c r="EJ805" s="62"/>
      <c r="EK805" s="62">
        <v>0</v>
      </c>
      <c r="EL805" s="62">
        <v>0</v>
      </c>
      <c r="EM805" s="62">
        <v>0</v>
      </c>
      <c r="EN805" s="62">
        <v>0</v>
      </c>
      <c r="EO805" s="62">
        <v>0</v>
      </c>
      <c r="EP805" s="62"/>
      <c r="EQ805" s="62"/>
      <c r="ER805" s="62"/>
      <c r="ES805" s="62"/>
      <c r="ET805" s="62"/>
      <c r="EU805" s="62"/>
      <c r="EV805" s="62"/>
      <c r="EW805" s="62"/>
      <c r="EX805" s="62"/>
      <c r="EY805" s="62"/>
      <c r="EZ805" s="62"/>
      <c r="FA805" s="62"/>
      <c r="FB805" s="62"/>
      <c r="FC805" s="62"/>
      <c r="FD805" s="62"/>
      <c r="FE805" s="62"/>
      <c r="FF805" s="62"/>
      <c r="FG805" s="62"/>
      <c r="FH805" s="62"/>
      <c r="FI805" s="62"/>
      <c r="FJ805" s="62"/>
      <c r="FK805" s="62"/>
      <c r="FL805" s="76"/>
      <c r="FM805" s="76"/>
      <c r="FN805" s="76"/>
      <c r="FO805" s="76"/>
      <c r="FP805" s="76"/>
      <c r="FQ805" s="76"/>
      <c r="FR805" s="76"/>
      <c r="FS805" s="76"/>
      <c r="FT805" s="76"/>
      <c r="FU805" s="76"/>
      <c r="FV805" s="76"/>
      <c r="FW805" s="76"/>
      <c r="FX805" s="76"/>
      <c r="FY805" s="76"/>
      <c r="FZ805" s="76"/>
      <c r="GA805" s="76"/>
      <c r="GB805" s="76"/>
      <c r="GC805" s="62"/>
      <c r="GD805" s="62"/>
      <c r="GE805" s="62"/>
      <c r="GF805" s="62"/>
      <c r="GG805" s="62"/>
      <c r="GH805" s="62"/>
      <c r="GI805" s="62"/>
      <c r="GJ805" s="62"/>
      <c r="GK805" s="62"/>
      <c r="GL805" s="62"/>
      <c r="GM805" s="62"/>
      <c r="GN805" s="62"/>
      <c r="GO805" s="62"/>
      <c r="GP805" s="62"/>
      <c r="GQ805" s="62"/>
      <c r="GR805" s="62"/>
      <c r="GS805" s="62"/>
      <c r="GT805" s="62"/>
      <c r="GU805" s="62"/>
      <c r="GV805" s="62"/>
      <c r="GW805" s="62"/>
      <c r="GX805" s="62"/>
      <c r="GY805" s="62"/>
      <c r="GZ805" s="62"/>
      <c r="HA805" s="62"/>
      <c r="HB805" s="62"/>
      <c r="HC805" s="62"/>
      <c r="HD805" s="62"/>
      <c r="HE805" s="62"/>
      <c r="HF805" s="62"/>
      <c r="HG805" s="62"/>
      <c r="HH805" s="62"/>
      <c r="HI805" s="62"/>
      <c r="HJ805" s="62"/>
      <c r="HK805" s="62"/>
      <c r="HL805" s="62"/>
      <c r="HM805" s="62"/>
      <c r="HN805" s="62"/>
      <c r="HO805" s="62"/>
      <c r="HP805" s="62"/>
      <c r="HQ805" s="62"/>
      <c r="HR805" s="62"/>
    </row>
    <row r="806" spans="45:226">
      <c r="AS806" s="62"/>
      <c r="AT806" s="62"/>
      <c r="AU806" s="62"/>
      <c r="AV806" s="62"/>
      <c r="AW806" s="62"/>
      <c r="AX806" s="62"/>
      <c r="AY806" s="62"/>
      <c r="AZ806" s="62"/>
      <c r="BA806" s="62"/>
      <c r="BB806" s="62"/>
      <c r="BC806" s="62"/>
      <c r="BD806" s="62"/>
      <c r="BE806" s="62"/>
      <c r="BF806" s="62"/>
      <c r="BG806" s="62"/>
      <c r="BH806" s="62"/>
      <c r="BI806" s="62"/>
      <c r="BJ806" s="62"/>
      <c r="BK806" s="62"/>
      <c r="BL806" s="62"/>
      <c r="BM806" s="62"/>
      <c r="BN806" s="62"/>
      <c r="BO806" s="62"/>
      <c r="BP806" s="62"/>
      <c r="BQ806" s="62"/>
      <c r="BR806" s="62"/>
      <c r="BS806" s="62"/>
      <c r="BT806" s="62"/>
      <c r="BU806" s="62"/>
      <c r="BV806" s="62"/>
      <c r="BW806" s="62"/>
      <c r="BX806" s="62"/>
      <c r="BY806" s="62"/>
      <c r="BZ806" s="62"/>
      <c r="CA806" s="62"/>
      <c r="CB806" s="62"/>
      <c r="CC806" s="62"/>
      <c r="CD806" s="62"/>
      <c r="CE806" s="62"/>
      <c r="CF806" s="62"/>
      <c r="CG806" s="62"/>
      <c r="CH806" s="62"/>
      <c r="CI806" s="62"/>
      <c r="CJ806" s="62"/>
      <c r="CK806" s="62"/>
      <c r="CL806" s="62"/>
      <c r="CM806" s="62"/>
      <c r="CN806" s="62"/>
      <c r="CO806" s="62"/>
      <c r="CP806" s="62"/>
      <c r="CQ806" s="62"/>
      <c r="CR806" s="62"/>
      <c r="CS806" s="62"/>
      <c r="CT806" s="62"/>
      <c r="CU806" s="62"/>
      <c r="CV806" s="62"/>
      <c r="CW806" s="62"/>
      <c r="CX806" s="62"/>
      <c r="CY806" s="62"/>
      <c r="CZ806" s="62"/>
      <c r="DA806" s="62"/>
      <c r="DB806" s="62"/>
      <c r="DC806" s="62"/>
      <c r="DD806" s="62"/>
      <c r="DE806" s="62"/>
      <c r="DF806" s="62"/>
      <c r="DG806" s="62"/>
      <c r="DH806" s="62"/>
      <c r="DI806" s="62"/>
      <c r="DJ806" s="62"/>
      <c r="DK806" s="62"/>
      <c r="DL806" s="62"/>
      <c r="DM806" s="62"/>
      <c r="DN806" s="62"/>
      <c r="DO806" s="62"/>
      <c r="DP806" s="62"/>
      <c r="DQ806" s="62"/>
      <c r="DR806" s="62"/>
      <c r="DS806" s="62"/>
      <c r="DT806" s="62"/>
      <c r="DU806" s="62"/>
      <c r="DV806" s="62"/>
      <c r="DW806" s="62"/>
      <c r="DX806" s="62"/>
      <c r="DY806" s="62"/>
      <c r="DZ806" s="62"/>
      <c r="EA806" s="62"/>
      <c r="EB806" s="62"/>
      <c r="EC806" s="62"/>
      <c r="ED806" s="62"/>
      <c r="EE806" s="62"/>
      <c r="EF806" s="62"/>
      <c r="EG806" s="62"/>
      <c r="EH806" s="62"/>
      <c r="EI806" s="62"/>
      <c r="EJ806" s="62"/>
      <c r="EK806" s="62">
        <v>0</v>
      </c>
      <c r="EL806" s="62">
        <v>0</v>
      </c>
      <c r="EM806" s="62">
        <v>0</v>
      </c>
      <c r="EN806" s="62">
        <v>0</v>
      </c>
      <c r="EO806" s="62">
        <v>0</v>
      </c>
      <c r="EP806" s="62"/>
      <c r="EQ806" s="62"/>
      <c r="ER806" s="62"/>
      <c r="ES806" s="62"/>
      <c r="ET806" s="62"/>
      <c r="EU806" s="62"/>
      <c r="EV806" s="62"/>
      <c r="EW806" s="62"/>
      <c r="EX806" s="62"/>
      <c r="EY806" s="62"/>
      <c r="EZ806" s="62"/>
      <c r="FA806" s="62"/>
      <c r="FB806" s="62"/>
      <c r="FC806" s="62"/>
      <c r="FD806" s="62"/>
      <c r="FE806" s="62"/>
      <c r="FF806" s="62"/>
      <c r="FG806" s="62"/>
      <c r="FH806" s="62"/>
      <c r="FI806" s="62"/>
      <c r="FJ806" s="62"/>
      <c r="FK806" s="62"/>
      <c r="FL806" s="76"/>
      <c r="FM806" s="76"/>
      <c r="FN806" s="76"/>
      <c r="FO806" s="76"/>
      <c r="FP806" s="76"/>
      <c r="FQ806" s="76"/>
      <c r="FR806" s="76"/>
      <c r="FS806" s="76"/>
      <c r="FT806" s="76"/>
      <c r="FU806" s="76"/>
      <c r="FV806" s="76"/>
      <c r="FW806" s="76"/>
      <c r="FX806" s="76"/>
      <c r="FY806" s="76"/>
      <c r="FZ806" s="76"/>
      <c r="GA806" s="76"/>
      <c r="GB806" s="76"/>
      <c r="GC806" s="62"/>
      <c r="GD806" s="62"/>
      <c r="GE806" s="62"/>
      <c r="GF806" s="62"/>
      <c r="GG806" s="62"/>
      <c r="GH806" s="62"/>
      <c r="GI806" s="62"/>
      <c r="GJ806" s="62"/>
      <c r="GK806" s="62"/>
      <c r="GL806" s="62"/>
      <c r="GM806" s="62"/>
      <c r="GN806" s="62"/>
      <c r="GO806" s="62"/>
      <c r="GP806" s="62"/>
      <c r="GQ806" s="62"/>
      <c r="GR806" s="62"/>
      <c r="GS806" s="62"/>
      <c r="GT806" s="62"/>
      <c r="GU806" s="62"/>
      <c r="GV806" s="62"/>
      <c r="GW806" s="62"/>
      <c r="GX806" s="62"/>
      <c r="GY806" s="62"/>
      <c r="GZ806" s="62"/>
      <c r="HA806" s="62"/>
      <c r="HB806" s="62"/>
      <c r="HC806" s="62"/>
      <c r="HD806" s="62"/>
      <c r="HE806" s="62"/>
      <c r="HF806" s="62"/>
      <c r="HG806" s="62"/>
      <c r="HH806" s="62"/>
      <c r="HI806" s="62"/>
      <c r="HJ806" s="62"/>
      <c r="HK806" s="62"/>
      <c r="HL806" s="62"/>
      <c r="HM806" s="62"/>
      <c r="HN806" s="62"/>
      <c r="HO806" s="62"/>
      <c r="HP806" s="62"/>
      <c r="HQ806" s="62"/>
      <c r="HR806" s="62"/>
    </row>
    <row r="807" spans="45:226">
      <c r="AS807" s="62"/>
      <c r="AT807" s="62"/>
      <c r="AU807" s="62"/>
      <c r="AV807" s="62"/>
      <c r="AW807" s="62"/>
      <c r="AX807" s="62"/>
      <c r="AY807" s="62"/>
      <c r="AZ807" s="62"/>
      <c r="BA807" s="62"/>
      <c r="BB807" s="62"/>
      <c r="BC807" s="62"/>
      <c r="BD807" s="62"/>
      <c r="BE807" s="62"/>
      <c r="BF807" s="62"/>
      <c r="BG807" s="62"/>
      <c r="BH807" s="62"/>
      <c r="BI807" s="62"/>
      <c r="BJ807" s="62"/>
      <c r="BK807" s="62"/>
      <c r="BL807" s="62"/>
      <c r="BM807" s="62"/>
      <c r="BN807" s="62"/>
      <c r="BO807" s="62"/>
      <c r="BP807" s="62"/>
      <c r="BQ807" s="62"/>
      <c r="BR807" s="62"/>
      <c r="BS807" s="62"/>
      <c r="BT807" s="62"/>
      <c r="BU807" s="62"/>
      <c r="BV807" s="62"/>
      <c r="BW807" s="62"/>
      <c r="BX807" s="62"/>
      <c r="BY807" s="62"/>
      <c r="BZ807" s="62"/>
      <c r="CA807" s="62"/>
      <c r="CB807" s="62"/>
      <c r="CC807" s="62"/>
      <c r="CD807" s="62"/>
      <c r="CE807" s="62"/>
      <c r="CF807" s="62"/>
      <c r="CG807" s="62"/>
      <c r="CH807" s="62"/>
      <c r="CI807" s="62"/>
      <c r="CJ807" s="62"/>
      <c r="CK807" s="62"/>
      <c r="CL807" s="62"/>
      <c r="CM807" s="62"/>
      <c r="CN807" s="62"/>
      <c r="CO807" s="62"/>
      <c r="CP807" s="62"/>
      <c r="CQ807" s="62"/>
      <c r="CR807" s="62"/>
      <c r="CS807" s="62"/>
      <c r="CT807" s="62"/>
      <c r="CU807" s="62"/>
      <c r="CV807" s="62"/>
      <c r="CW807" s="62"/>
      <c r="CX807" s="62"/>
      <c r="CY807" s="62"/>
      <c r="CZ807" s="62"/>
      <c r="DA807" s="62"/>
      <c r="DB807" s="62"/>
      <c r="DC807" s="62"/>
      <c r="DD807" s="62"/>
      <c r="DE807" s="62"/>
      <c r="DF807" s="62"/>
      <c r="DG807" s="62"/>
      <c r="DH807" s="62"/>
      <c r="DI807" s="62"/>
      <c r="DJ807" s="62"/>
      <c r="DK807" s="62"/>
      <c r="DL807" s="62"/>
      <c r="DM807" s="62"/>
      <c r="DN807" s="62"/>
      <c r="DO807" s="62"/>
      <c r="DP807" s="62"/>
      <c r="DQ807" s="62"/>
      <c r="DR807" s="62"/>
      <c r="DS807" s="62"/>
      <c r="DT807" s="62"/>
      <c r="DU807" s="62"/>
      <c r="DV807" s="62"/>
      <c r="DW807" s="62"/>
      <c r="DX807" s="62"/>
      <c r="DY807" s="62"/>
      <c r="DZ807" s="62"/>
      <c r="EA807" s="62"/>
      <c r="EB807" s="62"/>
      <c r="EC807" s="62"/>
      <c r="ED807" s="62"/>
      <c r="EE807" s="62"/>
      <c r="EF807" s="62"/>
      <c r="EG807" s="62"/>
      <c r="EH807" s="62"/>
      <c r="EI807" s="62"/>
      <c r="EJ807" s="62"/>
      <c r="EK807" s="62">
        <v>0</v>
      </c>
      <c r="EL807" s="62">
        <v>0</v>
      </c>
      <c r="EM807" s="62">
        <v>0</v>
      </c>
      <c r="EN807" s="62">
        <v>0</v>
      </c>
      <c r="EO807" s="62">
        <v>0</v>
      </c>
      <c r="EP807" s="62"/>
      <c r="EQ807" s="62"/>
      <c r="ER807" s="62"/>
      <c r="ES807" s="62"/>
      <c r="ET807" s="62"/>
      <c r="EU807" s="62"/>
      <c r="EV807" s="62"/>
      <c r="EW807" s="62"/>
      <c r="EX807" s="62"/>
      <c r="EY807" s="62"/>
      <c r="EZ807" s="62"/>
      <c r="FA807" s="62"/>
      <c r="FB807" s="62"/>
      <c r="FC807" s="62"/>
      <c r="FD807" s="62"/>
      <c r="FE807" s="62"/>
      <c r="FF807" s="62"/>
      <c r="FG807" s="62"/>
      <c r="FH807" s="62"/>
      <c r="FI807" s="62"/>
      <c r="FJ807" s="62"/>
      <c r="FK807" s="62"/>
      <c r="FL807" s="76"/>
      <c r="FM807" s="76"/>
      <c r="FN807" s="76"/>
      <c r="FO807" s="76"/>
      <c r="FP807" s="76"/>
      <c r="FQ807" s="76"/>
      <c r="FR807" s="76"/>
      <c r="FS807" s="76"/>
      <c r="FT807" s="76"/>
      <c r="FU807" s="76"/>
      <c r="FV807" s="76"/>
      <c r="FW807" s="76"/>
      <c r="FX807" s="76"/>
      <c r="FY807" s="76"/>
      <c r="FZ807" s="76"/>
      <c r="GA807" s="76"/>
      <c r="GB807" s="76"/>
      <c r="GC807" s="62"/>
      <c r="GD807" s="62"/>
      <c r="GE807" s="62"/>
      <c r="GF807" s="62"/>
      <c r="GG807" s="62"/>
      <c r="GH807" s="62"/>
      <c r="GI807" s="62"/>
      <c r="GJ807" s="62"/>
      <c r="GK807" s="62"/>
      <c r="GL807" s="62"/>
      <c r="GM807" s="62"/>
      <c r="GN807" s="62"/>
      <c r="GO807" s="62"/>
      <c r="GP807" s="62"/>
      <c r="GQ807" s="62"/>
      <c r="GR807" s="62"/>
      <c r="GS807" s="62"/>
      <c r="GT807" s="62"/>
      <c r="GU807" s="62"/>
      <c r="GV807" s="62"/>
      <c r="GW807" s="62"/>
      <c r="GX807" s="62"/>
      <c r="GY807" s="62"/>
      <c r="GZ807" s="62"/>
      <c r="HA807" s="62"/>
      <c r="HB807" s="62"/>
      <c r="HC807" s="62"/>
      <c r="HD807" s="62"/>
      <c r="HE807" s="62"/>
      <c r="HF807" s="62"/>
      <c r="HG807" s="62"/>
      <c r="HH807" s="62"/>
      <c r="HI807" s="62"/>
      <c r="HJ807" s="62"/>
      <c r="HK807" s="62"/>
      <c r="HL807" s="62"/>
      <c r="HM807" s="62"/>
      <c r="HN807" s="62"/>
      <c r="HO807" s="62"/>
      <c r="HP807" s="62"/>
      <c r="HQ807" s="62"/>
      <c r="HR807" s="62"/>
    </row>
    <row r="808" spans="45:226">
      <c r="AS808" s="62"/>
      <c r="AT808" s="62"/>
      <c r="AU808" s="62"/>
      <c r="AV808" s="62"/>
      <c r="AW808" s="62"/>
      <c r="AX808" s="62"/>
      <c r="AY808" s="62"/>
      <c r="AZ808" s="62"/>
      <c r="BA808" s="62"/>
      <c r="BB808" s="62"/>
      <c r="BC808" s="62"/>
      <c r="BD808" s="62"/>
      <c r="BE808" s="62"/>
      <c r="BF808" s="62"/>
      <c r="BG808" s="62"/>
      <c r="BH808" s="62"/>
      <c r="BI808" s="62"/>
      <c r="BJ808" s="62"/>
      <c r="BK808" s="62"/>
      <c r="BL808" s="62"/>
      <c r="BM808" s="62"/>
      <c r="BN808" s="62"/>
      <c r="BO808" s="62"/>
      <c r="BP808" s="62"/>
      <c r="BQ808" s="62"/>
      <c r="BR808" s="62"/>
      <c r="BS808" s="62"/>
      <c r="BT808" s="62"/>
      <c r="BU808" s="62"/>
      <c r="BV808" s="62"/>
      <c r="BW808" s="62"/>
      <c r="BX808" s="62"/>
      <c r="BY808" s="62"/>
      <c r="BZ808" s="62"/>
      <c r="CA808" s="62"/>
      <c r="CB808" s="62"/>
      <c r="CC808" s="62"/>
      <c r="CD808" s="62"/>
      <c r="CE808" s="62"/>
      <c r="CF808" s="62"/>
      <c r="CG808" s="62"/>
      <c r="CH808" s="62"/>
      <c r="CI808" s="62"/>
      <c r="CJ808" s="62"/>
      <c r="CK808" s="62"/>
      <c r="CL808" s="62"/>
      <c r="CM808" s="62"/>
      <c r="CN808" s="62"/>
      <c r="CO808" s="62"/>
      <c r="CP808" s="62"/>
      <c r="CQ808" s="62"/>
      <c r="CR808" s="62"/>
      <c r="CS808" s="62"/>
      <c r="CT808" s="62"/>
      <c r="CU808" s="62"/>
      <c r="CV808" s="62"/>
      <c r="CW808" s="62"/>
      <c r="CX808" s="62"/>
      <c r="CY808" s="62"/>
      <c r="CZ808" s="62"/>
      <c r="DA808" s="62"/>
      <c r="DB808" s="62"/>
      <c r="DC808" s="62"/>
      <c r="DD808" s="62"/>
      <c r="DE808" s="62"/>
      <c r="DF808" s="62"/>
      <c r="DG808" s="62"/>
      <c r="DH808" s="62"/>
      <c r="DI808" s="62"/>
      <c r="DJ808" s="62"/>
      <c r="DK808" s="62"/>
      <c r="DL808" s="62"/>
      <c r="DM808" s="62"/>
      <c r="DN808" s="62"/>
      <c r="DO808" s="62"/>
      <c r="DP808" s="62"/>
      <c r="DQ808" s="62"/>
      <c r="DR808" s="62"/>
      <c r="DS808" s="62"/>
      <c r="DT808" s="62"/>
      <c r="DU808" s="62"/>
      <c r="DV808" s="62"/>
      <c r="DW808" s="62"/>
      <c r="DX808" s="62"/>
      <c r="DY808" s="62"/>
      <c r="DZ808" s="62"/>
      <c r="EA808" s="62"/>
      <c r="EB808" s="62"/>
      <c r="EC808" s="62"/>
      <c r="ED808" s="62"/>
      <c r="EE808" s="62"/>
      <c r="EF808" s="62"/>
      <c r="EG808" s="62"/>
      <c r="EH808" s="62"/>
      <c r="EI808" s="62"/>
      <c r="EJ808" s="62"/>
      <c r="EK808" s="62">
        <v>0</v>
      </c>
      <c r="EL808" s="62">
        <v>0</v>
      </c>
      <c r="EM808" s="62">
        <v>0</v>
      </c>
      <c r="EN808" s="62">
        <v>0</v>
      </c>
      <c r="EO808" s="62">
        <v>0</v>
      </c>
      <c r="EP808" s="62"/>
      <c r="EQ808" s="62"/>
      <c r="ER808" s="62"/>
      <c r="ES808" s="62"/>
      <c r="ET808" s="62"/>
      <c r="EU808" s="62"/>
      <c r="EV808" s="62"/>
      <c r="EW808" s="62"/>
      <c r="EX808" s="62"/>
      <c r="EY808" s="62"/>
      <c r="EZ808" s="62"/>
      <c r="FA808" s="62"/>
      <c r="FB808" s="62"/>
      <c r="FC808" s="62"/>
      <c r="FD808" s="62"/>
      <c r="FE808" s="62"/>
      <c r="FF808" s="62"/>
      <c r="FG808" s="62"/>
      <c r="FH808" s="62"/>
      <c r="FI808" s="62"/>
      <c r="FJ808" s="62"/>
      <c r="FK808" s="62"/>
      <c r="FL808" s="76"/>
      <c r="FM808" s="76"/>
      <c r="FN808" s="76"/>
      <c r="FO808" s="76"/>
      <c r="FP808" s="76"/>
      <c r="FQ808" s="76"/>
      <c r="FR808" s="76"/>
      <c r="FS808" s="76"/>
      <c r="FT808" s="76"/>
      <c r="FU808" s="76"/>
      <c r="FV808" s="76"/>
      <c r="FW808" s="76"/>
      <c r="FX808" s="76"/>
      <c r="FY808" s="76"/>
      <c r="FZ808" s="76"/>
      <c r="GA808" s="76"/>
      <c r="GB808" s="76"/>
      <c r="GC808" s="62"/>
      <c r="GD808" s="62"/>
      <c r="GE808" s="62"/>
      <c r="GF808" s="62"/>
      <c r="GG808" s="62"/>
      <c r="GH808" s="62"/>
      <c r="GI808" s="62"/>
      <c r="GJ808" s="62"/>
      <c r="GK808" s="62"/>
      <c r="GL808" s="62"/>
      <c r="GM808" s="62"/>
      <c r="GN808" s="62"/>
      <c r="GO808" s="62"/>
      <c r="GP808" s="62"/>
      <c r="GQ808" s="62"/>
      <c r="GR808" s="62"/>
      <c r="GS808" s="62"/>
      <c r="GT808" s="62"/>
      <c r="GU808" s="62"/>
      <c r="GV808" s="62"/>
      <c r="GW808" s="62"/>
      <c r="GX808" s="62"/>
      <c r="GY808" s="62"/>
      <c r="GZ808" s="62"/>
      <c r="HA808" s="62"/>
      <c r="HB808" s="62"/>
      <c r="HC808" s="62"/>
      <c r="HD808" s="62"/>
      <c r="HE808" s="62"/>
      <c r="HF808" s="62"/>
      <c r="HG808" s="62"/>
      <c r="HH808" s="62"/>
      <c r="HI808" s="62"/>
      <c r="HJ808" s="62"/>
      <c r="HK808" s="62"/>
      <c r="HL808" s="62"/>
      <c r="HM808" s="62"/>
      <c r="HN808" s="62"/>
      <c r="HO808" s="62"/>
      <c r="HP808" s="62"/>
      <c r="HQ808" s="62"/>
      <c r="HR808" s="62"/>
    </row>
    <row r="809" spans="45:226">
      <c r="AS809" s="62"/>
      <c r="AT809" s="62"/>
      <c r="AU809" s="62"/>
      <c r="AV809" s="62"/>
      <c r="AW809" s="62"/>
      <c r="AX809" s="62"/>
      <c r="AY809" s="62"/>
      <c r="AZ809" s="62"/>
      <c r="BA809" s="62"/>
      <c r="BB809" s="62"/>
      <c r="BC809" s="62"/>
      <c r="BD809" s="62"/>
      <c r="BE809" s="62"/>
      <c r="BF809" s="62"/>
      <c r="BG809" s="62"/>
      <c r="BH809" s="62"/>
      <c r="BI809" s="62"/>
      <c r="BJ809" s="62"/>
      <c r="BK809" s="62"/>
      <c r="BL809" s="62"/>
      <c r="BM809" s="62"/>
      <c r="BN809" s="62"/>
      <c r="BO809" s="62"/>
      <c r="BP809" s="62"/>
      <c r="BQ809" s="62"/>
      <c r="BR809" s="62"/>
      <c r="BS809" s="62"/>
      <c r="BT809" s="62"/>
      <c r="BU809" s="62"/>
      <c r="BV809" s="62"/>
      <c r="BW809" s="62"/>
      <c r="BX809" s="62"/>
      <c r="BY809" s="62"/>
      <c r="BZ809" s="62"/>
      <c r="CA809" s="62"/>
      <c r="CB809" s="62"/>
      <c r="CC809" s="62"/>
      <c r="CD809" s="62"/>
      <c r="CE809" s="62"/>
      <c r="CF809" s="62"/>
      <c r="CG809" s="62"/>
      <c r="CH809" s="62"/>
      <c r="CI809" s="62"/>
      <c r="CJ809" s="62"/>
      <c r="CK809" s="62"/>
      <c r="CL809" s="62"/>
      <c r="CM809" s="62"/>
      <c r="CN809" s="62"/>
      <c r="CO809" s="62"/>
      <c r="CP809" s="62"/>
      <c r="CQ809" s="62"/>
      <c r="CR809" s="62"/>
      <c r="CS809" s="62"/>
      <c r="CT809" s="62"/>
      <c r="CU809" s="62"/>
      <c r="CV809" s="62"/>
      <c r="CW809" s="62"/>
      <c r="CX809" s="62"/>
      <c r="CY809" s="62"/>
      <c r="CZ809" s="62"/>
      <c r="DA809" s="62"/>
      <c r="DB809" s="62"/>
      <c r="DC809" s="62"/>
      <c r="DD809" s="62"/>
      <c r="DE809" s="62"/>
      <c r="DF809" s="62"/>
      <c r="DG809" s="62"/>
      <c r="DH809" s="62"/>
      <c r="DI809" s="62"/>
      <c r="DJ809" s="62"/>
      <c r="DK809" s="62"/>
      <c r="DL809" s="62"/>
      <c r="DM809" s="62"/>
      <c r="DN809" s="62"/>
      <c r="DO809" s="62"/>
      <c r="DP809" s="62"/>
      <c r="DQ809" s="62"/>
      <c r="DR809" s="62"/>
      <c r="DS809" s="62"/>
      <c r="DT809" s="62"/>
      <c r="DU809" s="62"/>
      <c r="DV809" s="62"/>
      <c r="DW809" s="62"/>
      <c r="DX809" s="62"/>
      <c r="DY809" s="62"/>
      <c r="DZ809" s="62"/>
      <c r="EA809" s="62"/>
      <c r="EB809" s="62"/>
      <c r="EC809" s="62"/>
      <c r="ED809" s="62"/>
      <c r="EE809" s="62"/>
      <c r="EF809" s="62"/>
      <c r="EG809" s="62"/>
      <c r="EH809" s="62"/>
      <c r="EI809" s="62"/>
      <c r="EJ809" s="62"/>
      <c r="EK809" s="62">
        <v>0</v>
      </c>
      <c r="EL809" s="62">
        <v>0</v>
      </c>
      <c r="EM809" s="62">
        <v>0</v>
      </c>
      <c r="EN809" s="62">
        <v>0</v>
      </c>
      <c r="EO809" s="62">
        <v>0</v>
      </c>
      <c r="EP809" s="62"/>
      <c r="EQ809" s="62"/>
      <c r="ER809" s="62"/>
      <c r="ES809" s="62"/>
      <c r="ET809" s="62"/>
      <c r="EU809" s="62"/>
      <c r="EV809" s="62"/>
      <c r="EW809" s="62"/>
      <c r="EX809" s="62"/>
      <c r="EY809" s="62"/>
      <c r="EZ809" s="62"/>
      <c r="FA809" s="62"/>
      <c r="FB809" s="62"/>
      <c r="FC809" s="62"/>
      <c r="FD809" s="62"/>
      <c r="FE809" s="62"/>
      <c r="FF809" s="62"/>
      <c r="FG809" s="62"/>
      <c r="FH809" s="62"/>
      <c r="FI809" s="62"/>
      <c r="FJ809" s="62"/>
      <c r="FK809" s="62"/>
      <c r="FL809" s="76"/>
      <c r="FM809" s="76"/>
      <c r="FN809" s="76"/>
      <c r="FO809" s="76"/>
      <c r="FP809" s="76"/>
      <c r="FQ809" s="76"/>
      <c r="FR809" s="76"/>
      <c r="FS809" s="76"/>
      <c r="FT809" s="76"/>
      <c r="FU809" s="76"/>
      <c r="FV809" s="76"/>
      <c r="FW809" s="76"/>
      <c r="FX809" s="76"/>
      <c r="FY809" s="76"/>
      <c r="FZ809" s="76"/>
      <c r="GA809" s="76"/>
      <c r="GB809" s="76"/>
      <c r="GC809" s="62"/>
      <c r="GD809" s="62"/>
      <c r="GE809" s="62"/>
      <c r="GF809" s="62"/>
      <c r="GG809" s="62"/>
      <c r="GH809" s="62"/>
      <c r="GI809" s="62"/>
      <c r="GJ809" s="62"/>
      <c r="GK809" s="62"/>
      <c r="GL809" s="62"/>
      <c r="GM809" s="62"/>
      <c r="GN809" s="62"/>
      <c r="GO809" s="62"/>
      <c r="GP809" s="62"/>
      <c r="GQ809" s="62"/>
      <c r="GR809" s="62"/>
      <c r="GS809" s="62"/>
      <c r="GT809" s="62"/>
      <c r="GU809" s="62"/>
      <c r="GV809" s="62"/>
      <c r="GW809" s="62"/>
      <c r="GX809" s="62"/>
      <c r="GY809" s="62"/>
      <c r="GZ809" s="62"/>
      <c r="HA809" s="62"/>
      <c r="HB809" s="62"/>
      <c r="HC809" s="62"/>
      <c r="HD809" s="62"/>
      <c r="HE809" s="62"/>
      <c r="HF809" s="62"/>
      <c r="HG809" s="62"/>
      <c r="HH809" s="62"/>
      <c r="HI809" s="62"/>
      <c r="HJ809" s="62"/>
      <c r="HK809" s="62"/>
      <c r="HL809" s="62"/>
      <c r="HM809" s="62"/>
      <c r="HN809" s="62"/>
      <c r="HO809" s="62"/>
      <c r="HP809" s="62"/>
      <c r="HQ809" s="62"/>
      <c r="HR809" s="62"/>
    </row>
    <row r="810" spans="45:226">
      <c r="AS810" s="62"/>
      <c r="AT810" s="62"/>
      <c r="AU810" s="62"/>
      <c r="AV810" s="62"/>
      <c r="AW810" s="62"/>
      <c r="AX810" s="62"/>
      <c r="AY810" s="62"/>
      <c r="AZ810" s="62"/>
      <c r="BA810" s="62"/>
      <c r="BB810" s="62"/>
      <c r="BC810" s="62"/>
      <c r="BD810" s="62"/>
      <c r="BE810" s="62"/>
      <c r="BF810" s="62"/>
      <c r="BG810" s="62"/>
      <c r="BH810" s="62"/>
      <c r="BI810" s="62"/>
      <c r="BJ810" s="62"/>
      <c r="BK810" s="62"/>
      <c r="BL810" s="62"/>
      <c r="BM810" s="62"/>
      <c r="BN810" s="62"/>
      <c r="BO810" s="62"/>
      <c r="BP810" s="62"/>
      <c r="BQ810" s="62"/>
      <c r="BR810" s="62"/>
      <c r="BS810" s="62"/>
      <c r="BT810" s="62"/>
      <c r="BU810" s="62"/>
      <c r="BV810" s="62"/>
      <c r="BW810" s="62"/>
      <c r="BX810" s="62"/>
      <c r="BY810" s="62"/>
      <c r="BZ810" s="62"/>
      <c r="CA810" s="62"/>
      <c r="CB810" s="62"/>
      <c r="CC810" s="62"/>
      <c r="CD810" s="62"/>
      <c r="CE810" s="62"/>
      <c r="CF810" s="62"/>
      <c r="CG810" s="62"/>
      <c r="CH810" s="62"/>
      <c r="CI810" s="62"/>
      <c r="CJ810" s="62"/>
      <c r="CK810" s="62"/>
      <c r="CL810" s="62"/>
      <c r="CM810" s="62"/>
      <c r="CN810" s="62"/>
      <c r="CO810" s="62"/>
      <c r="CP810" s="62"/>
      <c r="CQ810" s="62"/>
      <c r="CR810" s="62"/>
      <c r="CS810" s="62"/>
      <c r="CT810" s="62"/>
      <c r="CU810" s="62"/>
      <c r="CV810" s="62"/>
      <c r="CW810" s="62"/>
      <c r="CX810" s="62"/>
      <c r="CY810" s="62"/>
      <c r="CZ810" s="62"/>
      <c r="DA810" s="62"/>
      <c r="DB810" s="62"/>
      <c r="DC810" s="62"/>
      <c r="DD810" s="62"/>
      <c r="DE810" s="62"/>
      <c r="DF810" s="62"/>
      <c r="DG810" s="62"/>
      <c r="DH810" s="62"/>
      <c r="DI810" s="62"/>
      <c r="DJ810" s="62"/>
      <c r="DK810" s="62"/>
      <c r="DL810" s="62"/>
      <c r="DM810" s="62"/>
      <c r="DN810" s="62"/>
      <c r="DO810" s="62"/>
      <c r="DP810" s="62"/>
      <c r="DQ810" s="62"/>
      <c r="DR810" s="62"/>
      <c r="DS810" s="62"/>
      <c r="DT810" s="62"/>
      <c r="DU810" s="62"/>
      <c r="DV810" s="62"/>
      <c r="DW810" s="62"/>
      <c r="DX810" s="62"/>
      <c r="DY810" s="62"/>
      <c r="DZ810" s="62"/>
      <c r="EA810" s="62"/>
      <c r="EB810" s="62"/>
      <c r="EC810" s="62"/>
      <c r="ED810" s="62"/>
      <c r="EE810" s="62"/>
      <c r="EF810" s="62"/>
      <c r="EG810" s="62"/>
      <c r="EH810" s="62"/>
      <c r="EI810" s="62"/>
      <c r="EJ810" s="62"/>
      <c r="EK810" s="62">
        <v>0</v>
      </c>
      <c r="EL810" s="62">
        <v>0</v>
      </c>
      <c r="EM810" s="62">
        <v>0</v>
      </c>
      <c r="EN810" s="62">
        <v>0</v>
      </c>
      <c r="EO810" s="62">
        <v>0</v>
      </c>
      <c r="EP810" s="62"/>
      <c r="EQ810" s="62"/>
      <c r="ER810" s="62"/>
      <c r="ES810" s="62"/>
      <c r="ET810" s="62"/>
      <c r="EU810" s="62"/>
      <c r="EV810" s="62"/>
      <c r="EW810" s="62"/>
      <c r="EX810" s="62"/>
      <c r="EY810" s="62"/>
      <c r="EZ810" s="62"/>
      <c r="FA810" s="62"/>
      <c r="FB810" s="62"/>
      <c r="FC810" s="62"/>
      <c r="FD810" s="62"/>
      <c r="FE810" s="62"/>
      <c r="FF810" s="62"/>
      <c r="FG810" s="62"/>
      <c r="FH810" s="62"/>
      <c r="FI810" s="62"/>
      <c r="FJ810" s="62"/>
      <c r="FK810" s="62"/>
      <c r="FL810" s="76"/>
      <c r="FM810" s="76"/>
      <c r="FN810" s="76"/>
      <c r="FO810" s="76"/>
      <c r="FP810" s="76"/>
      <c r="FQ810" s="76"/>
      <c r="FR810" s="76"/>
      <c r="FS810" s="76"/>
      <c r="FT810" s="76"/>
      <c r="FU810" s="76"/>
      <c r="FV810" s="76"/>
      <c r="FW810" s="76"/>
      <c r="FX810" s="76"/>
      <c r="FY810" s="76"/>
      <c r="FZ810" s="76"/>
      <c r="GA810" s="76"/>
      <c r="GB810" s="76"/>
      <c r="GC810" s="62"/>
      <c r="GD810" s="62"/>
      <c r="GE810" s="62"/>
      <c r="GF810" s="62"/>
      <c r="GG810" s="62"/>
      <c r="GH810" s="62"/>
      <c r="GI810" s="62"/>
      <c r="GJ810" s="62"/>
      <c r="GK810" s="62"/>
      <c r="GL810" s="62"/>
      <c r="GM810" s="62"/>
      <c r="GN810" s="62"/>
      <c r="GO810" s="62"/>
      <c r="GP810" s="62"/>
      <c r="GQ810" s="62"/>
      <c r="GR810" s="62"/>
      <c r="GS810" s="62"/>
      <c r="GT810" s="62"/>
      <c r="GU810" s="62"/>
      <c r="GV810" s="62"/>
      <c r="GW810" s="62"/>
      <c r="GX810" s="62"/>
      <c r="GY810" s="62"/>
      <c r="GZ810" s="62"/>
      <c r="HA810" s="62"/>
      <c r="HB810" s="62"/>
      <c r="HC810" s="62"/>
      <c r="HD810" s="62"/>
      <c r="HE810" s="62"/>
      <c r="HF810" s="62"/>
      <c r="HG810" s="62"/>
      <c r="HH810" s="62"/>
      <c r="HI810" s="62"/>
      <c r="HJ810" s="62"/>
      <c r="HK810" s="62"/>
      <c r="HL810" s="62"/>
      <c r="HM810" s="62"/>
      <c r="HN810" s="62"/>
      <c r="HO810" s="62"/>
      <c r="HP810" s="62"/>
      <c r="HQ810" s="62"/>
      <c r="HR810" s="62"/>
    </row>
    <row r="811" spans="45:226">
      <c r="AS811" s="62"/>
      <c r="AT811" s="62"/>
      <c r="AU811" s="62"/>
      <c r="AV811" s="62"/>
      <c r="AW811" s="62"/>
      <c r="AX811" s="62"/>
      <c r="AY811" s="62"/>
      <c r="AZ811" s="62"/>
      <c r="BA811" s="62"/>
      <c r="BB811" s="62"/>
      <c r="BC811" s="62"/>
      <c r="BD811" s="62"/>
      <c r="BE811" s="62"/>
      <c r="BF811" s="62"/>
      <c r="BG811" s="62"/>
      <c r="BH811" s="62"/>
      <c r="BI811" s="62"/>
      <c r="BJ811" s="62"/>
      <c r="BK811" s="62"/>
      <c r="BL811" s="62"/>
      <c r="BM811" s="62"/>
      <c r="BN811" s="62"/>
      <c r="BO811" s="62"/>
      <c r="BP811" s="62"/>
      <c r="BQ811" s="62"/>
      <c r="BR811" s="62"/>
      <c r="BS811" s="62"/>
      <c r="BT811" s="62"/>
      <c r="BU811" s="62"/>
      <c r="BV811" s="62"/>
      <c r="BW811" s="62"/>
      <c r="BX811" s="62"/>
      <c r="BY811" s="62"/>
      <c r="BZ811" s="62"/>
      <c r="CA811" s="62"/>
      <c r="CB811" s="62"/>
      <c r="CC811" s="62"/>
      <c r="CD811" s="62"/>
      <c r="CE811" s="62"/>
      <c r="CF811" s="62"/>
      <c r="CG811" s="62"/>
      <c r="CH811" s="62"/>
      <c r="CI811" s="62"/>
      <c r="CJ811" s="62"/>
      <c r="CK811" s="62"/>
      <c r="CL811" s="62"/>
      <c r="CM811" s="62"/>
      <c r="CN811" s="62"/>
      <c r="CO811" s="62"/>
      <c r="CP811" s="62"/>
      <c r="CQ811" s="62"/>
      <c r="CR811" s="62"/>
      <c r="CS811" s="62"/>
      <c r="CT811" s="62"/>
      <c r="CU811" s="62"/>
      <c r="CV811" s="62"/>
      <c r="CW811" s="62"/>
      <c r="CX811" s="62"/>
      <c r="CY811" s="62"/>
      <c r="CZ811" s="62"/>
      <c r="DA811" s="62"/>
      <c r="DB811" s="62"/>
      <c r="DC811" s="62"/>
      <c r="DD811" s="62"/>
      <c r="DE811" s="62"/>
      <c r="DF811" s="62"/>
      <c r="DG811" s="62"/>
      <c r="DH811" s="62"/>
      <c r="DI811" s="62"/>
      <c r="DJ811" s="62"/>
      <c r="DK811" s="62"/>
      <c r="DL811" s="62"/>
      <c r="DM811" s="62"/>
      <c r="DN811" s="62"/>
      <c r="DO811" s="62"/>
      <c r="DP811" s="62"/>
      <c r="DQ811" s="62"/>
      <c r="DR811" s="62"/>
      <c r="DS811" s="62"/>
      <c r="DT811" s="62"/>
      <c r="DU811" s="62"/>
      <c r="DV811" s="62"/>
      <c r="DW811" s="62"/>
      <c r="DX811" s="62"/>
      <c r="DY811" s="62"/>
      <c r="DZ811" s="62"/>
      <c r="EA811" s="62"/>
      <c r="EB811" s="62"/>
      <c r="EC811" s="62"/>
      <c r="ED811" s="62"/>
      <c r="EE811" s="62"/>
      <c r="EF811" s="62"/>
      <c r="EG811" s="62"/>
      <c r="EH811" s="62"/>
      <c r="EI811" s="62"/>
      <c r="EJ811" s="62"/>
      <c r="EK811" s="62">
        <v>0</v>
      </c>
      <c r="EL811" s="62">
        <v>0</v>
      </c>
      <c r="EM811" s="62">
        <v>0</v>
      </c>
      <c r="EN811" s="62">
        <v>0</v>
      </c>
      <c r="EO811" s="62">
        <v>0</v>
      </c>
      <c r="EP811" s="62"/>
      <c r="EQ811" s="62"/>
      <c r="ER811" s="62"/>
      <c r="ES811" s="62"/>
      <c r="ET811" s="62"/>
      <c r="EU811" s="62"/>
      <c r="EV811" s="62"/>
      <c r="EW811" s="62"/>
      <c r="EX811" s="62"/>
      <c r="EY811" s="62"/>
      <c r="EZ811" s="62"/>
      <c r="FA811" s="62"/>
      <c r="FB811" s="62"/>
      <c r="FC811" s="62"/>
      <c r="FD811" s="62"/>
      <c r="FE811" s="62"/>
      <c r="FF811" s="62"/>
      <c r="FG811" s="62"/>
      <c r="FH811" s="62"/>
      <c r="FI811" s="62"/>
      <c r="FJ811" s="62"/>
      <c r="FK811" s="62"/>
      <c r="FL811" s="76"/>
      <c r="FM811" s="76"/>
      <c r="FN811" s="76"/>
      <c r="FO811" s="76"/>
      <c r="FP811" s="76"/>
      <c r="FQ811" s="76"/>
      <c r="FR811" s="76"/>
      <c r="FS811" s="76"/>
      <c r="FT811" s="76"/>
      <c r="FU811" s="76"/>
      <c r="FV811" s="76"/>
      <c r="FW811" s="76"/>
      <c r="FX811" s="76"/>
      <c r="FY811" s="76"/>
      <c r="FZ811" s="76"/>
      <c r="GA811" s="76"/>
      <c r="GB811" s="76"/>
      <c r="GC811" s="62"/>
      <c r="GD811" s="62"/>
      <c r="GE811" s="62"/>
      <c r="GF811" s="62"/>
      <c r="GG811" s="62"/>
      <c r="GH811" s="62"/>
      <c r="GI811" s="62"/>
      <c r="GJ811" s="62"/>
      <c r="GK811" s="62"/>
      <c r="GL811" s="62"/>
      <c r="GM811" s="62"/>
      <c r="GN811" s="62"/>
      <c r="GO811" s="62"/>
      <c r="GP811" s="62"/>
      <c r="GQ811" s="62"/>
      <c r="GR811" s="62"/>
      <c r="GS811" s="62"/>
      <c r="GT811" s="62"/>
      <c r="GU811" s="62"/>
      <c r="GV811" s="62"/>
      <c r="GW811" s="62"/>
      <c r="GX811" s="62"/>
      <c r="GY811" s="62"/>
      <c r="GZ811" s="62"/>
      <c r="HA811" s="62"/>
      <c r="HB811" s="62"/>
      <c r="HC811" s="62"/>
      <c r="HD811" s="62"/>
      <c r="HE811" s="62"/>
      <c r="HF811" s="62"/>
      <c r="HG811" s="62"/>
      <c r="HH811" s="62"/>
      <c r="HI811" s="62"/>
      <c r="HJ811" s="62"/>
      <c r="HK811" s="62"/>
      <c r="HL811" s="62"/>
      <c r="HM811" s="62"/>
      <c r="HN811" s="62"/>
      <c r="HO811" s="62"/>
      <c r="HP811" s="62"/>
      <c r="HQ811" s="62"/>
      <c r="HR811" s="62"/>
    </row>
    <row r="812" spans="45:226">
      <c r="AS812" s="62"/>
      <c r="AT812" s="62"/>
      <c r="AU812" s="62"/>
      <c r="AV812" s="62"/>
      <c r="AW812" s="62"/>
      <c r="AX812" s="62"/>
      <c r="AY812" s="62"/>
      <c r="AZ812" s="62"/>
      <c r="BA812" s="62"/>
      <c r="BB812" s="62"/>
      <c r="BC812" s="62"/>
      <c r="BD812" s="62"/>
      <c r="BE812" s="62"/>
      <c r="BF812" s="62"/>
      <c r="BG812" s="62"/>
      <c r="BH812" s="62"/>
      <c r="BI812" s="62"/>
      <c r="BJ812" s="62"/>
      <c r="BK812" s="62"/>
      <c r="BL812" s="62"/>
      <c r="BM812" s="62"/>
      <c r="BN812" s="62"/>
      <c r="BO812" s="62"/>
      <c r="BP812" s="62"/>
      <c r="BQ812" s="62"/>
      <c r="BR812" s="62"/>
      <c r="BS812" s="62"/>
      <c r="BT812" s="62"/>
      <c r="BU812" s="62"/>
      <c r="BV812" s="62"/>
      <c r="BW812" s="62"/>
      <c r="BX812" s="62"/>
      <c r="BY812" s="62"/>
      <c r="BZ812" s="62"/>
      <c r="CA812" s="62"/>
      <c r="CB812" s="62"/>
      <c r="CC812" s="62"/>
      <c r="CD812" s="62"/>
      <c r="CE812" s="62"/>
      <c r="CF812" s="62"/>
      <c r="CG812" s="62"/>
      <c r="CH812" s="62"/>
      <c r="CI812" s="62"/>
      <c r="CJ812" s="62"/>
      <c r="CK812" s="62"/>
      <c r="CL812" s="62"/>
      <c r="CM812" s="62"/>
      <c r="CN812" s="62"/>
      <c r="CO812" s="62"/>
      <c r="CP812" s="62"/>
      <c r="CQ812" s="62"/>
      <c r="CR812" s="62"/>
      <c r="CS812" s="62"/>
      <c r="CT812" s="62"/>
      <c r="CU812" s="62"/>
      <c r="CV812" s="62"/>
      <c r="CW812" s="62"/>
      <c r="CX812" s="62"/>
      <c r="CY812" s="62"/>
      <c r="CZ812" s="62"/>
      <c r="DA812" s="62"/>
      <c r="DB812" s="62"/>
      <c r="DC812" s="62"/>
      <c r="DD812" s="62"/>
      <c r="DE812" s="62"/>
      <c r="DF812" s="62"/>
      <c r="DG812" s="62"/>
      <c r="DH812" s="62"/>
      <c r="DI812" s="62"/>
      <c r="DJ812" s="62"/>
      <c r="DK812" s="62"/>
      <c r="DL812" s="62"/>
      <c r="DM812" s="62"/>
      <c r="DN812" s="62"/>
      <c r="DO812" s="62"/>
      <c r="DP812" s="62"/>
      <c r="DQ812" s="62"/>
      <c r="DR812" s="62"/>
      <c r="DS812" s="62"/>
      <c r="DT812" s="62"/>
      <c r="DU812" s="62"/>
      <c r="DV812" s="62"/>
      <c r="DW812" s="62"/>
      <c r="DX812" s="62"/>
      <c r="DY812" s="62"/>
      <c r="DZ812" s="62"/>
      <c r="EA812" s="62"/>
      <c r="EB812" s="62"/>
      <c r="EC812" s="62"/>
      <c r="ED812" s="62"/>
      <c r="EE812" s="62"/>
      <c r="EF812" s="62"/>
      <c r="EG812" s="62"/>
      <c r="EH812" s="62"/>
      <c r="EI812" s="62"/>
      <c r="EJ812" s="62"/>
      <c r="EK812" s="62">
        <v>0</v>
      </c>
      <c r="EL812" s="62">
        <v>0</v>
      </c>
      <c r="EM812" s="62">
        <v>0</v>
      </c>
      <c r="EN812" s="62">
        <v>0</v>
      </c>
      <c r="EO812" s="62">
        <v>0</v>
      </c>
      <c r="EP812" s="62"/>
      <c r="EQ812" s="62"/>
      <c r="ER812" s="62"/>
      <c r="ES812" s="62"/>
      <c r="ET812" s="62"/>
      <c r="EU812" s="62"/>
      <c r="EV812" s="62"/>
      <c r="EW812" s="62"/>
      <c r="EX812" s="62"/>
      <c r="EY812" s="62"/>
      <c r="EZ812" s="62"/>
      <c r="FA812" s="62"/>
      <c r="FB812" s="62"/>
      <c r="FC812" s="62"/>
      <c r="FD812" s="62"/>
      <c r="FE812" s="62"/>
      <c r="FF812" s="62"/>
      <c r="FG812" s="62"/>
      <c r="FH812" s="62"/>
      <c r="FI812" s="62"/>
      <c r="FJ812" s="62"/>
      <c r="FK812" s="62"/>
      <c r="FL812" s="76"/>
      <c r="FM812" s="76"/>
      <c r="FN812" s="76"/>
      <c r="FO812" s="76"/>
      <c r="FP812" s="76"/>
      <c r="FQ812" s="76"/>
      <c r="FR812" s="76"/>
      <c r="FS812" s="76"/>
      <c r="FT812" s="76"/>
      <c r="FU812" s="76"/>
      <c r="FV812" s="76"/>
      <c r="FW812" s="76"/>
      <c r="FX812" s="76"/>
      <c r="FY812" s="76"/>
      <c r="FZ812" s="76"/>
      <c r="GA812" s="76"/>
      <c r="GB812" s="76"/>
      <c r="GC812" s="62"/>
      <c r="GD812" s="62"/>
      <c r="GE812" s="62"/>
      <c r="GF812" s="62"/>
      <c r="GG812" s="62"/>
      <c r="GH812" s="62"/>
      <c r="GI812" s="62"/>
      <c r="GJ812" s="62"/>
      <c r="GK812" s="62"/>
      <c r="GL812" s="62"/>
      <c r="GM812" s="62"/>
      <c r="GN812" s="62"/>
      <c r="GO812" s="62"/>
      <c r="GP812" s="62"/>
      <c r="GQ812" s="62"/>
      <c r="GR812" s="62"/>
      <c r="GS812" s="62"/>
      <c r="GT812" s="62"/>
      <c r="GU812" s="62"/>
      <c r="GV812" s="62"/>
      <c r="GW812" s="62"/>
      <c r="GX812" s="62"/>
      <c r="GY812" s="62"/>
      <c r="GZ812" s="62"/>
      <c r="HA812" s="62"/>
      <c r="HB812" s="62"/>
      <c r="HC812" s="62"/>
      <c r="HD812" s="62"/>
      <c r="HE812" s="62"/>
      <c r="HF812" s="62"/>
      <c r="HG812" s="62"/>
      <c r="HH812" s="62"/>
      <c r="HI812" s="62"/>
      <c r="HJ812" s="62"/>
      <c r="HK812" s="62"/>
      <c r="HL812" s="62"/>
      <c r="HM812" s="62"/>
      <c r="HN812" s="62"/>
      <c r="HO812" s="62"/>
      <c r="HP812" s="62"/>
      <c r="HQ812" s="62"/>
      <c r="HR812" s="62"/>
    </row>
    <row r="813" spans="45:226">
      <c r="AS813" s="62"/>
      <c r="AT813" s="62"/>
      <c r="AU813" s="62"/>
      <c r="AV813" s="62"/>
      <c r="AW813" s="62"/>
      <c r="AX813" s="62"/>
      <c r="AY813" s="62"/>
      <c r="AZ813" s="62"/>
      <c r="BA813" s="62"/>
      <c r="BB813" s="62"/>
      <c r="BC813" s="62"/>
      <c r="BD813" s="62"/>
      <c r="BE813" s="62"/>
      <c r="BF813" s="62"/>
      <c r="BG813" s="62"/>
      <c r="BH813" s="62"/>
      <c r="BI813" s="62"/>
      <c r="BJ813" s="62"/>
      <c r="BK813" s="62"/>
      <c r="BL813" s="62"/>
      <c r="BM813" s="62"/>
      <c r="BN813" s="62"/>
      <c r="BO813" s="62"/>
      <c r="BP813" s="62"/>
      <c r="BQ813" s="62"/>
      <c r="BR813" s="62"/>
      <c r="BS813" s="62"/>
      <c r="BT813" s="62"/>
      <c r="BU813" s="62"/>
      <c r="BV813" s="62"/>
      <c r="BW813" s="62"/>
      <c r="BX813" s="62"/>
      <c r="BY813" s="62"/>
      <c r="BZ813" s="62"/>
      <c r="CA813" s="62"/>
      <c r="CB813" s="62"/>
      <c r="CC813" s="62"/>
      <c r="CD813" s="62"/>
      <c r="CE813" s="62"/>
      <c r="CF813" s="62"/>
      <c r="CG813" s="62"/>
      <c r="CH813" s="62"/>
      <c r="CI813" s="62"/>
      <c r="CJ813" s="62"/>
      <c r="CK813" s="62"/>
      <c r="CL813" s="62"/>
      <c r="CM813" s="62"/>
      <c r="CN813" s="62"/>
      <c r="CO813" s="62"/>
      <c r="CP813" s="62"/>
      <c r="CQ813" s="62"/>
      <c r="CR813" s="62"/>
      <c r="CS813" s="62"/>
      <c r="CT813" s="62"/>
      <c r="CU813" s="62"/>
      <c r="CV813" s="62"/>
      <c r="CW813" s="62"/>
      <c r="CX813" s="62"/>
      <c r="CY813" s="62"/>
      <c r="CZ813" s="62"/>
      <c r="DA813" s="62"/>
      <c r="DB813" s="62"/>
      <c r="DC813" s="62"/>
      <c r="DD813" s="62"/>
      <c r="DE813" s="62"/>
      <c r="DF813" s="62"/>
      <c r="DG813" s="62"/>
      <c r="DH813" s="62"/>
      <c r="DI813" s="62"/>
      <c r="DJ813" s="62"/>
      <c r="DK813" s="62"/>
      <c r="DL813" s="62"/>
      <c r="DM813" s="62"/>
      <c r="DN813" s="62"/>
      <c r="DO813" s="62"/>
      <c r="DP813" s="62"/>
      <c r="DQ813" s="62"/>
      <c r="DR813" s="62"/>
      <c r="DS813" s="62"/>
      <c r="DT813" s="62"/>
      <c r="DU813" s="62"/>
      <c r="DV813" s="62"/>
      <c r="DW813" s="62"/>
      <c r="DX813" s="62"/>
      <c r="DY813" s="62"/>
      <c r="DZ813" s="62"/>
      <c r="EA813" s="62"/>
      <c r="EB813" s="62"/>
      <c r="EC813" s="62"/>
      <c r="ED813" s="62"/>
      <c r="EE813" s="62"/>
      <c r="EF813" s="62"/>
      <c r="EG813" s="62"/>
      <c r="EH813" s="62"/>
      <c r="EI813" s="62"/>
      <c r="EJ813" s="62"/>
      <c r="EK813" s="62">
        <v>0</v>
      </c>
      <c r="EL813" s="62">
        <v>0</v>
      </c>
      <c r="EM813" s="62">
        <v>0</v>
      </c>
      <c r="EN813" s="62">
        <v>0</v>
      </c>
      <c r="EO813" s="62">
        <v>0</v>
      </c>
      <c r="EP813" s="62"/>
      <c r="EQ813" s="62"/>
      <c r="ER813" s="62"/>
      <c r="ES813" s="62"/>
      <c r="ET813" s="62"/>
      <c r="EU813" s="62"/>
      <c r="EV813" s="62"/>
      <c r="EW813" s="62"/>
      <c r="EX813" s="62"/>
      <c r="EY813" s="62"/>
      <c r="EZ813" s="62"/>
      <c r="FA813" s="62"/>
      <c r="FB813" s="62"/>
      <c r="FC813" s="62"/>
      <c r="FD813" s="62"/>
      <c r="FE813" s="62"/>
      <c r="FF813" s="62"/>
      <c r="FG813" s="62"/>
      <c r="FH813" s="62"/>
      <c r="FI813" s="62"/>
      <c r="FJ813" s="62"/>
      <c r="FK813" s="62"/>
      <c r="FL813" s="76"/>
      <c r="FM813" s="76"/>
      <c r="FN813" s="76"/>
      <c r="FO813" s="76"/>
      <c r="FP813" s="76"/>
      <c r="FQ813" s="76"/>
      <c r="FR813" s="76"/>
      <c r="FS813" s="76"/>
      <c r="FT813" s="76"/>
      <c r="FU813" s="76"/>
      <c r="FV813" s="76"/>
      <c r="FW813" s="76"/>
      <c r="FX813" s="76"/>
      <c r="FY813" s="76"/>
      <c r="FZ813" s="76"/>
      <c r="GA813" s="76"/>
      <c r="GB813" s="76"/>
      <c r="GC813" s="62"/>
      <c r="GD813" s="62"/>
      <c r="GE813" s="62"/>
      <c r="GF813" s="62"/>
      <c r="GG813" s="62"/>
      <c r="GH813" s="62"/>
      <c r="GI813" s="62"/>
      <c r="GJ813" s="62"/>
      <c r="GK813" s="62"/>
      <c r="GL813" s="62"/>
      <c r="GM813" s="62"/>
      <c r="GN813" s="62"/>
      <c r="GO813" s="62"/>
      <c r="GP813" s="62"/>
      <c r="GQ813" s="62"/>
      <c r="GR813" s="62"/>
      <c r="GS813" s="62"/>
      <c r="GT813" s="62"/>
      <c r="GU813" s="62"/>
      <c r="GV813" s="62"/>
      <c r="GW813" s="62"/>
      <c r="GX813" s="62"/>
      <c r="GY813" s="62"/>
      <c r="GZ813" s="62"/>
      <c r="HA813" s="62"/>
      <c r="HB813" s="62"/>
      <c r="HC813" s="62"/>
      <c r="HD813" s="62"/>
      <c r="HE813" s="62"/>
      <c r="HF813" s="62"/>
      <c r="HG813" s="62"/>
      <c r="HH813" s="62"/>
      <c r="HI813" s="62"/>
      <c r="HJ813" s="62"/>
      <c r="HK813" s="62"/>
      <c r="HL813" s="62"/>
      <c r="HM813" s="62"/>
      <c r="HN813" s="62"/>
      <c r="HO813" s="62"/>
      <c r="HP813" s="62"/>
      <c r="HQ813" s="62"/>
      <c r="HR813" s="62"/>
    </row>
    <row r="814" spans="45:226">
      <c r="AS814" s="62"/>
      <c r="AT814" s="62"/>
      <c r="AU814" s="62"/>
      <c r="AV814" s="62"/>
      <c r="AW814" s="62"/>
      <c r="AX814" s="62"/>
      <c r="AY814" s="62"/>
      <c r="AZ814" s="62"/>
      <c r="BA814" s="62"/>
      <c r="BB814" s="62"/>
      <c r="BC814" s="62"/>
      <c r="BD814" s="62"/>
      <c r="BE814" s="62"/>
      <c r="BF814" s="62"/>
      <c r="BG814" s="62"/>
      <c r="BH814" s="62"/>
      <c r="BI814" s="62"/>
      <c r="BJ814" s="62"/>
      <c r="BK814" s="62"/>
      <c r="BL814" s="62"/>
      <c r="BM814" s="62"/>
      <c r="BN814" s="62"/>
      <c r="BO814" s="62"/>
      <c r="BP814" s="62"/>
      <c r="BQ814" s="62"/>
      <c r="BR814" s="62"/>
      <c r="BS814" s="62"/>
      <c r="BT814" s="62"/>
      <c r="BU814" s="62"/>
      <c r="BV814" s="62"/>
      <c r="BW814" s="62"/>
      <c r="BX814" s="62"/>
      <c r="BY814" s="62"/>
      <c r="BZ814" s="62"/>
      <c r="CA814" s="62"/>
      <c r="CB814" s="62"/>
      <c r="CC814" s="62"/>
      <c r="CD814" s="62"/>
      <c r="CE814" s="62"/>
      <c r="CF814" s="62"/>
      <c r="CG814" s="62"/>
      <c r="CH814" s="62"/>
      <c r="CI814" s="62"/>
      <c r="CJ814" s="62"/>
      <c r="CK814" s="62"/>
      <c r="CL814" s="62"/>
      <c r="CM814" s="62"/>
      <c r="CN814" s="62"/>
      <c r="CO814" s="62"/>
      <c r="CP814" s="62"/>
      <c r="CQ814" s="62"/>
      <c r="CR814" s="62"/>
      <c r="CS814" s="62"/>
      <c r="CT814" s="62"/>
      <c r="CU814" s="62"/>
      <c r="CV814" s="62"/>
      <c r="CW814" s="62"/>
      <c r="CX814" s="62"/>
      <c r="CY814" s="62"/>
      <c r="CZ814" s="62"/>
      <c r="DA814" s="62"/>
      <c r="DB814" s="62"/>
      <c r="DC814" s="62"/>
      <c r="DD814" s="62"/>
      <c r="DE814" s="62"/>
      <c r="DF814" s="62"/>
      <c r="DG814" s="62"/>
      <c r="DH814" s="62"/>
      <c r="DI814" s="62"/>
      <c r="DJ814" s="62"/>
      <c r="DK814" s="62"/>
      <c r="DL814" s="62"/>
      <c r="DM814" s="62"/>
      <c r="DN814" s="62"/>
      <c r="DO814" s="62"/>
      <c r="DP814" s="62"/>
      <c r="DQ814" s="62"/>
      <c r="DR814" s="62"/>
      <c r="DS814" s="62"/>
      <c r="DT814" s="62"/>
      <c r="DU814" s="62"/>
      <c r="DV814" s="62"/>
      <c r="DW814" s="62"/>
      <c r="DX814" s="62"/>
      <c r="DY814" s="62"/>
      <c r="DZ814" s="62"/>
      <c r="EA814" s="62"/>
      <c r="EB814" s="62"/>
      <c r="EC814" s="62"/>
      <c r="ED814" s="62"/>
      <c r="EE814" s="62"/>
      <c r="EF814" s="62"/>
      <c r="EG814" s="62"/>
      <c r="EH814" s="62"/>
      <c r="EI814" s="62"/>
      <c r="EJ814" s="62"/>
      <c r="EK814" s="62">
        <v>0</v>
      </c>
      <c r="EL814" s="62">
        <v>0</v>
      </c>
      <c r="EM814" s="62">
        <v>0</v>
      </c>
      <c r="EN814" s="62">
        <v>0</v>
      </c>
      <c r="EO814" s="62">
        <v>0</v>
      </c>
      <c r="EP814" s="62"/>
      <c r="EQ814" s="62"/>
      <c r="ER814" s="62"/>
      <c r="ES814" s="62"/>
      <c r="ET814" s="62"/>
      <c r="EU814" s="62"/>
      <c r="EV814" s="62"/>
      <c r="EW814" s="62"/>
      <c r="EX814" s="62"/>
      <c r="EY814" s="62"/>
      <c r="EZ814" s="62"/>
      <c r="FA814" s="62"/>
      <c r="FB814" s="62"/>
      <c r="FC814" s="62"/>
      <c r="FD814" s="62"/>
      <c r="FE814" s="62"/>
      <c r="FF814" s="62"/>
      <c r="FG814" s="62"/>
      <c r="FH814" s="62"/>
      <c r="FI814" s="62"/>
      <c r="FJ814" s="62"/>
      <c r="FK814" s="62"/>
      <c r="FL814" s="76"/>
      <c r="FM814" s="76"/>
      <c r="FN814" s="76"/>
      <c r="FO814" s="76"/>
      <c r="FP814" s="76"/>
      <c r="FQ814" s="76"/>
      <c r="FR814" s="76"/>
      <c r="FS814" s="76"/>
      <c r="FT814" s="76"/>
      <c r="FU814" s="76"/>
      <c r="FV814" s="76"/>
      <c r="FW814" s="76"/>
      <c r="FX814" s="76"/>
      <c r="FY814" s="76"/>
      <c r="FZ814" s="76"/>
      <c r="GA814" s="76"/>
      <c r="GB814" s="76"/>
      <c r="GC814" s="62"/>
      <c r="GD814" s="62"/>
      <c r="GE814" s="62"/>
      <c r="GF814" s="62"/>
      <c r="GG814" s="62"/>
      <c r="GH814" s="62"/>
      <c r="GI814" s="62"/>
      <c r="GJ814" s="62"/>
      <c r="GK814" s="62"/>
      <c r="GL814" s="62"/>
      <c r="GM814" s="62"/>
      <c r="GN814" s="62"/>
      <c r="GO814" s="62"/>
      <c r="GP814" s="62"/>
      <c r="GQ814" s="62"/>
      <c r="GR814" s="62"/>
      <c r="GS814" s="62"/>
      <c r="GT814" s="62"/>
      <c r="GU814" s="62"/>
      <c r="GV814" s="62"/>
      <c r="GW814" s="62"/>
      <c r="GX814" s="62"/>
      <c r="GY814" s="62"/>
      <c r="GZ814" s="62"/>
      <c r="HA814" s="62"/>
      <c r="HB814" s="62"/>
      <c r="HC814" s="62"/>
      <c r="HD814" s="62"/>
      <c r="HE814" s="62"/>
      <c r="HF814" s="62"/>
      <c r="HG814" s="62"/>
      <c r="HH814" s="62"/>
      <c r="HI814" s="62"/>
      <c r="HJ814" s="62"/>
      <c r="HK814" s="62"/>
      <c r="HL814" s="62"/>
      <c r="HM814" s="62"/>
      <c r="HN814" s="62"/>
      <c r="HO814" s="62"/>
      <c r="HP814" s="62"/>
      <c r="HQ814" s="62"/>
      <c r="HR814" s="62"/>
    </row>
    <row r="815" spans="45:226">
      <c r="AS815" s="62"/>
      <c r="AT815" s="62"/>
      <c r="AU815" s="62"/>
      <c r="AV815" s="62"/>
      <c r="AW815" s="62"/>
      <c r="AX815" s="62"/>
      <c r="AY815" s="62"/>
      <c r="AZ815" s="62"/>
      <c r="BA815" s="62"/>
      <c r="BB815" s="62"/>
      <c r="BC815" s="62"/>
      <c r="BD815" s="62"/>
      <c r="BE815" s="62"/>
      <c r="BF815" s="62"/>
      <c r="BG815" s="62"/>
      <c r="BH815" s="62"/>
      <c r="BI815" s="62"/>
      <c r="BJ815" s="62"/>
      <c r="BK815" s="62"/>
      <c r="BL815" s="62"/>
      <c r="BM815" s="62"/>
      <c r="BN815" s="62"/>
      <c r="BO815" s="62"/>
      <c r="BP815" s="62"/>
      <c r="BQ815" s="62"/>
      <c r="BR815" s="62"/>
      <c r="BS815" s="62"/>
      <c r="BT815" s="62"/>
      <c r="BU815" s="62"/>
      <c r="BV815" s="62"/>
      <c r="BW815" s="62"/>
      <c r="BX815" s="62"/>
      <c r="BY815" s="62"/>
      <c r="BZ815" s="62"/>
      <c r="CA815" s="62"/>
      <c r="CB815" s="62"/>
      <c r="CC815" s="62"/>
      <c r="CD815" s="62"/>
      <c r="CE815" s="62"/>
      <c r="CF815" s="62"/>
      <c r="CG815" s="62"/>
      <c r="CH815" s="62"/>
      <c r="CI815" s="62"/>
      <c r="CJ815" s="62"/>
      <c r="CK815" s="62"/>
      <c r="CL815" s="62"/>
      <c r="CM815" s="62"/>
      <c r="CN815" s="62"/>
      <c r="CO815" s="62"/>
      <c r="CP815" s="62"/>
      <c r="CQ815" s="62"/>
      <c r="CR815" s="62"/>
      <c r="CS815" s="62"/>
      <c r="CT815" s="62"/>
      <c r="CU815" s="62"/>
      <c r="CV815" s="62"/>
      <c r="CW815" s="62"/>
      <c r="CX815" s="62"/>
      <c r="CY815" s="62"/>
      <c r="CZ815" s="62"/>
      <c r="DA815" s="62"/>
      <c r="DB815" s="62"/>
      <c r="DC815" s="62"/>
      <c r="DD815" s="62"/>
      <c r="DE815" s="62"/>
      <c r="DF815" s="62"/>
      <c r="DG815" s="62"/>
      <c r="DH815" s="62"/>
      <c r="DI815" s="62"/>
      <c r="DJ815" s="62"/>
      <c r="DK815" s="62"/>
      <c r="DL815" s="62"/>
      <c r="DM815" s="62"/>
      <c r="DN815" s="62"/>
      <c r="DO815" s="62"/>
      <c r="DP815" s="62"/>
      <c r="DQ815" s="62"/>
      <c r="DR815" s="62"/>
      <c r="DS815" s="62"/>
      <c r="DT815" s="62"/>
      <c r="DU815" s="62"/>
      <c r="DV815" s="62"/>
      <c r="DW815" s="62"/>
      <c r="DX815" s="62"/>
      <c r="DY815" s="62"/>
      <c r="DZ815" s="62"/>
      <c r="EA815" s="62"/>
      <c r="EB815" s="62"/>
      <c r="EC815" s="62"/>
      <c r="ED815" s="62"/>
      <c r="EE815" s="62"/>
      <c r="EF815" s="62"/>
      <c r="EG815" s="62"/>
      <c r="EH815" s="62"/>
      <c r="EI815" s="62"/>
      <c r="EJ815" s="62"/>
      <c r="EK815" s="62">
        <v>0</v>
      </c>
      <c r="EL815" s="62">
        <v>0</v>
      </c>
      <c r="EM815" s="62">
        <v>0</v>
      </c>
      <c r="EN815" s="62">
        <v>0</v>
      </c>
      <c r="EO815" s="62">
        <v>0</v>
      </c>
      <c r="EP815" s="62"/>
      <c r="EQ815" s="62"/>
      <c r="ER815" s="62"/>
      <c r="ES815" s="62"/>
      <c r="ET815" s="62"/>
      <c r="EU815" s="62"/>
      <c r="EV815" s="62"/>
      <c r="EW815" s="62"/>
      <c r="EX815" s="62"/>
      <c r="EY815" s="62"/>
      <c r="EZ815" s="62"/>
      <c r="FA815" s="62"/>
      <c r="FB815" s="62"/>
      <c r="FC815" s="62"/>
      <c r="FD815" s="62"/>
      <c r="FE815" s="62"/>
      <c r="FF815" s="62"/>
      <c r="FG815" s="62"/>
      <c r="FH815" s="62"/>
      <c r="FI815" s="62"/>
      <c r="FJ815" s="62"/>
      <c r="FK815" s="62"/>
      <c r="FL815" s="76"/>
      <c r="FM815" s="76"/>
      <c r="FN815" s="76"/>
      <c r="FO815" s="76"/>
      <c r="FP815" s="76"/>
      <c r="FQ815" s="76"/>
      <c r="FR815" s="76"/>
      <c r="FS815" s="76"/>
      <c r="FT815" s="76"/>
      <c r="FU815" s="76"/>
      <c r="FV815" s="76"/>
      <c r="FW815" s="76"/>
      <c r="FX815" s="76"/>
      <c r="FY815" s="76"/>
      <c r="FZ815" s="76"/>
      <c r="GA815" s="76"/>
      <c r="GB815" s="76"/>
      <c r="GC815" s="62"/>
      <c r="GD815" s="62"/>
      <c r="GE815" s="62"/>
      <c r="GF815" s="62"/>
      <c r="GG815" s="62"/>
      <c r="GH815" s="62"/>
      <c r="GI815" s="62"/>
      <c r="GJ815" s="62"/>
      <c r="GK815" s="62"/>
      <c r="GL815" s="62"/>
      <c r="GM815" s="62"/>
      <c r="GN815" s="62"/>
      <c r="GO815" s="62"/>
      <c r="GP815" s="62"/>
      <c r="GQ815" s="62"/>
      <c r="GR815" s="62"/>
      <c r="GS815" s="62"/>
      <c r="GT815" s="62"/>
      <c r="GU815" s="62"/>
      <c r="GV815" s="62"/>
      <c r="GW815" s="62"/>
      <c r="GX815" s="62"/>
      <c r="GY815" s="62"/>
      <c r="GZ815" s="62"/>
      <c r="HA815" s="62"/>
      <c r="HB815" s="62"/>
      <c r="HC815" s="62"/>
      <c r="HD815" s="62"/>
      <c r="HE815" s="62"/>
      <c r="HF815" s="62"/>
      <c r="HG815" s="62"/>
      <c r="HH815" s="62"/>
      <c r="HI815" s="62"/>
      <c r="HJ815" s="62"/>
      <c r="HK815" s="62"/>
      <c r="HL815" s="62"/>
      <c r="HM815" s="62"/>
      <c r="HN815" s="62"/>
      <c r="HO815" s="62"/>
      <c r="HP815" s="62"/>
      <c r="HQ815" s="62"/>
      <c r="HR815" s="62"/>
    </row>
    <row r="816" spans="45:226">
      <c r="AS816" s="62"/>
      <c r="AT816" s="62"/>
      <c r="AU816" s="62"/>
      <c r="AV816" s="62"/>
      <c r="AW816" s="62"/>
      <c r="AX816" s="62"/>
      <c r="AY816" s="62"/>
      <c r="AZ816" s="62"/>
      <c r="BA816" s="62"/>
      <c r="BB816" s="62"/>
      <c r="BC816" s="62"/>
      <c r="BD816" s="62"/>
      <c r="BE816" s="62"/>
      <c r="BF816" s="62"/>
      <c r="BG816" s="62"/>
      <c r="BH816" s="62"/>
      <c r="BI816" s="62"/>
      <c r="BJ816" s="62"/>
      <c r="BK816" s="62"/>
      <c r="BL816" s="62"/>
      <c r="BM816" s="62"/>
      <c r="BN816" s="62"/>
      <c r="BO816" s="62"/>
      <c r="BP816" s="62"/>
      <c r="BQ816" s="62"/>
      <c r="BR816" s="62"/>
      <c r="BS816" s="62"/>
      <c r="BT816" s="62"/>
      <c r="BU816" s="62"/>
      <c r="BV816" s="62"/>
      <c r="BW816" s="62"/>
      <c r="BX816" s="62"/>
      <c r="BY816" s="62"/>
      <c r="BZ816" s="62"/>
      <c r="CA816" s="62"/>
      <c r="CB816" s="62"/>
      <c r="CC816" s="62"/>
      <c r="CD816" s="62"/>
      <c r="CE816" s="62"/>
      <c r="CF816" s="62"/>
      <c r="CG816" s="62"/>
      <c r="CH816" s="62"/>
      <c r="CI816" s="62"/>
      <c r="CJ816" s="62"/>
      <c r="CK816" s="62"/>
      <c r="CL816" s="62"/>
      <c r="CM816" s="62"/>
      <c r="CN816" s="62"/>
      <c r="CO816" s="62"/>
      <c r="CP816" s="62"/>
      <c r="CQ816" s="62"/>
      <c r="CR816" s="62"/>
      <c r="CS816" s="62"/>
      <c r="CT816" s="62"/>
      <c r="CU816" s="62"/>
      <c r="CV816" s="62"/>
      <c r="CW816" s="62"/>
      <c r="CX816" s="62"/>
      <c r="CY816" s="62"/>
      <c r="CZ816" s="62"/>
      <c r="DA816" s="62"/>
      <c r="DB816" s="62"/>
      <c r="DC816" s="62"/>
      <c r="DD816" s="62"/>
      <c r="DE816" s="62"/>
      <c r="DF816" s="62"/>
      <c r="DG816" s="62"/>
      <c r="DH816" s="62"/>
      <c r="DI816" s="62"/>
      <c r="DJ816" s="62"/>
      <c r="DK816" s="62"/>
      <c r="DL816" s="62"/>
      <c r="DM816" s="62"/>
      <c r="DN816" s="62"/>
      <c r="DO816" s="62"/>
      <c r="DP816" s="62"/>
      <c r="DQ816" s="62"/>
      <c r="DR816" s="62"/>
      <c r="DS816" s="62"/>
      <c r="DT816" s="62"/>
      <c r="DU816" s="62"/>
      <c r="DV816" s="62"/>
      <c r="DW816" s="62"/>
      <c r="DX816" s="62"/>
      <c r="DY816" s="62"/>
      <c r="DZ816" s="62"/>
      <c r="EA816" s="62"/>
      <c r="EB816" s="62"/>
      <c r="EC816" s="62"/>
      <c r="ED816" s="62"/>
      <c r="EE816" s="62"/>
      <c r="EF816" s="62"/>
      <c r="EG816" s="62"/>
      <c r="EH816" s="62"/>
      <c r="EI816" s="62"/>
      <c r="EJ816" s="62"/>
      <c r="EK816" s="62">
        <v>0</v>
      </c>
      <c r="EL816" s="62">
        <v>0</v>
      </c>
      <c r="EM816" s="62">
        <v>0</v>
      </c>
      <c r="EN816" s="62">
        <v>0</v>
      </c>
      <c r="EO816" s="62">
        <v>0</v>
      </c>
      <c r="EP816" s="62"/>
      <c r="EQ816" s="62"/>
      <c r="ER816" s="62"/>
      <c r="ES816" s="62"/>
      <c r="ET816" s="62"/>
      <c r="EU816" s="62"/>
      <c r="EV816" s="62"/>
      <c r="EW816" s="62"/>
      <c r="EX816" s="62"/>
      <c r="EY816" s="62"/>
      <c r="EZ816" s="62"/>
      <c r="FA816" s="62"/>
      <c r="FB816" s="62"/>
      <c r="FC816" s="62"/>
      <c r="FD816" s="62"/>
      <c r="FE816" s="62"/>
      <c r="FF816" s="62"/>
      <c r="FG816" s="62"/>
      <c r="FH816" s="62"/>
      <c r="FI816" s="62"/>
      <c r="FJ816" s="62"/>
      <c r="FK816" s="62"/>
      <c r="FL816" s="76"/>
      <c r="FM816" s="76"/>
      <c r="FN816" s="76"/>
      <c r="FO816" s="76"/>
      <c r="FP816" s="76"/>
      <c r="FQ816" s="76"/>
      <c r="FR816" s="76"/>
      <c r="FS816" s="76"/>
      <c r="FT816" s="76"/>
      <c r="FU816" s="76"/>
      <c r="FV816" s="76"/>
      <c r="FW816" s="76"/>
      <c r="FX816" s="76"/>
      <c r="FY816" s="76"/>
      <c r="FZ816" s="76"/>
      <c r="GA816" s="76"/>
      <c r="GB816" s="76"/>
      <c r="GC816" s="62"/>
      <c r="GD816" s="62"/>
      <c r="GE816" s="62"/>
      <c r="GF816" s="62"/>
      <c r="GG816" s="62"/>
      <c r="GH816" s="62"/>
      <c r="GI816" s="62"/>
      <c r="GJ816" s="62"/>
      <c r="GK816" s="62"/>
      <c r="GL816" s="62"/>
      <c r="GM816" s="62"/>
      <c r="GN816" s="62"/>
      <c r="GO816" s="62"/>
      <c r="GP816" s="62"/>
      <c r="GQ816" s="62"/>
      <c r="GR816" s="62"/>
      <c r="GS816" s="62"/>
      <c r="GT816" s="62"/>
      <c r="GU816" s="62"/>
      <c r="GV816" s="62"/>
      <c r="GW816" s="62"/>
      <c r="GX816" s="62"/>
      <c r="GY816" s="62"/>
      <c r="GZ816" s="62"/>
      <c r="HA816" s="62"/>
      <c r="HB816" s="62"/>
      <c r="HC816" s="62"/>
      <c r="HD816" s="62"/>
      <c r="HE816" s="62"/>
      <c r="HF816" s="62"/>
      <c r="HG816" s="62"/>
      <c r="HH816" s="62"/>
      <c r="HI816" s="62"/>
      <c r="HJ816" s="62"/>
      <c r="HK816" s="62"/>
      <c r="HL816" s="62"/>
      <c r="HM816" s="62"/>
      <c r="HN816" s="62"/>
      <c r="HO816" s="62"/>
      <c r="HP816" s="62"/>
      <c r="HQ816" s="62"/>
      <c r="HR816" s="62"/>
    </row>
    <row r="817" spans="45:226">
      <c r="AS817" s="62"/>
      <c r="AT817" s="62"/>
      <c r="AU817" s="62"/>
      <c r="AV817" s="62"/>
      <c r="AW817" s="62"/>
      <c r="AX817" s="62"/>
      <c r="AY817" s="62"/>
      <c r="AZ817" s="62"/>
      <c r="BA817" s="62"/>
      <c r="BB817" s="62"/>
      <c r="BC817" s="62"/>
      <c r="BD817" s="62"/>
      <c r="BE817" s="62"/>
      <c r="BF817" s="62"/>
      <c r="BG817" s="62"/>
      <c r="BH817" s="62"/>
      <c r="BI817" s="62"/>
      <c r="BJ817" s="62"/>
      <c r="BK817" s="62"/>
      <c r="BL817" s="62"/>
      <c r="BM817" s="62"/>
      <c r="BN817" s="62"/>
      <c r="BO817" s="62"/>
      <c r="BP817" s="62"/>
      <c r="BQ817" s="62"/>
      <c r="BR817" s="62"/>
      <c r="BS817" s="62"/>
      <c r="BT817" s="62"/>
      <c r="BU817" s="62"/>
      <c r="BV817" s="62"/>
      <c r="BW817" s="62"/>
      <c r="BX817" s="62"/>
      <c r="BY817" s="62"/>
      <c r="BZ817" s="62"/>
      <c r="CA817" s="62"/>
      <c r="CB817" s="62"/>
      <c r="CC817" s="62"/>
      <c r="CD817" s="62"/>
      <c r="CE817" s="62"/>
      <c r="CF817" s="62"/>
      <c r="CG817" s="62"/>
      <c r="CH817" s="62"/>
      <c r="CI817" s="62"/>
      <c r="CJ817" s="62"/>
      <c r="CK817" s="62"/>
      <c r="CL817" s="62"/>
      <c r="CM817" s="62"/>
      <c r="CN817" s="62"/>
      <c r="CO817" s="62"/>
      <c r="CP817" s="62"/>
      <c r="CQ817" s="62"/>
      <c r="CR817" s="62"/>
      <c r="CS817" s="62"/>
      <c r="CT817" s="62"/>
      <c r="CU817" s="62"/>
      <c r="CV817" s="62"/>
      <c r="CW817" s="62"/>
      <c r="CX817" s="62"/>
      <c r="CY817" s="62"/>
      <c r="CZ817" s="62"/>
      <c r="DA817" s="62"/>
      <c r="DB817" s="62"/>
      <c r="DC817" s="62"/>
      <c r="DD817" s="62"/>
      <c r="DE817" s="62"/>
      <c r="DF817" s="62"/>
      <c r="DG817" s="62"/>
      <c r="DH817" s="62"/>
      <c r="DI817" s="62"/>
      <c r="DJ817" s="62"/>
      <c r="DK817" s="62"/>
      <c r="DL817" s="62"/>
      <c r="DM817" s="62"/>
      <c r="DN817" s="62"/>
      <c r="DO817" s="62"/>
      <c r="DP817" s="62"/>
      <c r="DQ817" s="62"/>
      <c r="DR817" s="62"/>
      <c r="DS817" s="62"/>
      <c r="DT817" s="62"/>
      <c r="DU817" s="62"/>
      <c r="DV817" s="62"/>
      <c r="DW817" s="62"/>
      <c r="DX817" s="62"/>
      <c r="DY817" s="62"/>
      <c r="DZ817" s="62"/>
      <c r="EA817" s="62"/>
      <c r="EB817" s="62"/>
      <c r="EC817" s="62"/>
      <c r="ED817" s="62"/>
      <c r="EE817" s="62"/>
      <c r="EF817" s="62"/>
      <c r="EG817" s="62"/>
      <c r="EH817" s="62"/>
      <c r="EI817" s="62"/>
      <c r="EJ817" s="62"/>
      <c r="EK817" s="62">
        <v>0</v>
      </c>
      <c r="EL817" s="62">
        <v>0</v>
      </c>
      <c r="EM817" s="62">
        <v>0</v>
      </c>
      <c r="EN817" s="62">
        <v>0</v>
      </c>
      <c r="EO817" s="62">
        <v>0</v>
      </c>
      <c r="EP817" s="62"/>
      <c r="EQ817" s="62"/>
      <c r="ER817" s="62"/>
      <c r="ES817" s="62"/>
      <c r="ET817" s="62"/>
      <c r="EU817" s="62"/>
      <c r="EV817" s="62"/>
      <c r="EW817" s="62"/>
      <c r="EX817" s="62"/>
      <c r="EY817" s="62"/>
      <c r="EZ817" s="62"/>
      <c r="FA817" s="62"/>
      <c r="FB817" s="62"/>
      <c r="FC817" s="62"/>
      <c r="FD817" s="62"/>
      <c r="FE817" s="62"/>
      <c r="FF817" s="62"/>
      <c r="FG817" s="62"/>
      <c r="FH817" s="62"/>
      <c r="FI817" s="62"/>
      <c r="FJ817" s="62"/>
      <c r="FK817" s="62"/>
      <c r="FL817" s="76"/>
      <c r="FM817" s="76"/>
      <c r="FN817" s="76"/>
      <c r="FO817" s="76"/>
      <c r="FP817" s="76"/>
      <c r="FQ817" s="76"/>
      <c r="FR817" s="76"/>
      <c r="FS817" s="76"/>
      <c r="FT817" s="76"/>
      <c r="FU817" s="76"/>
      <c r="FV817" s="76"/>
      <c r="FW817" s="76"/>
      <c r="FX817" s="76"/>
      <c r="FY817" s="76"/>
      <c r="FZ817" s="76"/>
      <c r="GA817" s="76"/>
      <c r="GB817" s="76"/>
      <c r="GC817" s="62"/>
      <c r="GD817" s="62"/>
      <c r="GE817" s="62"/>
      <c r="GF817" s="62"/>
      <c r="GG817" s="62"/>
      <c r="GH817" s="62"/>
      <c r="GI817" s="62"/>
      <c r="GJ817" s="62"/>
      <c r="GK817" s="62"/>
      <c r="GL817" s="62"/>
      <c r="GM817" s="62"/>
      <c r="GN817" s="62"/>
      <c r="GO817" s="62"/>
      <c r="GP817" s="62"/>
      <c r="GQ817" s="62"/>
      <c r="GR817" s="62"/>
      <c r="GS817" s="62"/>
      <c r="GT817" s="62"/>
      <c r="GU817" s="62"/>
      <c r="GV817" s="62"/>
      <c r="GW817" s="62"/>
      <c r="GX817" s="62"/>
      <c r="GY817" s="62"/>
      <c r="GZ817" s="62"/>
      <c r="HA817" s="62"/>
      <c r="HB817" s="62"/>
      <c r="HC817" s="62"/>
      <c r="HD817" s="62"/>
      <c r="HE817" s="62"/>
      <c r="HF817" s="62"/>
      <c r="HG817" s="62"/>
      <c r="HH817" s="62"/>
      <c r="HI817" s="62"/>
      <c r="HJ817" s="62"/>
      <c r="HK817" s="62"/>
      <c r="HL817" s="62"/>
      <c r="HM817" s="62"/>
      <c r="HN817" s="62"/>
      <c r="HO817" s="62"/>
      <c r="HP817" s="62"/>
      <c r="HQ817" s="62"/>
      <c r="HR817" s="62"/>
    </row>
    <row r="818" spans="45:226">
      <c r="AS818" s="62"/>
      <c r="AT818" s="62"/>
      <c r="AU818" s="62"/>
      <c r="AV818" s="62"/>
      <c r="AW818" s="62"/>
      <c r="AX818" s="62"/>
      <c r="AY818" s="62"/>
      <c r="AZ818" s="62"/>
      <c r="BA818" s="62"/>
      <c r="BB818" s="62"/>
      <c r="BC818" s="62"/>
      <c r="BD818" s="62"/>
      <c r="BE818" s="62"/>
      <c r="BF818" s="62"/>
      <c r="BG818" s="62"/>
      <c r="BH818" s="62"/>
      <c r="BI818" s="62"/>
      <c r="BJ818" s="62"/>
      <c r="BK818" s="62"/>
      <c r="BL818" s="62"/>
      <c r="BM818" s="62"/>
      <c r="BN818" s="62"/>
      <c r="BO818" s="62"/>
      <c r="BP818" s="62"/>
      <c r="BQ818" s="62"/>
      <c r="BR818" s="62"/>
      <c r="BS818" s="62"/>
      <c r="BT818" s="62"/>
      <c r="BU818" s="62"/>
      <c r="BV818" s="62"/>
      <c r="BW818" s="62"/>
      <c r="BX818" s="62"/>
      <c r="BY818" s="62"/>
      <c r="BZ818" s="62"/>
      <c r="CA818" s="62"/>
      <c r="CB818" s="62"/>
      <c r="CC818" s="62"/>
      <c r="CD818" s="62"/>
      <c r="CE818" s="62"/>
      <c r="CF818" s="62"/>
      <c r="CG818" s="62"/>
      <c r="CH818" s="62"/>
      <c r="CI818" s="62"/>
      <c r="CJ818" s="62"/>
      <c r="CK818" s="62"/>
      <c r="CL818" s="62"/>
      <c r="CM818" s="62"/>
      <c r="CN818" s="62"/>
      <c r="CO818" s="62"/>
      <c r="CP818" s="62"/>
      <c r="CQ818" s="62"/>
      <c r="CR818" s="62"/>
      <c r="CS818" s="62"/>
      <c r="CT818" s="62"/>
      <c r="CU818" s="62"/>
      <c r="CV818" s="62"/>
      <c r="CW818" s="62"/>
      <c r="CX818" s="62"/>
      <c r="CY818" s="62"/>
      <c r="CZ818" s="62"/>
      <c r="DA818" s="62"/>
      <c r="DB818" s="62"/>
      <c r="DC818" s="62"/>
      <c r="DD818" s="62"/>
      <c r="DE818" s="62"/>
      <c r="DF818" s="62"/>
      <c r="DG818" s="62"/>
      <c r="DH818" s="62"/>
      <c r="DI818" s="62"/>
      <c r="DJ818" s="62"/>
      <c r="DK818" s="62"/>
      <c r="DL818" s="62"/>
      <c r="DM818" s="62"/>
      <c r="DN818" s="62"/>
      <c r="DO818" s="62"/>
      <c r="DP818" s="62"/>
      <c r="DQ818" s="62"/>
      <c r="DR818" s="62"/>
      <c r="DS818" s="62"/>
      <c r="DT818" s="62"/>
      <c r="DU818" s="62"/>
      <c r="DV818" s="62"/>
      <c r="DW818" s="62"/>
      <c r="DX818" s="62"/>
      <c r="DY818" s="62"/>
      <c r="DZ818" s="62"/>
      <c r="EA818" s="62"/>
      <c r="EB818" s="62"/>
      <c r="EC818" s="62"/>
      <c r="ED818" s="62"/>
      <c r="EE818" s="62"/>
      <c r="EF818" s="62"/>
      <c r="EG818" s="62"/>
      <c r="EH818" s="62"/>
      <c r="EI818" s="62"/>
      <c r="EJ818" s="62"/>
      <c r="EK818" s="62">
        <v>0</v>
      </c>
      <c r="EL818" s="62">
        <v>0</v>
      </c>
      <c r="EM818" s="62">
        <v>0</v>
      </c>
      <c r="EN818" s="62">
        <v>0</v>
      </c>
      <c r="EO818" s="62">
        <v>0</v>
      </c>
      <c r="EP818" s="62"/>
      <c r="EQ818" s="62"/>
      <c r="ER818" s="62"/>
      <c r="ES818" s="62"/>
      <c r="ET818" s="62"/>
      <c r="EU818" s="62"/>
      <c r="EV818" s="62"/>
      <c r="EW818" s="62"/>
      <c r="EX818" s="62"/>
      <c r="EY818" s="62"/>
      <c r="EZ818" s="62"/>
      <c r="FA818" s="62"/>
      <c r="FB818" s="62"/>
      <c r="FC818" s="62"/>
      <c r="FD818" s="62"/>
      <c r="FE818" s="62"/>
      <c r="FF818" s="62"/>
      <c r="FG818" s="62"/>
      <c r="FH818" s="62"/>
      <c r="FI818" s="62"/>
      <c r="FJ818" s="62"/>
      <c r="FK818" s="62"/>
      <c r="FL818" s="76"/>
      <c r="FM818" s="76"/>
      <c r="FN818" s="76"/>
      <c r="FO818" s="76"/>
      <c r="FP818" s="76"/>
      <c r="FQ818" s="76"/>
      <c r="FR818" s="76"/>
      <c r="FS818" s="76"/>
      <c r="FT818" s="76"/>
      <c r="FU818" s="76"/>
      <c r="FV818" s="76"/>
      <c r="FW818" s="76"/>
      <c r="FX818" s="76"/>
      <c r="FY818" s="76"/>
      <c r="FZ818" s="76"/>
      <c r="GA818" s="76"/>
      <c r="GB818" s="76"/>
      <c r="GC818" s="62"/>
      <c r="GD818" s="62"/>
      <c r="GE818" s="62"/>
      <c r="GF818" s="62"/>
      <c r="GG818" s="62"/>
      <c r="GH818" s="62"/>
      <c r="GI818" s="62"/>
      <c r="GJ818" s="62"/>
      <c r="GK818" s="62"/>
      <c r="GL818" s="62"/>
      <c r="GM818" s="62"/>
      <c r="GN818" s="62"/>
      <c r="GO818" s="62"/>
      <c r="GP818" s="62"/>
      <c r="GQ818" s="62"/>
      <c r="GR818" s="62"/>
      <c r="GS818" s="62"/>
      <c r="GT818" s="62"/>
      <c r="GU818" s="62"/>
      <c r="GV818" s="62"/>
      <c r="GW818" s="62"/>
      <c r="GX818" s="62"/>
      <c r="GY818" s="62"/>
      <c r="GZ818" s="62"/>
      <c r="HA818" s="62"/>
      <c r="HB818" s="62"/>
      <c r="HC818" s="62"/>
      <c r="HD818" s="62"/>
      <c r="HE818" s="62"/>
      <c r="HF818" s="62"/>
      <c r="HG818" s="62"/>
      <c r="HH818" s="62"/>
      <c r="HI818" s="62"/>
      <c r="HJ818" s="62"/>
      <c r="HK818" s="62"/>
      <c r="HL818" s="62"/>
      <c r="HM818" s="62"/>
      <c r="HN818" s="62"/>
      <c r="HO818" s="62"/>
      <c r="HP818" s="62"/>
      <c r="HQ818" s="62"/>
      <c r="HR818" s="62"/>
    </row>
    <row r="819" spans="45:226">
      <c r="AS819" s="62"/>
      <c r="AT819" s="62"/>
      <c r="AU819" s="62"/>
      <c r="AV819" s="62"/>
      <c r="AW819" s="62"/>
      <c r="AX819" s="62"/>
      <c r="AY819" s="62"/>
      <c r="AZ819" s="62"/>
      <c r="BA819" s="62"/>
      <c r="BB819" s="62"/>
      <c r="BC819" s="62"/>
      <c r="BD819" s="62"/>
      <c r="BE819" s="62"/>
      <c r="BF819" s="62"/>
      <c r="BG819" s="62"/>
      <c r="BH819" s="62"/>
      <c r="BI819" s="62"/>
      <c r="BJ819" s="62"/>
      <c r="BK819" s="62"/>
      <c r="BL819" s="62"/>
      <c r="BM819" s="62"/>
      <c r="BN819" s="62"/>
      <c r="BO819" s="62"/>
      <c r="BP819" s="62"/>
      <c r="BQ819" s="62"/>
      <c r="BR819" s="62"/>
      <c r="BS819" s="62"/>
      <c r="BT819" s="62"/>
      <c r="BU819" s="62"/>
      <c r="BV819" s="62"/>
      <c r="BW819" s="62"/>
      <c r="BX819" s="62"/>
      <c r="BY819" s="62"/>
      <c r="BZ819" s="62"/>
      <c r="CA819" s="62"/>
      <c r="CB819" s="62"/>
      <c r="CC819" s="62"/>
      <c r="CD819" s="62"/>
      <c r="CE819" s="62"/>
      <c r="CF819" s="62"/>
      <c r="CG819" s="62"/>
      <c r="CH819" s="62"/>
      <c r="CI819" s="62"/>
      <c r="CJ819" s="62"/>
      <c r="CK819" s="62"/>
      <c r="CL819" s="62"/>
      <c r="CM819" s="62"/>
      <c r="CN819" s="62"/>
      <c r="CO819" s="62"/>
      <c r="CP819" s="62"/>
      <c r="CQ819" s="62"/>
      <c r="CR819" s="62"/>
      <c r="CS819" s="62"/>
      <c r="CT819" s="62"/>
      <c r="CU819" s="62"/>
      <c r="CV819" s="62"/>
      <c r="CW819" s="62"/>
      <c r="CX819" s="62"/>
      <c r="CY819" s="62"/>
      <c r="CZ819" s="62"/>
      <c r="DA819" s="62"/>
      <c r="DB819" s="62"/>
      <c r="DC819" s="62"/>
      <c r="DD819" s="62"/>
      <c r="DE819" s="62"/>
      <c r="DF819" s="62"/>
      <c r="DG819" s="62"/>
      <c r="DH819" s="62"/>
      <c r="DI819" s="62"/>
      <c r="DJ819" s="62"/>
      <c r="DK819" s="62"/>
      <c r="DL819" s="62"/>
      <c r="DM819" s="62"/>
      <c r="DN819" s="62"/>
      <c r="DO819" s="62"/>
      <c r="DP819" s="62"/>
      <c r="DQ819" s="62"/>
      <c r="DR819" s="62"/>
      <c r="DS819" s="62"/>
      <c r="DT819" s="62"/>
      <c r="DU819" s="62"/>
      <c r="DV819" s="62"/>
      <c r="DW819" s="62"/>
      <c r="DX819" s="62"/>
      <c r="DY819" s="62"/>
      <c r="DZ819" s="62"/>
      <c r="EA819" s="62"/>
      <c r="EB819" s="62"/>
      <c r="EC819" s="62"/>
      <c r="ED819" s="62"/>
      <c r="EE819" s="62"/>
      <c r="EF819" s="62"/>
      <c r="EG819" s="62"/>
      <c r="EH819" s="62"/>
      <c r="EI819" s="62"/>
      <c r="EJ819" s="62"/>
      <c r="EK819" s="62">
        <v>0</v>
      </c>
      <c r="EL819" s="62">
        <v>0</v>
      </c>
      <c r="EM819" s="62">
        <v>0</v>
      </c>
      <c r="EN819" s="62">
        <v>0</v>
      </c>
      <c r="EO819" s="62">
        <v>0</v>
      </c>
      <c r="EP819" s="62"/>
      <c r="EQ819" s="62"/>
      <c r="ER819" s="62"/>
      <c r="ES819" s="62"/>
      <c r="ET819" s="62"/>
      <c r="EU819" s="62"/>
      <c r="EV819" s="62"/>
      <c r="EW819" s="62"/>
      <c r="EX819" s="62"/>
      <c r="EY819" s="62"/>
      <c r="EZ819" s="62"/>
      <c r="FA819" s="62"/>
      <c r="FB819" s="62"/>
      <c r="FC819" s="62"/>
      <c r="FD819" s="62"/>
      <c r="FE819" s="62"/>
      <c r="FF819" s="62"/>
      <c r="FG819" s="62"/>
      <c r="FH819" s="62"/>
      <c r="FI819" s="62"/>
      <c r="FJ819" s="62"/>
      <c r="FK819" s="62"/>
      <c r="FL819" s="76"/>
      <c r="FM819" s="76"/>
      <c r="FN819" s="76"/>
      <c r="FO819" s="76"/>
      <c r="FP819" s="76"/>
      <c r="FQ819" s="76"/>
      <c r="FR819" s="76"/>
      <c r="FS819" s="76"/>
      <c r="FT819" s="76"/>
      <c r="FU819" s="76"/>
      <c r="FV819" s="76"/>
      <c r="FW819" s="76"/>
      <c r="FX819" s="76"/>
      <c r="FY819" s="76"/>
      <c r="FZ819" s="76"/>
      <c r="GA819" s="76"/>
      <c r="GB819" s="76"/>
      <c r="GC819" s="62"/>
      <c r="GD819" s="62"/>
      <c r="GE819" s="62"/>
      <c r="GF819" s="62"/>
      <c r="GG819" s="62"/>
      <c r="GH819" s="62"/>
      <c r="GI819" s="62"/>
      <c r="GJ819" s="62"/>
      <c r="GK819" s="62"/>
      <c r="GL819" s="62"/>
      <c r="GM819" s="62"/>
      <c r="GN819" s="62"/>
      <c r="GO819" s="62"/>
      <c r="GP819" s="62"/>
      <c r="GQ819" s="62"/>
      <c r="GR819" s="62"/>
      <c r="GS819" s="62"/>
      <c r="GT819" s="62"/>
      <c r="GU819" s="62"/>
      <c r="GV819" s="62"/>
      <c r="GW819" s="62"/>
      <c r="GX819" s="62"/>
      <c r="GY819" s="62"/>
      <c r="GZ819" s="62"/>
      <c r="HA819" s="62"/>
      <c r="HB819" s="62"/>
      <c r="HC819" s="62"/>
      <c r="HD819" s="62"/>
      <c r="HE819" s="62"/>
      <c r="HF819" s="62"/>
      <c r="HG819" s="62"/>
      <c r="HH819" s="62"/>
      <c r="HI819" s="62"/>
      <c r="HJ819" s="62"/>
      <c r="HK819" s="62"/>
      <c r="HL819" s="62"/>
      <c r="HM819" s="62"/>
      <c r="HN819" s="62"/>
      <c r="HO819" s="62"/>
      <c r="HP819" s="62"/>
      <c r="HQ819" s="62"/>
      <c r="HR819" s="62"/>
    </row>
    <row r="820" spans="45:226">
      <c r="AS820" s="62"/>
      <c r="AT820" s="62"/>
      <c r="AU820" s="62"/>
      <c r="AV820" s="62"/>
      <c r="AW820" s="62"/>
      <c r="AX820" s="62"/>
      <c r="AY820" s="62"/>
      <c r="AZ820" s="62"/>
      <c r="BA820" s="62"/>
      <c r="BB820" s="62"/>
      <c r="BC820" s="62"/>
      <c r="BD820" s="62"/>
      <c r="BE820" s="62"/>
      <c r="BF820" s="62"/>
      <c r="BG820" s="62"/>
      <c r="BH820" s="62"/>
      <c r="BI820" s="62"/>
      <c r="BJ820" s="62"/>
      <c r="BK820" s="62"/>
      <c r="BL820" s="62"/>
      <c r="BM820" s="62"/>
      <c r="BN820" s="62"/>
      <c r="BO820" s="62"/>
      <c r="BP820" s="62"/>
      <c r="BQ820" s="62"/>
      <c r="BR820" s="62"/>
      <c r="BS820" s="62"/>
      <c r="BT820" s="62"/>
      <c r="BU820" s="62"/>
      <c r="BV820" s="62"/>
      <c r="BW820" s="62"/>
      <c r="BX820" s="62"/>
      <c r="BY820" s="62"/>
      <c r="BZ820" s="62"/>
      <c r="CA820" s="62"/>
      <c r="CB820" s="62"/>
      <c r="CC820" s="62"/>
      <c r="CD820" s="62"/>
      <c r="CE820" s="62"/>
      <c r="CF820" s="62"/>
      <c r="CG820" s="62"/>
      <c r="CH820" s="62"/>
      <c r="CI820" s="62"/>
      <c r="CJ820" s="62"/>
      <c r="CK820" s="62"/>
      <c r="CL820" s="62"/>
      <c r="CM820" s="62"/>
      <c r="CN820" s="62"/>
      <c r="CO820" s="62"/>
      <c r="CP820" s="62"/>
      <c r="CQ820" s="62"/>
      <c r="CR820" s="62"/>
      <c r="CS820" s="62"/>
      <c r="CT820" s="62"/>
      <c r="CU820" s="62"/>
      <c r="CV820" s="62"/>
      <c r="CW820" s="62"/>
      <c r="CX820" s="62"/>
      <c r="CY820" s="62"/>
      <c r="CZ820" s="62"/>
      <c r="DA820" s="62"/>
      <c r="DB820" s="62"/>
      <c r="DC820" s="62"/>
      <c r="DD820" s="62"/>
      <c r="DE820" s="62"/>
      <c r="DF820" s="62"/>
      <c r="DG820" s="62"/>
      <c r="DH820" s="62"/>
      <c r="DI820" s="62"/>
      <c r="DJ820" s="62"/>
      <c r="DK820" s="62"/>
      <c r="DL820" s="62"/>
      <c r="DM820" s="62"/>
      <c r="DN820" s="62"/>
      <c r="DO820" s="62"/>
      <c r="DP820" s="62"/>
      <c r="DQ820" s="62"/>
      <c r="DR820" s="62"/>
      <c r="DS820" s="62"/>
      <c r="DT820" s="62"/>
      <c r="DU820" s="62"/>
      <c r="DV820" s="62"/>
      <c r="DW820" s="62"/>
      <c r="DX820" s="62"/>
      <c r="DY820" s="62"/>
      <c r="DZ820" s="62"/>
      <c r="EA820" s="62"/>
      <c r="EB820" s="62"/>
      <c r="EC820" s="62"/>
      <c r="ED820" s="62"/>
      <c r="EE820" s="62"/>
      <c r="EF820" s="62"/>
      <c r="EG820" s="62"/>
      <c r="EH820" s="62"/>
      <c r="EI820" s="62"/>
      <c r="EJ820" s="62"/>
      <c r="EK820" s="62">
        <v>0</v>
      </c>
      <c r="EL820" s="62">
        <v>0</v>
      </c>
      <c r="EM820" s="62">
        <v>0</v>
      </c>
      <c r="EN820" s="62">
        <v>0</v>
      </c>
      <c r="EO820" s="62">
        <v>0</v>
      </c>
      <c r="EP820" s="62"/>
      <c r="EQ820" s="62"/>
      <c r="ER820" s="62"/>
      <c r="ES820" s="62"/>
      <c r="ET820" s="62"/>
      <c r="EU820" s="62"/>
      <c r="EV820" s="62"/>
      <c r="EW820" s="62"/>
      <c r="EX820" s="62"/>
      <c r="EY820" s="62"/>
      <c r="EZ820" s="62"/>
      <c r="FA820" s="62"/>
      <c r="FB820" s="62"/>
      <c r="FC820" s="62"/>
      <c r="FD820" s="62"/>
      <c r="FE820" s="62"/>
      <c r="FF820" s="62"/>
      <c r="FG820" s="62"/>
      <c r="FH820" s="62"/>
      <c r="FI820" s="62"/>
      <c r="FJ820" s="62"/>
      <c r="FK820" s="62"/>
      <c r="FL820" s="76"/>
      <c r="FM820" s="76"/>
      <c r="FN820" s="76"/>
      <c r="FO820" s="76"/>
      <c r="FP820" s="76"/>
      <c r="FQ820" s="76"/>
      <c r="FR820" s="76"/>
      <c r="FS820" s="76"/>
      <c r="FT820" s="76"/>
      <c r="FU820" s="76"/>
      <c r="FV820" s="76"/>
      <c r="FW820" s="76"/>
      <c r="FX820" s="76"/>
      <c r="FY820" s="76"/>
      <c r="FZ820" s="76"/>
      <c r="GA820" s="76"/>
      <c r="GB820" s="76"/>
      <c r="GC820" s="62"/>
      <c r="GD820" s="62"/>
      <c r="GE820" s="62"/>
      <c r="GF820" s="62"/>
      <c r="GG820" s="62"/>
      <c r="GH820" s="62"/>
      <c r="GI820" s="62"/>
      <c r="GJ820" s="62"/>
      <c r="GK820" s="62"/>
      <c r="GL820" s="62"/>
      <c r="GM820" s="62"/>
      <c r="GN820" s="62"/>
      <c r="GO820" s="62"/>
      <c r="GP820" s="62"/>
      <c r="GQ820" s="62"/>
      <c r="GR820" s="62"/>
      <c r="GS820" s="62"/>
      <c r="GT820" s="62"/>
      <c r="GU820" s="62"/>
      <c r="GV820" s="62"/>
      <c r="GW820" s="62"/>
      <c r="GX820" s="62"/>
      <c r="GY820" s="62"/>
      <c r="GZ820" s="62"/>
      <c r="HA820" s="62"/>
      <c r="HB820" s="62"/>
      <c r="HC820" s="62"/>
      <c r="HD820" s="62"/>
      <c r="HE820" s="62"/>
      <c r="HF820" s="62"/>
      <c r="HG820" s="62"/>
      <c r="HH820" s="62"/>
      <c r="HI820" s="62"/>
      <c r="HJ820" s="62"/>
      <c r="HK820" s="62"/>
      <c r="HL820" s="62"/>
      <c r="HM820" s="62"/>
      <c r="HN820" s="62"/>
      <c r="HO820" s="62"/>
      <c r="HP820" s="62"/>
      <c r="HQ820" s="62"/>
      <c r="HR820" s="62"/>
    </row>
    <row r="821" spans="45:226">
      <c r="AS821" s="62"/>
      <c r="AT821" s="62"/>
      <c r="AU821" s="62"/>
      <c r="AV821" s="62"/>
      <c r="AW821" s="62"/>
      <c r="AX821" s="62"/>
      <c r="AY821" s="62"/>
      <c r="AZ821" s="62"/>
      <c r="BA821" s="62"/>
      <c r="BB821" s="62"/>
      <c r="BC821" s="62"/>
      <c r="BD821" s="62"/>
      <c r="BE821" s="62"/>
      <c r="BF821" s="62"/>
      <c r="BG821" s="62"/>
      <c r="BH821" s="62"/>
      <c r="BI821" s="62"/>
      <c r="BJ821" s="62"/>
      <c r="BK821" s="62"/>
      <c r="BL821" s="62"/>
      <c r="BM821" s="62"/>
      <c r="BN821" s="62"/>
      <c r="BO821" s="62"/>
      <c r="BP821" s="62"/>
      <c r="BQ821" s="62"/>
      <c r="BR821" s="62"/>
      <c r="BS821" s="62"/>
      <c r="BT821" s="62"/>
      <c r="BU821" s="62"/>
      <c r="BV821" s="62"/>
      <c r="BW821" s="62"/>
      <c r="BX821" s="62"/>
      <c r="BY821" s="62"/>
      <c r="BZ821" s="62"/>
      <c r="CA821" s="62"/>
      <c r="CB821" s="62"/>
      <c r="CC821" s="62"/>
      <c r="CD821" s="62"/>
      <c r="CE821" s="62"/>
      <c r="CF821" s="62"/>
      <c r="CG821" s="62"/>
      <c r="CH821" s="62"/>
      <c r="CI821" s="62"/>
      <c r="CJ821" s="62"/>
      <c r="CK821" s="62"/>
      <c r="CL821" s="62"/>
      <c r="CM821" s="62"/>
      <c r="CN821" s="62"/>
      <c r="CO821" s="62"/>
      <c r="CP821" s="62"/>
      <c r="CQ821" s="62"/>
      <c r="CR821" s="62"/>
      <c r="CS821" s="62"/>
      <c r="CT821" s="62"/>
      <c r="CU821" s="62"/>
      <c r="CV821" s="62"/>
      <c r="CW821" s="62"/>
      <c r="CX821" s="62"/>
      <c r="CY821" s="62"/>
      <c r="CZ821" s="62"/>
      <c r="DA821" s="62"/>
      <c r="DB821" s="62"/>
      <c r="DC821" s="62"/>
      <c r="DD821" s="62"/>
      <c r="DE821" s="62"/>
      <c r="DF821" s="62"/>
      <c r="DG821" s="62"/>
      <c r="DH821" s="62"/>
      <c r="DI821" s="62"/>
      <c r="DJ821" s="62"/>
      <c r="DK821" s="62"/>
      <c r="DL821" s="62"/>
      <c r="DM821" s="62"/>
      <c r="DN821" s="62"/>
      <c r="DO821" s="62"/>
      <c r="DP821" s="62"/>
      <c r="DQ821" s="62"/>
      <c r="DR821" s="62"/>
      <c r="DS821" s="62"/>
      <c r="DT821" s="62"/>
      <c r="DU821" s="62"/>
      <c r="DV821" s="62"/>
      <c r="DW821" s="62"/>
      <c r="DX821" s="62"/>
      <c r="DY821" s="62"/>
      <c r="DZ821" s="62"/>
      <c r="EA821" s="62"/>
      <c r="EB821" s="62"/>
      <c r="EC821" s="62"/>
      <c r="ED821" s="62"/>
      <c r="EE821" s="62"/>
      <c r="EF821" s="62"/>
      <c r="EG821" s="62"/>
      <c r="EH821" s="62"/>
      <c r="EI821" s="62"/>
      <c r="EJ821" s="62"/>
      <c r="EK821" s="62">
        <v>0</v>
      </c>
      <c r="EL821" s="62">
        <v>0</v>
      </c>
      <c r="EM821" s="62">
        <v>0</v>
      </c>
      <c r="EN821" s="62">
        <v>0</v>
      </c>
      <c r="EO821" s="62">
        <v>0</v>
      </c>
      <c r="EP821" s="62"/>
      <c r="EQ821" s="62"/>
      <c r="ER821" s="62"/>
      <c r="ES821" s="62"/>
      <c r="ET821" s="62"/>
      <c r="EU821" s="62"/>
      <c r="EV821" s="62"/>
      <c r="EW821" s="62"/>
      <c r="EX821" s="62"/>
      <c r="EY821" s="62"/>
      <c r="EZ821" s="62"/>
      <c r="FA821" s="62"/>
      <c r="FB821" s="62"/>
      <c r="FC821" s="62"/>
      <c r="FD821" s="62"/>
      <c r="FE821" s="62"/>
      <c r="FF821" s="62"/>
      <c r="FG821" s="62"/>
      <c r="FH821" s="62"/>
      <c r="FI821" s="62"/>
      <c r="FJ821" s="62"/>
      <c r="FK821" s="62"/>
      <c r="FL821" s="76"/>
      <c r="FM821" s="76"/>
      <c r="FN821" s="76"/>
      <c r="FO821" s="76"/>
      <c r="FP821" s="76"/>
      <c r="FQ821" s="76"/>
      <c r="FR821" s="76"/>
      <c r="FS821" s="76"/>
      <c r="FT821" s="76"/>
      <c r="FU821" s="76"/>
      <c r="FV821" s="76"/>
      <c r="FW821" s="76"/>
      <c r="FX821" s="76"/>
      <c r="FY821" s="76"/>
      <c r="FZ821" s="76"/>
      <c r="GA821" s="76"/>
      <c r="GB821" s="76"/>
      <c r="GC821" s="62"/>
      <c r="GD821" s="62"/>
      <c r="GE821" s="62"/>
      <c r="GF821" s="62"/>
      <c r="GG821" s="62"/>
      <c r="GH821" s="62"/>
      <c r="GI821" s="62"/>
      <c r="GJ821" s="62"/>
      <c r="GK821" s="62"/>
      <c r="GL821" s="62"/>
      <c r="GM821" s="62"/>
      <c r="GN821" s="62"/>
      <c r="GO821" s="62"/>
      <c r="GP821" s="62"/>
      <c r="GQ821" s="62"/>
      <c r="GR821" s="62"/>
      <c r="GS821" s="62"/>
      <c r="GT821" s="62"/>
      <c r="GU821" s="62"/>
      <c r="GV821" s="62"/>
      <c r="GW821" s="62"/>
      <c r="GX821" s="62"/>
      <c r="GY821" s="62"/>
      <c r="GZ821" s="62"/>
      <c r="HA821" s="62"/>
      <c r="HB821" s="62"/>
      <c r="HC821" s="62"/>
      <c r="HD821" s="62"/>
      <c r="HE821" s="62"/>
      <c r="HF821" s="62"/>
      <c r="HG821" s="62"/>
      <c r="HH821" s="62"/>
      <c r="HI821" s="62"/>
      <c r="HJ821" s="62"/>
      <c r="HK821" s="62"/>
      <c r="HL821" s="62"/>
      <c r="HM821" s="62"/>
      <c r="HN821" s="62"/>
      <c r="HO821" s="62"/>
      <c r="HP821" s="62"/>
      <c r="HQ821" s="62"/>
      <c r="HR821" s="62"/>
    </row>
    <row r="822" spans="45:226">
      <c r="AS822" s="62"/>
      <c r="AT822" s="62"/>
      <c r="AU822" s="62"/>
      <c r="AV822" s="62"/>
      <c r="AW822" s="62"/>
      <c r="AX822" s="62"/>
      <c r="AY822" s="62"/>
      <c r="AZ822" s="62"/>
      <c r="BA822" s="62"/>
      <c r="BB822" s="62"/>
      <c r="BC822" s="62"/>
      <c r="BD822" s="62"/>
      <c r="BE822" s="62"/>
      <c r="BF822" s="62"/>
      <c r="BG822" s="62"/>
      <c r="BH822" s="62"/>
      <c r="BI822" s="62"/>
      <c r="BJ822" s="62"/>
      <c r="BK822" s="62"/>
      <c r="BL822" s="62"/>
      <c r="BM822" s="62"/>
      <c r="BN822" s="62"/>
      <c r="BO822" s="62"/>
      <c r="BP822" s="62"/>
      <c r="BQ822" s="62"/>
      <c r="BR822" s="62"/>
      <c r="BS822" s="62"/>
      <c r="BT822" s="62"/>
      <c r="BU822" s="62"/>
      <c r="BV822" s="62"/>
      <c r="BW822" s="62"/>
      <c r="BX822" s="62"/>
      <c r="BY822" s="62"/>
      <c r="BZ822" s="62"/>
      <c r="CA822" s="62"/>
      <c r="CB822" s="62"/>
      <c r="CC822" s="62"/>
      <c r="CD822" s="62"/>
      <c r="CE822" s="62"/>
      <c r="CF822" s="62"/>
      <c r="CG822" s="62"/>
      <c r="CH822" s="62"/>
      <c r="CI822" s="62"/>
      <c r="CJ822" s="62"/>
      <c r="CK822" s="62"/>
      <c r="CL822" s="62"/>
      <c r="CM822" s="62"/>
      <c r="CN822" s="62"/>
      <c r="CO822" s="62"/>
      <c r="CP822" s="62"/>
      <c r="CQ822" s="62"/>
      <c r="CR822" s="62"/>
      <c r="CS822" s="62"/>
      <c r="CT822" s="62"/>
      <c r="CU822" s="62"/>
      <c r="CV822" s="62"/>
      <c r="CW822" s="62"/>
      <c r="CX822" s="62"/>
      <c r="CY822" s="62"/>
      <c r="CZ822" s="62"/>
      <c r="DA822" s="62"/>
      <c r="DB822" s="62"/>
      <c r="DC822" s="62"/>
      <c r="DD822" s="62"/>
      <c r="DE822" s="62"/>
      <c r="DF822" s="62"/>
      <c r="DG822" s="62"/>
      <c r="DH822" s="62"/>
      <c r="DI822" s="62"/>
      <c r="DJ822" s="62"/>
      <c r="DK822" s="62"/>
      <c r="DL822" s="62"/>
      <c r="DM822" s="62"/>
      <c r="DN822" s="62"/>
      <c r="DO822" s="62"/>
      <c r="DP822" s="62"/>
      <c r="DQ822" s="62"/>
      <c r="DR822" s="62"/>
      <c r="DS822" s="62"/>
      <c r="DT822" s="62"/>
      <c r="DU822" s="62"/>
      <c r="DV822" s="62"/>
      <c r="DW822" s="62"/>
      <c r="DX822" s="62"/>
      <c r="DY822" s="62"/>
      <c r="DZ822" s="62"/>
      <c r="EA822" s="62"/>
      <c r="EB822" s="62"/>
      <c r="EC822" s="62"/>
      <c r="ED822" s="62"/>
      <c r="EE822" s="62"/>
      <c r="EF822" s="62"/>
      <c r="EG822" s="62"/>
      <c r="EH822" s="62"/>
      <c r="EI822" s="62"/>
      <c r="EJ822" s="62"/>
      <c r="EK822" s="62">
        <v>0</v>
      </c>
      <c r="EL822" s="62">
        <v>0</v>
      </c>
      <c r="EM822" s="62">
        <v>0</v>
      </c>
      <c r="EN822" s="62">
        <v>0</v>
      </c>
      <c r="EO822" s="62">
        <v>0</v>
      </c>
      <c r="EP822" s="62"/>
      <c r="EQ822" s="62"/>
      <c r="ER822" s="62"/>
      <c r="ES822" s="62"/>
      <c r="ET822" s="62"/>
      <c r="EU822" s="62"/>
      <c r="EV822" s="62"/>
      <c r="EW822" s="62"/>
      <c r="EX822" s="62"/>
      <c r="EY822" s="62"/>
      <c r="EZ822" s="62"/>
      <c r="FA822" s="62"/>
      <c r="FB822" s="62"/>
      <c r="FC822" s="62"/>
      <c r="FD822" s="62"/>
      <c r="FE822" s="62"/>
      <c r="FF822" s="62"/>
      <c r="FG822" s="62"/>
      <c r="FH822" s="62"/>
      <c r="FI822" s="62"/>
      <c r="FJ822" s="62"/>
      <c r="FK822" s="62"/>
      <c r="FL822" s="76"/>
      <c r="FM822" s="76"/>
      <c r="FN822" s="76"/>
      <c r="FO822" s="76"/>
      <c r="FP822" s="76"/>
      <c r="FQ822" s="76"/>
      <c r="FR822" s="76"/>
      <c r="FS822" s="76"/>
      <c r="FT822" s="76"/>
      <c r="FU822" s="76"/>
      <c r="FV822" s="76"/>
      <c r="FW822" s="76"/>
      <c r="FX822" s="76"/>
      <c r="FY822" s="76"/>
      <c r="FZ822" s="76"/>
      <c r="GA822" s="76"/>
      <c r="GB822" s="76"/>
      <c r="GC822" s="62"/>
      <c r="GD822" s="62"/>
      <c r="GE822" s="62"/>
      <c r="GF822" s="62"/>
      <c r="GG822" s="62"/>
      <c r="GH822" s="62"/>
      <c r="GI822" s="62"/>
      <c r="GJ822" s="62"/>
      <c r="GK822" s="62"/>
      <c r="GL822" s="62"/>
      <c r="GM822" s="62"/>
      <c r="GN822" s="62"/>
      <c r="GO822" s="62"/>
      <c r="GP822" s="62"/>
      <c r="GQ822" s="62"/>
      <c r="GR822" s="62"/>
      <c r="GS822" s="62"/>
      <c r="GT822" s="62"/>
      <c r="GU822" s="62"/>
      <c r="GV822" s="62"/>
      <c r="GW822" s="62"/>
      <c r="GX822" s="62"/>
      <c r="GY822" s="62"/>
      <c r="GZ822" s="62"/>
      <c r="HA822" s="62"/>
      <c r="HB822" s="62"/>
      <c r="HC822" s="62"/>
      <c r="HD822" s="62"/>
      <c r="HE822" s="62"/>
      <c r="HF822" s="62"/>
      <c r="HG822" s="62"/>
      <c r="HH822" s="62"/>
      <c r="HI822" s="62"/>
      <c r="HJ822" s="62"/>
      <c r="HK822" s="62"/>
      <c r="HL822" s="62"/>
      <c r="HM822" s="62"/>
      <c r="HN822" s="62"/>
      <c r="HO822" s="62"/>
      <c r="HP822" s="62"/>
      <c r="HQ822" s="62"/>
      <c r="HR822" s="62"/>
    </row>
    <row r="823" spans="45:226">
      <c r="AS823" s="62"/>
      <c r="AT823" s="62"/>
      <c r="AU823" s="62"/>
      <c r="AV823" s="62"/>
      <c r="AW823" s="62"/>
      <c r="AX823" s="62"/>
      <c r="AY823" s="62"/>
      <c r="AZ823" s="62"/>
      <c r="BA823" s="62"/>
      <c r="BB823" s="62"/>
      <c r="BC823" s="62"/>
      <c r="BD823" s="62"/>
      <c r="BE823" s="62"/>
      <c r="BF823" s="62"/>
      <c r="BG823" s="62"/>
      <c r="BH823" s="62"/>
      <c r="BI823" s="62"/>
      <c r="BJ823" s="62"/>
      <c r="BK823" s="62"/>
      <c r="BL823" s="62"/>
      <c r="BM823" s="62"/>
      <c r="BN823" s="62"/>
      <c r="BO823" s="62"/>
      <c r="BP823" s="62"/>
      <c r="BQ823" s="62"/>
      <c r="BR823" s="62"/>
      <c r="BS823" s="62"/>
      <c r="BT823" s="62"/>
      <c r="BU823" s="62"/>
      <c r="BV823" s="62"/>
      <c r="BW823" s="62"/>
      <c r="BX823" s="62"/>
      <c r="BY823" s="62"/>
      <c r="BZ823" s="62"/>
      <c r="CA823" s="62"/>
      <c r="CB823" s="62"/>
      <c r="CC823" s="62"/>
      <c r="CD823" s="62"/>
      <c r="CE823" s="62"/>
      <c r="CF823" s="62"/>
      <c r="CG823" s="62"/>
      <c r="CH823" s="62"/>
      <c r="CI823" s="62"/>
      <c r="CJ823" s="62"/>
      <c r="CK823" s="62"/>
      <c r="CL823" s="62"/>
      <c r="CM823" s="62"/>
      <c r="CN823" s="62"/>
      <c r="CO823" s="62"/>
      <c r="CP823" s="62"/>
      <c r="CQ823" s="62"/>
      <c r="CR823" s="62"/>
      <c r="CS823" s="62"/>
      <c r="CT823" s="62"/>
      <c r="CU823" s="62"/>
      <c r="CV823" s="62"/>
      <c r="CW823" s="62"/>
      <c r="CX823" s="62"/>
      <c r="CY823" s="62"/>
      <c r="CZ823" s="62"/>
      <c r="DA823" s="62"/>
      <c r="DB823" s="62"/>
      <c r="DC823" s="62"/>
      <c r="DD823" s="62"/>
      <c r="DE823" s="62"/>
      <c r="DF823" s="62"/>
      <c r="DG823" s="62"/>
      <c r="DH823" s="62"/>
      <c r="DI823" s="62"/>
      <c r="DJ823" s="62"/>
      <c r="DK823" s="62"/>
      <c r="DL823" s="62"/>
      <c r="DM823" s="62"/>
      <c r="DN823" s="62"/>
      <c r="DO823" s="62"/>
      <c r="DP823" s="62"/>
      <c r="DQ823" s="62"/>
      <c r="DR823" s="62"/>
      <c r="DS823" s="62"/>
      <c r="DT823" s="62"/>
      <c r="DU823" s="62"/>
      <c r="DV823" s="62"/>
      <c r="DW823" s="62"/>
      <c r="DX823" s="62"/>
      <c r="DY823" s="62"/>
      <c r="DZ823" s="62"/>
      <c r="EA823" s="62"/>
      <c r="EB823" s="62"/>
      <c r="EC823" s="62"/>
      <c r="ED823" s="62"/>
      <c r="EE823" s="62"/>
      <c r="EF823" s="62"/>
      <c r="EG823" s="62"/>
      <c r="EH823" s="62"/>
      <c r="EI823" s="62"/>
      <c r="EJ823" s="62"/>
      <c r="EK823" s="62">
        <v>0</v>
      </c>
      <c r="EL823" s="62">
        <v>0</v>
      </c>
      <c r="EM823" s="62">
        <v>0</v>
      </c>
      <c r="EN823" s="62">
        <v>0</v>
      </c>
      <c r="EO823" s="62">
        <v>0</v>
      </c>
      <c r="EP823" s="62"/>
      <c r="EQ823" s="62"/>
      <c r="ER823" s="62"/>
      <c r="ES823" s="62"/>
      <c r="ET823" s="62"/>
      <c r="EU823" s="62"/>
      <c r="EV823" s="62"/>
      <c r="EW823" s="62"/>
      <c r="EX823" s="62"/>
      <c r="EY823" s="62"/>
      <c r="EZ823" s="62"/>
      <c r="FA823" s="62"/>
      <c r="FB823" s="62"/>
      <c r="FC823" s="62"/>
      <c r="FD823" s="62"/>
      <c r="FE823" s="62"/>
      <c r="FF823" s="62"/>
      <c r="FG823" s="62"/>
      <c r="FH823" s="62"/>
      <c r="FI823" s="62"/>
      <c r="FJ823" s="62"/>
      <c r="FK823" s="62"/>
      <c r="FL823" s="76"/>
      <c r="FM823" s="76"/>
      <c r="FN823" s="76"/>
      <c r="FO823" s="76"/>
      <c r="FP823" s="76"/>
      <c r="FQ823" s="76"/>
      <c r="FR823" s="76"/>
      <c r="FS823" s="76"/>
      <c r="FT823" s="76"/>
      <c r="FU823" s="76"/>
      <c r="FV823" s="76"/>
      <c r="FW823" s="76"/>
      <c r="FX823" s="76"/>
      <c r="FY823" s="76"/>
      <c r="FZ823" s="76"/>
      <c r="GA823" s="76"/>
      <c r="GB823" s="76"/>
      <c r="GC823" s="62"/>
      <c r="GD823" s="62"/>
      <c r="GE823" s="62"/>
      <c r="GF823" s="62"/>
      <c r="GG823" s="62"/>
      <c r="GH823" s="62"/>
      <c r="GI823" s="62"/>
      <c r="GJ823" s="62"/>
      <c r="GK823" s="62"/>
      <c r="GL823" s="62"/>
      <c r="GM823" s="62"/>
      <c r="GN823" s="62"/>
      <c r="GO823" s="62"/>
      <c r="GP823" s="62"/>
      <c r="GQ823" s="62"/>
      <c r="GR823" s="62"/>
      <c r="GS823" s="62"/>
      <c r="GT823" s="62"/>
      <c r="GU823" s="62"/>
      <c r="GV823" s="62"/>
      <c r="GW823" s="62"/>
      <c r="GX823" s="62"/>
      <c r="GY823" s="62"/>
      <c r="GZ823" s="62"/>
      <c r="HA823" s="62"/>
      <c r="HB823" s="62"/>
      <c r="HC823" s="62"/>
      <c r="HD823" s="62"/>
      <c r="HE823" s="62"/>
      <c r="HF823" s="62"/>
      <c r="HG823" s="62"/>
      <c r="HH823" s="62"/>
      <c r="HI823" s="62"/>
      <c r="HJ823" s="62"/>
      <c r="HK823" s="62"/>
      <c r="HL823" s="62"/>
      <c r="HM823" s="62"/>
      <c r="HN823" s="62"/>
      <c r="HO823" s="62"/>
      <c r="HP823" s="62"/>
      <c r="HQ823" s="62"/>
      <c r="HR823" s="62"/>
    </row>
    <row r="824" spans="45:226">
      <c r="AS824" s="62"/>
      <c r="AT824" s="62"/>
      <c r="AU824" s="62"/>
      <c r="AV824" s="62"/>
      <c r="AW824" s="62"/>
      <c r="AX824" s="62"/>
      <c r="AY824" s="62"/>
      <c r="AZ824" s="62"/>
      <c r="BA824" s="62"/>
      <c r="BB824" s="62"/>
      <c r="BC824" s="62"/>
      <c r="BD824" s="62"/>
      <c r="BE824" s="62"/>
      <c r="BF824" s="62"/>
      <c r="BG824" s="62"/>
      <c r="BH824" s="62"/>
      <c r="BI824" s="62"/>
      <c r="BJ824" s="62"/>
      <c r="BK824" s="62"/>
      <c r="BL824" s="62"/>
      <c r="BM824" s="62"/>
      <c r="BN824" s="62"/>
      <c r="BO824" s="62"/>
      <c r="BP824" s="62"/>
      <c r="BQ824" s="62"/>
      <c r="BR824" s="62"/>
      <c r="BS824" s="62"/>
      <c r="BT824" s="62"/>
      <c r="BU824" s="62"/>
      <c r="BV824" s="62"/>
      <c r="BW824" s="62"/>
      <c r="BX824" s="62"/>
      <c r="BY824" s="62"/>
      <c r="BZ824" s="62"/>
      <c r="CA824" s="62"/>
      <c r="CB824" s="62"/>
      <c r="CC824" s="62"/>
      <c r="CD824" s="62"/>
      <c r="CE824" s="62"/>
      <c r="CF824" s="62"/>
      <c r="CG824" s="62"/>
      <c r="CH824" s="62"/>
      <c r="CI824" s="62"/>
      <c r="CJ824" s="62"/>
      <c r="CK824" s="62"/>
      <c r="CL824" s="62"/>
      <c r="CM824" s="62"/>
      <c r="CN824" s="62"/>
      <c r="CO824" s="62"/>
      <c r="CP824" s="62"/>
      <c r="CQ824" s="62"/>
      <c r="CR824" s="62"/>
      <c r="CS824" s="62"/>
      <c r="CT824" s="62"/>
      <c r="CU824" s="62"/>
      <c r="CV824" s="62"/>
      <c r="CW824" s="62"/>
      <c r="CX824" s="62"/>
      <c r="CY824" s="62"/>
      <c r="CZ824" s="62"/>
      <c r="DA824" s="62"/>
      <c r="DB824" s="62"/>
      <c r="DC824" s="62"/>
      <c r="DD824" s="62"/>
      <c r="DE824" s="62"/>
      <c r="DF824" s="62"/>
      <c r="DG824" s="62"/>
      <c r="DH824" s="62"/>
      <c r="DI824" s="62"/>
      <c r="DJ824" s="62"/>
      <c r="DK824" s="62"/>
      <c r="DL824" s="62"/>
      <c r="DM824" s="62"/>
      <c r="DN824" s="62"/>
      <c r="DO824" s="62"/>
      <c r="DP824" s="62"/>
      <c r="DQ824" s="62"/>
      <c r="DR824" s="62"/>
      <c r="DS824" s="62"/>
      <c r="DT824" s="62"/>
      <c r="DU824" s="62"/>
      <c r="DV824" s="62"/>
      <c r="DW824" s="62"/>
      <c r="DX824" s="62"/>
      <c r="DY824" s="62"/>
      <c r="DZ824" s="62"/>
      <c r="EA824" s="62"/>
      <c r="EB824" s="62"/>
      <c r="EC824" s="62"/>
      <c r="ED824" s="62"/>
      <c r="EE824" s="62"/>
      <c r="EF824" s="62"/>
      <c r="EG824" s="62"/>
      <c r="EH824" s="62"/>
      <c r="EI824" s="62"/>
      <c r="EJ824" s="62"/>
      <c r="EK824" s="62">
        <v>0</v>
      </c>
      <c r="EL824" s="62">
        <v>0</v>
      </c>
      <c r="EM824" s="62">
        <v>0</v>
      </c>
      <c r="EN824" s="62">
        <v>0</v>
      </c>
      <c r="EO824" s="62">
        <v>0</v>
      </c>
      <c r="EP824" s="62"/>
      <c r="EQ824" s="62"/>
      <c r="ER824" s="62"/>
      <c r="ES824" s="62"/>
      <c r="ET824" s="62"/>
      <c r="EU824" s="62"/>
      <c r="EV824" s="62"/>
      <c r="EW824" s="62"/>
      <c r="EX824" s="62"/>
      <c r="EY824" s="62"/>
      <c r="EZ824" s="62"/>
      <c r="FA824" s="62"/>
      <c r="FB824" s="62"/>
      <c r="FC824" s="62"/>
      <c r="FD824" s="62"/>
      <c r="FE824" s="62"/>
      <c r="FF824" s="62"/>
      <c r="FG824" s="62"/>
      <c r="FH824" s="62"/>
      <c r="FI824" s="62"/>
      <c r="FJ824" s="62"/>
      <c r="FK824" s="62"/>
      <c r="FL824" s="76"/>
      <c r="FM824" s="76"/>
      <c r="FN824" s="76"/>
      <c r="FO824" s="76"/>
      <c r="FP824" s="76"/>
      <c r="FQ824" s="76"/>
      <c r="FR824" s="76"/>
      <c r="FS824" s="76"/>
      <c r="FT824" s="76"/>
      <c r="FU824" s="76"/>
      <c r="FV824" s="76"/>
      <c r="FW824" s="76"/>
      <c r="FX824" s="76"/>
      <c r="FY824" s="76"/>
      <c r="FZ824" s="76"/>
      <c r="GA824" s="76"/>
      <c r="GB824" s="76"/>
      <c r="GC824" s="62"/>
      <c r="GD824" s="62"/>
      <c r="GE824" s="62"/>
      <c r="GF824" s="62"/>
      <c r="GG824" s="62"/>
      <c r="GH824" s="62"/>
      <c r="GI824" s="62"/>
      <c r="GJ824" s="62"/>
      <c r="GK824" s="62"/>
      <c r="GL824" s="62"/>
      <c r="GM824" s="62"/>
      <c r="GN824" s="62"/>
      <c r="GO824" s="62"/>
      <c r="GP824" s="62"/>
      <c r="GQ824" s="62"/>
      <c r="GR824" s="62"/>
      <c r="GS824" s="62"/>
      <c r="GT824" s="62"/>
      <c r="GU824" s="62"/>
      <c r="GV824" s="62"/>
      <c r="GW824" s="62"/>
      <c r="GX824" s="62"/>
      <c r="GY824" s="62"/>
      <c r="GZ824" s="62"/>
      <c r="HA824" s="62"/>
      <c r="HB824" s="62"/>
      <c r="HC824" s="62"/>
      <c r="HD824" s="62"/>
      <c r="HE824" s="62"/>
      <c r="HF824" s="62"/>
      <c r="HG824" s="62"/>
      <c r="HH824" s="62"/>
      <c r="HI824" s="62"/>
      <c r="HJ824" s="62"/>
      <c r="HK824" s="62"/>
      <c r="HL824" s="62"/>
      <c r="HM824" s="62"/>
      <c r="HN824" s="62"/>
      <c r="HO824" s="62"/>
      <c r="HP824" s="62"/>
      <c r="HQ824" s="62"/>
      <c r="HR824" s="62"/>
    </row>
    <row r="825" spans="45:226">
      <c r="AS825" s="62"/>
      <c r="AT825" s="62"/>
      <c r="AU825" s="62"/>
      <c r="AV825" s="62"/>
      <c r="AW825" s="62"/>
      <c r="AX825" s="62"/>
      <c r="AY825" s="62"/>
      <c r="AZ825" s="62"/>
      <c r="BA825" s="62"/>
      <c r="BB825" s="62"/>
      <c r="BC825" s="62"/>
      <c r="BD825" s="62"/>
      <c r="BE825" s="62"/>
      <c r="BF825" s="62"/>
      <c r="BG825" s="62"/>
      <c r="BH825" s="62"/>
      <c r="BI825" s="62"/>
      <c r="BJ825" s="62"/>
      <c r="BK825" s="62"/>
      <c r="BL825" s="62"/>
      <c r="BM825" s="62"/>
      <c r="BN825" s="62"/>
      <c r="BO825" s="62"/>
      <c r="BP825" s="62"/>
      <c r="BQ825" s="62"/>
      <c r="BR825" s="62"/>
      <c r="BS825" s="62"/>
      <c r="BT825" s="62"/>
      <c r="BU825" s="62"/>
      <c r="BV825" s="62"/>
      <c r="BW825" s="62"/>
      <c r="BX825" s="62"/>
      <c r="BY825" s="62"/>
      <c r="BZ825" s="62"/>
      <c r="CA825" s="62"/>
      <c r="CB825" s="62"/>
      <c r="CC825" s="62"/>
      <c r="CD825" s="62"/>
      <c r="CE825" s="62"/>
      <c r="CF825" s="62"/>
      <c r="CG825" s="62"/>
      <c r="CH825" s="62"/>
      <c r="CI825" s="62"/>
      <c r="CJ825" s="62"/>
      <c r="CK825" s="62"/>
      <c r="CL825" s="62"/>
      <c r="CM825" s="62"/>
      <c r="CN825" s="62"/>
      <c r="CO825" s="62"/>
      <c r="CP825" s="62"/>
      <c r="CQ825" s="62"/>
      <c r="CR825" s="62"/>
      <c r="CS825" s="62"/>
      <c r="CT825" s="62"/>
      <c r="CU825" s="62"/>
      <c r="CV825" s="62"/>
      <c r="CW825" s="62"/>
      <c r="CX825" s="62"/>
      <c r="CY825" s="62"/>
      <c r="CZ825" s="62"/>
      <c r="DA825" s="62"/>
      <c r="DB825" s="62"/>
      <c r="DC825" s="62"/>
      <c r="DD825" s="62"/>
      <c r="DE825" s="62"/>
      <c r="DF825" s="62"/>
      <c r="DG825" s="62"/>
      <c r="DH825" s="62"/>
      <c r="DI825" s="62"/>
      <c r="DJ825" s="62"/>
      <c r="DK825" s="62"/>
      <c r="DL825" s="62"/>
      <c r="DM825" s="62"/>
      <c r="DN825" s="62"/>
      <c r="DO825" s="62"/>
      <c r="DP825" s="62"/>
      <c r="DQ825" s="62"/>
      <c r="DR825" s="62"/>
      <c r="DS825" s="62"/>
      <c r="DT825" s="62"/>
      <c r="DU825" s="62"/>
      <c r="DV825" s="62"/>
      <c r="DW825" s="62"/>
      <c r="DX825" s="62"/>
      <c r="DY825" s="62"/>
      <c r="DZ825" s="62"/>
      <c r="EA825" s="62"/>
      <c r="EB825" s="62"/>
      <c r="EC825" s="62"/>
      <c r="ED825" s="62"/>
      <c r="EE825" s="62"/>
      <c r="EF825" s="62"/>
      <c r="EG825" s="62"/>
      <c r="EH825" s="62"/>
      <c r="EI825" s="62"/>
      <c r="EJ825" s="62"/>
      <c r="EK825" s="62">
        <v>0</v>
      </c>
      <c r="EL825" s="62">
        <v>0</v>
      </c>
      <c r="EM825" s="62">
        <v>0</v>
      </c>
      <c r="EN825" s="62">
        <v>0</v>
      </c>
      <c r="EO825" s="62">
        <v>0</v>
      </c>
      <c r="EP825" s="62"/>
      <c r="EQ825" s="62"/>
      <c r="ER825" s="62"/>
      <c r="ES825" s="62"/>
      <c r="ET825" s="62"/>
      <c r="EU825" s="62"/>
      <c r="EV825" s="62"/>
      <c r="EW825" s="62"/>
      <c r="EX825" s="62"/>
      <c r="EY825" s="62"/>
      <c r="EZ825" s="62"/>
      <c r="FA825" s="62"/>
      <c r="FB825" s="62"/>
      <c r="FC825" s="62"/>
      <c r="FD825" s="62"/>
      <c r="FE825" s="62"/>
      <c r="FF825" s="62"/>
      <c r="FG825" s="62"/>
      <c r="FH825" s="62"/>
      <c r="FI825" s="62"/>
      <c r="FJ825" s="62"/>
      <c r="FK825" s="62"/>
      <c r="FL825" s="76"/>
      <c r="FM825" s="76"/>
      <c r="FN825" s="76"/>
      <c r="FO825" s="76"/>
      <c r="FP825" s="76"/>
      <c r="FQ825" s="76"/>
      <c r="FR825" s="76"/>
      <c r="FS825" s="76"/>
      <c r="FT825" s="76"/>
      <c r="FU825" s="76"/>
      <c r="FV825" s="76"/>
      <c r="FW825" s="76"/>
      <c r="FX825" s="76"/>
      <c r="FY825" s="76"/>
      <c r="FZ825" s="76"/>
      <c r="GA825" s="76"/>
      <c r="GB825" s="76"/>
      <c r="GC825" s="62"/>
      <c r="GD825" s="62"/>
      <c r="GE825" s="62"/>
      <c r="GF825" s="62"/>
      <c r="GG825" s="62"/>
      <c r="GH825" s="62"/>
      <c r="GI825" s="62"/>
      <c r="GJ825" s="62"/>
      <c r="GK825" s="62"/>
      <c r="GL825" s="62"/>
      <c r="GM825" s="62"/>
      <c r="GN825" s="62"/>
      <c r="GO825" s="62"/>
      <c r="GP825" s="62"/>
      <c r="GQ825" s="62"/>
      <c r="GR825" s="62"/>
      <c r="GS825" s="62"/>
      <c r="GT825" s="62"/>
      <c r="GU825" s="62"/>
      <c r="GV825" s="62"/>
      <c r="GW825" s="62"/>
      <c r="GX825" s="62"/>
      <c r="GY825" s="62"/>
      <c r="GZ825" s="62"/>
      <c r="HA825" s="62"/>
      <c r="HB825" s="62"/>
      <c r="HC825" s="62"/>
      <c r="HD825" s="62"/>
      <c r="HE825" s="62"/>
      <c r="HF825" s="62"/>
      <c r="HG825" s="62"/>
      <c r="HH825" s="62"/>
      <c r="HI825" s="62"/>
      <c r="HJ825" s="62"/>
      <c r="HK825" s="62"/>
      <c r="HL825" s="62"/>
      <c r="HM825" s="62"/>
      <c r="HN825" s="62"/>
      <c r="HO825" s="62"/>
      <c r="HP825" s="62"/>
      <c r="HQ825" s="62"/>
      <c r="HR825" s="62"/>
    </row>
    <row r="826" spans="45:226">
      <c r="AS826" s="62"/>
      <c r="AT826" s="62"/>
      <c r="AU826" s="62"/>
      <c r="AV826" s="62"/>
      <c r="AW826" s="62"/>
      <c r="AX826" s="62"/>
      <c r="AY826" s="62"/>
      <c r="AZ826" s="62"/>
      <c r="BA826" s="62"/>
      <c r="BB826" s="62"/>
      <c r="BC826" s="62"/>
      <c r="BD826" s="62"/>
      <c r="BE826" s="62"/>
      <c r="BF826" s="62"/>
      <c r="BG826" s="62"/>
      <c r="BH826" s="62"/>
      <c r="BI826" s="62"/>
      <c r="BJ826" s="62"/>
      <c r="BK826" s="62"/>
      <c r="BL826" s="62"/>
      <c r="BM826" s="62"/>
      <c r="BN826" s="62"/>
      <c r="BO826" s="62"/>
      <c r="BP826" s="62"/>
      <c r="BQ826" s="62"/>
      <c r="BR826" s="62"/>
      <c r="BS826" s="62"/>
      <c r="BT826" s="62"/>
      <c r="BU826" s="62"/>
      <c r="BV826" s="62"/>
      <c r="BW826" s="62"/>
      <c r="BX826" s="62"/>
      <c r="BY826" s="62"/>
      <c r="BZ826" s="62"/>
      <c r="CA826" s="62"/>
      <c r="CB826" s="62"/>
      <c r="CC826" s="62"/>
      <c r="CD826" s="62"/>
      <c r="CE826" s="62"/>
      <c r="CF826" s="62"/>
      <c r="CG826" s="62"/>
      <c r="CH826" s="62"/>
      <c r="CI826" s="62"/>
      <c r="CJ826" s="62"/>
      <c r="CK826" s="62"/>
      <c r="CL826" s="62"/>
      <c r="CM826" s="62"/>
      <c r="CN826" s="62"/>
      <c r="CO826" s="62"/>
      <c r="CP826" s="62"/>
      <c r="CQ826" s="62"/>
      <c r="CR826" s="62"/>
      <c r="CS826" s="62"/>
      <c r="CT826" s="62"/>
      <c r="CU826" s="62"/>
      <c r="CV826" s="62"/>
      <c r="CW826" s="62"/>
      <c r="CX826" s="62"/>
      <c r="CY826" s="62"/>
      <c r="CZ826" s="62"/>
      <c r="DA826" s="62"/>
      <c r="DB826" s="62"/>
      <c r="DC826" s="62"/>
      <c r="DD826" s="62"/>
      <c r="DE826" s="62"/>
      <c r="DF826" s="62"/>
      <c r="DG826" s="62"/>
      <c r="DH826" s="62"/>
      <c r="DI826" s="62"/>
      <c r="DJ826" s="62"/>
      <c r="DK826" s="62"/>
      <c r="DL826" s="62"/>
      <c r="DM826" s="62"/>
      <c r="DN826" s="62"/>
      <c r="DO826" s="62"/>
      <c r="DP826" s="62"/>
      <c r="DQ826" s="62"/>
      <c r="DR826" s="62"/>
      <c r="DS826" s="62"/>
      <c r="DT826" s="62"/>
      <c r="DU826" s="62"/>
      <c r="DV826" s="62"/>
      <c r="DW826" s="62"/>
      <c r="DX826" s="62"/>
      <c r="DY826" s="62"/>
      <c r="DZ826" s="62"/>
      <c r="EA826" s="62"/>
      <c r="EB826" s="62"/>
      <c r="EC826" s="62"/>
      <c r="ED826" s="62"/>
      <c r="EE826" s="62"/>
      <c r="EF826" s="62"/>
      <c r="EG826" s="62"/>
      <c r="EH826" s="62"/>
      <c r="EI826" s="62"/>
      <c r="EJ826" s="62"/>
      <c r="EK826" s="62">
        <v>0</v>
      </c>
      <c r="EL826" s="62">
        <v>0</v>
      </c>
      <c r="EM826" s="62">
        <v>0</v>
      </c>
      <c r="EN826" s="62">
        <v>0</v>
      </c>
      <c r="EO826" s="62">
        <v>0</v>
      </c>
      <c r="EP826" s="62"/>
      <c r="EQ826" s="62"/>
      <c r="ER826" s="62"/>
      <c r="ES826" s="62"/>
      <c r="ET826" s="62"/>
      <c r="EU826" s="62"/>
      <c r="EV826" s="62"/>
      <c r="EW826" s="62"/>
      <c r="EX826" s="62"/>
      <c r="EY826" s="62"/>
      <c r="EZ826" s="62"/>
      <c r="FA826" s="62"/>
      <c r="FB826" s="62"/>
      <c r="FC826" s="62"/>
      <c r="FD826" s="62"/>
      <c r="FE826" s="62"/>
      <c r="FF826" s="62"/>
      <c r="FG826" s="62"/>
      <c r="FH826" s="62"/>
      <c r="FI826" s="62"/>
      <c r="FJ826" s="62"/>
      <c r="FK826" s="62"/>
      <c r="FL826" s="76"/>
      <c r="FM826" s="76"/>
      <c r="FN826" s="76"/>
      <c r="FO826" s="76"/>
      <c r="FP826" s="76"/>
      <c r="FQ826" s="76"/>
      <c r="FR826" s="76"/>
      <c r="FS826" s="76"/>
      <c r="FT826" s="76"/>
      <c r="FU826" s="76"/>
      <c r="FV826" s="76"/>
      <c r="FW826" s="76"/>
      <c r="FX826" s="76"/>
      <c r="FY826" s="76"/>
      <c r="FZ826" s="76"/>
      <c r="GA826" s="76"/>
      <c r="GB826" s="76"/>
      <c r="GC826" s="62"/>
      <c r="GD826" s="62"/>
      <c r="GE826" s="62"/>
      <c r="GF826" s="62"/>
      <c r="GG826" s="62"/>
      <c r="GH826" s="62"/>
      <c r="GI826" s="62"/>
      <c r="GJ826" s="62"/>
      <c r="GK826" s="62"/>
      <c r="GL826" s="62"/>
      <c r="GM826" s="62"/>
      <c r="GN826" s="62"/>
      <c r="GO826" s="62"/>
      <c r="GP826" s="62"/>
      <c r="GQ826" s="62"/>
      <c r="GR826" s="62"/>
      <c r="GS826" s="62"/>
      <c r="GT826" s="62"/>
      <c r="GU826" s="62"/>
      <c r="GV826" s="62"/>
      <c r="GW826" s="62"/>
      <c r="GX826" s="62"/>
      <c r="GY826" s="62"/>
      <c r="GZ826" s="62"/>
      <c r="HA826" s="62"/>
      <c r="HB826" s="62"/>
      <c r="HC826" s="62"/>
      <c r="HD826" s="62"/>
      <c r="HE826" s="62"/>
      <c r="HF826" s="62"/>
      <c r="HG826" s="62"/>
      <c r="HH826" s="62"/>
      <c r="HI826" s="62"/>
      <c r="HJ826" s="62"/>
      <c r="HK826" s="62"/>
      <c r="HL826" s="62"/>
      <c r="HM826" s="62"/>
      <c r="HN826" s="62"/>
      <c r="HO826" s="62"/>
      <c r="HP826" s="62"/>
      <c r="HQ826" s="62"/>
      <c r="HR826" s="62"/>
    </row>
    <row r="827" spans="45:226">
      <c r="AS827" s="62"/>
      <c r="AT827" s="62"/>
      <c r="AU827" s="62"/>
      <c r="AV827" s="62"/>
      <c r="AW827" s="62"/>
      <c r="AX827" s="62"/>
      <c r="AY827" s="62"/>
      <c r="AZ827" s="62"/>
      <c r="BA827" s="62"/>
      <c r="BB827" s="62"/>
      <c r="BC827" s="62"/>
      <c r="BD827" s="62"/>
      <c r="BE827" s="62"/>
      <c r="BF827" s="62"/>
      <c r="BG827" s="62"/>
      <c r="BH827" s="62"/>
      <c r="BI827" s="62"/>
      <c r="BJ827" s="62"/>
      <c r="BK827" s="62"/>
      <c r="BL827" s="62"/>
      <c r="BM827" s="62"/>
      <c r="BN827" s="62"/>
      <c r="BO827" s="62"/>
      <c r="BP827" s="62"/>
      <c r="BQ827" s="62"/>
      <c r="BR827" s="62"/>
      <c r="BS827" s="62"/>
      <c r="BT827" s="62"/>
      <c r="BU827" s="62"/>
      <c r="BV827" s="62"/>
      <c r="BW827" s="62"/>
      <c r="BX827" s="62"/>
      <c r="BY827" s="62"/>
      <c r="BZ827" s="62"/>
      <c r="CA827" s="62"/>
      <c r="CB827" s="62"/>
      <c r="CC827" s="62"/>
      <c r="CD827" s="62"/>
      <c r="CE827" s="62"/>
      <c r="CF827" s="62"/>
      <c r="CG827" s="62"/>
      <c r="CH827" s="62"/>
      <c r="CI827" s="62"/>
      <c r="CJ827" s="62"/>
      <c r="CK827" s="62"/>
      <c r="CL827" s="62"/>
      <c r="CM827" s="62"/>
      <c r="CN827" s="62"/>
      <c r="CO827" s="62"/>
      <c r="CP827" s="62"/>
      <c r="CQ827" s="62"/>
      <c r="CR827" s="62"/>
      <c r="CS827" s="62"/>
      <c r="CT827" s="62"/>
      <c r="CU827" s="62"/>
      <c r="CV827" s="62"/>
      <c r="CW827" s="62"/>
      <c r="CX827" s="62"/>
      <c r="CY827" s="62"/>
      <c r="CZ827" s="62"/>
      <c r="DA827" s="62"/>
      <c r="DB827" s="62"/>
      <c r="DC827" s="62"/>
      <c r="DD827" s="62"/>
      <c r="DE827" s="62"/>
      <c r="DF827" s="62"/>
      <c r="DG827" s="62"/>
      <c r="DH827" s="62"/>
      <c r="DI827" s="62"/>
      <c r="DJ827" s="62"/>
      <c r="DK827" s="62"/>
      <c r="DL827" s="62"/>
      <c r="DM827" s="62"/>
      <c r="DN827" s="62"/>
      <c r="DO827" s="62"/>
      <c r="DP827" s="62"/>
      <c r="DQ827" s="62"/>
      <c r="DR827" s="62"/>
      <c r="DS827" s="62"/>
      <c r="DT827" s="62"/>
      <c r="DU827" s="62"/>
      <c r="DV827" s="62"/>
      <c r="DW827" s="62"/>
      <c r="DX827" s="62"/>
      <c r="DY827" s="62"/>
      <c r="DZ827" s="62"/>
      <c r="EA827" s="62"/>
      <c r="EB827" s="62"/>
      <c r="EC827" s="62"/>
      <c r="ED827" s="62"/>
      <c r="EE827" s="62"/>
      <c r="EF827" s="62"/>
      <c r="EG827" s="62"/>
      <c r="EH827" s="62"/>
      <c r="EI827" s="62"/>
      <c r="EJ827" s="62"/>
      <c r="EK827" s="62">
        <v>0</v>
      </c>
      <c r="EL827" s="62">
        <v>0</v>
      </c>
      <c r="EM827" s="62">
        <v>0</v>
      </c>
      <c r="EN827" s="62">
        <v>0</v>
      </c>
      <c r="EO827" s="62">
        <v>0</v>
      </c>
      <c r="EP827" s="62"/>
      <c r="EQ827" s="62"/>
      <c r="ER827" s="62"/>
      <c r="ES827" s="62"/>
      <c r="ET827" s="62"/>
      <c r="EU827" s="62"/>
      <c r="EV827" s="62"/>
      <c r="EW827" s="62"/>
      <c r="EX827" s="62"/>
      <c r="EY827" s="62"/>
      <c r="EZ827" s="62"/>
      <c r="FA827" s="62"/>
      <c r="FB827" s="62"/>
      <c r="FC827" s="62"/>
      <c r="FD827" s="62"/>
      <c r="FE827" s="62"/>
      <c r="FF827" s="62"/>
      <c r="FG827" s="62"/>
      <c r="FH827" s="62"/>
      <c r="FI827" s="62"/>
      <c r="FJ827" s="62"/>
      <c r="FK827" s="62"/>
      <c r="FL827" s="76"/>
      <c r="FM827" s="76"/>
      <c r="FN827" s="76"/>
      <c r="FO827" s="76"/>
      <c r="FP827" s="76"/>
      <c r="FQ827" s="76"/>
      <c r="FR827" s="76"/>
      <c r="FS827" s="76"/>
      <c r="FT827" s="76"/>
      <c r="FU827" s="76"/>
      <c r="FV827" s="76"/>
      <c r="FW827" s="76"/>
      <c r="FX827" s="76"/>
      <c r="FY827" s="76"/>
      <c r="FZ827" s="76"/>
      <c r="GA827" s="76"/>
      <c r="GB827" s="76"/>
      <c r="GC827" s="62"/>
      <c r="GD827" s="62"/>
      <c r="GE827" s="62"/>
      <c r="GF827" s="62"/>
      <c r="GG827" s="62"/>
      <c r="GH827" s="62"/>
      <c r="GI827" s="62"/>
      <c r="GJ827" s="62"/>
      <c r="GK827" s="62"/>
      <c r="GL827" s="62"/>
      <c r="GM827" s="62"/>
      <c r="GN827" s="62"/>
      <c r="GO827" s="62"/>
      <c r="GP827" s="62"/>
      <c r="GQ827" s="62"/>
      <c r="GR827" s="62"/>
      <c r="GS827" s="62"/>
      <c r="GT827" s="62"/>
      <c r="GU827" s="62"/>
      <c r="GV827" s="62"/>
      <c r="GW827" s="62"/>
      <c r="GX827" s="62"/>
      <c r="GY827" s="62"/>
      <c r="GZ827" s="62"/>
      <c r="HA827" s="62"/>
      <c r="HB827" s="62"/>
      <c r="HC827" s="62"/>
      <c r="HD827" s="62"/>
      <c r="HE827" s="62"/>
      <c r="HF827" s="62"/>
      <c r="HG827" s="62"/>
      <c r="HH827" s="62"/>
      <c r="HI827" s="62"/>
      <c r="HJ827" s="62"/>
      <c r="HK827" s="62"/>
      <c r="HL827" s="62"/>
      <c r="HM827" s="62"/>
      <c r="HN827" s="62"/>
      <c r="HO827" s="62"/>
      <c r="HP827" s="62"/>
      <c r="HQ827" s="62"/>
      <c r="HR827" s="62"/>
    </row>
    <row r="828" spans="45:226">
      <c r="AS828" s="62"/>
      <c r="AT828" s="62"/>
      <c r="AU828" s="62"/>
      <c r="AV828" s="62"/>
      <c r="AW828" s="62"/>
      <c r="AX828" s="62"/>
      <c r="AY828" s="62"/>
      <c r="AZ828" s="62"/>
      <c r="BA828" s="62"/>
      <c r="BB828" s="62"/>
      <c r="BC828" s="62"/>
      <c r="BD828" s="62"/>
      <c r="BE828" s="62"/>
      <c r="BF828" s="62"/>
      <c r="BG828" s="62"/>
      <c r="BH828" s="62"/>
      <c r="BI828" s="62"/>
      <c r="BJ828" s="62"/>
      <c r="BK828" s="62"/>
      <c r="BL828" s="62"/>
      <c r="BM828" s="62"/>
      <c r="BN828" s="62"/>
      <c r="BO828" s="62"/>
      <c r="BP828" s="62"/>
      <c r="BQ828" s="62"/>
      <c r="BR828" s="62"/>
      <c r="BS828" s="62"/>
      <c r="BT828" s="62"/>
      <c r="BU828" s="62"/>
      <c r="BV828" s="62"/>
      <c r="BW828" s="62"/>
      <c r="BX828" s="62"/>
      <c r="BY828" s="62"/>
      <c r="BZ828" s="62"/>
      <c r="CA828" s="62"/>
      <c r="CB828" s="62"/>
      <c r="CC828" s="62"/>
      <c r="CD828" s="62"/>
      <c r="CE828" s="62"/>
      <c r="CF828" s="62"/>
      <c r="CG828" s="62"/>
      <c r="CH828" s="62"/>
      <c r="CI828" s="62"/>
      <c r="CJ828" s="62"/>
      <c r="CK828" s="62"/>
      <c r="CL828" s="62"/>
      <c r="CM828" s="62"/>
      <c r="CN828" s="62"/>
      <c r="CO828" s="62"/>
      <c r="CP828" s="62"/>
      <c r="CQ828" s="62"/>
      <c r="CR828" s="62"/>
      <c r="CS828" s="62"/>
      <c r="CT828" s="62"/>
      <c r="CU828" s="62"/>
      <c r="CV828" s="62"/>
      <c r="CW828" s="62"/>
      <c r="CX828" s="62"/>
      <c r="CY828" s="62"/>
      <c r="CZ828" s="62"/>
      <c r="DA828" s="62"/>
      <c r="DB828" s="62"/>
      <c r="DC828" s="62"/>
      <c r="DD828" s="62"/>
      <c r="DE828" s="62"/>
      <c r="DF828" s="62"/>
      <c r="DG828" s="62"/>
      <c r="DH828" s="62"/>
      <c r="DI828" s="62"/>
      <c r="DJ828" s="62"/>
      <c r="DK828" s="62"/>
      <c r="DL828" s="62"/>
      <c r="DM828" s="62"/>
      <c r="DN828" s="62"/>
      <c r="DO828" s="62"/>
      <c r="DP828" s="62"/>
      <c r="DQ828" s="62"/>
      <c r="DR828" s="62"/>
      <c r="DS828" s="62"/>
      <c r="DT828" s="62"/>
      <c r="DU828" s="62"/>
      <c r="DV828" s="62"/>
      <c r="DW828" s="62"/>
      <c r="DX828" s="62"/>
      <c r="DY828" s="62"/>
      <c r="DZ828" s="62"/>
      <c r="EA828" s="62"/>
      <c r="EB828" s="62"/>
      <c r="EC828" s="62"/>
      <c r="ED828" s="62"/>
      <c r="EE828" s="62"/>
      <c r="EF828" s="62"/>
      <c r="EG828" s="62"/>
      <c r="EH828" s="62"/>
      <c r="EI828" s="62"/>
      <c r="EJ828" s="62"/>
      <c r="EK828" s="62">
        <v>0</v>
      </c>
      <c r="EL828" s="62">
        <v>0</v>
      </c>
      <c r="EM828" s="62">
        <v>0</v>
      </c>
      <c r="EN828" s="62">
        <v>0</v>
      </c>
      <c r="EO828" s="62">
        <v>0</v>
      </c>
      <c r="EP828" s="62"/>
      <c r="EQ828" s="62"/>
      <c r="ER828" s="62"/>
      <c r="ES828" s="62"/>
      <c r="ET828" s="62"/>
      <c r="EU828" s="62"/>
      <c r="EV828" s="62"/>
      <c r="EW828" s="62"/>
      <c r="EX828" s="62"/>
      <c r="EY828" s="62"/>
      <c r="EZ828" s="62"/>
      <c r="FA828" s="62"/>
      <c r="FB828" s="62"/>
      <c r="FC828" s="62"/>
      <c r="FD828" s="62"/>
      <c r="FE828" s="62"/>
      <c r="FF828" s="62"/>
      <c r="FG828" s="62"/>
      <c r="FH828" s="62"/>
      <c r="FI828" s="62"/>
      <c r="FJ828" s="62"/>
      <c r="FK828" s="62"/>
      <c r="FL828" s="76"/>
      <c r="FM828" s="76"/>
      <c r="FN828" s="76"/>
      <c r="FO828" s="76"/>
      <c r="FP828" s="76"/>
      <c r="FQ828" s="76"/>
      <c r="FR828" s="76"/>
      <c r="FS828" s="76"/>
      <c r="FT828" s="76"/>
      <c r="FU828" s="76"/>
      <c r="FV828" s="76"/>
      <c r="FW828" s="76"/>
      <c r="FX828" s="76"/>
      <c r="FY828" s="76"/>
      <c r="FZ828" s="76"/>
      <c r="GA828" s="76"/>
      <c r="GB828" s="76"/>
      <c r="GC828" s="62"/>
      <c r="GD828" s="62"/>
      <c r="GE828" s="62"/>
      <c r="GF828" s="62"/>
      <c r="GG828" s="62"/>
      <c r="GH828" s="62"/>
      <c r="GI828" s="62"/>
      <c r="GJ828" s="62"/>
      <c r="GK828" s="62"/>
      <c r="GL828" s="62"/>
      <c r="GM828" s="62"/>
      <c r="GN828" s="62"/>
      <c r="GO828" s="62"/>
      <c r="GP828" s="62"/>
      <c r="GQ828" s="62"/>
      <c r="GR828" s="62"/>
      <c r="GS828" s="62"/>
      <c r="GT828" s="62"/>
      <c r="GU828" s="62"/>
      <c r="GV828" s="62"/>
      <c r="GW828" s="62"/>
      <c r="GX828" s="62"/>
      <c r="GY828" s="62"/>
      <c r="GZ828" s="62"/>
      <c r="HA828" s="62"/>
      <c r="HB828" s="62"/>
      <c r="HC828" s="62"/>
      <c r="HD828" s="62"/>
      <c r="HE828" s="62"/>
      <c r="HF828" s="62"/>
      <c r="HG828" s="62"/>
      <c r="HH828" s="62"/>
      <c r="HI828" s="62"/>
      <c r="HJ828" s="62"/>
      <c r="HK828" s="62"/>
      <c r="HL828" s="62"/>
      <c r="HM828" s="62"/>
      <c r="HN828" s="62"/>
      <c r="HO828" s="62"/>
      <c r="HP828" s="62"/>
      <c r="HQ828" s="62"/>
      <c r="HR828" s="62"/>
    </row>
    <row r="829" spans="45:226">
      <c r="AS829" s="62"/>
      <c r="AT829" s="62"/>
      <c r="AU829" s="62"/>
      <c r="AV829" s="62"/>
      <c r="AW829" s="62"/>
      <c r="AX829" s="62"/>
      <c r="AY829" s="62"/>
      <c r="AZ829" s="62"/>
      <c r="BA829" s="62"/>
      <c r="BB829" s="62"/>
      <c r="BC829" s="62"/>
      <c r="BD829" s="62"/>
      <c r="BE829" s="62"/>
      <c r="BF829" s="62"/>
      <c r="BG829" s="62"/>
      <c r="BH829" s="62"/>
      <c r="BI829" s="62"/>
      <c r="BJ829" s="62"/>
      <c r="BK829" s="62"/>
      <c r="BL829" s="62"/>
      <c r="BM829" s="62"/>
      <c r="BN829" s="62"/>
      <c r="BO829" s="62"/>
      <c r="BP829" s="62"/>
      <c r="BQ829" s="62"/>
      <c r="BR829" s="62"/>
      <c r="BS829" s="62"/>
      <c r="BT829" s="62"/>
      <c r="BU829" s="62"/>
      <c r="BV829" s="62"/>
      <c r="BW829" s="62"/>
      <c r="BX829" s="62"/>
      <c r="BY829" s="62"/>
      <c r="BZ829" s="62"/>
      <c r="CA829" s="62"/>
      <c r="CB829" s="62"/>
      <c r="CC829" s="62"/>
      <c r="CD829" s="62"/>
      <c r="CE829" s="62"/>
      <c r="CF829" s="62"/>
      <c r="CG829" s="62"/>
      <c r="CH829" s="62"/>
      <c r="CI829" s="62"/>
      <c r="CJ829" s="62"/>
      <c r="CK829" s="62"/>
      <c r="CL829" s="62"/>
      <c r="CM829" s="62"/>
      <c r="CN829" s="62"/>
      <c r="CO829" s="62"/>
      <c r="CP829" s="62"/>
      <c r="CQ829" s="62"/>
      <c r="CR829" s="62"/>
      <c r="CS829" s="62"/>
      <c r="CT829" s="62"/>
      <c r="CU829" s="62"/>
      <c r="CV829" s="62"/>
      <c r="CW829" s="62"/>
      <c r="CX829" s="62"/>
      <c r="CY829" s="62"/>
      <c r="CZ829" s="62"/>
      <c r="DA829" s="62"/>
      <c r="DB829" s="62"/>
      <c r="DC829" s="62"/>
      <c r="DD829" s="62"/>
      <c r="DE829" s="62"/>
      <c r="DF829" s="62"/>
      <c r="DG829" s="62"/>
      <c r="DH829" s="62"/>
      <c r="DI829" s="62"/>
      <c r="DJ829" s="62"/>
      <c r="DK829" s="62"/>
      <c r="DL829" s="62"/>
      <c r="DM829" s="62"/>
      <c r="DN829" s="62"/>
      <c r="DO829" s="62"/>
      <c r="DP829" s="62"/>
      <c r="DQ829" s="62"/>
      <c r="DR829" s="62"/>
      <c r="DS829" s="62"/>
      <c r="DT829" s="62"/>
      <c r="DU829" s="62"/>
      <c r="DV829" s="62"/>
      <c r="DW829" s="62"/>
      <c r="DX829" s="62"/>
      <c r="DY829" s="62"/>
      <c r="DZ829" s="62"/>
      <c r="EA829" s="62"/>
      <c r="EB829" s="62"/>
      <c r="EC829" s="62"/>
      <c r="ED829" s="62"/>
      <c r="EE829" s="62"/>
      <c r="EF829" s="62"/>
      <c r="EG829" s="62"/>
      <c r="EH829" s="62"/>
      <c r="EI829" s="62"/>
      <c r="EJ829" s="62"/>
      <c r="EK829" s="62">
        <v>0</v>
      </c>
      <c r="EL829" s="62">
        <v>0</v>
      </c>
      <c r="EM829" s="62">
        <v>0</v>
      </c>
      <c r="EN829" s="62">
        <v>0</v>
      </c>
      <c r="EO829" s="62">
        <v>0</v>
      </c>
      <c r="EP829" s="62"/>
      <c r="EQ829" s="62"/>
      <c r="ER829" s="62"/>
      <c r="ES829" s="62"/>
      <c r="ET829" s="62"/>
      <c r="EU829" s="62"/>
      <c r="EV829" s="62"/>
      <c r="EW829" s="62"/>
      <c r="EX829" s="62"/>
      <c r="EY829" s="62"/>
      <c r="EZ829" s="62"/>
      <c r="FA829" s="62"/>
      <c r="FB829" s="62"/>
      <c r="FC829" s="62"/>
      <c r="FD829" s="62"/>
      <c r="FE829" s="62"/>
      <c r="FF829" s="62"/>
      <c r="FG829" s="62"/>
      <c r="FH829" s="62"/>
      <c r="FI829" s="62"/>
      <c r="FJ829" s="62"/>
      <c r="FK829" s="62"/>
      <c r="FL829" s="76"/>
      <c r="FM829" s="76"/>
      <c r="FN829" s="76"/>
      <c r="FO829" s="76"/>
      <c r="FP829" s="76"/>
      <c r="FQ829" s="76"/>
      <c r="FR829" s="76"/>
      <c r="FS829" s="76"/>
      <c r="FT829" s="76"/>
      <c r="FU829" s="76"/>
      <c r="FV829" s="76"/>
      <c r="FW829" s="76"/>
      <c r="FX829" s="76"/>
      <c r="FY829" s="76"/>
      <c r="FZ829" s="76"/>
      <c r="GA829" s="76"/>
      <c r="GB829" s="76"/>
      <c r="GC829" s="62"/>
      <c r="GD829" s="62"/>
      <c r="GE829" s="62"/>
      <c r="GF829" s="62"/>
      <c r="GG829" s="62"/>
      <c r="GH829" s="62"/>
      <c r="GI829" s="62"/>
      <c r="GJ829" s="62"/>
      <c r="GK829" s="62"/>
      <c r="GL829" s="62"/>
      <c r="GM829" s="62"/>
      <c r="GN829" s="62"/>
      <c r="GO829" s="62"/>
      <c r="GP829" s="62"/>
      <c r="GQ829" s="62"/>
      <c r="GR829" s="62"/>
      <c r="GS829" s="62"/>
      <c r="GT829" s="62"/>
      <c r="GU829" s="62"/>
      <c r="GV829" s="62"/>
      <c r="GW829" s="62"/>
      <c r="GX829" s="62"/>
      <c r="GY829" s="62"/>
      <c r="GZ829" s="62"/>
      <c r="HA829" s="62"/>
      <c r="HB829" s="62"/>
      <c r="HC829" s="62"/>
      <c r="HD829" s="62"/>
      <c r="HE829" s="62"/>
      <c r="HF829" s="62"/>
      <c r="HG829" s="62"/>
      <c r="HH829" s="62"/>
      <c r="HI829" s="62"/>
      <c r="HJ829" s="62"/>
      <c r="HK829" s="62"/>
      <c r="HL829" s="62"/>
      <c r="HM829" s="62"/>
      <c r="HN829" s="62"/>
      <c r="HO829" s="62"/>
      <c r="HP829" s="62"/>
      <c r="HQ829" s="62"/>
      <c r="HR829" s="62"/>
    </row>
    <row r="830" spans="45:226">
      <c r="AS830" s="62"/>
      <c r="AT830" s="62"/>
      <c r="AU830" s="62"/>
      <c r="AV830" s="62"/>
      <c r="AW830" s="62"/>
      <c r="AX830" s="62"/>
      <c r="AY830" s="62"/>
      <c r="AZ830" s="62"/>
      <c r="BA830" s="62"/>
      <c r="BB830" s="62"/>
      <c r="BC830" s="62"/>
      <c r="BD830" s="62"/>
      <c r="BE830" s="62"/>
      <c r="BF830" s="62"/>
      <c r="BG830" s="62"/>
      <c r="BH830" s="62"/>
      <c r="BI830" s="62"/>
      <c r="BJ830" s="62"/>
      <c r="BK830" s="62"/>
      <c r="BL830" s="62"/>
      <c r="BM830" s="62"/>
      <c r="BN830" s="62"/>
      <c r="BO830" s="62"/>
      <c r="BP830" s="62"/>
      <c r="BQ830" s="62"/>
      <c r="BR830" s="62"/>
      <c r="BS830" s="62"/>
      <c r="BT830" s="62"/>
      <c r="BU830" s="62"/>
      <c r="BV830" s="62"/>
      <c r="BW830" s="62"/>
      <c r="BX830" s="62"/>
      <c r="BY830" s="62"/>
      <c r="BZ830" s="62"/>
      <c r="CA830" s="62"/>
      <c r="CB830" s="62"/>
      <c r="CC830" s="62"/>
      <c r="CD830" s="62"/>
      <c r="CE830" s="62"/>
      <c r="CF830" s="62"/>
      <c r="CG830" s="62"/>
      <c r="CH830" s="62"/>
      <c r="CI830" s="62"/>
      <c r="CJ830" s="62"/>
      <c r="CK830" s="62"/>
      <c r="CL830" s="62"/>
      <c r="CM830" s="62"/>
      <c r="CN830" s="62"/>
      <c r="CO830" s="62"/>
      <c r="CP830" s="62"/>
      <c r="CQ830" s="62"/>
      <c r="CR830" s="62"/>
      <c r="CS830" s="62"/>
      <c r="CT830" s="62"/>
      <c r="CU830" s="62"/>
      <c r="CV830" s="62"/>
      <c r="CW830" s="62"/>
      <c r="CX830" s="62"/>
      <c r="CY830" s="62"/>
      <c r="CZ830" s="62"/>
      <c r="DA830" s="62"/>
      <c r="DB830" s="62"/>
      <c r="DC830" s="62"/>
      <c r="DD830" s="62"/>
      <c r="DE830" s="62"/>
      <c r="DF830" s="62"/>
      <c r="DG830" s="62"/>
      <c r="DH830" s="62"/>
      <c r="DI830" s="62"/>
      <c r="DJ830" s="62"/>
      <c r="DK830" s="62"/>
      <c r="DL830" s="62"/>
      <c r="DM830" s="62"/>
      <c r="DN830" s="62"/>
      <c r="DO830" s="62"/>
      <c r="DP830" s="62"/>
      <c r="DQ830" s="62"/>
      <c r="DR830" s="62"/>
      <c r="DS830" s="62"/>
      <c r="DT830" s="62"/>
      <c r="DU830" s="62"/>
      <c r="DV830" s="62"/>
      <c r="DW830" s="62"/>
      <c r="DX830" s="62"/>
      <c r="DY830" s="62"/>
      <c r="DZ830" s="62"/>
      <c r="EA830" s="62"/>
      <c r="EB830" s="62"/>
      <c r="EC830" s="62"/>
      <c r="ED830" s="62"/>
      <c r="EE830" s="62"/>
      <c r="EF830" s="62"/>
      <c r="EG830" s="62"/>
      <c r="EH830" s="62"/>
      <c r="EI830" s="62"/>
      <c r="EJ830" s="62"/>
      <c r="EK830" s="62">
        <v>0</v>
      </c>
      <c r="EL830" s="62">
        <v>0</v>
      </c>
      <c r="EM830" s="62">
        <v>0</v>
      </c>
      <c r="EN830" s="62">
        <v>0</v>
      </c>
      <c r="EO830" s="62">
        <v>0</v>
      </c>
      <c r="EP830" s="62"/>
      <c r="EQ830" s="62"/>
      <c r="ER830" s="62"/>
      <c r="ES830" s="62"/>
      <c r="ET830" s="62"/>
      <c r="EU830" s="62"/>
      <c r="EV830" s="62"/>
      <c r="EW830" s="62"/>
      <c r="EX830" s="62"/>
      <c r="EY830" s="62"/>
      <c r="EZ830" s="62"/>
      <c r="FA830" s="62"/>
      <c r="FB830" s="62"/>
      <c r="FC830" s="62"/>
      <c r="FD830" s="62"/>
      <c r="FE830" s="62"/>
      <c r="FF830" s="62"/>
      <c r="FG830" s="62"/>
      <c r="FH830" s="62"/>
      <c r="FI830" s="62"/>
      <c r="FJ830" s="62"/>
      <c r="FK830" s="62"/>
      <c r="FL830" s="76"/>
      <c r="FM830" s="76"/>
      <c r="FN830" s="76"/>
      <c r="FO830" s="76"/>
      <c r="FP830" s="76"/>
      <c r="FQ830" s="76"/>
      <c r="FR830" s="76"/>
      <c r="FS830" s="76"/>
      <c r="FT830" s="76"/>
      <c r="FU830" s="76"/>
      <c r="FV830" s="76"/>
      <c r="FW830" s="76"/>
      <c r="FX830" s="76"/>
      <c r="FY830" s="76"/>
      <c r="FZ830" s="76"/>
      <c r="GA830" s="76"/>
      <c r="GB830" s="76"/>
      <c r="GC830" s="62"/>
      <c r="GD830" s="62"/>
      <c r="GE830" s="62"/>
      <c r="GF830" s="62"/>
      <c r="GG830" s="62"/>
      <c r="GH830" s="62"/>
      <c r="GI830" s="62"/>
      <c r="GJ830" s="62"/>
      <c r="GK830" s="62"/>
      <c r="GL830" s="62"/>
      <c r="GM830" s="62"/>
      <c r="GN830" s="62"/>
      <c r="GO830" s="62"/>
      <c r="GP830" s="62"/>
      <c r="GQ830" s="62"/>
      <c r="GR830" s="62"/>
      <c r="GS830" s="62"/>
      <c r="GT830" s="62"/>
      <c r="GU830" s="62"/>
      <c r="GV830" s="62"/>
      <c r="GW830" s="62"/>
      <c r="GX830" s="62"/>
      <c r="GY830" s="62"/>
      <c r="GZ830" s="62"/>
      <c r="HA830" s="62"/>
      <c r="HB830" s="62"/>
      <c r="HC830" s="62"/>
      <c r="HD830" s="62"/>
      <c r="HE830" s="62"/>
      <c r="HF830" s="62"/>
      <c r="HG830" s="62"/>
      <c r="HH830" s="62"/>
      <c r="HI830" s="62"/>
      <c r="HJ830" s="62"/>
      <c r="HK830" s="62"/>
      <c r="HL830" s="62"/>
      <c r="HM830" s="62"/>
      <c r="HN830" s="62"/>
      <c r="HO830" s="62"/>
      <c r="HP830" s="62"/>
      <c r="HQ830" s="62"/>
      <c r="HR830" s="62"/>
    </row>
    <row r="831" spans="45:226">
      <c r="AS831" s="62"/>
      <c r="AT831" s="62"/>
      <c r="AU831" s="62"/>
      <c r="AV831" s="62"/>
      <c r="AW831" s="62"/>
      <c r="AX831" s="62"/>
      <c r="AY831" s="62"/>
      <c r="AZ831" s="62"/>
      <c r="BA831" s="62"/>
      <c r="BB831" s="62"/>
      <c r="BC831" s="62"/>
      <c r="BD831" s="62"/>
      <c r="BE831" s="62"/>
      <c r="BF831" s="62"/>
      <c r="BG831" s="62"/>
      <c r="BH831" s="62"/>
      <c r="BI831" s="62"/>
      <c r="BJ831" s="62"/>
      <c r="BK831" s="62"/>
      <c r="BL831" s="62"/>
      <c r="BM831" s="62"/>
      <c r="BN831" s="62"/>
      <c r="BO831" s="62"/>
      <c r="BP831" s="62"/>
      <c r="BQ831" s="62"/>
      <c r="BR831" s="62"/>
      <c r="BS831" s="62"/>
      <c r="BT831" s="62"/>
      <c r="BU831" s="62"/>
      <c r="BV831" s="62"/>
      <c r="BW831" s="62"/>
      <c r="BX831" s="62"/>
      <c r="BY831" s="62"/>
      <c r="BZ831" s="62"/>
      <c r="CA831" s="62"/>
      <c r="CB831" s="62"/>
      <c r="CC831" s="62"/>
      <c r="CD831" s="62"/>
      <c r="CE831" s="62"/>
      <c r="CF831" s="62"/>
      <c r="CG831" s="62"/>
      <c r="CH831" s="62"/>
      <c r="CI831" s="62"/>
      <c r="CJ831" s="62"/>
      <c r="CK831" s="62"/>
      <c r="CL831" s="62"/>
      <c r="CM831" s="62"/>
      <c r="CN831" s="62"/>
      <c r="CO831" s="62"/>
      <c r="CP831" s="62"/>
      <c r="CQ831" s="62"/>
      <c r="CR831" s="62"/>
      <c r="CS831" s="62"/>
      <c r="CT831" s="62"/>
      <c r="CU831" s="62"/>
      <c r="CV831" s="62"/>
      <c r="CW831" s="62"/>
      <c r="CX831" s="62"/>
      <c r="CY831" s="62"/>
      <c r="CZ831" s="62"/>
      <c r="DA831" s="62"/>
      <c r="DB831" s="62"/>
      <c r="DC831" s="62"/>
      <c r="DD831" s="62"/>
      <c r="DE831" s="62"/>
      <c r="DF831" s="62"/>
      <c r="DG831" s="62"/>
      <c r="DH831" s="62"/>
      <c r="DI831" s="62"/>
      <c r="DJ831" s="62"/>
      <c r="DK831" s="62"/>
      <c r="DL831" s="62"/>
      <c r="DM831" s="62"/>
      <c r="DN831" s="62"/>
      <c r="DO831" s="62"/>
      <c r="DP831" s="62"/>
      <c r="DQ831" s="62"/>
      <c r="DR831" s="62"/>
      <c r="DS831" s="62"/>
      <c r="DT831" s="62"/>
      <c r="DU831" s="62"/>
      <c r="DV831" s="62"/>
      <c r="DW831" s="62"/>
      <c r="DX831" s="62"/>
      <c r="DY831" s="62"/>
      <c r="DZ831" s="62"/>
      <c r="EA831" s="62"/>
      <c r="EB831" s="62"/>
      <c r="EC831" s="62"/>
      <c r="ED831" s="62"/>
      <c r="EE831" s="62"/>
      <c r="EF831" s="62"/>
      <c r="EG831" s="62"/>
      <c r="EH831" s="62"/>
      <c r="EI831" s="62"/>
      <c r="EJ831" s="62"/>
      <c r="EK831" s="62">
        <v>0</v>
      </c>
      <c r="EL831" s="62">
        <v>0</v>
      </c>
      <c r="EM831" s="62">
        <v>0</v>
      </c>
      <c r="EN831" s="62">
        <v>0</v>
      </c>
      <c r="EO831" s="62">
        <v>0</v>
      </c>
      <c r="EP831" s="62"/>
      <c r="EQ831" s="62"/>
      <c r="ER831" s="62"/>
      <c r="ES831" s="62"/>
      <c r="ET831" s="62"/>
      <c r="EU831" s="62"/>
      <c r="EV831" s="62"/>
      <c r="EW831" s="62"/>
      <c r="EX831" s="62"/>
      <c r="EY831" s="62"/>
      <c r="EZ831" s="62"/>
      <c r="FA831" s="62"/>
      <c r="FB831" s="62"/>
      <c r="FC831" s="62"/>
      <c r="FD831" s="62"/>
      <c r="FE831" s="62"/>
      <c r="FF831" s="62"/>
      <c r="FG831" s="62"/>
      <c r="FH831" s="62"/>
      <c r="FI831" s="62"/>
      <c r="FJ831" s="62"/>
      <c r="FK831" s="62"/>
      <c r="FL831" s="76"/>
      <c r="FM831" s="76"/>
      <c r="FN831" s="76"/>
      <c r="FO831" s="76"/>
      <c r="FP831" s="76"/>
      <c r="FQ831" s="76"/>
      <c r="FR831" s="76"/>
      <c r="FS831" s="76"/>
      <c r="FT831" s="76"/>
      <c r="FU831" s="76"/>
      <c r="FV831" s="76"/>
      <c r="FW831" s="76"/>
      <c r="FX831" s="76"/>
      <c r="FY831" s="76"/>
      <c r="FZ831" s="76"/>
      <c r="GA831" s="76"/>
      <c r="GB831" s="76"/>
      <c r="GC831" s="62"/>
      <c r="GD831" s="62"/>
      <c r="GE831" s="62"/>
      <c r="GF831" s="62"/>
      <c r="GG831" s="62"/>
      <c r="GH831" s="62"/>
      <c r="GI831" s="62"/>
      <c r="GJ831" s="62"/>
      <c r="GK831" s="62"/>
      <c r="GL831" s="62"/>
      <c r="GM831" s="62"/>
      <c r="GN831" s="62"/>
      <c r="GO831" s="62"/>
      <c r="GP831" s="62"/>
      <c r="GQ831" s="62"/>
      <c r="GR831" s="62"/>
      <c r="GS831" s="62"/>
      <c r="GT831" s="62"/>
      <c r="GU831" s="62"/>
      <c r="GV831" s="62"/>
      <c r="GW831" s="62"/>
      <c r="GX831" s="62"/>
      <c r="GY831" s="62"/>
      <c r="GZ831" s="62"/>
      <c r="HA831" s="62"/>
      <c r="HB831" s="62"/>
      <c r="HC831" s="62"/>
      <c r="HD831" s="62"/>
      <c r="HE831" s="62"/>
      <c r="HF831" s="62"/>
      <c r="HG831" s="62"/>
      <c r="HH831" s="62"/>
      <c r="HI831" s="62"/>
      <c r="HJ831" s="62"/>
      <c r="HK831" s="62"/>
      <c r="HL831" s="62"/>
      <c r="HM831" s="62"/>
      <c r="HN831" s="62"/>
      <c r="HO831" s="62"/>
      <c r="HP831" s="62"/>
      <c r="HQ831" s="62"/>
      <c r="HR831" s="62"/>
    </row>
    <row r="832" spans="45:226">
      <c r="AS832" s="62"/>
      <c r="AT832" s="62"/>
      <c r="AU832" s="62"/>
      <c r="AV832" s="62"/>
      <c r="AW832" s="62"/>
      <c r="AX832" s="62"/>
      <c r="AY832" s="62"/>
      <c r="AZ832" s="62"/>
      <c r="BA832" s="62"/>
      <c r="BB832" s="62"/>
      <c r="BC832" s="62"/>
      <c r="BD832" s="62"/>
      <c r="BE832" s="62"/>
      <c r="BF832" s="62"/>
      <c r="BG832" s="62"/>
      <c r="BH832" s="62"/>
      <c r="BI832" s="62"/>
      <c r="BJ832" s="62"/>
      <c r="BK832" s="62"/>
      <c r="BL832" s="62"/>
      <c r="BM832" s="62"/>
      <c r="BN832" s="62"/>
      <c r="BO832" s="62"/>
      <c r="BP832" s="62"/>
      <c r="BQ832" s="62"/>
      <c r="BR832" s="62"/>
      <c r="BS832" s="62"/>
      <c r="BT832" s="62"/>
      <c r="BU832" s="62"/>
      <c r="BV832" s="62"/>
      <c r="BW832" s="62"/>
      <c r="BX832" s="62"/>
      <c r="BY832" s="62"/>
      <c r="BZ832" s="62"/>
      <c r="CA832" s="62"/>
      <c r="CB832" s="62"/>
      <c r="CC832" s="62"/>
      <c r="CD832" s="62"/>
      <c r="CE832" s="62"/>
      <c r="CF832" s="62"/>
      <c r="CG832" s="62"/>
      <c r="CH832" s="62"/>
      <c r="CI832" s="62"/>
      <c r="CJ832" s="62"/>
      <c r="CK832" s="62"/>
      <c r="CL832" s="62"/>
      <c r="CM832" s="62"/>
      <c r="CN832" s="62"/>
      <c r="CO832" s="62"/>
      <c r="CP832" s="62"/>
      <c r="CQ832" s="62"/>
      <c r="CR832" s="62"/>
      <c r="CS832" s="62"/>
      <c r="CT832" s="62"/>
      <c r="CU832" s="62"/>
      <c r="CV832" s="62"/>
      <c r="CW832" s="62"/>
      <c r="CX832" s="62"/>
      <c r="CY832" s="62"/>
      <c r="CZ832" s="62"/>
      <c r="DA832" s="62"/>
      <c r="DB832" s="62"/>
      <c r="DC832" s="62"/>
      <c r="DD832" s="62"/>
      <c r="DE832" s="62"/>
      <c r="DF832" s="62"/>
      <c r="DG832" s="62"/>
      <c r="DH832" s="62"/>
      <c r="DI832" s="62"/>
      <c r="DJ832" s="62"/>
      <c r="DK832" s="62"/>
      <c r="DL832" s="62"/>
      <c r="DM832" s="62"/>
      <c r="DN832" s="62"/>
      <c r="DO832" s="62"/>
      <c r="DP832" s="62"/>
      <c r="DQ832" s="62"/>
      <c r="DR832" s="62"/>
      <c r="DS832" s="62"/>
      <c r="DT832" s="62"/>
      <c r="DU832" s="62"/>
      <c r="DV832" s="62"/>
      <c r="DW832" s="62"/>
      <c r="DX832" s="62"/>
      <c r="DY832" s="62"/>
      <c r="DZ832" s="62"/>
      <c r="EA832" s="62"/>
      <c r="EB832" s="62"/>
      <c r="EC832" s="62"/>
      <c r="ED832" s="62"/>
      <c r="EE832" s="62"/>
      <c r="EF832" s="62"/>
      <c r="EG832" s="62"/>
      <c r="EH832" s="62"/>
      <c r="EI832" s="62"/>
      <c r="EJ832" s="62"/>
      <c r="EK832" s="62">
        <v>0</v>
      </c>
      <c r="EL832" s="62">
        <v>0</v>
      </c>
      <c r="EM832" s="62">
        <v>0</v>
      </c>
      <c r="EN832" s="62">
        <v>0</v>
      </c>
      <c r="EO832" s="62">
        <v>0</v>
      </c>
      <c r="EP832" s="62"/>
      <c r="EQ832" s="62"/>
      <c r="ER832" s="62"/>
      <c r="ES832" s="62"/>
      <c r="ET832" s="62"/>
      <c r="EU832" s="62"/>
      <c r="EV832" s="62"/>
      <c r="EW832" s="62"/>
      <c r="EX832" s="62"/>
      <c r="EY832" s="62"/>
      <c r="EZ832" s="62"/>
      <c r="FA832" s="62"/>
      <c r="FB832" s="62"/>
      <c r="FC832" s="62"/>
      <c r="FD832" s="62"/>
      <c r="FE832" s="62"/>
      <c r="FF832" s="62"/>
      <c r="FG832" s="62"/>
      <c r="FH832" s="62"/>
      <c r="FI832" s="62"/>
      <c r="FJ832" s="62"/>
      <c r="FK832" s="62"/>
      <c r="FL832" s="76"/>
      <c r="FM832" s="76"/>
      <c r="FN832" s="76"/>
      <c r="FO832" s="76"/>
      <c r="FP832" s="76"/>
      <c r="FQ832" s="76"/>
      <c r="FR832" s="76"/>
      <c r="FS832" s="76"/>
      <c r="FT832" s="76"/>
      <c r="FU832" s="76"/>
      <c r="FV832" s="76"/>
      <c r="FW832" s="76"/>
      <c r="FX832" s="76"/>
      <c r="FY832" s="76"/>
      <c r="FZ832" s="76"/>
      <c r="GA832" s="76"/>
      <c r="GB832" s="76"/>
      <c r="GC832" s="62"/>
      <c r="GD832" s="62"/>
      <c r="GE832" s="62"/>
      <c r="GF832" s="62"/>
      <c r="GG832" s="62"/>
      <c r="GH832" s="62"/>
      <c r="GI832" s="62"/>
      <c r="GJ832" s="62"/>
      <c r="GK832" s="62"/>
      <c r="GL832" s="62"/>
      <c r="GM832" s="62"/>
      <c r="GN832" s="62"/>
      <c r="GO832" s="62"/>
      <c r="GP832" s="62"/>
      <c r="GQ832" s="62"/>
      <c r="GR832" s="62"/>
      <c r="GS832" s="62"/>
      <c r="GT832" s="62"/>
      <c r="GU832" s="62"/>
      <c r="GV832" s="62"/>
      <c r="GW832" s="62"/>
      <c r="GX832" s="62"/>
      <c r="GY832" s="62"/>
      <c r="GZ832" s="62"/>
      <c r="HA832" s="62"/>
      <c r="HB832" s="62"/>
      <c r="HC832" s="62"/>
      <c r="HD832" s="62"/>
      <c r="HE832" s="62"/>
      <c r="HF832" s="62"/>
      <c r="HG832" s="62"/>
      <c r="HH832" s="62"/>
      <c r="HI832" s="62"/>
      <c r="HJ832" s="62"/>
      <c r="HK832" s="62"/>
      <c r="HL832" s="62"/>
      <c r="HM832" s="62"/>
      <c r="HN832" s="62"/>
      <c r="HO832" s="62"/>
      <c r="HP832" s="62"/>
      <c r="HQ832" s="62"/>
      <c r="HR832" s="62"/>
    </row>
    <row r="833" spans="45:226">
      <c r="AS833" s="62"/>
      <c r="AT833" s="62"/>
      <c r="AU833" s="62"/>
      <c r="AV833" s="62"/>
      <c r="AW833" s="62"/>
      <c r="AX833" s="62"/>
      <c r="AY833" s="62"/>
      <c r="AZ833" s="62"/>
      <c r="BA833" s="62"/>
      <c r="BB833" s="62"/>
      <c r="BC833" s="62"/>
      <c r="BD833" s="62"/>
      <c r="BE833" s="62"/>
      <c r="BF833" s="62"/>
      <c r="BG833" s="62"/>
      <c r="BH833" s="62"/>
      <c r="BI833" s="62"/>
      <c r="BJ833" s="62"/>
      <c r="BK833" s="62"/>
      <c r="BL833" s="62"/>
      <c r="BM833" s="62"/>
      <c r="BN833" s="62"/>
      <c r="BO833" s="62"/>
      <c r="BP833" s="62"/>
      <c r="BQ833" s="62"/>
      <c r="BR833" s="62"/>
      <c r="BS833" s="62"/>
      <c r="BT833" s="62"/>
      <c r="BU833" s="62"/>
      <c r="BV833" s="62"/>
      <c r="BW833" s="62"/>
      <c r="BX833" s="62"/>
      <c r="BY833" s="62"/>
      <c r="BZ833" s="62"/>
      <c r="CA833" s="62"/>
      <c r="CB833" s="62"/>
      <c r="CC833" s="62"/>
      <c r="CD833" s="62"/>
      <c r="CE833" s="62"/>
      <c r="CF833" s="62"/>
      <c r="CG833" s="62"/>
      <c r="CH833" s="62"/>
      <c r="CI833" s="62"/>
      <c r="CJ833" s="62"/>
      <c r="CK833" s="62"/>
      <c r="CL833" s="62"/>
      <c r="CM833" s="62"/>
      <c r="CN833" s="62"/>
      <c r="CO833" s="62"/>
      <c r="CP833" s="62"/>
      <c r="CQ833" s="62"/>
      <c r="CR833" s="62"/>
      <c r="CS833" s="62"/>
      <c r="CT833" s="62"/>
      <c r="CU833" s="62"/>
      <c r="CV833" s="62"/>
      <c r="CW833" s="62"/>
      <c r="CX833" s="62"/>
      <c r="CY833" s="62"/>
      <c r="CZ833" s="62"/>
      <c r="DA833" s="62"/>
      <c r="DB833" s="62"/>
      <c r="DC833" s="62"/>
      <c r="DD833" s="62"/>
      <c r="DE833" s="62"/>
      <c r="DF833" s="62"/>
      <c r="DG833" s="62"/>
      <c r="DH833" s="62"/>
      <c r="DI833" s="62"/>
      <c r="DJ833" s="62"/>
      <c r="DK833" s="62"/>
      <c r="DL833" s="62"/>
      <c r="DM833" s="62"/>
      <c r="DN833" s="62"/>
      <c r="DO833" s="62"/>
      <c r="DP833" s="62"/>
      <c r="DQ833" s="62"/>
      <c r="DR833" s="62"/>
      <c r="DS833" s="62"/>
      <c r="DT833" s="62"/>
      <c r="DU833" s="62"/>
      <c r="DV833" s="62"/>
      <c r="DW833" s="62"/>
      <c r="DX833" s="62"/>
      <c r="DY833" s="62"/>
      <c r="DZ833" s="62"/>
      <c r="EA833" s="62"/>
      <c r="EB833" s="62"/>
      <c r="EC833" s="62"/>
      <c r="ED833" s="62"/>
      <c r="EE833" s="62"/>
      <c r="EF833" s="62"/>
      <c r="EG833" s="62"/>
      <c r="EH833" s="62"/>
      <c r="EI833" s="62"/>
      <c r="EJ833" s="62"/>
      <c r="EK833" s="62">
        <v>0</v>
      </c>
      <c r="EL833" s="62">
        <v>0</v>
      </c>
      <c r="EM833" s="62">
        <v>0</v>
      </c>
      <c r="EN833" s="62">
        <v>0</v>
      </c>
      <c r="EO833" s="62">
        <v>0</v>
      </c>
      <c r="EP833" s="62"/>
      <c r="EQ833" s="62"/>
      <c r="ER833" s="62"/>
      <c r="ES833" s="62"/>
      <c r="ET833" s="62"/>
      <c r="EU833" s="62"/>
      <c r="EV833" s="62"/>
      <c r="EW833" s="62"/>
      <c r="EX833" s="62"/>
      <c r="EY833" s="62"/>
      <c r="EZ833" s="62"/>
      <c r="FA833" s="62"/>
      <c r="FB833" s="62"/>
      <c r="FC833" s="62"/>
      <c r="FD833" s="62"/>
      <c r="FE833" s="62"/>
      <c r="FF833" s="62"/>
      <c r="FG833" s="62"/>
      <c r="FH833" s="62"/>
      <c r="FI833" s="62"/>
      <c r="FJ833" s="62"/>
      <c r="FK833" s="62"/>
      <c r="FL833" s="76"/>
      <c r="FM833" s="76"/>
      <c r="FN833" s="76"/>
      <c r="FO833" s="76"/>
      <c r="FP833" s="76"/>
      <c r="FQ833" s="76"/>
      <c r="FR833" s="76"/>
      <c r="FS833" s="76"/>
      <c r="FT833" s="76"/>
      <c r="FU833" s="76"/>
      <c r="FV833" s="76"/>
      <c r="FW833" s="76"/>
      <c r="FX833" s="76"/>
      <c r="FY833" s="76"/>
      <c r="FZ833" s="76"/>
      <c r="GA833" s="76"/>
      <c r="GB833" s="76"/>
      <c r="GC833" s="62"/>
      <c r="GD833" s="62"/>
      <c r="GE833" s="62"/>
      <c r="GF833" s="62"/>
      <c r="GG833" s="62"/>
      <c r="GH833" s="62"/>
      <c r="GI833" s="62"/>
      <c r="GJ833" s="62"/>
      <c r="GK833" s="62"/>
      <c r="GL833" s="62"/>
      <c r="GM833" s="62"/>
      <c r="GN833" s="62"/>
      <c r="GO833" s="62"/>
      <c r="GP833" s="62"/>
      <c r="GQ833" s="62"/>
      <c r="GR833" s="62"/>
      <c r="GS833" s="62"/>
      <c r="GT833" s="62"/>
      <c r="GU833" s="62"/>
      <c r="GV833" s="62"/>
      <c r="GW833" s="62"/>
      <c r="GX833" s="62"/>
      <c r="GY833" s="62"/>
      <c r="GZ833" s="62"/>
      <c r="HA833" s="62"/>
      <c r="HB833" s="62"/>
      <c r="HC833" s="62"/>
      <c r="HD833" s="62"/>
      <c r="HE833" s="62"/>
      <c r="HF833" s="62"/>
      <c r="HG833" s="62"/>
      <c r="HH833" s="62"/>
      <c r="HI833" s="62"/>
      <c r="HJ833" s="62"/>
      <c r="HK833" s="62"/>
      <c r="HL833" s="62"/>
      <c r="HM833" s="62"/>
      <c r="HN833" s="62"/>
      <c r="HO833" s="62"/>
      <c r="HP833" s="62"/>
      <c r="HQ833" s="62"/>
      <c r="HR833" s="62"/>
    </row>
    <row r="834" spans="45:226">
      <c r="AS834" s="62"/>
      <c r="AT834" s="62"/>
      <c r="AU834" s="62"/>
      <c r="AV834" s="62"/>
      <c r="AW834" s="62"/>
      <c r="AX834" s="62"/>
      <c r="AY834" s="62"/>
      <c r="AZ834" s="62"/>
      <c r="BA834" s="62"/>
      <c r="BB834" s="62"/>
      <c r="BC834" s="62"/>
      <c r="BD834" s="62"/>
      <c r="BE834" s="62"/>
      <c r="BF834" s="62"/>
      <c r="BG834" s="62"/>
      <c r="BH834" s="62"/>
      <c r="BI834" s="62"/>
      <c r="BJ834" s="62"/>
      <c r="BK834" s="62"/>
      <c r="BL834" s="62"/>
      <c r="BM834" s="62"/>
      <c r="BN834" s="62"/>
      <c r="BO834" s="62"/>
      <c r="BP834" s="62"/>
      <c r="BQ834" s="62"/>
      <c r="BR834" s="62"/>
      <c r="BS834" s="62"/>
      <c r="BT834" s="62"/>
      <c r="BU834" s="62"/>
      <c r="BV834" s="62"/>
      <c r="BW834" s="62"/>
      <c r="BX834" s="62"/>
      <c r="BY834" s="62"/>
      <c r="BZ834" s="62"/>
      <c r="CA834" s="62"/>
      <c r="CB834" s="62"/>
      <c r="CC834" s="62"/>
      <c r="CD834" s="62"/>
      <c r="CE834" s="62"/>
      <c r="CF834" s="62"/>
      <c r="CG834" s="62"/>
      <c r="CH834" s="62"/>
      <c r="CI834" s="62"/>
      <c r="CJ834" s="62"/>
      <c r="CK834" s="62"/>
      <c r="CL834" s="62"/>
      <c r="CM834" s="62"/>
      <c r="CN834" s="62"/>
      <c r="CO834" s="62"/>
      <c r="CP834" s="62"/>
      <c r="CQ834" s="62"/>
      <c r="CR834" s="62"/>
      <c r="CS834" s="62"/>
      <c r="CT834" s="62"/>
      <c r="CU834" s="62"/>
      <c r="CV834" s="62"/>
      <c r="CW834" s="62"/>
      <c r="CX834" s="62"/>
      <c r="CY834" s="62"/>
      <c r="CZ834" s="62"/>
      <c r="DA834" s="62"/>
      <c r="DB834" s="62"/>
      <c r="DC834" s="62"/>
      <c r="DD834" s="62"/>
      <c r="DE834" s="62"/>
      <c r="DF834" s="62"/>
      <c r="DG834" s="62"/>
      <c r="DH834" s="62"/>
      <c r="DI834" s="62"/>
      <c r="DJ834" s="62"/>
      <c r="DK834" s="62"/>
      <c r="DL834" s="62"/>
      <c r="DM834" s="62"/>
      <c r="DN834" s="62"/>
      <c r="DO834" s="62"/>
      <c r="DP834" s="62"/>
      <c r="DQ834" s="62"/>
      <c r="DR834" s="62"/>
      <c r="DS834" s="62"/>
      <c r="DT834" s="62"/>
      <c r="DU834" s="62"/>
      <c r="DV834" s="62"/>
      <c r="DW834" s="62"/>
      <c r="DX834" s="62"/>
      <c r="DY834" s="62"/>
      <c r="DZ834" s="62"/>
      <c r="EA834" s="62"/>
      <c r="EB834" s="62"/>
      <c r="EC834" s="62"/>
      <c r="ED834" s="62"/>
      <c r="EE834" s="62"/>
      <c r="EF834" s="62"/>
      <c r="EG834" s="62"/>
      <c r="EH834" s="62"/>
      <c r="EI834" s="62"/>
      <c r="EJ834" s="62"/>
      <c r="EK834" s="62">
        <v>0</v>
      </c>
      <c r="EL834" s="62">
        <v>0</v>
      </c>
      <c r="EM834" s="62">
        <v>0</v>
      </c>
      <c r="EN834" s="62">
        <v>0</v>
      </c>
      <c r="EO834" s="62">
        <v>0</v>
      </c>
      <c r="EP834" s="62"/>
      <c r="EQ834" s="62"/>
      <c r="ER834" s="62"/>
      <c r="ES834" s="62"/>
      <c r="ET834" s="62"/>
      <c r="EU834" s="62"/>
      <c r="EV834" s="62"/>
      <c r="EW834" s="62"/>
      <c r="EX834" s="62"/>
      <c r="EY834" s="62"/>
      <c r="EZ834" s="62"/>
      <c r="FA834" s="62"/>
      <c r="FB834" s="62"/>
      <c r="FC834" s="62"/>
      <c r="FD834" s="62"/>
      <c r="FE834" s="62"/>
      <c r="FF834" s="62"/>
      <c r="FG834" s="62"/>
      <c r="FH834" s="62"/>
      <c r="FI834" s="62"/>
      <c r="FJ834" s="62"/>
      <c r="FK834" s="62"/>
      <c r="FL834" s="76"/>
      <c r="FM834" s="76"/>
      <c r="FN834" s="76"/>
      <c r="FO834" s="76"/>
      <c r="FP834" s="76"/>
      <c r="FQ834" s="76"/>
      <c r="FR834" s="76"/>
      <c r="FS834" s="76"/>
      <c r="FT834" s="76"/>
      <c r="FU834" s="76"/>
      <c r="FV834" s="76"/>
      <c r="FW834" s="76"/>
      <c r="FX834" s="76"/>
      <c r="FY834" s="76"/>
      <c r="FZ834" s="76"/>
      <c r="GA834" s="76"/>
      <c r="GB834" s="76"/>
      <c r="GC834" s="62"/>
      <c r="GD834" s="62"/>
      <c r="GE834" s="62"/>
      <c r="GF834" s="62"/>
      <c r="GG834" s="62"/>
      <c r="GH834" s="62"/>
      <c r="GI834" s="62"/>
      <c r="GJ834" s="62"/>
      <c r="GK834" s="62"/>
      <c r="GL834" s="62"/>
      <c r="GM834" s="62"/>
      <c r="GN834" s="62"/>
      <c r="GO834" s="62"/>
      <c r="GP834" s="62"/>
      <c r="GQ834" s="62"/>
      <c r="GR834" s="62"/>
      <c r="GS834" s="62"/>
      <c r="GT834" s="62"/>
      <c r="GU834" s="62"/>
      <c r="GV834" s="62"/>
      <c r="GW834" s="62"/>
      <c r="GX834" s="62"/>
      <c r="GY834" s="62"/>
      <c r="GZ834" s="62"/>
      <c r="HA834" s="62"/>
      <c r="HB834" s="62"/>
      <c r="HC834" s="62"/>
      <c r="HD834" s="62"/>
      <c r="HE834" s="62"/>
      <c r="HF834" s="62"/>
      <c r="HG834" s="62"/>
      <c r="HH834" s="62"/>
      <c r="HI834" s="62"/>
      <c r="HJ834" s="62"/>
      <c r="HK834" s="62"/>
      <c r="HL834" s="62"/>
      <c r="HM834" s="62"/>
      <c r="HN834" s="62"/>
      <c r="HO834" s="62"/>
      <c r="HP834" s="62"/>
      <c r="HQ834" s="62"/>
      <c r="HR834" s="62"/>
    </row>
    <row r="835" spans="45:226">
      <c r="AS835" s="62"/>
      <c r="AT835" s="62"/>
      <c r="AU835" s="62"/>
      <c r="AV835" s="62"/>
      <c r="AW835" s="62"/>
      <c r="AX835" s="62"/>
      <c r="AY835" s="62"/>
      <c r="AZ835" s="62"/>
      <c r="BA835" s="62"/>
      <c r="BB835" s="62"/>
      <c r="BC835" s="62"/>
      <c r="BD835" s="62"/>
      <c r="BE835" s="62"/>
      <c r="BF835" s="62"/>
      <c r="BG835" s="62"/>
      <c r="BH835" s="62"/>
      <c r="BI835" s="62"/>
      <c r="BJ835" s="62"/>
      <c r="BK835" s="62"/>
      <c r="BL835" s="62"/>
      <c r="BM835" s="62"/>
      <c r="BN835" s="62"/>
      <c r="BO835" s="62"/>
      <c r="BP835" s="62"/>
      <c r="BQ835" s="62"/>
      <c r="BR835" s="62"/>
      <c r="BS835" s="62"/>
      <c r="BT835" s="62"/>
      <c r="BU835" s="62"/>
      <c r="BV835" s="62"/>
      <c r="BW835" s="62"/>
      <c r="BX835" s="62"/>
      <c r="BY835" s="62"/>
      <c r="BZ835" s="62"/>
      <c r="CA835" s="62"/>
      <c r="CB835" s="62"/>
      <c r="CC835" s="62"/>
      <c r="CD835" s="62"/>
      <c r="CE835" s="62"/>
      <c r="CF835" s="62"/>
      <c r="CG835" s="62"/>
      <c r="CH835" s="62"/>
      <c r="CI835" s="62"/>
      <c r="CJ835" s="62"/>
      <c r="CK835" s="62"/>
      <c r="CL835" s="62"/>
      <c r="CM835" s="62"/>
      <c r="CN835" s="62"/>
      <c r="CO835" s="62"/>
      <c r="CP835" s="62"/>
      <c r="CQ835" s="62"/>
      <c r="CR835" s="62"/>
      <c r="CS835" s="62"/>
      <c r="CT835" s="62"/>
      <c r="CU835" s="62"/>
      <c r="CV835" s="62"/>
      <c r="CW835" s="62"/>
      <c r="CX835" s="62"/>
      <c r="CY835" s="62"/>
      <c r="CZ835" s="62"/>
      <c r="DA835" s="62"/>
      <c r="DB835" s="62"/>
      <c r="DC835" s="62"/>
      <c r="DD835" s="62"/>
      <c r="DE835" s="62"/>
      <c r="DF835" s="62"/>
      <c r="DG835" s="62"/>
      <c r="DH835" s="62"/>
      <c r="DI835" s="62"/>
      <c r="DJ835" s="62"/>
      <c r="DK835" s="62"/>
      <c r="DL835" s="62"/>
      <c r="DM835" s="62"/>
      <c r="DN835" s="62"/>
      <c r="DO835" s="62"/>
      <c r="DP835" s="62"/>
      <c r="DQ835" s="62"/>
      <c r="DR835" s="62"/>
      <c r="DS835" s="62"/>
      <c r="DT835" s="62"/>
      <c r="DU835" s="62"/>
      <c r="DV835" s="62"/>
      <c r="DW835" s="62"/>
      <c r="DX835" s="62"/>
      <c r="DY835" s="62"/>
      <c r="DZ835" s="62"/>
      <c r="EA835" s="62"/>
      <c r="EB835" s="62"/>
      <c r="EC835" s="62"/>
      <c r="ED835" s="62"/>
      <c r="EE835" s="62"/>
      <c r="EF835" s="62"/>
      <c r="EG835" s="62"/>
      <c r="EH835" s="62"/>
      <c r="EI835" s="62"/>
      <c r="EJ835" s="62"/>
      <c r="EK835" s="62">
        <v>0</v>
      </c>
      <c r="EL835" s="62">
        <v>0</v>
      </c>
      <c r="EM835" s="62">
        <v>0</v>
      </c>
      <c r="EN835" s="62">
        <v>0</v>
      </c>
      <c r="EO835" s="62">
        <v>0</v>
      </c>
      <c r="EP835" s="62"/>
      <c r="EQ835" s="62"/>
      <c r="ER835" s="62"/>
      <c r="ES835" s="62"/>
      <c r="ET835" s="62"/>
      <c r="EU835" s="62"/>
      <c r="EV835" s="62"/>
      <c r="EW835" s="62"/>
      <c r="EX835" s="62"/>
      <c r="EY835" s="62"/>
      <c r="EZ835" s="62"/>
      <c r="FA835" s="62"/>
      <c r="FB835" s="62"/>
      <c r="FC835" s="62"/>
      <c r="FD835" s="62"/>
      <c r="FE835" s="62"/>
      <c r="FF835" s="62"/>
      <c r="FG835" s="62"/>
      <c r="FH835" s="62"/>
      <c r="FI835" s="62"/>
      <c r="FJ835" s="62"/>
      <c r="FK835" s="62"/>
      <c r="FL835" s="76"/>
      <c r="FM835" s="76"/>
      <c r="FN835" s="76"/>
      <c r="FO835" s="76"/>
      <c r="FP835" s="76"/>
      <c r="FQ835" s="76"/>
      <c r="FR835" s="76"/>
      <c r="FS835" s="76"/>
      <c r="FT835" s="76"/>
      <c r="FU835" s="76"/>
      <c r="FV835" s="76"/>
      <c r="FW835" s="76"/>
      <c r="FX835" s="76"/>
      <c r="FY835" s="76"/>
      <c r="FZ835" s="76"/>
      <c r="GA835" s="76"/>
      <c r="GB835" s="76"/>
      <c r="GC835" s="62"/>
      <c r="GD835" s="62"/>
      <c r="GE835" s="62"/>
      <c r="GF835" s="62"/>
      <c r="GG835" s="62"/>
      <c r="GH835" s="62"/>
      <c r="GI835" s="62"/>
      <c r="GJ835" s="62"/>
      <c r="GK835" s="62"/>
      <c r="GL835" s="62"/>
      <c r="GM835" s="62"/>
      <c r="GN835" s="62"/>
      <c r="GO835" s="62"/>
      <c r="GP835" s="62"/>
      <c r="GQ835" s="62"/>
      <c r="GR835" s="62"/>
      <c r="GS835" s="62"/>
      <c r="GT835" s="62"/>
      <c r="GU835" s="62"/>
      <c r="GV835" s="62"/>
      <c r="GW835" s="62"/>
      <c r="GX835" s="62"/>
      <c r="GY835" s="62"/>
      <c r="GZ835" s="62"/>
      <c r="HA835" s="62"/>
      <c r="HB835" s="62"/>
      <c r="HC835" s="62"/>
      <c r="HD835" s="62"/>
      <c r="HE835" s="62"/>
      <c r="HF835" s="62"/>
      <c r="HG835" s="62"/>
      <c r="HH835" s="62"/>
      <c r="HI835" s="62"/>
      <c r="HJ835" s="62"/>
      <c r="HK835" s="62"/>
      <c r="HL835" s="62"/>
      <c r="HM835" s="62"/>
      <c r="HN835" s="62"/>
      <c r="HO835" s="62"/>
      <c r="HP835" s="62"/>
      <c r="HQ835" s="62"/>
      <c r="HR835" s="62"/>
    </row>
    <row r="836" spans="45:226">
      <c r="AS836" s="62"/>
      <c r="AT836" s="62"/>
      <c r="AU836" s="62"/>
      <c r="AV836" s="62"/>
      <c r="AW836" s="62"/>
      <c r="AX836" s="62"/>
      <c r="AY836" s="62"/>
      <c r="AZ836" s="62"/>
      <c r="BA836" s="62"/>
      <c r="BB836" s="62"/>
      <c r="BC836" s="62"/>
      <c r="BD836" s="62"/>
      <c r="BE836" s="62"/>
      <c r="BF836" s="62"/>
      <c r="BG836" s="62"/>
      <c r="BH836" s="62"/>
      <c r="BI836" s="62"/>
      <c r="BJ836" s="62"/>
      <c r="BK836" s="62"/>
      <c r="BL836" s="62"/>
      <c r="BM836" s="62"/>
      <c r="BN836" s="62"/>
      <c r="BO836" s="62"/>
      <c r="BP836" s="62"/>
      <c r="BQ836" s="62"/>
      <c r="BR836" s="62"/>
      <c r="BS836" s="62"/>
      <c r="BT836" s="62"/>
      <c r="BU836" s="62"/>
      <c r="BV836" s="62"/>
      <c r="BW836" s="62"/>
      <c r="BX836" s="62"/>
      <c r="BY836" s="62"/>
      <c r="BZ836" s="62"/>
      <c r="CA836" s="62"/>
      <c r="CB836" s="62"/>
      <c r="CC836" s="62"/>
      <c r="CD836" s="62"/>
      <c r="CE836" s="62"/>
      <c r="CF836" s="62"/>
      <c r="CG836" s="62"/>
      <c r="CH836" s="62"/>
      <c r="CI836" s="62"/>
      <c r="CJ836" s="62"/>
      <c r="CK836" s="62"/>
      <c r="CL836" s="62"/>
      <c r="CM836" s="62"/>
      <c r="CN836" s="62"/>
      <c r="CO836" s="62"/>
      <c r="CP836" s="62"/>
      <c r="CQ836" s="62"/>
      <c r="CR836" s="62"/>
      <c r="CS836" s="62"/>
      <c r="CT836" s="62"/>
      <c r="CU836" s="62"/>
      <c r="CV836" s="62"/>
      <c r="CW836" s="62"/>
      <c r="CX836" s="62"/>
      <c r="CY836" s="62"/>
      <c r="CZ836" s="62"/>
      <c r="DA836" s="62"/>
      <c r="DB836" s="62"/>
      <c r="DC836" s="62"/>
      <c r="DD836" s="62"/>
      <c r="DE836" s="62"/>
      <c r="DF836" s="62"/>
      <c r="DG836" s="62"/>
      <c r="DH836" s="62"/>
      <c r="DI836" s="62"/>
      <c r="DJ836" s="62"/>
      <c r="DK836" s="62"/>
      <c r="DL836" s="62"/>
      <c r="DM836" s="62"/>
      <c r="DN836" s="62"/>
      <c r="DO836" s="62"/>
      <c r="DP836" s="62"/>
      <c r="DQ836" s="62"/>
      <c r="DR836" s="62"/>
      <c r="DS836" s="62"/>
      <c r="DT836" s="62"/>
      <c r="DU836" s="62"/>
      <c r="DV836" s="62"/>
      <c r="DW836" s="62"/>
      <c r="DX836" s="62"/>
      <c r="DY836" s="62"/>
      <c r="DZ836" s="62"/>
      <c r="EA836" s="62"/>
      <c r="EB836" s="62"/>
      <c r="EC836" s="62"/>
      <c r="ED836" s="62"/>
      <c r="EE836" s="62"/>
      <c r="EF836" s="62"/>
      <c r="EG836" s="62"/>
      <c r="EH836" s="62"/>
      <c r="EI836" s="62"/>
      <c r="EJ836" s="62"/>
      <c r="EK836" s="62">
        <v>0</v>
      </c>
      <c r="EL836" s="62">
        <v>0</v>
      </c>
      <c r="EM836" s="62">
        <v>0</v>
      </c>
      <c r="EN836" s="62">
        <v>0</v>
      </c>
      <c r="EO836" s="62">
        <v>0</v>
      </c>
      <c r="EP836" s="62"/>
      <c r="EQ836" s="62"/>
      <c r="ER836" s="62"/>
      <c r="ES836" s="62"/>
      <c r="ET836" s="62"/>
      <c r="EU836" s="62"/>
      <c r="EV836" s="62"/>
      <c r="EW836" s="62"/>
      <c r="EX836" s="62"/>
      <c r="EY836" s="62"/>
      <c r="EZ836" s="62"/>
      <c r="FA836" s="62"/>
      <c r="FB836" s="62"/>
      <c r="FC836" s="62"/>
      <c r="FD836" s="62"/>
      <c r="FE836" s="62"/>
      <c r="FF836" s="62"/>
      <c r="FG836" s="62"/>
      <c r="FH836" s="62"/>
      <c r="FI836" s="62"/>
      <c r="FJ836" s="62"/>
      <c r="FK836" s="62"/>
      <c r="FL836" s="76"/>
      <c r="FM836" s="76"/>
      <c r="FN836" s="76"/>
      <c r="FO836" s="76"/>
      <c r="FP836" s="76"/>
      <c r="FQ836" s="76"/>
      <c r="FR836" s="76"/>
      <c r="FS836" s="76"/>
      <c r="FT836" s="76"/>
      <c r="FU836" s="76"/>
      <c r="FV836" s="76"/>
      <c r="FW836" s="76"/>
      <c r="FX836" s="76"/>
      <c r="FY836" s="76"/>
      <c r="FZ836" s="76"/>
      <c r="GA836" s="76"/>
      <c r="GB836" s="76"/>
      <c r="GC836" s="62"/>
      <c r="GD836" s="62"/>
      <c r="GE836" s="62"/>
      <c r="GF836" s="62"/>
      <c r="GG836" s="62"/>
      <c r="GH836" s="62"/>
      <c r="GI836" s="62"/>
      <c r="GJ836" s="62"/>
      <c r="GK836" s="62"/>
      <c r="GL836" s="62"/>
      <c r="GM836" s="62"/>
      <c r="GN836" s="62"/>
      <c r="GO836" s="62"/>
      <c r="GP836" s="62"/>
      <c r="GQ836" s="62"/>
      <c r="GR836" s="62"/>
      <c r="GS836" s="62"/>
      <c r="GT836" s="62"/>
      <c r="GU836" s="62"/>
      <c r="GV836" s="62"/>
      <c r="GW836" s="62"/>
      <c r="GX836" s="62"/>
      <c r="GY836" s="62"/>
      <c r="GZ836" s="62"/>
      <c r="HA836" s="62"/>
      <c r="HB836" s="62"/>
      <c r="HC836" s="62"/>
      <c r="HD836" s="62"/>
      <c r="HE836" s="62"/>
      <c r="HF836" s="62"/>
      <c r="HG836" s="62"/>
      <c r="HH836" s="62"/>
      <c r="HI836" s="62"/>
      <c r="HJ836" s="62"/>
      <c r="HK836" s="62"/>
      <c r="HL836" s="62"/>
      <c r="HM836" s="62"/>
      <c r="HN836" s="62"/>
      <c r="HO836" s="62"/>
      <c r="HP836" s="62"/>
      <c r="HQ836" s="62"/>
      <c r="HR836" s="62"/>
    </row>
    <row r="837" spans="45:226">
      <c r="AS837" s="62"/>
      <c r="AT837" s="62"/>
      <c r="AU837" s="62"/>
      <c r="AV837" s="62"/>
      <c r="AW837" s="62"/>
      <c r="AX837" s="62"/>
      <c r="AY837" s="62"/>
      <c r="AZ837" s="62"/>
      <c r="BA837" s="62"/>
      <c r="BB837" s="62"/>
      <c r="BC837" s="62"/>
      <c r="BD837" s="62"/>
      <c r="BE837" s="62"/>
      <c r="BF837" s="62"/>
      <c r="BG837" s="62"/>
      <c r="BH837" s="62"/>
      <c r="BI837" s="62"/>
      <c r="BJ837" s="62"/>
      <c r="BK837" s="62"/>
      <c r="BL837" s="62"/>
      <c r="BM837" s="62"/>
      <c r="BN837" s="62"/>
      <c r="BO837" s="62"/>
      <c r="BP837" s="62"/>
      <c r="BQ837" s="62"/>
      <c r="BR837" s="62"/>
      <c r="BS837" s="62"/>
      <c r="BT837" s="62"/>
      <c r="BU837" s="62"/>
      <c r="BV837" s="62"/>
      <c r="BW837" s="62"/>
      <c r="BX837" s="62"/>
      <c r="BY837" s="62"/>
      <c r="BZ837" s="62"/>
      <c r="CA837" s="62"/>
      <c r="CB837" s="62"/>
      <c r="CC837" s="62"/>
      <c r="CD837" s="62"/>
      <c r="CE837" s="62"/>
      <c r="CF837" s="62"/>
      <c r="CG837" s="62"/>
      <c r="CH837" s="62"/>
      <c r="CI837" s="62"/>
      <c r="CJ837" s="62"/>
      <c r="CK837" s="62"/>
      <c r="CL837" s="62"/>
      <c r="CM837" s="62"/>
      <c r="CN837" s="62"/>
      <c r="CO837" s="62"/>
      <c r="CP837" s="62"/>
      <c r="CQ837" s="62"/>
      <c r="CR837" s="62"/>
      <c r="CS837" s="62"/>
      <c r="CT837" s="62"/>
      <c r="CU837" s="62"/>
      <c r="CV837" s="62"/>
      <c r="CW837" s="62"/>
      <c r="CX837" s="62"/>
      <c r="CY837" s="62"/>
      <c r="CZ837" s="62"/>
      <c r="DA837" s="62"/>
      <c r="DB837" s="62"/>
      <c r="DC837" s="62"/>
      <c r="DD837" s="62"/>
      <c r="DE837" s="62"/>
      <c r="DF837" s="62"/>
      <c r="DG837" s="62"/>
      <c r="DH837" s="62"/>
      <c r="DI837" s="62"/>
      <c r="DJ837" s="62"/>
      <c r="DK837" s="62"/>
      <c r="DL837" s="62"/>
      <c r="DM837" s="62"/>
      <c r="DN837" s="62"/>
      <c r="DO837" s="62"/>
      <c r="DP837" s="62"/>
      <c r="DQ837" s="62"/>
      <c r="DR837" s="62"/>
      <c r="DS837" s="62"/>
      <c r="DT837" s="62"/>
      <c r="DU837" s="62"/>
      <c r="DV837" s="62"/>
      <c r="DW837" s="62"/>
      <c r="DX837" s="62"/>
      <c r="DY837" s="62"/>
      <c r="DZ837" s="62"/>
      <c r="EA837" s="62"/>
      <c r="EB837" s="62"/>
      <c r="EC837" s="62"/>
      <c r="ED837" s="62"/>
      <c r="EE837" s="62"/>
      <c r="EF837" s="62"/>
      <c r="EG837" s="62"/>
      <c r="EH837" s="62"/>
      <c r="EI837" s="62"/>
      <c r="EJ837" s="62"/>
      <c r="EK837" s="62">
        <v>0</v>
      </c>
      <c r="EL837" s="62">
        <v>0</v>
      </c>
      <c r="EM837" s="62">
        <v>0</v>
      </c>
      <c r="EN837" s="62">
        <v>0</v>
      </c>
      <c r="EO837" s="62">
        <v>0</v>
      </c>
      <c r="EP837" s="62"/>
      <c r="EQ837" s="62"/>
      <c r="ER837" s="62"/>
      <c r="ES837" s="62"/>
      <c r="ET837" s="62"/>
      <c r="EU837" s="62"/>
      <c r="EV837" s="62"/>
      <c r="EW837" s="62"/>
      <c r="EX837" s="62"/>
      <c r="EY837" s="62"/>
      <c r="EZ837" s="62"/>
      <c r="FA837" s="62"/>
      <c r="FB837" s="62"/>
      <c r="FC837" s="62"/>
      <c r="FD837" s="62"/>
      <c r="FE837" s="62"/>
      <c r="FF837" s="62"/>
      <c r="FG837" s="62"/>
      <c r="FH837" s="62"/>
      <c r="FI837" s="62"/>
      <c r="FJ837" s="62"/>
      <c r="FK837" s="62"/>
      <c r="FL837" s="76"/>
      <c r="FM837" s="76"/>
      <c r="FN837" s="76"/>
      <c r="FO837" s="76"/>
      <c r="FP837" s="76"/>
      <c r="FQ837" s="76"/>
      <c r="FR837" s="76"/>
      <c r="FS837" s="76"/>
      <c r="FT837" s="76"/>
      <c r="FU837" s="76"/>
      <c r="FV837" s="76"/>
      <c r="FW837" s="76"/>
      <c r="FX837" s="76"/>
      <c r="FY837" s="76"/>
      <c r="FZ837" s="76"/>
      <c r="GA837" s="76"/>
      <c r="GB837" s="76"/>
      <c r="GC837" s="62"/>
      <c r="GD837" s="62"/>
      <c r="GE837" s="62"/>
      <c r="GF837" s="62"/>
      <c r="GG837" s="62"/>
      <c r="GH837" s="62"/>
      <c r="GI837" s="62"/>
      <c r="GJ837" s="62"/>
      <c r="GK837" s="62"/>
      <c r="GL837" s="62"/>
      <c r="GM837" s="62"/>
      <c r="GN837" s="62"/>
      <c r="GO837" s="62"/>
      <c r="GP837" s="62"/>
      <c r="GQ837" s="62"/>
      <c r="GR837" s="62"/>
      <c r="GS837" s="62"/>
      <c r="GT837" s="62"/>
      <c r="GU837" s="62"/>
      <c r="GV837" s="62"/>
      <c r="GW837" s="62"/>
      <c r="GX837" s="62"/>
      <c r="GY837" s="62"/>
      <c r="GZ837" s="62"/>
      <c r="HA837" s="62"/>
      <c r="HB837" s="62"/>
      <c r="HC837" s="62"/>
      <c r="HD837" s="62"/>
      <c r="HE837" s="62"/>
      <c r="HF837" s="62"/>
      <c r="HG837" s="62"/>
      <c r="HH837" s="62"/>
      <c r="HI837" s="62"/>
      <c r="HJ837" s="62"/>
      <c r="HK837" s="62"/>
      <c r="HL837" s="62"/>
      <c r="HM837" s="62"/>
      <c r="HN837" s="62"/>
      <c r="HO837" s="62"/>
      <c r="HP837" s="62"/>
      <c r="HQ837" s="62"/>
      <c r="HR837" s="62"/>
    </row>
    <row r="838" spans="45:226">
      <c r="AS838" s="62"/>
      <c r="AT838" s="62"/>
      <c r="AU838" s="62"/>
      <c r="AV838" s="62"/>
      <c r="AW838" s="62"/>
      <c r="AX838" s="62"/>
      <c r="AY838" s="62"/>
      <c r="AZ838" s="62"/>
      <c r="BA838" s="62"/>
      <c r="BB838" s="62"/>
      <c r="BC838" s="62"/>
      <c r="BD838" s="62"/>
      <c r="BE838" s="62"/>
      <c r="BF838" s="62"/>
      <c r="BG838" s="62"/>
      <c r="BH838" s="62"/>
      <c r="BI838" s="62"/>
      <c r="BJ838" s="62"/>
      <c r="BK838" s="62"/>
      <c r="BL838" s="62"/>
      <c r="BM838" s="62"/>
      <c r="BN838" s="62"/>
      <c r="BO838" s="62"/>
      <c r="BP838" s="62"/>
      <c r="BQ838" s="62"/>
      <c r="BR838" s="62"/>
      <c r="BS838" s="62"/>
      <c r="BT838" s="62"/>
      <c r="BU838" s="62"/>
      <c r="BV838" s="62"/>
      <c r="BW838" s="62"/>
      <c r="BX838" s="62"/>
      <c r="BY838" s="62"/>
      <c r="BZ838" s="62"/>
      <c r="CA838" s="62"/>
      <c r="CB838" s="62"/>
      <c r="CC838" s="62"/>
      <c r="CD838" s="62"/>
      <c r="CE838" s="62"/>
      <c r="CF838" s="62"/>
      <c r="CG838" s="62"/>
      <c r="CH838" s="62"/>
      <c r="CI838" s="62"/>
      <c r="CJ838" s="62"/>
      <c r="CK838" s="62"/>
      <c r="CL838" s="62"/>
      <c r="CM838" s="62"/>
      <c r="CN838" s="62"/>
      <c r="CO838" s="62"/>
      <c r="CP838" s="62"/>
      <c r="CQ838" s="62"/>
      <c r="CR838" s="62"/>
      <c r="CS838" s="62"/>
      <c r="CT838" s="62"/>
      <c r="CU838" s="62"/>
      <c r="CV838" s="62"/>
      <c r="CW838" s="62"/>
      <c r="CX838" s="62"/>
      <c r="CY838" s="62"/>
      <c r="CZ838" s="62"/>
      <c r="DA838" s="62"/>
      <c r="DB838" s="62"/>
      <c r="DC838" s="62"/>
      <c r="DD838" s="62"/>
      <c r="DE838" s="62"/>
      <c r="DF838" s="62"/>
      <c r="DG838" s="62"/>
      <c r="DH838" s="62"/>
      <c r="DI838" s="62"/>
      <c r="DJ838" s="62"/>
      <c r="DK838" s="62"/>
      <c r="DL838" s="62"/>
      <c r="DM838" s="62"/>
      <c r="DN838" s="62"/>
      <c r="DO838" s="62"/>
      <c r="DP838" s="62"/>
      <c r="DQ838" s="62"/>
      <c r="DR838" s="62"/>
      <c r="DS838" s="62"/>
      <c r="DT838" s="62"/>
      <c r="DU838" s="62"/>
      <c r="DV838" s="62"/>
      <c r="DW838" s="62"/>
      <c r="DX838" s="62"/>
      <c r="DY838" s="62"/>
      <c r="DZ838" s="62"/>
      <c r="EA838" s="62"/>
      <c r="EB838" s="62"/>
      <c r="EC838" s="62"/>
      <c r="ED838" s="62"/>
      <c r="EE838" s="62"/>
      <c r="EF838" s="62"/>
      <c r="EG838" s="62"/>
      <c r="EH838" s="62"/>
      <c r="EI838" s="62"/>
      <c r="EJ838" s="62"/>
      <c r="EK838" s="62">
        <v>0</v>
      </c>
      <c r="EL838" s="62">
        <v>0</v>
      </c>
      <c r="EM838" s="62">
        <v>0</v>
      </c>
      <c r="EN838" s="62">
        <v>0</v>
      </c>
      <c r="EO838" s="62">
        <v>0</v>
      </c>
      <c r="EP838" s="62"/>
      <c r="EQ838" s="62"/>
      <c r="ER838" s="62"/>
      <c r="ES838" s="62"/>
      <c r="ET838" s="62"/>
      <c r="EU838" s="62"/>
      <c r="EV838" s="62"/>
      <c r="EW838" s="62"/>
      <c r="EX838" s="62"/>
      <c r="EY838" s="62"/>
      <c r="EZ838" s="62"/>
      <c r="FA838" s="62"/>
      <c r="FB838" s="62"/>
      <c r="FC838" s="62"/>
      <c r="FD838" s="62"/>
      <c r="FE838" s="62"/>
      <c r="FF838" s="62"/>
      <c r="FG838" s="62"/>
      <c r="FH838" s="62"/>
      <c r="FI838" s="62"/>
      <c r="FJ838" s="62"/>
      <c r="FK838" s="62"/>
      <c r="FL838" s="76"/>
      <c r="FM838" s="76"/>
      <c r="FN838" s="76"/>
      <c r="FO838" s="76"/>
      <c r="FP838" s="76"/>
      <c r="FQ838" s="76"/>
      <c r="FR838" s="76"/>
      <c r="FS838" s="76"/>
      <c r="FT838" s="76"/>
      <c r="FU838" s="76"/>
      <c r="FV838" s="76"/>
      <c r="FW838" s="76"/>
      <c r="FX838" s="76"/>
      <c r="FY838" s="76"/>
      <c r="FZ838" s="76"/>
      <c r="GA838" s="76"/>
      <c r="GB838" s="76"/>
      <c r="GC838" s="62"/>
      <c r="GD838" s="62"/>
      <c r="GE838" s="62"/>
      <c r="GF838" s="62"/>
      <c r="GG838" s="62"/>
      <c r="GH838" s="62"/>
      <c r="GI838" s="62"/>
      <c r="GJ838" s="62"/>
      <c r="GK838" s="62"/>
      <c r="GL838" s="62"/>
      <c r="GM838" s="62"/>
      <c r="GN838" s="62"/>
      <c r="GO838" s="62"/>
      <c r="GP838" s="62"/>
      <c r="GQ838" s="62"/>
      <c r="GR838" s="62"/>
      <c r="GS838" s="62"/>
      <c r="GT838" s="62"/>
      <c r="GU838" s="62"/>
      <c r="GV838" s="62"/>
      <c r="GW838" s="62"/>
      <c r="GX838" s="62"/>
      <c r="GY838" s="62"/>
      <c r="GZ838" s="62"/>
      <c r="HA838" s="62"/>
      <c r="HB838" s="62"/>
      <c r="HC838" s="62"/>
      <c r="HD838" s="62"/>
      <c r="HE838" s="62"/>
      <c r="HF838" s="62"/>
      <c r="HG838" s="62"/>
      <c r="HH838" s="62"/>
      <c r="HI838" s="62"/>
      <c r="HJ838" s="62"/>
      <c r="HK838" s="62"/>
      <c r="HL838" s="62"/>
      <c r="HM838" s="62"/>
      <c r="HN838" s="62"/>
      <c r="HO838" s="62"/>
      <c r="HP838" s="62"/>
      <c r="HQ838" s="62"/>
      <c r="HR838" s="62"/>
    </row>
    <row r="839" spans="45:226">
      <c r="AS839" s="62"/>
      <c r="AT839" s="62"/>
      <c r="AU839" s="62"/>
      <c r="AV839" s="62"/>
      <c r="AW839" s="62"/>
      <c r="AX839" s="62"/>
      <c r="AY839" s="62"/>
      <c r="AZ839" s="62"/>
      <c r="BA839" s="62"/>
      <c r="BB839" s="62"/>
      <c r="BC839" s="62"/>
      <c r="BD839" s="62"/>
      <c r="BE839" s="62"/>
      <c r="BF839" s="62"/>
      <c r="BG839" s="62"/>
      <c r="BH839" s="62"/>
      <c r="BI839" s="62"/>
      <c r="BJ839" s="62"/>
      <c r="BK839" s="62"/>
      <c r="BL839" s="62"/>
      <c r="BM839" s="62"/>
      <c r="BN839" s="62"/>
      <c r="BO839" s="62"/>
      <c r="BP839" s="62"/>
      <c r="BQ839" s="62"/>
      <c r="BR839" s="62"/>
      <c r="BS839" s="62"/>
      <c r="BT839" s="62"/>
      <c r="BU839" s="62"/>
      <c r="BV839" s="62"/>
      <c r="BW839" s="62"/>
      <c r="BX839" s="62"/>
      <c r="BY839" s="62"/>
      <c r="BZ839" s="62"/>
      <c r="CA839" s="62"/>
      <c r="CB839" s="62"/>
      <c r="CC839" s="62"/>
      <c r="CD839" s="62"/>
      <c r="CE839" s="62"/>
      <c r="CF839" s="62"/>
      <c r="CG839" s="62"/>
      <c r="CH839" s="62"/>
      <c r="CI839" s="62"/>
      <c r="CJ839" s="62"/>
      <c r="CK839" s="62"/>
      <c r="CL839" s="62"/>
      <c r="CM839" s="62"/>
      <c r="CN839" s="62"/>
      <c r="CO839" s="62"/>
      <c r="CP839" s="62"/>
      <c r="CQ839" s="62"/>
      <c r="CR839" s="62"/>
      <c r="CS839" s="62"/>
      <c r="CT839" s="62"/>
      <c r="CU839" s="62"/>
      <c r="CV839" s="62"/>
      <c r="CW839" s="62"/>
      <c r="CX839" s="62"/>
      <c r="CY839" s="62"/>
      <c r="CZ839" s="62"/>
      <c r="DA839" s="62"/>
      <c r="DB839" s="62"/>
      <c r="DC839" s="62"/>
      <c r="DD839" s="62"/>
      <c r="DE839" s="62"/>
      <c r="DF839" s="62"/>
      <c r="DG839" s="62"/>
      <c r="DH839" s="62"/>
      <c r="DI839" s="62"/>
      <c r="DJ839" s="62"/>
      <c r="DK839" s="62"/>
      <c r="DL839" s="62"/>
      <c r="DM839" s="62"/>
      <c r="DN839" s="62"/>
      <c r="DO839" s="62"/>
      <c r="DP839" s="62"/>
      <c r="DQ839" s="62"/>
      <c r="DR839" s="62"/>
      <c r="DS839" s="62"/>
      <c r="DT839" s="62"/>
      <c r="DU839" s="62"/>
      <c r="DV839" s="62"/>
      <c r="DW839" s="62"/>
      <c r="DX839" s="62"/>
      <c r="DY839" s="62"/>
      <c r="DZ839" s="62"/>
      <c r="EA839" s="62"/>
      <c r="EB839" s="62"/>
      <c r="EC839" s="62"/>
      <c r="ED839" s="62"/>
      <c r="EE839" s="62"/>
      <c r="EF839" s="62"/>
      <c r="EG839" s="62"/>
      <c r="EH839" s="62"/>
      <c r="EI839" s="62"/>
      <c r="EJ839" s="62"/>
      <c r="EK839" s="62">
        <v>0</v>
      </c>
      <c r="EL839" s="62">
        <v>0</v>
      </c>
      <c r="EM839" s="62">
        <v>0</v>
      </c>
      <c r="EN839" s="62">
        <v>0</v>
      </c>
      <c r="EO839" s="62">
        <v>0</v>
      </c>
      <c r="EP839" s="62"/>
      <c r="EQ839" s="62"/>
      <c r="ER839" s="62"/>
      <c r="ES839" s="62"/>
      <c r="ET839" s="62"/>
      <c r="EU839" s="62"/>
      <c r="EV839" s="62"/>
      <c r="EW839" s="62"/>
      <c r="EX839" s="62"/>
      <c r="EY839" s="62"/>
      <c r="EZ839" s="62"/>
      <c r="FA839" s="62"/>
      <c r="FB839" s="62"/>
      <c r="FC839" s="62"/>
      <c r="FD839" s="62"/>
      <c r="FE839" s="62"/>
      <c r="FF839" s="62"/>
      <c r="FG839" s="62"/>
      <c r="FH839" s="62"/>
      <c r="FI839" s="62"/>
      <c r="FJ839" s="62"/>
      <c r="FK839" s="62"/>
      <c r="FL839" s="76"/>
      <c r="FM839" s="76"/>
      <c r="FN839" s="76"/>
      <c r="FO839" s="76"/>
      <c r="FP839" s="76"/>
      <c r="FQ839" s="76"/>
      <c r="FR839" s="76"/>
      <c r="FS839" s="76"/>
      <c r="FT839" s="76"/>
      <c r="FU839" s="76"/>
      <c r="FV839" s="76"/>
      <c r="FW839" s="76"/>
      <c r="FX839" s="76"/>
      <c r="FY839" s="76"/>
      <c r="FZ839" s="76"/>
      <c r="GA839" s="76"/>
      <c r="GB839" s="76"/>
      <c r="GC839" s="62"/>
      <c r="GD839" s="62"/>
      <c r="GE839" s="62"/>
      <c r="GF839" s="62"/>
      <c r="GG839" s="62"/>
      <c r="GH839" s="62"/>
      <c r="GI839" s="62"/>
      <c r="GJ839" s="62"/>
      <c r="GK839" s="62"/>
      <c r="GL839" s="62"/>
      <c r="GM839" s="62"/>
      <c r="GN839" s="62"/>
      <c r="GO839" s="62"/>
      <c r="GP839" s="62"/>
      <c r="GQ839" s="62"/>
      <c r="GR839" s="62"/>
      <c r="GS839" s="62"/>
      <c r="GT839" s="62"/>
      <c r="GU839" s="62"/>
      <c r="GV839" s="62"/>
      <c r="GW839" s="62"/>
      <c r="GX839" s="62"/>
      <c r="GY839" s="62"/>
      <c r="GZ839" s="62"/>
      <c r="HA839" s="62"/>
      <c r="HB839" s="62"/>
      <c r="HC839" s="62"/>
      <c r="HD839" s="62"/>
      <c r="HE839" s="62"/>
      <c r="HF839" s="62"/>
      <c r="HG839" s="62"/>
      <c r="HH839" s="62"/>
      <c r="HI839" s="62"/>
      <c r="HJ839" s="62"/>
      <c r="HK839" s="62"/>
      <c r="HL839" s="62"/>
      <c r="HM839" s="62"/>
      <c r="HN839" s="62"/>
      <c r="HO839" s="62"/>
      <c r="HP839" s="62"/>
      <c r="HQ839" s="62"/>
      <c r="HR839" s="62"/>
    </row>
    <row r="840" spans="45:226">
      <c r="AS840" s="62"/>
      <c r="AT840" s="62"/>
      <c r="AU840" s="62"/>
      <c r="AV840" s="62"/>
      <c r="AW840" s="62"/>
      <c r="AX840" s="62"/>
      <c r="AY840" s="62"/>
      <c r="AZ840" s="62"/>
      <c r="BA840" s="62"/>
      <c r="BB840" s="62"/>
      <c r="BC840" s="62"/>
      <c r="BD840" s="62"/>
      <c r="BE840" s="62"/>
      <c r="BF840" s="62"/>
      <c r="BG840" s="62"/>
      <c r="BH840" s="62"/>
      <c r="BI840" s="62"/>
      <c r="BJ840" s="62"/>
      <c r="BK840" s="62"/>
      <c r="BL840" s="62"/>
      <c r="BM840" s="62"/>
      <c r="BN840" s="62"/>
      <c r="BO840" s="62"/>
      <c r="BP840" s="62"/>
      <c r="BQ840" s="62"/>
      <c r="BR840" s="62"/>
      <c r="BS840" s="62"/>
      <c r="BT840" s="62"/>
      <c r="BU840" s="62"/>
      <c r="BV840" s="62"/>
      <c r="BW840" s="62"/>
      <c r="BX840" s="62"/>
      <c r="BY840" s="62"/>
      <c r="BZ840" s="62"/>
      <c r="CA840" s="62"/>
      <c r="CB840" s="62"/>
      <c r="CC840" s="62"/>
      <c r="CD840" s="62"/>
      <c r="CE840" s="62"/>
      <c r="CF840" s="62"/>
      <c r="CG840" s="62"/>
      <c r="CH840" s="62"/>
      <c r="CI840" s="62"/>
      <c r="CJ840" s="62"/>
      <c r="CK840" s="62"/>
      <c r="CL840" s="62"/>
      <c r="CM840" s="62"/>
      <c r="CN840" s="62"/>
      <c r="CO840" s="62"/>
      <c r="CP840" s="62"/>
      <c r="CQ840" s="62"/>
      <c r="CR840" s="62"/>
      <c r="CS840" s="62"/>
      <c r="CT840" s="62"/>
      <c r="CU840" s="62"/>
      <c r="CV840" s="62"/>
      <c r="CW840" s="62"/>
      <c r="CX840" s="62"/>
      <c r="CY840" s="62"/>
      <c r="CZ840" s="62"/>
      <c r="DA840" s="62"/>
      <c r="DB840" s="62"/>
      <c r="DC840" s="62"/>
      <c r="DD840" s="62"/>
      <c r="DE840" s="62"/>
      <c r="DF840" s="62"/>
      <c r="DG840" s="62"/>
      <c r="DH840" s="62"/>
      <c r="DI840" s="62"/>
      <c r="DJ840" s="62"/>
      <c r="DK840" s="62"/>
      <c r="DL840" s="62"/>
      <c r="DM840" s="62"/>
      <c r="DN840" s="62"/>
      <c r="DO840" s="62"/>
      <c r="DP840" s="62"/>
      <c r="DQ840" s="62"/>
      <c r="DR840" s="62"/>
      <c r="DS840" s="62"/>
      <c r="DT840" s="62"/>
      <c r="DU840" s="62"/>
      <c r="DV840" s="62"/>
      <c r="DW840" s="62"/>
      <c r="DX840" s="62"/>
      <c r="DY840" s="62"/>
      <c r="DZ840" s="62"/>
      <c r="EA840" s="62"/>
      <c r="EB840" s="62"/>
      <c r="EC840" s="62"/>
      <c r="ED840" s="62"/>
      <c r="EE840" s="62"/>
      <c r="EF840" s="62"/>
      <c r="EG840" s="62"/>
      <c r="EH840" s="62"/>
      <c r="EI840" s="62"/>
      <c r="EJ840" s="62"/>
      <c r="EK840" s="62">
        <v>0</v>
      </c>
      <c r="EL840" s="62">
        <v>0</v>
      </c>
      <c r="EM840" s="62">
        <v>0</v>
      </c>
      <c r="EN840" s="62">
        <v>0</v>
      </c>
      <c r="EO840" s="62">
        <v>0</v>
      </c>
      <c r="EP840" s="62"/>
      <c r="EQ840" s="62"/>
      <c r="ER840" s="62"/>
      <c r="ES840" s="62"/>
      <c r="ET840" s="62"/>
      <c r="EU840" s="62"/>
      <c r="EV840" s="62"/>
      <c r="EW840" s="62"/>
      <c r="EX840" s="62"/>
      <c r="EY840" s="62"/>
      <c r="EZ840" s="62"/>
      <c r="FA840" s="62"/>
      <c r="FB840" s="62"/>
      <c r="FC840" s="62"/>
      <c r="FD840" s="62"/>
      <c r="FE840" s="62"/>
      <c r="FF840" s="62"/>
      <c r="FG840" s="62"/>
      <c r="FH840" s="62"/>
      <c r="FI840" s="62"/>
      <c r="FJ840" s="62"/>
      <c r="FK840" s="62"/>
      <c r="FL840" s="76"/>
      <c r="FM840" s="76"/>
      <c r="FN840" s="76"/>
      <c r="FO840" s="76"/>
      <c r="FP840" s="76"/>
      <c r="FQ840" s="76"/>
      <c r="FR840" s="76"/>
      <c r="FS840" s="76"/>
      <c r="FT840" s="76"/>
      <c r="FU840" s="76"/>
      <c r="FV840" s="76"/>
      <c r="FW840" s="76"/>
      <c r="FX840" s="76"/>
      <c r="FY840" s="76"/>
      <c r="FZ840" s="76"/>
      <c r="GA840" s="76"/>
      <c r="GB840" s="76"/>
      <c r="GC840" s="62"/>
      <c r="GD840" s="62"/>
      <c r="GE840" s="62"/>
      <c r="GF840" s="62"/>
      <c r="GG840" s="62"/>
      <c r="GH840" s="62"/>
      <c r="GI840" s="62"/>
      <c r="GJ840" s="62"/>
      <c r="GK840" s="62"/>
      <c r="GL840" s="62"/>
      <c r="GM840" s="62"/>
      <c r="GN840" s="62"/>
      <c r="GO840" s="62"/>
      <c r="GP840" s="62"/>
      <c r="GQ840" s="62"/>
      <c r="GR840" s="62"/>
      <c r="GS840" s="62"/>
      <c r="GT840" s="62"/>
      <c r="GU840" s="62"/>
      <c r="GV840" s="62"/>
      <c r="GW840" s="62"/>
      <c r="GX840" s="62"/>
      <c r="GY840" s="62"/>
      <c r="GZ840" s="62"/>
      <c r="HA840" s="62"/>
      <c r="HB840" s="62"/>
      <c r="HC840" s="62"/>
      <c r="HD840" s="62"/>
      <c r="HE840" s="62"/>
      <c r="HF840" s="62"/>
      <c r="HG840" s="62"/>
      <c r="HH840" s="62"/>
      <c r="HI840" s="62"/>
      <c r="HJ840" s="62"/>
      <c r="HK840" s="62"/>
      <c r="HL840" s="62"/>
      <c r="HM840" s="62"/>
      <c r="HN840" s="62"/>
      <c r="HO840" s="62"/>
      <c r="HP840" s="62"/>
      <c r="HQ840" s="62"/>
      <c r="HR840" s="62"/>
    </row>
    <row r="841" spans="45:226">
      <c r="AS841" s="62"/>
      <c r="AT841" s="62"/>
      <c r="AU841" s="62"/>
      <c r="AV841" s="62"/>
      <c r="AW841" s="62"/>
      <c r="AX841" s="62"/>
      <c r="AY841" s="62"/>
      <c r="AZ841" s="62"/>
      <c r="BA841" s="62"/>
      <c r="BB841" s="62"/>
      <c r="BC841" s="62"/>
      <c r="BD841" s="62"/>
      <c r="BE841" s="62"/>
      <c r="BF841" s="62"/>
      <c r="BG841" s="62"/>
      <c r="BH841" s="62"/>
      <c r="BI841" s="62"/>
      <c r="BJ841" s="62"/>
      <c r="BK841" s="62"/>
      <c r="BL841" s="62"/>
      <c r="BM841" s="62"/>
      <c r="BN841" s="62"/>
      <c r="BO841" s="62"/>
      <c r="BP841" s="62"/>
      <c r="BQ841" s="62"/>
      <c r="BR841" s="62"/>
      <c r="BS841" s="62"/>
      <c r="BT841" s="62"/>
      <c r="BU841" s="62"/>
      <c r="BV841" s="62"/>
      <c r="BW841" s="62"/>
      <c r="BX841" s="62"/>
      <c r="BY841" s="62"/>
      <c r="BZ841" s="62"/>
      <c r="CA841" s="62"/>
      <c r="CB841" s="62"/>
      <c r="CC841" s="62"/>
      <c r="CD841" s="62"/>
      <c r="CE841" s="62"/>
      <c r="CF841" s="62"/>
      <c r="CG841" s="62"/>
      <c r="CH841" s="62"/>
      <c r="CI841" s="62"/>
      <c r="CJ841" s="62"/>
      <c r="CK841" s="62"/>
      <c r="CL841" s="62"/>
      <c r="CM841" s="62"/>
      <c r="CN841" s="62"/>
      <c r="CO841" s="62"/>
      <c r="CP841" s="62"/>
      <c r="CQ841" s="62"/>
      <c r="CR841" s="62"/>
      <c r="CS841" s="62"/>
      <c r="CT841" s="62"/>
      <c r="CU841" s="62"/>
      <c r="CV841" s="62"/>
      <c r="CW841" s="62"/>
      <c r="CX841" s="62"/>
      <c r="CY841" s="62"/>
      <c r="CZ841" s="62"/>
      <c r="DA841" s="62"/>
      <c r="DB841" s="62"/>
      <c r="DC841" s="62"/>
      <c r="DD841" s="62"/>
      <c r="DE841" s="62"/>
      <c r="DF841" s="62"/>
      <c r="DG841" s="62"/>
      <c r="DH841" s="62"/>
      <c r="DI841" s="62"/>
      <c r="DJ841" s="62"/>
      <c r="DK841" s="62"/>
      <c r="DL841" s="62"/>
      <c r="DM841" s="62"/>
      <c r="DN841" s="62"/>
      <c r="DO841" s="62"/>
      <c r="DP841" s="62"/>
      <c r="DQ841" s="62"/>
      <c r="DR841" s="62"/>
      <c r="DS841" s="62"/>
      <c r="DT841" s="62"/>
      <c r="DU841" s="62"/>
      <c r="DV841" s="62"/>
      <c r="DW841" s="62"/>
      <c r="DX841" s="62"/>
      <c r="DY841" s="62"/>
      <c r="DZ841" s="62"/>
      <c r="EA841" s="62"/>
      <c r="EB841" s="62"/>
      <c r="EC841" s="62"/>
      <c r="ED841" s="62"/>
      <c r="EE841" s="62"/>
      <c r="EF841" s="62"/>
      <c r="EG841" s="62"/>
      <c r="EH841" s="62"/>
      <c r="EI841" s="62"/>
      <c r="EJ841" s="62"/>
      <c r="EK841" s="62">
        <v>0</v>
      </c>
      <c r="EL841" s="62">
        <v>0</v>
      </c>
      <c r="EM841" s="62">
        <v>0</v>
      </c>
      <c r="EN841" s="62">
        <v>0</v>
      </c>
      <c r="EO841" s="62">
        <v>0</v>
      </c>
      <c r="EP841" s="62"/>
      <c r="EQ841" s="62"/>
      <c r="ER841" s="62"/>
      <c r="ES841" s="62"/>
      <c r="ET841" s="62"/>
      <c r="EU841" s="62"/>
      <c r="EV841" s="62"/>
      <c r="EW841" s="62"/>
      <c r="EX841" s="62"/>
      <c r="EY841" s="62"/>
      <c r="EZ841" s="62"/>
      <c r="FA841" s="62"/>
      <c r="FB841" s="62"/>
      <c r="FC841" s="62"/>
      <c r="FD841" s="62"/>
      <c r="FE841" s="62"/>
      <c r="FF841" s="62"/>
      <c r="FG841" s="62"/>
      <c r="FH841" s="62"/>
      <c r="FI841" s="62"/>
      <c r="FJ841" s="62"/>
      <c r="FK841" s="62"/>
      <c r="FL841" s="76"/>
      <c r="FM841" s="76"/>
      <c r="FN841" s="76"/>
      <c r="FO841" s="76"/>
      <c r="FP841" s="76"/>
      <c r="FQ841" s="76"/>
      <c r="FR841" s="76"/>
      <c r="FS841" s="76"/>
      <c r="FT841" s="76"/>
      <c r="FU841" s="76"/>
      <c r="FV841" s="76"/>
      <c r="FW841" s="76"/>
      <c r="FX841" s="76"/>
      <c r="FY841" s="76"/>
      <c r="FZ841" s="76"/>
      <c r="GA841" s="76"/>
      <c r="GB841" s="76"/>
      <c r="GC841" s="62"/>
      <c r="GD841" s="62"/>
      <c r="GE841" s="62"/>
      <c r="GF841" s="62"/>
      <c r="GG841" s="62"/>
      <c r="GH841" s="62"/>
      <c r="GI841" s="62"/>
      <c r="GJ841" s="62"/>
      <c r="GK841" s="62"/>
      <c r="GL841" s="62"/>
      <c r="GM841" s="62"/>
      <c r="GN841" s="62"/>
      <c r="GO841" s="62"/>
      <c r="GP841" s="62"/>
      <c r="GQ841" s="62"/>
      <c r="GR841" s="62"/>
      <c r="GS841" s="62"/>
      <c r="GT841" s="62"/>
      <c r="GU841" s="62"/>
      <c r="GV841" s="62"/>
      <c r="GW841" s="62"/>
      <c r="GX841" s="62"/>
      <c r="GY841" s="62"/>
      <c r="GZ841" s="62"/>
      <c r="HA841" s="62"/>
      <c r="HB841" s="62"/>
      <c r="HC841" s="62"/>
      <c r="HD841" s="62"/>
      <c r="HE841" s="62"/>
      <c r="HF841" s="62"/>
      <c r="HG841" s="62"/>
      <c r="HH841" s="62"/>
      <c r="HI841" s="62"/>
      <c r="HJ841" s="62"/>
      <c r="HK841" s="62"/>
      <c r="HL841" s="62"/>
      <c r="HM841" s="62"/>
      <c r="HN841" s="62"/>
      <c r="HO841" s="62"/>
      <c r="HP841" s="62"/>
      <c r="HQ841" s="62"/>
      <c r="HR841" s="62"/>
    </row>
    <row r="842" spans="45:226">
      <c r="AS842" s="62"/>
      <c r="AT842" s="62"/>
      <c r="AU842" s="62"/>
      <c r="AV842" s="62"/>
      <c r="AW842" s="62"/>
      <c r="AX842" s="62"/>
      <c r="AY842" s="62"/>
      <c r="AZ842" s="62"/>
      <c r="BA842" s="62"/>
      <c r="BB842" s="62"/>
      <c r="BC842" s="62"/>
      <c r="BD842" s="62"/>
      <c r="BE842" s="62"/>
      <c r="BF842" s="62"/>
      <c r="BG842" s="62"/>
      <c r="BH842" s="62"/>
      <c r="BI842" s="62"/>
      <c r="BJ842" s="62"/>
      <c r="BK842" s="62"/>
      <c r="BL842" s="62"/>
      <c r="BM842" s="62"/>
      <c r="BN842" s="62"/>
      <c r="BO842" s="62"/>
      <c r="BP842" s="62"/>
      <c r="BQ842" s="62"/>
      <c r="BR842" s="62"/>
      <c r="BS842" s="62"/>
      <c r="BT842" s="62"/>
      <c r="BU842" s="62"/>
      <c r="BV842" s="62"/>
      <c r="BW842" s="62"/>
      <c r="BX842" s="62"/>
      <c r="BY842" s="62"/>
      <c r="BZ842" s="62"/>
      <c r="CA842" s="62"/>
      <c r="CB842" s="62"/>
      <c r="CC842" s="62"/>
      <c r="CD842" s="62"/>
      <c r="CE842" s="62"/>
      <c r="CF842" s="62"/>
      <c r="CG842" s="62"/>
      <c r="CH842" s="62"/>
      <c r="CI842" s="62"/>
      <c r="CJ842" s="62"/>
      <c r="CK842" s="62"/>
      <c r="CL842" s="62"/>
      <c r="CM842" s="62"/>
      <c r="CN842" s="62"/>
      <c r="CO842" s="62"/>
      <c r="CP842" s="62"/>
      <c r="CQ842" s="62"/>
      <c r="CR842" s="62"/>
      <c r="CS842" s="62"/>
      <c r="CT842" s="62"/>
      <c r="CU842" s="62"/>
      <c r="CV842" s="62"/>
      <c r="CW842" s="62"/>
      <c r="CX842" s="62"/>
      <c r="CY842" s="62"/>
      <c r="CZ842" s="62"/>
      <c r="DA842" s="62"/>
      <c r="DB842" s="62"/>
      <c r="DC842" s="62"/>
      <c r="DD842" s="62"/>
      <c r="DE842" s="62"/>
      <c r="DF842" s="62"/>
      <c r="DG842" s="62"/>
      <c r="DH842" s="62"/>
      <c r="DI842" s="62"/>
      <c r="DJ842" s="62"/>
      <c r="DK842" s="62"/>
      <c r="DL842" s="62"/>
      <c r="DM842" s="62"/>
      <c r="DN842" s="62"/>
      <c r="DO842" s="62"/>
      <c r="DP842" s="62"/>
      <c r="DQ842" s="62"/>
      <c r="DR842" s="62"/>
      <c r="DS842" s="62"/>
      <c r="DT842" s="62"/>
      <c r="DU842" s="62"/>
      <c r="DV842" s="62"/>
      <c r="DW842" s="62"/>
      <c r="DX842" s="62"/>
      <c r="DY842" s="62"/>
      <c r="DZ842" s="62"/>
      <c r="EA842" s="62"/>
      <c r="EB842" s="62"/>
      <c r="EC842" s="62"/>
      <c r="ED842" s="62"/>
      <c r="EE842" s="62"/>
      <c r="EF842" s="62"/>
      <c r="EG842" s="62"/>
      <c r="EH842" s="62"/>
      <c r="EI842" s="62"/>
      <c r="EJ842" s="62"/>
      <c r="EK842" s="62">
        <v>0</v>
      </c>
      <c r="EL842" s="62">
        <v>0</v>
      </c>
      <c r="EM842" s="62">
        <v>0</v>
      </c>
      <c r="EN842" s="62">
        <v>0</v>
      </c>
      <c r="EO842" s="62">
        <v>0</v>
      </c>
      <c r="EP842" s="62"/>
      <c r="EQ842" s="62"/>
      <c r="ER842" s="62"/>
      <c r="ES842" s="62"/>
      <c r="ET842" s="62"/>
      <c r="EU842" s="62"/>
      <c r="EV842" s="62"/>
      <c r="EW842" s="62"/>
      <c r="EX842" s="62"/>
      <c r="EY842" s="62"/>
      <c r="EZ842" s="62"/>
      <c r="FA842" s="62"/>
      <c r="FB842" s="62"/>
      <c r="FC842" s="62"/>
      <c r="FD842" s="62"/>
      <c r="FE842" s="62"/>
      <c r="FF842" s="62"/>
      <c r="FG842" s="62"/>
      <c r="FH842" s="62"/>
      <c r="FI842" s="62"/>
      <c r="FJ842" s="62"/>
      <c r="FK842" s="62"/>
      <c r="FL842" s="76"/>
      <c r="FM842" s="76"/>
      <c r="FN842" s="76"/>
      <c r="FO842" s="76"/>
      <c r="FP842" s="76"/>
      <c r="FQ842" s="76"/>
      <c r="FR842" s="76"/>
      <c r="FS842" s="76"/>
      <c r="FT842" s="76"/>
      <c r="FU842" s="76"/>
      <c r="FV842" s="76"/>
      <c r="FW842" s="76"/>
      <c r="FX842" s="76"/>
      <c r="FY842" s="76"/>
      <c r="FZ842" s="76"/>
      <c r="GA842" s="76"/>
      <c r="GB842" s="76"/>
      <c r="GC842" s="62"/>
      <c r="GD842" s="62"/>
      <c r="GE842" s="62"/>
      <c r="GF842" s="62"/>
      <c r="GG842" s="62"/>
      <c r="GH842" s="62"/>
      <c r="GI842" s="62"/>
      <c r="GJ842" s="62"/>
      <c r="GK842" s="62"/>
      <c r="GL842" s="62"/>
      <c r="GM842" s="62"/>
      <c r="GN842" s="62"/>
      <c r="GO842" s="62"/>
      <c r="GP842" s="62"/>
      <c r="GQ842" s="62"/>
      <c r="GR842" s="62"/>
      <c r="GS842" s="62"/>
      <c r="GT842" s="62"/>
      <c r="GU842" s="62"/>
      <c r="GV842" s="62"/>
      <c r="GW842" s="62"/>
      <c r="GX842" s="62"/>
      <c r="GY842" s="62"/>
      <c r="GZ842" s="62"/>
      <c r="HA842" s="62"/>
      <c r="HB842" s="62"/>
      <c r="HC842" s="62"/>
      <c r="HD842" s="62"/>
      <c r="HE842" s="62"/>
      <c r="HF842" s="62"/>
      <c r="HG842" s="62"/>
      <c r="HH842" s="62"/>
      <c r="HI842" s="62"/>
      <c r="HJ842" s="62"/>
      <c r="HK842" s="62"/>
      <c r="HL842" s="62"/>
      <c r="HM842" s="62"/>
      <c r="HN842" s="62"/>
      <c r="HO842" s="62"/>
      <c r="HP842" s="62"/>
      <c r="HQ842" s="62"/>
      <c r="HR842" s="62"/>
    </row>
    <row r="843" spans="45:226">
      <c r="AS843" s="62"/>
      <c r="AT843" s="62"/>
      <c r="AU843" s="62"/>
      <c r="AV843" s="62"/>
      <c r="AW843" s="62"/>
      <c r="AX843" s="62"/>
      <c r="AY843" s="62"/>
      <c r="AZ843" s="62"/>
      <c r="BA843" s="62"/>
      <c r="BB843" s="62"/>
      <c r="BC843" s="62"/>
      <c r="BD843" s="62"/>
      <c r="BE843" s="62"/>
      <c r="BF843" s="62"/>
      <c r="BG843" s="62"/>
      <c r="BH843" s="62"/>
      <c r="BI843" s="62"/>
      <c r="BJ843" s="62"/>
      <c r="BK843" s="62"/>
      <c r="BL843" s="62"/>
      <c r="BM843" s="62"/>
      <c r="BN843" s="62"/>
      <c r="BO843" s="62"/>
      <c r="BP843" s="62"/>
      <c r="BQ843" s="62"/>
      <c r="BR843" s="62"/>
      <c r="BS843" s="62"/>
      <c r="BT843" s="62"/>
      <c r="BU843" s="62"/>
      <c r="BV843" s="62"/>
      <c r="BW843" s="62"/>
      <c r="BX843" s="62"/>
      <c r="BY843" s="62"/>
      <c r="BZ843" s="62"/>
      <c r="CA843" s="62"/>
      <c r="CB843" s="62"/>
      <c r="CC843" s="62"/>
      <c r="CD843" s="62"/>
      <c r="CE843" s="62"/>
      <c r="CF843" s="62"/>
      <c r="CG843" s="62"/>
      <c r="CH843" s="62"/>
      <c r="CI843" s="62"/>
      <c r="CJ843" s="62"/>
      <c r="CK843" s="62"/>
      <c r="CL843" s="62"/>
      <c r="CM843" s="62"/>
      <c r="CN843" s="62"/>
      <c r="CO843" s="62"/>
      <c r="CP843" s="62"/>
      <c r="CQ843" s="62"/>
      <c r="CR843" s="62"/>
      <c r="CS843" s="62"/>
      <c r="CT843" s="62"/>
      <c r="CU843" s="62"/>
      <c r="CV843" s="62"/>
      <c r="CW843" s="62"/>
      <c r="CX843" s="62"/>
      <c r="CY843" s="62"/>
      <c r="CZ843" s="62"/>
      <c r="DA843" s="62"/>
      <c r="DB843" s="62"/>
      <c r="DC843" s="62"/>
      <c r="DD843" s="62"/>
      <c r="DE843" s="62"/>
      <c r="DF843" s="62"/>
      <c r="DG843" s="62"/>
      <c r="DH843" s="62"/>
      <c r="DI843" s="62"/>
      <c r="DJ843" s="62"/>
      <c r="DK843" s="62"/>
      <c r="DL843" s="62"/>
      <c r="DM843" s="62"/>
      <c r="DN843" s="62"/>
      <c r="DO843" s="62"/>
      <c r="DP843" s="62"/>
      <c r="DQ843" s="62"/>
      <c r="DR843" s="62"/>
      <c r="DS843" s="62"/>
      <c r="DT843" s="62"/>
      <c r="DU843" s="62"/>
      <c r="DV843" s="62"/>
      <c r="DW843" s="62"/>
      <c r="DX843" s="62"/>
      <c r="DY843" s="62"/>
      <c r="DZ843" s="62"/>
      <c r="EA843" s="62"/>
      <c r="EB843" s="62"/>
      <c r="EC843" s="62"/>
      <c r="ED843" s="62"/>
      <c r="EE843" s="62"/>
      <c r="EF843" s="62"/>
      <c r="EG843" s="62"/>
      <c r="EH843" s="62"/>
      <c r="EI843" s="62"/>
      <c r="EJ843" s="62"/>
      <c r="EK843" s="62">
        <v>0</v>
      </c>
      <c r="EL843" s="62">
        <v>0</v>
      </c>
      <c r="EM843" s="62">
        <v>0</v>
      </c>
      <c r="EN843" s="62">
        <v>0</v>
      </c>
      <c r="EO843" s="62">
        <v>0</v>
      </c>
      <c r="EP843" s="62"/>
      <c r="EQ843" s="62"/>
      <c r="ER843" s="62"/>
      <c r="ES843" s="62"/>
      <c r="ET843" s="62"/>
      <c r="EU843" s="62"/>
      <c r="EV843" s="62"/>
      <c r="EW843" s="62"/>
      <c r="EX843" s="62"/>
      <c r="EY843" s="62"/>
      <c r="EZ843" s="62"/>
      <c r="FA843" s="62"/>
      <c r="FB843" s="62"/>
      <c r="FC843" s="62"/>
      <c r="FD843" s="62"/>
      <c r="FE843" s="62"/>
      <c r="FF843" s="62"/>
      <c r="FG843" s="62"/>
      <c r="FH843" s="62"/>
      <c r="FI843" s="62"/>
      <c r="FJ843" s="62"/>
      <c r="FK843" s="62"/>
      <c r="FL843" s="76"/>
      <c r="FM843" s="76"/>
      <c r="FN843" s="76"/>
      <c r="FO843" s="76"/>
      <c r="FP843" s="76"/>
      <c r="FQ843" s="76"/>
      <c r="FR843" s="76"/>
      <c r="FS843" s="76"/>
      <c r="FT843" s="76"/>
      <c r="FU843" s="76"/>
      <c r="FV843" s="76"/>
      <c r="FW843" s="76"/>
      <c r="FX843" s="76"/>
      <c r="FY843" s="76"/>
      <c r="FZ843" s="76"/>
      <c r="GA843" s="76"/>
      <c r="GB843" s="76"/>
      <c r="GC843" s="62"/>
      <c r="GD843" s="62"/>
      <c r="GE843" s="62"/>
      <c r="GF843" s="62"/>
      <c r="GG843" s="62"/>
      <c r="GH843" s="62"/>
      <c r="GI843" s="62"/>
      <c r="GJ843" s="62"/>
      <c r="GK843" s="62"/>
      <c r="GL843" s="62"/>
      <c r="GM843" s="62"/>
      <c r="GN843" s="62"/>
      <c r="GO843" s="62"/>
      <c r="GP843" s="62"/>
      <c r="GQ843" s="62"/>
      <c r="GR843" s="62"/>
      <c r="GS843" s="62"/>
      <c r="GT843" s="62"/>
      <c r="GU843" s="62"/>
      <c r="GV843" s="62"/>
      <c r="GW843" s="62"/>
      <c r="GX843" s="62"/>
      <c r="GY843" s="62"/>
      <c r="GZ843" s="62"/>
      <c r="HA843" s="62"/>
      <c r="HB843" s="62"/>
      <c r="HC843" s="62"/>
      <c r="HD843" s="62"/>
      <c r="HE843" s="62"/>
      <c r="HF843" s="62"/>
      <c r="HG843" s="62"/>
      <c r="HH843" s="62"/>
      <c r="HI843" s="62"/>
      <c r="HJ843" s="62"/>
      <c r="HK843" s="62"/>
      <c r="HL843" s="62"/>
      <c r="HM843" s="62"/>
      <c r="HN843" s="62"/>
      <c r="HO843" s="62"/>
      <c r="HP843" s="62"/>
      <c r="HQ843" s="62"/>
      <c r="HR843" s="62"/>
    </row>
    <row r="844" spans="45:226">
      <c r="AS844" s="62"/>
      <c r="AT844" s="62"/>
      <c r="AU844" s="62"/>
      <c r="AV844" s="62"/>
      <c r="AW844" s="62"/>
      <c r="AX844" s="62"/>
      <c r="AY844" s="62"/>
      <c r="AZ844" s="62"/>
      <c r="BA844" s="62"/>
      <c r="BB844" s="62"/>
      <c r="BC844" s="62"/>
      <c r="BD844" s="62"/>
      <c r="BE844" s="62"/>
      <c r="BF844" s="62"/>
      <c r="BG844" s="62"/>
      <c r="BH844" s="62"/>
      <c r="BI844" s="62"/>
      <c r="BJ844" s="62"/>
      <c r="BK844" s="62"/>
      <c r="BL844" s="62"/>
      <c r="BM844" s="62"/>
      <c r="BN844" s="62"/>
      <c r="BO844" s="62"/>
      <c r="BP844" s="62"/>
      <c r="BQ844" s="62"/>
      <c r="BR844" s="62"/>
      <c r="BS844" s="62"/>
      <c r="BT844" s="62"/>
      <c r="BU844" s="62"/>
      <c r="BV844" s="62"/>
      <c r="BW844" s="62"/>
      <c r="BX844" s="62"/>
      <c r="BY844" s="62"/>
      <c r="BZ844" s="62"/>
      <c r="CA844" s="62"/>
      <c r="CB844" s="62"/>
      <c r="CC844" s="62"/>
      <c r="CD844" s="62"/>
      <c r="CE844" s="62"/>
      <c r="CF844" s="62"/>
      <c r="CG844" s="62"/>
      <c r="CH844" s="62"/>
      <c r="CI844" s="62"/>
      <c r="CJ844" s="62"/>
      <c r="CK844" s="62"/>
      <c r="CL844" s="62"/>
      <c r="CM844" s="62"/>
      <c r="CN844" s="62"/>
      <c r="CO844" s="62"/>
      <c r="CP844" s="62"/>
      <c r="CQ844" s="62"/>
      <c r="CR844" s="62"/>
      <c r="CS844" s="62"/>
      <c r="CT844" s="62"/>
      <c r="CU844" s="62"/>
      <c r="CV844" s="62"/>
      <c r="CW844" s="62"/>
      <c r="CX844" s="62"/>
      <c r="CY844" s="62"/>
      <c r="CZ844" s="62"/>
      <c r="DA844" s="62"/>
      <c r="DB844" s="62"/>
      <c r="DC844" s="62"/>
      <c r="DD844" s="62"/>
      <c r="DE844" s="62"/>
      <c r="DF844" s="62"/>
      <c r="DG844" s="62"/>
      <c r="DH844" s="62"/>
      <c r="DI844" s="62"/>
      <c r="DJ844" s="62"/>
      <c r="DK844" s="62"/>
      <c r="DL844" s="62"/>
      <c r="DM844" s="62"/>
      <c r="DN844" s="62"/>
      <c r="DO844" s="62"/>
      <c r="DP844" s="62"/>
      <c r="DQ844" s="62"/>
      <c r="DR844" s="62"/>
      <c r="DS844" s="62"/>
      <c r="DT844" s="62"/>
      <c r="DU844" s="62"/>
      <c r="DV844" s="62"/>
      <c r="DW844" s="62"/>
      <c r="DX844" s="62"/>
      <c r="DY844" s="62"/>
      <c r="DZ844" s="62"/>
      <c r="EA844" s="62"/>
      <c r="EB844" s="62"/>
      <c r="EC844" s="62"/>
      <c r="ED844" s="62"/>
      <c r="EE844" s="62"/>
      <c r="EF844" s="62"/>
      <c r="EG844" s="62"/>
      <c r="EH844" s="62"/>
      <c r="EI844" s="62"/>
      <c r="EJ844" s="62"/>
      <c r="EK844" s="62">
        <v>0</v>
      </c>
      <c r="EL844" s="62">
        <v>0</v>
      </c>
      <c r="EM844" s="62">
        <v>0</v>
      </c>
      <c r="EN844" s="62">
        <v>0</v>
      </c>
      <c r="EO844" s="62">
        <v>0</v>
      </c>
      <c r="EP844" s="62"/>
      <c r="EQ844" s="62"/>
      <c r="ER844" s="62"/>
      <c r="ES844" s="62"/>
      <c r="ET844" s="62"/>
      <c r="EU844" s="62"/>
      <c r="EV844" s="62"/>
      <c r="EW844" s="62"/>
      <c r="EX844" s="62"/>
      <c r="EY844" s="62"/>
      <c r="EZ844" s="62"/>
      <c r="FA844" s="62"/>
      <c r="FB844" s="62"/>
      <c r="FC844" s="62"/>
      <c r="FD844" s="62"/>
      <c r="FE844" s="62"/>
      <c r="FF844" s="62"/>
      <c r="FG844" s="62"/>
      <c r="FH844" s="62"/>
      <c r="FI844" s="62"/>
      <c r="FJ844" s="62"/>
      <c r="FK844" s="62"/>
      <c r="FL844" s="76"/>
      <c r="FM844" s="76"/>
      <c r="FN844" s="76"/>
      <c r="FO844" s="76"/>
      <c r="FP844" s="76"/>
      <c r="FQ844" s="76"/>
      <c r="FR844" s="76"/>
      <c r="FS844" s="76"/>
      <c r="FT844" s="76"/>
      <c r="FU844" s="76"/>
      <c r="FV844" s="76"/>
      <c r="FW844" s="76"/>
      <c r="FX844" s="76"/>
      <c r="FY844" s="76"/>
      <c r="FZ844" s="76"/>
      <c r="GA844" s="76"/>
      <c r="GB844" s="76"/>
      <c r="GC844" s="62"/>
      <c r="GD844" s="62"/>
      <c r="GE844" s="62"/>
      <c r="GF844" s="62"/>
      <c r="GG844" s="62"/>
      <c r="GH844" s="62"/>
      <c r="GI844" s="62"/>
      <c r="GJ844" s="62"/>
      <c r="GK844" s="62"/>
      <c r="GL844" s="62"/>
      <c r="GM844" s="62"/>
      <c r="GN844" s="62"/>
      <c r="GO844" s="62"/>
      <c r="GP844" s="62"/>
      <c r="GQ844" s="62"/>
      <c r="GR844" s="62"/>
      <c r="GS844" s="62"/>
      <c r="GT844" s="62"/>
      <c r="GU844" s="62"/>
      <c r="GV844" s="62"/>
      <c r="GW844" s="62"/>
      <c r="GX844" s="62"/>
      <c r="GY844" s="62"/>
      <c r="GZ844" s="62"/>
      <c r="HA844" s="62"/>
      <c r="HB844" s="62"/>
      <c r="HC844" s="62"/>
      <c r="HD844" s="62"/>
      <c r="HE844" s="62"/>
      <c r="HF844" s="62"/>
      <c r="HG844" s="62"/>
      <c r="HH844" s="62"/>
      <c r="HI844" s="62"/>
      <c r="HJ844" s="62"/>
      <c r="HK844" s="62"/>
      <c r="HL844" s="62"/>
      <c r="HM844" s="62"/>
      <c r="HN844" s="62"/>
      <c r="HO844" s="62"/>
      <c r="HP844" s="62"/>
      <c r="HQ844" s="62"/>
      <c r="HR844" s="62"/>
    </row>
    <row r="845" spans="45:226">
      <c r="AS845" s="62"/>
      <c r="AT845" s="62"/>
      <c r="AU845" s="62"/>
      <c r="AV845" s="62"/>
      <c r="AW845" s="62"/>
      <c r="AX845" s="62"/>
      <c r="AY845" s="62"/>
      <c r="AZ845" s="62"/>
      <c r="BA845" s="62"/>
      <c r="BB845" s="62"/>
      <c r="BC845" s="62"/>
      <c r="BD845" s="62"/>
      <c r="BE845" s="62"/>
      <c r="BF845" s="62"/>
      <c r="BG845" s="62"/>
      <c r="BH845" s="62"/>
      <c r="BI845" s="62"/>
      <c r="BJ845" s="62"/>
      <c r="BK845" s="62"/>
      <c r="BL845" s="62"/>
      <c r="BM845" s="62"/>
      <c r="BN845" s="62"/>
      <c r="BO845" s="62"/>
      <c r="BP845" s="62"/>
      <c r="BQ845" s="62"/>
      <c r="BR845" s="62"/>
      <c r="BS845" s="62"/>
      <c r="BT845" s="62"/>
      <c r="BU845" s="62"/>
      <c r="BV845" s="62"/>
      <c r="BW845" s="62"/>
      <c r="BX845" s="62"/>
      <c r="BY845" s="62"/>
      <c r="BZ845" s="62"/>
      <c r="CA845" s="62"/>
      <c r="CB845" s="62"/>
      <c r="CC845" s="62"/>
      <c r="CD845" s="62"/>
      <c r="CE845" s="62"/>
      <c r="CF845" s="62"/>
      <c r="CG845" s="62"/>
      <c r="CH845" s="62"/>
      <c r="CI845" s="62"/>
      <c r="CJ845" s="62"/>
      <c r="CK845" s="62"/>
      <c r="CL845" s="62"/>
      <c r="CM845" s="62"/>
      <c r="CN845" s="62"/>
      <c r="CO845" s="62"/>
      <c r="CP845" s="62"/>
      <c r="CQ845" s="62"/>
      <c r="CR845" s="62"/>
      <c r="CS845" s="62"/>
      <c r="CT845" s="62"/>
      <c r="CU845" s="62"/>
      <c r="CV845" s="62"/>
      <c r="CW845" s="62"/>
      <c r="CX845" s="62"/>
      <c r="CY845" s="62"/>
      <c r="CZ845" s="62"/>
      <c r="DA845" s="62"/>
      <c r="DB845" s="62"/>
      <c r="DC845" s="62"/>
      <c r="DD845" s="62"/>
      <c r="DE845" s="62"/>
      <c r="DF845" s="62"/>
      <c r="DG845" s="62"/>
      <c r="DH845" s="62"/>
      <c r="DI845" s="62"/>
      <c r="DJ845" s="62"/>
      <c r="DK845" s="62"/>
      <c r="DL845" s="62"/>
      <c r="DM845" s="62"/>
      <c r="DN845" s="62"/>
      <c r="DO845" s="62"/>
      <c r="DP845" s="62"/>
      <c r="DQ845" s="62"/>
      <c r="DR845" s="62"/>
      <c r="DS845" s="62"/>
      <c r="DT845" s="62"/>
      <c r="DU845" s="62"/>
      <c r="DV845" s="62"/>
      <c r="DW845" s="62"/>
      <c r="DX845" s="62"/>
      <c r="DY845" s="62"/>
      <c r="DZ845" s="62"/>
      <c r="EA845" s="62"/>
      <c r="EB845" s="62"/>
      <c r="EC845" s="62"/>
      <c r="ED845" s="62"/>
      <c r="EE845" s="62"/>
      <c r="EF845" s="62"/>
      <c r="EG845" s="62"/>
      <c r="EH845" s="62"/>
      <c r="EI845" s="62"/>
      <c r="EJ845" s="62"/>
      <c r="EK845" s="62">
        <v>0</v>
      </c>
      <c r="EL845" s="62">
        <v>0</v>
      </c>
      <c r="EM845" s="62">
        <v>0</v>
      </c>
      <c r="EN845" s="62">
        <v>0</v>
      </c>
      <c r="EO845" s="62">
        <v>0</v>
      </c>
      <c r="EP845" s="62"/>
      <c r="EQ845" s="62"/>
      <c r="ER845" s="62"/>
      <c r="ES845" s="62"/>
      <c r="ET845" s="62"/>
      <c r="EU845" s="62"/>
      <c r="EV845" s="62"/>
      <c r="EW845" s="62"/>
      <c r="EX845" s="62"/>
      <c r="EY845" s="62"/>
      <c r="EZ845" s="62"/>
      <c r="FA845" s="62"/>
      <c r="FB845" s="62"/>
      <c r="FC845" s="62"/>
      <c r="FD845" s="62"/>
      <c r="FE845" s="62"/>
      <c r="FF845" s="62"/>
      <c r="FG845" s="62"/>
      <c r="FH845" s="62"/>
      <c r="FI845" s="62"/>
      <c r="FJ845" s="62"/>
      <c r="FK845" s="62"/>
      <c r="FL845" s="76"/>
      <c r="FM845" s="76"/>
      <c r="FN845" s="76"/>
      <c r="FO845" s="76"/>
      <c r="FP845" s="76"/>
      <c r="FQ845" s="76"/>
      <c r="FR845" s="76"/>
      <c r="FS845" s="76"/>
      <c r="FT845" s="76"/>
      <c r="FU845" s="76"/>
      <c r="FV845" s="76"/>
      <c r="FW845" s="76"/>
      <c r="FX845" s="76"/>
      <c r="FY845" s="76"/>
      <c r="FZ845" s="76"/>
      <c r="GA845" s="76"/>
      <c r="GB845" s="76"/>
      <c r="GC845" s="62"/>
      <c r="GD845" s="62"/>
      <c r="GE845" s="62"/>
      <c r="GF845" s="62"/>
      <c r="GG845" s="62"/>
      <c r="GH845" s="62"/>
      <c r="GI845" s="62"/>
      <c r="GJ845" s="62"/>
      <c r="GK845" s="62"/>
      <c r="GL845" s="62"/>
      <c r="GM845" s="62"/>
      <c r="GN845" s="62"/>
      <c r="GO845" s="62"/>
      <c r="GP845" s="62"/>
      <c r="GQ845" s="62"/>
      <c r="GR845" s="62"/>
      <c r="GS845" s="62"/>
      <c r="GT845" s="62"/>
      <c r="GU845" s="62"/>
      <c r="GV845" s="62"/>
      <c r="GW845" s="62"/>
      <c r="GX845" s="62"/>
      <c r="GY845" s="62"/>
      <c r="GZ845" s="62"/>
      <c r="HA845" s="62"/>
      <c r="HB845" s="62"/>
      <c r="HC845" s="62"/>
      <c r="HD845" s="62"/>
      <c r="HE845" s="62"/>
      <c r="HF845" s="62"/>
      <c r="HG845" s="62"/>
      <c r="HH845" s="62"/>
      <c r="HI845" s="62"/>
      <c r="HJ845" s="62"/>
      <c r="HK845" s="62"/>
      <c r="HL845" s="62"/>
      <c r="HM845" s="62"/>
      <c r="HN845" s="62"/>
      <c r="HO845" s="62"/>
      <c r="HP845" s="62"/>
      <c r="HQ845" s="62"/>
      <c r="HR845" s="62"/>
    </row>
    <row r="846" spans="45:226">
      <c r="AS846" s="62"/>
      <c r="AT846" s="62"/>
      <c r="AU846" s="62"/>
      <c r="AV846" s="62"/>
      <c r="AW846" s="62"/>
      <c r="AX846" s="62"/>
      <c r="AY846" s="62"/>
      <c r="AZ846" s="62"/>
      <c r="BA846" s="62"/>
      <c r="BB846" s="62"/>
      <c r="BC846" s="62"/>
      <c r="BD846" s="62"/>
      <c r="BE846" s="62"/>
      <c r="BF846" s="62"/>
      <c r="BG846" s="62"/>
      <c r="BH846" s="62"/>
      <c r="BI846" s="62"/>
      <c r="BJ846" s="62"/>
      <c r="BK846" s="62"/>
      <c r="BL846" s="62"/>
      <c r="BM846" s="62"/>
      <c r="BN846" s="62"/>
      <c r="BO846" s="62"/>
      <c r="BP846" s="62"/>
      <c r="BQ846" s="62"/>
      <c r="BR846" s="62"/>
      <c r="BS846" s="62"/>
      <c r="BT846" s="62"/>
      <c r="BU846" s="62"/>
      <c r="BV846" s="62"/>
      <c r="BW846" s="62"/>
      <c r="BX846" s="62"/>
      <c r="BY846" s="62"/>
      <c r="BZ846" s="62"/>
      <c r="CA846" s="62"/>
      <c r="CB846" s="62"/>
      <c r="CC846" s="62"/>
      <c r="CD846" s="62"/>
      <c r="CE846" s="62"/>
      <c r="CF846" s="62"/>
      <c r="CG846" s="62"/>
      <c r="CH846" s="62"/>
      <c r="CI846" s="62"/>
      <c r="CJ846" s="62"/>
      <c r="CK846" s="62"/>
      <c r="CL846" s="62"/>
      <c r="CM846" s="62"/>
      <c r="CN846" s="62"/>
      <c r="CO846" s="62"/>
      <c r="CP846" s="62"/>
      <c r="CQ846" s="62"/>
      <c r="CR846" s="62"/>
      <c r="CS846" s="62"/>
      <c r="CT846" s="62"/>
      <c r="CU846" s="62"/>
      <c r="CV846" s="62"/>
      <c r="CW846" s="62"/>
      <c r="CX846" s="62"/>
      <c r="CY846" s="62"/>
      <c r="CZ846" s="62"/>
      <c r="DA846" s="62"/>
      <c r="DB846" s="62"/>
      <c r="DC846" s="62"/>
      <c r="DD846" s="62"/>
      <c r="DE846" s="62"/>
      <c r="DF846" s="62"/>
      <c r="DG846" s="62"/>
      <c r="DH846" s="62"/>
      <c r="DI846" s="62"/>
      <c r="DJ846" s="62"/>
      <c r="DK846" s="62"/>
      <c r="DL846" s="62"/>
      <c r="DM846" s="62"/>
      <c r="DN846" s="62"/>
      <c r="DO846" s="62"/>
      <c r="DP846" s="62"/>
      <c r="DQ846" s="62"/>
      <c r="DR846" s="62"/>
      <c r="DS846" s="62"/>
      <c r="DT846" s="62"/>
      <c r="DU846" s="62"/>
      <c r="DV846" s="62"/>
      <c r="DW846" s="62"/>
      <c r="DX846" s="62"/>
      <c r="DY846" s="62"/>
      <c r="DZ846" s="62"/>
      <c r="EA846" s="62"/>
      <c r="EB846" s="62"/>
      <c r="EC846" s="62"/>
      <c r="ED846" s="62"/>
      <c r="EE846" s="62"/>
      <c r="EF846" s="62"/>
      <c r="EG846" s="62"/>
      <c r="EH846" s="62"/>
      <c r="EI846" s="62"/>
      <c r="EJ846" s="62"/>
      <c r="EK846" s="62">
        <v>0</v>
      </c>
      <c r="EL846" s="62">
        <v>0</v>
      </c>
      <c r="EM846" s="62">
        <v>0</v>
      </c>
      <c r="EN846" s="62">
        <v>0</v>
      </c>
      <c r="EO846" s="62">
        <v>0</v>
      </c>
      <c r="EP846" s="62"/>
      <c r="EQ846" s="62"/>
      <c r="ER846" s="62"/>
      <c r="ES846" s="62"/>
      <c r="ET846" s="62"/>
      <c r="EU846" s="62"/>
      <c r="EV846" s="62"/>
      <c r="EW846" s="62"/>
      <c r="EX846" s="62"/>
      <c r="EY846" s="62"/>
      <c r="EZ846" s="62"/>
      <c r="FA846" s="62"/>
      <c r="FB846" s="62"/>
      <c r="FC846" s="62"/>
      <c r="FD846" s="62"/>
      <c r="FE846" s="62"/>
      <c r="FF846" s="62"/>
      <c r="FG846" s="62"/>
      <c r="FH846" s="62"/>
      <c r="FI846" s="62"/>
      <c r="FJ846" s="62"/>
      <c r="FK846" s="62"/>
      <c r="FL846" s="76"/>
      <c r="FM846" s="76"/>
      <c r="FN846" s="76"/>
      <c r="FO846" s="76"/>
      <c r="FP846" s="76"/>
      <c r="FQ846" s="76"/>
      <c r="FR846" s="76"/>
      <c r="FS846" s="76"/>
      <c r="FT846" s="76"/>
      <c r="FU846" s="76"/>
      <c r="FV846" s="76"/>
      <c r="FW846" s="76"/>
      <c r="FX846" s="76"/>
      <c r="FY846" s="76"/>
      <c r="FZ846" s="76"/>
      <c r="GA846" s="76"/>
      <c r="GB846" s="76"/>
      <c r="GC846" s="62"/>
      <c r="GD846" s="62"/>
      <c r="GE846" s="62"/>
      <c r="GF846" s="62"/>
      <c r="GG846" s="62"/>
      <c r="GH846" s="62"/>
      <c r="GI846" s="62"/>
      <c r="GJ846" s="62"/>
      <c r="GK846" s="62"/>
      <c r="GL846" s="62"/>
      <c r="GM846" s="62"/>
      <c r="GN846" s="62"/>
      <c r="GO846" s="62"/>
      <c r="GP846" s="62"/>
      <c r="GQ846" s="62"/>
      <c r="GR846" s="62"/>
      <c r="GS846" s="62"/>
      <c r="GT846" s="62"/>
      <c r="GU846" s="62"/>
      <c r="GV846" s="62"/>
      <c r="GW846" s="62"/>
      <c r="GX846" s="62"/>
      <c r="GY846" s="62"/>
      <c r="GZ846" s="62"/>
      <c r="HA846" s="62"/>
      <c r="HB846" s="62"/>
      <c r="HC846" s="62"/>
      <c r="HD846" s="62"/>
      <c r="HE846" s="62"/>
      <c r="HF846" s="62"/>
      <c r="HG846" s="62"/>
      <c r="HH846" s="62"/>
      <c r="HI846" s="62"/>
      <c r="HJ846" s="62"/>
      <c r="HK846" s="62"/>
      <c r="HL846" s="62"/>
      <c r="HM846" s="62"/>
      <c r="HN846" s="62"/>
      <c r="HO846" s="62"/>
      <c r="HP846" s="62"/>
      <c r="HQ846" s="62"/>
      <c r="HR846" s="62"/>
    </row>
    <row r="847" spans="45:226">
      <c r="AS847" s="62"/>
      <c r="AT847" s="62"/>
      <c r="AU847" s="62"/>
      <c r="AV847" s="62"/>
      <c r="AW847" s="62"/>
      <c r="AX847" s="62"/>
      <c r="AY847" s="62"/>
      <c r="AZ847" s="62"/>
      <c r="BA847" s="62"/>
      <c r="BB847" s="62"/>
      <c r="BC847" s="62"/>
      <c r="BD847" s="62"/>
      <c r="BE847" s="62"/>
      <c r="BF847" s="62"/>
      <c r="BG847" s="62"/>
      <c r="BH847" s="62"/>
      <c r="BI847" s="62"/>
      <c r="BJ847" s="62"/>
      <c r="BK847" s="62"/>
      <c r="BL847" s="62"/>
      <c r="BM847" s="62"/>
      <c r="BN847" s="62"/>
      <c r="BO847" s="62"/>
      <c r="BP847" s="62"/>
      <c r="BQ847" s="62"/>
      <c r="BR847" s="62"/>
      <c r="BS847" s="62"/>
      <c r="BT847" s="62"/>
      <c r="BU847" s="62"/>
      <c r="BV847" s="62"/>
      <c r="BW847" s="62"/>
      <c r="BX847" s="62"/>
      <c r="BY847" s="62"/>
      <c r="BZ847" s="62"/>
      <c r="CA847" s="62"/>
      <c r="CB847" s="62"/>
      <c r="CC847" s="62"/>
      <c r="CD847" s="62"/>
      <c r="CE847" s="62"/>
      <c r="CF847" s="62"/>
      <c r="CG847" s="62"/>
      <c r="CH847" s="62"/>
      <c r="CI847" s="62"/>
      <c r="CJ847" s="62"/>
      <c r="CK847" s="62"/>
      <c r="CL847" s="62"/>
      <c r="CM847" s="62"/>
      <c r="CN847" s="62"/>
      <c r="CO847" s="62"/>
      <c r="CP847" s="62"/>
      <c r="CQ847" s="62"/>
      <c r="CR847" s="62"/>
      <c r="CS847" s="62"/>
      <c r="CT847" s="62"/>
      <c r="CU847" s="62"/>
      <c r="CV847" s="62"/>
      <c r="CW847" s="62"/>
      <c r="CX847" s="62"/>
      <c r="CY847" s="62"/>
      <c r="CZ847" s="62"/>
      <c r="DA847" s="62"/>
      <c r="DB847" s="62"/>
      <c r="DC847" s="62"/>
      <c r="DD847" s="62"/>
      <c r="DE847" s="62"/>
      <c r="DF847" s="62"/>
      <c r="DG847" s="62"/>
      <c r="DH847" s="62"/>
      <c r="DI847" s="62"/>
      <c r="DJ847" s="62"/>
      <c r="DK847" s="62"/>
      <c r="DL847" s="62"/>
      <c r="DM847" s="62"/>
      <c r="DN847" s="62"/>
      <c r="DO847" s="62"/>
      <c r="DP847" s="62"/>
      <c r="DQ847" s="62"/>
      <c r="DR847" s="62"/>
      <c r="DS847" s="62"/>
      <c r="DT847" s="62"/>
      <c r="DU847" s="62"/>
      <c r="DV847" s="62"/>
      <c r="DW847" s="62"/>
      <c r="DX847" s="62"/>
      <c r="DY847" s="62"/>
      <c r="DZ847" s="62"/>
      <c r="EA847" s="62"/>
      <c r="EB847" s="62"/>
      <c r="EC847" s="62"/>
      <c r="ED847" s="62"/>
      <c r="EE847" s="62"/>
      <c r="EF847" s="62"/>
      <c r="EG847" s="62"/>
      <c r="EH847" s="62"/>
      <c r="EI847" s="62"/>
      <c r="EJ847" s="62"/>
      <c r="EK847" s="62">
        <v>0</v>
      </c>
      <c r="EL847" s="62">
        <v>0</v>
      </c>
      <c r="EM847" s="62">
        <v>0</v>
      </c>
      <c r="EN847" s="62">
        <v>0</v>
      </c>
      <c r="EO847" s="62">
        <v>0</v>
      </c>
      <c r="EP847" s="62"/>
      <c r="EQ847" s="62"/>
      <c r="ER847" s="62"/>
      <c r="ES847" s="62"/>
      <c r="ET847" s="62"/>
      <c r="EU847" s="62"/>
      <c r="EV847" s="62"/>
      <c r="EW847" s="62"/>
      <c r="EX847" s="62"/>
      <c r="EY847" s="62"/>
      <c r="EZ847" s="62"/>
      <c r="FA847" s="62"/>
      <c r="FB847" s="62"/>
      <c r="FC847" s="62"/>
      <c r="FD847" s="62"/>
      <c r="FE847" s="62"/>
      <c r="FF847" s="62"/>
      <c r="FG847" s="62"/>
      <c r="FH847" s="62"/>
      <c r="FI847" s="62"/>
      <c r="FJ847" s="62"/>
      <c r="FK847" s="62"/>
      <c r="FL847" s="76"/>
      <c r="FM847" s="76"/>
      <c r="FN847" s="76"/>
      <c r="FO847" s="76"/>
      <c r="FP847" s="76"/>
      <c r="FQ847" s="76"/>
      <c r="FR847" s="76"/>
      <c r="FS847" s="76"/>
      <c r="FT847" s="76"/>
      <c r="FU847" s="76"/>
      <c r="FV847" s="76"/>
      <c r="FW847" s="76"/>
      <c r="FX847" s="76"/>
      <c r="FY847" s="76"/>
      <c r="FZ847" s="76"/>
      <c r="GA847" s="76"/>
      <c r="GB847" s="76"/>
      <c r="GC847" s="62"/>
      <c r="GD847" s="62"/>
      <c r="GE847" s="62"/>
      <c r="GF847" s="62"/>
      <c r="GG847" s="62"/>
      <c r="GH847" s="62"/>
      <c r="GI847" s="62"/>
      <c r="GJ847" s="62"/>
      <c r="GK847" s="62"/>
      <c r="GL847" s="62"/>
      <c r="GM847" s="62"/>
      <c r="GN847" s="62"/>
      <c r="GO847" s="62"/>
      <c r="GP847" s="62"/>
      <c r="GQ847" s="62"/>
      <c r="GR847" s="62"/>
      <c r="GS847" s="62"/>
      <c r="GT847" s="62"/>
      <c r="GU847" s="62"/>
      <c r="GV847" s="62"/>
      <c r="GW847" s="62"/>
      <c r="GX847" s="62"/>
      <c r="GY847" s="62"/>
      <c r="GZ847" s="62"/>
      <c r="HA847" s="62"/>
      <c r="HB847" s="62"/>
      <c r="HC847" s="62"/>
      <c r="HD847" s="62"/>
      <c r="HE847" s="62"/>
      <c r="HF847" s="62"/>
      <c r="HG847" s="62"/>
      <c r="HH847" s="62"/>
      <c r="HI847" s="62"/>
      <c r="HJ847" s="62"/>
      <c r="HK847" s="62"/>
      <c r="HL847" s="62"/>
      <c r="HM847" s="62"/>
      <c r="HN847" s="62"/>
      <c r="HO847" s="62"/>
      <c r="HP847" s="62"/>
      <c r="HQ847" s="62"/>
      <c r="HR847" s="62"/>
    </row>
    <row r="848" spans="45:226">
      <c r="AS848" s="62"/>
      <c r="AT848" s="62"/>
      <c r="AU848" s="62"/>
      <c r="AV848" s="62"/>
      <c r="AW848" s="62"/>
      <c r="AX848" s="62"/>
      <c r="AY848" s="62"/>
      <c r="AZ848" s="62"/>
      <c r="BA848" s="62"/>
      <c r="BB848" s="62"/>
      <c r="BC848" s="62"/>
      <c r="BD848" s="62"/>
      <c r="BE848" s="62"/>
      <c r="BF848" s="62"/>
      <c r="BG848" s="62"/>
      <c r="BH848" s="62"/>
      <c r="BI848" s="62"/>
      <c r="BJ848" s="62"/>
      <c r="BK848" s="62"/>
      <c r="BL848" s="62"/>
      <c r="BM848" s="62"/>
      <c r="BN848" s="62"/>
      <c r="BO848" s="62"/>
      <c r="BP848" s="62"/>
      <c r="BQ848" s="62"/>
      <c r="BR848" s="62"/>
      <c r="BS848" s="62"/>
      <c r="BT848" s="62"/>
      <c r="BU848" s="62"/>
      <c r="BV848" s="62"/>
      <c r="BW848" s="62"/>
      <c r="BX848" s="62"/>
      <c r="BY848" s="62"/>
      <c r="BZ848" s="62"/>
      <c r="CA848" s="62"/>
      <c r="CB848" s="62"/>
      <c r="CC848" s="62"/>
      <c r="CD848" s="62"/>
      <c r="CE848" s="62"/>
      <c r="CF848" s="62"/>
      <c r="CG848" s="62"/>
      <c r="CH848" s="62"/>
      <c r="CI848" s="62"/>
      <c r="CJ848" s="62"/>
      <c r="CK848" s="62"/>
      <c r="CL848" s="62"/>
      <c r="CM848" s="62"/>
      <c r="CN848" s="62"/>
      <c r="CO848" s="62"/>
      <c r="CP848" s="62"/>
      <c r="CQ848" s="62"/>
      <c r="CR848" s="62"/>
      <c r="CS848" s="62"/>
      <c r="CT848" s="62"/>
      <c r="CU848" s="62"/>
      <c r="CV848" s="62"/>
      <c r="CW848" s="62"/>
      <c r="CX848" s="62"/>
      <c r="CY848" s="62"/>
      <c r="CZ848" s="62"/>
      <c r="DA848" s="62"/>
      <c r="DB848" s="62"/>
      <c r="DC848" s="62"/>
      <c r="DD848" s="62"/>
      <c r="DE848" s="62"/>
      <c r="DF848" s="62"/>
      <c r="DG848" s="62"/>
      <c r="DH848" s="62"/>
      <c r="DI848" s="62"/>
      <c r="DJ848" s="62"/>
      <c r="DK848" s="62"/>
      <c r="DL848" s="62"/>
      <c r="DM848" s="62"/>
      <c r="DN848" s="62"/>
      <c r="DO848" s="62"/>
      <c r="DP848" s="62"/>
      <c r="DQ848" s="62"/>
      <c r="DR848" s="62"/>
      <c r="DS848" s="62"/>
      <c r="DT848" s="62"/>
      <c r="DU848" s="62"/>
      <c r="DV848" s="62"/>
      <c r="DW848" s="62"/>
      <c r="DX848" s="62"/>
      <c r="DY848" s="62"/>
      <c r="DZ848" s="62"/>
      <c r="EA848" s="62"/>
      <c r="EB848" s="62"/>
      <c r="EC848" s="62"/>
      <c r="ED848" s="62"/>
      <c r="EE848" s="62"/>
      <c r="EF848" s="62"/>
      <c r="EG848" s="62"/>
      <c r="EH848" s="62"/>
      <c r="EI848" s="62"/>
      <c r="EJ848" s="62"/>
      <c r="EK848" s="62">
        <v>0</v>
      </c>
      <c r="EL848" s="62">
        <v>0</v>
      </c>
      <c r="EM848" s="62">
        <v>0</v>
      </c>
      <c r="EN848" s="62">
        <v>0</v>
      </c>
      <c r="EO848" s="62">
        <v>0</v>
      </c>
      <c r="EP848" s="62"/>
      <c r="EQ848" s="62"/>
      <c r="ER848" s="62"/>
      <c r="ES848" s="62"/>
      <c r="ET848" s="62"/>
      <c r="EU848" s="62"/>
      <c r="EV848" s="62"/>
      <c r="EW848" s="62"/>
      <c r="EX848" s="62"/>
      <c r="EY848" s="62"/>
      <c r="EZ848" s="62"/>
      <c r="FA848" s="62"/>
      <c r="FB848" s="62"/>
      <c r="FC848" s="62"/>
      <c r="FD848" s="62"/>
      <c r="FE848" s="62"/>
      <c r="FF848" s="62"/>
      <c r="FG848" s="62"/>
      <c r="FH848" s="62"/>
      <c r="FI848" s="62"/>
      <c r="FJ848" s="62"/>
      <c r="FK848" s="62"/>
      <c r="FL848" s="76"/>
      <c r="FM848" s="76"/>
      <c r="FN848" s="76"/>
      <c r="FO848" s="76"/>
      <c r="FP848" s="76"/>
      <c r="FQ848" s="76"/>
      <c r="FR848" s="76"/>
      <c r="FS848" s="76"/>
      <c r="FT848" s="76"/>
      <c r="FU848" s="76"/>
      <c r="FV848" s="76"/>
      <c r="FW848" s="76"/>
      <c r="FX848" s="76"/>
      <c r="FY848" s="76"/>
      <c r="FZ848" s="76"/>
      <c r="GA848" s="76"/>
      <c r="GB848" s="76"/>
      <c r="GC848" s="62"/>
      <c r="GD848" s="62"/>
      <c r="GE848" s="62"/>
      <c r="GF848" s="62"/>
      <c r="GG848" s="62"/>
      <c r="GH848" s="62"/>
      <c r="GI848" s="62"/>
      <c r="GJ848" s="62"/>
      <c r="GK848" s="62"/>
      <c r="GL848" s="62"/>
      <c r="GM848" s="62"/>
      <c r="GN848" s="62"/>
      <c r="GO848" s="62"/>
      <c r="GP848" s="62"/>
      <c r="GQ848" s="62"/>
      <c r="GR848" s="62"/>
      <c r="GS848" s="62"/>
      <c r="GT848" s="62"/>
      <c r="GU848" s="62"/>
      <c r="GV848" s="62"/>
      <c r="GW848" s="62"/>
      <c r="GX848" s="62"/>
      <c r="GY848" s="62"/>
      <c r="GZ848" s="62"/>
      <c r="HA848" s="62"/>
      <c r="HB848" s="62"/>
      <c r="HC848" s="62"/>
      <c r="HD848" s="62"/>
      <c r="HE848" s="62"/>
      <c r="HF848" s="62"/>
      <c r="HG848" s="62"/>
      <c r="HH848" s="62"/>
      <c r="HI848" s="62"/>
      <c r="HJ848" s="62"/>
      <c r="HK848" s="62"/>
      <c r="HL848" s="62"/>
      <c r="HM848" s="62"/>
      <c r="HN848" s="62"/>
      <c r="HO848" s="62"/>
      <c r="HP848" s="62"/>
      <c r="HQ848" s="62"/>
      <c r="HR848" s="62"/>
    </row>
    <row r="849" spans="45:226">
      <c r="AS849" s="62"/>
      <c r="AT849" s="62"/>
      <c r="AU849" s="62"/>
      <c r="AV849" s="62"/>
      <c r="AW849" s="62"/>
      <c r="AX849" s="62"/>
      <c r="AY849" s="62"/>
      <c r="AZ849" s="62"/>
      <c r="BA849" s="62"/>
      <c r="BB849" s="62"/>
      <c r="BC849" s="62"/>
      <c r="BD849" s="62"/>
      <c r="BE849" s="62"/>
      <c r="BF849" s="62"/>
      <c r="BG849" s="62"/>
      <c r="BH849" s="62"/>
      <c r="BI849" s="62"/>
      <c r="BJ849" s="62"/>
      <c r="BK849" s="62"/>
      <c r="BL849" s="62"/>
      <c r="BM849" s="62"/>
      <c r="BN849" s="62"/>
      <c r="BO849" s="62"/>
      <c r="BP849" s="62"/>
      <c r="BQ849" s="62"/>
      <c r="BR849" s="62"/>
      <c r="BS849" s="62"/>
      <c r="BT849" s="62"/>
      <c r="BU849" s="62"/>
      <c r="BV849" s="62"/>
      <c r="BW849" s="62"/>
      <c r="BX849" s="62"/>
      <c r="BY849" s="62"/>
      <c r="BZ849" s="62"/>
      <c r="CA849" s="62"/>
      <c r="CB849" s="62"/>
      <c r="CC849" s="62"/>
      <c r="CD849" s="62"/>
      <c r="CE849" s="62"/>
      <c r="CF849" s="62"/>
      <c r="CG849" s="62"/>
      <c r="CH849" s="62"/>
      <c r="CI849" s="62"/>
      <c r="CJ849" s="62"/>
      <c r="CK849" s="62"/>
      <c r="CL849" s="62"/>
      <c r="CM849" s="62"/>
      <c r="CN849" s="62"/>
      <c r="CO849" s="62"/>
      <c r="CP849" s="62"/>
      <c r="CQ849" s="62"/>
      <c r="CR849" s="62"/>
      <c r="CS849" s="62"/>
      <c r="CT849" s="62"/>
      <c r="CU849" s="62"/>
      <c r="CV849" s="62"/>
      <c r="CW849" s="62"/>
      <c r="CX849" s="62"/>
      <c r="CY849" s="62"/>
      <c r="CZ849" s="62"/>
      <c r="DA849" s="62"/>
      <c r="DB849" s="62"/>
      <c r="DC849" s="62"/>
      <c r="DD849" s="62"/>
      <c r="DE849" s="62"/>
      <c r="DF849" s="62"/>
      <c r="DG849" s="62"/>
      <c r="DH849" s="62"/>
      <c r="DI849" s="62"/>
      <c r="DJ849" s="62"/>
      <c r="DK849" s="62"/>
      <c r="DL849" s="62"/>
      <c r="DM849" s="62"/>
      <c r="DN849" s="62"/>
      <c r="DO849" s="62"/>
      <c r="DP849" s="62"/>
      <c r="DQ849" s="62"/>
      <c r="DR849" s="62"/>
      <c r="DS849" s="62"/>
      <c r="DT849" s="62"/>
      <c r="DU849" s="62"/>
      <c r="DV849" s="62"/>
      <c r="DW849" s="62"/>
      <c r="DX849" s="62"/>
      <c r="DY849" s="62"/>
      <c r="DZ849" s="62"/>
      <c r="EA849" s="62"/>
      <c r="EB849" s="62"/>
      <c r="EC849" s="62"/>
      <c r="ED849" s="62"/>
      <c r="EE849" s="62"/>
      <c r="EF849" s="62"/>
      <c r="EG849" s="62"/>
      <c r="EH849" s="62"/>
      <c r="EI849" s="62"/>
      <c r="EJ849" s="62"/>
      <c r="EK849" s="62">
        <v>0</v>
      </c>
      <c r="EL849" s="62">
        <v>0</v>
      </c>
      <c r="EM849" s="62">
        <v>0</v>
      </c>
      <c r="EN849" s="62">
        <v>0</v>
      </c>
      <c r="EO849" s="62">
        <v>0</v>
      </c>
      <c r="EP849" s="62"/>
      <c r="EQ849" s="62"/>
      <c r="ER849" s="62"/>
      <c r="ES849" s="62"/>
      <c r="ET849" s="62"/>
      <c r="EU849" s="62"/>
      <c r="EV849" s="62"/>
      <c r="EW849" s="62"/>
      <c r="EX849" s="62"/>
      <c r="EY849" s="62"/>
      <c r="EZ849" s="62"/>
      <c r="FA849" s="62"/>
      <c r="FB849" s="62"/>
      <c r="FC849" s="62"/>
      <c r="FD849" s="62"/>
      <c r="FE849" s="62"/>
      <c r="FF849" s="62"/>
      <c r="FG849" s="62"/>
      <c r="FH849" s="62"/>
      <c r="FI849" s="62"/>
      <c r="FJ849" s="62"/>
      <c r="FK849" s="62"/>
      <c r="FL849" s="76"/>
      <c r="FM849" s="76"/>
      <c r="FN849" s="76"/>
      <c r="FO849" s="76"/>
      <c r="FP849" s="76"/>
      <c r="FQ849" s="76"/>
      <c r="FR849" s="76"/>
      <c r="FS849" s="76"/>
      <c r="FT849" s="76"/>
      <c r="FU849" s="76"/>
      <c r="FV849" s="76"/>
      <c r="FW849" s="76"/>
      <c r="FX849" s="76"/>
      <c r="FY849" s="76"/>
      <c r="FZ849" s="76"/>
      <c r="GA849" s="76"/>
      <c r="GB849" s="76"/>
      <c r="GC849" s="62"/>
      <c r="GD849" s="62"/>
      <c r="GE849" s="62"/>
      <c r="GF849" s="62"/>
      <c r="GG849" s="62"/>
      <c r="GH849" s="62"/>
      <c r="GI849" s="62"/>
      <c r="GJ849" s="62"/>
      <c r="GK849" s="62"/>
      <c r="GL849" s="62"/>
      <c r="GM849" s="62"/>
      <c r="GN849" s="62"/>
      <c r="GO849" s="62"/>
      <c r="GP849" s="62"/>
      <c r="GQ849" s="62"/>
      <c r="GR849" s="62"/>
      <c r="GS849" s="62"/>
      <c r="GT849" s="62"/>
      <c r="GU849" s="62"/>
      <c r="GV849" s="62"/>
      <c r="GW849" s="62"/>
      <c r="GX849" s="62"/>
      <c r="GY849" s="62"/>
      <c r="GZ849" s="62"/>
      <c r="HA849" s="62"/>
      <c r="HB849" s="62"/>
      <c r="HC849" s="62"/>
      <c r="HD849" s="62"/>
      <c r="HE849" s="62"/>
      <c r="HF849" s="62"/>
      <c r="HG849" s="62"/>
      <c r="HH849" s="62"/>
      <c r="HI849" s="62"/>
      <c r="HJ849" s="62"/>
      <c r="HK849" s="62"/>
      <c r="HL849" s="62"/>
      <c r="HM849" s="62"/>
      <c r="HN849" s="62"/>
      <c r="HO849" s="62"/>
      <c r="HP849" s="62"/>
      <c r="HQ849" s="62"/>
      <c r="HR849" s="62"/>
    </row>
    <row r="850" spans="45:226">
      <c r="AS850" s="62"/>
      <c r="AT850" s="62"/>
      <c r="AU850" s="62"/>
      <c r="AV850" s="62"/>
      <c r="AW850" s="62"/>
      <c r="AX850" s="62"/>
      <c r="AY850" s="62"/>
      <c r="AZ850" s="62"/>
      <c r="BA850" s="62"/>
      <c r="BB850" s="62"/>
      <c r="BC850" s="62"/>
      <c r="BD850" s="62"/>
      <c r="BE850" s="62"/>
      <c r="BF850" s="62"/>
      <c r="BG850" s="62"/>
      <c r="BH850" s="62"/>
      <c r="BI850" s="62"/>
      <c r="BJ850" s="62"/>
      <c r="BK850" s="62"/>
      <c r="BL850" s="62"/>
      <c r="BM850" s="62"/>
      <c r="BN850" s="62"/>
      <c r="BO850" s="62"/>
      <c r="BP850" s="62"/>
      <c r="BQ850" s="62"/>
      <c r="BR850" s="62"/>
      <c r="BS850" s="62"/>
      <c r="BT850" s="62"/>
      <c r="BU850" s="62"/>
      <c r="BV850" s="62"/>
      <c r="BW850" s="62"/>
      <c r="BX850" s="62"/>
      <c r="BY850" s="62"/>
      <c r="BZ850" s="62"/>
      <c r="CA850" s="62"/>
      <c r="CB850" s="62"/>
      <c r="CC850" s="62"/>
      <c r="CD850" s="62"/>
      <c r="CE850" s="62"/>
      <c r="CF850" s="62"/>
      <c r="CG850" s="62"/>
      <c r="CH850" s="62"/>
      <c r="CI850" s="62"/>
      <c r="CJ850" s="62"/>
      <c r="CK850" s="62"/>
      <c r="CL850" s="62"/>
      <c r="CM850" s="62"/>
      <c r="CN850" s="62"/>
      <c r="CO850" s="62"/>
      <c r="CP850" s="62"/>
      <c r="CQ850" s="62"/>
      <c r="CR850" s="62"/>
      <c r="CS850" s="62"/>
      <c r="CT850" s="62"/>
      <c r="CU850" s="62"/>
      <c r="CV850" s="62"/>
      <c r="CW850" s="62"/>
      <c r="CX850" s="62"/>
      <c r="CY850" s="62"/>
      <c r="CZ850" s="62"/>
      <c r="DA850" s="62"/>
      <c r="DB850" s="62"/>
      <c r="DC850" s="62"/>
      <c r="DD850" s="62"/>
      <c r="DE850" s="62"/>
      <c r="DF850" s="62"/>
      <c r="DG850" s="62"/>
      <c r="DH850" s="62"/>
      <c r="DI850" s="62"/>
      <c r="DJ850" s="62"/>
      <c r="DK850" s="62"/>
      <c r="DL850" s="62"/>
      <c r="DM850" s="62"/>
      <c r="DN850" s="62"/>
      <c r="DO850" s="62"/>
      <c r="DP850" s="62"/>
      <c r="DQ850" s="62"/>
      <c r="DR850" s="62"/>
      <c r="DS850" s="62"/>
      <c r="DT850" s="62"/>
      <c r="DU850" s="62"/>
      <c r="DV850" s="62"/>
      <c r="DW850" s="62"/>
      <c r="DX850" s="62"/>
      <c r="DY850" s="62"/>
      <c r="DZ850" s="62"/>
      <c r="EA850" s="62"/>
      <c r="EB850" s="62"/>
      <c r="EC850" s="62"/>
      <c r="ED850" s="62"/>
      <c r="EE850" s="62"/>
      <c r="EF850" s="62"/>
      <c r="EG850" s="62"/>
      <c r="EH850" s="62"/>
      <c r="EI850" s="62"/>
      <c r="EJ850" s="62"/>
      <c r="EK850" s="62">
        <v>0</v>
      </c>
      <c r="EL850" s="62">
        <v>0</v>
      </c>
      <c r="EM850" s="62">
        <v>0</v>
      </c>
      <c r="EN850" s="62">
        <v>0</v>
      </c>
      <c r="EO850" s="62">
        <v>0</v>
      </c>
      <c r="EP850" s="62"/>
      <c r="EQ850" s="62"/>
      <c r="ER850" s="62"/>
      <c r="ES850" s="62"/>
      <c r="ET850" s="62"/>
      <c r="EU850" s="62"/>
      <c r="EV850" s="62"/>
      <c r="EW850" s="62"/>
      <c r="EX850" s="62"/>
      <c r="EY850" s="62"/>
      <c r="EZ850" s="62"/>
      <c r="FA850" s="62"/>
      <c r="FB850" s="62"/>
      <c r="FC850" s="62"/>
      <c r="FD850" s="62"/>
      <c r="FE850" s="62"/>
      <c r="FF850" s="62"/>
      <c r="FG850" s="62"/>
      <c r="FH850" s="62"/>
      <c r="FI850" s="62"/>
      <c r="FJ850" s="62"/>
      <c r="FK850" s="62"/>
      <c r="FL850" s="76"/>
      <c r="FM850" s="76"/>
      <c r="FN850" s="76"/>
      <c r="FO850" s="76"/>
      <c r="FP850" s="76"/>
      <c r="FQ850" s="76"/>
      <c r="FR850" s="76"/>
      <c r="FS850" s="76"/>
      <c r="FT850" s="76"/>
      <c r="FU850" s="76"/>
      <c r="FV850" s="76"/>
      <c r="FW850" s="76"/>
      <c r="FX850" s="76"/>
      <c r="FY850" s="76"/>
      <c r="FZ850" s="76"/>
      <c r="GA850" s="76"/>
      <c r="GB850" s="76"/>
      <c r="GC850" s="62"/>
      <c r="GD850" s="62"/>
      <c r="GE850" s="62"/>
      <c r="GF850" s="62"/>
      <c r="GG850" s="62"/>
      <c r="GH850" s="62"/>
      <c r="GI850" s="62"/>
      <c r="GJ850" s="62"/>
      <c r="GK850" s="62"/>
      <c r="GL850" s="62"/>
      <c r="GM850" s="62"/>
      <c r="GN850" s="62"/>
      <c r="GO850" s="62"/>
      <c r="GP850" s="62"/>
      <c r="GQ850" s="62"/>
      <c r="GR850" s="62"/>
      <c r="GS850" s="62"/>
      <c r="GT850" s="62"/>
      <c r="GU850" s="62"/>
      <c r="GV850" s="62"/>
      <c r="GW850" s="62"/>
      <c r="GX850" s="62"/>
      <c r="GY850" s="62"/>
      <c r="GZ850" s="62"/>
      <c r="HA850" s="62"/>
      <c r="HB850" s="62"/>
      <c r="HC850" s="62"/>
      <c r="HD850" s="62"/>
      <c r="HE850" s="62"/>
      <c r="HF850" s="62"/>
      <c r="HG850" s="62"/>
      <c r="HH850" s="62"/>
      <c r="HI850" s="62"/>
      <c r="HJ850" s="62"/>
      <c r="HK850" s="62"/>
      <c r="HL850" s="62"/>
      <c r="HM850" s="62"/>
      <c r="HN850" s="62"/>
      <c r="HO850" s="62"/>
      <c r="HP850" s="62"/>
      <c r="HQ850" s="62"/>
      <c r="HR850" s="62"/>
    </row>
    <row r="851" spans="45:226">
      <c r="AS851" s="62"/>
      <c r="AT851" s="62"/>
      <c r="AU851" s="62"/>
      <c r="AV851" s="62"/>
      <c r="AW851" s="62"/>
      <c r="AX851" s="62"/>
      <c r="AY851" s="62"/>
      <c r="AZ851" s="62"/>
      <c r="BA851" s="62"/>
      <c r="BB851" s="62"/>
      <c r="BC851" s="62"/>
      <c r="BD851" s="62"/>
      <c r="BE851" s="62"/>
      <c r="BF851" s="62"/>
      <c r="BG851" s="62"/>
      <c r="BH851" s="62"/>
      <c r="BI851" s="62"/>
      <c r="BJ851" s="62"/>
      <c r="BK851" s="62"/>
      <c r="BL851" s="62"/>
      <c r="BM851" s="62"/>
      <c r="BN851" s="62"/>
      <c r="BO851" s="62"/>
      <c r="BP851" s="62"/>
      <c r="BQ851" s="62"/>
      <c r="BR851" s="62"/>
      <c r="BS851" s="62"/>
      <c r="BT851" s="62"/>
      <c r="BU851" s="62"/>
      <c r="BV851" s="62"/>
      <c r="BW851" s="62"/>
      <c r="BX851" s="62"/>
      <c r="BY851" s="62"/>
      <c r="BZ851" s="62"/>
      <c r="CA851" s="62"/>
      <c r="CB851" s="62"/>
      <c r="CC851" s="62"/>
      <c r="CD851" s="62"/>
      <c r="CE851" s="62"/>
      <c r="CF851" s="62"/>
      <c r="CG851" s="62"/>
      <c r="CH851" s="62"/>
      <c r="CI851" s="62"/>
      <c r="CJ851" s="62"/>
      <c r="CK851" s="62"/>
      <c r="CL851" s="62"/>
      <c r="CM851" s="62"/>
      <c r="CN851" s="62"/>
      <c r="CO851" s="62"/>
      <c r="CP851" s="62"/>
      <c r="CQ851" s="62"/>
      <c r="CR851" s="62"/>
      <c r="CS851" s="62"/>
      <c r="CT851" s="62"/>
      <c r="CU851" s="62"/>
      <c r="CV851" s="62"/>
      <c r="CW851" s="62"/>
      <c r="CX851" s="62"/>
      <c r="CY851" s="62"/>
      <c r="CZ851" s="62"/>
      <c r="DA851" s="62"/>
      <c r="DB851" s="62"/>
      <c r="DC851" s="62"/>
      <c r="DD851" s="62"/>
      <c r="DE851" s="62"/>
      <c r="DF851" s="62"/>
      <c r="DG851" s="62"/>
      <c r="DH851" s="62"/>
      <c r="DI851" s="62"/>
      <c r="DJ851" s="62"/>
      <c r="DK851" s="62"/>
      <c r="DL851" s="62"/>
      <c r="DM851" s="62"/>
      <c r="DN851" s="62"/>
      <c r="DO851" s="62"/>
      <c r="DP851" s="62"/>
      <c r="DQ851" s="62"/>
      <c r="DR851" s="62"/>
      <c r="DS851" s="62"/>
      <c r="DT851" s="62"/>
      <c r="DU851" s="62"/>
      <c r="DV851" s="62"/>
      <c r="DW851" s="62"/>
      <c r="DX851" s="62"/>
      <c r="DY851" s="62"/>
      <c r="DZ851" s="62"/>
      <c r="EA851" s="62"/>
      <c r="EB851" s="62"/>
      <c r="EC851" s="62"/>
      <c r="ED851" s="62"/>
      <c r="EE851" s="62"/>
      <c r="EF851" s="62"/>
      <c r="EG851" s="62"/>
      <c r="EH851" s="62"/>
      <c r="EI851" s="62"/>
      <c r="EJ851" s="62"/>
      <c r="EK851" s="62">
        <v>0</v>
      </c>
      <c r="EL851" s="62">
        <v>0</v>
      </c>
      <c r="EM851" s="62">
        <v>0</v>
      </c>
      <c r="EN851" s="62">
        <v>0</v>
      </c>
      <c r="EO851" s="62">
        <v>0</v>
      </c>
      <c r="EP851" s="62"/>
      <c r="EQ851" s="62"/>
      <c r="ER851" s="62"/>
      <c r="ES851" s="62"/>
      <c r="ET851" s="62"/>
      <c r="EU851" s="62"/>
      <c r="EV851" s="62"/>
      <c r="EW851" s="62"/>
      <c r="EX851" s="62"/>
      <c r="EY851" s="62"/>
      <c r="EZ851" s="62"/>
      <c r="FA851" s="62"/>
      <c r="FB851" s="62"/>
      <c r="FC851" s="62"/>
      <c r="FD851" s="62"/>
      <c r="FE851" s="62"/>
      <c r="FF851" s="62"/>
      <c r="FG851" s="62"/>
      <c r="FH851" s="62"/>
      <c r="FI851" s="62"/>
      <c r="FJ851" s="62"/>
      <c r="FK851" s="62"/>
      <c r="FL851" s="76"/>
      <c r="FM851" s="76"/>
      <c r="FN851" s="76"/>
      <c r="FO851" s="76"/>
      <c r="FP851" s="76"/>
      <c r="FQ851" s="76"/>
      <c r="FR851" s="76"/>
      <c r="FS851" s="76"/>
      <c r="FT851" s="76"/>
      <c r="FU851" s="76"/>
      <c r="FV851" s="76"/>
      <c r="FW851" s="76"/>
      <c r="FX851" s="76"/>
      <c r="FY851" s="76"/>
      <c r="FZ851" s="76"/>
      <c r="GA851" s="76"/>
      <c r="GB851" s="76"/>
      <c r="GC851" s="62"/>
      <c r="GD851" s="62"/>
      <c r="GE851" s="62"/>
      <c r="GF851" s="62"/>
      <c r="GG851" s="62"/>
      <c r="GH851" s="62"/>
      <c r="GI851" s="62"/>
      <c r="GJ851" s="62"/>
      <c r="GK851" s="62"/>
      <c r="GL851" s="62"/>
      <c r="GM851" s="62"/>
      <c r="GN851" s="62"/>
      <c r="GO851" s="62"/>
      <c r="GP851" s="62"/>
      <c r="GQ851" s="62"/>
      <c r="GR851" s="62"/>
      <c r="GS851" s="62"/>
      <c r="GT851" s="62"/>
      <c r="GU851" s="62"/>
      <c r="GV851" s="62"/>
      <c r="GW851" s="62"/>
      <c r="GX851" s="62"/>
      <c r="GY851" s="62"/>
      <c r="GZ851" s="62"/>
      <c r="HA851" s="62"/>
      <c r="HB851" s="62"/>
      <c r="HC851" s="62"/>
      <c r="HD851" s="62"/>
      <c r="HE851" s="62"/>
      <c r="HF851" s="62"/>
      <c r="HG851" s="62"/>
      <c r="HH851" s="62"/>
      <c r="HI851" s="62"/>
      <c r="HJ851" s="62"/>
      <c r="HK851" s="62"/>
      <c r="HL851" s="62"/>
      <c r="HM851" s="62"/>
      <c r="HN851" s="62"/>
      <c r="HO851" s="62"/>
      <c r="HP851" s="62"/>
      <c r="HQ851" s="62"/>
      <c r="HR851" s="62"/>
    </row>
    <row r="852" spans="45:226">
      <c r="AS852" s="62"/>
      <c r="AT852" s="62"/>
      <c r="AU852" s="62"/>
      <c r="AV852" s="62"/>
      <c r="AW852" s="62"/>
      <c r="AX852" s="62"/>
      <c r="AY852" s="62"/>
      <c r="AZ852" s="62"/>
      <c r="BA852" s="62"/>
      <c r="BB852" s="62"/>
      <c r="BC852" s="62"/>
      <c r="BD852" s="62"/>
      <c r="BE852" s="62"/>
      <c r="BF852" s="62"/>
      <c r="BG852" s="62"/>
      <c r="BH852" s="62"/>
      <c r="BI852" s="62"/>
      <c r="BJ852" s="62"/>
      <c r="BK852" s="62"/>
      <c r="BL852" s="62"/>
      <c r="BM852" s="62"/>
      <c r="BN852" s="62"/>
      <c r="BO852" s="62"/>
      <c r="BP852" s="62"/>
      <c r="BQ852" s="62"/>
      <c r="BR852" s="62"/>
      <c r="BS852" s="62"/>
      <c r="BT852" s="62"/>
      <c r="BU852" s="62"/>
      <c r="BV852" s="62"/>
      <c r="BW852" s="62"/>
      <c r="BX852" s="62"/>
      <c r="BY852" s="62"/>
      <c r="BZ852" s="62"/>
      <c r="CA852" s="62"/>
      <c r="CB852" s="62"/>
      <c r="CC852" s="62"/>
      <c r="CD852" s="62"/>
      <c r="CE852" s="62"/>
      <c r="CF852" s="62"/>
      <c r="CG852" s="62"/>
      <c r="CH852" s="62"/>
      <c r="CI852" s="62"/>
      <c r="CJ852" s="62"/>
      <c r="CK852" s="62"/>
      <c r="CL852" s="62"/>
      <c r="CM852" s="62"/>
      <c r="CN852" s="62"/>
      <c r="CO852" s="62"/>
      <c r="CP852" s="62"/>
      <c r="CQ852" s="62"/>
      <c r="CR852" s="62"/>
      <c r="CS852" s="62"/>
      <c r="CT852" s="62"/>
      <c r="CU852" s="62"/>
      <c r="CV852" s="62"/>
      <c r="CW852" s="62"/>
      <c r="CX852" s="62"/>
      <c r="CY852" s="62"/>
      <c r="CZ852" s="62"/>
      <c r="DA852" s="62"/>
      <c r="DB852" s="62"/>
      <c r="DC852" s="62"/>
      <c r="DD852" s="62"/>
      <c r="DE852" s="62"/>
      <c r="DF852" s="62"/>
      <c r="DG852" s="62"/>
      <c r="DH852" s="62"/>
      <c r="DI852" s="62"/>
      <c r="DJ852" s="62"/>
      <c r="DK852" s="62"/>
      <c r="DL852" s="62"/>
      <c r="DM852" s="62"/>
      <c r="DN852" s="62"/>
      <c r="DO852" s="62"/>
      <c r="DP852" s="62"/>
      <c r="DQ852" s="62"/>
      <c r="DR852" s="62"/>
      <c r="DS852" s="62"/>
      <c r="DT852" s="62"/>
      <c r="DU852" s="62"/>
      <c r="DV852" s="62"/>
      <c r="DW852" s="62"/>
      <c r="DX852" s="62"/>
      <c r="DY852" s="62"/>
      <c r="DZ852" s="62"/>
      <c r="EA852" s="62"/>
      <c r="EB852" s="62"/>
      <c r="EC852" s="62"/>
      <c r="ED852" s="62"/>
      <c r="EE852" s="62"/>
      <c r="EF852" s="62"/>
      <c r="EG852" s="62"/>
      <c r="EH852" s="62"/>
      <c r="EI852" s="62"/>
      <c r="EJ852" s="62"/>
      <c r="EK852" s="62">
        <v>0</v>
      </c>
      <c r="EL852" s="62">
        <v>0</v>
      </c>
      <c r="EM852" s="62">
        <v>0</v>
      </c>
      <c r="EN852" s="62">
        <v>0</v>
      </c>
      <c r="EO852" s="62">
        <v>0</v>
      </c>
      <c r="EP852" s="62"/>
      <c r="EQ852" s="62"/>
      <c r="ER852" s="62"/>
      <c r="ES852" s="62"/>
      <c r="ET852" s="62"/>
      <c r="EU852" s="62"/>
      <c r="EV852" s="62"/>
      <c r="EW852" s="62"/>
      <c r="EX852" s="62"/>
      <c r="EY852" s="62"/>
      <c r="EZ852" s="62"/>
      <c r="FA852" s="62"/>
      <c r="FB852" s="62"/>
      <c r="FC852" s="62"/>
      <c r="FD852" s="62"/>
      <c r="FE852" s="62"/>
      <c r="FF852" s="62"/>
      <c r="FG852" s="62"/>
      <c r="FH852" s="62"/>
      <c r="FI852" s="62"/>
      <c r="FJ852" s="62"/>
      <c r="FK852" s="62"/>
      <c r="FL852" s="76"/>
      <c r="FM852" s="76"/>
      <c r="FN852" s="76"/>
      <c r="FO852" s="76"/>
      <c r="FP852" s="76"/>
      <c r="FQ852" s="76"/>
      <c r="FR852" s="76"/>
      <c r="FS852" s="76"/>
      <c r="FT852" s="76"/>
      <c r="FU852" s="76"/>
      <c r="FV852" s="76"/>
      <c r="FW852" s="76"/>
      <c r="FX852" s="76"/>
      <c r="FY852" s="76"/>
      <c r="FZ852" s="76"/>
      <c r="GA852" s="76"/>
      <c r="GB852" s="76"/>
      <c r="GC852" s="62"/>
      <c r="GD852" s="62"/>
      <c r="GE852" s="62"/>
      <c r="GF852" s="62"/>
      <c r="GG852" s="62"/>
      <c r="GH852" s="62"/>
      <c r="GI852" s="62"/>
      <c r="GJ852" s="62"/>
      <c r="GK852" s="62"/>
      <c r="GL852" s="62"/>
      <c r="GM852" s="62"/>
      <c r="GN852" s="62"/>
      <c r="GO852" s="62"/>
      <c r="GP852" s="62"/>
      <c r="GQ852" s="62"/>
      <c r="GR852" s="62"/>
      <c r="GS852" s="62"/>
      <c r="GT852" s="62"/>
      <c r="GU852" s="62"/>
      <c r="GV852" s="62"/>
      <c r="GW852" s="62"/>
      <c r="GX852" s="62"/>
      <c r="GY852" s="62"/>
      <c r="GZ852" s="62"/>
      <c r="HA852" s="62"/>
      <c r="HB852" s="62"/>
      <c r="HC852" s="62"/>
      <c r="HD852" s="62"/>
      <c r="HE852" s="62"/>
      <c r="HF852" s="62"/>
      <c r="HG852" s="62"/>
      <c r="HH852" s="62"/>
      <c r="HI852" s="62"/>
      <c r="HJ852" s="62"/>
      <c r="HK852" s="62"/>
      <c r="HL852" s="62"/>
      <c r="HM852" s="62"/>
      <c r="HN852" s="62"/>
      <c r="HO852" s="62"/>
      <c r="HP852" s="62"/>
      <c r="HQ852" s="62"/>
      <c r="HR852" s="62"/>
    </row>
    <row r="853" spans="45:226">
      <c r="AS853" s="62"/>
      <c r="AT853" s="62"/>
      <c r="AU853" s="62"/>
      <c r="AV853" s="62"/>
      <c r="AW853" s="62"/>
      <c r="AX853" s="62"/>
      <c r="AY853" s="62"/>
      <c r="AZ853" s="62"/>
      <c r="BA853" s="62"/>
      <c r="BB853" s="62"/>
      <c r="BC853" s="62"/>
      <c r="BD853" s="62"/>
      <c r="BE853" s="62"/>
      <c r="BF853" s="62"/>
      <c r="BG853" s="62"/>
      <c r="BH853" s="62"/>
      <c r="BI853" s="62"/>
      <c r="BJ853" s="62"/>
      <c r="BK853" s="62"/>
      <c r="BL853" s="62"/>
      <c r="BM853" s="62"/>
      <c r="BN853" s="62"/>
      <c r="BO853" s="62"/>
      <c r="BP853" s="62"/>
      <c r="BQ853" s="62"/>
      <c r="BR853" s="62"/>
      <c r="BS853" s="62"/>
      <c r="BT853" s="62"/>
      <c r="BU853" s="62"/>
      <c r="BV853" s="62"/>
      <c r="BW853" s="62"/>
      <c r="BX853" s="62"/>
      <c r="BY853" s="62"/>
      <c r="BZ853" s="62"/>
      <c r="CA853" s="62"/>
      <c r="CB853" s="62"/>
      <c r="CC853" s="62"/>
      <c r="CD853" s="62"/>
      <c r="CE853" s="62"/>
      <c r="CF853" s="62"/>
      <c r="CG853" s="62"/>
      <c r="CH853" s="62"/>
      <c r="CI853" s="62"/>
      <c r="CJ853" s="62"/>
      <c r="CK853" s="62"/>
      <c r="CL853" s="62"/>
      <c r="CM853" s="62"/>
      <c r="CN853" s="62"/>
      <c r="CO853" s="62"/>
      <c r="CP853" s="62"/>
      <c r="CQ853" s="62"/>
      <c r="CR853" s="62"/>
      <c r="CS853" s="62"/>
      <c r="CT853" s="62"/>
      <c r="CU853" s="62"/>
      <c r="CV853" s="62"/>
      <c r="CW853" s="62"/>
      <c r="CX853" s="62"/>
      <c r="CY853" s="62"/>
      <c r="CZ853" s="62"/>
      <c r="DA853" s="62"/>
      <c r="DB853" s="62"/>
      <c r="DC853" s="62"/>
      <c r="DD853" s="62"/>
      <c r="DE853" s="62"/>
      <c r="DF853" s="62"/>
      <c r="DG853" s="62"/>
      <c r="DH853" s="62"/>
      <c r="DI853" s="62"/>
      <c r="DJ853" s="62"/>
      <c r="DK853" s="62"/>
      <c r="DL853" s="62"/>
      <c r="DM853" s="62"/>
      <c r="DN853" s="62"/>
      <c r="DO853" s="62"/>
      <c r="DP853" s="62"/>
      <c r="DQ853" s="62"/>
      <c r="DR853" s="62"/>
      <c r="DS853" s="62"/>
      <c r="DT853" s="62"/>
      <c r="DU853" s="62"/>
      <c r="DV853" s="62"/>
      <c r="DW853" s="62"/>
      <c r="DX853" s="62"/>
      <c r="DY853" s="62"/>
      <c r="DZ853" s="62"/>
      <c r="EA853" s="62"/>
      <c r="EB853" s="62"/>
      <c r="EC853" s="62"/>
      <c r="ED853" s="62"/>
      <c r="EE853" s="62"/>
      <c r="EF853" s="62"/>
      <c r="EG853" s="62"/>
      <c r="EH853" s="62"/>
      <c r="EI853" s="62"/>
      <c r="EJ853" s="62"/>
      <c r="EK853" s="62">
        <v>0</v>
      </c>
      <c r="EL853" s="62">
        <v>0</v>
      </c>
      <c r="EM853" s="62">
        <v>0</v>
      </c>
      <c r="EN853" s="62">
        <v>0</v>
      </c>
      <c r="EO853" s="62">
        <v>0</v>
      </c>
      <c r="EP853" s="62"/>
      <c r="EQ853" s="62"/>
      <c r="ER853" s="62"/>
      <c r="ES853" s="62"/>
      <c r="ET853" s="62"/>
      <c r="EU853" s="62"/>
      <c r="EV853" s="62"/>
      <c r="EW853" s="62"/>
      <c r="EX853" s="62"/>
      <c r="EY853" s="62"/>
      <c r="EZ853" s="62"/>
      <c r="FA853" s="62"/>
      <c r="FB853" s="62"/>
      <c r="FC853" s="62"/>
      <c r="FD853" s="62"/>
      <c r="FE853" s="62"/>
      <c r="FF853" s="62"/>
      <c r="FG853" s="62"/>
      <c r="FH853" s="62"/>
      <c r="FI853" s="62"/>
      <c r="FJ853" s="62"/>
      <c r="FK853" s="62"/>
      <c r="FL853" s="76"/>
      <c r="FM853" s="76"/>
      <c r="FN853" s="76"/>
      <c r="FO853" s="76"/>
      <c r="FP853" s="76"/>
      <c r="FQ853" s="76"/>
      <c r="FR853" s="76"/>
      <c r="FS853" s="76"/>
      <c r="FT853" s="76"/>
      <c r="FU853" s="76"/>
      <c r="FV853" s="76"/>
      <c r="FW853" s="76"/>
      <c r="FX853" s="76"/>
      <c r="FY853" s="76"/>
      <c r="FZ853" s="76"/>
      <c r="GA853" s="76"/>
      <c r="GB853" s="76"/>
      <c r="GC853" s="62"/>
      <c r="GD853" s="62"/>
      <c r="GE853" s="62"/>
      <c r="GF853" s="62"/>
      <c r="GG853" s="62"/>
      <c r="GH853" s="62"/>
      <c r="GI853" s="62"/>
      <c r="GJ853" s="62"/>
      <c r="GK853" s="62"/>
      <c r="GL853" s="62"/>
      <c r="GM853" s="62"/>
      <c r="GN853" s="62"/>
      <c r="GO853" s="62"/>
      <c r="GP853" s="62"/>
      <c r="GQ853" s="62"/>
      <c r="GR853" s="62"/>
      <c r="GS853" s="62"/>
      <c r="GT853" s="62"/>
      <c r="GU853" s="62"/>
      <c r="GV853" s="62"/>
      <c r="GW853" s="62"/>
      <c r="GX853" s="62"/>
      <c r="GY853" s="62"/>
      <c r="GZ853" s="62"/>
      <c r="HA853" s="62"/>
      <c r="HB853" s="62"/>
      <c r="HC853" s="62"/>
      <c r="HD853" s="62"/>
      <c r="HE853" s="62"/>
      <c r="HF853" s="62"/>
      <c r="HG853" s="62"/>
      <c r="HH853" s="62"/>
      <c r="HI853" s="62"/>
      <c r="HJ853" s="62"/>
      <c r="HK853" s="62"/>
      <c r="HL853" s="62"/>
      <c r="HM853" s="62"/>
      <c r="HN853" s="62"/>
      <c r="HO853" s="62"/>
      <c r="HP853" s="62"/>
      <c r="HQ853" s="62"/>
      <c r="HR853" s="62"/>
    </row>
    <row r="854" spans="45:226">
      <c r="AS854" s="62"/>
      <c r="AT854" s="62"/>
      <c r="AU854" s="62"/>
      <c r="AV854" s="62"/>
      <c r="AW854" s="62"/>
      <c r="AX854" s="62"/>
      <c r="AY854" s="62"/>
      <c r="AZ854" s="62"/>
      <c r="BA854" s="62"/>
      <c r="BB854" s="62"/>
      <c r="BC854" s="62"/>
      <c r="BD854" s="62"/>
      <c r="BE854" s="62"/>
      <c r="BF854" s="62"/>
      <c r="BG854" s="62"/>
      <c r="BH854" s="62"/>
      <c r="BI854" s="62"/>
      <c r="BJ854" s="62"/>
      <c r="BK854" s="62"/>
      <c r="BL854" s="62"/>
      <c r="BM854" s="62"/>
      <c r="BN854" s="62"/>
      <c r="BO854" s="62"/>
      <c r="BP854" s="62"/>
      <c r="BQ854" s="62"/>
      <c r="BR854" s="62"/>
      <c r="BS854" s="62"/>
      <c r="BT854" s="62"/>
      <c r="BU854" s="62"/>
      <c r="BV854" s="62"/>
      <c r="BW854" s="62"/>
      <c r="BX854" s="62"/>
      <c r="BY854" s="62"/>
      <c r="BZ854" s="62"/>
      <c r="CA854" s="62"/>
      <c r="CB854" s="62"/>
      <c r="CC854" s="62"/>
      <c r="CD854" s="62"/>
      <c r="CE854" s="62"/>
      <c r="CF854" s="62"/>
      <c r="CG854" s="62"/>
      <c r="CH854" s="62"/>
      <c r="CI854" s="62"/>
      <c r="CJ854" s="62"/>
      <c r="CK854" s="62"/>
      <c r="CL854" s="62"/>
      <c r="CM854" s="62"/>
      <c r="CN854" s="62"/>
      <c r="CO854" s="62"/>
      <c r="CP854" s="62"/>
      <c r="CQ854" s="62"/>
      <c r="CR854" s="62"/>
      <c r="CS854" s="62"/>
      <c r="CT854" s="62"/>
      <c r="CU854" s="62"/>
      <c r="CV854" s="62"/>
      <c r="CW854" s="62"/>
      <c r="CX854" s="62"/>
      <c r="CY854" s="62"/>
      <c r="CZ854" s="62"/>
      <c r="DA854" s="62"/>
      <c r="DB854" s="62"/>
      <c r="DC854" s="62"/>
      <c r="DD854" s="62"/>
      <c r="DE854" s="62"/>
      <c r="DF854" s="62"/>
      <c r="DG854" s="62"/>
      <c r="DH854" s="62"/>
      <c r="DI854" s="62"/>
      <c r="DJ854" s="62"/>
      <c r="DK854" s="62"/>
      <c r="DL854" s="62"/>
      <c r="DM854" s="62"/>
      <c r="DN854" s="62"/>
      <c r="DO854" s="62"/>
      <c r="DP854" s="62"/>
      <c r="DQ854" s="62"/>
      <c r="DR854" s="62"/>
      <c r="DS854" s="62"/>
      <c r="DT854" s="62"/>
      <c r="DU854" s="62"/>
      <c r="DV854" s="62"/>
      <c r="DW854" s="62"/>
      <c r="DX854" s="62"/>
      <c r="DY854" s="62"/>
      <c r="DZ854" s="62"/>
      <c r="EA854" s="62"/>
      <c r="EB854" s="62"/>
      <c r="EC854" s="62"/>
      <c r="ED854" s="62"/>
      <c r="EE854" s="62"/>
      <c r="EF854" s="62"/>
      <c r="EG854" s="62"/>
      <c r="EH854" s="62"/>
      <c r="EI854" s="62"/>
      <c r="EJ854" s="62"/>
      <c r="EK854" s="62">
        <v>0</v>
      </c>
      <c r="EL854" s="62">
        <v>0</v>
      </c>
      <c r="EM854" s="62">
        <v>0</v>
      </c>
      <c r="EN854" s="62">
        <v>0</v>
      </c>
      <c r="EO854" s="62">
        <v>0</v>
      </c>
      <c r="EP854" s="62"/>
      <c r="EQ854" s="62"/>
      <c r="ER854" s="62"/>
      <c r="ES854" s="62"/>
      <c r="ET854" s="62"/>
      <c r="EU854" s="62"/>
      <c r="EV854" s="62"/>
      <c r="EW854" s="62"/>
      <c r="EX854" s="62"/>
      <c r="EY854" s="62"/>
      <c r="EZ854" s="62"/>
      <c r="FA854" s="62"/>
      <c r="FB854" s="62"/>
      <c r="FC854" s="62"/>
      <c r="FD854" s="62"/>
      <c r="FE854" s="62"/>
      <c r="FF854" s="62"/>
      <c r="FG854" s="62"/>
      <c r="FH854" s="62"/>
      <c r="FI854" s="62"/>
      <c r="FJ854" s="62"/>
      <c r="FK854" s="62"/>
      <c r="FL854" s="76"/>
      <c r="FM854" s="76"/>
      <c r="FN854" s="76"/>
      <c r="FO854" s="76"/>
      <c r="FP854" s="76"/>
      <c r="FQ854" s="76"/>
      <c r="FR854" s="76"/>
      <c r="FS854" s="76"/>
      <c r="FT854" s="76"/>
      <c r="FU854" s="76"/>
      <c r="FV854" s="76"/>
      <c r="FW854" s="76"/>
      <c r="FX854" s="76"/>
      <c r="FY854" s="76"/>
      <c r="FZ854" s="76"/>
      <c r="GA854" s="76"/>
      <c r="GB854" s="76"/>
      <c r="GC854" s="62"/>
      <c r="GD854" s="62"/>
      <c r="GE854" s="62"/>
      <c r="GF854" s="62"/>
      <c r="GG854" s="62"/>
      <c r="GH854" s="62"/>
      <c r="GI854" s="62"/>
      <c r="GJ854" s="62"/>
      <c r="GK854" s="62"/>
      <c r="GL854" s="62"/>
      <c r="GM854" s="62"/>
      <c r="GN854" s="62"/>
      <c r="GO854" s="62"/>
      <c r="GP854" s="62"/>
      <c r="GQ854" s="62"/>
      <c r="GR854" s="62"/>
      <c r="GS854" s="62"/>
      <c r="GT854" s="62"/>
      <c r="GU854" s="62"/>
      <c r="GV854" s="62"/>
      <c r="GW854" s="62"/>
      <c r="GX854" s="62"/>
      <c r="GY854" s="62"/>
      <c r="GZ854" s="62"/>
      <c r="HA854" s="62"/>
      <c r="HB854" s="62"/>
      <c r="HC854" s="62"/>
      <c r="HD854" s="62"/>
      <c r="HE854" s="62"/>
      <c r="HF854" s="62"/>
      <c r="HG854" s="62"/>
      <c r="HH854" s="62"/>
      <c r="HI854" s="62"/>
      <c r="HJ854" s="62"/>
      <c r="HK854" s="62"/>
      <c r="HL854" s="62"/>
      <c r="HM854" s="62"/>
      <c r="HN854" s="62"/>
      <c r="HO854" s="62"/>
      <c r="HP854" s="62"/>
      <c r="HQ854" s="62"/>
      <c r="HR854" s="62"/>
    </row>
    <row r="855" spans="45:226">
      <c r="AS855" s="62"/>
      <c r="AT855" s="62"/>
      <c r="AU855" s="62"/>
      <c r="AV855" s="62"/>
      <c r="AW855" s="62"/>
      <c r="AX855" s="62"/>
      <c r="AY855" s="62"/>
      <c r="AZ855" s="62"/>
      <c r="BA855" s="62"/>
      <c r="BB855" s="62"/>
      <c r="BC855" s="62"/>
      <c r="BD855" s="62"/>
      <c r="BE855" s="62"/>
      <c r="BF855" s="62"/>
      <c r="BG855" s="62"/>
      <c r="BH855" s="62"/>
      <c r="BI855" s="62"/>
      <c r="BJ855" s="62"/>
      <c r="BK855" s="62"/>
      <c r="BL855" s="62"/>
      <c r="BM855" s="62"/>
      <c r="BN855" s="62"/>
      <c r="BO855" s="62"/>
      <c r="BP855" s="62"/>
      <c r="BQ855" s="62"/>
      <c r="BR855" s="62"/>
      <c r="BS855" s="62"/>
      <c r="BT855" s="62"/>
      <c r="BU855" s="62"/>
      <c r="BV855" s="62"/>
      <c r="BW855" s="62"/>
      <c r="BX855" s="62"/>
      <c r="BY855" s="62"/>
      <c r="BZ855" s="62"/>
      <c r="CA855" s="62"/>
      <c r="CB855" s="62"/>
      <c r="CC855" s="62"/>
      <c r="CD855" s="62"/>
      <c r="CE855" s="62"/>
      <c r="CF855" s="62"/>
      <c r="CG855" s="62"/>
      <c r="CH855" s="62"/>
      <c r="CI855" s="62"/>
      <c r="CJ855" s="62"/>
      <c r="CK855" s="62"/>
      <c r="CL855" s="62"/>
      <c r="CM855" s="62"/>
      <c r="CN855" s="62"/>
      <c r="CO855" s="62"/>
      <c r="CP855" s="62"/>
      <c r="CQ855" s="62"/>
      <c r="CR855" s="62"/>
      <c r="CS855" s="62"/>
      <c r="CT855" s="62"/>
      <c r="CU855" s="62"/>
      <c r="CV855" s="62"/>
      <c r="CW855" s="62"/>
      <c r="CX855" s="62"/>
      <c r="CY855" s="62"/>
      <c r="CZ855" s="62"/>
      <c r="DA855" s="62"/>
      <c r="DB855" s="62"/>
      <c r="DC855" s="62"/>
      <c r="DD855" s="62"/>
      <c r="DE855" s="62"/>
      <c r="DF855" s="62"/>
      <c r="DG855" s="62"/>
      <c r="DH855" s="62"/>
      <c r="DI855" s="62"/>
      <c r="DJ855" s="62"/>
      <c r="DK855" s="62"/>
      <c r="DL855" s="62"/>
      <c r="DM855" s="62"/>
      <c r="DN855" s="62"/>
      <c r="DO855" s="62"/>
      <c r="DP855" s="62"/>
      <c r="DQ855" s="62"/>
      <c r="DR855" s="62"/>
      <c r="DS855" s="62"/>
      <c r="DT855" s="62"/>
      <c r="DU855" s="62"/>
      <c r="DV855" s="62"/>
      <c r="DW855" s="62"/>
      <c r="DX855" s="62"/>
      <c r="DY855" s="62"/>
      <c r="DZ855" s="62"/>
      <c r="EA855" s="62"/>
      <c r="EB855" s="62"/>
      <c r="EC855" s="62"/>
      <c r="ED855" s="62"/>
      <c r="EE855" s="62"/>
      <c r="EF855" s="62"/>
      <c r="EG855" s="62"/>
      <c r="EH855" s="62"/>
      <c r="EI855" s="62"/>
      <c r="EJ855" s="62"/>
      <c r="EK855" s="62">
        <v>0</v>
      </c>
      <c r="EL855" s="62">
        <v>0</v>
      </c>
      <c r="EM855" s="62">
        <v>0</v>
      </c>
      <c r="EN855" s="62">
        <v>0</v>
      </c>
      <c r="EO855" s="62">
        <v>0</v>
      </c>
      <c r="EP855" s="62"/>
      <c r="EQ855" s="62"/>
      <c r="ER855" s="62"/>
      <c r="ES855" s="62"/>
      <c r="ET855" s="62"/>
      <c r="EU855" s="62"/>
      <c r="EV855" s="62"/>
      <c r="EW855" s="62"/>
      <c r="EX855" s="62"/>
      <c r="EY855" s="62"/>
      <c r="EZ855" s="62"/>
      <c r="FA855" s="62"/>
      <c r="FB855" s="62"/>
      <c r="FC855" s="62"/>
      <c r="FD855" s="62"/>
      <c r="FE855" s="62"/>
      <c r="FF855" s="62"/>
      <c r="FG855" s="62"/>
      <c r="FH855" s="62"/>
      <c r="FI855" s="62"/>
      <c r="FJ855" s="62"/>
      <c r="FK855" s="62"/>
      <c r="FL855" s="76"/>
      <c r="FM855" s="76"/>
      <c r="FN855" s="76"/>
      <c r="FO855" s="76"/>
      <c r="FP855" s="76"/>
      <c r="FQ855" s="76"/>
      <c r="FR855" s="76"/>
      <c r="FS855" s="76"/>
      <c r="FT855" s="76"/>
      <c r="FU855" s="76"/>
      <c r="FV855" s="76"/>
      <c r="FW855" s="76"/>
      <c r="FX855" s="76"/>
      <c r="FY855" s="76"/>
      <c r="FZ855" s="76"/>
      <c r="GA855" s="76"/>
      <c r="GB855" s="76"/>
      <c r="GC855" s="62"/>
      <c r="GD855" s="62"/>
      <c r="GE855" s="62"/>
      <c r="GF855" s="62"/>
      <c r="GG855" s="62"/>
      <c r="GH855" s="62"/>
      <c r="GI855" s="62"/>
      <c r="GJ855" s="62"/>
      <c r="GK855" s="62"/>
      <c r="GL855" s="62"/>
      <c r="GM855" s="62"/>
      <c r="GN855" s="62"/>
      <c r="GO855" s="62"/>
      <c r="GP855" s="62"/>
      <c r="GQ855" s="62"/>
      <c r="GR855" s="62"/>
      <c r="GS855" s="62"/>
      <c r="GT855" s="62"/>
      <c r="GU855" s="62"/>
      <c r="GV855" s="62"/>
      <c r="GW855" s="62"/>
      <c r="GX855" s="62"/>
      <c r="GY855" s="62"/>
      <c r="GZ855" s="62"/>
      <c r="HA855" s="62"/>
      <c r="HB855" s="62"/>
      <c r="HC855" s="62"/>
      <c r="HD855" s="62"/>
      <c r="HE855" s="62"/>
      <c r="HF855" s="62"/>
      <c r="HG855" s="62"/>
      <c r="HH855" s="62"/>
      <c r="HI855" s="62"/>
      <c r="HJ855" s="62"/>
      <c r="HK855" s="62"/>
      <c r="HL855" s="62"/>
      <c r="HM855" s="62"/>
      <c r="HN855" s="62"/>
      <c r="HO855" s="62"/>
      <c r="HP855" s="62"/>
      <c r="HQ855" s="62"/>
      <c r="HR855" s="62"/>
    </row>
    <row r="856" spans="45:226">
      <c r="AS856" s="62"/>
      <c r="AT856" s="62"/>
      <c r="AU856" s="62"/>
      <c r="AV856" s="62"/>
      <c r="AW856" s="62"/>
      <c r="AX856" s="62"/>
      <c r="AY856" s="62"/>
      <c r="AZ856" s="62"/>
      <c r="BA856" s="62"/>
      <c r="BB856" s="62"/>
      <c r="BC856" s="62"/>
      <c r="BD856" s="62"/>
      <c r="BE856" s="62"/>
      <c r="BF856" s="62"/>
      <c r="BG856" s="62"/>
      <c r="BH856" s="62"/>
      <c r="BI856" s="62"/>
      <c r="BJ856" s="62"/>
      <c r="BK856" s="62"/>
      <c r="BL856" s="62"/>
      <c r="BM856" s="62"/>
      <c r="BN856" s="62"/>
      <c r="BO856" s="62"/>
      <c r="BP856" s="62"/>
      <c r="BQ856" s="62"/>
      <c r="BR856" s="62"/>
      <c r="BS856" s="62"/>
      <c r="BT856" s="62"/>
      <c r="BU856" s="62"/>
      <c r="BV856" s="62"/>
      <c r="BW856" s="62"/>
      <c r="BX856" s="62"/>
      <c r="BY856" s="62"/>
      <c r="BZ856" s="62"/>
      <c r="CA856" s="62"/>
      <c r="CB856" s="62"/>
      <c r="CC856" s="62"/>
      <c r="CD856" s="62"/>
      <c r="CE856" s="62"/>
      <c r="CF856" s="62"/>
      <c r="CG856" s="62"/>
      <c r="CH856" s="62"/>
      <c r="CI856" s="62"/>
      <c r="CJ856" s="62"/>
      <c r="CK856" s="62"/>
      <c r="CL856" s="62"/>
      <c r="CM856" s="62"/>
      <c r="CN856" s="62"/>
      <c r="CO856" s="62"/>
      <c r="CP856" s="62"/>
      <c r="CQ856" s="62"/>
      <c r="CR856" s="62"/>
      <c r="CS856" s="62"/>
      <c r="CT856" s="62"/>
      <c r="CU856" s="62"/>
      <c r="CV856" s="62"/>
      <c r="CW856" s="62"/>
      <c r="CX856" s="62"/>
      <c r="CY856" s="62"/>
      <c r="CZ856" s="62"/>
      <c r="DA856" s="62"/>
      <c r="DB856" s="62"/>
      <c r="DC856" s="62"/>
      <c r="DD856" s="62"/>
      <c r="DE856" s="62"/>
      <c r="DF856" s="62"/>
      <c r="DG856" s="62"/>
      <c r="DH856" s="62"/>
      <c r="DI856" s="62"/>
      <c r="DJ856" s="62"/>
      <c r="DK856" s="62"/>
      <c r="DL856" s="62"/>
      <c r="DM856" s="62"/>
      <c r="DN856" s="62"/>
      <c r="DO856" s="62"/>
      <c r="DP856" s="62"/>
      <c r="DQ856" s="62"/>
      <c r="DR856" s="62"/>
      <c r="DS856" s="62"/>
      <c r="DT856" s="62"/>
      <c r="DU856" s="62"/>
      <c r="DV856" s="62"/>
      <c r="DW856" s="62"/>
      <c r="DX856" s="62"/>
      <c r="DY856" s="62"/>
      <c r="DZ856" s="62"/>
      <c r="EA856" s="62"/>
      <c r="EB856" s="62"/>
      <c r="EC856" s="62"/>
      <c r="ED856" s="62"/>
      <c r="EE856" s="62"/>
      <c r="EF856" s="62"/>
      <c r="EG856" s="62"/>
      <c r="EH856" s="62"/>
      <c r="EI856" s="62"/>
      <c r="EJ856" s="62"/>
      <c r="EK856" s="62">
        <v>0</v>
      </c>
      <c r="EL856" s="62">
        <v>0</v>
      </c>
      <c r="EM856" s="62">
        <v>0</v>
      </c>
      <c r="EN856" s="62">
        <v>0</v>
      </c>
      <c r="EO856" s="62">
        <v>0</v>
      </c>
      <c r="EP856" s="62"/>
      <c r="EQ856" s="62"/>
      <c r="ER856" s="62"/>
      <c r="ES856" s="62"/>
      <c r="ET856" s="62"/>
      <c r="EU856" s="62"/>
      <c r="EV856" s="62"/>
      <c r="EW856" s="62"/>
      <c r="EX856" s="62"/>
      <c r="EY856" s="62"/>
      <c r="EZ856" s="62"/>
      <c r="FA856" s="62"/>
      <c r="FB856" s="62"/>
      <c r="FC856" s="62"/>
      <c r="FD856" s="62"/>
      <c r="FE856" s="62"/>
      <c r="FF856" s="62"/>
      <c r="FG856" s="62"/>
      <c r="FH856" s="62"/>
      <c r="FI856" s="62"/>
      <c r="FJ856" s="62"/>
      <c r="FK856" s="62"/>
      <c r="FL856" s="76"/>
      <c r="FM856" s="76"/>
      <c r="FN856" s="76"/>
      <c r="FO856" s="76"/>
      <c r="FP856" s="76"/>
      <c r="FQ856" s="76"/>
      <c r="FR856" s="76"/>
      <c r="FS856" s="76"/>
      <c r="FT856" s="76"/>
      <c r="FU856" s="76"/>
      <c r="FV856" s="76"/>
      <c r="FW856" s="76"/>
      <c r="FX856" s="76"/>
      <c r="FY856" s="76"/>
      <c r="FZ856" s="76"/>
      <c r="GA856" s="76"/>
      <c r="GB856" s="76"/>
      <c r="GC856" s="62"/>
      <c r="GD856" s="62"/>
      <c r="GE856" s="62"/>
      <c r="GF856" s="62"/>
      <c r="GG856" s="62"/>
      <c r="GH856" s="62"/>
      <c r="GI856" s="62"/>
      <c r="GJ856" s="62"/>
      <c r="GK856" s="62"/>
      <c r="GL856" s="62"/>
      <c r="GM856" s="62"/>
      <c r="GN856" s="62"/>
      <c r="GO856" s="62"/>
      <c r="GP856" s="62"/>
      <c r="GQ856" s="62"/>
      <c r="GR856" s="62"/>
      <c r="GS856" s="62"/>
      <c r="GT856" s="62"/>
      <c r="GU856" s="62"/>
      <c r="GV856" s="62"/>
      <c r="GW856" s="62"/>
      <c r="GX856" s="62"/>
      <c r="GY856" s="62"/>
      <c r="GZ856" s="62"/>
      <c r="HA856" s="62"/>
      <c r="HB856" s="62"/>
      <c r="HC856" s="62"/>
      <c r="HD856" s="62"/>
      <c r="HE856" s="62"/>
      <c r="HF856" s="62"/>
      <c r="HG856" s="62"/>
      <c r="HH856" s="62"/>
      <c r="HI856" s="62"/>
      <c r="HJ856" s="62"/>
      <c r="HK856" s="62"/>
      <c r="HL856" s="62"/>
      <c r="HM856" s="62"/>
      <c r="HN856" s="62"/>
      <c r="HO856" s="62"/>
      <c r="HP856" s="62"/>
      <c r="HQ856" s="62"/>
      <c r="HR856" s="62"/>
    </row>
    <row r="857" spans="45:226">
      <c r="AS857" s="62"/>
      <c r="AT857" s="62"/>
      <c r="AU857" s="62"/>
      <c r="AV857" s="62"/>
      <c r="AW857" s="62"/>
      <c r="AX857" s="62"/>
      <c r="AY857" s="62"/>
      <c r="AZ857" s="62"/>
      <c r="BA857" s="62"/>
      <c r="BB857" s="62"/>
      <c r="BC857" s="62"/>
      <c r="BD857" s="62"/>
      <c r="BE857" s="62"/>
      <c r="BF857" s="62"/>
      <c r="BG857" s="62"/>
      <c r="BH857" s="62"/>
      <c r="BI857" s="62"/>
      <c r="BJ857" s="62"/>
      <c r="BK857" s="62"/>
      <c r="BL857" s="62"/>
      <c r="BM857" s="62"/>
      <c r="BN857" s="62"/>
      <c r="BO857" s="62"/>
      <c r="BP857" s="62"/>
      <c r="BQ857" s="62"/>
      <c r="BR857" s="62"/>
      <c r="BS857" s="62"/>
      <c r="BT857" s="62"/>
      <c r="BU857" s="62"/>
      <c r="BV857" s="62"/>
      <c r="BW857" s="62"/>
      <c r="BX857" s="62"/>
      <c r="BY857" s="62"/>
      <c r="BZ857" s="62"/>
      <c r="CA857" s="62"/>
      <c r="CB857" s="62"/>
      <c r="CC857" s="62"/>
      <c r="CD857" s="62"/>
      <c r="CE857" s="62"/>
      <c r="CF857" s="62"/>
      <c r="CG857" s="62"/>
      <c r="CH857" s="62"/>
      <c r="CI857" s="62"/>
      <c r="CJ857" s="62"/>
      <c r="CK857" s="62"/>
      <c r="CL857" s="62"/>
      <c r="CM857" s="62"/>
      <c r="CN857" s="62"/>
      <c r="CO857" s="62"/>
      <c r="CP857" s="62"/>
      <c r="CQ857" s="62"/>
      <c r="CR857" s="62"/>
      <c r="CS857" s="62"/>
      <c r="CT857" s="62"/>
      <c r="CU857" s="62"/>
      <c r="CV857" s="62"/>
      <c r="CW857" s="62"/>
      <c r="CX857" s="62"/>
      <c r="CY857" s="62"/>
      <c r="CZ857" s="62"/>
      <c r="DA857" s="62"/>
      <c r="DB857" s="62"/>
      <c r="DC857" s="62"/>
      <c r="DD857" s="62"/>
      <c r="DE857" s="62"/>
      <c r="DF857" s="62"/>
      <c r="DG857" s="62"/>
      <c r="DH857" s="62"/>
      <c r="DI857" s="62"/>
      <c r="DJ857" s="62"/>
      <c r="DK857" s="62"/>
      <c r="DL857" s="62"/>
      <c r="DM857" s="62"/>
      <c r="DN857" s="62"/>
      <c r="DO857" s="62"/>
      <c r="DP857" s="62"/>
      <c r="DQ857" s="62"/>
      <c r="DR857" s="62"/>
      <c r="DS857" s="62"/>
      <c r="DT857" s="62"/>
      <c r="DU857" s="62"/>
      <c r="DV857" s="62"/>
      <c r="DW857" s="62"/>
      <c r="DX857" s="62"/>
      <c r="DY857" s="62"/>
      <c r="DZ857" s="62"/>
      <c r="EA857" s="62"/>
      <c r="EB857" s="62"/>
      <c r="EC857" s="62"/>
      <c r="ED857" s="62"/>
      <c r="EE857" s="62"/>
      <c r="EF857" s="62"/>
      <c r="EG857" s="62"/>
      <c r="EH857" s="62"/>
      <c r="EI857" s="62"/>
      <c r="EJ857" s="62"/>
      <c r="EK857" s="62">
        <v>0</v>
      </c>
      <c r="EL857" s="62">
        <v>0</v>
      </c>
      <c r="EM857" s="62">
        <v>0</v>
      </c>
      <c r="EN857" s="62">
        <v>0</v>
      </c>
      <c r="EO857" s="62">
        <v>0</v>
      </c>
      <c r="EP857" s="62"/>
      <c r="EQ857" s="62"/>
      <c r="ER857" s="62"/>
      <c r="ES857" s="62"/>
      <c r="ET857" s="62"/>
      <c r="EU857" s="62"/>
      <c r="EV857" s="62"/>
      <c r="EW857" s="62"/>
      <c r="EX857" s="62"/>
      <c r="EY857" s="62"/>
      <c r="EZ857" s="62"/>
      <c r="FA857" s="62"/>
      <c r="FB857" s="62"/>
      <c r="FC857" s="62"/>
      <c r="FD857" s="62"/>
      <c r="FE857" s="62"/>
      <c r="FF857" s="62"/>
      <c r="FG857" s="62"/>
      <c r="FH857" s="62"/>
      <c r="FI857" s="62"/>
      <c r="FJ857" s="62"/>
      <c r="FK857" s="62"/>
      <c r="FL857" s="76"/>
      <c r="FM857" s="76"/>
      <c r="FN857" s="76"/>
      <c r="FO857" s="76"/>
      <c r="FP857" s="76"/>
      <c r="FQ857" s="76"/>
      <c r="FR857" s="76"/>
      <c r="FS857" s="76"/>
      <c r="FT857" s="76"/>
      <c r="FU857" s="76"/>
      <c r="FV857" s="76"/>
      <c r="FW857" s="76"/>
      <c r="FX857" s="76"/>
      <c r="FY857" s="76"/>
      <c r="FZ857" s="76"/>
      <c r="GA857" s="76"/>
      <c r="GB857" s="76"/>
      <c r="GC857" s="62"/>
      <c r="GD857" s="62"/>
      <c r="GE857" s="62"/>
      <c r="GF857" s="62"/>
      <c r="GG857" s="62"/>
      <c r="GH857" s="62"/>
      <c r="GI857" s="62"/>
      <c r="GJ857" s="62"/>
      <c r="GK857" s="62"/>
      <c r="GL857" s="62"/>
      <c r="GM857" s="62"/>
      <c r="GN857" s="62"/>
      <c r="GO857" s="62"/>
      <c r="GP857" s="62"/>
      <c r="GQ857" s="62"/>
      <c r="GR857" s="62"/>
      <c r="GS857" s="62"/>
      <c r="GT857" s="62"/>
      <c r="GU857" s="62"/>
      <c r="GV857" s="62"/>
      <c r="GW857" s="62"/>
      <c r="GX857" s="62"/>
      <c r="GY857" s="62"/>
      <c r="GZ857" s="62"/>
      <c r="HA857" s="62"/>
      <c r="HB857" s="62"/>
      <c r="HC857" s="62"/>
      <c r="HD857" s="62"/>
      <c r="HE857" s="62"/>
      <c r="HF857" s="62"/>
      <c r="HG857" s="62"/>
      <c r="HH857" s="62"/>
      <c r="HI857" s="62"/>
      <c r="HJ857" s="62"/>
      <c r="HK857" s="62"/>
      <c r="HL857" s="62"/>
      <c r="HM857" s="62"/>
      <c r="HN857" s="62"/>
      <c r="HO857" s="62"/>
      <c r="HP857" s="62"/>
      <c r="HQ857" s="62"/>
      <c r="HR857" s="62"/>
    </row>
    <row r="858" spans="45:226">
      <c r="AS858" s="62"/>
      <c r="AT858" s="62"/>
      <c r="AU858" s="62"/>
      <c r="AV858" s="62"/>
      <c r="AW858" s="62"/>
      <c r="AX858" s="62"/>
      <c r="AY858" s="62"/>
      <c r="AZ858" s="62"/>
      <c r="BA858" s="62"/>
      <c r="BB858" s="62"/>
      <c r="BC858" s="62"/>
      <c r="BD858" s="62"/>
      <c r="BE858" s="62"/>
      <c r="BF858" s="62"/>
      <c r="BG858" s="62"/>
      <c r="BH858" s="62"/>
      <c r="BI858" s="62"/>
      <c r="BJ858" s="62"/>
      <c r="BK858" s="62"/>
      <c r="BL858" s="62"/>
      <c r="BM858" s="62"/>
      <c r="BN858" s="62"/>
      <c r="BO858" s="62"/>
      <c r="BP858" s="62"/>
      <c r="BQ858" s="62"/>
      <c r="BR858" s="62"/>
      <c r="BS858" s="62"/>
      <c r="BT858" s="62"/>
      <c r="BU858" s="62"/>
      <c r="BV858" s="62"/>
      <c r="BW858" s="62"/>
      <c r="BX858" s="62"/>
      <c r="BY858" s="62"/>
      <c r="BZ858" s="62"/>
      <c r="CA858" s="62"/>
      <c r="CB858" s="62"/>
      <c r="CC858" s="62"/>
      <c r="CD858" s="62"/>
      <c r="CE858" s="62"/>
      <c r="CF858" s="62"/>
      <c r="CG858" s="62"/>
      <c r="CH858" s="62"/>
      <c r="CI858" s="62"/>
      <c r="CJ858" s="62"/>
      <c r="CK858" s="62"/>
      <c r="CL858" s="62"/>
      <c r="CM858" s="62"/>
      <c r="CN858" s="62"/>
      <c r="CO858" s="62"/>
      <c r="CP858" s="62"/>
      <c r="CQ858" s="62"/>
      <c r="CR858" s="62"/>
      <c r="CS858" s="62"/>
      <c r="CT858" s="62"/>
      <c r="CU858" s="62"/>
      <c r="CV858" s="62"/>
      <c r="CW858" s="62"/>
      <c r="CX858" s="62"/>
      <c r="CY858" s="62"/>
      <c r="CZ858" s="62"/>
      <c r="DA858" s="62"/>
      <c r="DB858" s="62"/>
      <c r="DC858" s="62"/>
      <c r="DD858" s="62"/>
      <c r="DE858" s="62"/>
      <c r="DF858" s="62"/>
      <c r="DG858" s="62"/>
      <c r="DH858" s="62"/>
      <c r="DI858" s="62"/>
      <c r="DJ858" s="62"/>
      <c r="DK858" s="62"/>
      <c r="DL858" s="62"/>
      <c r="DM858" s="62"/>
      <c r="DN858" s="62"/>
      <c r="DO858" s="62"/>
      <c r="DP858" s="62"/>
      <c r="DQ858" s="62"/>
      <c r="DR858" s="62"/>
      <c r="DS858" s="62"/>
      <c r="DT858" s="62"/>
      <c r="DU858" s="62"/>
      <c r="DV858" s="62"/>
      <c r="DW858" s="62"/>
      <c r="DX858" s="62"/>
      <c r="DY858" s="62"/>
      <c r="DZ858" s="62"/>
      <c r="EA858" s="62"/>
      <c r="EB858" s="62"/>
      <c r="EC858" s="62"/>
      <c r="ED858" s="62"/>
      <c r="EE858" s="62"/>
      <c r="EF858" s="62"/>
      <c r="EG858" s="62"/>
      <c r="EH858" s="62"/>
      <c r="EI858" s="62"/>
      <c r="EJ858" s="62"/>
      <c r="EK858" s="62">
        <v>0</v>
      </c>
      <c r="EL858" s="62">
        <v>0</v>
      </c>
      <c r="EM858" s="62">
        <v>0</v>
      </c>
      <c r="EN858" s="62">
        <v>0</v>
      </c>
      <c r="EO858" s="62">
        <v>0</v>
      </c>
      <c r="EP858" s="62"/>
      <c r="EQ858" s="62"/>
      <c r="ER858" s="62"/>
      <c r="ES858" s="62"/>
      <c r="ET858" s="62"/>
      <c r="EU858" s="62"/>
      <c r="EV858" s="62"/>
      <c r="EW858" s="62"/>
      <c r="EX858" s="62"/>
      <c r="EY858" s="62"/>
      <c r="EZ858" s="62"/>
      <c r="FA858" s="62"/>
      <c r="FB858" s="62"/>
      <c r="FC858" s="62"/>
      <c r="FD858" s="62"/>
      <c r="FE858" s="62"/>
      <c r="FF858" s="62"/>
      <c r="FG858" s="62"/>
      <c r="FH858" s="62"/>
      <c r="FI858" s="62"/>
      <c r="FJ858" s="62"/>
      <c r="FK858" s="62"/>
      <c r="FL858" s="76"/>
      <c r="FM858" s="76"/>
      <c r="FN858" s="76"/>
      <c r="FO858" s="76"/>
      <c r="FP858" s="76"/>
      <c r="FQ858" s="76"/>
      <c r="FR858" s="76"/>
      <c r="FS858" s="76"/>
      <c r="FT858" s="76"/>
      <c r="FU858" s="76"/>
      <c r="FV858" s="76"/>
      <c r="FW858" s="76"/>
      <c r="FX858" s="76"/>
      <c r="FY858" s="76"/>
      <c r="FZ858" s="76"/>
      <c r="GA858" s="76"/>
      <c r="GB858" s="76"/>
      <c r="GC858" s="62"/>
      <c r="GD858" s="62"/>
      <c r="GE858" s="62"/>
      <c r="GF858" s="62"/>
      <c r="GG858" s="62"/>
      <c r="GH858" s="62"/>
      <c r="GI858" s="62"/>
      <c r="GJ858" s="62"/>
      <c r="GK858" s="62"/>
      <c r="GL858" s="62"/>
      <c r="GM858" s="62"/>
      <c r="GN858" s="62"/>
      <c r="GO858" s="62"/>
      <c r="GP858" s="62"/>
      <c r="GQ858" s="62"/>
      <c r="GR858" s="62"/>
      <c r="GS858" s="62"/>
      <c r="GT858" s="62"/>
      <c r="GU858" s="62"/>
      <c r="GV858" s="62"/>
      <c r="GW858" s="62"/>
      <c r="GX858" s="62"/>
      <c r="GY858" s="62"/>
      <c r="GZ858" s="62"/>
      <c r="HA858" s="62"/>
      <c r="HB858" s="62"/>
      <c r="HC858" s="62"/>
      <c r="HD858" s="62"/>
      <c r="HE858" s="62"/>
      <c r="HF858" s="62"/>
      <c r="HG858" s="62"/>
      <c r="HH858" s="62"/>
      <c r="HI858" s="62"/>
      <c r="HJ858" s="62"/>
      <c r="HK858" s="62"/>
      <c r="HL858" s="62"/>
      <c r="HM858" s="62"/>
      <c r="HN858" s="62"/>
      <c r="HO858" s="62"/>
      <c r="HP858" s="62"/>
      <c r="HQ858" s="62"/>
      <c r="HR858" s="62"/>
    </row>
    <row r="859" spans="45:226">
      <c r="AS859" s="62"/>
      <c r="AT859" s="62"/>
      <c r="AU859" s="62"/>
      <c r="AV859" s="62"/>
      <c r="AW859" s="62"/>
      <c r="AX859" s="62"/>
      <c r="AY859" s="62"/>
      <c r="AZ859" s="62"/>
      <c r="BA859" s="62"/>
      <c r="BB859" s="62"/>
      <c r="BC859" s="62"/>
      <c r="BD859" s="62"/>
      <c r="BE859" s="62"/>
      <c r="BF859" s="62"/>
      <c r="BG859" s="62"/>
      <c r="BH859" s="62"/>
      <c r="BI859" s="62"/>
      <c r="BJ859" s="62"/>
      <c r="BK859" s="62"/>
      <c r="BL859" s="62"/>
      <c r="BM859" s="62"/>
      <c r="BN859" s="62"/>
      <c r="BO859" s="62"/>
      <c r="BP859" s="62"/>
      <c r="BQ859" s="62"/>
      <c r="BR859" s="62"/>
      <c r="BS859" s="62"/>
      <c r="BT859" s="62"/>
      <c r="BU859" s="62"/>
      <c r="BV859" s="62"/>
      <c r="BW859" s="62"/>
      <c r="BX859" s="62"/>
      <c r="BY859" s="62"/>
      <c r="BZ859" s="62"/>
      <c r="CA859" s="62"/>
      <c r="CB859" s="62"/>
      <c r="CC859" s="62"/>
      <c r="CD859" s="62"/>
      <c r="CE859" s="62"/>
      <c r="CF859" s="62"/>
      <c r="CG859" s="62"/>
      <c r="CH859" s="62"/>
      <c r="CI859" s="62"/>
      <c r="CJ859" s="62"/>
      <c r="CK859" s="62"/>
      <c r="CL859" s="62"/>
      <c r="CM859" s="62"/>
      <c r="CN859" s="62"/>
      <c r="CO859" s="62"/>
      <c r="CP859" s="62"/>
      <c r="CQ859" s="62"/>
      <c r="CR859" s="62"/>
      <c r="CS859" s="62"/>
      <c r="CT859" s="62"/>
      <c r="CU859" s="62"/>
      <c r="CV859" s="62"/>
      <c r="CW859" s="62"/>
      <c r="CX859" s="62"/>
      <c r="CY859" s="62"/>
      <c r="CZ859" s="62"/>
      <c r="DA859" s="62"/>
      <c r="DB859" s="62"/>
      <c r="DC859" s="62"/>
      <c r="DD859" s="62"/>
      <c r="DE859" s="62"/>
      <c r="DF859" s="62"/>
      <c r="DG859" s="62"/>
      <c r="DH859" s="62"/>
      <c r="DI859" s="62"/>
      <c r="DJ859" s="62"/>
      <c r="DK859" s="62"/>
      <c r="DL859" s="62"/>
      <c r="DM859" s="62"/>
      <c r="DN859" s="62"/>
      <c r="DO859" s="62"/>
      <c r="DP859" s="62"/>
      <c r="DQ859" s="62"/>
      <c r="DR859" s="62"/>
      <c r="DS859" s="62"/>
      <c r="DT859" s="62"/>
      <c r="DU859" s="62"/>
      <c r="DV859" s="62"/>
      <c r="DW859" s="62"/>
      <c r="DX859" s="62"/>
      <c r="DY859" s="62"/>
      <c r="DZ859" s="62"/>
      <c r="EA859" s="62"/>
      <c r="EB859" s="62"/>
      <c r="EC859" s="62"/>
      <c r="ED859" s="62"/>
      <c r="EE859" s="62"/>
      <c r="EF859" s="62"/>
      <c r="EG859" s="62"/>
      <c r="EH859" s="62"/>
      <c r="EI859" s="62"/>
      <c r="EJ859" s="62"/>
      <c r="EK859" s="62">
        <v>0</v>
      </c>
      <c r="EL859" s="62">
        <v>0</v>
      </c>
      <c r="EM859" s="62">
        <v>0</v>
      </c>
      <c r="EN859" s="62">
        <v>0</v>
      </c>
      <c r="EO859" s="62">
        <v>0</v>
      </c>
      <c r="EP859" s="62"/>
      <c r="EQ859" s="62"/>
      <c r="ER859" s="62"/>
      <c r="ES859" s="62"/>
      <c r="ET859" s="62"/>
      <c r="EU859" s="62"/>
      <c r="EV859" s="62"/>
      <c r="EW859" s="62"/>
      <c r="EX859" s="62"/>
      <c r="EY859" s="62"/>
      <c r="EZ859" s="62"/>
      <c r="FA859" s="62"/>
      <c r="FB859" s="62"/>
      <c r="FC859" s="62"/>
      <c r="FD859" s="62"/>
      <c r="FE859" s="62"/>
      <c r="FF859" s="62"/>
      <c r="FG859" s="62"/>
      <c r="FH859" s="62"/>
      <c r="FI859" s="62"/>
      <c r="FJ859" s="62"/>
      <c r="FK859" s="62"/>
      <c r="FL859" s="76"/>
      <c r="FM859" s="76"/>
      <c r="FN859" s="76"/>
      <c r="FO859" s="76"/>
      <c r="FP859" s="76"/>
      <c r="FQ859" s="76"/>
      <c r="FR859" s="76"/>
      <c r="FS859" s="76"/>
      <c r="FT859" s="76"/>
      <c r="FU859" s="76"/>
      <c r="FV859" s="76"/>
      <c r="FW859" s="76"/>
      <c r="FX859" s="76"/>
      <c r="FY859" s="76"/>
      <c r="FZ859" s="76"/>
      <c r="GA859" s="76"/>
      <c r="GB859" s="76"/>
      <c r="GC859" s="62"/>
      <c r="GD859" s="62"/>
      <c r="GE859" s="62"/>
      <c r="GF859" s="62"/>
      <c r="GG859" s="62"/>
      <c r="GH859" s="62"/>
      <c r="GI859" s="62"/>
      <c r="GJ859" s="62"/>
      <c r="GK859" s="62"/>
      <c r="GL859" s="62"/>
      <c r="GM859" s="62"/>
      <c r="GN859" s="62"/>
      <c r="GO859" s="62"/>
      <c r="GP859" s="62"/>
      <c r="GQ859" s="62"/>
      <c r="GR859" s="62"/>
      <c r="GS859" s="62"/>
      <c r="GT859" s="62"/>
      <c r="GU859" s="62"/>
      <c r="GV859" s="62"/>
      <c r="GW859" s="62"/>
      <c r="GX859" s="62"/>
      <c r="GY859" s="62"/>
      <c r="GZ859" s="62"/>
      <c r="HA859" s="62"/>
      <c r="HB859" s="62"/>
      <c r="HC859" s="62"/>
      <c r="HD859" s="62"/>
      <c r="HE859" s="62"/>
      <c r="HF859" s="62"/>
      <c r="HG859" s="62"/>
      <c r="HH859" s="62"/>
      <c r="HI859" s="62"/>
      <c r="HJ859" s="62"/>
      <c r="HK859" s="62"/>
      <c r="HL859" s="62"/>
      <c r="HM859" s="62"/>
      <c r="HN859" s="62"/>
      <c r="HO859" s="62"/>
      <c r="HP859" s="62"/>
      <c r="HQ859" s="62"/>
      <c r="HR859" s="62"/>
    </row>
    <row r="860" spans="45:226">
      <c r="AS860" s="62"/>
      <c r="AT860" s="62"/>
      <c r="AU860" s="62"/>
      <c r="AV860" s="62"/>
      <c r="AW860" s="62"/>
      <c r="AX860" s="62"/>
      <c r="AY860" s="62"/>
      <c r="AZ860" s="62"/>
      <c r="BA860" s="62"/>
      <c r="BB860" s="62"/>
      <c r="BC860" s="62"/>
      <c r="BD860" s="62"/>
      <c r="BE860" s="62"/>
      <c r="BF860" s="62"/>
      <c r="BG860" s="62"/>
      <c r="BH860" s="62"/>
      <c r="BI860" s="62"/>
      <c r="BJ860" s="62"/>
      <c r="BK860" s="62"/>
      <c r="BL860" s="62"/>
      <c r="BM860" s="62"/>
      <c r="BN860" s="62"/>
      <c r="BO860" s="62"/>
      <c r="BP860" s="62"/>
      <c r="BQ860" s="62"/>
      <c r="BR860" s="62"/>
      <c r="BS860" s="62"/>
      <c r="BT860" s="62"/>
      <c r="BU860" s="62"/>
      <c r="BV860" s="62"/>
      <c r="BW860" s="62"/>
      <c r="BX860" s="62"/>
      <c r="BY860" s="62"/>
      <c r="BZ860" s="62"/>
      <c r="CA860" s="62"/>
      <c r="CB860" s="62"/>
      <c r="CC860" s="62"/>
      <c r="CD860" s="62"/>
      <c r="CE860" s="62"/>
      <c r="CF860" s="62"/>
      <c r="CG860" s="62"/>
      <c r="CH860" s="62"/>
      <c r="CI860" s="62"/>
      <c r="CJ860" s="62"/>
      <c r="CK860" s="62"/>
      <c r="CL860" s="62"/>
      <c r="CM860" s="62"/>
      <c r="CN860" s="62"/>
      <c r="CO860" s="62"/>
      <c r="CP860" s="62"/>
      <c r="CQ860" s="62"/>
      <c r="CR860" s="62"/>
      <c r="CS860" s="62"/>
      <c r="CT860" s="62"/>
      <c r="CU860" s="62"/>
      <c r="CV860" s="62"/>
      <c r="CW860" s="62"/>
      <c r="CX860" s="62"/>
      <c r="CY860" s="62"/>
      <c r="CZ860" s="62"/>
      <c r="DA860" s="62"/>
      <c r="DB860" s="62"/>
      <c r="DC860" s="62"/>
      <c r="DD860" s="62"/>
      <c r="DE860" s="62"/>
      <c r="DF860" s="62"/>
      <c r="DG860" s="62"/>
      <c r="DH860" s="62"/>
      <c r="DI860" s="62"/>
      <c r="DJ860" s="62"/>
      <c r="DK860" s="62"/>
      <c r="DL860" s="62"/>
      <c r="DM860" s="62"/>
      <c r="DN860" s="62"/>
      <c r="DO860" s="62"/>
      <c r="DP860" s="62"/>
      <c r="DQ860" s="62"/>
      <c r="DR860" s="62"/>
      <c r="DS860" s="62"/>
      <c r="DT860" s="62"/>
      <c r="DU860" s="62"/>
      <c r="DV860" s="62"/>
      <c r="DW860" s="62"/>
      <c r="DX860" s="62"/>
      <c r="DY860" s="62"/>
      <c r="DZ860" s="62"/>
      <c r="EA860" s="62"/>
      <c r="EB860" s="62"/>
      <c r="EC860" s="62"/>
      <c r="ED860" s="62"/>
      <c r="EE860" s="62"/>
      <c r="EF860" s="62"/>
      <c r="EG860" s="62"/>
      <c r="EH860" s="62"/>
      <c r="EI860" s="62"/>
      <c r="EJ860" s="62"/>
      <c r="EK860" s="62">
        <v>0</v>
      </c>
      <c r="EL860" s="62">
        <v>0</v>
      </c>
      <c r="EM860" s="62">
        <v>0</v>
      </c>
      <c r="EN860" s="62">
        <v>0</v>
      </c>
      <c r="EO860" s="62">
        <v>0</v>
      </c>
      <c r="EP860" s="62"/>
      <c r="EQ860" s="62"/>
      <c r="ER860" s="62"/>
      <c r="ES860" s="62"/>
      <c r="ET860" s="62"/>
      <c r="EU860" s="62"/>
      <c r="EV860" s="62"/>
      <c r="EW860" s="62"/>
      <c r="EX860" s="62"/>
      <c r="EY860" s="62"/>
      <c r="EZ860" s="62"/>
      <c r="FA860" s="62"/>
      <c r="FB860" s="62"/>
      <c r="FC860" s="62"/>
      <c r="FD860" s="62"/>
      <c r="FE860" s="62"/>
      <c r="FF860" s="62"/>
      <c r="FG860" s="62"/>
      <c r="FH860" s="62"/>
      <c r="FI860" s="62"/>
      <c r="FJ860" s="62"/>
      <c r="FK860" s="62"/>
      <c r="FL860" s="76"/>
      <c r="FM860" s="76"/>
      <c r="FN860" s="76"/>
      <c r="FO860" s="76"/>
      <c r="FP860" s="76"/>
      <c r="FQ860" s="76"/>
      <c r="FR860" s="76"/>
      <c r="FS860" s="76"/>
      <c r="FT860" s="76"/>
      <c r="FU860" s="76"/>
      <c r="FV860" s="76"/>
      <c r="FW860" s="76"/>
      <c r="FX860" s="76"/>
      <c r="FY860" s="76"/>
      <c r="FZ860" s="76"/>
      <c r="GA860" s="76"/>
      <c r="GB860" s="76"/>
      <c r="GC860" s="62"/>
      <c r="GD860" s="62"/>
      <c r="GE860" s="62"/>
      <c r="GF860" s="62"/>
      <c r="GG860" s="62"/>
      <c r="GH860" s="62"/>
      <c r="GI860" s="62"/>
      <c r="GJ860" s="62"/>
      <c r="GK860" s="62"/>
      <c r="GL860" s="62"/>
      <c r="GM860" s="62"/>
      <c r="GN860" s="62"/>
      <c r="GO860" s="62"/>
      <c r="GP860" s="62"/>
      <c r="GQ860" s="62"/>
      <c r="GR860" s="62"/>
      <c r="GS860" s="62"/>
      <c r="GT860" s="62"/>
      <c r="GU860" s="62"/>
      <c r="GV860" s="62"/>
      <c r="GW860" s="62"/>
      <c r="GX860" s="62"/>
      <c r="GY860" s="62"/>
      <c r="GZ860" s="62"/>
      <c r="HA860" s="62"/>
      <c r="HB860" s="62"/>
      <c r="HC860" s="62"/>
      <c r="HD860" s="62"/>
      <c r="HE860" s="62"/>
      <c r="HF860" s="62"/>
      <c r="HG860" s="62"/>
      <c r="HH860" s="62"/>
      <c r="HI860" s="62"/>
      <c r="HJ860" s="62"/>
      <c r="HK860" s="62"/>
      <c r="HL860" s="62"/>
      <c r="HM860" s="62"/>
      <c r="HN860" s="62"/>
      <c r="HO860" s="62"/>
      <c r="HP860" s="62"/>
      <c r="HQ860" s="62"/>
      <c r="HR860" s="62"/>
    </row>
    <row r="861" spans="45:226">
      <c r="AS861" s="62"/>
      <c r="AT861" s="62"/>
      <c r="AU861" s="62"/>
      <c r="AV861" s="62"/>
      <c r="AW861" s="62"/>
      <c r="AX861" s="62"/>
      <c r="AY861" s="62"/>
      <c r="AZ861" s="62"/>
      <c r="BA861" s="62"/>
      <c r="BB861" s="62"/>
      <c r="BC861" s="62"/>
      <c r="BD861" s="62"/>
      <c r="BE861" s="62"/>
      <c r="BF861" s="62"/>
      <c r="BG861" s="62"/>
      <c r="BH861" s="62"/>
      <c r="BI861" s="62"/>
      <c r="BJ861" s="62"/>
      <c r="BK861" s="62"/>
      <c r="BL861" s="62"/>
      <c r="BM861" s="62"/>
      <c r="BN861" s="62"/>
      <c r="BO861" s="62"/>
      <c r="BP861" s="62"/>
      <c r="BQ861" s="62"/>
      <c r="BR861" s="62"/>
      <c r="BS861" s="62"/>
      <c r="BT861" s="62"/>
      <c r="BU861" s="62"/>
      <c r="BV861" s="62"/>
      <c r="BW861" s="62"/>
      <c r="BX861" s="62"/>
      <c r="BY861" s="62"/>
      <c r="BZ861" s="62"/>
      <c r="CA861" s="62"/>
      <c r="CB861" s="62"/>
      <c r="CC861" s="62"/>
      <c r="CD861" s="62"/>
      <c r="CE861" s="62"/>
      <c r="CF861" s="62"/>
      <c r="CG861" s="62"/>
      <c r="CH861" s="62"/>
      <c r="CI861" s="62"/>
      <c r="CJ861" s="62"/>
      <c r="CK861" s="62"/>
      <c r="CL861" s="62"/>
      <c r="CM861" s="62"/>
      <c r="CN861" s="62"/>
      <c r="CO861" s="62"/>
      <c r="CP861" s="62"/>
      <c r="CQ861" s="62"/>
      <c r="CR861" s="62"/>
      <c r="CS861" s="62"/>
      <c r="CT861" s="62"/>
      <c r="CU861" s="62"/>
      <c r="CV861" s="62"/>
      <c r="CW861" s="62"/>
      <c r="CX861" s="62"/>
      <c r="CY861" s="62"/>
      <c r="CZ861" s="62"/>
      <c r="DA861" s="62"/>
      <c r="DB861" s="62"/>
      <c r="DC861" s="62"/>
      <c r="DD861" s="62"/>
      <c r="DE861" s="62"/>
      <c r="DF861" s="62"/>
      <c r="DG861" s="62"/>
      <c r="DH861" s="62"/>
      <c r="DI861" s="62"/>
      <c r="DJ861" s="62"/>
      <c r="DK861" s="62"/>
      <c r="DL861" s="62"/>
      <c r="DM861" s="62"/>
      <c r="DN861" s="62"/>
      <c r="DO861" s="62"/>
      <c r="DP861" s="62"/>
      <c r="DQ861" s="62"/>
      <c r="DR861" s="62"/>
      <c r="DS861" s="62"/>
      <c r="DT861" s="62"/>
      <c r="DU861" s="62"/>
      <c r="DV861" s="62"/>
      <c r="DW861" s="62"/>
      <c r="DX861" s="62"/>
      <c r="DY861" s="62"/>
      <c r="DZ861" s="62"/>
      <c r="EA861" s="62"/>
      <c r="EB861" s="62"/>
      <c r="EC861" s="62"/>
      <c r="ED861" s="62"/>
      <c r="EE861" s="62"/>
      <c r="EF861" s="62"/>
      <c r="EG861" s="62"/>
      <c r="EH861" s="62"/>
      <c r="EI861" s="62"/>
      <c r="EJ861" s="62"/>
      <c r="EK861" s="62">
        <v>0</v>
      </c>
      <c r="EL861" s="62">
        <v>0</v>
      </c>
      <c r="EM861" s="62">
        <v>0</v>
      </c>
      <c r="EN861" s="62">
        <v>0</v>
      </c>
      <c r="EO861" s="62">
        <v>0</v>
      </c>
      <c r="EP861" s="62"/>
      <c r="EQ861" s="62"/>
      <c r="ER861" s="62"/>
      <c r="ES861" s="62"/>
      <c r="ET861" s="62"/>
      <c r="EU861" s="62"/>
      <c r="EV861" s="62"/>
      <c r="EW861" s="62"/>
      <c r="EX861" s="62"/>
      <c r="EY861" s="62"/>
      <c r="EZ861" s="62"/>
      <c r="FA861" s="62"/>
      <c r="FB861" s="62"/>
      <c r="FC861" s="62"/>
      <c r="FD861" s="62"/>
      <c r="FE861" s="62"/>
      <c r="FF861" s="62"/>
      <c r="FG861" s="62"/>
      <c r="FH861" s="62"/>
      <c r="FI861" s="62"/>
      <c r="FJ861" s="62"/>
      <c r="FK861" s="62"/>
      <c r="FL861" s="76"/>
      <c r="FM861" s="76"/>
      <c r="FN861" s="76"/>
      <c r="FO861" s="76"/>
      <c r="FP861" s="76"/>
      <c r="FQ861" s="76"/>
      <c r="FR861" s="76"/>
      <c r="FS861" s="76"/>
      <c r="FT861" s="76"/>
      <c r="FU861" s="76"/>
      <c r="FV861" s="76"/>
      <c r="FW861" s="76"/>
      <c r="FX861" s="76"/>
      <c r="FY861" s="76"/>
      <c r="FZ861" s="76"/>
      <c r="GA861" s="76"/>
      <c r="GB861" s="76"/>
      <c r="GC861" s="62"/>
      <c r="GD861" s="62"/>
      <c r="GE861" s="62"/>
      <c r="GF861" s="62"/>
      <c r="GG861" s="62"/>
      <c r="GH861" s="62"/>
      <c r="GI861" s="62"/>
      <c r="GJ861" s="62"/>
      <c r="GK861" s="62"/>
      <c r="GL861" s="62"/>
      <c r="GM861" s="62"/>
      <c r="GN861" s="62"/>
      <c r="GO861" s="62"/>
      <c r="GP861" s="62"/>
      <c r="GQ861" s="62"/>
      <c r="GR861" s="62"/>
      <c r="GS861" s="62"/>
      <c r="GT861" s="62"/>
      <c r="GU861" s="62"/>
      <c r="GV861" s="62"/>
      <c r="GW861" s="62"/>
      <c r="GX861" s="62"/>
      <c r="GY861" s="62"/>
      <c r="GZ861" s="62"/>
      <c r="HA861" s="62"/>
      <c r="HB861" s="62"/>
      <c r="HC861" s="62"/>
      <c r="HD861" s="62"/>
      <c r="HE861" s="62"/>
      <c r="HF861" s="62"/>
      <c r="HG861" s="62"/>
      <c r="HH861" s="62"/>
      <c r="HI861" s="62"/>
      <c r="HJ861" s="62"/>
      <c r="HK861" s="62"/>
      <c r="HL861" s="62"/>
      <c r="HM861" s="62"/>
      <c r="HN861" s="62"/>
      <c r="HO861" s="62"/>
      <c r="HP861" s="62"/>
      <c r="HQ861" s="62"/>
      <c r="HR861" s="62"/>
    </row>
    <row r="862" spans="45:226">
      <c r="AS862" s="62"/>
      <c r="AT862" s="62"/>
      <c r="AU862" s="62"/>
      <c r="AV862" s="62"/>
      <c r="AW862" s="62"/>
      <c r="AX862" s="62"/>
      <c r="AY862" s="62"/>
      <c r="AZ862" s="62"/>
      <c r="BA862" s="62"/>
      <c r="BB862" s="62"/>
      <c r="BC862" s="62"/>
      <c r="BD862" s="62"/>
      <c r="BE862" s="62"/>
      <c r="BF862" s="62"/>
      <c r="BG862" s="62"/>
      <c r="BH862" s="62"/>
      <c r="BI862" s="62"/>
      <c r="BJ862" s="62"/>
      <c r="BK862" s="62"/>
      <c r="BL862" s="62"/>
      <c r="BM862" s="62"/>
      <c r="BN862" s="62"/>
      <c r="BO862" s="62"/>
      <c r="BP862" s="62"/>
      <c r="BQ862" s="62"/>
      <c r="BR862" s="62"/>
      <c r="BS862" s="62"/>
      <c r="BT862" s="62"/>
      <c r="BU862" s="62"/>
      <c r="BV862" s="62"/>
      <c r="BW862" s="62"/>
      <c r="BX862" s="62"/>
      <c r="BY862" s="62"/>
      <c r="BZ862" s="62"/>
      <c r="CA862" s="62"/>
      <c r="CB862" s="62"/>
      <c r="CC862" s="62"/>
      <c r="CD862" s="62"/>
      <c r="CE862" s="62"/>
      <c r="CF862" s="62"/>
      <c r="CG862" s="62"/>
      <c r="CH862" s="62"/>
      <c r="CI862" s="62"/>
      <c r="CJ862" s="62"/>
      <c r="CK862" s="62"/>
      <c r="CL862" s="62"/>
      <c r="CM862" s="62"/>
      <c r="CN862" s="62"/>
      <c r="CO862" s="62"/>
      <c r="CP862" s="62"/>
      <c r="CQ862" s="62"/>
      <c r="CR862" s="62"/>
      <c r="CS862" s="62"/>
      <c r="CT862" s="62"/>
      <c r="CU862" s="62"/>
      <c r="CV862" s="62"/>
      <c r="CW862" s="62"/>
      <c r="CX862" s="62"/>
      <c r="CY862" s="62"/>
      <c r="CZ862" s="62"/>
      <c r="DA862" s="62"/>
      <c r="DB862" s="62"/>
      <c r="DC862" s="62"/>
      <c r="DD862" s="62"/>
      <c r="DE862" s="62"/>
      <c r="DF862" s="62"/>
      <c r="DG862" s="62"/>
      <c r="DH862" s="62"/>
      <c r="DI862" s="62"/>
      <c r="DJ862" s="62"/>
      <c r="DK862" s="62"/>
      <c r="DL862" s="62"/>
      <c r="DM862" s="62"/>
      <c r="DN862" s="62"/>
      <c r="DO862" s="62"/>
      <c r="DP862" s="62"/>
      <c r="DQ862" s="62"/>
      <c r="DR862" s="62"/>
      <c r="DS862" s="62"/>
      <c r="DT862" s="62"/>
      <c r="DU862" s="62"/>
      <c r="DV862" s="62"/>
      <c r="DW862" s="62"/>
      <c r="DX862" s="62"/>
      <c r="DY862" s="62"/>
      <c r="DZ862" s="62"/>
      <c r="EA862" s="62"/>
      <c r="EB862" s="62"/>
      <c r="EC862" s="62"/>
      <c r="ED862" s="62"/>
      <c r="EE862" s="62"/>
      <c r="EF862" s="62"/>
      <c r="EG862" s="62"/>
      <c r="EH862" s="62"/>
      <c r="EI862" s="62"/>
      <c r="EJ862" s="62"/>
      <c r="EK862" s="62">
        <v>0</v>
      </c>
      <c r="EL862" s="62">
        <v>0</v>
      </c>
      <c r="EM862" s="62">
        <v>0</v>
      </c>
      <c r="EN862" s="62">
        <v>0</v>
      </c>
      <c r="EO862" s="62">
        <v>0</v>
      </c>
      <c r="EP862" s="62"/>
      <c r="EQ862" s="62"/>
      <c r="ER862" s="62"/>
      <c r="ES862" s="62"/>
      <c r="ET862" s="62"/>
      <c r="EU862" s="62"/>
      <c r="EV862" s="62"/>
      <c r="EW862" s="62"/>
      <c r="EX862" s="62"/>
      <c r="EY862" s="62"/>
      <c r="EZ862" s="62"/>
      <c r="FA862" s="62"/>
      <c r="FB862" s="62"/>
      <c r="FC862" s="62"/>
      <c r="FD862" s="62"/>
      <c r="FE862" s="62"/>
      <c r="FF862" s="62"/>
      <c r="FG862" s="62"/>
      <c r="FH862" s="62"/>
      <c r="FI862" s="62"/>
      <c r="FJ862" s="62"/>
      <c r="FK862" s="62"/>
      <c r="FL862" s="76"/>
      <c r="FM862" s="76"/>
      <c r="FN862" s="76"/>
      <c r="FO862" s="76"/>
      <c r="FP862" s="76"/>
      <c r="FQ862" s="76"/>
      <c r="FR862" s="76"/>
      <c r="FS862" s="76"/>
      <c r="FT862" s="76"/>
      <c r="FU862" s="76"/>
      <c r="FV862" s="76"/>
      <c r="FW862" s="76"/>
      <c r="FX862" s="76"/>
      <c r="FY862" s="76"/>
      <c r="FZ862" s="76"/>
      <c r="GA862" s="76"/>
      <c r="GB862" s="76"/>
      <c r="GC862" s="62"/>
      <c r="GD862" s="62"/>
      <c r="GE862" s="62"/>
      <c r="GF862" s="62"/>
      <c r="GG862" s="62"/>
      <c r="GH862" s="62"/>
      <c r="GI862" s="62"/>
      <c r="GJ862" s="62"/>
      <c r="GK862" s="62"/>
      <c r="GL862" s="62"/>
      <c r="GM862" s="62"/>
      <c r="GN862" s="62"/>
      <c r="GO862" s="62"/>
      <c r="GP862" s="62"/>
      <c r="GQ862" s="62"/>
      <c r="GR862" s="62"/>
      <c r="GS862" s="62"/>
      <c r="GT862" s="62"/>
      <c r="GU862" s="62"/>
      <c r="GV862" s="62"/>
      <c r="GW862" s="62"/>
      <c r="GX862" s="62"/>
      <c r="GY862" s="62"/>
      <c r="GZ862" s="62"/>
      <c r="HA862" s="62"/>
      <c r="HB862" s="62"/>
      <c r="HC862" s="62"/>
      <c r="HD862" s="62"/>
      <c r="HE862" s="62"/>
      <c r="HF862" s="62"/>
      <c r="HG862" s="62"/>
      <c r="HH862" s="62"/>
      <c r="HI862" s="62"/>
      <c r="HJ862" s="62"/>
      <c r="HK862" s="62"/>
      <c r="HL862" s="62"/>
      <c r="HM862" s="62"/>
      <c r="HN862" s="62"/>
      <c r="HO862" s="62"/>
      <c r="HP862" s="62"/>
      <c r="HQ862" s="62"/>
      <c r="HR862" s="62"/>
    </row>
    <row r="863" spans="45:226">
      <c r="AS863" s="62"/>
      <c r="AT863" s="62"/>
      <c r="AU863" s="62"/>
      <c r="AV863" s="62"/>
      <c r="AW863" s="62"/>
      <c r="AX863" s="62"/>
      <c r="AY863" s="62"/>
      <c r="AZ863" s="62"/>
      <c r="BA863" s="62"/>
      <c r="BB863" s="62"/>
      <c r="BC863" s="62"/>
      <c r="BD863" s="62"/>
      <c r="BE863" s="62"/>
      <c r="BF863" s="62"/>
      <c r="BG863" s="62"/>
      <c r="BH863" s="62"/>
      <c r="BI863" s="62"/>
      <c r="BJ863" s="62"/>
      <c r="BK863" s="62"/>
      <c r="BL863" s="62"/>
      <c r="BM863" s="62"/>
      <c r="BN863" s="62"/>
      <c r="BO863" s="62"/>
      <c r="BP863" s="62"/>
      <c r="BQ863" s="62"/>
      <c r="BR863" s="62"/>
      <c r="BS863" s="62"/>
      <c r="BT863" s="62"/>
      <c r="BU863" s="62"/>
      <c r="BV863" s="62"/>
      <c r="BW863" s="62"/>
      <c r="BX863" s="62"/>
      <c r="BY863" s="62"/>
      <c r="BZ863" s="62"/>
      <c r="CA863" s="62"/>
      <c r="CB863" s="62"/>
      <c r="CC863" s="62"/>
      <c r="CD863" s="62"/>
      <c r="CE863" s="62"/>
      <c r="CF863" s="62"/>
      <c r="CG863" s="62"/>
      <c r="CH863" s="62"/>
      <c r="CI863" s="62"/>
      <c r="CJ863" s="62"/>
      <c r="CK863" s="62"/>
      <c r="CL863" s="62"/>
      <c r="CM863" s="62"/>
      <c r="CN863" s="62"/>
      <c r="CO863" s="62"/>
      <c r="CP863" s="62"/>
      <c r="CQ863" s="62"/>
      <c r="CR863" s="62"/>
      <c r="CS863" s="62"/>
      <c r="CT863" s="62"/>
      <c r="CU863" s="62"/>
      <c r="CV863" s="62"/>
      <c r="CW863" s="62"/>
      <c r="CX863" s="62"/>
      <c r="CY863" s="62"/>
      <c r="CZ863" s="62"/>
      <c r="DA863" s="62"/>
      <c r="DB863" s="62"/>
      <c r="DC863" s="62"/>
      <c r="DD863" s="62"/>
      <c r="DE863" s="62"/>
      <c r="DF863" s="62"/>
      <c r="DG863" s="62"/>
      <c r="DH863" s="62"/>
      <c r="DI863" s="62"/>
      <c r="DJ863" s="62"/>
      <c r="DK863" s="62"/>
      <c r="DL863" s="62"/>
      <c r="DM863" s="62"/>
      <c r="DN863" s="62"/>
      <c r="DO863" s="62"/>
      <c r="DP863" s="62"/>
      <c r="DQ863" s="62"/>
      <c r="DR863" s="62"/>
      <c r="DS863" s="62"/>
      <c r="DT863" s="62"/>
      <c r="DU863" s="62"/>
      <c r="DV863" s="62"/>
      <c r="DW863" s="62"/>
      <c r="DX863" s="62"/>
      <c r="DY863" s="62"/>
      <c r="DZ863" s="62"/>
      <c r="EA863" s="62"/>
      <c r="EB863" s="62"/>
      <c r="EC863" s="62"/>
      <c r="ED863" s="62"/>
      <c r="EE863" s="62"/>
      <c r="EF863" s="62"/>
      <c r="EG863" s="62"/>
      <c r="EH863" s="62"/>
      <c r="EI863" s="62"/>
      <c r="EJ863" s="62"/>
      <c r="EK863" s="62">
        <v>0</v>
      </c>
      <c r="EL863" s="62">
        <v>0</v>
      </c>
      <c r="EM863" s="62">
        <v>0</v>
      </c>
      <c r="EN863" s="62">
        <v>0</v>
      </c>
      <c r="EO863" s="62">
        <v>0</v>
      </c>
      <c r="EP863" s="62"/>
      <c r="EQ863" s="62"/>
      <c r="ER863" s="62"/>
      <c r="ES863" s="62"/>
      <c r="ET863" s="62"/>
      <c r="EU863" s="62"/>
      <c r="EV863" s="62"/>
      <c r="EW863" s="62"/>
      <c r="EX863" s="62"/>
      <c r="EY863" s="62"/>
      <c r="EZ863" s="62"/>
      <c r="FA863" s="62"/>
      <c r="FB863" s="62"/>
      <c r="FC863" s="62"/>
      <c r="FD863" s="62"/>
      <c r="FE863" s="62"/>
      <c r="FF863" s="62"/>
      <c r="FG863" s="62"/>
      <c r="FH863" s="62"/>
      <c r="FI863" s="62"/>
      <c r="FJ863" s="62"/>
      <c r="FK863" s="62"/>
      <c r="FL863" s="76"/>
      <c r="FM863" s="76"/>
      <c r="FN863" s="76"/>
      <c r="FO863" s="76"/>
      <c r="FP863" s="76"/>
      <c r="FQ863" s="76"/>
      <c r="FR863" s="76"/>
      <c r="FS863" s="76"/>
      <c r="FT863" s="76"/>
      <c r="FU863" s="76"/>
      <c r="FV863" s="76"/>
      <c r="FW863" s="76"/>
      <c r="FX863" s="76"/>
      <c r="FY863" s="76"/>
      <c r="FZ863" s="76"/>
      <c r="GA863" s="76"/>
      <c r="GB863" s="76"/>
      <c r="GC863" s="62"/>
      <c r="GD863" s="62"/>
      <c r="GE863" s="62"/>
      <c r="GF863" s="62"/>
      <c r="GG863" s="62"/>
      <c r="GH863" s="62"/>
      <c r="GI863" s="62"/>
      <c r="GJ863" s="62"/>
      <c r="GK863" s="62"/>
      <c r="GL863" s="62"/>
      <c r="GM863" s="62"/>
      <c r="GN863" s="62"/>
      <c r="GO863" s="62"/>
      <c r="GP863" s="62"/>
      <c r="GQ863" s="62"/>
      <c r="GR863" s="62"/>
      <c r="GS863" s="62"/>
      <c r="GT863" s="62"/>
      <c r="GU863" s="62"/>
      <c r="GV863" s="62"/>
      <c r="GW863" s="62"/>
      <c r="GX863" s="62"/>
      <c r="GY863" s="62"/>
      <c r="GZ863" s="62"/>
      <c r="HA863" s="62"/>
      <c r="HB863" s="62"/>
      <c r="HC863" s="62"/>
      <c r="HD863" s="62"/>
      <c r="HE863" s="62"/>
      <c r="HF863" s="62"/>
      <c r="HG863" s="62"/>
      <c r="HH863" s="62"/>
      <c r="HI863" s="62"/>
      <c r="HJ863" s="62"/>
      <c r="HK863" s="62"/>
      <c r="HL863" s="62"/>
      <c r="HM863" s="62"/>
      <c r="HN863" s="62"/>
      <c r="HO863" s="62"/>
      <c r="HP863" s="62"/>
      <c r="HQ863" s="62"/>
      <c r="HR863" s="62"/>
    </row>
    <row r="864" spans="45:226">
      <c r="AS864" s="62"/>
      <c r="AT864" s="62"/>
      <c r="AU864" s="62"/>
      <c r="AV864" s="62"/>
      <c r="AW864" s="62"/>
      <c r="AX864" s="62"/>
      <c r="AY864" s="62"/>
      <c r="AZ864" s="62"/>
      <c r="BA864" s="62"/>
      <c r="BB864" s="62"/>
      <c r="BC864" s="62"/>
      <c r="BD864" s="62"/>
      <c r="BE864" s="62"/>
      <c r="BF864" s="62"/>
      <c r="BG864" s="62"/>
      <c r="BH864" s="62"/>
      <c r="BI864" s="62"/>
      <c r="BJ864" s="62"/>
      <c r="BK864" s="62"/>
      <c r="BL864" s="62"/>
      <c r="BM864" s="62"/>
      <c r="BN864" s="62"/>
      <c r="BO864" s="62"/>
      <c r="BP864" s="62"/>
      <c r="BQ864" s="62"/>
      <c r="BR864" s="62"/>
      <c r="BS864" s="62"/>
      <c r="BT864" s="62"/>
      <c r="BU864" s="62"/>
      <c r="BV864" s="62"/>
      <c r="BW864" s="62"/>
      <c r="BX864" s="62"/>
      <c r="BY864" s="62"/>
      <c r="BZ864" s="62"/>
      <c r="CA864" s="62"/>
      <c r="CB864" s="62"/>
      <c r="CC864" s="62"/>
      <c r="CD864" s="62"/>
      <c r="CE864" s="62"/>
      <c r="CF864" s="62"/>
      <c r="CG864" s="62"/>
      <c r="CH864" s="62"/>
      <c r="CI864" s="62"/>
      <c r="CJ864" s="62"/>
      <c r="CK864" s="62"/>
      <c r="CL864" s="62"/>
      <c r="CM864" s="62"/>
      <c r="CN864" s="62"/>
      <c r="CO864" s="62"/>
      <c r="CP864" s="62"/>
      <c r="CQ864" s="62"/>
      <c r="CR864" s="62"/>
      <c r="CS864" s="62"/>
      <c r="CT864" s="62"/>
      <c r="CU864" s="62"/>
      <c r="CV864" s="62"/>
      <c r="CW864" s="62"/>
      <c r="CX864" s="62"/>
      <c r="CY864" s="62"/>
      <c r="CZ864" s="62"/>
      <c r="DA864" s="62"/>
      <c r="DB864" s="62"/>
      <c r="DC864" s="62"/>
      <c r="DD864" s="62"/>
      <c r="DE864" s="62"/>
      <c r="DF864" s="62"/>
      <c r="DG864" s="62"/>
      <c r="DH864" s="62"/>
      <c r="DI864" s="62"/>
      <c r="DJ864" s="62"/>
      <c r="DK864" s="62"/>
      <c r="DL864" s="62"/>
      <c r="DM864" s="62"/>
      <c r="DN864" s="62"/>
      <c r="DO864" s="62"/>
      <c r="DP864" s="62"/>
      <c r="DQ864" s="62"/>
      <c r="DR864" s="62"/>
      <c r="DS864" s="62"/>
      <c r="DT864" s="62"/>
      <c r="DU864" s="62"/>
      <c r="DV864" s="62"/>
      <c r="DW864" s="62"/>
      <c r="DX864" s="62"/>
      <c r="DY864" s="62"/>
      <c r="DZ864" s="62"/>
      <c r="EA864" s="62"/>
      <c r="EB864" s="62"/>
      <c r="EC864" s="62"/>
      <c r="ED864" s="62"/>
      <c r="EE864" s="62"/>
      <c r="EF864" s="62"/>
      <c r="EG864" s="62"/>
      <c r="EH864" s="62"/>
      <c r="EI864" s="62"/>
      <c r="EJ864" s="62"/>
      <c r="EK864" s="62">
        <v>0</v>
      </c>
      <c r="EL864" s="62">
        <v>0</v>
      </c>
      <c r="EM864" s="62">
        <v>0</v>
      </c>
      <c r="EN864" s="62">
        <v>0</v>
      </c>
      <c r="EO864" s="62">
        <v>0</v>
      </c>
      <c r="EP864" s="62"/>
      <c r="EQ864" s="62"/>
      <c r="ER864" s="62"/>
      <c r="ES864" s="62"/>
      <c r="ET864" s="62"/>
      <c r="EU864" s="62"/>
      <c r="EV864" s="62"/>
      <c r="EW864" s="62"/>
      <c r="EX864" s="62"/>
      <c r="EY864" s="62"/>
      <c r="EZ864" s="62"/>
      <c r="FA864" s="62"/>
      <c r="FB864" s="62"/>
      <c r="FC864" s="62"/>
      <c r="FD864" s="62"/>
      <c r="FE864" s="62"/>
      <c r="FF864" s="62"/>
      <c r="FG864" s="62"/>
      <c r="FH864" s="62"/>
      <c r="FI864" s="62"/>
      <c r="FJ864" s="62"/>
      <c r="FK864" s="62"/>
      <c r="FL864" s="76"/>
      <c r="FM864" s="76"/>
      <c r="FN864" s="76"/>
      <c r="FO864" s="76"/>
      <c r="FP864" s="76"/>
      <c r="FQ864" s="76"/>
      <c r="FR864" s="76"/>
      <c r="FS864" s="76"/>
      <c r="FT864" s="76"/>
      <c r="FU864" s="76"/>
      <c r="FV864" s="76"/>
      <c r="FW864" s="76"/>
      <c r="FX864" s="76"/>
      <c r="FY864" s="76"/>
      <c r="FZ864" s="76"/>
      <c r="GA864" s="76"/>
      <c r="GB864" s="76"/>
      <c r="GC864" s="62"/>
      <c r="GD864" s="62"/>
      <c r="GE864" s="62"/>
      <c r="GF864" s="62"/>
      <c r="GG864" s="62"/>
      <c r="GH864" s="62"/>
      <c r="GI864" s="62"/>
      <c r="GJ864" s="62"/>
      <c r="GK864" s="62"/>
      <c r="GL864" s="62"/>
      <c r="GM864" s="62"/>
      <c r="GN864" s="62"/>
      <c r="GO864" s="62"/>
      <c r="GP864" s="62"/>
      <c r="GQ864" s="62"/>
      <c r="GR864" s="62"/>
      <c r="GS864" s="62"/>
      <c r="GT864" s="62"/>
      <c r="GU864" s="62"/>
      <c r="GV864" s="62"/>
      <c r="GW864" s="62"/>
      <c r="GX864" s="62"/>
      <c r="GY864" s="62"/>
      <c r="GZ864" s="62"/>
      <c r="HA864" s="62"/>
      <c r="HB864" s="62"/>
      <c r="HC864" s="62"/>
      <c r="HD864" s="62"/>
      <c r="HE864" s="62"/>
      <c r="HF864" s="62"/>
      <c r="HG864" s="62"/>
      <c r="HH864" s="62"/>
      <c r="HI864" s="62"/>
      <c r="HJ864" s="62"/>
      <c r="HK864" s="62"/>
      <c r="HL864" s="62"/>
      <c r="HM864" s="62"/>
      <c r="HN864" s="62"/>
      <c r="HO864" s="62"/>
      <c r="HP864" s="62"/>
      <c r="HQ864" s="62"/>
      <c r="HR864" s="62"/>
    </row>
    <row r="865" spans="45:226">
      <c r="AS865" s="62"/>
      <c r="AT865" s="62"/>
      <c r="AU865" s="62"/>
      <c r="AV865" s="62"/>
      <c r="AW865" s="62"/>
      <c r="AX865" s="62"/>
      <c r="AY865" s="62"/>
      <c r="AZ865" s="62"/>
      <c r="BA865" s="62"/>
      <c r="BB865" s="62"/>
      <c r="BC865" s="62"/>
      <c r="BD865" s="62"/>
      <c r="BE865" s="62"/>
      <c r="BF865" s="62"/>
      <c r="BG865" s="62"/>
      <c r="BH865" s="62"/>
      <c r="BI865" s="62"/>
      <c r="BJ865" s="62"/>
      <c r="BK865" s="62"/>
      <c r="BL865" s="62"/>
      <c r="BM865" s="62"/>
      <c r="BN865" s="62"/>
      <c r="BO865" s="62"/>
      <c r="BP865" s="62"/>
      <c r="BQ865" s="62"/>
      <c r="BR865" s="62"/>
      <c r="BS865" s="62"/>
      <c r="BT865" s="62"/>
      <c r="BU865" s="62"/>
      <c r="BV865" s="62"/>
      <c r="BW865" s="62"/>
      <c r="BX865" s="62"/>
      <c r="BY865" s="62"/>
      <c r="BZ865" s="62"/>
      <c r="CA865" s="62"/>
      <c r="CB865" s="62"/>
      <c r="CC865" s="62"/>
      <c r="CD865" s="62"/>
      <c r="CE865" s="62"/>
      <c r="CF865" s="62"/>
      <c r="CG865" s="62"/>
      <c r="CH865" s="62"/>
      <c r="CI865" s="62"/>
      <c r="CJ865" s="62"/>
      <c r="CK865" s="62"/>
      <c r="CL865" s="62"/>
      <c r="CM865" s="62"/>
      <c r="CN865" s="62"/>
      <c r="CO865" s="62"/>
      <c r="CP865" s="62"/>
      <c r="CQ865" s="62"/>
      <c r="CR865" s="62"/>
      <c r="CS865" s="62"/>
      <c r="CT865" s="62"/>
      <c r="CU865" s="62"/>
      <c r="CV865" s="62"/>
      <c r="CW865" s="62"/>
      <c r="CX865" s="62"/>
      <c r="CY865" s="62"/>
      <c r="CZ865" s="62"/>
      <c r="DA865" s="62"/>
      <c r="DB865" s="62"/>
      <c r="DC865" s="62"/>
      <c r="DD865" s="62"/>
      <c r="DE865" s="62"/>
      <c r="DF865" s="62"/>
      <c r="DG865" s="62"/>
      <c r="DH865" s="62"/>
      <c r="DI865" s="62"/>
      <c r="DJ865" s="62"/>
      <c r="DK865" s="62"/>
      <c r="DL865" s="62"/>
      <c r="DM865" s="62"/>
      <c r="DN865" s="62"/>
      <c r="DO865" s="62"/>
      <c r="DP865" s="62"/>
      <c r="DQ865" s="62"/>
      <c r="DR865" s="62"/>
      <c r="DS865" s="62"/>
      <c r="DT865" s="62"/>
      <c r="DU865" s="62"/>
      <c r="DV865" s="62"/>
      <c r="DW865" s="62"/>
      <c r="DX865" s="62"/>
      <c r="DY865" s="62"/>
      <c r="DZ865" s="62"/>
      <c r="EA865" s="62"/>
      <c r="EB865" s="62"/>
      <c r="EC865" s="62"/>
      <c r="ED865" s="62"/>
      <c r="EE865" s="62"/>
      <c r="EF865" s="62"/>
      <c r="EG865" s="62"/>
      <c r="EH865" s="62"/>
      <c r="EI865" s="62"/>
      <c r="EJ865" s="62"/>
      <c r="EK865" s="62">
        <v>0</v>
      </c>
      <c r="EL865" s="62">
        <v>0</v>
      </c>
      <c r="EM865" s="62">
        <v>0</v>
      </c>
      <c r="EN865" s="62">
        <v>0</v>
      </c>
      <c r="EO865" s="62">
        <v>0</v>
      </c>
      <c r="EP865" s="62"/>
      <c r="EQ865" s="62"/>
      <c r="ER865" s="62"/>
      <c r="ES865" s="62"/>
      <c r="ET865" s="62"/>
      <c r="EU865" s="62"/>
      <c r="EV865" s="62"/>
      <c r="EW865" s="62"/>
      <c r="EX865" s="62"/>
      <c r="EY865" s="62"/>
      <c r="EZ865" s="62"/>
      <c r="FA865" s="62"/>
      <c r="FB865" s="62"/>
      <c r="FC865" s="62"/>
      <c r="FD865" s="62"/>
      <c r="FE865" s="62"/>
      <c r="FF865" s="62"/>
      <c r="FG865" s="62"/>
      <c r="FH865" s="62"/>
      <c r="FI865" s="62"/>
      <c r="FJ865" s="62"/>
      <c r="FK865" s="62"/>
      <c r="FL865" s="76"/>
      <c r="FM865" s="76"/>
      <c r="FN865" s="76"/>
      <c r="FO865" s="76"/>
      <c r="FP865" s="76"/>
      <c r="FQ865" s="76"/>
      <c r="FR865" s="76"/>
      <c r="FS865" s="76"/>
      <c r="FT865" s="76"/>
      <c r="FU865" s="76"/>
      <c r="FV865" s="76"/>
      <c r="FW865" s="76"/>
      <c r="FX865" s="76"/>
      <c r="FY865" s="76"/>
      <c r="FZ865" s="76"/>
      <c r="GA865" s="76"/>
      <c r="GB865" s="76"/>
      <c r="GC865" s="62"/>
      <c r="GD865" s="62"/>
      <c r="GE865" s="62"/>
      <c r="GF865" s="62"/>
      <c r="GG865" s="62"/>
      <c r="GH865" s="62"/>
      <c r="GI865" s="62"/>
      <c r="GJ865" s="62"/>
      <c r="GK865" s="62"/>
      <c r="GL865" s="62"/>
      <c r="GM865" s="62"/>
      <c r="GN865" s="62"/>
      <c r="GO865" s="62"/>
      <c r="GP865" s="62"/>
      <c r="GQ865" s="62"/>
      <c r="GR865" s="62"/>
      <c r="GS865" s="62"/>
      <c r="GT865" s="62"/>
      <c r="GU865" s="62"/>
      <c r="GV865" s="62"/>
      <c r="GW865" s="62"/>
      <c r="GX865" s="62"/>
      <c r="GY865" s="62"/>
      <c r="GZ865" s="62"/>
      <c r="HA865" s="62"/>
      <c r="HB865" s="62"/>
      <c r="HC865" s="62"/>
      <c r="HD865" s="62"/>
      <c r="HE865" s="62"/>
      <c r="HF865" s="62"/>
      <c r="HG865" s="62"/>
      <c r="HH865" s="62"/>
      <c r="HI865" s="62"/>
      <c r="HJ865" s="62"/>
      <c r="HK865" s="62"/>
      <c r="HL865" s="62"/>
      <c r="HM865" s="62"/>
      <c r="HN865" s="62"/>
      <c r="HO865" s="62"/>
      <c r="HP865" s="62"/>
      <c r="HQ865" s="62"/>
      <c r="HR865" s="62"/>
    </row>
    <row r="866" spans="45:226">
      <c r="AS866" s="62"/>
      <c r="AT866" s="62"/>
      <c r="AU866" s="62"/>
      <c r="AV866" s="62"/>
      <c r="AW866" s="62"/>
      <c r="AX866" s="62"/>
      <c r="AY866" s="62"/>
      <c r="AZ866" s="62"/>
      <c r="BA866" s="62"/>
      <c r="BB866" s="62"/>
      <c r="BC866" s="62"/>
      <c r="BD866" s="62"/>
      <c r="BE866" s="62"/>
      <c r="BF866" s="62"/>
      <c r="BG866" s="62"/>
      <c r="BH866" s="62"/>
      <c r="BI866" s="62"/>
      <c r="BJ866" s="62"/>
      <c r="BK866" s="62"/>
      <c r="BL866" s="62"/>
      <c r="BM866" s="62"/>
      <c r="BN866" s="62"/>
      <c r="BO866" s="62"/>
      <c r="BP866" s="62"/>
      <c r="BQ866" s="62"/>
      <c r="BR866" s="62"/>
      <c r="BS866" s="62"/>
      <c r="BT866" s="62"/>
      <c r="BU866" s="62"/>
      <c r="BV866" s="62"/>
      <c r="BW866" s="62"/>
      <c r="BX866" s="62"/>
      <c r="BY866" s="62"/>
      <c r="BZ866" s="62"/>
      <c r="CA866" s="62"/>
      <c r="CB866" s="62"/>
      <c r="CC866" s="62"/>
      <c r="CD866" s="62"/>
      <c r="CE866" s="62"/>
      <c r="CF866" s="62"/>
      <c r="CG866" s="62"/>
      <c r="CH866" s="62"/>
      <c r="CI866" s="62"/>
      <c r="CJ866" s="62"/>
      <c r="CK866" s="62"/>
      <c r="CL866" s="62"/>
      <c r="CM866" s="62"/>
      <c r="CN866" s="62"/>
      <c r="CO866" s="62"/>
      <c r="CP866" s="62"/>
      <c r="CQ866" s="62"/>
      <c r="CR866" s="62"/>
      <c r="CS866" s="62"/>
      <c r="CT866" s="62"/>
      <c r="CU866" s="62"/>
      <c r="CV866" s="62"/>
      <c r="CW866" s="62"/>
      <c r="CX866" s="62"/>
      <c r="CY866" s="62"/>
      <c r="CZ866" s="62"/>
      <c r="DA866" s="62"/>
      <c r="DB866" s="62"/>
      <c r="DC866" s="62"/>
      <c r="DD866" s="62"/>
      <c r="DE866" s="62"/>
      <c r="DF866" s="62"/>
      <c r="DG866" s="62"/>
      <c r="DH866" s="62"/>
      <c r="DI866" s="62"/>
      <c r="DJ866" s="62"/>
      <c r="DK866" s="62"/>
      <c r="DL866" s="62"/>
      <c r="DM866" s="62"/>
      <c r="DN866" s="62"/>
      <c r="DO866" s="62"/>
      <c r="DP866" s="62"/>
      <c r="DQ866" s="62"/>
      <c r="DR866" s="62"/>
      <c r="DS866" s="62"/>
      <c r="DT866" s="62"/>
      <c r="DU866" s="62"/>
      <c r="DV866" s="62"/>
      <c r="DW866" s="62"/>
      <c r="DX866" s="62"/>
      <c r="DY866" s="62"/>
      <c r="DZ866" s="62"/>
      <c r="EA866" s="62"/>
      <c r="EB866" s="62"/>
      <c r="EC866" s="62"/>
      <c r="ED866" s="62"/>
      <c r="EE866" s="62"/>
      <c r="EF866" s="62"/>
      <c r="EG866" s="62"/>
      <c r="EH866" s="62"/>
      <c r="EI866" s="62"/>
      <c r="EJ866" s="62"/>
      <c r="EK866" s="62">
        <v>0</v>
      </c>
      <c r="EL866" s="62">
        <v>0</v>
      </c>
      <c r="EM866" s="62">
        <v>0</v>
      </c>
      <c r="EN866" s="62">
        <v>0</v>
      </c>
      <c r="EO866" s="62">
        <v>0</v>
      </c>
      <c r="EP866" s="62"/>
      <c r="EQ866" s="62"/>
      <c r="ER866" s="62"/>
      <c r="ES866" s="62"/>
      <c r="ET866" s="62"/>
      <c r="EU866" s="62"/>
      <c r="EV866" s="62"/>
      <c r="EW866" s="62"/>
      <c r="EX866" s="62"/>
      <c r="EY866" s="62"/>
      <c r="EZ866" s="62"/>
      <c r="FA866" s="62"/>
      <c r="FB866" s="62"/>
      <c r="FC866" s="62"/>
      <c r="FD866" s="62"/>
      <c r="FE866" s="62"/>
      <c r="FF866" s="62"/>
      <c r="FG866" s="62"/>
      <c r="FH866" s="62"/>
      <c r="FI866" s="62"/>
      <c r="FJ866" s="62"/>
      <c r="FK866" s="62"/>
      <c r="FL866" s="76"/>
      <c r="FM866" s="76"/>
      <c r="FN866" s="76"/>
      <c r="FO866" s="76"/>
      <c r="FP866" s="76"/>
      <c r="FQ866" s="76"/>
      <c r="FR866" s="76"/>
      <c r="FS866" s="76"/>
      <c r="FT866" s="76"/>
      <c r="FU866" s="76"/>
      <c r="FV866" s="76"/>
      <c r="FW866" s="76"/>
      <c r="FX866" s="76"/>
      <c r="FY866" s="76"/>
      <c r="FZ866" s="76"/>
      <c r="GA866" s="76"/>
      <c r="GB866" s="76"/>
      <c r="GC866" s="62"/>
      <c r="GD866" s="62"/>
      <c r="GE866" s="62"/>
      <c r="GF866" s="62"/>
      <c r="GG866" s="62"/>
      <c r="GH866" s="62"/>
      <c r="GI866" s="62"/>
      <c r="GJ866" s="62"/>
      <c r="GK866" s="62"/>
      <c r="GL866" s="62"/>
      <c r="GM866" s="62"/>
      <c r="GN866" s="62"/>
      <c r="GO866" s="62"/>
      <c r="GP866" s="62"/>
      <c r="GQ866" s="62"/>
      <c r="GR866" s="62"/>
      <c r="GS866" s="62"/>
      <c r="GT866" s="62"/>
      <c r="GU866" s="62"/>
      <c r="GV866" s="62"/>
      <c r="GW866" s="62"/>
      <c r="GX866" s="62"/>
      <c r="GY866" s="62"/>
      <c r="GZ866" s="62"/>
      <c r="HA866" s="62"/>
      <c r="HB866" s="62"/>
      <c r="HC866" s="62"/>
      <c r="HD866" s="62"/>
      <c r="HE866" s="62"/>
      <c r="HF866" s="62"/>
      <c r="HG866" s="62"/>
      <c r="HH866" s="62"/>
      <c r="HI866" s="62"/>
      <c r="HJ866" s="62"/>
      <c r="HK866" s="62"/>
      <c r="HL866" s="62"/>
      <c r="HM866" s="62"/>
      <c r="HN866" s="62"/>
      <c r="HO866" s="62"/>
      <c r="HP866" s="62"/>
      <c r="HQ866" s="62"/>
      <c r="HR866" s="62"/>
    </row>
    <row r="867" spans="45:226">
      <c r="AS867" s="62"/>
      <c r="AT867" s="62"/>
      <c r="AU867" s="62"/>
      <c r="AV867" s="62"/>
      <c r="AW867" s="62"/>
      <c r="AX867" s="62"/>
      <c r="AY867" s="62"/>
      <c r="AZ867" s="62"/>
      <c r="BA867" s="62"/>
      <c r="BB867" s="62"/>
      <c r="BC867" s="62"/>
      <c r="BD867" s="62"/>
      <c r="BE867" s="62"/>
      <c r="BF867" s="62"/>
      <c r="BG867" s="62"/>
      <c r="BH867" s="62"/>
      <c r="BI867" s="62"/>
      <c r="BJ867" s="62"/>
      <c r="BK867" s="62"/>
      <c r="BL867" s="62"/>
      <c r="BM867" s="62"/>
      <c r="BN867" s="62"/>
      <c r="BO867" s="62"/>
      <c r="BP867" s="62"/>
      <c r="BQ867" s="62"/>
      <c r="BR867" s="62"/>
      <c r="BS867" s="62"/>
      <c r="BT867" s="62"/>
      <c r="BU867" s="62"/>
      <c r="BV867" s="62"/>
      <c r="BW867" s="62"/>
      <c r="BX867" s="62"/>
      <c r="BY867" s="62"/>
      <c r="BZ867" s="62"/>
      <c r="CA867" s="62"/>
      <c r="CB867" s="62"/>
      <c r="CC867" s="62"/>
      <c r="CD867" s="62"/>
      <c r="CE867" s="62"/>
      <c r="CF867" s="62"/>
      <c r="CG867" s="62"/>
      <c r="CH867" s="62"/>
      <c r="CI867" s="62"/>
      <c r="CJ867" s="62"/>
      <c r="CK867" s="62"/>
      <c r="CL867" s="62"/>
      <c r="CM867" s="62"/>
      <c r="CN867" s="62"/>
      <c r="CO867" s="62"/>
      <c r="CP867" s="62"/>
      <c r="CQ867" s="62"/>
      <c r="CR867" s="62"/>
      <c r="CS867" s="62"/>
      <c r="CT867" s="62"/>
      <c r="CU867" s="62"/>
      <c r="CV867" s="62"/>
      <c r="CW867" s="62"/>
      <c r="CX867" s="62"/>
      <c r="CY867" s="62"/>
      <c r="CZ867" s="62"/>
      <c r="DA867" s="62"/>
      <c r="DB867" s="62"/>
      <c r="DC867" s="62"/>
      <c r="DD867" s="62"/>
      <c r="DE867" s="62"/>
      <c r="DF867" s="62"/>
      <c r="DG867" s="62"/>
      <c r="DH867" s="62"/>
      <c r="DI867" s="62"/>
      <c r="DJ867" s="62"/>
      <c r="DK867" s="62"/>
      <c r="DL867" s="62"/>
      <c r="DM867" s="62"/>
      <c r="DN867" s="62"/>
      <c r="DO867" s="62"/>
      <c r="DP867" s="62"/>
      <c r="DQ867" s="62"/>
      <c r="DR867" s="62"/>
      <c r="DS867" s="62"/>
      <c r="DT867" s="62"/>
      <c r="DU867" s="62"/>
      <c r="DV867" s="62"/>
      <c r="DW867" s="62"/>
      <c r="DX867" s="62"/>
      <c r="DY867" s="62"/>
      <c r="DZ867" s="62"/>
      <c r="EA867" s="62"/>
      <c r="EB867" s="62"/>
      <c r="EC867" s="62"/>
      <c r="ED867" s="62"/>
      <c r="EE867" s="62"/>
      <c r="EF867" s="62"/>
      <c r="EG867" s="62"/>
      <c r="EH867" s="62"/>
      <c r="EI867" s="62"/>
      <c r="EJ867" s="62"/>
      <c r="EK867" s="62">
        <v>0</v>
      </c>
      <c r="EL867" s="62">
        <v>0</v>
      </c>
      <c r="EM867" s="62">
        <v>0</v>
      </c>
      <c r="EN867" s="62">
        <v>0</v>
      </c>
      <c r="EO867" s="62">
        <v>0</v>
      </c>
      <c r="EP867" s="62"/>
      <c r="EQ867" s="62"/>
      <c r="ER867" s="62"/>
      <c r="ES867" s="62"/>
      <c r="ET867" s="62"/>
      <c r="EU867" s="62"/>
      <c r="EV867" s="62"/>
      <c r="EW867" s="62"/>
      <c r="EX867" s="62"/>
      <c r="EY867" s="62"/>
      <c r="EZ867" s="62"/>
      <c r="FA867" s="62"/>
      <c r="FB867" s="62"/>
      <c r="FC867" s="62"/>
      <c r="FD867" s="62"/>
      <c r="FE867" s="62"/>
      <c r="FF867" s="62"/>
      <c r="FG867" s="62"/>
      <c r="FH867" s="62"/>
      <c r="FI867" s="62"/>
      <c r="FJ867" s="62"/>
      <c r="FK867" s="62"/>
      <c r="FL867" s="76"/>
      <c r="FM867" s="76"/>
      <c r="FN867" s="76"/>
      <c r="FO867" s="76"/>
      <c r="FP867" s="76"/>
      <c r="FQ867" s="76"/>
      <c r="FR867" s="76"/>
      <c r="FS867" s="76"/>
      <c r="FT867" s="76"/>
      <c r="FU867" s="76"/>
      <c r="FV867" s="76"/>
      <c r="FW867" s="76"/>
      <c r="FX867" s="76"/>
      <c r="FY867" s="76"/>
      <c r="FZ867" s="76"/>
      <c r="GA867" s="76"/>
      <c r="GB867" s="76"/>
      <c r="GC867" s="62"/>
      <c r="GD867" s="62"/>
      <c r="GE867" s="62"/>
      <c r="GF867" s="62"/>
      <c r="GG867" s="62"/>
      <c r="GH867" s="62"/>
      <c r="GI867" s="62"/>
      <c r="GJ867" s="62"/>
      <c r="GK867" s="62"/>
      <c r="GL867" s="62"/>
      <c r="GM867" s="62"/>
      <c r="GN867" s="62"/>
      <c r="GO867" s="62"/>
      <c r="GP867" s="62"/>
      <c r="GQ867" s="62"/>
      <c r="GR867" s="62"/>
      <c r="GS867" s="62"/>
      <c r="GT867" s="62"/>
      <c r="GU867" s="62"/>
      <c r="GV867" s="62"/>
      <c r="GW867" s="62"/>
      <c r="GX867" s="62"/>
      <c r="GY867" s="62"/>
      <c r="GZ867" s="62"/>
      <c r="HA867" s="62"/>
      <c r="HB867" s="62"/>
      <c r="HC867" s="62"/>
      <c r="HD867" s="62"/>
      <c r="HE867" s="62"/>
      <c r="HF867" s="62"/>
      <c r="HG867" s="62"/>
      <c r="HH867" s="62"/>
      <c r="HI867" s="62"/>
      <c r="HJ867" s="62"/>
      <c r="HK867" s="62"/>
      <c r="HL867" s="62"/>
      <c r="HM867" s="62"/>
      <c r="HN867" s="62"/>
      <c r="HO867" s="62"/>
      <c r="HP867" s="62"/>
      <c r="HQ867" s="62"/>
      <c r="HR867" s="62"/>
    </row>
    <row r="868" spans="45:226">
      <c r="AS868" s="62"/>
      <c r="AT868" s="62"/>
      <c r="AU868" s="62"/>
      <c r="AV868" s="62"/>
      <c r="AW868" s="62"/>
      <c r="AX868" s="62"/>
      <c r="AY868" s="62"/>
      <c r="AZ868" s="62"/>
      <c r="BA868" s="62"/>
      <c r="BB868" s="62"/>
      <c r="BC868" s="62"/>
      <c r="BD868" s="62"/>
      <c r="BE868" s="62"/>
      <c r="BF868" s="62"/>
      <c r="BG868" s="62"/>
      <c r="BH868" s="62"/>
      <c r="BI868" s="62"/>
      <c r="BJ868" s="62"/>
      <c r="BK868" s="62"/>
      <c r="BL868" s="62"/>
      <c r="BM868" s="62"/>
      <c r="BN868" s="62"/>
      <c r="BO868" s="62"/>
      <c r="BP868" s="62"/>
      <c r="BQ868" s="62"/>
      <c r="BR868" s="62"/>
      <c r="BS868" s="62"/>
      <c r="BT868" s="62"/>
      <c r="BU868" s="62"/>
      <c r="BV868" s="62"/>
      <c r="BW868" s="62"/>
      <c r="BX868" s="62"/>
      <c r="BY868" s="62"/>
      <c r="BZ868" s="62"/>
      <c r="CA868" s="62"/>
      <c r="CB868" s="62"/>
      <c r="CC868" s="62"/>
      <c r="CD868" s="62"/>
      <c r="CE868" s="62"/>
      <c r="CF868" s="62"/>
      <c r="CG868" s="62"/>
      <c r="CH868" s="62"/>
      <c r="CI868" s="62"/>
      <c r="CJ868" s="62"/>
      <c r="CK868" s="62"/>
      <c r="CL868" s="62"/>
      <c r="CM868" s="62"/>
      <c r="CN868" s="62"/>
      <c r="CO868" s="62"/>
      <c r="CP868" s="62"/>
      <c r="CQ868" s="62"/>
      <c r="CR868" s="62"/>
      <c r="CS868" s="62"/>
      <c r="CT868" s="62"/>
      <c r="CU868" s="62"/>
      <c r="CV868" s="62"/>
      <c r="CW868" s="62"/>
      <c r="CX868" s="62"/>
      <c r="CY868" s="62"/>
      <c r="CZ868" s="62"/>
      <c r="DA868" s="62"/>
      <c r="DB868" s="62"/>
      <c r="DC868" s="62"/>
      <c r="DD868" s="62"/>
      <c r="DE868" s="62"/>
      <c r="DF868" s="62"/>
      <c r="DG868" s="62"/>
      <c r="DH868" s="62"/>
      <c r="DI868" s="62"/>
      <c r="DJ868" s="62"/>
      <c r="DK868" s="62"/>
      <c r="DL868" s="62"/>
      <c r="DM868" s="62"/>
      <c r="DN868" s="62"/>
      <c r="DO868" s="62"/>
      <c r="DP868" s="62"/>
      <c r="DQ868" s="62"/>
      <c r="DR868" s="62"/>
      <c r="DS868" s="62"/>
      <c r="DT868" s="62"/>
      <c r="DU868" s="62"/>
      <c r="DV868" s="62"/>
      <c r="DW868" s="62"/>
      <c r="DX868" s="62"/>
      <c r="DY868" s="62"/>
      <c r="DZ868" s="62"/>
      <c r="EA868" s="62"/>
      <c r="EB868" s="62"/>
      <c r="EC868" s="62"/>
      <c r="ED868" s="62"/>
      <c r="EE868" s="62"/>
      <c r="EF868" s="62"/>
      <c r="EG868" s="62"/>
      <c r="EH868" s="62"/>
      <c r="EI868" s="62"/>
      <c r="EJ868" s="62"/>
      <c r="EK868" s="62">
        <v>0</v>
      </c>
      <c r="EL868" s="62">
        <v>0</v>
      </c>
      <c r="EM868" s="62">
        <v>0</v>
      </c>
      <c r="EN868" s="62">
        <v>0</v>
      </c>
      <c r="EO868" s="62">
        <v>0</v>
      </c>
      <c r="EP868" s="62"/>
      <c r="EQ868" s="62"/>
      <c r="ER868" s="62"/>
      <c r="ES868" s="62"/>
      <c r="ET868" s="62"/>
      <c r="EU868" s="62"/>
      <c r="EV868" s="62"/>
      <c r="EW868" s="62"/>
      <c r="EX868" s="62"/>
      <c r="EY868" s="62"/>
      <c r="EZ868" s="62"/>
      <c r="FA868" s="62"/>
      <c r="FB868" s="62"/>
      <c r="FC868" s="62"/>
      <c r="FD868" s="62"/>
      <c r="FE868" s="62"/>
      <c r="FF868" s="62"/>
      <c r="FG868" s="62"/>
      <c r="FH868" s="62"/>
      <c r="FI868" s="62"/>
      <c r="FJ868" s="62"/>
      <c r="FK868" s="62"/>
      <c r="FL868" s="76"/>
      <c r="FM868" s="76"/>
      <c r="FN868" s="76"/>
      <c r="FO868" s="76"/>
      <c r="FP868" s="76"/>
      <c r="FQ868" s="76"/>
      <c r="FR868" s="76"/>
      <c r="FS868" s="76"/>
      <c r="FT868" s="76"/>
      <c r="FU868" s="76"/>
      <c r="FV868" s="76"/>
      <c r="FW868" s="76"/>
      <c r="FX868" s="76"/>
      <c r="FY868" s="76"/>
      <c r="FZ868" s="76"/>
      <c r="GA868" s="76"/>
      <c r="GB868" s="76"/>
      <c r="GC868" s="62"/>
      <c r="GD868" s="62"/>
      <c r="GE868" s="62"/>
      <c r="GF868" s="62"/>
      <c r="GG868" s="62"/>
      <c r="GH868" s="62"/>
      <c r="GI868" s="62"/>
      <c r="GJ868" s="62"/>
      <c r="GK868" s="62"/>
      <c r="GL868" s="62"/>
      <c r="GM868" s="62"/>
      <c r="GN868" s="62"/>
      <c r="GO868" s="62"/>
      <c r="GP868" s="62"/>
      <c r="GQ868" s="62"/>
      <c r="GR868" s="62"/>
      <c r="GS868" s="62"/>
      <c r="GT868" s="62"/>
      <c r="GU868" s="62"/>
      <c r="GV868" s="62"/>
      <c r="GW868" s="62"/>
      <c r="GX868" s="62"/>
      <c r="GY868" s="62"/>
      <c r="GZ868" s="62"/>
      <c r="HA868" s="62"/>
      <c r="HB868" s="62"/>
      <c r="HC868" s="62"/>
      <c r="HD868" s="62"/>
      <c r="HE868" s="62"/>
      <c r="HF868" s="62"/>
      <c r="HG868" s="62"/>
      <c r="HH868" s="62"/>
      <c r="HI868" s="62"/>
      <c r="HJ868" s="62"/>
      <c r="HK868" s="62"/>
      <c r="HL868" s="62"/>
      <c r="HM868" s="62"/>
      <c r="HN868" s="62"/>
      <c r="HO868" s="62"/>
      <c r="HP868" s="62"/>
      <c r="HQ868" s="62"/>
      <c r="HR868" s="62"/>
    </row>
    <row r="869" spans="45:226">
      <c r="AS869" s="62"/>
      <c r="AT869" s="62"/>
      <c r="AU869" s="62"/>
      <c r="AV869" s="62"/>
      <c r="AW869" s="62"/>
      <c r="AX869" s="62"/>
      <c r="AY869" s="62"/>
      <c r="AZ869" s="62"/>
      <c r="BA869" s="62"/>
      <c r="BB869" s="62"/>
      <c r="BC869" s="62"/>
      <c r="BD869" s="62"/>
      <c r="BE869" s="62"/>
      <c r="BF869" s="62"/>
      <c r="BG869" s="62"/>
      <c r="BH869" s="62"/>
      <c r="BI869" s="62"/>
      <c r="BJ869" s="62"/>
      <c r="BK869" s="62"/>
      <c r="BL869" s="62"/>
      <c r="BM869" s="62"/>
      <c r="BN869" s="62"/>
      <c r="BO869" s="62"/>
      <c r="BP869" s="62"/>
      <c r="BQ869" s="62"/>
      <c r="BR869" s="62"/>
      <c r="BS869" s="62"/>
      <c r="BT869" s="62"/>
      <c r="BU869" s="62"/>
      <c r="BV869" s="62"/>
      <c r="BW869" s="62"/>
      <c r="BX869" s="62"/>
      <c r="BY869" s="62"/>
      <c r="BZ869" s="62"/>
      <c r="CA869" s="62"/>
      <c r="CB869" s="62"/>
      <c r="CC869" s="62"/>
      <c r="CD869" s="62"/>
      <c r="CE869" s="62"/>
      <c r="CF869" s="62"/>
      <c r="CG869" s="62"/>
      <c r="CH869" s="62"/>
      <c r="CI869" s="62"/>
      <c r="CJ869" s="62"/>
      <c r="CK869" s="62"/>
      <c r="CL869" s="62"/>
      <c r="CM869" s="62"/>
      <c r="CN869" s="62"/>
      <c r="CO869" s="62"/>
      <c r="CP869" s="62"/>
      <c r="CQ869" s="62"/>
      <c r="CR869" s="62"/>
      <c r="CS869" s="62"/>
      <c r="CT869" s="62"/>
      <c r="CU869" s="62"/>
      <c r="CV869" s="62"/>
      <c r="CW869" s="62"/>
      <c r="CX869" s="62"/>
      <c r="CY869" s="62"/>
      <c r="CZ869" s="62"/>
      <c r="DA869" s="62"/>
      <c r="DB869" s="62"/>
      <c r="DC869" s="62"/>
      <c r="DD869" s="62"/>
      <c r="DE869" s="62"/>
      <c r="DF869" s="62"/>
      <c r="DG869" s="62"/>
      <c r="DH869" s="62"/>
      <c r="DI869" s="62"/>
      <c r="DJ869" s="62"/>
      <c r="DK869" s="62"/>
      <c r="DL869" s="62"/>
      <c r="DM869" s="62"/>
      <c r="DN869" s="62"/>
      <c r="DO869" s="62"/>
      <c r="DP869" s="62"/>
      <c r="DQ869" s="62"/>
      <c r="DR869" s="62"/>
      <c r="DS869" s="62"/>
      <c r="DT869" s="62"/>
      <c r="DU869" s="62"/>
      <c r="DV869" s="62"/>
      <c r="DW869" s="62"/>
      <c r="DX869" s="62"/>
      <c r="DY869" s="62"/>
      <c r="DZ869" s="62"/>
      <c r="EA869" s="62"/>
      <c r="EB869" s="62"/>
      <c r="EC869" s="62"/>
      <c r="ED869" s="62"/>
      <c r="EE869" s="62"/>
      <c r="EF869" s="62"/>
      <c r="EG869" s="62"/>
      <c r="EH869" s="62"/>
      <c r="EI869" s="62"/>
      <c r="EJ869" s="62"/>
      <c r="EK869" s="62">
        <v>0</v>
      </c>
      <c r="EL869" s="62">
        <v>0</v>
      </c>
      <c r="EM869" s="62">
        <v>0</v>
      </c>
      <c r="EN869" s="62">
        <v>0</v>
      </c>
      <c r="EO869" s="62">
        <v>0</v>
      </c>
      <c r="EP869" s="62"/>
      <c r="EQ869" s="62"/>
      <c r="ER869" s="62"/>
      <c r="ES869" s="62"/>
      <c r="ET869" s="62"/>
      <c r="EU869" s="62"/>
      <c r="EV869" s="62"/>
      <c r="EW869" s="62"/>
      <c r="EX869" s="62"/>
      <c r="EY869" s="62"/>
      <c r="EZ869" s="62"/>
      <c r="FA869" s="62"/>
      <c r="FB869" s="62"/>
      <c r="FC869" s="62"/>
      <c r="FD869" s="62"/>
      <c r="FE869" s="62"/>
      <c r="FF869" s="62"/>
      <c r="FG869" s="62"/>
      <c r="FH869" s="62"/>
      <c r="FI869" s="62"/>
      <c r="FJ869" s="62"/>
      <c r="FK869" s="62"/>
      <c r="FL869" s="76"/>
      <c r="FM869" s="76"/>
      <c r="FN869" s="76"/>
      <c r="FO869" s="76"/>
      <c r="FP869" s="76"/>
      <c r="FQ869" s="76"/>
      <c r="FR869" s="76"/>
      <c r="FS869" s="76"/>
      <c r="FT869" s="76"/>
      <c r="FU869" s="76"/>
      <c r="FV869" s="76"/>
      <c r="FW869" s="76"/>
      <c r="FX869" s="76"/>
      <c r="FY869" s="76"/>
      <c r="FZ869" s="76"/>
      <c r="GA869" s="76"/>
      <c r="GB869" s="76"/>
      <c r="GC869" s="62"/>
      <c r="GD869" s="62"/>
      <c r="GE869" s="62"/>
      <c r="GF869" s="62"/>
      <c r="GG869" s="62"/>
      <c r="GH869" s="62"/>
      <c r="GI869" s="62"/>
      <c r="GJ869" s="62"/>
      <c r="GK869" s="62"/>
      <c r="GL869" s="62"/>
      <c r="GM869" s="62"/>
      <c r="GN869" s="62"/>
      <c r="GO869" s="62"/>
      <c r="GP869" s="62"/>
      <c r="GQ869" s="62"/>
      <c r="GR869" s="62"/>
      <c r="GS869" s="62"/>
      <c r="GT869" s="62"/>
      <c r="GU869" s="62"/>
      <c r="GV869" s="62"/>
      <c r="GW869" s="62"/>
      <c r="GX869" s="62"/>
      <c r="GY869" s="62"/>
      <c r="GZ869" s="62"/>
      <c r="HA869" s="62"/>
      <c r="HB869" s="62"/>
      <c r="HC869" s="62"/>
      <c r="HD869" s="62"/>
      <c r="HE869" s="62"/>
      <c r="HF869" s="62"/>
      <c r="HG869" s="62"/>
      <c r="HH869" s="62"/>
      <c r="HI869" s="62"/>
      <c r="HJ869" s="62"/>
      <c r="HK869" s="62"/>
      <c r="HL869" s="62"/>
      <c r="HM869" s="62"/>
      <c r="HN869" s="62"/>
      <c r="HO869" s="62"/>
      <c r="HP869" s="62"/>
      <c r="HQ869" s="62"/>
      <c r="HR869" s="62"/>
    </row>
    <row r="870" spans="45:226">
      <c r="AS870" s="62"/>
      <c r="AT870" s="62"/>
      <c r="AU870" s="62"/>
      <c r="AV870" s="62"/>
      <c r="AW870" s="62"/>
      <c r="AX870" s="62"/>
      <c r="AY870" s="62"/>
      <c r="AZ870" s="62"/>
      <c r="BA870" s="62"/>
      <c r="BB870" s="62"/>
      <c r="BC870" s="62"/>
      <c r="BD870" s="62"/>
      <c r="BE870" s="62"/>
      <c r="BF870" s="62"/>
      <c r="BG870" s="62"/>
      <c r="BH870" s="62"/>
      <c r="BI870" s="62"/>
      <c r="BJ870" s="62"/>
      <c r="BK870" s="62"/>
      <c r="BL870" s="62"/>
      <c r="BM870" s="62"/>
      <c r="BN870" s="62"/>
      <c r="BO870" s="62"/>
      <c r="BP870" s="62"/>
      <c r="BQ870" s="62"/>
      <c r="BR870" s="62"/>
      <c r="BS870" s="62"/>
      <c r="BT870" s="62"/>
      <c r="BU870" s="62"/>
      <c r="BV870" s="62"/>
      <c r="BW870" s="62"/>
      <c r="BX870" s="62"/>
      <c r="BY870" s="62"/>
      <c r="BZ870" s="62"/>
      <c r="CA870" s="62"/>
      <c r="CB870" s="62"/>
      <c r="CC870" s="62"/>
      <c r="CD870" s="62"/>
      <c r="CE870" s="62"/>
      <c r="CF870" s="62"/>
      <c r="CG870" s="62"/>
      <c r="CH870" s="62"/>
      <c r="CI870" s="62"/>
      <c r="CJ870" s="62"/>
      <c r="CK870" s="62"/>
      <c r="CL870" s="62"/>
      <c r="CM870" s="62"/>
      <c r="CN870" s="62"/>
      <c r="CO870" s="62"/>
      <c r="CP870" s="62"/>
      <c r="CQ870" s="62"/>
      <c r="CR870" s="62"/>
      <c r="CS870" s="62"/>
      <c r="CT870" s="62"/>
      <c r="CU870" s="62"/>
      <c r="CV870" s="62"/>
      <c r="CW870" s="62"/>
      <c r="CX870" s="62"/>
      <c r="CY870" s="62"/>
      <c r="CZ870" s="62"/>
      <c r="DA870" s="62"/>
      <c r="DB870" s="62"/>
      <c r="DC870" s="62"/>
      <c r="DD870" s="62"/>
      <c r="DE870" s="62"/>
      <c r="DF870" s="62"/>
      <c r="DG870" s="62"/>
      <c r="DH870" s="62"/>
      <c r="DI870" s="62"/>
      <c r="DJ870" s="62"/>
      <c r="DK870" s="62"/>
      <c r="DL870" s="62"/>
      <c r="DM870" s="62"/>
      <c r="DN870" s="62"/>
      <c r="DO870" s="62"/>
      <c r="DP870" s="62"/>
      <c r="DQ870" s="62"/>
      <c r="DR870" s="62"/>
      <c r="DS870" s="62"/>
      <c r="DT870" s="62"/>
      <c r="DU870" s="62"/>
      <c r="DV870" s="62"/>
      <c r="DW870" s="62"/>
      <c r="DX870" s="62"/>
      <c r="DY870" s="62"/>
      <c r="DZ870" s="62"/>
      <c r="EA870" s="62"/>
      <c r="EB870" s="62"/>
      <c r="EC870" s="62"/>
      <c r="ED870" s="62"/>
      <c r="EE870" s="62"/>
      <c r="EF870" s="62"/>
      <c r="EG870" s="62"/>
      <c r="EH870" s="62"/>
      <c r="EI870" s="62"/>
      <c r="EJ870" s="62"/>
      <c r="EK870" s="62">
        <v>0</v>
      </c>
      <c r="EL870" s="62">
        <v>0</v>
      </c>
      <c r="EM870" s="62">
        <v>0</v>
      </c>
      <c r="EN870" s="62">
        <v>0</v>
      </c>
      <c r="EO870" s="62">
        <v>0</v>
      </c>
      <c r="EP870" s="62"/>
      <c r="EQ870" s="62"/>
      <c r="ER870" s="62"/>
      <c r="ES870" s="62"/>
      <c r="ET870" s="62"/>
      <c r="EU870" s="62"/>
      <c r="EV870" s="62"/>
      <c r="EW870" s="62"/>
      <c r="EX870" s="62"/>
      <c r="EY870" s="62"/>
      <c r="EZ870" s="62"/>
      <c r="FA870" s="62"/>
      <c r="FB870" s="62"/>
      <c r="FC870" s="62"/>
      <c r="FD870" s="62"/>
      <c r="FE870" s="62"/>
      <c r="FF870" s="62"/>
      <c r="FG870" s="62"/>
      <c r="FH870" s="62"/>
      <c r="FI870" s="62"/>
      <c r="FJ870" s="62"/>
      <c r="FK870" s="62"/>
      <c r="FL870" s="76"/>
      <c r="FM870" s="76"/>
      <c r="FN870" s="76"/>
      <c r="FO870" s="76"/>
      <c r="FP870" s="76"/>
      <c r="FQ870" s="76"/>
      <c r="FR870" s="76"/>
      <c r="FS870" s="76"/>
      <c r="FT870" s="76"/>
      <c r="FU870" s="76"/>
      <c r="FV870" s="76"/>
      <c r="FW870" s="76"/>
      <c r="FX870" s="76"/>
      <c r="FY870" s="76"/>
      <c r="FZ870" s="76"/>
      <c r="GA870" s="76"/>
      <c r="GB870" s="76"/>
      <c r="GC870" s="62"/>
      <c r="GD870" s="62"/>
      <c r="GE870" s="62"/>
      <c r="GF870" s="62"/>
      <c r="GG870" s="62"/>
      <c r="GH870" s="62"/>
      <c r="GI870" s="62"/>
      <c r="GJ870" s="62"/>
      <c r="GK870" s="62"/>
      <c r="GL870" s="62"/>
      <c r="GM870" s="62"/>
      <c r="GN870" s="62"/>
      <c r="GO870" s="62"/>
      <c r="GP870" s="62"/>
      <c r="GQ870" s="62"/>
      <c r="GR870" s="62"/>
      <c r="GS870" s="62"/>
      <c r="GT870" s="62"/>
      <c r="GU870" s="62"/>
      <c r="GV870" s="62"/>
      <c r="GW870" s="62"/>
      <c r="GX870" s="62"/>
      <c r="GY870" s="62"/>
      <c r="GZ870" s="62"/>
      <c r="HA870" s="62"/>
      <c r="HB870" s="62"/>
      <c r="HC870" s="62"/>
      <c r="HD870" s="62"/>
      <c r="HE870" s="62"/>
      <c r="HF870" s="62"/>
      <c r="HG870" s="62"/>
      <c r="HH870" s="62"/>
      <c r="HI870" s="62"/>
      <c r="HJ870" s="62"/>
      <c r="HK870" s="62"/>
      <c r="HL870" s="62"/>
      <c r="HM870" s="62"/>
      <c r="HN870" s="62"/>
      <c r="HO870" s="62"/>
      <c r="HP870" s="62"/>
      <c r="HQ870" s="62"/>
      <c r="HR870" s="62"/>
    </row>
    <row r="871" spans="45:226">
      <c r="AS871" s="62"/>
      <c r="AT871" s="62"/>
      <c r="AU871" s="62"/>
      <c r="AV871" s="62"/>
      <c r="AW871" s="62"/>
      <c r="AX871" s="62"/>
      <c r="AY871" s="62"/>
      <c r="AZ871" s="62"/>
      <c r="BA871" s="62"/>
      <c r="BB871" s="62"/>
      <c r="BC871" s="62"/>
      <c r="BD871" s="62"/>
      <c r="BE871" s="62"/>
      <c r="BF871" s="62"/>
      <c r="BG871" s="62"/>
      <c r="BH871" s="62"/>
      <c r="BI871" s="62"/>
      <c r="BJ871" s="62"/>
      <c r="BK871" s="62"/>
      <c r="BL871" s="62"/>
      <c r="BM871" s="62"/>
      <c r="BN871" s="62"/>
      <c r="BO871" s="62"/>
      <c r="BP871" s="62"/>
      <c r="BQ871" s="62"/>
      <c r="BR871" s="62"/>
      <c r="BS871" s="62"/>
      <c r="BT871" s="62"/>
      <c r="BU871" s="62"/>
      <c r="BV871" s="62"/>
      <c r="BW871" s="62"/>
      <c r="BX871" s="62"/>
      <c r="BY871" s="62"/>
      <c r="BZ871" s="62"/>
      <c r="CA871" s="62"/>
      <c r="CB871" s="62"/>
      <c r="CC871" s="62"/>
      <c r="CD871" s="62"/>
      <c r="CE871" s="62"/>
      <c r="CF871" s="62"/>
      <c r="CG871" s="62"/>
      <c r="CH871" s="62"/>
      <c r="CI871" s="62"/>
      <c r="CJ871" s="62"/>
      <c r="CK871" s="62"/>
      <c r="CL871" s="62"/>
      <c r="CM871" s="62"/>
      <c r="CN871" s="62"/>
      <c r="CO871" s="62"/>
      <c r="CP871" s="62"/>
      <c r="CQ871" s="62"/>
      <c r="CR871" s="62"/>
      <c r="CS871" s="62"/>
      <c r="CT871" s="62"/>
      <c r="CU871" s="62"/>
      <c r="CV871" s="62"/>
      <c r="CW871" s="62"/>
      <c r="CX871" s="62"/>
      <c r="CY871" s="62"/>
      <c r="CZ871" s="62"/>
      <c r="DA871" s="62"/>
      <c r="DB871" s="62"/>
      <c r="DC871" s="62"/>
      <c r="DD871" s="62"/>
      <c r="DE871" s="62"/>
      <c r="DF871" s="62"/>
      <c r="DG871" s="62"/>
      <c r="DH871" s="62"/>
      <c r="DI871" s="62"/>
      <c r="DJ871" s="62"/>
      <c r="DK871" s="62"/>
      <c r="DL871" s="62"/>
      <c r="DM871" s="62"/>
      <c r="DN871" s="62"/>
      <c r="DO871" s="62"/>
      <c r="DP871" s="62"/>
      <c r="DQ871" s="62"/>
      <c r="DR871" s="62"/>
      <c r="DS871" s="62"/>
      <c r="DT871" s="62"/>
      <c r="DU871" s="62"/>
      <c r="DV871" s="62"/>
      <c r="DW871" s="62"/>
      <c r="DX871" s="62"/>
      <c r="DY871" s="62"/>
      <c r="DZ871" s="62"/>
      <c r="EA871" s="62"/>
      <c r="EB871" s="62"/>
      <c r="EC871" s="62"/>
      <c r="ED871" s="62"/>
      <c r="EE871" s="62"/>
      <c r="EF871" s="62"/>
      <c r="EG871" s="62"/>
      <c r="EH871" s="62"/>
      <c r="EI871" s="62"/>
      <c r="EJ871" s="62"/>
      <c r="EK871" s="62">
        <v>0</v>
      </c>
      <c r="EL871" s="62">
        <v>0</v>
      </c>
      <c r="EM871" s="62">
        <v>0</v>
      </c>
      <c r="EN871" s="62">
        <v>0</v>
      </c>
      <c r="EO871" s="62">
        <v>0</v>
      </c>
      <c r="EP871" s="62"/>
      <c r="EQ871" s="62"/>
      <c r="ER871" s="62"/>
      <c r="ES871" s="62"/>
      <c r="ET871" s="62"/>
      <c r="EU871" s="62"/>
      <c r="EV871" s="62"/>
      <c r="EW871" s="62"/>
      <c r="EX871" s="62"/>
      <c r="EY871" s="62"/>
      <c r="EZ871" s="62"/>
      <c r="FA871" s="62"/>
      <c r="FB871" s="62"/>
      <c r="FC871" s="62"/>
      <c r="FD871" s="62"/>
      <c r="FE871" s="62"/>
      <c r="FF871" s="62"/>
      <c r="FG871" s="62"/>
      <c r="FH871" s="62"/>
      <c r="FI871" s="62"/>
      <c r="FJ871" s="62"/>
      <c r="FK871" s="62"/>
      <c r="FL871" s="76"/>
      <c r="FM871" s="76"/>
      <c r="FN871" s="76"/>
      <c r="FO871" s="76"/>
      <c r="FP871" s="76"/>
      <c r="FQ871" s="76"/>
      <c r="FR871" s="76"/>
      <c r="FS871" s="76"/>
      <c r="FT871" s="76"/>
      <c r="FU871" s="76"/>
      <c r="FV871" s="76"/>
      <c r="FW871" s="76"/>
      <c r="FX871" s="76"/>
      <c r="FY871" s="76"/>
      <c r="FZ871" s="76"/>
      <c r="GA871" s="76"/>
      <c r="GB871" s="76"/>
      <c r="GC871" s="62"/>
      <c r="GD871" s="62"/>
      <c r="GE871" s="62"/>
      <c r="GF871" s="62"/>
      <c r="GG871" s="62"/>
      <c r="GH871" s="62"/>
      <c r="GI871" s="62"/>
      <c r="GJ871" s="62"/>
      <c r="GK871" s="62"/>
      <c r="GL871" s="62"/>
      <c r="GM871" s="62"/>
      <c r="GN871" s="62"/>
      <c r="GO871" s="62"/>
      <c r="GP871" s="62"/>
      <c r="GQ871" s="62"/>
      <c r="GR871" s="62"/>
      <c r="GS871" s="62"/>
      <c r="GT871" s="62"/>
      <c r="GU871" s="62"/>
      <c r="GV871" s="62"/>
      <c r="GW871" s="62"/>
      <c r="GX871" s="62"/>
      <c r="GY871" s="62"/>
      <c r="GZ871" s="62"/>
      <c r="HA871" s="62"/>
      <c r="HB871" s="62"/>
      <c r="HC871" s="62"/>
      <c r="HD871" s="62"/>
      <c r="HE871" s="62"/>
      <c r="HF871" s="62"/>
      <c r="HG871" s="62"/>
      <c r="HH871" s="62"/>
      <c r="HI871" s="62"/>
      <c r="HJ871" s="62"/>
      <c r="HK871" s="62"/>
      <c r="HL871" s="62"/>
      <c r="HM871" s="62"/>
      <c r="HN871" s="62"/>
      <c r="HO871" s="62"/>
      <c r="HP871" s="62"/>
      <c r="HQ871" s="62"/>
      <c r="HR871" s="62"/>
    </row>
    <row r="872" spans="45:226">
      <c r="AS872" s="62"/>
      <c r="AT872" s="62"/>
      <c r="AU872" s="62"/>
      <c r="AV872" s="62"/>
      <c r="AW872" s="62"/>
      <c r="AX872" s="62"/>
      <c r="AY872" s="62"/>
      <c r="AZ872" s="62"/>
      <c r="BA872" s="62"/>
      <c r="BB872" s="62"/>
      <c r="BC872" s="62"/>
      <c r="BD872" s="62"/>
      <c r="BE872" s="62"/>
      <c r="BF872" s="62"/>
      <c r="BG872" s="62"/>
      <c r="BH872" s="62"/>
      <c r="BI872" s="62"/>
      <c r="BJ872" s="62"/>
      <c r="BK872" s="62"/>
      <c r="BL872" s="62"/>
      <c r="BM872" s="62"/>
      <c r="BN872" s="62"/>
      <c r="BO872" s="62"/>
      <c r="BP872" s="62"/>
      <c r="BQ872" s="62"/>
      <c r="BR872" s="62"/>
      <c r="BS872" s="62"/>
      <c r="BT872" s="62"/>
      <c r="BU872" s="62"/>
      <c r="BV872" s="62"/>
      <c r="BW872" s="62"/>
      <c r="BX872" s="62"/>
      <c r="BY872" s="62"/>
      <c r="BZ872" s="62"/>
      <c r="CA872" s="62"/>
      <c r="CB872" s="62"/>
      <c r="CC872" s="62"/>
      <c r="CD872" s="62"/>
      <c r="CE872" s="62"/>
      <c r="CF872" s="62"/>
      <c r="CG872" s="62"/>
      <c r="CH872" s="62"/>
      <c r="CI872" s="62"/>
      <c r="CJ872" s="62"/>
      <c r="CK872" s="62"/>
      <c r="CL872" s="62"/>
      <c r="CM872" s="62"/>
      <c r="CN872" s="62"/>
      <c r="CO872" s="62"/>
      <c r="CP872" s="62"/>
      <c r="CQ872" s="62"/>
      <c r="CR872" s="62"/>
      <c r="CS872" s="62"/>
      <c r="CT872" s="62"/>
      <c r="CU872" s="62"/>
      <c r="CV872" s="62"/>
      <c r="CW872" s="62"/>
      <c r="CX872" s="62"/>
      <c r="CY872" s="62"/>
      <c r="CZ872" s="62"/>
      <c r="DA872" s="62"/>
      <c r="DB872" s="62"/>
      <c r="DC872" s="62"/>
      <c r="DD872" s="62"/>
      <c r="DE872" s="62"/>
      <c r="DF872" s="62"/>
      <c r="DG872" s="62"/>
      <c r="DH872" s="62"/>
      <c r="DI872" s="62"/>
      <c r="DJ872" s="62"/>
      <c r="DK872" s="62"/>
      <c r="DL872" s="62"/>
      <c r="DM872" s="62"/>
      <c r="DN872" s="62"/>
      <c r="DO872" s="62"/>
      <c r="DP872" s="62"/>
      <c r="DQ872" s="62"/>
      <c r="DR872" s="62"/>
      <c r="DS872" s="62"/>
      <c r="DT872" s="62"/>
      <c r="DU872" s="62"/>
      <c r="DV872" s="62"/>
      <c r="DW872" s="62"/>
      <c r="DX872" s="62"/>
      <c r="DY872" s="62"/>
      <c r="DZ872" s="62"/>
      <c r="EA872" s="62"/>
      <c r="EB872" s="62"/>
      <c r="EC872" s="62"/>
      <c r="ED872" s="62"/>
      <c r="EE872" s="62"/>
      <c r="EF872" s="62"/>
      <c r="EG872" s="62"/>
      <c r="EH872" s="62"/>
      <c r="EI872" s="62"/>
      <c r="EJ872" s="62"/>
      <c r="EK872" s="62">
        <v>0</v>
      </c>
      <c r="EL872" s="62">
        <v>0</v>
      </c>
      <c r="EM872" s="62">
        <v>0</v>
      </c>
      <c r="EN872" s="62">
        <v>0</v>
      </c>
      <c r="EO872" s="62">
        <v>0</v>
      </c>
      <c r="EP872" s="62"/>
      <c r="EQ872" s="62"/>
      <c r="ER872" s="62"/>
      <c r="ES872" s="62"/>
      <c r="ET872" s="62"/>
      <c r="EU872" s="62"/>
      <c r="EV872" s="62"/>
      <c r="EW872" s="62"/>
      <c r="EX872" s="62"/>
      <c r="EY872" s="62"/>
      <c r="EZ872" s="62"/>
      <c r="FA872" s="62"/>
      <c r="FB872" s="62"/>
      <c r="FC872" s="62"/>
      <c r="FD872" s="62"/>
      <c r="FE872" s="62"/>
      <c r="FF872" s="62"/>
      <c r="FG872" s="62"/>
      <c r="FH872" s="62"/>
      <c r="FI872" s="62"/>
      <c r="FJ872" s="62"/>
      <c r="FK872" s="62"/>
      <c r="FL872" s="76"/>
      <c r="FM872" s="76"/>
      <c r="FN872" s="76"/>
      <c r="FO872" s="76"/>
      <c r="FP872" s="76"/>
      <c r="FQ872" s="76"/>
      <c r="FR872" s="76"/>
      <c r="FS872" s="76"/>
      <c r="FT872" s="76"/>
      <c r="FU872" s="76"/>
      <c r="FV872" s="76"/>
      <c r="FW872" s="76"/>
      <c r="FX872" s="76"/>
      <c r="FY872" s="76"/>
      <c r="FZ872" s="76"/>
      <c r="GA872" s="76"/>
      <c r="GB872" s="76"/>
      <c r="GC872" s="62"/>
      <c r="GD872" s="62"/>
      <c r="GE872" s="62"/>
      <c r="GF872" s="62"/>
      <c r="GG872" s="62"/>
      <c r="GH872" s="62"/>
      <c r="GI872" s="62"/>
      <c r="GJ872" s="62"/>
      <c r="GK872" s="62"/>
      <c r="GL872" s="62"/>
      <c r="GM872" s="62"/>
      <c r="GN872" s="62"/>
      <c r="GO872" s="62"/>
      <c r="GP872" s="62"/>
      <c r="GQ872" s="62"/>
      <c r="GR872" s="62"/>
      <c r="GS872" s="62"/>
      <c r="GT872" s="62"/>
      <c r="GU872" s="62"/>
      <c r="GV872" s="62"/>
      <c r="GW872" s="62"/>
      <c r="GX872" s="62"/>
      <c r="GY872" s="62"/>
      <c r="GZ872" s="62"/>
      <c r="HA872" s="62"/>
      <c r="HB872" s="62"/>
      <c r="HC872" s="62"/>
      <c r="HD872" s="62"/>
      <c r="HE872" s="62"/>
      <c r="HF872" s="62"/>
      <c r="HG872" s="62"/>
      <c r="HH872" s="62"/>
      <c r="HI872" s="62"/>
      <c r="HJ872" s="62"/>
      <c r="HK872" s="62"/>
      <c r="HL872" s="62"/>
      <c r="HM872" s="62"/>
      <c r="HN872" s="62"/>
      <c r="HO872" s="62"/>
      <c r="HP872" s="62"/>
      <c r="HQ872" s="62"/>
      <c r="HR872" s="62"/>
    </row>
    <row r="873" spans="45:226">
      <c r="AS873" s="62"/>
      <c r="AT873" s="62"/>
      <c r="AU873" s="62"/>
      <c r="AV873" s="62"/>
      <c r="AW873" s="62"/>
      <c r="AX873" s="62"/>
      <c r="AY873" s="62"/>
      <c r="AZ873" s="62"/>
      <c r="BA873" s="62"/>
      <c r="BB873" s="62"/>
      <c r="BC873" s="62"/>
      <c r="BD873" s="62"/>
      <c r="BE873" s="62"/>
      <c r="BF873" s="62"/>
      <c r="BG873" s="62"/>
      <c r="BH873" s="62"/>
      <c r="BI873" s="62"/>
      <c r="BJ873" s="62"/>
      <c r="BK873" s="62"/>
      <c r="BL873" s="62"/>
      <c r="BM873" s="62"/>
      <c r="BN873" s="62"/>
      <c r="BO873" s="62"/>
      <c r="BP873" s="62"/>
      <c r="BQ873" s="62"/>
      <c r="BR873" s="62"/>
      <c r="BS873" s="62"/>
      <c r="BT873" s="62"/>
      <c r="BU873" s="62"/>
      <c r="BV873" s="62"/>
      <c r="BW873" s="62"/>
      <c r="BX873" s="62"/>
      <c r="BY873" s="62"/>
      <c r="BZ873" s="62"/>
      <c r="CA873" s="62"/>
      <c r="CB873" s="62"/>
      <c r="CC873" s="62"/>
      <c r="CD873" s="62"/>
      <c r="CE873" s="62"/>
      <c r="CF873" s="62"/>
      <c r="CG873" s="62"/>
      <c r="CH873" s="62"/>
      <c r="CI873" s="62"/>
      <c r="CJ873" s="62"/>
      <c r="CK873" s="62"/>
      <c r="CL873" s="62"/>
      <c r="CM873" s="62"/>
      <c r="CN873" s="62"/>
      <c r="CO873" s="62"/>
      <c r="CP873" s="62"/>
      <c r="CQ873" s="62"/>
      <c r="CR873" s="62"/>
      <c r="CS873" s="62"/>
      <c r="CT873" s="62"/>
      <c r="CU873" s="62"/>
      <c r="CV873" s="62"/>
      <c r="CW873" s="62"/>
      <c r="CX873" s="62"/>
      <c r="CY873" s="62"/>
      <c r="CZ873" s="62"/>
      <c r="DA873" s="62"/>
      <c r="DB873" s="62"/>
      <c r="DC873" s="62"/>
      <c r="DD873" s="62"/>
      <c r="DE873" s="62"/>
      <c r="DF873" s="62"/>
      <c r="DG873" s="62"/>
      <c r="DH873" s="62"/>
      <c r="DI873" s="62"/>
      <c r="DJ873" s="62"/>
      <c r="DK873" s="62"/>
      <c r="DL873" s="62"/>
      <c r="DM873" s="62"/>
      <c r="DN873" s="62"/>
      <c r="DO873" s="62"/>
      <c r="DP873" s="62"/>
      <c r="DQ873" s="62"/>
      <c r="DR873" s="62"/>
      <c r="DS873" s="62"/>
      <c r="DT873" s="62"/>
      <c r="DU873" s="62"/>
      <c r="DV873" s="62"/>
      <c r="DW873" s="62"/>
      <c r="DX873" s="62"/>
      <c r="DY873" s="62"/>
      <c r="DZ873" s="62"/>
      <c r="EA873" s="62"/>
      <c r="EB873" s="62"/>
      <c r="EC873" s="62"/>
      <c r="ED873" s="62"/>
      <c r="EE873" s="62"/>
      <c r="EF873" s="62"/>
      <c r="EG873" s="62"/>
      <c r="EH873" s="62"/>
      <c r="EI873" s="62"/>
      <c r="EJ873" s="62"/>
      <c r="EK873" s="62">
        <v>0</v>
      </c>
      <c r="EL873" s="62">
        <v>0</v>
      </c>
      <c r="EM873" s="62">
        <v>0</v>
      </c>
      <c r="EN873" s="62">
        <v>0</v>
      </c>
      <c r="EO873" s="62">
        <v>0</v>
      </c>
      <c r="EP873" s="62"/>
      <c r="EQ873" s="62"/>
      <c r="ER873" s="62"/>
      <c r="ES873" s="62"/>
      <c r="ET873" s="62"/>
      <c r="EU873" s="62"/>
      <c r="EV873" s="62"/>
      <c r="EW873" s="62"/>
      <c r="EX873" s="62"/>
      <c r="EY873" s="62"/>
      <c r="EZ873" s="62"/>
      <c r="FA873" s="62"/>
      <c r="FB873" s="62"/>
      <c r="FC873" s="62"/>
      <c r="FD873" s="62"/>
      <c r="FE873" s="62"/>
      <c r="FF873" s="62"/>
      <c r="FG873" s="62"/>
      <c r="FH873" s="62"/>
      <c r="FI873" s="62"/>
      <c r="FJ873" s="62"/>
      <c r="FK873" s="62"/>
      <c r="FL873" s="76"/>
      <c r="FM873" s="76"/>
      <c r="FN873" s="76"/>
      <c r="FO873" s="76"/>
      <c r="FP873" s="76"/>
      <c r="FQ873" s="76"/>
      <c r="FR873" s="76"/>
      <c r="FS873" s="76"/>
      <c r="FT873" s="76"/>
      <c r="FU873" s="76"/>
      <c r="FV873" s="76"/>
      <c r="FW873" s="76"/>
      <c r="FX873" s="76"/>
      <c r="FY873" s="76"/>
      <c r="FZ873" s="76"/>
      <c r="GA873" s="76"/>
      <c r="GB873" s="76"/>
      <c r="GC873" s="62"/>
      <c r="GD873" s="62"/>
      <c r="GE873" s="62"/>
      <c r="GF873" s="62"/>
      <c r="GG873" s="62"/>
      <c r="GH873" s="62"/>
      <c r="GI873" s="62"/>
      <c r="GJ873" s="62"/>
      <c r="GK873" s="62"/>
      <c r="GL873" s="62"/>
      <c r="GM873" s="62"/>
      <c r="GN873" s="62"/>
      <c r="GO873" s="62"/>
      <c r="GP873" s="62"/>
      <c r="GQ873" s="62"/>
      <c r="GR873" s="62"/>
      <c r="GS873" s="62"/>
      <c r="GT873" s="62"/>
      <c r="GU873" s="62"/>
      <c r="GV873" s="62"/>
      <c r="GW873" s="62"/>
      <c r="GX873" s="62"/>
      <c r="GY873" s="62"/>
      <c r="GZ873" s="62"/>
      <c r="HA873" s="62"/>
      <c r="HB873" s="62"/>
      <c r="HC873" s="62"/>
      <c r="HD873" s="62"/>
      <c r="HE873" s="62"/>
      <c r="HF873" s="62"/>
      <c r="HG873" s="62"/>
      <c r="HH873" s="62"/>
      <c r="HI873" s="62"/>
      <c r="HJ873" s="62"/>
      <c r="HK873" s="62"/>
      <c r="HL873" s="62"/>
      <c r="HM873" s="62"/>
      <c r="HN873" s="62"/>
      <c r="HO873" s="62"/>
      <c r="HP873" s="62"/>
      <c r="HQ873" s="62"/>
      <c r="HR873" s="62"/>
    </row>
    <row r="874" spans="45:226">
      <c r="AS874" s="62"/>
      <c r="AT874" s="62"/>
      <c r="AU874" s="62"/>
      <c r="AV874" s="62"/>
      <c r="AW874" s="62"/>
      <c r="AX874" s="62"/>
      <c r="AY874" s="62"/>
      <c r="AZ874" s="62"/>
      <c r="BA874" s="62"/>
      <c r="BB874" s="62"/>
      <c r="BC874" s="62"/>
      <c r="BD874" s="62"/>
      <c r="BE874" s="62"/>
      <c r="BF874" s="62"/>
      <c r="BG874" s="62"/>
      <c r="BH874" s="62"/>
      <c r="BI874" s="62"/>
      <c r="BJ874" s="62"/>
      <c r="BK874" s="62"/>
      <c r="BL874" s="62"/>
      <c r="BM874" s="62"/>
      <c r="BN874" s="62"/>
      <c r="BO874" s="62"/>
      <c r="BP874" s="62"/>
      <c r="BQ874" s="62"/>
      <c r="BR874" s="62"/>
      <c r="BS874" s="62"/>
      <c r="BT874" s="62"/>
      <c r="BU874" s="62"/>
      <c r="BV874" s="62"/>
      <c r="BW874" s="62"/>
      <c r="BX874" s="62"/>
      <c r="BY874" s="62"/>
      <c r="BZ874" s="62"/>
      <c r="CA874" s="62"/>
      <c r="CB874" s="62"/>
      <c r="CC874" s="62"/>
      <c r="CD874" s="62"/>
      <c r="CE874" s="62"/>
      <c r="CF874" s="62"/>
      <c r="CG874" s="62"/>
      <c r="CH874" s="62"/>
      <c r="CI874" s="62"/>
      <c r="CJ874" s="62"/>
      <c r="CK874" s="62"/>
      <c r="CL874" s="62"/>
      <c r="CM874" s="62"/>
      <c r="CN874" s="62"/>
      <c r="CO874" s="62"/>
      <c r="CP874" s="62"/>
      <c r="CQ874" s="62"/>
      <c r="CR874" s="62"/>
      <c r="CS874" s="62"/>
      <c r="CT874" s="62"/>
      <c r="CU874" s="62"/>
      <c r="CV874" s="62"/>
      <c r="CW874" s="62"/>
      <c r="CX874" s="62"/>
      <c r="CY874" s="62"/>
      <c r="CZ874" s="62"/>
      <c r="DA874" s="62"/>
      <c r="DB874" s="62"/>
      <c r="DC874" s="62"/>
      <c r="DD874" s="62"/>
      <c r="DE874" s="62"/>
      <c r="DF874" s="62"/>
      <c r="DG874" s="62"/>
      <c r="DH874" s="62"/>
      <c r="DI874" s="62"/>
      <c r="DJ874" s="62"/>
      <c r="DK874" s="62"/>
      <c r="DL874" s="62"/>
      <c r="DM874" s="62"/>
      <c r="DN874" s="62"/>
      <c r="DO874" s="62"/>
      <c r="DP874" s="62"/>
      <c r="DQ874" s="62"/>
      <c r="DR874" s="62"/>
      <c r="DS874" s="62"/>
      <c r="DT874" s="62"/>
      <c r="DU874" s="62"/>
      <c r="DV874" s="62"/>
      <c r="DW874" s="62"/>
      <c r="DX874" s="62"/>
      <c r="DY874" s="62"/>
      <c r="DZ874" s="62"/>
      <c r="EA874" s="62"/>
      <c r="EB874" s="62"/>
      <c r="EC874" s="62"/>
      <c r="ED874" s="62"/>
      <c r="EE874" s="62"/>
      <c r="EF874" s="62"/>
      <c r="EG874" s="62"/>
      <c r="EH874" s="62"/>
      <c r="EI874" s="62"/>
      <c r="EJ874" s="62"/>
      <c r="EK874" s="62">
        <v>0</v>
      </c>
      <c r="EL874" s="62">
        <v>0</v>
      </c>
      <c r="EM874" s="62">
        <v>0</v>
      </c>
      <c r="EN874" s="62">
        <v>0</v>
      </c>
      <c r="EO874" s="62">
        <v>0</v>
      </c>
      <c r="EP874" s="62"/>
      <c r="EQ874" s="62"/>
      <c r="ER874" s="62"/>
      <c r="ES874" s="62"/>
      <c r="ET874" s="62"/>
      <c r="EU874" s="62"/>
      <c r="EV874" s="62"/>
      <c r="EW874" s="62"/>
      <c r="EX874" s="62"/>
      <c r="EY874" s="62"/>
      <c r="EZ874" s="62"/>
      <c r="FA874" s="62"/>
      <c r="FB874" s="62"/>
      <c r="FC874" s="62"/>
      <c r="FD874" s="62"/>
      <c r="FE874" s="62"/>
      <c r="FF874" s="62"/>
      <c r="FG874" s="62"/>
      <c r="FH874" s="62"/>
      <c r="FI874" s="62"/>
      <c r="FJ874" s="62"/>
      <c r="FK874" s="62"/>
      <c r="FL874" s="76"/>
      <c r="FM874" s="76"/>
      <c r="FN874" s="76"/>
      <c r="FO874" s="76"/>
      <c r="FP874" s="76"/>
      <c r="FQ874" s="76"/>
      <c r="FR874" s="76"/>
      <c r="FS874" s="76"/>
      <c r="FT874" s="76"/>
      <c r="FU874" s="76"/>
      <c r="FV874" s="76"/>
      <c r="FW874" s="76"/>
      <c r="FX874" s="76"/>
      <c r="FY874" s="76"/>
      <c r="FZ874" s="76"/>
      <c r="GA874" s="76"/>
      <c r="GB874" s="76"/>
      <c r="GC874" s="62"/>
      <c r="GD874" s="62"/>
      <c r="GE874" s="62"/>
      <c r="GF874" s="62"/>
      <c r="GG874" s="62"/>
      <c r="GH874" s="62"/>
      <c r="GI874" s="62"/>
      <c r="GJ874" s="62"/>
      <c r="GK874" s="62"/>
      <c r="GL874" s="62"/>
      <c r="GM874" s="62"/>
      <c r="GN874" s="62"/>
      <c r="GO874" s="62"/>
      <c r="GP874" s="62"/>
      <c r="GQ874" s="62"/>
      <c r="GR874" s="62"/>
      <c r="GS874" s="62"/>
      <c r="GT874" s="62"/>
      <c r="GU874" s="62"/>
      <c r="GV874" s="62"/>
      <c r="GW874" s="62"/>
      <c r="GX874" s="62"/>
      <c r="GY874" s="62"/>
      <c r="GZ874" s="62"/>
      <c r="HA874" s="62"/>
      <c r="HB874" s="62"/>
      <c r="HC874" s="62"/>
      <c r="HD874" s="62"/>
      <c r="HE874" s="62"/>
      <c r="HF874" s="62"/>
      <c r="HG874" s="62"/>
      <c r="HH874" s="62"/>
      <c r="HI874" s="62"/>
      <c r="HJ874" s="62"/>
      <c r="HK874" s="62"/>
      <c r="HL874" s="62"/>
      <c r="HM874" s="62"/>
      <c r="HN874" s="62"/>
      <c r="HO874" s="62"/>
      <c r="HP874" s="62"/>
      <c r="HQ874" s="62"/>
      <c r="HR874" s="62"/>
    </row>
    <row r="875" spans="45:226">
      <c r="AS875" s="62"/>
      <c r="AT875" s="62"/>
      <c r="AU875" s="62"/>
      <c r="AV875" s="62"/>
      <c r="AW875" s="62"/>
      <c r="AX875" s="62"/>
      <c r="AY875" s="62"/>
      <c r="AZ875" s="62"/>
      <c r="BA875" s="62"/>
      <c r="BB875" s="62"/>
      <c r="BC875" s="62"/>
      <c r="BD875" s="62"/>
      <c r="BE875" s="62"/>
      <c r="BF875" s="62"/>
      <c r="BG875" s="62"/>
      <c r="BH875" s="62"/>
      <c r="BI875" s="62"/>
      <c r="BJ875" s="62"/>
      <c r="BK875" s="62"/>
      <c r="BL875" s="62"/>
      <c r="BM875" s="62"/>
      <c r="BN875" s="62"/>
      <c r="BO875" s="62"/>
      <c r="BP875" s="62"/>
      <c r="BQ875" s="62"/>
      <c r="BR875" s="62"/>
      <c r="BS875" s="62"/>
      <c r="BT875" s="62"/>
      <c r="BU875" s="62"/>
      <c r="BV875" s="62"/>
      <c r="BW875" s="62"/>
      <c r="BX875" s="62"/>
      <c r="BY875" s="62"/>
      <c r="BZ875" s="62"/>
      <c r="CA875" s="62"/>
      <c r="CB875" s="62"/>
      <c r="CC875" s="62"/>
      <c r="CD875" s="62"/>
      <c r="CE875" s="62"/>
      <c r="CF875" s="62"/>
      <c r="CG875" s="62"/>
      <c r="CH875" s="62"/>
      <c r="CI875" s="62"/>
      <c r="CJ875" s="62"/>
      <c r="CK875" s="62"/>
      <c r="CL875" s="62"/>
      <c r="CM875" s="62"/>
      <c r="CN875" s="62"/>
      <c r="CO875" s="62"/>
      <c r="CP875" s="62"/>
      <c r="CQ875" s="62"/>
      <c r="CR875" s="62"/>
      <c r="CS875" s="62"/>
      <c r="CT875" s="62"/>
      <c r="CU875" s="62"/>
      <c r="CV875" s="62"/>
      <c r="CW875" s="62"/>
      <c r="CX875" s="62"/>
      <c r="CY875" s="62"/>
      <c r="CZ875" s="62"/>
      <c r="DA875" s="62"/>
      <c r="DB875" s="62"/>
      <c r="DC875" s="62"/>
      <c r="DD875" s="62"/>
      <c r="DE875" s="62"/>
      <c r="DF875" s="62"/>
      <c r="DG875" s="62"/>
      <c r="DH875" s="62"/>
      <c r="DI875" s="62"/>
      <c r="DJ875" s="62"/>
      <c r="DK875" s="62"/>
      <c r="DL875" s="62"/>
      <c r="DM875" s="62"/>
      <c r="DN875" s="62"/>
      <c r="DO875" s="62"/>
      <c r="DP875" s="62"/>
      <c r="DQ875" s="62"/>
      <c r="DR875" s="62"/>
      <c r="DS875" s="62"/>
      <c r="DT875" s="62"/>
      <c r="DU875" s="62"/>
      <c r="DV875" s="62"/>
      <c r="DW875" s="62"/>
      <c r="DX875" s="62"/>
      <c r="DY875" s="62"/>
      <c r="DZ875" s="62"/>
      <c r="EA875" s="62"/>
      <c r="EB875" s="62"/>
      <c r="EC875" s="62"/>
      <c r="ED875" s="62"/>
      <c r="EE875" s="62"/>
      <c r="EF875" s="62"/>
      <c r="EG875" s="62"/>
      <c r="EH875" s="62"/>
      <c r="EI875" s="62"/>
      <c r="EJ875" s="62"/>
      <c r="EK875" s="62">
        <v>0</v>
      </c>
      <c r="EL875" s="62">
        <v>0</v>
      </c>
      <c r="EM875" s="62">
        <v>0</v>
      </c>
      <c r="EN875" s="62">
        <v>0</v>
      </c>
      <c r="EO875" s="62">
        <v>0</v>
      </c>
      <c r="EP875" s="62"/>
      <c r="EQ875" s="62"/>
      <c r="ER875" s="62"/>
      <c r="ES875" s="62"/>
      <c r="ET875" s="62"/>
      <c r="EU875" s="62"/>
      <c r="EV875" s="62"/>
      <c r="EW875" s="62"/>
      <c r="EX875" s="62"/>
      <c r="EY875" s="62"/>
      <c r="EZ875" s="62"/>
      <c r="FA875" s="62"/>
      <c r="FB875" s="62"/>
      <c r="FC875" s="62"/>
      <c r="FD875" s="62"/>
      <c r="FE875" s="62"/>
      <c r="FF875" s="62"/>
      <c r="FG875" s="62"/>
      <c r="FH875" s="62"/>
      <c r="FI875" s="62"/>
      <c r="FJ875" s="62"/>
      <c r="FK875" s="62"/>
      <c r="FL875" s="76"/>
      <c r="FM875" s="76"/>
      <c r="FN875" s="76"/>
      <c r="FO875" s="76"/>
      <c r="FP875" s="76"/>
      <c r="FQ875" s="76"/>
      <c r="FR875" s="76"/>
      <c r="FS875" s="76"/>
      <c r="FT875" s="76"/>
      <c r="FU875" s="76"/>
      <c r="FV875" s="76"/>
      <c r="FW875" s="76"/>
      <c r="FX875" s="76"/>
      <c r="FY875" s="76"/>
      <c r="FZ875" s="76"/>
      <c r="GA875" s="76"/>
      <c r="GB875" s="76"/>
      <c r="GC875" s="62"/>
      <c r="GD875" s="62"/>
      <c r="GE875" s="62"/>
      <c r="GF875" s="62"/>
      <c r="GG875" s="62"/>
      <c r="GH875" s="62"/>
      <c r="GI875" s="62"/>
      <c r="GJ875" s="62"/>
      <c r="GK875" s="62"/>
      <c r="GL875" s="62"/>
      <c r="GM875" s="62"/>
      <c r="GN875" s="62"/>
      <c r="GO875" s="62"/>
      <c r="GP875" s="62"/>
      <c r="GQ875" s="62"/>
      <c r="GR875" s="62"/>
      <c r="GS875" s="62"/>
      <c r="GT875" s="62"/>
      <c r="GU875" s="62"/>
      <c r="GV875" s="62"/>
      <c r="GW875" s="62"/>
      <c r="GX875" s="62"/>
      <c r="GY875" s="62"/>
      <c r="GZ875" s="62"/>
      <c r="HA875" s="62"/>
      <c r="HB875" s="62"/>
      <c r="HC875" s="62"/>
      <c r="HD875" s="62"/>
      <c r="HE875" s="62"/>
      <c r="HF875" s="62"/>
      <c r="HG875" s="62"/>
      <c r="HH875" s="62"/>
      <c r="HI875" s="62"/>
      <c r="HJ875" s="62"/>
      <c r="HK875" s="62"/>
      <c r="HL875" s="62"/>
      <c r="HM875" s="62"/>
      <c r="HN875" s="62"/>
      <c r="HO875" s="62"/>
      <c r="HP875" s="62"/>
      <c r="HQ875" s="62"/>
      <c r="HR875" s="62"/>
    </row>
    <row r="876" spans="45:226">
      <c r="AS876" s="62"/>
      <c r="AT876" s="62"/>
      <c r="AU876" s="62"/>
      <c r="AV876" s="62"/>
      <c r="AW876" s="62"/>
      <c r="AX876" s="62"/>
      <c r="AY876" s="62"/>
      <c r="AZ876" s="62"/>
      <c r="BA876" s="62"/>
      <c r="BB876" s="62"/>
      <c r="BC876" s="62"/>
      <c r="BD876" s="62"/>
      <c r="BE876" s="62"/>
      <c r="BF876" s="62"/>
      <c r="BG876" s="62"/>
      <c r="BH876" s="62"/>
      <c r="BI876" s="62"/>
      <c r="BJ876" s="62"/>
      <c r="BK876" s="62"/>
      <c r="BL876" s="62"/>
      <c r="BM876" s="62"/>
      <c r="BN876" s="62"/>
      <c r="BO876" s="62"/>
      <c r="BP876" s="62"/>
      <c r="BQ876" s="62"/>
      <c r="BR876" s="62"/>
      <c r="BS876" s="62"/>
      <c r="BT876" s="62"/>
      <c r="BU876" s="62"/>
      <c r="BV876" s="62"/>
      <c r="BW876" s="62"/>
      <c r="BX876" s="62"/>
      <c r="BY876" s="62"/>
      <c r="BZ876" s="62"/>
      <c r="CA876" s="62"/>
      <c r="CB876" s="62"/>
      <c r="CC876" s="62"/>
      <c r="CD876" s="62"/>
      <c r="CE876" s="62"/>
      <c r="CF876" s="62"/>
      <c r="CG876" s="62"/>
      <c r="CH876" s="62"/>
      <c r="CI876" s="62"/>
      <c r="CJ876" s="62"/>
      <c r="CK876" s="62"/>
      <c r="CL876" s="62"/>
      <c r="CM876" s="62"/>
      <c r="CN876" s="62"/>
      <c r="CO876" s="62"/>
      <c r="CP876" s="62"/>
      <c r="CQ876" s="62"/>
      <c r="CR876" s="62"/>
      <c r="CS876" s="62"/>
      <c r="CT876" s="62"/>
      <c r="CU876" s="62"/>
      <c r="CV876" s="62"/>
      <c r="CW876" s="62"/>
      <c r="CX876" s="62"/>
      <c r="CY876" s="62"/>
      <c r="CZ876" s="62"/>
      <c r="DA876" s="62"/>
      <c r="DB876" s="62"/>
      <c r="DC876" s="62"/>
      <c r="DD876" s="62"/>
      <c r="DE876" s="62"/>
      <c r="DF876" s="62"/>
      <c r="DG876" s="62"/>
      <c r="DH876" s="62"/>
      <c r="DI876" s="62"/>
      <c r="DJ876" s="62"/>
      <c r="DK876" s="62"/>
      <c r="DL876" s="62"/>
      <c r="DM876" s="62"/>
      <c r="DN876" s="62"/>
      <c r="DO876" s="62"/>
      <c r="DP876" s="62"/>
      <c r="DQ876" s="62"/>
      <c r="DR876" s="62"/>
      <c r="DS876" s="62"/>
      <c r="DT876" s="62"/>
      <c r="DU876" s="62"/>
      <c r="DV876" s="62"/>
      <c r="DW876" s="62"/>
      <c r="DX876" s="62"/>
      <c r="DY876" s="62"/>
      <c r="DZ876" s="62"/>
      <c r="EA876" s="62"/>
      <c r="EB876" s="62"/>
      <c r="EC876" s="62"/>
      <c r="ED876" s="62"/>
      <c r="EE876" s="62"/>
      <c r="EF876" s="62"/>
      <c r="EG876" s="62"/>
      <c r="EH876" s="62"/>
      <c r="EI876" s="62"/>
      <c r="EJ876" s="62"/>
      <c r="EK876" s="62">
        <v>0</v>
      </c>
      <c r="EL876" s="62">
        <v>0</v>
      </c>
      <c r="EM876" s="62">
        <v>0</v>
      </c>
      <c r="EN876" s="62">
        <v>0</v>
      </c>
      <c r="EO876" s="62">
        <v>0</v>
      </c>
      <c r="EP876" s="62"/>
      <c r="EQ876" s="62"/>
      <c r="ER876" s="62"/>
      <c r="ES876" s="62"/>
      <c r="ET876" s="62"/>
      <c r="EU876" s="62"/>
      <c r="EV876" s="62"/>
      <c r="EW876" s="62"/>
      <c r="EX876" s="62"/>
      <c r="EY876" s="62"/>
      <c r="EZ876" s="62"/>
      <c r="FA876" s="62"/>
      <c r="FB876" s="62"/>
      <c r="FC876" s="62"/>
      <c r="FD876" s="62"/>
      <c r="FE876" s="62"/>
      <c r="FF876" s="62"/>
      <c r="FG876" s="62"/>
      <c r="FH876" s="62"/>
      <c r="FI876" s="62"/>
      <c r="FJ876" s="62"/>
      <c r="FK876" s="62"/>
      <c r="FL876" s="76"/>
      <c r="FM876" s="76"/>
      <c r="FN876" s="76"/>
      <c r="FO876" s="76"/>
      <c r="FP876" s="76"/>
      <c r="FQ876" s="76"/>
      <c r="FR876" s="76"/>
      <c r="FS876" s="76"/>
      <c r="FT876" s="76"/>
      <c r="FU876" s="76"/>
      <c r="FV876" s="76"/>
      <c r="FW876" s="76"/>
      <c r="FX876" s="76"/>
      <c r="FY876" s="76"/>
      <c r="FZ876" s="76"/>
      <c r="GA876" s="76"/>
      <c r="GB876" s="76"/>
      <c r="GC876" s="62"/>
      <c r="GD876" s="62"/>
      <c r="GE876" s="62"/>
      <c r="GF876" s="62"/>
      <c r="GG876" s="62"/>
      <c r="GH876" s="62"/>
      <c r="GI876" s="62"/>
      <c r="GJ876" s="62"/>
      <c r="GK876" s="62"/>
      <c r="GL876" s="62"/>
      <c r="GM876" s="62"/>
      <c r="GN876" s="62"/>
      <c r="GO876" s="62"/>
      <c r="GP876" s="62"/>
      <c r="GQ876" s="62"/>
      <c r="GR876" s="62"/>
      <c r="GS876" s="62"/>
      <c r="GT876" s="62"/>
      <c r="GU876" s="62"/>
      <c r="GV876" s="62"/>
      <c r="GW876" s="62"/>
      <c r="GX876" s="62"/>
      <c r="GY876" s="62"/>
      <c r="GZ876" s="62"/>
      <c r="HA876" s="62"/>
      <c r="HB876" s="62"/>
      <c r="HC876" s="62"/>
      <c r="HD876" s="62"/>
      <c r="HE876" s="62"/>
      <c r="HF876" s="62"/>
      <c r="HG876" s="62"/>
      <c r="HH876" s="62"/>
      <c r="HI876" s="62"/>
      <c r="HJ876" s="62"/>
      <c r="HK876" s="62"/>
      <c r="HL876" s="62"/>
      <c r="HM876" s="62"/>
      <c r="HN876" s="62"/>
      <c r="HO876" s="62"/>
      <c r="HP876" s="62"/>
      <c r="HQ876" s="62"/>
      <c r="HR876" s="62"/>
    </row>
    <row r="877" spans="45:226">
      <c r="AS877" s="62"/>
      <c r="AT877" s="62"/>
      <c r="AU877" s="62"/>
      <c r="AV877" s="62"/>
      <c r="AW877" s="62"/>
      <c r="AX877" s="62"/>
      <c r="AY877" s="62"/>
      <c r="AZ877" s="62"/>
      <c r="BA877" s="62"/>
      <c r="BB877" s="62"/>
      <c r="BC877" s="62"/>
      <c r="BD877" s="62"/>
      <c r="BE877" s="62"/>
      <c r="BF877" s="62"/>
      <c r="BG877" s="62"/>
      <c r="BH877" s="62"/>
      <c r="BI877" s="62"/>
      <c r="BJ877" s="62"/>
      <c r="BK877" s="62"/>
      <c r="BL877" s="62"/>
      <c r="BM877" s="62"/>
      <c r="BN877" s="62"/>
      <c r="BO877" s="62"/>
      <c r="BP877" s="62"/>
      <c r="BQ877" s="62"/>
      <c r="BR877" s="62"/>
      <c r="BS877" s="62"/>
      <c r="BT877" s="62"/>
      <c r="BU877" s="62"/>
      <c r="BV877" s="62"/>
      <c r="BW877" s="62"/>
      <c r="BX877" s="62"/>
      <c r="BY877" s="62"/>
      <c r="BZ877" s="62"/>
      <c r="CA877" s="62"/>
      <c r="CB877" s="62"/>
      <c r="CC877" s="62"/>
      <c r="CD877" s="62"/>
      <c r="CE877" s="62"/>
      <c r="CF877" s="62"/>
      <c r="CG877" s="62"/>
      <c r="CH877" s="62"/>
      <c r="CI877" s="62"/>
      <c r="CJ877" s="62"/>
      <c r="CK877" s="62"/>
      <c r="CL877" s="62"/>
      <c r="CM877" s="62"/>
      <c r="CN877" s="62"/>
      <c r="CO877" s="62"/>
      <c r="CP877" s="62"/>
      <c r="CQ877" s="62"/>
      <c r="CR877" s="62"/>
      <c r="CS877" s="62"/>
      <c r="CT877" s="62"/>
      <c r="CU877" s="62"/>
      <c r="CV877" s="62"/>
      <c r="CW877" s="62"/>
      <c r="CX877" s="62"/>
      <c r="CY877" s="62"/>
      <c r="CZ877" s="62"/>
      <c r="DA877" s="62"/>
      <c r="DB877" s="62"/>
      <c r="DC877" s="62"/>
      <c r="DD877" s="62"/>
      <c r="DE877" s="62"/>
      <c r="DF877" s="62"/>
      <c r="DG877" s="62"/>
      <c r="DH877" s="62"/>
      <c r="DI877" s="62"/>
      <c r="DJ877" s="62"/>
      <c r="DK877" s="62"/>
      <c r="DL877" s="62"/>
      <c r="DM877" s="62"/>
      <c r="DN877" s="62"/>
      <c r="DO877" s="62"/>
      <c r="DP877" s="62"/>
      <c r="DQ877" s="62"/>
      <c r="DR877" s="62"/>
      <c r="DS877" s="62"/>
      <c r="DT877" s="62"/>
      <c r="DU877" s="62"/>
      <c r="DV877" s="62"/>
      <c r="DW877" s="62"/>
      <c r="DX877" s="62"/>
      <c r="DY877" s="62"/>
      <c r="DZ877" s="62"/>
      <c r="EA877" s="62"/>
      <c r="EB877" s="62"/>
      <c r="EC877" s="62"/>
      <c r="ED877" s="62"/>
      <c r="EE877" s="62"/>
      <c r="EF877" s="62"/>
      <c r="EG877" s="62"/>
      <c r="EH877" s="62"/>
      <c r="EI877" s="62"/>
      <c r="EJ877" s="62"/>
      <c r="EK877" s="62">
        <v>0</v>
      </c>
      <c r="EL877" s="62">
        <v>0</v>
      </c>
      <c r="EM877" s="62">
        <v>0</v>
      </c>
      <c r="EN877" s="62">
        <v>0</v>
      </c>
      <c r="EO877" s="62">
        <v>0</v>
      </c>
      <c r="EP877" s="62"/>
      <c r="EQ877" s="62"/>
      <c r="ER877" s="62"/>
      <c r="ES877" s="62"/>
      <c r="ET877" s="62"/>
      <c r="EU877" s="62"/>
      <c r="EV877" s="62"/>
      <c r="EW877" s="62"/>
      <c r="EX877" s="62"/>
      <c r="EY877" s="62"/>
      <c r="EZ877" s="62"/>
      <c r="FA877" s="62"/>
      <c r="FB877" s="62"/>
      <c r="FC877" s="62"/>
      <c r="FD877" s="62"/>
      <c r="FE877" s="62"/>
      <c r="FF877" s="62"/>
      <c r="FG877" s="62"/>
      <c r="FH877" s="62"/>
      <c r="FI877" s="62"/>
      <c r="FJ877" s="62"/>
      <c r="FK877" s="62"/>
      <c r="FL877" s="76"/>
      <c r="FM877" s="76"/>
      <c r="FN877" s="76"/>
      <c r="FO877" s="76"/>
      <c r="FP877" s="76"/>
      <c r="FQ877" s="76"/>
      <c r="FR877" s="76"/>
      <c r="FS877" s="76"/>
      <c r="FT877" s="76"/>
      <c r="FU877" s="76"/>
      <c r="FV877" s="76"/>
      <c r="FW877" s="76"/>
      <c r="FX877" s="76"/>
      <c r="FY877" s="76"/>
      <c r="FZ877" s="76"/>
      <c r="GA877" s="76"/>
      <c r="GB877" s="76"/>
      <c r="GC877" s="62"/>
      <c r="GD877" s="62"/>
      <c r="GE877" s="62"/>
      <c r="GF877" s="62"/>
      <c r="GG877" s="62"/>
      <c r="GH877" s="62"/>
      <c r="GI877" s="62"/>
      <c r="GJ877" s="62"/>
      <c r="GK877" s="62"/>
      <c r="GL877" s="62"/>
      <c r="GM877" s="62"/>
      <c r="GN877" s="62"/>
      <c r="GO877" s="62"/>
      <c r="GP877" s="62"/>
      <c r="GQ877" s="62"/>
      <c r="GR877" s="62"/>
      <c r="GS877" s="62"/>
      <c r="GT877" s="62"/>
      <c r="GU877" s="62"/>
      <c r="GV877" s="62"/>
      <c r="GW877" s="62"/>
      <c r="GX877" s="62"/>
      <c r="GY877" s="62"/>
      <c r="GZ877" s="62"/>
      <c r="HA877" s="62"/>
      <c r="HB877" s="62"/>
      <c r="HC877" s="62"/>
      <c r="HD877" s="62"/>
      <c r="HE877" s="62"/>
      <c r="HF877" s="62"/>
      <c r="HG877" s="62"/>
      <c r="HH877" s="62"/>
      <c r="HI877" s="62"/>
      <c r="HJ877" s="62"/>
      <c r="HK877" s="62"/>
      <c r="HL877" s="62"/>
      <c r="HM877" s="62"/>
      <c r="HN877" s="62"/>
      <c r="HO877" s="62"/>
      <c r="HP877" s="62"/>
      <c r="HQ877" s="62"/>
      <c r="HR877" s="62"/>
    </row>
    <row r="878" spans="45:226">
      <c r="AS878" s="62"/>
      <c r="AT878" s="62"/>
      <c r="AU878" s="62"/>
      <c r="AV878" s="62"/>
      <c r="AW878" s="62"/>
      <c r="AX878" s="62"/>
      <c r="AY878" s="62"/>
      <c r="AZ878" s="62"/>
      <c r="BA878" s="62"/>
      <c r="BB878" s="62"/>
      <c r="BC878" s="62"/>
      <c r="BD878" s="62"/>
      <c r="BE878" s="62"/>
      <c r="BF878" s="62"/>
      <c r="BG878" s="62"/>
      <c r="BH878" s="62"/>
      <c r="BI878" s="62"/>
      <c r="BJ878" s="62"/>
      <c r="BK878" s="62"/>
      <c r="BL878" s="62"/>
      <c r="BM878" s="62"/>
      <c r="BN878" s="62"/>
      <c r="BO878" s="62"/>
      <c r="BP878" s="62"/>
      <c r="BQ878" s="62"/>
      <c r="BR878" s="62"/>
      <c r="BS878" s="62"/>
      <c r="BT878" s="62"/>
      <c r="BU878" s="62"/>
      <c r="BV878" s="62"/>
      <c r="BW878" s="62"/>
      <c r="BX878" s="62"/>
      <c r="BY878" s="62"/>
      <c r="BZ878" s="62"/>
      <c r="CA878" s="62"/>
      <c r="CB878" s="62"/>
      <c r="CC878" s="62"/>
      <c r="CD878" s="62"/>
      <c r="CE878" s="62"/>
      <c r="CF878" s="62"/>
      <c r="CG878" s="62"/>
      <c r="CH878" s="62"/>
      <c r="CI878" s="62"/>
      <c r="CJ878" s="62"/>
      <c r="CK878" s="62"/>
      <c r="CL878" s="62"/>
      <c r="CM878" s="62"/>
      <c r="CN878" s="62"/>
      <c r="CO878" s="62"/>
      <c r="CP878" s="62"/>
      <c r="CQ878" s="62"/>
      <c r="CR878" s="62"/>
      <c r="CS878" s="62"/>
      <c r="CT878" s="62"/>
      <c r="CU878" s="62"/>
      <c r="CV878" s="62"/>
      <c r="CW878" s="62"/>
      <c r="CX878" s="62"/>
      <c r="CY878" s="62"/>
      <c r="CZ878" s="62"/>
      <c r="DA878" s="62"/>
      <c r="DB878" s="62"/>
      <c r="DC878" s="62"/>
      <c r="DD878" s="62"/>
      <c r="DE878" s="62"/>
      <c r="DF878" s="62"/>
      <c r="DG878" s="62"/>
      <c r="DH878" s="62"/>
      <c r="DI878" s="62"/>
      <c r="DJ878" s="62"/>
      <c r="DK878" s="62"/>
      <c r="DL878" s="62"/>
      <c r="DM878" s="62"/>
      <c r="DN878" s="62"/>
      <c r="DO878" s="62"/>
      <c r="DP878" s="62"/>
      <c r="DQ878" s="62"/>
      <c r="DR878" s="62"/>
      <c r="DS878" s="62"/>
      <c r="DT878" s="62"/>
      <c r="DU878" s="62"/>
      <c r="DV878" s="62"/>
      <c r="DW878" s="62"/>
      <c r="DX878" s="62"/>
      <c r="DY878" s="62"/>
      <c r="DZ878" s="62"/>
      <c r="EA878" s="62"/>
      <c r="EB878" s="62"/>
      <c r="EC878" s="62"/>
      <c r="ED878" s="62"/>
      <c r="EE878" s="62"/>
      <c r="EF878" s="62"/>
      <c r="EG878" s="62"/>
      <c r="EH878" s="62"/>
      <c r="EI878" s="62"/>
      <c r="EJ878" s="62"/>
      <c r="EK878" s="62">
        <v>0</v>
      </c>
      <c r="EL878" s="62">
        <v>0</v>
      </c>
      <c r="EM878" s="62">
        <v>0</v>
      </c>
      <c r="EN878" s="62">
        <v>0</v>
      </c>
      <c r="EO878" s="62">
        <v>0</v>
      </c>
      <c r="EP878" s="62"/>
      <c r="EQ878" s="62"/>
      <c r="ER878" s="62"/>
      <c r="ES878" s="62"/>
      <c r="ET878" s="62"/>
      <c r="EU878" s="62"/>
      <c r="EV878" s="62"/>
      <c r="EW878" s="62"/>
      <c r="EX878" s="62"/>
      <c r="EY878" s="62"/>
      <c r="EZ878" s="62"/>
      <c r="FA878" s="62"/>
      <c r="FB878" s="62"/>
      <c r="FC878" s="62"/>
      <c r="FD878" s="62"/>
      <c r="FE878" s="62"/>
      <c r="FF878" s="62"/>
      <c r="FG878" s="62"/>
      <c r="FH878" s="62"/>
      <c r="FI878" s="62"/>
      <c r="FJ878" s="62"/>
      <c r="FK878" s="62"/>
      <c r="FL878" s="76"/>
      <c r="FM878" s="76"/>
      <c r="FN878" s="76"/>
      <c r="FO878" s="76"/>
      <c r="FP878" s="76"/>
      <c r="FQ878" s="76"/>
      <c r="FR878" s="76"/>
      <c r="FS878" s="76"/>
      <c r="FT878" s="76"/>
      <c r="FU878" s="76"/>
      <c r="FV878" s="76"/>
      <c r="FW878" s="76"/>
      <c r="FX878" s="76"/>
      <c r="FY878" s="76"/>
      <c r="FZ878" s="76"/>
      <c r="GA878" s="76"/>
      <c r="GB878" s="76"/>
      <c r="GC878" s="62"/>
      <c r="GD878" s="62"/>
      <c r="GE878" s="62"/>
      <c r="GF878" s="62"/>
      <c r="GG878" s="62"/>
      <c r="GH878" s="62"/>
      <c r="GI878" s="62"/>
      <c r="GJ878" s="62"/>
      <c r="GK878" s="62"/>
      <c r="GL878" s="62"/>
      <c r="GM878" s="62"/>
      <c r="GN878" s="62"/>
      <c r="GO878" s="62"/>
      <c r="GP878" s="62"/>
      <c r="GQ878" s="62"/>
      <c r="GR878" s="62"/>
      <c r="GS878" s="62"/>
      <c r="GT878" s="62"/>
      <c r="GU878" s="62"/>
      <c r="GV878" s="62"/>
      <c r="GW878" s="62"/>
      <c r="GX878" s="62"/>
      <c r="GY878" s="62"/>
      <c r="GZ878" s="62"/>
      <c r="HA878" s="62"/>
      <c r="HB878" s="62"/>
      <c r="HC878" s="62"/>
      <c r="HD878" s="62"/>
      <c r="HE878" s="62"/>
      <c r="HF878" s="62"/>
      <c r="HG878" s="62"/>
      <c r="HH878" s="62"/>
      <c r="HI878" s="62"/>
      <c r="HJ878" s="62"/>
      <c r="HK878" s="62"/>
      <c r="HL878" s="62"/>
      <c r="HM878" s="62"/>
      <c r="HN878" s="62"/>
      <c r="HO878" s="62"/>
      <c r="HP878" s="62"/>
      <c r="HQ878" s="62"/>
      <c r="HR878" s="62"/>
    </row>
    <row r="879" spans="45:226">
      <c r="AS879" s="62"/>
      <c r="AT879" s="62"/>
      <c r="AU879" s="62"/>
      <c r="AV879" s="62"/>
      <c r="AW879" s="62"/>
      <c r="AX879" s="62"/>
      <c r="AY879" s="62"/>
      <c r="AZ879" s="62"/>
      <c r="BA879" s="62"/>
      <c r="BB879" s="62"/>
      <c r="BC879" s="62"/>
      <c r="BD879" s="62"/>
      <c r="BE879" s="62"/>
      <c r="BF879" s="62"/>
      <c r="BG879" s="62"/>
      <c r="BH879" s="62"/>
      <c r="BI879" s="62"/>
      <c r="BJ879" s="62"/>
      <c r="BK879" s="62"/>
      <c r="BL879" s="62"/>
      <c r="BM879" s="62"/>
      <c r="BN879" s="62"/>
      <c r="BO879" s="62"/>
      <c r="BP879" s="62"/>
      <c r="BQ879" s="62"/>
      <c r="BR879" s="62"/>
      <c r="BS879" s="62"/>
      <c r="BT879" s="62"/>
      <c r="BU879" s="62"/>
      <c r="BV879" s="62"/>
      <c r="BW879" s="62"/>
      <c r="BX879" s="62"/>
      <c r="BY879" s="62"/>
      <c r="BZ879" s="62"/>
      <c r="CA879" s="62"/>
      <c r="CB879" s="62"/>
      <c r="CC879" s="62"/>
      <c r="CD879" s="62"/>
      <c r="CE879" s="62"/>
      <c r="CF879" s="62"/>
      <c r="CG879" s="62"/>
      <c r="CH879" s="62"/>
      <c r="CI879" s="62"/>
      <c r="CJ879" s="62"/>
      <c r="CK879" s="62"/>
      <c r="CL879" s="62"/>
      <c r="CM879" s="62"/>
      <c r="CN879" s="62"/>
      <c r="CO879" s="62"/>
      <c r="CP879" s="62"/>
      <c r="CQ879" s="62"/>
      <c r="CR879" s="62"/>
      <c r="CS879" s="62"/>
      <c r="CT879" s="62"/>
      <c r="CU879" s="62"/>
      <c r="CV879" s="62"/>
      <c r="CW879" s="62"/>
      <c r="CX879" s="62"/>
      <c r="CY879" s="62"/>
      <c r="CZ879" s="62"/>
      <c r="DA879" s="62"/>
      <c r="DB879" s="62"/>
      <c r="DC879" s="62"/>
      <c r="DD879" s="62"/>
      <c r="DE879" s="62"/>
      <c r="DF879" s="62"/>
      <c r="DG879" s="62"/>
      <c r="DH879" s="62"/>
      <c r="DI879" s="62"/>
      <c r="DJ879" s="62"/>
      <c r="DK879" s="62"/>
      <c r="DL879" s="62"/>
      <c r="DM879" s="62"/>
      <c r="DN879" s="62"/>
      <c r="DO879" s="62"/>
      <c r="DP879" s="62"/>
      <c r="DQ879" s="62"/>
      <c r="DR879" s="62"/>
      <c r="DS879" s="62"/>
      <c r="DT879" s="62"/>
      <c r="DU879" s="62"/>
      <c r="DV879" s="62"/>
      <c r="DW879" s="62"/>
      <c r="DX879" s="62"/>
      <c r="DY879" s="62"/>
      <c r="DZ879" s="62"/>
      <c r="EA879" s="62"/>
      <c r="EB879" s="62"/>
      <c r="EC879" s="62"/>
      <c r="ED879" s="62"/>
      <c r="EE879" s="62"/>
      <c r="EF879" s="62"/>
      <c r="EG879" s="62"/>
      <c r="EH879" s="62"/>
      <c r="EI879" s="62"/>
      <c r="EJ879" s="62"/>
      <c r="EK879" s="62">
        <v>0</v>
      </c>
      <c r="EL879" s="62">
        <v>0</v>
      </c>
      <c r="EM879" s="62">
        <v>0</v>
      </c>
      <c r="EN879" s="62">
        <v>0</v>
      </c>
      <c r="EO879" s="62">
        <v>0</v>
      </c>
      <c r="EP879" s="62"/>
      <c r="EQ879" s="62"/>
      <c r="ER879" s="62"/>
      <c r="ES879" s="62"/>
      <c r="ET879" s="62"/>
      <c r="EU879" s="62"/>
      <c r="EV879" s="62"/>
      <c r="EW879" s="62"/>
      <c r="EX879" s="62"/>
      <c r="EY879" s="62"/>
      <c r="EZ879" s="62"/>
      <c r="FA879" s="62"/>
      <c r="FB879" s="62"/>
      <c r="FC879" s="62"/>
      <c r="FD879" s="62"/>
      <c r="FE879" s="62"/>
      <c r="FF879" s="62"/>
      <c r="FG879" s="62"/>
      <c r="FH879" s="62"/>
      <c r="FI879" s="62"/>
      <c r="FJ879" s="62"/>
      <c r="FK879" s="62"/>
      <c r="FL879" s="76"/>
      <c r="FM879" s="76"/>
      <c r="FN879" s="76"/>
      <c r="FO879" s="76"/>
      <c r="FP879" s="76"/>
      <c r="FQ879" s="76"/>
      <c r="FR879" s="76"/>
      <c r="FS879" s="76"/>
      <c r="FT879" s="76"/>
      <c r="FU879" s="76"/>
      <c r="FV879" s="76"/>
      <c r="FW879" s="76"/>
      <c r="FX879" s="76"/>
      <c r="FY879" s="76"/>
      <c r="FZ879" s="76"/>
      <c r="GA879" s="76"/>
      <c r="GB879" s="76"/>
      <c r="GC879" s="62"/>
      <c r="GD879" s="62"/>
      <c r="GE879" s="62"/>
      <c r="GF879" s="62"/>
      <c r="GG879" s="62"/>
      <c r="GH879" s="62"/>
      <c r="GI879" s="62"/>
      <c r="GJ879" s="62"/>
      <c r="GK879" s="62"/>
      <c r="GL879" s="62"/>
      <c r="GM879" s="62"/>
      <c r="GN879" s="62"/>
      <c r="GO879" s="62"/>
      <c r="GP879" s="62"/>
      <c r="GQ879" s="62"/>
      <c r="GR879" s="62"/>
      <c r="GS879" s="62"/>
      <c r="GT879" s="62"/>
      <c r="GU879" s="62"/>
      <c r="GV879" s="62"/>
      <c r="GW879" s="62"/>
      <c r="GX879" s="62"/>
      <c r="GY879" s="62"/>
      <c r="GZ879" s="62"/>
      <c r="HA879" s="62"/>
      <c r="HB879" s="62"/>
      <c r="HC879" s="62"/>
      <c r="HD879" s="62"/>
      <c r="HE879" s="62"/>
      <c r="HF879" s="62"/>
      <c r="HG879" s="62"/>
      <c r="HH879" s="62"/>
      <c r="HI879" s="62"/>
      <c r="HJ879" s="62"/>
      <c r="HK879" s="62"/>
      <c r="HL879" s="62"/>
      <c r="HM879" s="62"/>
      <c r="HN879" s="62"/>
      <c r="HO879" s="62"/>
      <c r="HP879" s="62"/>
      <c r="HQ879" s="62"/>
      <c r="HR879" s="62"/>
    </row>
    <row r="880" spans="45:226">
      <c r="AS880" s="62"/>
      <c r="AT880" s="62"/>
      <c r="AU880" s="62"/>
      <c r="AV880" s="62"/>
      <c r="AW880" s="62"/>
      <c r="AX880" s="62"/>
      <c r="AY880" s="62"/>
      <c r="AZ880" s="62"/>
      <c r="BA880" s="62"/>
      <c r="BB880" s="62"/>
      <c r="BC880" s="62"/>
      <c r="BD880" s="62"/>
      <c r="BE880" s="62"/>
      <c r="BF880" s="62"/>
      <c r="BG880" s="62"/>
      <c r="BH880" s="62"/>
      <c r="BI880" s="62"/>
      <c r="BJ880" s="62"/>
      <c r="BK880" s="62"/>
      <c r="BL880" s="62"/>
      <c r="BM880" s="62"/>
      <c r="BN880" s="62"/>
      <c r="BO880" s="62"/>
      <c r="BP880" s="62"/>
      <c r="BQ880" s="62"/>
      <c r="BR880" s="62"/>
      <c r="BS880" s="62"/>
      <c r="BT880" s="62"/>
      <c r="BU880" s="62"/>
      <c r="BV880" s="62"/>
      <c r="BW880" s="62"/>
      <c r="BX880" s="62"/>
      <c r="BY880" s="62"/>
      <c r="BZ880" s="62"/>
      <c r="CA880" s="62"/>
      <c r="CB880" s="62"/>
      <c r="CC880" s="62"/>
      <c r="CD880" s="62"/>
      <c r="CE880" s="62"/>
      <c r="CF880" s="62"/>
      <c r="CG880" s="62"/>
      <c r="CH880" s="62"/>
      <c r="CI880" s="62"/>
      <c r="CJ880" s="62"/>
      <c r="CK880" s="62"/>
      <c r="CL880" s="62"/>
      <c r="CM880" s="62"/>
      <c r="CN880" s="62"/>
      <c r="CO880" s="62"/>
      <c r="CP880" s="62"/>
      <c r="CQ880" s="62"/>
      <c r="CR880" s="62"/>
      <c r="CS880" s="62"/>
      <c r="CT880" s="62"/>
      <c r="CU880" s="62"/>
      <c r="CV880" s="62"/>
      <c r="CW880" s="62"/>
      <c r="CX880" s="62"/>
      <c r="CY880" s="62"/>
      <c r="CZ880" s="62"/>
      <c r="DA880" s="62"/>
      <c r="DB880" s="62"/>
      <c r="DC880" s="62"/>
      <c r="DD880" s="62"/>
      <c r="DE880" s="62"/>
      <c r="DF880" s="62"/>
      <c r="DG880" s="62"/>
      <c r="DH880" s="62"/>
      <c r="DI880" s="62"/>
      <c r="DJ880" s="62"/>
      <c r="DK880" s="62"/>
      <c r="DL880" s="62"/>
      <c r="DM880" s="62"/>
      <c r="DN880" s="62"/>
      <c r="DO880" s="62"/>
      <c r="DP880" s="62"/>
      <c r="DQ880" s="62"/>
      <c r="DR880" s="62"/>
      <c r="DS880" s="62"/>
      <c r="DT880" s="62"/>
      <c r="DU880" s="62"/>
      <c r="DV880" s="62"/>
      <c r="DW880" s="62"/>
      <c r="DX880" s="62"/>
      <c r="DY880" s="62"/>
      <c r="DZ880" s="62"/>
      <c r="EA880" s="62"/>
      <c r="EB880" s="62"/>
      <c r="EC880" s="62"/>
      <c r="ED880" s="62"/>
      <c r="EE880" s="62"/>
      <c r="EF880" s="62"/>
      <c r="EG880" s="62"/>
      <c r="EH880" s="62"/>
      <c r="EI880" s="62"/>
      <c r="EJ880" s="62"/>
      <c r="EK880" s="62">
        <v>0</v>
      </c>
      <c r="EL880" s="62">
        <v>0</v>
      </c>
      <c r="EM880" s="62">
        <v>0</v>
      </c>
      <c r="EN880" s="62">
        <v>0</v>
      </c>
      <c r="EO880" s="62">
        <v>0</v>
      </c>
      <c r="EP880" s="62"/>
      <c r="EQ880" s="62"/>
      <c r="ER880" s="62"/>
      <c r="ES880" s="62"/>
      <c r="ET880" s="62"/>
      <c r="EU880" s="62"/>
      <c r="EV880" s="62"/>
      <c r="EW880" s="62"/>
      <c r="EX880" s="62"/>
      <c r="EY880" s="62"/>
      <c r="EZ880" s="62"/>
      <c r="FA880" s="62"/>
      <c r="FB880" s="62"/>
      <c r="FC880" s="62"/>
      <c r="FD880" s="62"/>
      <c r="FE880" s="62"/>
      <c r="FF880" s="62"/>
      <c r="FG880" s="62"/>
      <c r="FH880" s="62"/>
      <c r="FI880" s="62"/>
      <c r="FJ880" s="62"/>
      <c r="FK880" s="62"/>
      <c r="FL880" s="76"/>
      <c r="FM880" s="76"/>
      <c r="FN880" s="76"/>
      <c r="FO880" s="76"/>
      <c r="FP880" s="76"/>
      <c r="FQ880" s="76"/>
      <c r="FR880" s="76"/>
      <c r="FS880" s="76"/>
      <c r="FT880" s="76"/>
      <c r="FU880" s="76"/>
      <c r="FV880" s="76"/>
      <c r="FW880" s="76"/>
      <c r="FX880" s="76"/>
      <c r="FY880" s="76"/>
      <c r="FZ880" s="76"/>
      <c r="GA880" s="76"/>
      <c r="GB880" s="76"/>
      <c r="GC880" s="62"/>
      <c r="GD880" s="62"/>
      <c r="GE880" s="62"/>
      <c r="GF880" s="62"/>
      <c r="GG880" s="62"/>
      <c r="GH880" s="62"/>
      <c r="GI880" s="62"/>
      <c r="GJ880" s="62"/>
      <c r="GK880" s="62"/>
      <c r="GL880" s="62"/>
      <c r="GM880" s="62"/>
      <c r="GN880" s="62"/>
      <c r="GO880" s="62"/>
      <c r="GP880" s="62"/>
      <c r="GQ880" s="62"/>
      <c r="GR880" s="62"/>
      <c r="GS880" s="62"/>
      <c r="GT880" s="62"/>
      <c r="GU880" s="62"/>
      <c r="GV880" s="62"/>
      <c r="GW880" s="62"/>
      <c r="GX880" s="62"/>
      <c r="GY880" s="62"/>
      <c r="GZ880" s="62"/>
      <c r="HA880" s="62"/>
      <c r="HB880" s="62"/>
      <c r="HC880" s="62"/>
      <c r="HD880" s="62"/>
      <c r="HE880" s="62"/>
      <c r="HF880" s="62"/>
      <c r="HG880" s="62"/>
      <c r="HH880" s="62"/>
      <c r="HI880" s="62"/>
      <c r="HJ880" s="62"/>
      <c r="HK880" s="62"/>
      <c r="HL880" s="62"/>
      <c r="HM880" s="62"/>
      <c r="HN880" s="62"/>
      <c r="HO880" s="62"/>
      <c r="HP880" s="62"/>
      <c r="HQ880" s="62"/>
      <c r="HR880" s="62"/>
    </row>
    <row r="881" spans="45:226">
      <c r="AS881" s="62"/>
      <c r="AT881" s="62"/>
      <c r="AU881" s="62"/>
      <c r="AV881" s="62"/>
      <c r="AW881" s="62"/>
      <c r="AX881" s="62"/>
      <c r="AY881" s="62"/>
      <c r="AZ881" s="62"/>
      <c r="BA881" s="62"/>
      <c r="BB881" s="62"/>
      <c r="BC881" s="62"/>
      <c r="BD881" s="62"/>
      <c r="BE881" s="62"/>
      <c r="BF881" s="62"/>
      <c r="BG881" s="62"/>
      <c r="BH881" s="62"/>
      <c r="BI881" s="62"/>
      <c r="BJ881" s="62"/>
      <c r="BK881" s="62"/>
      <c r="BL881" s="62"/>
      <c r="BM881" s="62"/>
      <c r="BN881" s="62"/>
      <c r="BO881" s="62"/>
      <c r="BP881" s="62"/>
      <c r="BQ881" s="62"/>
      <c r="BR881" s="62"/>
      <c r="BS881" s="62"/>
      <c r="BT881" s="62"/>
      <c r="BU881" s="62"/>
      <c r="BV881" s="62"/>
      <c r="BW881" s="62"/>
      <c r="BX881" s="62"/>
      <c r="BY881" s="62"/>
      <c r="BZ881" s="62"/>
      <c r="CA881" s="62"/>
      <c r="CB881" s="62"/>
      <c r="CC881" s="62"/>
      <c r="CD881" s="62"/>
      <c r="CE881" s="62"/>
      <c r="CF881" s="62"/>
      <c r="CG881" s="62"/>
      <c r="CH881" s="62"/>
      <c r="CI881" s="62"/>
      <c r="CJ881" s="62"/>
      <c r="CK881" s="62"/>
      <c r="CL881" s="62"/>
      <c r="CM881" s="62"/>
      <c r="CN881" s="62"/>
      <c r="CO881" s="62"/>
      <c r="CP881" s="62"/>
      <c r="CQ881" s="62"/>
      <c r="CR881" s="62"/>
      <c r="CS881" s="62"/>
      <c r="CT881" s="62"/>
      <c r="CU881" s="62"/>
      <c r="CV881" s="62"/>
      <c r="CW881" s="62"/>
      <c r="CX881" s="62"/>
      <c r="CY881" s="62"/>
      <c r="CZ881" s="62"/>
      <c r="DA881" s="62"/>
      <c r="DB881" s="62"/>
      <c r="DC881" s="62"/>
      <c r="DD881" s="62"/>
      <c r="DE881" s="62"/>
      <c r="DF881" s="62"/>
      <c r="DG881" s="62"/>
      <c r="DH881" s="62"/>
      <c r="DI881" s="62"/>
      <c r="DJ881" s="62"/>
      <c r="DK881" s="62"/>
      <c r="DL881" s="62"/>
      <c r="DM881" s="62"/>
      <c r="DN881" s="62"/>
      <c r="DO881" s="62"/>
      <c r="DP881" s="62"/>
      <c r="DQ881" s="62"/>
      <c r="DR881" s="62"/>
      <c r="DS881" s="62"/>
      <c r="DT881" s="62"/>
      <c r="DU881" s="62"/>
      <c r="DV881" s="62"/>
      <c r="DW881" s="62"/>
      <c r="DX881" s="62"/>
      <c r="DY881" s="62"/>
      <c r="DZ881" s="62"/>
      <c r="EA881" s="62"/>
      <c r="EB881" s="62"/>
      <c r="EC881" s="62"/>
      <c r="ED881" s="62"/>
      <c r="EE881" s="62"/>
      <c r="EF881" s="62"/>
      <c r="EG881" s="62"/>
      <c r="EH881" s="62"/>
      <c r="EI881" s="62"/>
      <c r="EJ881" s="62"/>
      <c r="EK881" s="62">
        <v>0</v>
      </c>
      <c r="EL881" s="62">
        <v>0</v>
      </c>
      <c r="EM881" s="62">
        <v>0</v>
      </c>
      <c r="EN881" s="62">
        <v>0</v>
      </c>
      <c r="EO881" s="62">
        <v>0</v>
      </c>
      <c r="EP881" s="62"/>
      <c r="EQ881" s="62"/>
      <c r="ER881" s="62"/>
      <c r="ES881" s="62"/>
      <c r="ET881" s="62"/>
      <c r="EU881" s="62"/>
      <c r="EV881" s="62"/>
      <c r="EW881" s="62"/>
      <c r="EX881" s="62"/>
      <c r="EY881" s="62"/>
      <c r="EZ881" s="62"/>
      <c r="FA881" s="62"/>
      <c r="FB881" s="62"/>
      <c r="FC881" s="62"/>
      <c r="FD881" s="62"/>
      <c r="FE881" s="62"/>
      <c r="FF881" s="62"/>
      <c r="FG881" s="62"/>
      <c r="FH881" s="62"/>
      <c r="FI881" s="62"/>
      <c r="FJ881" s="62"/>
      <c r="FK881" s="62"/>
      <c r="FL881" s="76"/>
      <c r="FM881" s="76"/>
      <c r="FN881" s="76"/>
      <c r="FO881" s="76"/>
      <c r="FP881" s="76"/>
      <c r="FQ881" s="76"/>
      <c r="FR881" s="76"/>
      <c r="FS881" s="76"/>
      <c r="FT881" s="76"/>
      <c r="FU881" s="76"/>
      <c r="FV881" s="76"/>
      <c r="FW881" s="76"/>
      <c r="FX881" s="76"/>
      <c r="FY881" s="76"/>
      <c r="FZ881" s="76"/>
      <c r="GA881" s="76"/>
      <c r="GB881" s="76"/>
      <c r="GC881" s="62"/>
      <c r="GD881" s="62"/>
      <c r="GE881" s="62"/>
      <c r="GF881" s="62"/>
      <c r="GG881" s="62"/>
      <c r="GH881" s="62"/>
      <c r="GI881" s="62"/>
      <c r="GJ881" s="62"/>
      <c r="GK881" s="62"/>
      <c r="GL881" s="62"/>
      <c r="GM881" s="62"/>
      <c r="GN881" s="62"/>
      <c r="GO881" s="62"/>
      <c r="GP881" s="62"/>
      <c r="GQ881" s="62"/>
      <c r="GR881" s="62"/>
      <c r="GS881" s="62"/>
      <c r="GT881" s="62"/>
      <c r="GU881" s="62"/>
      <c r="GV881" s="62"/>
      <c r="GW881" s="62"/>
      <c r="GX881" s="62"/>
      <c r="GY881" s="62"/>
      <c r="GZ881" s="62"/>
      <c r="HA881" s="62"/>
      <c r="HB881" s="62"/>
      <c r="HC881" s="62"/>
      <c r="HD881" s="62"/>
      <c r="HE881" s="62"/>
      <c r="HF881" s="62"/>
      <c r="HG881" s="62"/>
      <c r="HH881" s="62"/>
      <c r="HI881" s="62"/>
      <c r="HJ881" s="62"/>
      <c r="HK881" s="62"/>
      <c r="HL881" s="62"/>
      <c r="HM881" s="62"/>
      <c r="HN881" s="62"/>
      <c r="HO881" s="62"/>
      <c r="HP881" s="62"/>
      <c r="HQ881" s="62"/>
      <c r="HR881" s="62"/>
    </row>
    <row r="882" spans="45:226">
      <c r="AS882" s="62"/>
      <c r="AT882" s="62"/>
      <c r="AU882" s="62"/>
      <c r="AV882" s="62"/>
      <c r="AW882" s="62"/>
      <c r="AX882" s="62"/>
      <c r="AY882" s="62"/>
      <c r="AZ882" s="62"/>
      <c r="BA882" s="62"/>
      <c r="BB882" s="62"/>
      <c r="BC882" s="62"/>
      <c r="BD882" s="62"/>
      <c r="BE882" s="62"/>
      <c r="BF882" s="62"/>
      <c r="BG882" s="62"/>
      <c r="BH882" s="62"/>
      <c r="BI882" s="62"/>
      <c r="BJ882" s="62"/>
      <c r="BK882" s="62"/>
      <c r="BL882" s="62"/>
      <c r="BM882" s="62"/>
      <c r="BN882" s="62"/>
      <c r="BO882" s="62"/>
      <c r="BP882" s="62"/>
      <c r="BQ882" s="62"/>
      <c r="BR882" s="62"/>
      <c r="BS882" s="62"/>
      <c r="BT882" s="62"/>
      <c r="BU882" s="62"/>
      <c r="BV882" s="62"/>
      <c r="BW882" s="62"/>
      <c r="BX882" s="62"/>
      <c r="BY882" s="62"/>
      <c r="BZ882" s="62"/>
      <c r="CA882" s="62"/>
      <c r="CB882" s="62"/>
      <c r="CC882" s="62"/>
      <c r="CD882" s="62"/>
      <c r="CE882" s="62"/>
      <c r="CF882" s="62"/>
      <c r="CG882" s="62"/>
      <c r="CH882" s="62"/>
      <c r="CI882" s="62"/>
      <c r="CJ882" s="62"/>
      <c r="CK882" s="62"/>
      <c r="CL882" s="62"/>
      <c r="CM882" s="62"/>
      <c r="CN882" s="62"/>
      <c r="CO882" s="62"/>
      <c r="CP882" s="62"/>
      <c r="CQ882" s="62"/>
      <c r="CR882" s="62"/>
      <c r="CS882" s="62"/>
      <c r="CT882" s="62"/>
      <c r="CU882" s="62"/>
      <c r="CV882" s="62"/>
      <c r="CW882" s="62"/>
      <c r="CX882" s="62"/>
      <c r="CY882" s="62"/>
      <c r="CZ882" s="62"/>
      <c r="DA882" s="62"/>
      <c r="DB882" s="62"/>
      <c r="DC882" s="62"/>
      <c r="DD882" s="62"/>
      <c r="DE882" s="62"/>
      <c r="DF882" s="62"/>
      <c r="DG882" s="62"/>
      <c r="DH882" s="62"/>
      <c r="DI882" s="62"/>
      <c r="DJ882" s="62"/>
      <c r="DK882" s="62"/>
      <c r="DL882" s="62"/>
      <c r="DM882" s="62"/>
      <c r="DN882" s="62"/>
      <c r="DO882" s="62"/>
      <c r="DP882" s="62"/>
      <c r="DQ882" s="62"/>
      <c r="DR882" s="62"/>
      <c r="DS882" s="62"/>
      <c r="DT882" s="62"/>
      <c r="DU882" s="62"/>
      <c r="DV882" s="62"/>
      <c r="DW882" s="62"/>
      <c r="DX882" s="62"/>
      <c r="DY882" s="62"/>
      <c r="DZ882" s="62"/>
      <c r="EA882" s="62"/>
      <c r="EB882" s="62"/>
      <c r="EC882" s="62"/>
      <c r="ED882" s="62"/>
      <c r="EE882" s="62"/>
      <c r="EF882" s="62"/>
      <c r="EG882" s="62"/>
      <c r="EH882" s="62"/>
      <c r="EI882" s="62"/>
      <c r="EJ882" s="62"/>
      <c r="EK882" s="62">
        <v>0</v>
      </c>
      <c r="EL882" s="62">
        <v>0</v>
      </c>
      <c r="EM882" s="62">
        <v>0</v>
      </c>
      <c r="EN882" s="62">
        <v>0</v>
      </c>
      <c r="EO882" s="62">
        <v>0</v>
      </c>
      <c r="EP882" s="62"/>
      <c r="EQ882" s="62"/>
      <c r="ER882" s="62"/>
      <c r="ES882" s="62"/>
      <c r="ET882" s="62"/>
      <c r="EU882" s="62"/>
      <c r="EV882" s="62"/>
      <c r="EW882" s="62"/>
      <c r="EX882" s="62"/>
      <c r="EY882" s="62"/>
      <c r="EZ882" s="62"/>
      <c r="FA882" s="62"/>
      <c r="FB882" s="62"/>
      <c r="FC882" s="62"/>
      <c r="FD882" s="62"/>
      <c r="FE882" s="62"/>
      <c r="FF882" s="62"/>
      <c r="FG882" s="62"/>
      <c r="FH882" s="62"/>
      <c r="FI882" s="62"/>
      <c r="FJ882" s="62"/>
      <c r="FK882" s="62"/>
      <c r="FL882" s="76"/>
      <c r="FM882" s="76"/>
      <c r="FN882" s="76"/>
      <c r="FO882" s="76"/>
      <c r="FP882" s="76"/>
      <c r="FQ882" s="76"/>
      <c r="FR882" s="76"/>
      <c r="FS882" s="76"/>
      <c r="FT882" s="76"/>
      <c r="FU882" s="76"/>
      <c r="FV882" s="76"/>
      <c r="FW882" s="76"/>
      <c r="FX882" s="76"/>
      <c r="FY882" s="76"/>
      <c r="FZ882" s="76"/>
      <c r="GA882" s="76"/>
      <c r="GB882" s="76"/>
      <c r="GC882" s="62"/>
      <c r="GD882" s="62"/>
      <c r="GE882" s="62"/>
      <c r="GF882" s="62"/>
      <c r="GG882" s="62"/>
      <c r="GH882" s="62"/>
      <c r="GI882" s="62"/>
      <c r="GJ882" s="62"/>
      <c r="GK882" s="62"/>
      <c r="GL882" s="62"/>
      <c r="GM882" s="62"/>
      <c r="GN882" s="62"/>
      <c r="GO882" s="62"/>
      <c r="GP882" s="62"/>
      <c r="GQ882" s="62"/>
      <c r="GR882" s="62"/>
      <c r="GS882" s="62"/>
      <c r="GT882" s="62"/>
      <c r="GU882" s="62"/>
      <c r="GV882" s="62"/>
      <c r="GW882" s="62"/>
      <c r="GX882" s="62"/>
      <c r="GY882" s="62"/>
      <c r="GZ882" s="62"/>
      <c r="HA882" s="62"/>
      <c r="HB882" s="62"/>
      <c r="HC882" s="62"/>
      <c r="HD882" s="62"/>
      <c r="HE882" s="62"/>
      <c r="HF882" s="62"/>
      <c r="HG882" s="62"/>
      <c r="HH882" s="62"/>
      <c r="HI882" s="62"/>
      <c r="HJ882" s="62"/>
      <c r="HK882" s="62"/>
      <c r="HL882" s="62"/>
      <c r="HM882" s="62"/>
      <c r="HN882" s="62"/>
      <c r="HO882" s="62"/>
      <c r="HP882" s="62"/>
      <c r="HQ882" s="62"/>
      <c r="HR882" s="62"/>
    </row>
    <row r="883" spans="45:226">
      <c r="AS883" s="62"/>
      <c r="AT883" s="62"/>
      <c r="AU883" s="62"/>
      <c r="AV883" s="62"/>
      <c r="AW883" s="62"/>
      <c r="AX883" s="62"/>
      <c r="AY883" s="62"/>
      <c r="AZ883" s="62"/>
      <c r="BA883" s="62"/>
      <c r="BB883" s="62"/>
      <c r="BC883" s="62"/>
      <c r="BD883" s="62"/>
      <c r="BE883" s="62"/>
      <c r="BF883" s="62"/>
      <c r="BG883" s="62"/>
      <c r="BH883" s="62"/>
      <c r="BI883" s="62"/>
      <c r="BJ883" s="62"/>
      <c r="BK883" s="62"/>
      <c r="BL883" s="62"/>
      <c r="BM883" s="62"/>
      <c r="BN883" s="62"/>
      <c r="BO883" s="62"/>
      <c r="BP883" s="62"/>
      <c r="BQ883" s="62"/>
      <c r="BR883" s="62"/>
      <c r="BS883" s="62"/>
      <c r="BT883" s="62"/>
      <c r="BU883" s="62"/>
      <c r="BV883" s="62"/>
      <c r="BW883" s="62"/>
      <c r="BX883" s="62"/>
      <c r="BY883" s="62"/>
      <c r="BZ883" s="62"/>
      <c r="CA883" s="62"/>
      <c r="CB883" s="62"/>
      <c r="CC883" s="62"/>
      <c r="CD883" s="62"/>
      <c r="CE883" s="62"/>
      <c r="CF883" s="62"/>
      <c r="CG883" s="62"/>
      <c r="CH883" s="62"/>
      <c r="CI883" s="62"/>
      <c r="CJ883" s="62"/>
      <c r="CK883" s="62"/>
      <c r="CL883" s="62"/>
      <c r="CM883" s="62"/>
      <c r="CN883" s="62"/>
      <c r="CO883" s="62"/>
      <c r="CP883" s="62"/>
      <c r="CQ883" s="62"/>
      <c r="CR883" s="62"/>
      <c r="CS883" s="62"/>
      <c r="CT883" s="62"/>
      <c r="CU883" s="62"/>
      <c r="CV883" s="62"/>
      <c r="CW883" s="62"/>
      <c r="CX883" s="62"/>
      <c r="CY883" s="62"/>
      <c r="CZ883" s="62"/>
      <c r="DA883" s="62"/>
      <c r="DB883" s="62"/>
      <c r="DC883" s="62"/>
      <c r="DD883" s="62"/>
      <c r="DE883" s="62"/>
      <c r="DF883" s="62"/>
      <c r="DG883" s="62"/>
      <c r="DH883" s="62"/>
      <c r="DI883" s="62"/>
      <c r="DJ883" s="62"/>
      <c r="DK883" s="62"/>
      <c r="DL883" s="62"/>
      <c r="DM883" s="62"/>
      <c r="DN883" s="62"/>
      <c r="DO883" s="62"/>
      <c r="DP883" s="62"/>
      <c r="DQ883" s="62"/>
      <c r="DR883" s="62"/>
      <c r="DS883" s="62"/>
      <c r="DT883" s="62"/>
      <c r="DU883" s="62"/>
      <c r="DV883" s="62"/>
      <c r="DW883" s="62"/>
      <c r="DX883" s="62"/>
      <c r="DY883" s="62"/>
      <c r="DZ883" s="62"/>
      <c r="EA883" s="62"/>
      <c r="EB883" s="62"/>
      <c r="EC883" s="62"/>
      <c r="ED883" s="62"/>
      <c r="EE883" s="62"/>
      <c r="EF883" s="62"/>
      <c r="EG883" s="62"/>
      <c r="EH883" s="62"/>
      <c r="EI883" s="62"/>
      <c r="EJ883" s="62"/>
      <c r="EK883" s="62">
        <v>0</v>
      </c>
      <c r="EL883" s="62">
        <v>0</v>
      </c>
      <c r="EM883" s="62">
        <v>0</v>
      </c>
      <c r="EN883" s="62">
        <v>0</v>
      </c>
      <c r="EO883" s="62">
        <v>0</v>
      </c>
      <c r="EP883" s="62"/>
      <c r="EQ883" s="62"/>
      <c r="ER883" s="62"/>
      <c r="ES883" s="62"/>
      <c r="ET883" s="62"/>
      <c r="EU883" s="62"/>
      <c r="EV883" s="62"/>
      <c r="EW883" s="62"/>
      <c r="EX883" s="62"/>
      <c r="EY883" s="62"/>
      <c r="EZ883" s="62"/>
      <c r="FA883" s="62"/>
      <c r="FB883" s="62"/>
      <c r="FC883" s="62"/>
      <c r="FD883" s="62"/>
      <c r="FE883" s="62"/>
      <c r="FF883" s="62"/>
      <c r="FG883" s="62"/>
      <c r="FH883" s="62"/>
      <c r="FI883" s="62"/>
      <c r="FJ883" s="62"/>
      <c r="FK883" s="62"/>
      <c r="FL883" s="76"/>
      <c r="FM883" s="76"/>
      <c r="FN883" s="76"/>
      <c r="FO883" s="76"/>
      <c r="FP883" s="76"/>
      <c r="FQ883" s="76"/>
      <c r="FR883" s="76"/>
      <c r="FS883" s="76"/>
      <c r="FT883" s="76"/>
      <c r="FU883" s="76"/>
      <c r="FV883" s="76"/>
      <c r="FW883" s="76"/>
      <c r="FX883" s="76"/>
      <c r="FY883" s="76"/>
      <c r="FZ883" s="76"/>
      <c r="GA883" s="76"/>
      <c r="GB883" s="76"/>
      <c r="GC883" s="62"/>
      <c r="GD883" s="62"/>
      <c r="GE883" s="62"/>
      <c r="GF883" s="62"/>
      <c r="GG883" s="62"/>
      <c r="GH883" s="62"/>
      <c r="GI883" s="62"/>
      <c r="GJ883" s="62"/>
      <c r="GK883" s="62"/>
      <c r="GL883" s="62"/>
      <c r="GM883" s="62"/>
      <c r="GN883" s="62"/>
      <c r="GO883" s="62"/>
      <c r="GP883" s="62"/>
      <c r="GQ883" s="62"/>
      <c r="GR883" s="62"/>
      <c r="GS883" s="62"/>
      <c r="GT883" s="62"/>
      <c r="GU883" s="62"/>
      <c r="GV883" s="62"/>
      <c r="GW883" s="62"/>
      <c r="GX883" s="62"/>
      <c r="GY883" s="62"/>
      <c r="GZ883" s="62"/>
      <c r="HA883" s="62"/>
      <c r="HB883" s="62"/>
      <c r="HC883" s="62"/>
      <c r="HD883" s="62"/>
      <c r="HE883" s="62"/>
      <c r="HF883" s="62"/>
      <c r="HG883" s="62"/>
      <c r="HH883" s="62"/>
      <c r="HI883" s="62"/>
      <c r="HJ883" s="62"/>
      <c r="HK883" s="62"/>
      <c r="HL883" s="62"/>
      <c r="HM883" s="62"/>
      <c r="HN883" s="62"/>
      <c r="HO883" s="62"/>
      <c r="HP883" s="62"/>
      <c r="HQ883" s="62"/>
      <c r="HR883" s="62"/>
    </row>
    <row r="884" spans="45:226">
      <c r="AS884" s="62"/>
      <c r="AT884" s="62"/>
      <c r="AU884" s="62"/>
      <c r="AV884" s="62"/>
      <c r="AW884" s="62"/>
      <c r="AX884" s="62"/>
      <c r="AY884" s="62"/>
      <c r="AZ884" s="62"/>
      <c r="BA884" s="62"/>
      <c r="BB884" s="62"/>
      <c r="BC884" s="62"/>
      <c r="BD884" s="62"/>
      <c r="BE884" s="62"/>
      <c r="BF884" s="62"/>
      <c r="BG884" s="62"/>
      <c r="BH884" s="62"/>
      <c r="BI884" s="62"/>
      <c r="BJ884" s="62"/>
      <c r="BK884" s="62"/>
      <c r="BL884" s="62"/>
      <c r="BM884" s="62"/>
      <c r="BN884" s="62"/>
      <c r="BO884" s="62"/>
      <c r="BP884" s="62"/>
      <c r="BQ884" s="62"/>
      <c r="BR884" s="62"/>
      <c r="BS884" s="62"/>
      <c r="BT884" s="62"/>
      <c r="BU884" s="62"/>
      <c r="BV884" s="62"/>
      <c r="BW884" s="62"/>
      <c r="BX884" s="62"/>
      <c r="BY884" s="62"/>
      <c r="BZ884" s="62"/>
      <c r="CA884" s="62"/>
      <c r="CB884" s="62"/>
      <c r="CC884" s="62"/>
      <c r="CD884" s="62"/>
      <c r="CE884" s="62"/>
      <c r="CF884" s="62"/>
      <c r="CG884" s="62"/>
      <c r="CH884" s="62"/>
      <c r="CI884" s="62"/>
      <c r="CJ884" s="62"/>
      <c r="CK884" s="62"/>
      <c r="CL884" s="62"/>
      <c r="CM884" s="62"/>
      <c r="CN884" s="62"/>
      <c r="CO884" s="62"/>
      <c r="CP884" s="62"/>
      <c r="CQ884" s="62"/>
      <c r="CR884" s="62"/>
      <c r="CS884" s="62"/>
      <c r="CT884" s="62"/>
      <c r="CU884" s="62"/>
      <c r="CV884" s="62"/>
      <c r="CW884" s="62"/>
      <c r="CX884" s="62"/>
      <c r="CY884" s="62"/>
      <c r="CZ884" s="62"/>
      <c r="DA884" s="62"/>
      <c r="DB884" s="62"/>
      <c r="DC884" s="62"/>
      <c r="DD884" s="62"/>
      <c r="DE884" s="62"/>
      <c r="DF884" s="62"/>
      <c r="DG884" s="62"/>
      <c r="DH884" s="62"/>
      <c r="DI884" s="62"/>
      <c r="DJ884" s="62"/>
      <c r="DK884" s="62"/>
      <c r="DL884" s="62"/>
      <c r="DM884" s="62"/>
      <c r="DN884" s="62"/>
      <c r="DO884" s="62"/>
      <c r="DP884" s="62"/>
      <c r="DQ884" s="62"/>
      <c r="DR884" s="62"/>
      <c r="DS884" s="62"/>
      <c r="DT884" s="62"/>
      <c r="DU884" s="62"/>
      <c r="DV884" s="62"/>
      <c r="DW884" s="62"/>
      <c r="DX884" s="62"/>
      <c r="DY884" s="62"/>
      <c r="DZ884" s="62"/>
      <c r="EA884" s="62"/>
      <c r="EB884" s="62"/>
      <c r="EC884" s="62"/>
      <c r="ED884" s="62"/>
      <c r="EE884" s="62"/>
      <c r="EF884" s="62"/>
      <c r="EG884" s="62"/>
      <c r="EH884" s="62"/>
      <c r="EI884" s="62"/>
      <c r="EJ884" s="62"/>
      <c r="EK884" s="62">
        <v>0</v>
      </c>
      <c r="EL884" s="62">
        <v>0</v>
      </c>
      <c r="EM884" s="62">
        <v>0</v>
      </c>
      <c r="EN884" s="62">
        <v>0</v>
      </c>
      <c r="EO884" s="62">
        <v>0</v>
      </c>
      <c r="EP884" s="62"/>
      <c r="EQ884" s="62"/>
      <c r="ER884" s="62"/>
      <c r="ES884" s="62"/>
      <c r="ET884" s="62"/>
      <c r="EU884" s="62"/>
      <c r="EV884" s="62"/>
      <c r="EW884" s="62"/>
      <c r="EX884" s="62"/>
      <c r="EY884" s="62"/>
      <c r="EZ884" s="62"/>
      <c r="FA884" s="62"/>
      <c r="FB884" s="62"/>
      <c r="FC884" s="62"/>
      <c r="FD884" s="62"/>
      <c r="FE884" s="62"/>
      <c r="FF884" s="62"/>
      <c r="FG884" s="62"/>
      <c r="FH884" s="62"/>
      <c r="FI884" s="62"/>
      <c r="FJ884" s="62"/>
      <c r="FK884" s="62"/>
      <c r="FL884" s="76"/>
      <c r="FM884" s="76"/>
      <c r="FN884" s="76"/>
      <c r="FO884" s="76"/>
      <c r="FP884" s="76"/>
      <c r="FQ884" s="76"/>
      <c r="FR884" s="76"/>
      <c r="FS884" s="76"/>
      <c r="FT884" s="76"/>
      <c r="FU884" s="76"/>
      <c r="FV884" s="76"/>
      <c r="FW884" s="76"/>
      <c r="FX884" s="76"/>
      <c r="FY884" s="76"/>
      <c r="FZ884" s="76"/>
      <c r="GA884" s="76"/>
      <c r="GB884" s="76"/>
      <c r="GC884" s="62"/>
      <c r="GD884" s="62"/>
      <c r="GE884" s="62"/>
      <c r="GF884" s="62"/>
      <c r="GG884" s="62"/>
      <c r="GH884" s="62"/>
      <c r="GI884" s="62"/>
      <c r="GJ884" s="62"/>
      <c r="GK884" s="62"/>
      <c r="GL884" s="62"/>
      <c r="GM884" s="62"/>
      <c r="GN884" s="62"/>
      <c r="GO884" s="62"/>
      <c r="GP884" s="62"/>
      <c r="GQ884" s="62"/>
      <c r="GR884" s="62"/>
      <c r="GS884" s="62"/>
      <c r="GT884" s="62"/>
      <c r="GU884" s="62"/>
      <c r="GV884" s="62"/>
      <c r="GW884" s="62"/>
      <c r="GX884" s="62"/>
      <c r="GY884" s="62"/>
      <c r="GZ884" s="62"/>
      <c r="HA884" s="62"/>
      <c r="HB884" s="62"/>
      <c r="HC884" s="62"/>
      <c r="HD884" s="62"/>
      <c r="HE884" s="62"/>
      <c r="HF884" s="62"/>
      <c r="HG884" s="62"/>
      <c r="HH884" s="62"/>
      <c r="HI884" s="62"/>
      <c r="HJ884" s="62"/>
      <c r="HK884" s="62"/>
      <c r="HL884" s="62"/>
      <c r="HM884" s="62"/>
      <c r="HN884" s="62"/>
      <c r="HO884" s="62"/>
      <c r="HP884" s="62"/>
      <c r="HQ884" s="62"/>
      <c r="HR884" s="62"/>
    </row>
    <row r="885" spans="45:226">
      <c r="AS885" s="62"/>
      <c r="AT885" s="62"/>
      <c r="AU885" s="62"/>
      <c r="AV885" s="62"/>
      <c r="AW885" s="62"/>
      <c r="AX885" s="62"/>
      <c r="AY885" s="62"/>
      <c r="AZ885" s="62"/>
      <c r="BA885" s="62"/>
      <c r="BB885" s="62"/>
      <c r="BC885" s="62"/>
      <c r="BD885" s="62"/>
      <c r="BE885" s="62"/>
      <c r="BF885" s="62"/>
      <c r="BG885" s="62"/>
      <c r="BH885" s="62"/>
      <c r="BI885" s="62"/>
      <c r="BJ885" s="62"/>
      <c r="BK885" s="62"/>
      <c r="BL885" s="62"/>
      <c r="BM885" s="62"/>
      <c r="BN885" s="62"/>
      <c r="BO885" s="62"/>
      <c r="BP885" s="62"/>
      <c r="BQ885" s="62"/>
      <c r="BR885" s="62"/>
      <c r="BS885" s="62"/>
      <c r="BT885" s="62"/>
      <c r="BU885" s="62"/>
      <c r="BV885" s="62"/>
      <c r="BW885" s="62"/>
      <c r="BX885" s="62"/>
      <c r="BY885" s="62"/>
      <c r="BZ885" s="62"/>
      <c r="CA885" s="62"/>
      <c r="CB885" s="62"/>
      <c r="CC885" s="62"/>
      <c r="CD885" s="62"/>
      <c r="CE885" s="62"/>
      <c r="CF885" s="62"/>
      <c r="CG885" s="62"/>
      <c r="CH885" s="62"/>
      <c r="CI885" s="62"/>
      <c r="CJ885" s="62"/>
      <c r="CK885" s="62"/>
      <c r="CL885" s="62"/>
      <c r="CM885" s="62"/>
      <c r="CN885" s="62"/>
      <c r="CO885" s="62"/>
      <c r="CP885" s="62"/>
      <c r="CQ885" s="62"/>
      <c r="CR885" s="62"/>
      <c r="CS885" s="62"/>
      <c r="CT885" s="62"/>
      <c r="CU885" s="62"/>
      <c r="CV885" s="62"/>
      <c r="CW885" s="62"/>
      <c r="CX885" s="62"/>
      <c r="CY885" s="62"/>
      <c r="CZ885" s="62"/>
      <c r="DA885" s="62"/>
      <c r="DB885" s="62"/>
      <c r="DC885" s="62"/>
      <c r="DD885" s="62"/>
      <c r="DE885" s="62"/>
      <c r="DF885" s="62"/>
      <c r="DG885" s="62"/>
      <c r="DH885" s="62"/>
      <c r="DI885" s="62"/>
      <c r="DJ885" s="62"/>
      <c r="DK885" s="62"/>
      <c r="DL885" s="62"/>
      <c r="DM885" s="62"/>
      <c r="DN885" s="62"/>
      <c r="DO885" s="62"/>
      <c r="DP885" s="62"/>
      <c r="DQ885" s="62"/>
      <c r="DR885" s="62"/>
      <c r="DS885" s="62"/>
      <c r="DT885" s="62"/>
      <c r="DU885" s="62"/>
      <c r="DV885" s="62"/>
      <c r="DW885" s="62"/>
      <c r="DX885" s="62"/>
      <c r="DY885" s="62"/>
      <c r="DZ885" s="62"/>
      <c r="EA885" s="62"/>
      <c r="EB885" s="62"/>
      <c r="EC885" s="62"/>
      <c r="ED885" s="62"/>
      <c r="EE885" s="62"/>
      <c r="EF885" s="62"/>
      <c r="EG885" s="62"/>
      <c r="EH885" s="62"/>
      <c r="EI885" s="62"/>
      <c r="EJ885" s="62"/>
      <c r="EK885" s="62">
        <v>0</v>
      </c>
      <c r="EL885" s="62">
        <v>0</v>
      </c>
      <c r="EM885" s="62">
        <v>0</v>
      </c>
      <c r="EN885" s="62">
        <v>0</v>
      </c>
      <c r="EO885" s="62">
        <v>0</v>
      </c>
      <c r="EP885" s="62"/>
      <c r="EQ885" s="62"/>
      <c r="ER885" s="62"/>
      <c r="ES885" s="62"/>
      <c r="ET885" s="62"/>
      <c r="EU885" s="62"/>
      <c r="EV885" s="62"/>
      <c r="EW885" s="62"/>
      <c r="EX885" s="62"/>
      <c r="EY885" s="62"/>
      <c r="EZ885" s="62"/>
      <c r="FA885" s="62"/>
      <c r="FB885" s="62"/>
      <c r="FC885" s="62"/>
      <c r="FD885" s="62"/>
      <c r="FE885" s="62"/>
      <c r="FF885" s="62"/>
      <c r="FG885" s="62"/>
      <c r="FH885" s="62"/>
      <c r="FI885" s="62"/>
      <c r="FJ885" s="62"/>
      <c r="FK885" s="62"/>
      <c r="FL885" s="76"/>
      <c r="FM885" s="76"/>
      <c r="FN885" s="76"/>
      <c r="FO885" s="76"/>
      <c r="FP885" s="76"/>
      <c r="FQ885" s="76"/>
      <c r="FR885" s="76"/>
      <c r="FS885" s="76"/>
      <c r="FT885" s="76"/>
      <c r="FU885" s="76"/>
      <c r="FV885" s="76"/>
      <c r="FW885" s="76"/>
      <c r="FX885" s="76"/>
      <c r="FY885" s="76"/>
      <c r="FZ885" s="76"/>
      <c r="GA885" s="76"/>
      <c r="GB885" s="76"/>
      <c r="GC885" s="62"/>
      <c r="GD885" s="62"/>
      <c r="GE885" s="62"/>
      <c r="GF885" s="62"/>
      <c r="GG885" s="62"/>
      <c r="GH885" s="62"/>
      <c r="GI885" s="62"/>
      <c r="GJ885" s="62"/>
      <c r="GK885" s="62"/>
      <c r="GL885" s="62"/>
      <c r="GM885" s="62"/>
      <c r="GN885" s="62"/>
      <c r="GO885" s="62"/>
      <c r="GP885" s="62"/>
      <c r="GQ885" s="62"/>
      <c r="GR885" s="62"/>
      <c r="GS885" s="62"/>
      <c r="GT885" s="62"/>
      <c r="GU885" s="62"/>
      <c r="GV885" s="62"/>
      <c r="GW885" s="62"/>
      <c r="GX885" s="62"/>
      <c r="GY885" s="62"/>
      <c r="GZ885" s="62"/>
      <c r="HA885" s="62"/>
      <c r="HB885" s="62"/>
      <c r="HC885" s="62"/>
      <c r="HD885" s="62"/>
      <c r="HE885" s="62"/>
      <c r="HF885" s="62"/>
      <c r="HG885" s="62"/>
      <c r="HH885" s="62"/>
      <c r="HI885" s="62"/>
      <c r="HJ885" s="62"/>
      <c r="HK885" s="62"/>
      <c r="HL885" s="62"/>
      <c r="HM885" s="62"/>
      <c r="HN885" s="62"/>
      <c r="HO885" s="62"/>
      <c r="HP885" s="62"/>
      <c r="HQ885" s="62"/>
      <c r="HR885" s="62"/>
    </row>
    <row r="886" spans="45:226">
      <c r="AS886" s="62"/>
      <c r="AT886" s="62"/>
      <c r="AU886" s="62"/>
      <c r="AV886" s="62"/>
      <c r="AW886" s="62"/>
      <c r="AX886" s="62"/>
      <c r="AY886" s="62"/>
      <c r="AZ886" s="62"/>
      <c r="BA886" s="62"/>
      <c r="BB886" s="62"/>
      <c r="BC886" s="62"/>
      <c r="BD886" s="62"/>
      <c r="BE886" s="62"/>
      <c r="BF886" s="62"/>
      <c r="BG886" s="62"/>
      <c r="BH886" s="62"/>
      <c r="BI886" s="62"/>
      <c r="BJ886" s="62"/>
      <c r="BK886" s="62"/>
      <c r="BL886" s="62"/>
      <c r="BM886" s="62"/>
      <c r="BN886" s="62"/>
      <c r="BO886" s="62"/>
      <c r="BP886" s="62"/>
      <c r="BQ886" s="62"/>
      <c r="BR886" s="62"/>
      <c r="BS886" s="62"/>
      <c r="BT886" s="62"/>
      <c r="BU886" s="62"/>
      <c r="BV886" s="62"/>
      <c r="BW886" s="62"/>
      <c r="BX886" s="62"/>
      <c r="BY886" s="62"/>
      <c r="BZ886" s="62"/>
      <c r="CA886" s="62"/>
      <c r="CB886" s="62"/>
      <c r="CC886" s="62"/>
      <c r="CD886" s="62"/>
      <c r="CE886" s="62"/>
      <c r="CF886" s="62"/>
      <c r="CG886" s="62"/>
      <c r="CH886" s="62"/>
      <c r="CI886" s="62"/>
      <c r="CJ886" s="62"/>
      <c r="CK886" s="62"/>
      <c r="CL886" s="62"/>
      <c r="CM886" s="62"/>
      <c r="CN886" s="62"/>
      <c r="CO886" s="62"/>
      <c r="CP886" s="62"/>
      <c r="CQ886" s="62"/>
      <c r="CR886" s="62"/>
      <c r="CS886" s="62"/>
      <c r="CT886" s="62"/>
      <c r="CU886" s="62"/>
      <c r="CV886" s="62"/>
      <c r="CW886" s="62"/>
      <c r="CX886" s="62"/>
      <c r="CY886" s="62"/>
      <c r="CZ886" s="62"/>
      <c r="DA886" s="62"/>
      <c r="DB886" s="62"/>
      <c r="DC886" s="62"/>
      <c r="DD886" s="62"/>
      <c r="DE886" s="62"/>
      <c r="DF886" s="62"/>
      <c r="DG886" s="62"/>
      <c r="DH886" s="62"/>
      <c r="DI886" s="62"/>
      <c r="DJ886" s="62"/>
      <c r="DK886" s="62"/>
      <c r="DL886" s="62"/>
      <c r="DM886" s="62"/>
      <c r="DN886" s="62"/>
      <c r="DO886" s="62"/>
      <c r="DP886" s="62"/>
      <c r="DQ886" s="62"/>
      <c r="DR886" s="62"/>
      <c r="DS886" s="62"/>
      <c r="DT886" s="62"/>
      <c r="DU886" s="62"/>
      <c r="DV886" s="62"/>
      <c r="DW886" s="62"/>
      <c r="DX886" s="62"/>
      <c r="DY886" s="62"/>
      <c r="DZ886" s="62"/>
      <c r="EA886" s="62"/>
      <c r="EB886" s="62"/>
      <c r="EC886" s="62"/>
      <c r="ED886" s="62"/>
      <c r="EE886" s="62"/>
      <c r="EF886" s="62"/>
      <c r="EG886" s="62"/>
      <c r="EH886" s="62"/>
      <c r="EI886" s="62"/>
      <c r="EJ886" s="62"/>
      <c r="EK886" s="62">
        <v>0</v>
      </c>
      <c r="EL886" s="62">
        <v>0</v>
      </c>
      <c r="EM886" s="62">
        <v>0</v>
      </c>
      <c r="EN886" s="62">
        <v>0</v>
      </c>
      <c r="EO886" s="62">
        <v>0</v>
      </c>
      <c r="EP886" s="62"/>
      <c r="EQ886" s="62"/>
      <c r="ER886" s="62"/>
      <c r="ES886" s="62"/>
      <c r="ET886" s="62"/>
      <c r="EU886" s="62"/>
      <c r="EV886" s="62"/>
      <c r="EW886" s="62"/>
      <c r="EX886" s="62"/>
      <c r="EY886" s="62"/>
      <c r="EZ886" s="62"/>
      <c r="FA886" s="62"/>
      <c r="FB886" s="62"/>
      <c r="FC886" s="62"/>
      <c r="FD886" s="62"/>
      <c r="FE886" s="62"/>
      <c r="FF886" s="62"/>
      <c r="FG886" s="62"/>
      <c r="FH886" s="62"/>
      <c r="FI886" s="62"/>
      <c r="FJ886" s="62"/>
      <c r="FK886" s="62"/>
      <c r="FL886" s="76"/>
      <c r="FM886" s="76"/>
      <c r="FN886" s="76"/>
      <c r="FO886" s="76"/>
      <c r="FP886" s="76"/>
      <c r="FQ886" s="76"/>
      <c r="FR886" s="76"/>
      <c r="FS886" s="76"/>
      <c r="FT886" s="76"/>
      <c r="FU886" s="76"/>
      <c r="FV886" s="76"/>
      <c r="FW886" s="76"/>
      <c r="FX886" s="76"/>
      <c r="FY886" s="76"/>
      <c r="FZ886" s="76"/>
      <c r="GA886" s="76"/>
      <c r="GB886" s="76"/>
      <c r="GC886" s="62"/>
      <c r="GD886" s="62"/>
      <c r="GE886" s="62"/>
      <c r="GF886" s="62"/>
      <c r="GG886" s="62"/>
      <c r="GH886" s="62"/>
      <c r="GI886" s="62"/>
      <c r="GJ886" s="62"/>
      <c r="GK886" s="62"/>
      <c r="GL886" s="62"/>
      <c r="GM886" s="62"/>
      <c r="GN886" s="62"/>
      <c r="GO886" s="62"/>
      <c r="GP886" s="62"/>
      <c r="GQ886" s="62"/>
      <c r="GR886" s="62"/>
      <c r="GS886" s="62"/>
      <c r="GT886" s="62"/>
      <c r="GU886" s="62"/>
      <c r="GV886" s="62"/>
      <c r="GW886" s="62"/>
      <c r="GX886" s="62"/>
      <c r="GY886" s="62"/>
      <c r="GZ886" s="62"/>
      <c r="HA886" s="62"/>
      <c r="HB886" s="62"/>
      <c r="HC886" s="62"/>
      <c r="HD886" s="62"/>
      <c r="HE886" s="62"/>
      <c r="HF886" s="62"/>
      <c r="HG886" s="62"/>
      <c r="HH886" s="62"/>
      <c r="HI886" s="62"/>
      <c r="HJ886" s="62"/>
      <c r="HK886" s="62"/>
      <c r="HL886" s="62"/>
      <c r="HM886" s="62"/>
      <c r="HN886" s="62"/>
      <c r="HO886" s="62"/>
      <c r="HP886" s="62"/>
      <c r="HQ886" s="62"/>
      <c r="HR886" s="62"/>
    </row>
    <row r="887" spans="45:226">
      <c r="AS887" s="62"/>
      <c r="AT887" s="62"/>
      <c r="AU887" s="62"/>
      <c r="AV887" s="62"/>
      <c r="AW887" s="62"/>
      <c r="AX887" s="62"/>
      <c r="AY887" s="62"/>
      <c r="AZ887" s="62"/>
      <c r="BA887" s="62"/>
      <c r="BB887" s="62"/>
      <c r="BC887" s="62"/>
      <c r="BD887" s="62"/>
      <c r="BE887" s="62"/>
      <c r="BF887" s="62"/>
      <c r="BG887" s="62"/>
      <c r="BH887" s="62"/>
      <c r="BI887" s="62"/>
      <c r="BJ887" s="62"/>
      <c r="BK887" s="62"/>
      <c r="BL887" s="62"/>
      <c r="BM887" s="62"/>
      <c r="BN887" s="62"/>
      <c r="BO887" s="62"/>
      <c r="BP887" s="62"/>
      <c r="BQ887" s="62"/>
      <c r="BR887" s="62"/>
      <c r="BS887" s="62"/>
      <c r="BT887" s="62"/>
      <c r="BU887" s="62"/>
      <c r="BV887" s="62"/>
      <c r="BW887" s="62"/>
      <c r="BX887" s="62"/>
      <c r="BY887" s="62"/>
      <c r="BZ887" s="62"/>
      <c r="CA887" s="62"/>
      <c r="CB887" s="62"/>
      <c r="CC887" s="62"/>
      <c r="CD887" s="62"/>
      <c r="CE887" s="62"/>
      <c r="CF887" s="62"/>
      <c r="CG887" s="62"/>
      <c r="CH887" s="62"/>
      <c r="CI887" s="62"/>
      <c r="CJ887" s="62"/>
      <c r="CK887" s="62"/>
      <c r="CL887" s="62"/>
      <c r="CM887" s="62"/>
      <c r="CN887" s="62"/>
      <c r="CO887" s="62"/>
      <c r="CP887" s="62"/>
      <c r="CQ887" s="62"/>
      <c r="CR887" s="62"/>
      <c r="CS887" s="62"/>
      <c r="CT887" s="62"/>
      <c r="CU887" s="62"/>
      <c r="CV887" s="62"/>
      <c r="CW887" s="62"/>
      <c r="CX887" s="62"/>
      <c r="CY887" s="62"/>
      <c r="CZ887" s="62"/>
      <c r="DA887" s="62"/>
      <c r="DB887" s="62"/>
      <c r="DC887" s="62"/>
      <c r="DD887" s="62"/>
      <c r="DE887" s="62"/>
      <c r="DF887" s="62"/>
      <c r="DG887" s="62"/>
      <c r="DH887" s="62"/>
      <c r="DI887" s="62"/>
      <c r="DJ887" s="62"/>
      <c r="DK887" s="62"/>
      <c r="DL887" s="62"/>
      <c r="DM887" s="62"/>
      <c r="DN887" s="62"/>
      <c r="DO887" s="62"/>
      <c r="DP887" s="62"/>
      <c r="DQ887" s="62"/>
      <c r="DR887" s="62"/>
      <c r="DS887" s="62"/>
      <c r="DT887" s="62"/>
      <c r="DU887" s="62"/>
      <c r="DV887" s="62"/>
      <c r="DW887" s="62"/>
      <c r="DX887" s="62"/>
      <c r="DY887" s="62"/>
      <c r="DZ887" s="62"/>
      <c r="EA887" s="62"/>
      <c r="EB887" s="62"/>
      <c r="EC887" s="62"/>
      <c r="ED887" s="62"/>
      <c r="EE887" s="62"/>
      <c r="EF887" s="62"/>
      <c r="EG887" s="62"/>
      <c r="EH887" s="62"/>
      <c r="EI887" s="62"/>
      <c r="EJ887" s="62"/>
      <c r="EK887" s="62">
        <v>0</v>
      </c>
      <c r="EL887" s="62">
        <v>0</v>
      </c>
      <c r="EM887" s="62">
        <v>0</v>
      </c>
      <c r="EN887" s="62">
        <v>0</v>
      </c>
      <c r="EO887" s="62">
        <v>0</v>
      </c>
      <c r="EP887" s="62"/>
      <c r="EQ887" s="62"/>
      <c r="ER887" s="62"/>
      <c r="ES887" s="62"/>
      <c r="ET887" s="62"/>
      <c r="EU887" s="62"/>
      <c r="EV887" s="62"/>
      <c r="EW887" s="62"/>
      <c r="EX887" s="62"/>
      <c r="EY887" s="62"/>
      <c r="EZ887" s="62"/>
      <c r="FA887" s="62"/>
      <c r="FB887" s="62"/>
      <c r="FC887" s="62"/>
      <c r="FD887" s="62"/>
      <c r="FE887" s="62"/>
      <c r="FF887" s="62"/>
      <c r="FG887" s="62"/>
      <c r="FH887" s="62"/>
      <c r="FI887" s="62"/>
      <c r="FJ887" s="62"/>
      <c r="FK887" s="62"/>
      <c r="FL887" s="76"/>
      <c r="FM887" s="76"/>
      <c r="FN887" s="76"/>
      <c r="FO887" s="76"/>
      <c r="FP887" s="76"/>
      <c r="FQ887" s="76"/>
      <c r="FR887" s="76"/>
      <c r="FS887" s="76"/>
      <c r="FT887" s="76"/>
      <c r="FU887" s="76"/>
      <c r="FV887" s="76"/>
      <c r="FW887" s="76"/>
      <c r="FX887" s="76"/>
      <c r="FY887" s="76"/>
      <c r="FZ887" s="76"/>
      <c r="GA887" s="76"/>
      <c r="GB887" s="76"/>
      <c r="GC887" s="62"/>
      <c r="GD887" s="62"/>
      <c r="GE887" s="62"/>
      <c r="GF887" s="62"/>
      <c r="GG887" s="62"/>
      <c r="GH887" s="62"/>
      <c r="GI887" s="62"/>
      <c r="GJ887" s="62"/>
      <c r="GK887" s="62"/>
      <c r="GL887" s="62"/>
      <c r="GM887" s="62"/>
      <c r="GN887" s="62"/>
      <c r="GO887" s="62"/>
      <c r="GP887" s="62"/>
      <c r="GQ887" s="62"/>
      <c r="GR887" s="62"/>
      <c r="GS887" s="62"/>
      <c r="GT887" s="62"/>
      <c r="GU887" s="62"/>
      <c r="GV887" s="62"/>
      <c r="GW887" s="62"/>
      <c r="GX887" s="62"/>
      <c r="GY887" s="62"/>
      <c r="GZ887" s="62"/>
      <c r="HA887" s="62"/>
      <c r="HB887" s="62"/>
      <c r="HC887" s="62"/>
      <c r="HD887" s="62"/>
      <c r="HE887" s="62"/>
      <c r="HF887" s="62"/>
      <c r="HG887" s="62"/>
      <c r="HH887" s="62"/>
      <c r="HI887" s="62"/>
      <c r="HJ887" s="62"/>
      <c r="HK887" s="62"/>
      <c r="HL887" s="62"/>
      <c r="HM887" s="62"/>
      <c r="HN887" s="62"/>
      <c r="HO887" s="62"/>
      <c r="HP887" s="62"/>
      <c r="HQ887" s="62"/>
      <c r="HR887" s="62"/>
    </row>
    <row r="888" spans="45:226">
      <c r="AS888" s="62"/>
      <c r="AT888" s="62"/>
      <c r="AU888" s="62"/>
      <c r="AV888" s="62"/>
      <c r="AW888" s="62"/>
      <c r="AX888" s="62"/>
      <c r="AY888" s="62"/>
      <c r="AZ888" s="62"/>
      <c r="BA888" s="62"/>
      <c r="BB888" s="62"/>
      <c r="BC888" s="62"/>
      <c r="BD888" s="62"/>
      <c r="BE888" s="62"/>
      <c r="BF888" s="62"/>
      <c r="BG888" s="62"/>
      <c r="BH888" s="62"/>
      <c r="BI888" s="62"/>
      <c r="BJ888" s="62"/>
      <c r="BK888" s="62"/>
      <c r="BL888" s="62"/>
      <c r="BM888" s="62"/>
      <c r="BN888" s="62"/>
      <c r="BO888" s="62"/>
      <c r="BP888" s="62"/>
      <c r="BQ888" s="62"/>
      <c r="BR888" s="62"/>
      <c r="BS888" s="62"/>
      <c r="BT888" s="62"/>
      <c r="BU888" s="62"/>
      <c r="BV888" s="62"/>
      <c r="BW888" s="62"/>
      <c r="BX888" s="62"/>
      <c r="BY888" s="62"/>
      <c r="BZ888" s="62"/>
      <c r="CA888" s="62"/>
      <c r="CB888" s="62"/>
      <c r="CC888" s="62"/>
      <c r="CD888" s="62"/>
      <c r="CE888" s="62"/>
      <c r="CF888" s="62"/>
      <c r="CG888" s="62"/>
      <c r="CH888" s="62"/>
      <c r="CI888" s="62"/>
      <c r="CJ888" s="62"/>
      <c r="CK888" s="62"/>
      <c r="CL888" s="62"/>
      <c r="CM888" s="62"/>
      <c r="CN888" s="62"/>
      <c r="CO888" s="62"/>
      <c r="CP888" s="62"/>
      <c r="CQ888" s="62"/>
      <c r="CR888" s="62"/>
      <c r="CS888" s="62"/>
      <c r="CT888" s="62"/>
      <c r="CU888" s="62"/>
      <c r="CV888" s="62"/>
      <c r="CW888" s="62"/>
      <c r="CX888" s="62"/>
      <c r="CY888" s="62"/>
      <c r="CZ888" s="62"/>
      <c r="DA888" s="62"/>
      <c r="DB888" s="62"/>
      <c r="DC888" s="62"/>
      <c r="DD888" s="62"/>
      <c r="DE888" s="62"/>
      <c r="DF888" s="62"/>
      <c r="DG888" s="62"/>
      <c r="DH888" s="62"/>
      <c r="DI888" s="62"/>
      <c r="DJ888" s="62"/>
      <c r="DK888" s="62"/>
      <c r="DL888" s="62"/>
      <c r="DM888" s="62"/>
      <c r="DN888" s="62"/>
      <c r="DO888" s="62"/>
      <c r="DP888" s="62"/>
      <c r="DQ888" s="62"/>
      <c r="DR888" s="62"/>
      <c r="DS888" s="62"/>
      <c r="DT888" s="62"/>
      <c r="DU888" s="62"/>
      <c r="DV888" s="62"/>
      <c r="DW888" s="62"/>
      <c r="DX888" s="62"/>
      <c r="DY888" s="62"/>
      <c r="DZ888" s="62"/>
      <c r="EA888" s="62"/>
      <c r="EB888" s="62"/>
      <c r="EC888" s="62"/>
      <c r="ED888" s="62"/>
      <c r="EE888" s="62"/>
      <c r="EF888" s="62"/>
      <c r="EG888" s="62"/>
      <c r="EH888" s="62"/>
      <c r="EI888" s="62"/>
      <c r="EJ888" s="62"/>
      <c r="EK888" s="62">
        <v>0</v>
      </c>
      <c r="EL888" s="62">
        <v>0</v>
      </c>
      <c r="EM888" s="62">
        <v>0</v>
      </c>
      <c r="EN888" s="62">
        <v>0</v>
      </c>
      <c r="EO888" s="62">
        <v>0</v>
      </c>
      <c r="EP888" s="62"/>
      <c r="EQ888" s="62"/>
      <c r="ER888" s="62"/>
      <c r="ES888" s="62"/>
      <c r="ET888" s="62"/>
      <c r="EU888" s="62"/>
      <c r="EV888" s="62"/>
      <c r="EW888" s="62"/>
      <c r="EX888" s="62"/>
      <c r="EY888" s="62"/>
      <c r="EZ888" s="62"/>
      <c r="FA888" s="62"/>
      <c r="FB888" s="62"/>
      <c r="FC888" s="62"/>
      <c r="FD888" s="62"/>
      <c r="FE888" s="62"/>
      <c r="FF888" s="62"/>
      <c r="FG888" s="62"/>
      <c r="FH888" s="62"/>
      <c r="FI888" s="62"/>
      <c r="FJ888" s="62"/>
      <c r="FK888" s="62"/>
      <c r="FL888" s="76"/>
      <c r="FM888" s="76"/>
      <c r="FN888" s="76"/>
      <c r="FO888" s="76"/>
      <c r="FP888" s="76"/>
      <c r="FQ888" s="76"/>
      <c r="FR888" s="76"/>
      <c r="FS888" s="76"/>
      <c r="FT888" s="76"/>
      <c r="FU888" s="76"/>
      <c r="FV888" s="76"/>
      <c r="FW888" s="76"/>
      <c r="FX888" s="76"/>
      <c r="FY888" s="76"/>
      <c r="FZ888" s="76"/>
      <c r="GA888" s="76"/>
      <c r="GB888" s="76"/>
      <c r="GC888" s="62"/>
      <c r="GD888" s="62"/>
      <c r="GE888" s="62"/>
      <c r="GF888" s="62"/>
      <c r="GG888" s="62"/>
      <c r="GH888" s="62"/>
      <c r="GI888" s="62"/>
      <c r="GJ888" s="62"/>
      <c r="GK888" s="62"/>
      <c r="GL888" s="62"/>
      <c r="GM888" s="62"/>
      <c r="GN888" s="62"/>
      <c r="GO888" s="62"/>
      <c r="GP888" s="62"/>
      <c r="GQ888" s="62"/>
      <c r="GR888" s="62"/>
      <c r="GS888" s="62"/>
      <c r="GT888" s="62"/>
      <c r="GU888" s="62"/>
      <c r="GV888" s="62"/>
      <c r="GW888" s="62"/>
      <c r="GX888" s="62"/>
      <c r="GY888" s="62"/>
      <c r="GZ888" s="62"/>
      <c r="HA888" s="62"/>
      <c r="HB888" s="62"/>
      <c r="HC888" s="62"/>
      <c r="HD888" s="62"/>
      <c r="HE888" s="62"/>
      <c r="HF888" s="62"/>
      <c r="HG888" s="62"/>
      <c r="HH888" s="62"/>
      <c r="HI888" s="62"/>
      <c r="HJ888" s="62"/>
      <c r="HK888" s="62"/>
      <c r="HL888" s="62"/>
      <c r="HM888" s="62"/>
      <c r="HN888" s="62"/>
      <c r="HO888" s="62"/>
      <c r="HP888" s="62"/>
      <c r="HQ888" s="62"/>
      <c r="HR888" s="62"/>
    </row>
    <row r="889" spans="45:226">
      <c r="AS889" s="62"/>
      <c r="AT889" s="62"/>
      <c r="AU889" s="62"/>
      <c r="AV889" s="62"/>
      <c r="AW889" s="62"/>
      <c r="AX889" s="62"/>
      <c r="AY889" s="62"/>
      <c r="AZ889" s="62"/>
      <c r="BA889" s="62"/>
      <c r="BB889" s="62"/>
      <c r="BC889" s="62"/>
      <c r="BD889" s="62"/>
      <c r="BE889" s="62"/>
      <c r="BF889" s="62"/>
      <c r="BG889" s="62"/>
      <c r="BH889" s="62"/>
      <c r="BI889" s="62"/>
      <c r="BJ889" s="62"/>
      <c r="BK889" s="62"/>
      <c r="BL889" s="62"/>
      <c r="BM889" s="62"/>
      <c r="BN889" s="62"/>
      <c r="BO889" s="62"/>
      <c r="BP889" s="62"/>
      <c r="BQ889" s="62"/>
      <c r="BR889" s="62"/>
      <c r="BS889" s="62"/>
      <c r="BT889" s="62"/>
      <c r="BU889" s="62"/>
      <c r="BV889" s="62"/>
      <c r="BW889" s="62"/>
      <c r="BX889" s="62"/>
      <c r="BY889" s="62"/>
      <c r="BZ889" s="62"/>
      <c r="CA889" s="62"/>
      <c r="CB889" s="62"/>
      <c r="CC889" s="62"/>
      <c r="CD889" s="62"/>
      <c r="CE889" s="62"/>
      <c r="CF889" s="62"/>
      <c r="CG889" s="62"/>
      <c r="CH889" s="62"/>
      <c r="CI889" s="62"/>
      <c r="CJ889" s="62"/>
      <c r="CK889" s="62"/>
      <c r="CL889" s="62"/>
      <c r="CM889" s="62"/>
      <c r="CN889" s="62"/>
      <c r="CO889" s="62"/>
      <c r="CP889" s="62"/>
      <c r="CQ889" s="62"/>
      <c r="CR889" s="62"/>
      <c r="CS889" s="62"/>
      <c r="CT889" s="62"/>
      <c r="CU889" s="62"/>
      <c r="CV889" s="62"/>
      <c r="CW889" s="62"/>
      <c r="CX889" s="62"/>
      <c r="CY889" s="62"/>
      <c r="CZ889" s="62"/>
      <c r="DA889" s="62"/>
      <c r="DB889" s="62"/>
      <c r="DC889" s="62"/>
      <c r="DD889" s="62"/>
      <c r="DE889" s="62"/>
      <c r="DF889" s="62"/>
      <c r="DG889" s="62"/>
      <c r="DH889" s="62"/>
      <c r="DI889" s="62"/>
      <c r="DJ889" s="62"/>
      <c r="DK889" s="62"/>
      <c r="DL889" s="62"/>
      <c r="DM889" s="62"/>
      <c r="DN889" s="62"/>
      <c r="DO889" s="62"/>
      <c r="DP889" s="62"/>
      <c r="DQ889" s="62"/>
      <c r="DR889" s="62"/>
      <c r="DS889" s="62"/>
      <c r="DT889" s="62"/>
      <c r="DU889" s="62"/>
      <c r="DV889" s="62"/>
      <c r="DW889" s="62"/>
      <c r="DX889" s="62"/>
      <c r="DY889" s="62"/>
      <c r="DZ889" s="62"/>
      <c r="EA889" s="62"/>
      <c r="EB889" s="62"/>
      <c r="EC889" s="62"/>
      <c r="ED889" s="62"/>
      <c r="EE889" s="62"/>
      <c r="EF889" s="62"/>
      <c r="EG889" s="62"/>
      <c r="EH889" s="62"/>
      <c r="EI889" s="62"/>
      <c r="EJ889" s="62"/>
      <c r="EK889" s="62">
        <v>0</v>
      </c>
      <c r="EL889" s="62">
        <v>0</v>
      </c>
      <c r="EM889" s="62">
        <v>0</v>
      </c>
      <c r="EN889" s="62">
        <v>0</v>
      </c>
      <c r="EO889" s="62">
        <v>0</v>
      </c>
      <c r="EP889" s="62"/>
      <c r="EQ889" s="62"/>
      <c r="ER889" s="62"/>
      <c r="ES889" s="62"/>
      <c r="ET889" s="62"/>
      <c r="EU889" s="62"/>
      <c r="EV889" s="62"/>
      <c r="EW889" s="62"/>
      <c r="EX889" s="62"/>
      <c r="EY889" s="62"/>
      <c r="EZ889" s="62"/>
      <c r="FA889" s="62"/>
      <c r="FB889" s="62"/>
      <c r="FC889" s="62"/>
      <c r="FD889" s="62"/>
      <c r="FE889" s="62"/>
      <c r="FF889" s="62"/>
      <c r="FG889" s="62"/>
      <c r="FH889" s="62"/>
      <c r="FI889" s="62"/>
      <c r="FJ889" s="62"/>
      <c r="FK889" s="62"/>
      <c r="FL889" s="76"/>
      <c r="FM889" s="76"/>
      <c r="FN889" s="76"/>
      <c r="FO889" s="76"/>
      <c r="FP889" s="76"/>
      <c r="FQ889" s="76"/>
      <c r="FR889" s="76"/>
      <c r="FS889" s="76"/>
      <c r="FT889" s="76"/>
      <c r="FU889" s="76"/>
      <c r="FV889" s="76"/>
      <c r="FW889" s="76"/>
      <c r="FX889" s="76"/>
      <c r="FY889" s="76"/>
      <c r="FZ889" s="76"/>
      <c r="GA889" s="76"/>
      <c r="GB889" s="76"/>
      <c r="GC889" s="62"/>
      <c r="GD889" s="62"/>
      <c r="GE889" s="62"/>
      <c r="GF889" s="62"/>
      <c r="GG889" s="62"/>
      <c r="GH889" s="62"/>
      <c r="GI889" s="62"/>
      <c r="GJ889" s="62"/>
      <c r="GK889" s="62"/>
      <c r="GL889" s="62"/>
      <c r="GM889" s="62"/>
      <c r="GN889" s="62"/>
      <c r="GO889" s="62"/>
      <c r="GP889" s="62"/>
      <c r="GQ889" s="62"/>
      <c r="GR889" s="62"/>
      <c r="GS889" s="62"/>
      <c r="GT889" s="62"/>
      <c r="GU889" s="62"/>
      <c r="GV889" s="62"/>
      <c r="GW889" s="62"/>
      <c r="GX889" s="62"/>
      <c r="GY889" s="62"/>
      <c r="GZ889" s="62"/>
      <c r="HA889" s="62"/>
      <c r="HB889" s="62"/>
      <c r="HC889" s="62"/>
      <c r="HD889" s="62"/>
      <c r="HE889" s="62"/>
      <c r="HF889" s="62"/>
      <c r="HG889" s="62"/>
      <c r="HH889" s="62"/>
      <c r="HI889" s="62"/>
      <c r="HJ889" s="62"/>
      <c r="HK889" s="62"/>
      <c r="HL889" s="62"/>
      <c r="HM889" s="62"/>
      <c r="HN889" s="62"/>
      <c r="HO889" s="62"/>
      <c r="HP889" s="62"/>
      <c r="HQ889" s="62"/>
      <c r="HR889" s="62"/>
    </row>
    <row r="890" spans="45:226">
      <c r="AS890" s="62"/>
      <c r="AT890" s="62"/>
      <c r="AU890" s="62"/>
      <c r="AV890" s="62"/>
      <c r="AW890" s="62"/>
      <c r="AX890" s="62"/>
      <c r="AY890" s="62"/>
      <c r="AZ890" s="62"/>
      <c r="BA890" s="62"/>
      <c r="BB890" s="62"/>
      <c r="BC890" s="62"/>
      <c r="BD890" s="62"/>
      <c r="BE890" s="62"/>
      <c r="BF890" s="62"/>
      <c r="BG890" s="62"/>
      <c r="BH890" s="62"/>
      <c r="BI890" s="62"/>
      <c r="BJ890" s="62"/>
      <c r="BK890" s="62"/>
      <c r="BL890" s="62"/>
      <c r="BM890" s="62"/>
      <c r="BN890" s="62"/>
      <c r="BO890" s="62"/>
      <c r="BP890" s="62"/>
      <c r="BQ890" s="62"/>
      <c r="BR890" s="62"/>
      <c r="BS890" s="62"/>
      <c r="BT890" s="62"/>
      <c r="BU890" s="62"/>
      <c r="BV890" s="62"/>
      <c r="BW890" s="62"/>
      <c r="BX890" s="62"/>
      <c r="BY890" s="62"/>
      <c r="BZ890" s="62"/>
      <c r="CA890" s="62"/>
      <c r="CB890" s="62"/>
      <c r="CC890" s="62"/>
      <c r="CD890" s="62"/>
      <c r="CE890" s="62"/>
      <c r="CF890" s="62"/>
      <c r="CG890" s="62"/>
      <c r="CH890" s="62"/>
      <c r="CI890" s="62"/>
      <c r="CJ890" s="62"/>
      <c r="CK890" s="62"/>
      <c r="CL890" s="62"/>
      <c r="CM890" s="62"/>
      <c r="CN890" s="62"/>
      <c r="CO890" s="62"/>
      <c r="CP890" s="62"/>
      <c r="CQ890" s="62"/>
      <c r="CR890" s="62"/>
      <c r="CS890" s="62"/>
      <c r="CT890" s="62"/>
      <c r="CU890" s="62"/>
      <c r="CV890" s="62"/>
      <c r="CW890" s="62"/>
      <c r="CX890" s="62"/>
      <c r="CY890" s="62"/>
      <c r="CZ890" s="62"/>
      <c r="DA890" s="62"/>
      <c r="DB890" s="62"/>
      <c r="DC890" s="62"/>
      <c r="DD890" s="62"/>
      <c r="DE890" s="62"/>
      <c r="DF890" s="62"/>
      <c r="DG890" s="62"/>
      <c r="DH890" s="62"/>
      <c r="DI890" s="62"/>
      <c r="DJ890" s="62"/>
      <c r="DK890" s="62"/>
      <c r="DL890" s="62"/>
      <c r="DM890" s="62"/>
      <c r="DN890" s="62"/>
      <c r="DO890" s="62"/>
      <c r="DP890" s="62"/>
      <c r="DQ890" s="62"/>
      <c r="DR890" s="62"/>
      <c r="DS890" s="62"/>
      <c r="DT890" s="62"/>
      <c r="DU890" s="62"/>
      <c r="DV890" s="62"/>
      <c r="DW890" s="62"/>
      <c r="DX890" s="62"/>
      <c r="DY890" s="62"/>
      <c r="DZ890" s="62"/>
      <c r="EA890" s="62"/>
      <c r="EB890" s="62"/>
      <c r="EC890" s="62"/>
      <c r="ED890" s="62"/>
      <c r="EE890" s="62"/>
      <c r="EF890" s="62"/>
      <c r="EG890" s="62"/>
      <c r="EH890" s="62"/>
      <c r="EI890" s="62"/>
      <c r="EJ890" s="62"/>
      <c r="EK890" s="62">
        <v>0</v>
      </c>
      <c r="EL890" s="62">
        <v>0</v>
      </c>
      <c r="EM890" s="62">
        <v>0</v>
      </c>
      <c r="EN890" s="62">
        <v>0</v>
      </c>
      <c r="EO890" s="62">
        <v>0</v>
      </c>
      <c r="EP890" s="62"/>
      <c r="EQ890" s="62"/>
      <c r="ER890" s="62"/>
      <c r="ES890" s="62"/>
      <c r="ET890" s="62"/>
      <c r="EU890" s="62"/>
      <c r="EV890" s="62"/>
      <c r="EW890" s="62"/>
      <c r="EX890" s="62"/>
      <c r="EY890" s="62"/>
      <c r="EZ890" s="62"/>
      <c r="FA890" s="62"/>
      <c r="FB890" s="62"/>
      <c r="FC890" s="62"/>
      <c r="FD890" s="62"/>
      <c r="FE890" s="62"/>
      <c r="FF890" s="62"/>
      <c r="FG890" s="62"/>
      <c r="FH890" s="62"/>
      <c r="FI890" s="62"/>
      <c r="FJ890" s="62"/>
      <c r="FK890" s="62"/>
      <c r="FL890" s="76"/>
      <c r="FM890" s="76"/>
      <c r="FN890" s="76"/>
      <c r="FO890" s="76"/>
      <c r="FP890" s="76"/>
      <c r="FQ890" s="76"/>
      <c r="FR890" s="76"/>
      <c r="FS890" s="76"/>
      <c r="FT890" s="76"/>
      <c r="FU890" s="76"/>
      <c r="FV890" s="76"/>
      <c r="FW890" s="76"/>
      <c r="FX890" s="76"/>
      <c r="FY890" s="76"/>
      <c r="FZ890" s="76"/>
      <c r="GA890" s="76"/>
      <c r="GB890" s="76"/>
      <c r="GC890" s="62"/>
      <c r="GD890" s="62"/>
      <c r="GE890" s="62"/>
      <c r="GF890" s="62"/>
      <c r="GG890" s="62"/>
      <c r="GH890" s="62"/>
      <c r="GI890" s="62"/>
      <c r="GJ890" s="62"/>
      <c r="GK890" s="62"/>
      <c r="GL890" s="62"/>
      <c r="GM890" s="62"/>
      <c r="GN890" s="62"/>
      <c r="GO890" s="62"/>
      <c r="GP890" s="62"/>
      <c r="GQ890" s="62"/>
      <c r="GR890" s="62"/>
      <c r="GS890" s="62"/>
      <c r="GT890" s="62"/>
      <c r="GU890" s="62"/>
      <c r="GV890" s="62"/>
      <c r="GW890" s="62"/>
      <c r="GX890" s="62"/>
      <c r="GY890" s="62"/>
      <c r="GZ890" s="62"/>
      <c r="HA890" s="62"/>
      <c r="HB890" s="62"/>
      <c r="HC890" s="62"/>
      <c r="HD890" s="62"/>
      <c r="HE890" s="62"/>
      <c r="HF890" s="62"/>
      <c r="HG890" s="62"/>
      <c r="HH890" s="62"/>
      <c r="HI890" s="62"/>
      <c r="HJ890" s="62"/>
      <c r="HK890" s="62"/>
      <c r="HL890" s="62"/>
      <c r="HM890" s="62"/>
      <c r="HN890" s="62"/>
      <c r="HO890" s="62"/>
      <c r="HP890" s="62"/>
      <c r="HQ890" s="62"/>
      <c r="HR890" s="62"/>
    </row>
    <row r="891" spans="45:226">
      <c r="AS891" s="62"/>
      <c r="AT891" s="62"/>
      <c r="AU891" s="62"/>
      <c r="AV891" s="62"/>
      <c r="AW891" s="62"/>
      <c r="AX891" s="62"/>
      <c r="AY891" s="62"/>
      <c r="AZ891" s="62"/>
      <c r="BA891" s="62"/>
      <c r="BB891" s="62"/>
      <c r="BC891" s="62"/>
      <c r="BD891" s="62"/>
      <c r="BE891" s="62"/>
      <c r="BF891" s="62"/>
      <c r="BG891" s="62"/>
      <c r="BH891" s="62"/>
      <c r="BI891" s="62"/>
      <c r="BJ891" s="62"/>
      <c r="BK891" s="62"/>
      <c r="BL891" s="62"/>
      <c r="BM891" s="62"/>
      <c r="BN891" s="62"/>
      <c r="BO891" s="62"/>
      <c r="BP891" s="62"/>
      <c r="BQ891" s="62"/>
      <c r="BR891" s="62"/>
      <c r="BS891" s="62"/>
      <c r="BT891" s="62"/>
      <c r="BU891" s="62"/>
      <c r="BV891" s="62"/>
      <c r="BW891" s="62"/>
      <c r="BX891" s="62"/>
      <c r="BY891" s="62"/>
      <c r="BZ891" s="62"/>
      <c r="CA891" s="62"/>
      <c r="CB891" s="62"/>
      <c r="CC891" s="62"/>
      <c r="CD891" s="62"/>
      <c r="CE891" s="62"/>
      <c r="CF891" s="62"/>
      <c r="CG891" s="62"/>
      <c r="CH891" s="62"/>
      <c r="CI891" s="62"/>
      <c r="CJ891" s="62"/>
      <c r="CK891" s="62"/>
      <c r="CL891" s="62"/>
      <c r="CM891" s="62"/>
      <c r="CN891" s="62"/>
      <c r="CO891" s="62"/>
      <c r="CP891" s="62"/>
      <c r="CQ891" s="62"/>
      <c r="CR891" s="62"/>
      <c r="CS891" s="62"/>
      <c r="CT891" s="62"/>
      <c r="CU891" s="62"/>
      <c r="CV891" s="62"/>
      <c r="CW891" s="62"/>
      <c r="CX891" s="62"/>
      <c r="CY891" s="62"/>
      <c r="CZ891" s="62"/>
      <c r="DA891" s="62"/>
      <c r="DB891" s="62"/>
      <c r="DC891" s="62"/>
      <c r="DD891" s="62"/>
      <c r="DE891" s="62"/>
      <c r="DF891" s="62"/>
      <c r="DG891" s="62"/>
      <c r="DH891" s="62"/>
      <c r="DI891" s="62"/>
      <c r="DJ891" s="62"/>
      <c r="DK891" s="62"/>
      <c r="DL891" s="62"/>
      <c r="DM891" s="62"/>
      <c r="DN891" s="62"/>
      <c r="DO891" s="62"/>
      <c r="DP891" s="62"/>
      <c r="DQ891" s="62"/>
      <c r="DR891" s="62"/>
      <c r="DS891" s="62"/>
      <c r="DT891" s="62"/>
      <c r="DU891" s="62"/>
      <c r="DV891" s="62"/>
      <c r="DW891" s="62"/>
      <c r="DX891" s="62"/>
      <c r="DY891" s="62"/>
      <c r="DZ891" s="62"/>
      <c r="EA891" s="62"/>
      <c r="EB891" s="62"/>
      <c r="EC891" s="62"/>
      <c r="ED891" s="62"/>
      <c r="EE891" s="62"/>
      <c r="EF891" s="62"/>
      <c r="EG891" s="62"/>
      <c r="EH891" s="62"/>
      <c r="EI891" s="62"/>
      <c r="EJ891" s="62"/>
      <c r="EK891" s="62">
        <v>0</v>
      </c>
      <c r="EL891" s="62">
        <v>0</v>
      </c>
      <c r="EM891" s="62">
        <v>0</v>
      </c>
      <c r="EN891" s="62">
        <v>0</v>
      </c>
      <c r="EO891" s="62">
        <v>0</v>
      </c>
      <c r="EP891" s="62"/>
      <c r="EQ891" s="62"/>
      <c r="ER891" s="62"/>
      <c r="ES891" s="62"/>
      <c r="ET891" s="62"/>
      <c r="EU891" s="62"/>
      <c r="EV891" s="62"/>
      <c r="EW891" s="62"/>
      <c r="EX891" s="62"/>
      <c r="EY891" s="62"/>
      <c r="EZ891" s="62"/>
      <c r="FA891" s="62"/>
      <c r="FB891" s="62"/>
      <c r="FC891" s="62"/>
      <c r="FD891" s="62"/>
      <c r="FE891" s="62"/>
      <c r="FF891" s="62"/>
      <c r="FG891" s="62"/>
      <c r="FH891" s="62"/>
      <c r="FI891" s="62"/>
      <c r="FJ891" s="62"/>
      <c r="FK891" s="62"/>
      <c r="FL891" s="76"/>
      <c r="FM891" s="76"/>
      <c r="FN891" s="76"/>
      <c r="FO891" s="76"/>
      <c r="FP891" s="76"/>
      <c r="FQ891" s="76"/>
      <c r="FR891" s="76"/>
      <c r="FS891" s="76"/>
      <c r="FT891" s="76"/>
      <c r="FU891" s="76"/>
      <c r="FV891" s="76"/>
      <c r="FW891" s="76"/>
      <c r="FX891" s="76"/>
      <c r="FY891" s="76"/>
      <c r="FZ891" s="76"/>
      <c r="GA891" s="76"/>
      <c r="GB891" s="76"/>
      <c r="GC891" s="62"/>
      <c r="GD891" s="62"/>
      <c r="GE891" s="62"/>
      <c r="GF891" s="62"/>
      <c r="GG891" s="62"/>
      <c r="GH891" s="62"/>
      <c r="GI891" s="62"/>
      <c r="GJ891" s="62"/>
      <c r="GK891" s="62"/>
      <c r="GL891" s="62"/>
      <c r="GM891" s="62"/>
      <c r="GN891" s="62"/>
      <c r="GO891" s="62"/>
      <c r="GP891" s="62"/>
      <c r="GQ891" s="62"/>
      <c r="GR891" s="62"/>
      <c r="GS891" s="62"/>
      <c r="GT891" s="62"/>
      <c r="GU891" s="62"/>
      <c r="GV891" s="62"/>
      <c r="GW891" s="62"/>
      <c r="GX891" s="62"/>
      <c r="GY891" s="62"/>
      <c r="GZ891" s="62"/>
      <c r="HA891" s="62"/>
      <c r="HB891" s="62"/>
      <c r="HC891" s="62"/>
      <c r="HD891" s="62"/>
      <c r="HE891" s="62"/>
      <c r="HF891" s="62"/>
      <c r="HG891" s="62"/>
      <c r="HH891" s="62"/>
      <c r="HI891" s="62"/>
      <c r="HJ891" s="62"/>
      <c r="HK891" s="62"/>
      <c r="HL891" s="62"/>
      <c r="HM891" s="62"/>
      <c r="HN891" s="62"/>
      <c r="HO891" s="62"/>
      <c r="HP891" s="62"/>
      <c r="HQ891" s="62"/>
      <c r="HR891" s="62"/>
    </row>
    <row r="892" spans="45:226">
      <c r="AS892" s="62"/>
      <c r="AT892" s="62"/>
      <c r="AU892" s="62"/>
      <c r="AV892" s="62"/>
      <c r="AW892" s="62"/>
      <c r="AX892" s="62"/>
      <c r="AY892" s="62"/>
      <c r="AZ892" s="62"/>
      <c r="BA892" s="62"/>
      <c r="BB892" s="62"/>
      <c r="BC892" s="62"/>
      <c r="BD892" s="62"/>
      <c r="BE892" s="62"/>
      <c r="BF892" s="62"/>
      <c r="BG892" s="62"/>
      <c r="BH892" s="62"/>
      <c r="BI892" s="62"/>
      <c r="BJ892" s="62"/>
      <c r="BK892" s="62"/>
      <c r="BL892" s="62"/>
      <c r="BM892" s="62"/>
      <c r="BN892" s="62"/>
      <c r="BO892" s="62"/>
      <c r="BP892" s="62"/>
      <c r="BQ892" s="62"/>
      <c r="BR892" s="62"/>
      <c r="BS892" s="62"/>
      <c r="BT892" s="62"/>
      <c r="BU892" s="62"/>
      <c r="BV892" s="62"/>
      <c r="BW892" s="62"/>
      <c r="BX892" s="62"/>
      <c r="BY892" s="62"/>
      <c r="BZ892" s="62"/>
      <c r="CA892" s="62"/>
      <c r="CB892" s="62"/>
      <c r="CC892" s="62"/>
      <c r="CD892" s="62"/>
      <c r="CE892" s="62"/>
      <c r="CF892" s="62"/>
      <c r="CG892" s="62"/>
      <c r="CH892" s="62"/>
      <c r="CI892" s="62"/>
      <c r="CJ892" s="62"/>
      <c r="CK892" s="62"/>
      <c r="CL892" s="62"/>
      <c r="CM892" s="62"/>
      <c r="CN892" s="62"/>
      <c r="CO892" s="62"/>
      <c r="CP892" s="62"/>
      <c r="CQ892" s="62"/>
      <c r="CR892" s="62"/>
      <c r="CS892" s="62"/>
      <c r="CT892" s="62"/>
      <c r="CU892" s="62"/>
      <c r="CV892" s="62"/>
      <c r="CW892" s="62"/>
      <c r="CX892" s="62"/>
      <c r="CY892" s="62"/>
      <c r="CZ892" s="62"/>
      <c r="DA892" s="62"/>
      <c r="DB892" s="62"/>
      <c r="DC892" s="62"/>
      <c r="DD892" s="62"/>
      <c r="DE892" s="62"/>
      <c r="DF892" s="62"/>
      <c r="DG892" s="62"/>
      <c r="DH892" s="62"/>
      <c r="DI892" s="62"/>
      <c r="DJ892" s="62"/>
      <c r="DK892" s="62"/>
      <c r="DL892" s="62"/>
      <c r="DM892" s="62"/>
      <c r="DN892" s="62"/>
      <c r="DO892" s="62"/>
      <c r="DP892" s="62"/>
      <c r="DQ892" s="62"/>
      <c r="DR892" s="62"/>
      <c r="DS892" s="62"/>
      <c r="DT892" s="62"/>
      <c r="DU892" s="62"/>
      <c r="DV892" s="62"/>
      <c r="DW892" s="62"/>
      <c r="DX892" s="62"/>
      <c r="DY892" s="62"/>
      <c r="DZ892" s="62"/>
      <c r="EA892" s="62"/>
      <c r="EB892" s="62"/>
      <c r="EC892" s="62"/>
      <c r="ED892" s="62"/>
      <c r="EE892" s="62"/>
      <c r="EF892" s="62"/>
      <c r="EG892" s="62"/>
      <c r="EH892" s="62"/>
      <c r="EI892" s="62"/>
      <c r="EJ892" s="62"/>
      <c r="EK892" s="62">
        <v>0</v>
      </c>
      <c r="EL892" s="62">
        <v>0</v>
      </c>
      <c r="EM892" s="62">
        <v>0</v>
      </c>
      <c r="EN892" s="62">
        <v>0</v>
      </c>
      <c r="EO892" s="62">
        <v>0</v>
      </c>
      <c r="EP892" s="62"/>
      <c r="EQ892" s="62"/>
      <c r="ER892" s="62"/>
      <c r="ES892" s="62"/>
      <c r="ET892" s="62"/>
      <c r="EU892" s="62"/>
      <c r="EV892" s="62"/>
      <c r="EW892" s="62"/>
      <c r="EX892" s="62"/>
      <c r="EY892" s="62"/>
      <c r="EZ892" s="62"/>
      <c r="FA892" s="62"/>
      <c r="FB892" s="62"/>
      <c r="FC892" s="62"/>
      <c r="FD892" s="62"/>
      <c r="FE892" s="62"/>
      <c r="FF892" s="62"/>
      <c r="FG892" s="62"/>
      <c r="FH892" s="62"/>
      <c r="FI892" s="62"/>
      <c r="FJ892" s="62"/>
      <c r="FK892" s="62"/>
      <c r="FL892" s="76"/>
      <c r="FM892" s="76"/>
      <c r="FN892" s="76"/>
      <c r="FO892" s="76"/>
      <c r="FP892" s="76"/>
      <c r="FQ892" s="76"/>
      <c r="FR892" s="76"/>
      <c r="FS892" s="76"/>
      <c r="FT892" s="76"/>
      <c r="FU892" s="76"/>
      <c r="FV892" s="76"/>
      <c r="FW892" s="76"/>
      <c r="FX892" s="76"/>
      <c r="FY892" s="76"/>
      <c r="FZ892" s="76"/>
      <c r="GA892" s="76"/>
      <c r="GB892" s="76"/>
      <c r="GC892" s="62"/>
      <c r="GD892" s="62"/>
      <c r="GE892" s="62"/>
      <c r="GF892" s="62"/>
      <c r="GG892" s="62"/>
      <c r="GH892" s="62"/>
      <c r="GI892" s="62"/>
      <c r="GJ892" s="62"/>
      <c r="GK892" s="62"/>
      <c r="GL892" s="62"/>
      <c r="GM892" s="62"/>
      <c r="GN892" s="62"/>
      <c r="GO892" s="62"/>
      <c r="GP892" s="62"/>
      <c r="GQ892" s="62"/>
      <c r="GR892" s="62"/>
      <c r="GS892" s="62"/>
      <c r="GT892" s="62"/>
      <c r="GU892" s="62"/>
      <c r="GV892" s="62"/>
      <c r="GW892" s="62"/>
      <c r="GX892" s="62"/>
      <c r="GY892" s="62"/>
      <c r="GZ892" s="62"/>
      <c r="HA892" s="62"/>
      <c r="HB892" s="62"/>
      <c r="HC892" s="62"/>
      <c r="HD892" s="62"/>
      <c r="HE892" s="62"/>
      <c r="HF892" s="62"/>
      <c r="HG892" s="62"/>
      <c r="HH892" s="62"/>
      <c r="HI892" s="62"/>
      <c r="HJ892" s="62"/>
      <c r="HK892" s="62"/>
      <c r="HL892" s="62"/>
      <c r="HM892" s="62"/>
      <c r="HN892" s="62"/>
      <c r="HO892" s="62"/>
      <c r="HP892" s="62"/>
      <c r="HQ892" s="62"/>
      <c r="HR892" s="62"/>
    </row>
    <row r="893" spans="45:226">
      <c r="AS893" s="62"/>
      <c r="AT893" s="62"/>
      <c r="AU893" s="62"/>
      <c r="AV893" s="62"/>
      <c r="AW893" s="62"/>
      <c r="AX893" s="62"/>
      <c r="AY893" s="62"/>
      <c r="AZ893" s="62"/>
      <c r="BA893" s="62"/>
      <c r="BB893" s="62"/>
      <c r="BC893" s="62"/>
      <c r="BD893" s="62"/>
      <c r="BE893" s="62"/>
      <c r="BF893" s="62"/>
      <c r="BG893" s="62"/>
      <c r="BH893" s="62"/>
      <c r="BI893" s="62"/>
      <c r="BJ893" s="62"/>
      <c r="BK893" s="62"/>
      <c r="BL893" s="62"/>
      <c r="BM893" s="62"/>
      <c r="BN893" s="62"/>
      <c r="BO893" s="62"/>
      <c r="BP893" s="62"/>
      <c r="BQ893" s="62"/>
      <c r="BR893" s="62"/>
      <c r="BS893" s="62"/>
      <c r="BT893" s="62"/>
      <c r="BU893" s="62"/>
      <c r="BV893" s="62"/>
      <c r="BW893" s="62"/>
      <c r="BX893" s="62"/>
      <c r="BY893" s="62"/>
      <c r="BZ893" s="62"/>
      <c r="CA893" s="62"/>
      <c r="CB893" s="62"/>
      <c r="CC893" s="62"/>
      <c r="CD893" s="62"/>
      <c r="CE893" s="62"/>
      <c r="CF893" s="62"/>
      <c r="CG893" s="62"/>
      <c r="CH893" s="62"/>
      <c r="CI893" s="62"/>
      <c r="CJ893" s="62"/>
      <c r="CK893" s="62"/>
      <c r="CL893" s="62"/>
      <c r="CM893" s="62"/>
      <c r="CN893" s="62"/>
      <c r="CO893" s="62"/>
      <c r="CP893" s="62"/>
      <c r="CQ893" s="62"/>
      <c r="CR893" s="62"/>
      <c r="CS893" s="62"/>
      <c r="CT893" s="62"/>
      <c r="CU893" s="62"/>
      <c r="CV893" s="62"/>
      <c r="CW893" s="62"/>
      <c r="CX893" s="62"/>
      <c r="CY893" s="62"/>
      <c r="CZ893" s="62"/>
      <c r="DA893" s="62"/>
      <c r="DB893" s="62"/>
      <c r="DC893" s="62"/>
      <c r="DD893" s="62"/>
      <c r="DE893" s="62"/>
      <c r="DF893" s="62"/>
      <c r="DG893" s="62"/>
      <c r="DH893" s="62"/>
      <c r="DI893" s="62"/>
      <c r="DJ893" s="62"/>
      <c r="DK893" s="62"/>
      <c r="DL893" s="62"/>
      <c r="DM893" s="62"/>
      <c r="DN893" s="62"/>
      <c r="DO893" s="62"/>
      <c r="DP893" s="62"/>
      <c r="DQ893" s="62"/>
      <c r="DR893" s="62"/>
      <c r="DS893" s="62"/>
      <c r="DT893" s="62"/>
      <c r="DU893" s="62"/>
      <c r="DV893" s="62"/>
      <c r="DW893" s="62"/>
      <c r="DX893" s="62"/>
      <c r="DY893" s="62"/>
      <c r="DZ893" s="62"/>
      <c r="EA893" s="62"/>
      <c r="EB893" s="62"/>
      <c r="EC893" s="62"/>
      <c r="ED893" s="62"/>
      <c r="EE893" s="62"/>
      <c r="EF893" s="62"/>
      <c r="EG893" s="62"/>
      <c r="EH893" s="62"/>
      <c r="EI893" s="62"/>
      <c r="EJ893" s="62"/>
      <c r="EK893" s="62">
        <v>0</v>
      </c>
      <c r="EL893" s="62">
        <v>0</v>
      </c>
      <c r="EM893" s="62">
        <v>0</v>
      </c>
      <c r="EN893" s="62">
        <v>0</v>
      </c>
      <c r="EO893" s="62">
        <v>0</v>
      </c>
      <c r="EP893" s="62"/>
      <c r="EQ893" s="62"/>
      <c r="ER893" s="62"/>
      <c r="ES893" s="62"/>
      <c r="ET893" s="62"/>
      <c r="EU893" s="62"/>
      <c r="EV893" s="62"/>
      <c r="EW893" s="62"/>
      <c r="EX893" s="62"/>
      <c r="EY893" s="62"/>
      <c r="EZ893" s="62"/>
      <c r="FA893" s="62"/>
      <c r="FB893" s="62"/>
      <c r="FC893" s="62"/>
      <c r="FD893" s="62"/>
      <c r="FE893" s="62"/>
      <c r="FF893" s="62"/>
      <c r="FG893" s="62"/>
      <c r="FH893" s="62"/>
      <c r="FI893" s="62"/>
      <c r="FJ893" s="62"/>
      <c r="FK893" s="62"/>
      <c r="FL893" s="76"/>
      <c r="FM893" s="76"/>
      <c r="FN893" s="76"/>
      <c r="FO893" s="76"/>
      <c r="FP893" s="76"/>
      <c r="FQ893" s="76"/>
      <c r="FR893" s="76"/>
      <c r="FS893" s="76"/>
      <c r="FT893" s="76"/>
      <c r="FU893" s="76"/>
      <c r="FV893" s="76"/>
      <c r="FW893" s="76"/>
      <c r="FX893" s="76"/>
      <c r="FY893" s="76"/>
      <c r="FZ893" s="76"/>
      <c r="GA893" s="76"/>
      <c r="GB893" s="76"/>
      <c r="GC893" s="62"/>
      <c r="GD893" s="62"/>
      <c r="GE893" s="62"/>
      <c r="GF893" s="62"/>
      <c r="GG893" s="62"/>
      <c r="GH893" s="62"/>
      <c r="GI893" s="62"/>
      <c r="GJ893" s="62"/>
      <c r="GK893" s="62"/>
      <c r="GL893" s="62"/>
      <c r="GM893" s="62"/>
      <c r="GN893" s="62"/>
      <c r="GO893" s="62"/>
      <c r="GP893" s="62"/>
      <c r="GQ893" s="62"/>
      <c r="GR893" s="62"/>
      <c r="GS893" s="62"/>
      <c r="GT893" s="62"/>
      <c r="GU893" s="62"/>
      <c r="GV893" s="62"/>
      <c r="GW893" s="62"/>
      <c r="GX893" s="62"/>
      <c r="GY893" s="62"/>
      <c r="GZ893" s="62"/>
      <c r="HA893" s="62"/>
      <c r="HB893" s="62"/>
      <c r="HC893" s="62"/>
      <c r="HD893" s="62"/>
      <c r="HE893" s="62"/>
      <c r="HF893" s="62"/>
      <c r="HG893" s="62"/>
      <c r="HH893" s="62"/>
      <c r="HI893" s="62"/>
      <c r="HJ893" s="62"/>
      <c r="HK893" s="62"/>
      <c r="HL893" s="62"/>
      <c r="HM893" s="62"/>
      <c r="HN893" s="62"/>
      <c r="HO893" s="62"/>
      <c r="HP893" s="62"/>
      <c r="HQ893" s="62"/>
      <c r="HR893" s="62"/>
    </row>
    <row r="894" spans="45:226">
      <c r="AS894" s="62"/>
      <c r="AT894" s="62"/>
      <c r="AU894" s="62"/>
      <c r="AV894" s="62"/>
      <c r="AW894" s="62"/>
      <c r="AX894" s="62"/>
      <c r="AY894" s="62"/>
      <c r="AZ894" s="62"/>
      <c r="BA894" s="62"/>
      <c r="BB894" s="62"/>
      <c r="BC894" s="62"/>
      <c r="BD894" s="62"/>
      <c r="BE894" s="62"/>
      <c r="BF894" s="62"/>
      <c r="BG894" s="62"/>
      <c r="BH894" s="62"/>
      <c r="BI894" s="62"/>
      <c r="BJ894" s="62"/>
      <c r="BK894" s="62"/>
      <c r="BL894" s="62"/>
      <c r="BM894" s="62"/>
      <c r="BN894" s="62"/>
      <c r="BO894" s="62"/>
      <c r="BP894" s="62"/>
      <c r="BQ894" s="62"/>
      <c r="BR894" s="62"/>
      <c r="BS894" s="62"/>
      <c r="BT894" s="62"/>
      <c r="BU894" s="62"/>
      <c r="BV894" s="62"/>
      <c r="BW894" s="62"/>
      <c r="BX894" s="62"/>
      <c r="BY894" s="62"/>
      <c r="BZ894" s="62"/>
      <c r="CA894" s="62"/>
      <c r="CB894" s="62"/>
      <c r="CC894" s="62"/>
      <c r="CD894" s="62"/>
      <c r="CE894" s="62"/>
      <c r="CF894" s="62"/>
      <c r="CG894" s="62"/>
      <c r="CH894" s="62"/>
      <c r="CI894" s="62"/>
      <c r="CJ894" s="62"/>
      <c r="CK894" s="62"/>
      <c r="CL894" s="62"/>
      <c r="CM894" s="62"/>
      <c r="CN894" s="62"/>
      <c r="CO894" s="62"/>
      <c r="CP894" s="62"/>
      <c r="CQ894" s="62"/>
      <c r="CR894" s="62"/>
      <c r="CS894" s="62"/>
      <c r="CT894" s="62"/>
      <c r="CU894" s="62"/>
      <c r="CV894" s="62"/>
      <c r="CW894" s="62"/>
      <c r="CX894" s="62"/>
      <c r="CY894" s="62"/>
      <c r="CZ894" s="62"/>
      <c r="DA894" s="62"/>
      <c r="DB894" s="62"/>
      <c r="DC894" s="62"/>
      <c r="DD894" s="62"/>
      <c r="DE894" s="62"/>
      <c r="DF894" s="62"/>
      <c r="DG894" s="62"/>
      <c r="DH894" s="62"/>
      <c r="DI894" s="62"/>
      <c r="DJ894" s="62"/>
      <c r="DK894" s="62"/>
      <c r="DL894" s="62"/>
      <c r="DM894" s="62"/>
      <c r="DN894" s="62"/>
      <c r="DO894" s="62"/>
      <c r="DP894" s="62"/>
      <c r="DQ894" s="62"/>
      <c r="DR894" s="62"/>
      <c r="DS894" s="62"/>
      <c r="DT894" s="62"/>
      <c r="DU894" s="62"/>
      <c r="DV894" s="62"/>
      <c r="DW894" s="62"/>
      <c r="DX894" s="62"/>
      <c r="DY894" s="62"/>
      <c r="DZ894" s="62"/>
      <c r="EA894" s="62"/>
      <c r="EB894" s="62"/>
      <c r="EC894" s="62"/>
      <c r="ED894" s="62"/>
      <c r="EE894" s="62"/>
      <c r="EF894" s="62"/>
      <c r="EG894" s="62"/>
      <c r="EH894" s="62"/>
      <c r="EI894" s="62"/>
      <c r="EJ894" s="62"/>
      <c r="EK894" s="62">
        <v>0</v>
      </c>
      <c r="EL894" s="62">
        <v>0</v>
      </c>
      <c r="EM894" s="62">
        <v>0</v>
      </c>
      <c r="EN894" s="62">
        <v>0</v>
      </c>
      <c r="EO894" s="62">
        <v>0</v>
      </c>
      <c r="EP894" s="62"/>
      <c r="EQ894" s="62"/>
      <c r="ER894" s="62"/>
      <c r="ES894" s="62"/>
      <c r="ET894" s="62"/>
      <c r="EU894" s="62"/>
      <c r="EV894" s="62"/>
      <c r="EW894" s="62"/>
      <c r="EX894" s="62"/>
      <c r="EY894" s="62"/>
      <c r="EZ894" s="62"/>
      <c r="FA894" s="62"/>
      <c r="FB894" s="62"/>
      <c r="FC894" s="62"/>
      <c r="FD894" s="62"/>
      <c r="FE894" s="62"/>
      <c r="FF894" s="62"/>
      <c r="FG894" s="62"/>
      <c r="FH894" s="62"/>
      <c r="FI894" s="62"/>
      <c r="FJ894" s="62"/>
      <c r="FK894" s="62"/>
      <c r="FL894" s="76"/>
      <c r="FM894" s="76"/>
      <c r="FN894" s="76"/>
      <c r="FO894" s="76"/>
      <c r="FP894" s="76"/>
      <c r="FQ894" s="76"/>
      <c r="FR894" s="76"/>
      <c r="FS894" s="76"/>
      <c r="FT894" s="76"/>
      <c r="FU894" s="76"/>
      <c r="FV894" s="76"/>
      <c r="FW894" s="76"/>
      <c r="FX894" s="76"/>
      <c r="FY894" s="76"/>
      <c r="FZ894" s="76"/>
      <c r="GA894" s="76"/>
      <c r="GB894" s="76"/>
      <c r="GC894" s="62"/>
      <c r="GD894" s="62"/>
      <c r="GE894" s="62"/>
      <c r="GF894" s="62"/>
      <c r="GG894" s="62"/>
      <c r="GH894" s="62"/>
      <c r="GI894" s="62"/>
      <c r="GJ894" s="62"/>
      <c r="GK894" s="62"/>
      <c r="GL894" s="62"/>
      <c r="GM894" s="62"/>
      <c r="GN894" s="62"/>
      <c r="GO894" s="62"/>
      <c r="GP894" s="62"/>
      <c r="GQ894" s="62"/>
      <c r="GR894" s="62"/>
      <c r="GS894" s="62"/>
      <c r="GT894" s="62"/>
      <c r="GU894" s="62"/>
      <c r="GV894" s="62"/>
      <c r="GW894" s="62"/>
      <c r="GX894" s="62"/>
      <c r="GY894" s="62"/>
      <c r="GZ894" s="62"/>
      <c r="HA894" s="62"/>
      <c r="HB894" s="62"/>
      <c r="HC894" s="62"/>
      <c r="HD894" s="62"/>
      <c r="HE894" s="62"/>
      <c r="HF894" s="62"/>
      <c r="HG894" s="62"/>
      <c r="HH894" s="62"/>
      <c r="HI894" s="62"/>
      <c r="HJ894" s="62"/>
      <c r="HK894" s="62"/>
      <c r="HL894" s="62"/>
      <c r="HM894" s="62"/>
      <c r="HN894" s="62"/>
      <c r="HO894" s="62"/>
      <c r="HP894" s="62"/>
      <c r="HQ894" s="62"/>
      <c r="HR894" s="62"/>
    </row>
    <row r="895" spans="45:226">
      <c r="AS895" s="62"/>
      <c r="AT895" s="62"/>
      <c r="AU895" s="62"/>
      <c r="AV895" s="62"/>
      <c r="AW895" s="62"/>
      <c r="AX895" s="62"/>
      <c r="AY895" s="62"/>
      <c r="AZ895" s="62"/>
      <c r="BA895" s="62"/>
      <c r="BB895" s="62"/>
      <c r="BC895" s="62"/>
      <c r="BD895" s="62"/>
      <c r="BE895" s="62"/>
      <c r="BF895" s="62"/>
      <c r="BG895" s="62"/>
      <c r="BH895" s="62"/>
      <c r="BI895" s="62"/>
      <c r="BJ895" s="62"/>
      <c r="BK895" s="62"/>
      <c r="BL895" s="62"/>
      <c r="BM895" s="62"/>
      <c r="BN895" s="62"/>
      <c r="BO895" s="62"/>
      <c r="BP895" s="62"/>
      <c r="BQ895" s="62"/>
      <c r="BR895" s="62"/>
      <c r="BS895" s="62"/>
      <c r="BT895" s="62"/>
      <c r="BU895" s="62"/>
      <c r="BV895" s="62"/>
      <c r="BW895" s="62"/>
      <c r="BX895" s="62"/>
      <c r="BY895" s="62"/>
      <c r="BZ895" s="62"/>
      <c r="CA895" s="62"/>
      <c r="CB895" s="62"/>
      <c r="CC895" s="62"/>
      <c r="CD895" s="62"/>
      <c r="CE895" s="62"/>
      <c r="CF895" s="62"/>
      <c r="CG895" s="62"/>
      <c r="CH895" s="62"/>
      <c r="CI895" s="62"/>
      <c r="CJ895" s="62"/>
      <c r="CK895" s="62"/>
      <c r="CL895" s="62"/>
      <c r="CM895" s="62"/>
      <c r="CN895" s="62"/>
      <c r="CO895" s="62"/>
      <c r="CP895" s="62"/>
      <c r="CQ895" s="62"/>
      <c r="CR895" s="62"/>
      <c r="CS895" s="62"/>
      <c r="CT895" s="62"/>
      <c r="CU895" s="62"/>
      <c r="CV895" s="62"/>
      <c r="CW895" s="62"/>
      <c r="CX895" s="62"/>
      <c r="CY895" s="62"/>
      <c r="CZ895" s="62"/>
      <c r="DA895" s="62"/>
      <c r="DB895" s="62"/>
      <c r="DC895" s="62"/>
      <c r="DD895" s="62"/>
      <c r="DE895" s="62"/>
      <c r="DF895" s="62"/>
      <c r="DG895" s="62"/>
      <c r="DH895" s="62"/>
      <c r="DI895" s="62"/>
      <c r="DJ895" s="62"/>
      <c r="DK895" s="62"/>
      <c r="DL895" s="62"/>
      <c r="DM895" s="62"/>
      <c r="DN895" s="62"/>
      <c r="DO895" s="62"/>
      <c r="DP895" s="62"/>
      <c r="DQ895" s="62"/>
      <c r="DR895" s="62"/>
      <c r="DS895" s="62"/>
      <c r="DT895" s="62"/>
      <c r="DU895" s="62"/>
      <c r="DV895" s="62"/>
      <c r="DW895" s="62"/>
      <c r="DX895" s="62"/>
      <c r="DY895" s="62"/>
      <c r="DZ895" s="62"/>
      <c r="EA895" s="62"/>
      <c r="EB895" s="62"/>
      <c r="EC895" s="62"/>
      <c r="ED895" s="62"/>
      <c r="EE895" s="62"/>
      <c r="EF895" s="62"/>
      <c r="EG895" s="62"/>
      <c r="EH895" s="62"/>
      <c r="EI895" s="62"/>
      <c r="EJ895" s="62"/>
      <c r="EK895" s="62">
        <v>0</v>
      </c>
      <c r="EL895" s="62">
        <v>0</v>
      </c>
      <c r="EM895" s="62">
        <v>0</v>
      </c>
      <c r="EN895" s="62">
        <v>0</v>
      </c>
      <c r="EO895" s="62">
        <v>0</v>
      </c>
      <c r="EP895" s="62"/>
      <c r="EQ895" s="62"/>
      <c r="ER895" s="62"/>
      <c r="ES895" s="62"/>
      <c r="ET895" s="62"/>
      <c r="EU895" s="62"/>
      <c r="EV895" s="62"/>
      <c r="EW895" s="62"/>
      <c r="EX895" s="62"/>
      <c r="EY895" s="62"/>
      <c r="EZ895" s="62"/>
      <c r="FA895" s="62"/>
      <c r="FB895" s="62"/>
      <c r="FC895" s="62"/>
      <c r="FD895" s="62"/>
      <c r="FE895" s="62"/>
      <c r="FF895" s="62"/>
      <c r="FG895" s="62"/>
      <c r="FH895" s="62"/>
      <c r="FI895" s="62"/>
      <c r="FJ895" s="62"/>
      <c r="FK895" s="62"/>
      <c r="FL895" s="76"/>
      <c r="FM895" s="76"/>
      <c r="FN895" s="76"/>
      <c r="FO895" s="76"/>
      <c r="FP895" s="76"/>
      <c r="FQ895" s="76"/>
      <c r="FR895" s="76"/>
      <c r="FS895" s="76"/>
      <c r="FT895" s="76"/>
      <c r="FU895" s="76"/>
      <c r="FV895" s="76"/>
      <c r="FW895" s="76"/>
      <c r="FX895" s="76"/>
      <c r="FY895" s="76"/>
      <c r="FZ895" s="76"/>
      <c r="GA895" s="76"/>
      <c r="GB895" s="76"/>
      <c r="GC895" s="62"/>
      <c r="GD895" s="62"/>
      <c r="GE895" s="62"/>
      <c r="GF895" s="62"/>
      <c r="GG895" s="62"/>
      <c r="GH895" s="62"/>
      <c r="GI895" s="62"/>
      <c r="GJ895" s="62"/>
      <c r="GK895" s="62"/>
      <c r="GL895" s="62"/>
      <c r="GM895" s="62"/>
      <c r="GN895" s="62"/>
      <c r="GO895" s="62"/>
      <c r="GP895" s="62"/>
      <c r="GQ895" s="62"/>
      <c r="GR895" s="62"/>
      <c r="GS895" s="62"/>
      <c r="GT895" s="62"/>
      <c r="GU895" s="62"/>
      <c r="GV895" s="62"/>
      <c r="GW895" s="62"/>
      <c r="GX895" s="62"/>
      <c r="GY895" s="62"/>
      <c r="GZ895" s="62"/>
      <c r="HA895" s="62"/>
      <c r="HB895" s="62"/>
      <c r="HC895" s="62"/>
      <c r="HD895" s="62"/>
      <c r="HE895" s="62"/>
      <c r="HF895" s="62"/>
      <c r="HG895" s="62"/>
      <c r="HH895" s="62"/>
      <c r="HI895" s="62"/>
      <c r="HJ895" s="62"/>
      <c r="HK895" s="62"/>
      <c r="HL895" s="62"/>
      <c r="HM895" s="62"/>
      <c r="HN895" s="62"/>
      <c r="HO895" s="62"/>
      <c r="HP895" s="62"/>
      <c r="HQ895" s="62"/>
      <c r="HR895" s="62"/>
    </row>
    <row r="896" spans="45:226">
      <c r="AS896" s="62"/>
      <c r="AT896" s="62"/>
      <c r="AU896" s="62"/>
      <c r="AV896" s="62"/>
      <c r="AW896" s="62"/>
      <c r="AX896" s="62"/>
      <c r="AY896" s="62"/>
      <c r="AZ896" s="62"/>
      <c r="BA896" s="62"/>
      <c r="BB896" s="62"/>
      <c r="BC896" s="62"/>
      <c r="BD896" s="62"/>
      <c r="BE896" s="62"/>
      <c r="BF896" s="62"/>
      <c r="BG896" s="62"/>
      <c r="BH896" s="62"/>
      <c r="BI896" s="62"/>
      <c r="BJ896" s="62"/>
      <c r="BK896" s="62"/>
      <c r="BL896" s="62"/>
      <c r="BM896" s="62"/>
      <c r="BN896" s="62"/>
      <c r="BO896" s="62"/>
      <c r="BP896" s="62"/>
      <c r="BQ896" s="62"/>
      <c r="BR896" s="62"/>
      <c r="BS896" s="62"/>
      <c r="BT896" s="62"/>
      <c r="BU896" s="62"/>
      <c r="BV896" s="62"/>
      <c r="BW896" s="62"/>
      <c r="BX896" s="62"/>
      <c r="BY896" s="62"/>
      <c r="BZ896" s="62"/>
      <c r="CA896" s="62"/>
      <c r="CB896" s="62"/>
      <c r="CC896" s="62"/>
      <c r="CD896" s="62"/>
      <c r="CE896" s="62"/>
      <c r="CF896" s="62"/>
      <c r="CG896" s="62"/>
      <c r="CH896" s="62"/>
      <c r="CI896" s="62"/>
      <c r="CJ896" s="62"/>
      <c r="CK896" s="62"/>
      <c r="CL896" s="62"/>
      <c r="CM896" s="62"/>
      <c r="CN896" s="62"/>
      <c r="CO896" s="62"/>
      <c r="CP896" s="62"/>
      <c r="CQ896" s="62"/>
      <c r="CR896" s="62"/>
      <c r="CS896" s="62"/>
      <c r="CT896" s="62"/>
      <c r="CU896" s="62"/>
      <c r="CV896" s="62"/>
      <c r="CW896" s="62"/>
      <c r="CX896" s="62"/>
      <c r="CY896" s="62"/>
      <c r="CZ896" s="62"/>
      <c r="DA896" s="62"/>
      <c r="DB896" s="62"/>
      <c r="DC896" s="62"/>
      <c r="DD896" s="62"/>
      <c r="DE896" s="62"/>
      <c r="DF896" s="62"/>
      <c r="DG896" s="62"/>
      <c r="DH896" s="62"/>
      <c r="DI896" s="62"/>
      <c r="DJ896" s="62"/>
      <c r="DK896" s="62"/>
      <c r="DL896" s="62"/>
      <c r="DM896" s="62"/>
      <c r="DN896" s="62"/>
      <c r="DO896" s="62"/>
      <c r="DP896" s="62"/>
      <c r="DQ896" s="62"/>
      <c r="DR896" s="62"/>
      <c r="DS896" s="62"/>
      <c r="DT896" s="62"/>
      <c r="DU896" s="62"/>
      <c r="DV896" s="62"/>
      <c r="DW896" s="62"/>
      <c r="DX896" s="62"/>
      <c r="DY896" s="62"/>
      <c r="DZ896" s="62"/>
      <c r="EA896" s="62"/>
      <c r="EB896" s="62"/>
      <c r="EC896" s="62"/>
      <c r="ED896" s="62"/>
      <c r="EE896" s="62"/>
      <c r="EF896" s="62"/>
      <c r="EG896" s="62"/>
      <c r="EH896" s="62"/>
      <c r="EI896" s="62"/>
      <c r="EJ896" s="62"/>
      <c r="EK896" s="62">
        <v>0</v>
      </c>
      <c r="EL896" s="62">
        <v>0</v>
      </c>
      <c r="EM896" s="62">
        <v>0</v>
      </c>
      <c r="EN896" s="62">
        <v>0</v>
      </c>
      <c r="EO896" s="62">
        <v>0</v>
      </c>
      <c r="EP896" s="62"/>
      <c r="EQ896" s="62"/>
      <c r="ER896" s="62"/>
      <c r="ES896" s="62"/>
      <c r="ET896" s="62"/>
      <c r="EU896" s="62"/>
      <c r="EV896" s="62"/>
      <c r="EW896" s="62"/>
      <c r="EX896" s="62"/>
      <c r="EY896" s="62"/>
      <c r="EZ896" s="62"/>
      <c r="FA896" s="62"/>
      <c r="FB896" s="62"/>
      <c r="FC896" s="62"/>
      <c r="FD896" s="62"/>
      <c r="FE896" s="62"/>
      <c r="FF896" s="62"/>
      <c r="FG896" s="62"/>
      <c r="FH896" s="62"/>
      <c r="FI896" s="62"/>
      <c r="FJ896" s="62"/>
      <c r="FK896" s="62"/>
      <c r="FL896" s="76"/>
      <c r="FM896" s="76"/>
      <c r="FN896" s="76"/>
      <c r="FO896" s="76"/>
      <c r="FP896" s="76"/>
      <c r="FQ896" s="76"/>
      <c r="FR896" s="76"/>
      <c r="FS896" s="76"/>
      <c r="FT896" s="76"/>
      <c r="FU896" s="76"/>
      <c r="FV896" s="76"/>
      <c r="FW896" s="76"/>
      <c r="FX896" s="76"/>
      <c r="FY896" s="76"/>
      <c r="FZ896" s="76"/>
      <c r="GA896" s="76"/>
      <c r="GB896" s="76"/>
      <c r="GC896" s="62"/>
      <c r="GD896" s="62"/>
      <c r="GE896" s="62"/>
      <c r="GF896" s="62"/>
      <c r="GG896" s="62"/>
      <c r="GH896" s="62"/>
      <c r="GI896" s="62"/>
      <c r="GJ896" s="62"/>
      <c r="GK896" s="62"/>
      <c r="GL896" s="62"/>
      <c r="GM896" s="62"/>
      <c r="GN896" s="62"/>
      <c r="GO896" s="62"/>
      <c r="GP896" s="62"/>
      <c r="GQ896" s="62"/>
      <c r="GR896" s="62"/>
      <c r="GS896" s="62"/>
      <c r="GT896" s="62"/>
      <c r="GU896" s="62"/>
      <c r="GV896" s="62"/>
      <c r="GW896" s="62"/>
      <c r="GX896" s="62"/>
      <c r="GY896" s="62"/>
      <c r="GZ896" s="62"/>
      <c r="HA896" s="62"/>
      <c r="HB896" s="62"/>
      <c r="HC896" s="62"/>
      <c r="HD896" s="62"/>
      <c r="HE896" s="62"/>
      <c r="HF896" s="62"/>
      <c r="HG896" s="62"/>
      <c r="HH896" s="62"/>
      <c r="HI896" s="62"/>
      <c r="HJ896" s="62"/>
      <c r="HK896" s="62"/>
      <c r="HL896" s="62"/>
      <c r="HM896" s="62"/>
      <c r="HN896" s="62"/>
      <c r="HO896" s="62"/>
      <c r="HP896" s="62"/>
      <c r="HQ896" s="62"/>
      <c r="HR896" s="62"/>
    </row>
    <row r="897" spans="45:226">
      <c r="AS897" s="62"/>
      <c r="AT897" s="62"/>
      <c r="AU897" s="62"/>
      <c r="AV897" s="62"/>
      <c r="AW897" s="62"/>
      <c r="AX897" s="62"/>
      <c r="AY897" s="62"/>
      <c r="AZ897" s="62"/>
      <c r="BA897" s="62"/>
      <c r="BB897" s="62"/>
      <c r="BC897" s="62"/>
      <c r="BD897" s="62"/>
      <c r="BE897" s="62"/>
      <c r="BF897" s="62"/>
      <c r="BG897" s="62"/>
      <c r="BH897" s="62"/>
      <c r="BI897" s="62"/>
      <c r="BJ897" s="62"/>
      <c r="BK897" s="62"/>
      <c r="BL897" s="62"/>
      <c r="BM897" s="62"/>
      <c r="BN897" s="62"/>
      <c r="BO897" s="62"/>
      <c r="BP897" s="62"/>
      <c r="BQ897" s="62"/>
      <c r="BR897" s="62"/>
      <c r="BS897" s="62"/>
      <c r="BT897" s="62"/>
      <c r="BU897" s="62"/>
      <c r="BV897" s="62"/>
      <c r="BW897" s="62"/>
      <c r="BX897" s="62"/>
      <c r="BY897" s="62"/>
      <c r="BZ897" s="62"/>
      <c r="CA897" s="62"/>
      <c r="CB897" s="62"/>
      <c r="CC897" s="62"/>
      <c r="CD897" s="62"/>
      <c r="CE897" s="62"/>
      <c r="CF897" s="62"/>
      <c r="CG897" s="62"/>
      <c r="CH897" s="62"/>
      <c r="CI897" s="62"/>
      <c r="CJ897" s="62"/>
      <c r="CK897" s="62"/>
      <c r="CL897" s="62"/>
      <c r="CM897" s="62"/>
      <c r="CN897" s="62"/>
      <c r="CO897" s="62"/>
      <c r="CP897" s="62"/>
      <c r="CQ897" s="62"/>
      <c r="CR897" s="62"/>
      <c r="CS897" s="62"/>
      <c r="CT897" s="62"/>
      <c r="CU897" s="62"/>
      <c r="CV897" s="62"/>
      <c r="CW897" s="62"/>
      <c r="CX897" s="62"/>
      <c r="CY897" s="62"/>
      <c r="CZ897" s="62"/>
      <c r="DA897" s="62"/>
      <c r="DB897" s="62"/>
      <c r="DC897" s="62"/>
      <c r="DD897" s="62"/>
      <c r="DE897" s="62"/>
      <c r="DF897" s="62"/>
      <c r="DG897" s="62"/>
      <c r="DH897" s="62"/>
      <c r="DI897" s="62"/>
      <c r="DJ897" s="62"/>
      <c r="DK897" s="62"/>
      <c r="DL897" s="62"/>
      <c r="DM897" s="62"/>
      <c r="DN897" s="62"/>
      <c r="DO897" s="62"/>
      <c r="DP897" s="62"/>
      <c r="DQ897" s="62"/>
      <c r="DR897" s="62"/>
      <c r="DS897" s="62"/>
      <c r="DT897" s="62"/>
      <c r="DU897" s="62"/>
      <c r="DV897" s="62"/>
      <c r="DW897" s="62"/>
      <c r="DX897" s="62"/>
      <c r="DY897" s="62"/>
      <c r="DZ897" s="62"/>
      <c r="EA897" s="62"/>
      <c r="EB897" s="62"/>
      <c r="EC897" s="62"/>
      <c r="ED897" s="62"/>
      <c r="EE897" s="62"/>
      <c r="EF897" s="62"/>
      <c r="EG897" s="62"/>
      <c r="EH897" s="62"/>
      <c r="EI897" s="62"/>
      <c r="EJ897" s="62"/>
      <c r="EK897" s="62"/>
      <c r="EL897" s="62"/>
      <c r="EM897" s="62">
        <v>0</v>
      </c>
      <c r="EN897" s="62">
        <v>0</v>
      </c>
      <c r="EO897" s="62">
        <v>0</v>
      </c>
      <c r="EP897" s="62"/>
      <c r="EQ897" s="62"/>
      <c r="ER897" s="62"/>
      <c r="ES897" s="62"/>
      <c r="ET897" s="62"/>
      <c r="EU897" s="62"/>
      <c r="EV897" s="62"/>
      <c r="EW897" s="62"/>
      <c r="EX897" s="62"/>
      <c r="EY897" s="62"/>
      <c r="EZ897" s="62"/>
      <c r="FA897" s="62"/>
      <c r="FB897" s="62"/>
      <c r="FC897" s="62"/>
      <c r="FD897" s="62"/>
      <c r="FE897" s="62"/>
      <c r="FF897" s="62"/>
      <c r="FG897" s="62"/>
      <c r="FH897" s="62"/>
      <c r="FI897" s="62"/>
      <c r="FJ897" s="62"/>
      <c r="FK897" s="62"/>
      <c r="FL897" s="76"/>
      <c r="FM897" s="76"/>
      <c r="FN897" s="76"/>
      <c r="FO897" s="76"/>
      <c r="FP897" s="76"/>
      <c r="FQ897" s="76"/>
      <c r="FR897" s="76"/>
      <c r="FS897" s="76"/>
      <c r="FT897" s="76"/>
      <c r="FU897" s="76"/>
      <c r="FV897" s="76"/>
      <c r="FW897" s="76"/>
      <c r="FX897" s="76"/>
      <c r="FY897" s="76"/>
      <c r="FZ897" s="76"/>
      <c r="GA897" s="76"/>
      <c r="GB897" s="76"/>
      <c r="GC897" s="62"/>
      <c r="GD897" s="62"/>
      <c r="GE897" s="62"/>
      <c r="GF897" s="62"/>
      <c r="GG897" s="62"/>
      <c r="GH897" s="62"/>
      <c r="GI897" s="62"/>
      <c r="GJ897" s="62"/>
      <c r="GK897" s="62"/>
      <c r="GL897" s="62"/>
      <c r="GM897" s="62"/>
      <c r="GN897" s="62"/>
      <c r="GO897" s="62"/>
      <c r="GP897" s="62"/>
      <c r="GQ897" s="62"/>
      <c r="GR897" s="62"/>
      <c r="GS897" s="62"/>
      <c r="GT897" s="62"/>
      <c r="GU897" s="62"/>
      <c r="GV897" s="62"/>
      <c r="GW897" s="62"/>
      <c r="GX897" s="62"/>
      <c r="GY897" s="62"/>
      <c r="GZ897" s="62"/>
      <c r="HA897" s="62"/>
      <c r="HB897" s="62"/>
      <c r="HC897" s="62"/>
      <c r="HD897" s="62"/>
      <c r="HE897" s="62"/>
      <c r="HF897" s="62"/>
      <c r="HG897" s="62"/>
      <c r="HH897" s="62"/>
      <c r="HI897" s="62"/>
      <c r="HJ897" s="62"/>
      <c r="HK897" s="62"/>
      <c r="HL897" s="62"/>
      <c r="HM897" s="62"/>
      <c r="HN897" s="62"/>
      <c r="HO897" s="62"/>
      <c r="HP897" s="62"/>
      <c r="HQ897" s="62"/>
      <c r="HR897" s="62"/>
    </row>
    <row r="898" spans="45:226">
      <c r="AS898" s="62"/>
      <c r="AT898" s="62"/>
      <c r="AU898" s="62"/>
      <c r="AV898" s="62"/>
      <c r="AW898" s="62"/>
      <c r="AX898" s="62"/>
      <c r="AY898" s="62"/>
      <c r="AZ898" s="62"/>
      <c r="BA898" s="62"/>
      <c r="BB898" s="62"/>
      <c r="BC898" s="62"/>
      <c r="BD898" s="62"/>
      <c r="BE898" s="62"/>
      <c r="BF898" s="62"/>
      <c r="BG898" s="62"/>
      <c r="BH898" s="62"/>
      <c r="BI898" s="62"/>
      <c r="BJ898" s="62"/>
      <c r="BK898" s="62"/>
      <c r="BL898" s="62"/>
      <c r="BM898" s="62"/>
      <c r="BN898" s="62"/>
      <c r="BO898" s="62"/>
      <c r="BP898" s="62"/>
      <c r="BQ898" s="62"/>
      <c r="BR898" s="62"/>
      <c r="BS898" s="62"/>
      <c r="BT898" s="62"/>
      <c r="BU898" s="62"/>
      <c r="BV898" s="62"/>
      <c r="BW898" s="62"/>
      <c r="BX898" s="62"/>
      <c r="BY898" s="62"/>
      <c r="BZ898" s="62"/>
      <c r="CA898" s="62"/>
      <c r="CB898" s="62"/>
      <c r="CC898" s="62"/>
      <c r="CD898" s="62"/>
      <c r="CE898" s="62"/>
      <c r="CF898" s="62"/>
      <c r="CG898" s="62"/>
      <c r="CH898" s="62"/>
      <c r="CI898" s="62"/>
      <c r="CJ898" s="62"/>
      <c r="CK898" s="62"/>
      <c r="CL898" s="62"/>
      <c r="CM898" s="62"/>
      <c r="CN898" s="62"/>
      <c r="CO898" s="62"/>
      <c r="CP898" s="62"/>
      <c r="CQ898" s="62"/>
      <c r="CR898" s="62"/>
      <c r="CS898" s="62"/>
      <c r="CT898" s="62"/>
      <c r="CU898" s="62"/>
      <c r="CV898" s="62"/>
      <c r="CW898" s="62"/>
      <c r="CX898" s="62"/>
      <c r="CY898" s="62"/>
      <c r="CZ898" s="62"/>
      <c r="DA898" s="62"/>
      <c r="DB898" s="62"/>
      <c r="DC898" s="62"/>
      <c r="DD898" s="62"/>
      <c r="DE898" s="62"/>
      <c r="DF898" s="62"/>
      <c r="DG898" s="62"/>
      <c r="DH898" s="62"/>
      <c r="DI898" s="62"/>
      <c r="DJ898" s="62"/>
      <c r="DK898" s="62"/>
      <c r="DL898" s="62"/>
      <c r="DM898" s="62"/>
      <c r="DN898" s="62"/>
      <c r="DO898" s="62"/>
      <c r="DP898" s="62"/>
      <c r="DQ898" s="62"/>
      <c r="DR898" s="62"/>
      <c r="DS898" s="62"/>
      <c r="DT898" s="62"/>
      <c r="DU898" s="62"/>
      <c r="DV898" s="62"/>
      <c r="DW898" s="62"/>
      <c r="DX898" s="62"/>
      <c r="DY898" s="62"/>
      <c r="DZ898" s="62"/>
      <c r="EA898" s="62"/>
      <c r="EB898" s="62"/>
      <c r="EC898" s="62"/>
      <c r="ED898" s="62"/>
      <c r="EE898" s="62"/>
      <c r="EF898" s="62"/>
      <c r="EG898" s="62"/>
      <c r="EH898" s="62"/>
      <c r="EI898" s="62"/>
      <c r="EJ898" s="62"/>
      <c r="EK898" s="62"/>
      <c r="EL898" s="62"/>
      <c r="EM898" s="62">
        <v>0</v>
      </c>
      <c r="EN898" s="62">
        <v>0</v>
      </c>
      <c r="EO898" s="62">
        <v>0</v>
      </c>
      <c r="EP898" s="62"/>
      <c r="EQ898" s="62"/>
      <c r="ER898" s="62"/>
      <c r="ES898" s="62"/>
      <c r="ET898" s="62"/>
      <c r="EU898" s="62"/>
      <c r="EV898" s="62"/>
      <c r="EW898" s="62"/>
      <c r="EX898" s="62"/>
      <c r="EY898" s="62"/>
      <c r="EZ898" s="62"/>
      <c r="FA898" s="62"/>
      <c r="FB898" s="62"/>
      <c r="FC898" s="62"/>
      <c r="FD898" s="62"/>
      <c r="FE898" s="62"/>
      <c r="FF898" s="62"/>
      <c r="FG898" s="62"/>
      <c r="FH898" s="62"/>
      <c r="FI898" s="62"/>
      <c r="FJ898" s="62"/>
      <c r="FK898" s="62"/>
      <c r="FL898" s="76"/>
      <c r="FM898" s="76"/>
      <c r="FN898" s="76"/>
      <c r="FO898" s="76"/>
      <c r="FP898" s="76"/>
      <c r="FQ898" s="76"/>
      <c r="FR898" s="76"/>
      <c r="FS898" s="76"/>
      <c r="FT898" s="76"/>
      <c r="FU898" s="76"/>
      <c r="FV898" s="76"/>
      <c r="FW898" s="76"/>
      <c r="FX898" s="76"/>
      <c r="FY898" s="76"/>
      <c r="FZ898" s="76"/>
      <c r="GA898" s="76"/>
      <c r="GB898" s="76"/>
      <c r="GC898" s="62"/>
      <c r="GD898" s="62"/>
      <c r="GE898" s="62"/>
      <c r="GF898" s="62"/>
      <c r="GG898" s="62"/>
      <c r="GH898" s="62"/>
      <c r="GI898" s="62"/>
      <c r="GJ898" s="62"/>
      <c r="GK898" s="62"/>
      <c r="GL898" s="62"/>
      <c r="GM898" s="62"/>
      <c r="GN898" s="62"/>
      <c r="GO898" s="62"/>
      <c r="GP898" s="62"/>
      <c r="GQ898" s="62"/>
      <c r="GR898" s="62"/>
      <c r="GS898" s="62"/>
      <c r="GT898" s="62"/>
      <c r="GU898" s="62"/>
      <c r="GV898" s="62"/>
      <c r="GW898" s="62"/>
      <c r="GX898" s="62"/>
      <c r="GY898" s="62"/>
      <c r="GZ898" s="62"/>
      <c r="HA898" s="62"/>
      <c r="HB898" s="62"/>
      <c r="HC898" s="62"/>
      <c r="HD898" s="62"/>
      <c r="HE898" s="62"/>
      <c r="HF898" s="62"/>
      <c r="HG898" s="62"/>
      <c r="HH898" s="62"/>
      <c r="HI898" s="62"/>
      <c r="HJ898" s="62"/>
      <c r="HK898" s="62"/>
      <c r="HL898" s="62"/>
      <c r="HM898" s="62"/>
      <c r="HN898" s="62"/>
      <c r="HO898" s="62"/>
      <c r="HP898" s="62"/>
      <c r="HQ898" s="62"/>
      <c r="HR898" s="62"/>
    </row>
    <row r="899" spans="45:226">
      <c r="AS899" s="62"/>
      <c r="AT899" s="62"/>
      <c r="AU899" s="62"/>
      <c r="AV899" s="62"/>
      <c r="AW899" s="62"/>
      <c r="AX899" s="62"/>
      <c r="AY899" s="62"/>
      <c r="AZ899" s="62"/>
      <c r="BA899" s="62"/>
      <c r="BB899" s="62"/>
      <c r="BC899" s="62"/>
      <c r="BD899" s="62"/>
      <c r="BE899" s="62"/>
      <c r="BF899" s="62"/>
      <c r="BG899" s="62"/>
      <c r="BH899" s="62"/>
      <c r="BI899" s="62"/>
      <c r="BJ899" s="62"/>
      <c r="BK899" s="62"/>
      <c r="BL899" s="62"/>
      <c r="BM899" s="62"/>
      <c r="BN899" s="62"/>
      <c r="BO899" s="62"/>
      <c r="BP899" s="62"/>
      <c r="BQ899" s="62"/>
      <c r="BR899" s="62"/>
      <c r="BS899" s="62"/>
      <c r="BT899" s="62"/>
      <c r="BU899" s="62"/>
      <c r="BV899" s="62"/>
      <c r="BW899" s="62"/>
      <c r="BX899" s="62"/>
      <c r="BY899" s="62"/>
      <c r="BZ899" s="62"/>
      <c r="CA899" s="62"/>
      <c r="CB899" s="62"/>
      <c r="CC899" s="62"/>
      <c r="CD899" s="62"/>
      <c r="CE899" s="62"/>
      <c r="CF899" s="62"/>
      <c r="CG899" s="62"/>
      <c r="CH899" s="62"/>
      <c r="CI899" s="62"/>
      <c r="CJ899" s="62"/>
      <c r="CK899" s="62"/>
      <c r="CL899" s="62"/>
      <c r="CM899" s="62"/>
      <c r="CN899" s="62"/>
      <c r="CO899" s="62"/>
      <c r="CP899" s="62"/>
      <c r="CQ899" s="62"/>
      <c r="CR899" s="62"/>
      <c r="CS899" s="62"/>
      <c r="CT899" s="62"/>
      <c r="CU899" s="62"/>
      <c r="CV899" s="62"/>
      <c r="CW899" s="62"/>
      <c r="CX899" s="62"/>
      <c r="CY899" s="62"/>
      <c r="CZ899" s="62"/>
      <c r="DA899" s="62"/>
      <c r="DB899" s="62"/>
      <c r="DC899" s="62"/>
      <c r="DD899" s="62"/>
      <c r="DE899" s="62"/>
      <c r="DF899" s="62"/>
      <c r="DG899" s="62"/>
      <c r="DH899" s="62"/>
      <c r="DI899" s="62"/>
      <c r="DJ899" s="62"/>
      <c r="DK899" s="62"/>
      <c r="DL899" s="62"/>
      <c r="DM899" s="62"/>
      <c r="DN899" s="62"/>
      <c r="DO899" s="62"/>
      <c r="DP899" s="62"/>
      <c r="DQ899" s="62"/>
      <c r="DR899" s="62"/>
      <c r="DS899" s="62"/>
      <c r="DT899" s="62"/>
      <c r="DU899" s="62"/>
      <c r="DV899" s="62"/>
      <c r="DW899" s="62"/>
      <c r="DX899" s="62"/>
      <c r="DY899" s="62"/>
      <c r="DZ899" s="62"/>
      <c r="EA899" s="62"/>
      <c r="EB899" s="62"/>
      <c r="EC899" s="62"/>
      <c r="ED899" s="62"/>
      <c r="EE899" s="62"/>
      <c r="EF899" s="62"/>
      <c r="EG899" s="62"/>
      <c r="EH899" s="62"/>
      <c r="EI899" s="62"/>
      <c r="EJ899" s="62"/>
      <c r="EK899" s="62"/>
      <c r="EL899" s="62"/>
      <c r="EM899" s="62">
        <v>0</v>
      </c>
      <c r="EN899" s="62">
        <v>0</v>
      </c>
      <c r="EO899" s="62">
        <v>0</v>
      </c>
      <c r="EP899" s="62"/>
      <c r="EQ899" s="62"/>
      <c r="ER899" s="62"/>
      <c r="ES899" s="62"/>
      <c r="ET899" s="62"/>
      <c r="EU899" s="62"/>
      <c r="EV899" s="62"/>
      <c r="EW899" s="62"/>
      <c r="EX899" s="62"/>
      <c r="EY899" s="62"/>
      <c r="EZ899" s="62"/>
      <c r="FA899" s="62"/>
      <c r="FB899" s="62"/>
      <c r="FC899" s="62"/>
      <c r="FD899" s="62"/>
      <c r="FE899" s="62"/>
      <c r="FF899" s="62"/>
      <c r="FG899" s="62"/>
      <c r="FH899" s="62"/>
      <c r="FI899" s="62"/>
      <c r="FJ899" s="62"/>
      <c r="FK899" s="62"/>
      <c r="FL899" s="76"/>
      <c r="FM899" s="76"/>
      <c r="FN899" s="76"/>
      <c r="FO899" s="76"/>
      <c r="FP899" s="76"/>
      <c r="FQ899" s="76"/>
      <c r="FR899" s="76"/>
      <c r="FS899" s="76"/>
      <c r="FT899" s="76"/>
      <c r="FU899" s="76"/>
      <c r="FV899" s="76"/>
      <c r="FW899" s="76"/>
      <c r="FX899" s="76"/>
      <c r="FY899" s="76"/>
      <c r="FZ899" s="76"/>
      <c r="GA899" s="76"/>
      <c r="GB899" s="76"/>
      <c r="GC899" s="62"/>
      <c r="GD899" s="62"/>
      <c r="GE899" s="62"/>
      <c r="GF899" s="62"/>
      <c r="GG899" s="62"/>
      <c r="GH899" s="62"/>
      <c r="GI899" s="62"/>
      <c r="GJ899" s="62"/>
      <c r="GK899" s="62"/>
      <c r="GL899" s="62"/>
      <c r="GM899" s="62"/>
      <c r="GN899" s="62"/>
      <c r="GO899" s="62"/>
      <c r="GP899" s="62"/>
      <c r="GQ899" s="62"/>
      <c r="GR899" s="62"/>
      <c r="GS899" s="62"/>
      <c r="GT899" s="62"/>
      <c r="GU899" s="62"/>
      <c r="GV899" s="62"/>
      <c r="GW899" s="62"/>
      <c r="GX899" s="62"/>
      <c r="GY899" s="62"/>
      <c r="GZ899" s="62"/>
      <c r="HA899" s="62"/>
      <c r="HB899" s="62"/>
      <c r="HC899" s="62"/>
      <c r="HD899" s="62"/>
      <c r="HE899" s="62"/>
      <c r="HF899" s="62"/>
      <c r="HG899" s="62"/>
      <c r="HH899" s="62"/>
      <c r="HI899" s="62"/>
      <c r="HJ899" s="62"/>
      <c r="HK899" s="62"/>
      <c r="HL899" s="62"/>
      <c r="HM899" s="62"/>
      <c r="HN899" s="62"/>
      <c r="HO899" s="62"/>
      <c r="HP899" s="62"/>
      <c r="HQ899" s="62"/>
      <c r="HR899" s="62"/>
    </row>
    <row r="900" spans="45:226">
      <c r="AS900" s="62"/>
      <c r="AT900" s="62"/>
      <c r="AU900" s="62"/>
      <c r="AV900" s="62"/>
      <c r="AW900" s="62"/>
      <c r="AX900" s="62"/>
      <c r="AY900" s="62"/>
      <c r="AZ900" s="62"/>
      <c r="BA900" s="62"/>
      <c r="BB900" s="62"/>
      <c r="BC900" s="62"/>
      <c r="BD900" s="62"/>
      <c r="BE900" s="62"/>
      <c r="BF900" s="62"/>
      <c r="BG900" s="62"/>
      <c r="BH900" s="62"/>
      <c r="BI900" s="62"/>
      <c r="BJ900" s="62"/>
      <c r="BK900" s="62"/>
      <c r="BL900" s="62"/>
      <c r="BM900" s="62"/>
      <c r="BN900" s="62"/>
      <c r="BO900" s="62"/>
      <c r="BP900" s="62"/>
      <c r="BQ900" s="62"/>
      <c r="BR900" s="62"/>
      <c r="BS900" s="62"/>
      <c r="BT900" s="62"/>
      <c r="BU900" s="62"/>
      <c r="BV900" s="62"/>
      <c r="BW900" s="62"/>
      <c r="BX900" s="62"/>
      <c r="BY900" s="62"/>
      <c r="BZ900" s="62"/>
      <c r="CA900" s="62"/>
      <c r="CB900" s="62"/>
      <c r="CC900" s="62"/>
      <c r="CD900" s="62"/>
      <c r="CE900" s="62"/>
      <c r="CF900" s="62"/>
      <c r="CG900" s="62"/>
      <c r="CH900" s="62"/>
      <c r="CI900" s="62"/>
      <c r="CJ900" s="62"/>
      <c r="CK900" s="62"/>
      <c r="CL900" s="62"/>
      <c r="CM900" s="62"/>
      <c r="CN900" s="62"/>
      <c r="CO900" s="62"/>
      <c r="CP900" s="62"/>
      <c r="CQ900" s="62"/>
      <c r="CR900" s="62"/>
      <c r="CS900" s="62"/>
      <c r="CT900" s="62"/>
      <c r="CU900" s="62"/>
      <c r="CV900" s="62"/>
      <c r="CW900" s="62"/>
      <c r="CX900" s="62"/>
      <c r="CY900" s="62"/>
      <c r="CZ900" s="62"/>
      <c r="DA900" s="62"/>
      <c r="DB900" s="62"/>
      <c r="DC900" s="62"/>
      <c r="DD900" s="62"/>
      <c r="DE900" s="62"/>
      <c r="DF900" s="62"/>
      <c r="DG900" s="62"/>
      <c r="DH900" s="62"/>
      <c r="DI900" s="62"/>
      <c r="DJ900" s="62"/>
      <c r="DK900" s="62"/>
      <c r="DL900" s="62"/>
      <c r="DM900" s="62"/>
      <c r="DN900" s="62"/>
      <c r="DO900" s="62"/>
      <c r="DP900" s="62"/>
      <c r="DQ900" s="62"/>
      <c r="DR900" s="62"/>
      <c r="DS900" s="62"/>
      <c r="DT900" s="62"/>
      <c r="DU900" s="62"/>
      <c r="DV900" s="62"/>
      <c r="DW900" s="62"/>
      <c r="DX900" s="62"/>
      <c r="DY900" s="62"/>
      <c r="DZ900" s="62"/>
      <c r="EA900" s="62"/>
      <c r="EB900" s="62"/>
      <c r="EC900" s="62"/>
      <c r="ED900" s="62"/>
      <c r="EE900" s="62"/>
      <c r="EF900" s="62"/>
      <c r="EG900" s="62"/>
      <c r="EH900" s="62"/>
      <c r="EI900" s="62"/>
      <c r="EJ900" s="62"/>
      <c r="EK900" s="62"/>
      <c r="EL900" s="62"/>
      <c r="EM900" s="62">
        <v>0</v>
      </c>
      <c r="EN900" s="62">
        <v>0</v>
      </c>
      <c r="EO900" s="62">
        <v>0</v>
      </c>
      <c r="EP900" s="62"/>
      <c r="EQ900" s="62"/>
      <c r="ER900" s="62"/>
      <c r="ES900" s="62"/>
      <c r="ET900" s="62"/>
      <c r="EU900" s="62"/>
      <c r="EV900" s="62"/>
      <c r="EW900" s="62"/>
      <c r="EX900" s="62"/>
      <c r="EY900" s="62"/>
      <c r="EZ900" s="62"/>
      <c r="FA900" s="62"/>
      <c r="FB900" s="62"/>
      <c r="FC900" s="62"/>
      <c r="FD900" s="62"/>
      <c r="FE900" s="62"/>
      <c r="FF900" s="62"/>
      <c r="FG900" s="62"/>
      <c r="FH900" s="62"/>
      <c r="FI900" s="62"/>
      <c r="FJ900" s="62"/>
      <c r="FK900" s="62"/>
      <c r="FL900" s="76"/>
      <c r="FM900" s="76"/>
      <c r="FN900" s="76"/>
      <c r="FO900" s="76"/>
      <c r="FP900" s="76"/>
      <c r="FQ900" s="76"/>
      <c r="FR900" s="76"/>
      <c r="FS900" s="76"/>
      <c r="FT900" s="76"/>
      <c r="FU900" s="76"/>
      <c r="FV900" s="76"/>
      <c r="FW900" s="76"/>
      <c r="FX900" s="76"/>
      <c r="FY900" s="76"/>
      <c r="FZ900" s="76"/>
      <c r="GA900" s="76"/>
      <c r="GB900" s="76"/>
      <c r="GC900" s="62"/>
      <c r="GD900" s="62"/>
      <c r="GE900" s="62"/>
      <c r="GF900" s="62"/>
      <c r="GG900" s="62"/>
      <c r="GH900" s="62"/>
      <c r="GI900" s="62"/>
      <c r="GJ900" s="62"/>
      <c r="GK900" s="62"/>
      <c r="GL900" s="62"/>
      <c r="GM900" s="62"/>
      <c r="GN900" s="62"/>
      <c r="GO900" s="62"/>
      <c r="GP900" s="62"/>
      <c r="GQ900" s="62"/>
      <c r="GR900" s="62"/>
      <c r="GS900" s="62"/>
      <c r="GT900" s="62"/>
      <c r="GU900" s="62"/>
      <c r="GV900" s="62"/>
      <c r="GW900" s="62"/>
      <c r="GX900" s="62"/>
      <c r="GY900" s="62"/>
      <c r="GZ900" s="62"/>
      <c r="HA900" s="62"/>
      <c r="HB900" s="62"/>
      <c r="HC900" s="62"/>
      <c r="HD900" s="62"/>
      <c r="HE900" s="62"/>
      <c r="HF900" s="62"/>
      <c r="HG900" s="62"/>
      <c r="HH900" s="62"/>
      <c r="HI900" s="62"/>
      <c r="HJ900" s="62"/>
      <c r="HK900" s="62"/>
      <c r="HL900" s="62"/>
      <c r="HM900" s="62"/>
      <c r="HN900" s="62"/>
      <c r="HO900" s="62"/>
      <c r="HP900" s="62"/>
      <c r="HQ900" s="62"/>
      <c r="HR900" s="62"/>
    </row>
    <row r="901" spans="45:226">
      <c r="AS901" s="62"/>
      <c r="AT901" s="62"/>
      <c r="AU901" s="62"/>
      <c r="AV901" s="62"/>
      <c r="AW901" s="62"/>
      <c r="AX901" s="62"/>
      <c r="AY901" s="62"/>
      <c r="AZ901" s="62"/>
      <c r="BA901" s="62"/>
      <c r="BB901" s="62"/>
      <c r="BC901" s="62"/>
      <c r="BD901" s="62"/>
      <c r="BE901" s="62"/>
      <c r="BF901" s="62"/>
      <c r="BG901" s="62"/>
      <c r="BH901" s="62"/>
      <c r="BI901" s="62"/>
      <c r="BJ901" s="62"/>
      <c r="BK901" s="62"/>
      <c r="BL901" s="62"/>
      <c r="BM901" s="62"/>
      <c r="BN901" s="62"/>
      <c r="BO901" s="62"/>
      <c r="BP901" s="62"/>
      <c r="BQ901" s="62"/>
      <c r="BR901" s="62"/>
      <c r="BS901" s="62"/>
      <c r="BT901" s="62"/>
      <c r="BU901" s="62"/>
      <c r="BV901" s="62"/>
      <c r="BW901" s="62"/>
      <c r="BX901" s="62"/>
      <c r="BY901" s="62"/>
      <c r="BZ901" s="62"/>
      <c r="CA901" s="62"/>
      <c r="CB901" s="62"/>
      <c r="CC901" s="62"/>
      <c r="CD901" s="62"/>
      <c r="CE901" s="62"/>
      <c r="CF901" s="62"/>
      <c r="CG901" s="62"/>
      <c r="CH901" s="62"/>
      <c r="CI901" s="62"/>
      <c r="CJ901" s="62"/>
      <c r="CK901" s="62"/>
      <c r="CL901" s="62"/>
      <c r="CM901" s="62"/>
      <c r="CN901" s="62"/>
      <c r="CO901" s="62"/>
      <c r="CP901" s="62"/>
      <c r="CQ901" s="62"/>
      <c r="CR901" s="62"/>
      <c r="CS901" s="62"/>
      <c r="CT901" s="62"/>
      <c r="CU901" s="62"/>
      <c r="CV901" s="62"/>
      <c r="CW901" s="62"/>
      <c r="CX901" s="62"/>
      <c r="CY901" s="62"/>
      <c r="CZ901" s="62"/>
      <c r="DA901" s="62"/>
      <c r="DB901" s="62"/>
      <c r="DC901" s="62"/>
      <c r="DD901" s="62"/>
      <c r="DE901" s="62"/>
      <c r="DF901" s="62"/>
      <c r="DG901" s="62"/>
      <c r="DH901" s="62"/>
      <c r="DI901" s="62"/>
      <c r="DJ901" s="62"/>
      <c r="DK901" s="62"/>
      <c r="DL901" s="62"/>
      <c r="DM901" s="62"/>
      <c r="DN901" s="62"/>
      <c r="DO901" s="62"/>
      <c r="DP901" s="62"/>
      <c r="DQ901" s="62"/>
      <c r="DR901" s="62"/>
      <c r="DS901" s="62"/>
      <c r="DT901" s="62"/>
      <c r="DU901" s="62"/>
      <c r="DV901" s="62"/>
      <c r="DW901" s="62"/>
      <c r="DX901" s="62"/>
      <c r="DY901" s="62"/>
      <c r="DZ901" s="62"/>
      <c r="EA901" s="62"/>
      <c r="EB901" s="62"/>
      <c r="EC901" s="62"/>
      <c r="ED901" s="62"/>
      <c r="EE901" s="62"/>
      <c r="EF901" s="62"/>
      <c r="EG901" s="62"/>
      <c r="EH901" s="62"/>
      <c r="EI901" s="62"/>
      <c r="EJ901" s="62"/>
      <c r="EK901" s="62"/>
      <c r="EL901" s="62"/>
      <c r="EM901" s="62">
        <v>0</v>
      </c>
      <c r="EN901" s="62">
        <v>0</v>
      </c>
      <c r="EO901" s="62">
        <v>0</v>
      </c>
      <c r="EP901" s="62"/>
      <c r="EQ901" s="62"/>
      <c r="ER901" s="62"/>
      <c r="ES901" s="62"/>
      <c r="ET901" s="62"/>
      <c r="EU901" s="62"/>
      <c r="EV901" s="62"/>
      <c r="EW901" s="62"/>
      <c r="EX901" s="62"/>
      <c r="EY901" s="62"/>
      <c r="EZ901" s="62"/>
      <c r="FA901" s="62"/>
      <c r="FB901" s="62"/>
      <c r="FC901" s="62"/>
      <c r="FD901" s="62"/>
      <c r="FE901" s="62"/>
      <c r="FF901" s="62"/>
      <c r="FG901" s="62"/>
      <c r="FH901" s="62"/>
      <c r="FI901" s="62"/>
      <c r="FJ901" s="62"/>
      <c r="FK901" s="62"/>
      <c r="FL901" s="76"/>
      <c r="FM901" s="76"/>
      <c r="FN901" s="76"/>
      <c r="FO901" s="76"/>
      <c r="FP901" s="76"/>
      <c r="FQ901" s="76"/>
      <c r="FR901" s="76"/>
      <c r="FS901" s="76"/>
      <c r="FT901" s="76"/>
      <c r="FU901" s="76"/>
      <c r="FV901" s="76"/>
      <c r="FW901" s="76"/>
      <c r="FX901" s="76"/>
      <c r="FY901" s="76"/>
      <c r="FZ901" s="76"/>
      <c r="GA901" s="76"/>
      <c r="GB901" s="76"/>
      <c r="GC901" s="62"/>
      <c r="GD901" s="62"/>
      <c r="GE901" s="62"/>
      <c r="GF901" s="62"/>
      <c r="GG901" s="62"/>
      <c r="GH901" s="62"/>
      <c r="GI901" s="62"/>
      <c r="GJ901" s="62"/>
      <c r="GK901" s="62"/>
      <c r="GL901" s="62"/>
      <c r="GM901" s="62"/>
      <c r="GN901" s="62"/>
      <c r="GO901" s="62"/>
      <c r="GP901" s="62"/>
      <c r="GQ901" s="62"/>
      <c r="GR901" s="62"/>
      <c r="GS901" s="62"/>
      <c r="GT901" s="62"/>
      <c r="GU901" s="62"/>
      <c r="GV901" s="62"/>
      <c r="GW901" s="62"/>
      <c r="GX901" s="62"/>
      <c r="GY901" s="62"/>
      <c r="GZ901" s="62"/>
      <c r="HA901" s="62"/>
      <c r="HB901" s="62"/>
      <c r="HC901" s="62"/>
      <c r="HD901" s="62"/>
      <c r="HE901" s="62"/>
      <c r="HF901" s="62"/>
      <c r="HG901" s="62"/>
      <c r="HH901" s="62"/>
      <c r="HI901" s="62"/>
      <c r="HJ901" s="62"/>
      <c r="HK901" s="62"/>
      <c r="HL901" s="62"/>
      <c r="HM901" s="62"/>
      <c r="HN901" s="62"/>
      <c r="HO901" s="62"/>
      <c r="HP901" s="62"/>
      <c r="HQ901" s="62"/>
      <c r="HR901" s="62"/>
    </row>
    <row r="902" spans="45:226">
      <c r="AS902" s="62"/>
      <c r="AT902" s="62"/>
      <c r="AU902" s="62"/>
      <c r="AV902" s="62"/>
      <c r="AW902" s="62"/>
      <c r="AX902" s="62"/>
      <c r="AY902" s="62"/>
      <c r="AZ902" s="62"/>
      <c r="BA902" s="62"/>
      <c r="BB902" s="62"/>
      <c r="BC902" s="62"/>
      <c r="BD902" s="62"/>
      <c r="BE902" s="62"/>
      <c r="BF902" s="62"/>
      <c r="BG902" s="62"/>
      <c r="BH902" s="62"/>
      <c r="BI902" s="62"/>
      <c r="BJ902" s="62"/>
      <c r="BK902" s="62"/>
      <c r="BL902" s="62"/>
      <c r="BM902" s="62"/>
      <c r="BN902" s="62"/>
      <c r="BO902" s="62"/>
      <c r="BP902" s="62"/>
      <c r="BQ902" s="62"/>
      <c r="BR902" s="62"/>
      <c r="BS902" s="62"/>
      <c r="BT902" s="62"/>
      <c r="BU902" s="62"/>
      <c r="BV902" s="62"/>
      <c r="BW902" s="62"/>
      <c r="BX902" s="62"/>
      <c r="BY902" s="62"/>
      <c r="BZ902" s="62"/>
      <c r="CA902" s="62"/>
      <c r="CB902" s="62"/>
      <c r="CC902" s="62"/>
      <c r="CD902" s="62"/>
      <c r="CE902" s="62"/>
      <c r="CF902" s="62"/>
      <c r="CG902" s="62"/>
      <c r="CH902" s="62"/>
      <c r="CI902" s="62"/>
      <c r="CJ902" s="62"/>
      <c r="CK902" s="62"/>
      <c r="CL902" s="62"/>
      <c r="CM902" s="62"/>
      <c r="CN902" s="62"/>
      <c r="CO902" s="62"/>
      <c r="CP902" s="62"/>
      <c r="CQ902" s="62"/>
      <c r="CR902" s="62"/>
      <c r="CS902" s="62"/>
      <c r="CT902" s="62"/>
      <c r="CU902" s="62"/>
      <c r="CV902" s="62"/>
      <c r="CW902" s="62"/>
      <c r="CX902" s="62"/>
      <c r="CY902" s="62"/>
      <c r="CZ902" s="62"/>
      <c r="DA902" s="62"/>
      <c r="DB902" s="62"/>
      <c r="DC902" s="62"/>
      <c r="DD902" s="62"/>
      <c r="DE902" s="62"/>
      <c r="DF902" s="62"/>
      <c r="DG902" s="62"/>
      <c r="DH902" s="62"/>
      <c r="DI902" s="62"/>
      <c r="DJ902" s="62"/>
      <c r="DK902" s="62"/>
      <c r="DL902" s="62"/>
      <c r="DM902" s="62"/>
      <c r="DN902" s="62"/>
      <c r="DO902" s="62"/>
      <c r="DP902" s="62"/>
      <c r="DQ902" s="62"/>
      <c r="DR902" s="62"/>
      <c r="DS902" s="62"/>
      <c r="DT902" s="62"/>
      <c r="DU902" s="62"/>
      <c r="DV902" s="62"/>
      <c r="DW902" s="62"/>
      <c r="DX902" s="62"/>
      <c r="DY902" s="62"/>
      <c r="DZ902" s="62"/>
      <c r="EA902" s="62"/>
      <c r="EB902" s="62"/>
      <c r="EC902" s="62"/>
      <c r="ED902" s="62"/>
      <c r="EE902" s="62"/>
      <c r="EF902" s="62"/>
      <c r="EG902" s="62"/>
      <c r="EH902" s="62"/>
      <c r="EI902" s="62"/>
      <c r="EJ902" s="62"/>
      <c r="EK902" s="62"/>
      <c r="EL902" s="62"/>
      <c r="EM902" s="62">
        <v>0</v>
      </c>
      <c r="EN902" s="62">
        <v>0</v>
      </c>
      <c r="EO902" s="62">
        <v>0</v>
      </c>
      <c r="EP902" s="62"/>
      <c r="EQ902" s="62"/>
      <c r="ER902" s="62"/>
      <c r="ES902" s="62"/>
      <c r="ET902" s="62"/>
      <c r="EU902" s="62"/>
      <c r="EV902" s="62"/>
      <c r="EW902" s="62"/>
      <c r="EX902" s="62"/>
      <c r="EY902" s="62"/>
      <c r="EZ902" s="62"/>
      <c r="FA902" s="62"/>
      <c r="FB902" s="62"/>
      <c r="FC902" s="62"/>
      <c r="FD902" s="62"/>
      <c r="FE902" s="62"/>
      <c r="FF902" s="62"/>
      <c r="FG902" s="62"/>
      <c r="FH902" s="62"/>
      <c r="FI902" s="62"/>
      <c r="FJ902" s="62"/>
      <c r="FK902" s="62"/>
      <c r="FL902" s="76"/>
      <c r="FM902" s="76"/>
      <c r="FN902" s="76"/>
      <c r="FO902" s="76"/>
      <c r="FP902" s="76"/>
      <c r="FQ902" s="76"/>
      <c r="FR902" s="76"/>
      <c r="FS902" s="76"/>
      <c r="FT902" s="76"/>
      <c r="FU902" s="76"/>
      <c r="FV902" s="76"/>
      <c r="FW902" s="76"/>
      <c r="FX902" s="76"/>
      <c r="FY902" s="76"/>
      <c r="FZ902" s="76"/>
      <c r="GA902" s="76"/>
      <c r="GB902" s="76"/>
      <c r="GC902" s="62"/>
      <c r="GD902" s="62"/>
      <c r="GE902" s="62"/>
      <c r="GF902" s="62"/>
      <c r="GG902" s="62"/>
      <c r="GH902" s="62"/>
      <c r="GI902" s="62"/>
      <c r="GJ902" s="62"/>
      <c r="GK902" s="62"/>
      <c r="GL902" s="62"/>
      <c r="GM902" s="62"/>
      <c r="GN902" s="62"/>
      <c r="GO902" s="62"/>
      <c r="GP902" s="62"/>
      <c r="GQ902" s="62"/>
      <c r="GR902" s="62"/>
      <c r="GS902" s="62"/>
      <c r="GT902" s="62"/>
      <c r="GU902" s="62"/>
      <c r="GV902" s="62"/>
      <c r="GW902" s="62"/>
      <c r="GX902" s="62"/>
      <c r="GY902" s="62"/>
      <c r="GZ902" s="62"/>
      <c r="HA902" s="62"/>
      <c r="HB902" s="62"/>
      <c r="HC902" s="62"/>
      <c r="HD902" s="62"/>
      <c r="HE902" s="62"/>
      <c r="HF902" s="62"/>
      <c r="HG902" s="62"/>
      <c r="HH902" s="62"/>
      <c r="HI902" s="62"/>
      <c r="HJ902" s="62"/>
      <c r="HK902" s="62"/>
      <c r="HL902" s="62"/>
      <c r="HM902" s="62"/>
      <c r="HN902" s="62"/>
      <c r="HO902" s="62"/>
      <c r="HP902" s="62"/>
      <c r="HQ902" s="62"/>
      <c r="HR902" s="62"/>
    </row>
    <row r="903" spans="45:226">
      <c r="AS903" s="62"/>
      <c r="AT903" s="62"/>
      <c r="AU903" s="62"/>
      <c r="AV903" s="62"/>
      <c r="AW903" s="62"/>
      <c r="AX903" s="62"/>
      <c r="AY903" s="62"/>
      <c r="AZ903" s="62"/>
      <c r="BA903" s="62"/>
      <c r="BB903" s="62"/>
      <c r="BC903" s="62"/>
      <c r="BD903" s="62"/>
      <c r="BE903" s="62"/>
      <c r="BF903" s="62"/>
      <c r="BG903" s="62"/>
      <c r="BH903" s="62"/>
      <c r="BI903" s="62"/>
      <c r="BJ903" s="62"/>
      <c r="BK903" s="62"/>
      <c r="BL903" s="62"/>
      <c r="BM903" s="62"/>
      <c r="BN903" s="62"/>
      <c r="BO903" s="62"/>
      <c r="BP903" s="62"/>
      <c r="BQ903" s="62"/>
      <c r="BR903" s="62"/>
      <c r="BS903" s="62"/>
      <c r="BT903" s="62"/>
      <c r="BU903" s="62"/>
      <c r="BV903" s="62"/>
      <c r="BW903" s="62"/>
      <c r="BX903" s="62"/>
      <c r="BY903" s="62"/>
      <c r="BZ903" s="62"/>
      <c r="CA903" s="62"/>
      <c r="CB903" s="62"/>
      <c r="CC903" s="62"/>
      <c r="CD903" s="62"/>
      <c r="CE903" s="62"/>
      <c r="CF903" s="62"/>
      <c r="CG903" s="62"/>
      <c r="CH903" s="62"/>
      <c r="CI903" s="62"/>
      <c r="CJ903" s="62"/>
      <c r="CK903" s="62"/>
      <c r="CL903" s="62"/>
      <c r="CM903" s="62"/>
      <c r="CN903" s="62"/>
      <c r="CO903" s="62"/>
      <c r="CP903" s="62"/>
      <c r="CQ903" s="62"/>
      <c r="CR903" s="62"/>
      <c r="CS903" s="62"/>
      <c r="CT903" s="62"/>
      <c r="CU903" s="62"/>
      <c r="CV903" s="62"/>
      <c r="CW903" s="62"/>
      <c r="CX903" s="62"/>
      <c r="CY903" s="62"/>
      <c r="CZ903" s="62"/>
      <c r="DA903" s="62"/>
      <c r="DB903" s="62"/>
      <c r="DC903" s="62"/>
      <c r="DD903" s="62"/>
      <c r="DE903" s="62"/>
      <c r="DF903" s="62"/>
      <c r="DG903" s="62"/>
      <c r="DH903" s="62"/>
      <c r="DI903" s="62"/>
      <c r="DJ903" s="62"/>
      <c r="DK903" s="62"/>
      <c r="DL903" s="62"/>
      <c r="DM903" s="62"/>
      <c r="DN903" s="62"/>
      <c r="DO903" s="62"/>
      <c r="DP903" s="62"/>
      <c r="DQ903" s="62"/>
      <c r="DR903" s="62"/>
      <c r="DS903" s="62"/>
      <c r="DT903" s="62"/>
      <c r="DU903" s="62"/>
      <c r="DV903" s="62"/>
      <c r="DW903" s="62"/>
      <c r="DX903" s="62"/>
      <c r="DY903" s="62"/>
      <c r="DZ903" s="62"/>
      <c r="EA903" s="62"/>
      <c r="EB903" s="62"/>
      <c r="EC903" s="62"/>
      <c r="ED903" s="62"/>
      <c r="EE903" s="62"/>
      <c r="EF903" s="62"/>
      <c r="EG903" s="62"/>
      <c r="EH903" s="62"/>
      <c r="EI903" s="62"/>
      <c r="EJ903" s="62"/>
      <c r="EK903" s="62"/>
      <c r="EL903" s="62"/>
      <c r="EM903" s="62">
        <v>0</v>
      </c>
      <c r="EN903" s="62">
        <v>0</v>
      </c>
      <c r="EO903" s="62">
        <v>0</v>
      </c>
      <c r="EP903" s="62"/>
      <c r="EQ903" s="62"/>
      <c r="ER903" s="62"/>
      <c r="ES903" s="62"/>
      <c r="ET903" s="62"/>
      <c r="EU903" s="62"/>
      <c r="EV903" s="62"/>
      <c r="EW903" s="62"/>
      <c r="EX903" s="62"/>
      <c r="EY903" s="62"/>
      <c r="EZ903" s="62"/>
      <c r="FA903" s="62"/>
      <c r="FB903" s="62"/>
      <c r="FC903" s="62"/>
      <c r="FD903" s="62"/>
      <c r="FE903" s="62"/>
      <c r="FF903" s="62"/>
      <c r="FG903" s="62"/>
      <c r="FH903" s="62"/>
      <c r="FI903" s="62"/>
      <c r="FJ903" s="62"/>
      <c r="FK903" s="62"/>
      <c r="FL903" s="76"/>
      <c r="FM903" s="76"/>
      <c r="FN903" s="76"/>
      <c r="FO903" s="76"/>
      <c r="FP903" s="76"/>
      <c r="FQ903" s="76"/>
      <c r="FR903" s="76"/>
      <c r="FS903" s="76"/>
      <c r="FT903" s="76"/>
      <c r="FU903" s="76"/>
      <c r="FV903" s="76"/>
      <c r="FW903" s="76"/>
      <c r="FX903" s="76"/>
      <c r="FY903" s="76"/>
      <c r="FZ903" s="76"/>
      <c r="GA903" s="76"/>
      <c r="GB903" s="76"/>
      <c r="GC903" s="62"/>
      <c r="GD903" s="62"/>
      <c r="GE903" s="62"/>
      <c r="GF903" s="62"/>
      <c r="GG903" s="62"/>
      <c r="GH903" s="62"/>
      <c r="GI903" s="62"/>
      <c r="GJ903" s="62"/>
      <c r="GK903" s="62"/>
      <c r="GL903" s="62"/>
      <c r="GM903" s="62"/>
      <c r="GN903" s="62"/>
      <c r="GO903" s="62"/>
      <c r="GP903" s="62"/>
      <c r="GQ903" s="62"/>
      <c r="GR903" s="62"/>
      <c r="GS903" s="62"/>
      <c r="GT903" s="62"/>
      <c r="GU903" s="62"/>
      <c r="GV903" s="62"/>
      <c r="GW903" s="62"/>
      <c r="GX903" s="62"/>
      <c r="GY903" s="62"/>
      <c r="GZ903" s="62"/>
      <c r="HA903" s="62"/>
      <c r="HB903" s="62"/>
      <c r="HC903" s="62"/>
      <c r="HD903" s="62"/>
      <c r="HE903" s="62"/>
      <c r="HF903" s="62"/>
      <c r="HG903" s="62"/>
      <c r="HH903" s="62"/>
      <c r="HI903" s="62"/>
      <c r="HJ903" s="62"/>
      <c r="HK903" s="62"/>
      <c r="HL903" s="62"/>
      <c r="HM903" s="62"/>
      <c r="HN903" s="62"/>
      <c r="HO903" s="62"/>
      <c r="HP903" s="62"/>
      <c r="HQ903" s="62"/>
      <c r="HR903" s="62"/>
    </row>
    <row r="904" spans="45:226">
      <c r="AS904" s="62"/>
      <c r="AT904" s="62"/>
      <c r="AU904" s="62"/>
      <c r="AV904" s="62"/>
      <c r="AW904" s="62"/>
      <c r="AX904" s="62"/>
      <c r="AY904" s="62"/>
      <c r="AZ904" s="62"/>
      <c r="BA904" s="62"/>
      <c r="BB904" s="62"/>
      <c r="BC904" s="62"/>
      <c r="BD904" s="62"/>
      <c r="BE904" s="62"/>
      <c r="BF904" s="62"/>
      <c r="BG904" s="62"/>
      <c r="BH904" s="62"/>
      <c r="BI904" s="62"/>
      <c r="BJ904" s="62"/>
      <c r="BK904" s="62"/>
      <c r="BL904" s="62"/>
      <c r="BM904" s="62"/>
      <c r="BN904" s="62"/>
      <c r="BO904" s="62"/>
      <c r="BP904" s="62"/>
      <c r="BQ904" s="62"/>
      <c r="BR904" s="62"/>
      <c r="BS904" s="62"/>
      <c r="BT904" s="62"/>
      <c r="BU904" s="62"/>
      <c r="BV904" s="62"/>
      <c r="BW904" s="62"/>
      <c r="BX904" s="62"/>
      <c r="BY904" s="62"/>
      <c r="BZ904" s="62"/>
      <c r="CA904" s="62"/>
      <c r="CB904" s="62"/>
      <c r="CC904" s="62"/>
      <c r="CD904" s="62"/>
      <c r="CE904" s="62"/>
      <c r="CF904" s="62"/>
      <c r="CG904" s="62"/>
      <c r="CH904" s="62"/>
      <c r="CI904" s="62"/>
      <c r="CJ904" s="62"/>
      <c r="CK904" s="62"/>
      <c r="CL904" s="62"/>
      <c r="CM904" s="62"/>
      <c r="CN904" s="62"/>
      <c r="CO904" s="62"/>
      <c r="CP904" s="62"/>
      <c r="CQ904" s="62"/>
      <c r="CR904" s="62"/>
      <c r="CS904" s="62"/>
      <c r="CT904" s="62"/>
      <c r="CU904" s="62"/>
      <c r="CV904" s="62"/>
      <c r="CW904" s="62"/>
      <c r="CX904" s="62"/>
      <c r="CY904" s="62"/>
      <c r="CZ904" s="62"/>
      <c r="DA904" s="62"/>
      <c r="DB904" s="62"/>
      <c r="DC904" s="62"/>
      <c r="DD904" s="62"/>
      <c r="DE904" s="62"/>
      <c r="DF904" s="62"/>
      <c r="DG904" s="62"/>
      <c r="DH904" s="62"/>
      <c r="DI904" s="62"/>
      <c r="DJ904" s="62"/>
      <c r="DK904" s="62"/>
      <c r="DL904" s="62"/>
      <c r="DM904" s="62"/>
      <c r="DN904" s="62"/>
      <c r="DO904" s="62"/>
      <c r="DP904" s="62"/>
      <c r="DQ904" s="62"/>
      <c r="DR904" s="62"/>
      <c r="DS904" s="62"/>
      <c r="DT904" s="62"/>
      <c r="DU904" s="62"/>
      <c r="DV904" s="62"/>
      <c r="DW904" s="62"/>
      <c r="DX904" s="62"/>
      <c r="DY904" s="62"/>
      <c r="DZ904" s="62"/>
      <c r="EA904" s="62"/>
      <c r="EB904" s="62"/>
      <c r="EC904" s="62"/>
      <c r="ED904" s="62"/>
      <c r="EE904" s="62"/>
      <c r="EF904" s="62"/>
      <c r="EG904" s="62"/>
      <c r="EH904" s="62"/>
      <c r="EI904" s="62"/>
      <c r="EJ904" s="62"/>
      <c r="EK904" s="62"/>
      <c r="EL904" s="62"/>
      <c r="EM904" s="62">
        <v>0</v>
      </c>
      <c r="EN904" s="62">
        <v>0</v>
      </c>
      <c r="EO904" s="62">
        <v>0</v>
      </c>
      <c r="EP904" s="62"/>
      <c r="EQ904" s="62"/>
      <c r="ER904" s="62"/>
      <c r="ES904" s="62"/>
      <c r="ET904" s="62"/>
      <c r="EU904" s="62"/>
      <c r="EV904" s="62"/>
      <c r="EW904" s="62"/>
      <c r="EX904" s="62"/>
      <c r="EY904" s="62"/>
      <c r="EZ904" s="62"/>
      <c r="FA904" s="62"/>
      <c r="FB904" s="62"/>
      <c r="FC904" s="62"/>
      <c r="FD904" s="62"/>
      <c r="FE904" s="62"/>
      <c r="FF904" s="62"/>
      <c r="FG904" s="62"/>
      <c r="FH904" s="62"/>
      <c r="FI904" s="62"/>
      <c r="FJ904" s="62"/>
      <c r="FK904" s="62"/>
      <c r="FL904" s="76"/>
      <c r="FM904" s="76"/>
      <c r="FN904" s="76"/>
      <c r="FO904" s="76"/>
      <c r="FP904" s="76"/>
      <c r="FQ904" s="76"/>
      <c r="FR904" s="76"/>
      <c r="FS904" s="76"/>
      <c r="FT904" s="76"/>
      <c r="FU904" s="76"/>
      <c r="FV904" s="76"/>
      <c r="FW904" s="76"/>
      <c r="FX904" s="76"/>
      <c r="FY904" s="76"/>
      <c r="FZ904" s="76"/>
      <c r="GA904" s="76"/>
      <c r="GB904" s="76"/>
      <c r="GC904" s="62"/>
      <c r="GD904" s="62"/>
      <c r="GE904" s="62"/>
      <c r="GF904" s="62"/>
      <c r="GG904" s="62"/>
      <c r="GH904" s="62"/>
      <c r="GI904" s="62"/>
      <c r="GJ904" s="62"/>
      <c r="GK904" s="62"/>
      <c r="GL904" s="62"/>
      <c r="GM904" s="62"/>
      <c r="GN904" s="62"/>
      <c r="GO904" s="62"/>
      <c r="GP904" s="62"/>
      <c r="GQ904" s="62"/>
      <c r="GR904" s="62"/>
      <c r="GS904" s="62"/>
      <c r="GT904" s="62"/>
      <c r="GU904" s="62"/>
      <c r="GV904" s="62"/>
      <c r="GW904" s="62"/>
      <c r="GX904" s="62"/>
      <c r="GY904" s="62"/>
      <c r="GZ904" s="62"/>
      <c r="HA904" s="62"/>
      <c r="HB904" s="62"/>
      <c r="HC904" s="62"/>
      <c r="HD904" s="62"/>
      <c r="HE904" s="62"/>
      <c r="HF904" s="62"/>
      <c r="HG904" s="62"/>
      <c r="HH904" s="62"/>
      <c r="HI904" s="62"/>
      <c r="HJ904" s="62"/>
      <c r="HK904" s="62"/>
      <c r="HL904" s="62"/>
      <c r="HM904" s="62"/>
      <c r="HN904" s="62"/>
      <c r="HO904" s="62"/>
      <c r="HP904" s="62"/>
      <c r="HQ904" s="62"/>
      <c r="HR904" s="62"/>
    </row>
    <row r="905" spans="45:226">
      <c r="AS905" s="62"/>
      <c r="AT905" s="62"/>
      <c r="AU905" s="62"/>
      <c r="AV905" s="62"/>
      <c r="AW905" s="62"/>
      <c r="AX905" s="62"/>
      <c r="AY905" s="62"/>
      <c r="AZ905" s="62"/>
      <c r="BA905" s="62"/>
      <c r="BB905" s="62"/>
      <c r="BC905" s="62"/>
      <c r="BD905" s="62"/>
      <c r="BE905" s="62"/>
      <c r="BF905" s="62"/>
      <c r="BG905" s="62"/>
      <c r="BH905" s="62"/>
      <c r="BI905" s="62"/>
      <c r="BJ905" s="62"/>
      <c r="BK905" s="62"/>
      <c r="BL905" s="62"/>
      <c r="BM905" s="62"/>
      <c r="BN905" s="62"/>
      <c r="BO905" s="62"/>
      <c r="BP905" s="62"/>
      <c r="BQ905" s="62"/>
      <c r="BR905" s="62"/>
      <c r="BS905" s="62"/>
      <c r="BT905" s="62"/>
      <c r="BU905" s="62"/>
      <c r="BV905" s="62"/>
      <c r="BW905" s="62"/>
      <c r="BX905" s="62"/>
      <c r="BY905" s="62"/>
      <c r="BZ905" s="62"/>
      <c r="CA905" s="62"/>
      <c r="CB905" s="62"/>
      <c r="CC905" s="62"/>
      <c r="CD905" s="62"/>
      <c r="CE905" s="62"/>
      <c r="CF905" s="62"/>
      <c r="CG905" s="62"/>
      <c r="CH905" s="62"/>
      <c r="CI905" s="62"/>
      <c r="CJ905" s="62"/>
      <c r="CK905" s="62"/>
      <c r="CL905" s="62"/>
      <c r="CM905" s="62"/>
      <c r="CN905" s="62"/>
      <c r="CO905" s="62"/>
      <c r="CP905" s="62"/>
      <c r="CQ905" s="62"/>
      <c r="CR905" s="62"/>
      <c r="CS905" s="62"/>
      <c r="CT905" s="62"/>
      <c r="CU905" s="62"/>
      <c r="CV905" s="62"/>
      <c r="CW905" s="62"/>
      <c r="CX905" s="62"/>
      <c r="CY905" s="62"/>
      <c r="CZ905" s="62"/>
      <c r="DA905" s="62"/>
      <c r="DB905" s="62"/>
      <c r="DC905" s="62"/>
      <c r="DD905" s="62"/>
      <c r="DE905" s="62"/>
      <c r="DF905" s="62"/>
      <c r="DG905" s="62"/>
      <c r="DH905" s="62"/>
      <c r="DI905" s="62"/>
      <c r="DJ905" s="62"/>
      <c r="DK905" s="62"/>
      <c r="DL905" s="62"/>
      <c r="DM905" s="62"/>
      <c r="DN905" s="62"/>
      <c r="DO905" s="62"/>
      <c r="DP905" s="62"/>
      <c r="DQ905" s="62"/>
      <c r="DR905" s="62"/>
      <c r="DS905" s="62"/>
      <c r="DT905" s="62"/>
      <c r="DU905" s="62"/>
      <c r="DV905" s="62"/>
      <c r="DW905" s="62"/>
      <c r="DX905" s="62"/>
      <c r="DY905" s="62"/>
      <c r="DZ905" s="62"/>
      <c r="EA905" s="62"/>
      <c r="EB905" s="62"/>
      <c r="EC905" s="62"/>
      <c r="ED905" s="62"/>
      <c r="EE905" s="62"/>
      <c r="EF905" s="62"/>
      <c r="EG905" s="62"/>
      <c r="EH905" s="62"/>
      <c r="EI905" s="62"/>
      <c r="EJ905" s="62"/>
      <c r="EK905" s="62"/>
      <c r="EL905" s="62"/>
      <c r="EM905" s="62">
        <v>0</v>
      </c>
      <c r="EN905" s="62">
        <v>0</v>
      </c>
      <c r="EO905" s="62">
        <v>0</v>
      </c>
      <c r="EP905" s="62"/>
      <c r="EQ905" s="62"/>
      <c r="ER905" s="62"/>
      <c r="ES905" s="62"/>
      <c r="ET905" s="62"/>
      <c r="EU905" s="62"/>
      <c r="EV905" s="62"/>
      <c r="EW905" s="62"/>
      <c r="EX905" s="62"/>
      <c r="EY905" s="62"/>
      <c r="EZ905" s="62"/>
      <c r="FA905" s="62"/>
      <c r="FB905" s="62"/>
      <c r="FC905" s="62"/>
      <c r="FD905" s="62"/>
      <c r="FE905" s="62"/>
      <c r="FF905" s="62"/>
      <c r="FG905" s="62"/>
      <c r="FH905" s="62"/>
      <c r="FI905" s="62"/>
      <c r="FJ905" s="62"/>
      <c r="FK905" s="62"/>
      <c r="FL905" s="76"/>
      <c r="FM905" s="76"/>
      <c r="FN905" s="76"/>
      <c r="FO905" s="76"/>
      <c r="FP905" s="76"/>
      <c r="FQ905" s="76"/>
      <c r="FR905" s="76"/>
      <c r="FS905" s="76"/>
      <c r="FT905" s="76"/>
      <c r="FU905" s="76"/>
      <c r="FV905" s="76"/>
      <c r="FW905" s="76"/>
      <c r="FX905" s="76"/>
      <c r="FY905" s="76"/>
      <c r="FZ905" s="76"/>
      <c r="GA905" s="76"/>
      <c r="GB905" s="76"/>
      <c r="GC905" s="62"/>
      <c r="GD905" s="62"/>
      <c r="GE905" s="62"/>
      <c r="GF905" s="62"/>
      <c r="GG905" s="62"/>
      <c r="GH905" s="62"/>
      <c r="GI905" s="62"/>
      <c r="GJ905" s="62"/>
      <c r="GK905" s="62"/>
      <c r="GL905" s="62"/>
      <c r="GM905" s="62"/>
      <c r="GN905" s="62"/>
      <c r="GO905" s="62"/>
      <c r="GP905" s="62"/>
      <c r="GQ905" s="62"/>
      <c r="GR905" s="62"/>
      <c r="GS905" s="62"/>
      <c r="GT905" s="62"/>
      <c r="GU905" s="62"/>
      <c r="GV905" s="62"/>
      <c r="GW905" s="62"/>
      <c r="GX905" s="62"/>
      <c r="GY905" s="62"/>
      <c r="GZ905" s="62"/>
      <c r="HA905" s="62"/>
      <c r="HB905" s="62"/>
      <c r="HC905" s="62"/>
      <c r="HD905" s="62"/>
      <c r="HE905" s="62"/>
      <c r="HF905" s="62"/>
      <c r="HG905" s="62"/>
      <c r="HH905" s="62"/>
      <c r="HI905" s="62"/>
      <c r="HJ905" s="62"/>
      <c r="HK905" s="62"/>
      <c r="HL905" s="62"/>
      <c r="HM905" s="62"/>
      <c r="HN905" s="62"/>
      <c r="HO905" s="62"/>
      <c r="HP905" s="62"/>
      <c r="HQ905" s="62"/>
      <c r="HR905" s="62"/>
    </row>
    <row r="906" spans="45:226">
      <c r="AS906" s="62"/>
      <c r="AT906" s="62"/>
      <c r="AU906" s="62"/>
      <c r="AV906" s="62"/>
      <c r="AW906" s="62"/>
      <c r="AX906" s="62"/>
      <c r="AY906" s="62"/>
      <c r="AZ906" s="62"/>
      <c r="BA906" s="62"/>
      <c r="BB906" s="62"/>
      <c r="BC906" s="62"/>
      <c r="BD906" s="62"/>
      <c r="BE906" s="62"/>
      <c r="BF906" s="62"/>
      <c r="BG906" s="62"/>
      <c r="BH906" s="62"/>
      <c r="BI906" s="62"/>
      <c r="BJ906" s="62"/>
      <c r="BK906" s="62"/>
      <c r="BL906" s="62"/>
      <c r="BM906" s="62"/>
      <c r="BN906" s="62"/>
      <c r="BO906" s="62"/>
      <c r="BP906" s="62"/>
      <c r="BQ906" s="62"/>
      <c r="BR906" s="62"/>
      <c r="BS906" s="62"/>
      <c r="BT906" s="62"/>
      <c r="BU906" s="62"/>
      <c r="BV906" s="62"/>
      <c r="BW906" s="62"/>
      <c r="BX906" s="62"/>
      <c r="BY906" s="62"/>
      <c r="BZ906" s="62"/>
      <c r="CA906" s="62"/>
      <c r="CB906" s="62"/>
      <c r="CC906" s="62"/>
      <c r="CD906" s="62"/>
      <c r="CE906" s="62"/>
      <c r="CF906" s="62"/>
      <c r="CG906" s="62"/>
      <c r="CH906" s="62"/>
      <c r="CI906" s="62"/>
      <c r="CJ906" s="62"/>
      <c r="CK906" s="62"/>
      <c r="CL906" s="62"/>
      <c r="CM906" s="62"/>
      <c r="CN906" s="62"/>
      <c r="CO906" s="62"/>
      <c r="CP906" s="62"/>
      <c r="CQ906" s="62"/>
      <c r="CR906" s="62"/>
      <c r="CS906" s="62"/>
      <c r="CT906" s="62"/>
      <c r="CU906" s="62"/>
      <c r="CV906" s="62"/>
      <c r="CW906" s="62"/>
      <c r="CX906" s="62"/>
      <c r="CY906" s="62"/>
      <c r="CZ906" s="62"/>
      <c r="DA906" s="62"/>
      <c r="DB906" s="62"/>
      <c r="DC906" s="62"/>
      <c r="DD906" s="62"/>
      <c r="DE906" s="62"/>
      <c r="DF906" s="62"/>
      <c r="DG906" s="62"/>
      <c r="DH906" s="62"/>
      <c r="DI906" s="62"/>
      <c r="DJ906" s="62"/>
      <c r="DK906" s="62"/>
      <c r="DL906" s="62"/>
      <c r="DM906" s="62"/>
      <c r="DN906" s="62"/>
      <c r="DO906" s="62"/>
      <c r="DP906" s="62"/>
      <c r="DQ906" s="62"/>
      <c r="DR906" s="62"/>
      <c r="DS906" s="62"/>
      <c r="DT906" s="62"/>
      <c r="DU906" s="62"/>
      <c r="DV906" s="62"/>
      <c r="DW906" s="62"/>
      <c r="DX906" s="62"/>
      <c r="DY906" s="62"/>
      <c r="DZ906" s="62"/>
      <c r="EA906" s="62"/>
      <c r="EB906" s="62"/>
      <c r="EC906" s="62"/>
      <c r="ED906" s="62"/>
      <c r="EE906" s="62"/>
      <c r="EF906" s="62"/>
      <c r="EG906" s="62"/>
      <c r="EH906" s="62"/>
      <c r="EI906" s="62"/>
      <c r="EJ906" s="62"/>
      <c r="EK906" s="62"/>
      <c r="EL906" s="62"/>
      <c r="EM906" s="62">
        <v>0</v>
      </c>
      <c r="EN906" s="62">
        <v>0</v>
      </c>
      <c r="EO906" s="62">
        <v>0</v>
      </c>
      <c r="EP906" s="62"/>
      <c r="EQ906" s="62"/>
      <c r="ER906" s="62"/>
      <c r="ES906" s="62"/>
      <c r="ET906" s="62"/>
      <c r="EU906" s="62"/>
      <c r="EV906" s="62"/>
      <c r="EW906" s="62"/>
      <c r="EX906" s="62"/>
      <c r="EY906" s="62"/>
      <c r="EZ906" s="62"/>
      <c r="FA906" s="62"/>
      <c r="FB906" s="62"/>
      <c r="FC906" s="62"/>
      <c r="FD906" s="62"/>
      <c r="FE906" s="62"/>
      <c r="FF906" s="62"/>
      <c r="FG906" s="62"/>
      <c r="FH906" s="62"/>
      <c r="FI906" s="62"/>
      <c r="FJ906" s="62"/>
      <c r="FK906" s="62"/>
      <c r="FL906" s="76"/>
      <c r="FM906" s="76"/>
      <c r="FN906" s="76"/>
      <c r="FO906" s="76"/>
      <c r="FP906" s="76"/>
      <c r="FQ906" s="76"/>
      <c r="FR906" s="76"/>
      <c r="FS906" s="76"/>
      <c r="FT906" s="76"/>
      <c r="FU906" s="76"/>
      <c r="FV906" s="76"/>
      <c r="FW906" s="76"/>
      <c r="FX906" s="76"/>
      <c r="FY906" s="76"/>
      <c r="FZ906" s="76"/>
      <c r="GA906" s="76"/>
      <c r="GB906" s="76"/>
      <c r="GC906" s="62"/>
      <c r="GD906" s="62"/>
      <c r="GE906" s="62"/>
      <c r="GF906" s="62"/>
      <c r="GG906" s="62"/>
      <c r="GH906" s="62"/>
      <c r="GI906" s="62"/>
      <c r="GJ906" s="62"/>
      <c r="GK906" s="62"/>
      <c r="GL906" s="62"/>
      <c r="GM906" s="62"/>
      <c r="GN906" s="62"/>
      <c r="GO906" s="62"/>
      <c r="GP906" s="62"/>
      <c r="GQ906" s="62"/>
      <c r="GR906" s="62"/>
      <c r="GS906" s="62"/>
      <c r="GT906" s="62"/>
      <c r="GU906" s="62"/>
      <c r="GV906" s="62"/>
      <c r="GW906" s="62"/>
      <c r="GX906" s="62"/>
      <c r="GY906" s="62"/>
      <c r="GZ906" s="62"/>
      <c r="HA906" s="62"/>
      <c r="HB906" s="62"/>
      <c r="HC906" s="62"/>
      <c r="HD906" s="62"/>
      <c r="HE906" s="62"/>
      <c r="HF906" s="62"/>
      <c r="HG906" s="62"/>
      <c r="HH906" s="62"/>
      <c r="HI906" s="62"/>
      <c r="HJ906" s="62"/>
      <c r="HK906" s="62"/>
      <c r="HL906" s="62"/>
      <c r="HM906" s="62"/>
      <c r="HN906" s="62"/>
      <c r="HO906" s="62"/>
      <c r="HP906" s="62"/>
      <c r="HQ906" s="62"/>
      <c r="HR906" s="62"/>
    </row>
    <row r="907" spans="45:226">
      <c r="AS907" s="62"/>
      <c r="AT907" s="62"/>
      <c r="AU907" s="62"/>
      <c r="AV907" s="62"/>
      <c r="AW907" s="62"/>
      <c r="AX907" s="62"/>
      <c r="AY907" s="62"/>
      <c r="AZ907" s="62"/>
      <c r="BA907" s="62"/>
      <c r="BB907" s="62"/>
      <c r="BC907" s="62"/>
      <c r="BD907" s="62"/>
      <c r="BE907" s="62"/>
      <c r="BF907" s="62"/>
      <c r="BG907" s="62"/>
      <c r="BH907" s="62"/>
      <c r="BI907" s="62"/>
      <c r="BJ907" s="62"/>
      <c r="BK907" s="62"/>
      <c r="BL907" s="62"/>
      <c r="BM907" s="62"/>
      <c r="BN907" s="62"/>
      <c r="BO907" s="62"/>
      <c r="BP907" s="62"/>
      <c r="BQ907" s="62"/>
      <c r="BR907" s="62"/>
      <c r="BS907" s="62"/>
      <c r="BT907" s="62"/>
      <c r="BU907" s="62"/>
      <c r="BV907" s="62"/>
      <c r="BW907" s="62"/>
      <c r="BX907" s="62"/>
      <c r="BY907" s="62"/>
      <c r="BZ907" s="62"/>
      <c r="CA907" s="62"/>
      <c r="CB907" s="62"/>
      <c r="CC907" s="62"/>
      <c r="CD907" s="62"/>
      <c r="CE907" s="62"/>
      <c r="CF907" s="62"/>
      <c r="CG907" s="62"/>
      <c r="CH907" s="62"/>
      <c r="CI907" s="62"/>
      <c r="CJ907" s="62"/>
      <c r="CK907" s="62"/>
      <c r="CL907" s="62"/>
      <c r="CM907" s="62"/>
      <c r="CN907" s="62"/>
      <c r="CO907" s="62"/>
      <c r="CP907" s="62"/>
      <c r="CQ907" s="62"/>
      <c r="CR907" s="62"/>
      <c r="CS907" s="62"/>
      <c r="CT907" s="62"/>
      <c r="CU907" s="62"/>
      <c r="CV907" s="62"/>
      <c r="CW907" s="62"/>
      <c r="CX907" s="62"/>
      <c r="CY907" s="62"/>
      <c r="CZ907" s="62"/>
      <c r="DA907" s="62"/>
      <c r="DB907" s="62"/>
      <c r="DC907" s="62"/>
      <c r="DD907" s="62"/>
      <c r="DE907" s="62"/>
      <c r="DF907" s="62"/>
      <c r="DG907" s="62"/>
      <c r="DH907" s="62"/>
      <c r="DI907" s="62"/>
      <c r="DJ907" s="62"/>
      <c r="DK907" s="62"/>
      <c r="DL907" s="62"/>
      <c r="DM907" s="62"/>
      <c r="DN907" s="62"/>
      <c r="DO907" s="62"/>
      <c r="DP907" s="62"/>
      <c r="DQ907" s="62"/>
      <c r="DR907" s="62"/>
      <c r="DS907" s="62"/>
      <c r="DT907" s="62"/>
      <c r="DU907" s="62"/>
      <c r="DV907" s="62"/>
      <c r="DW907" s="62"/>
      <c r="DX907" s="62"/>
      <c r="DY907" s="62"/>
      <c r="DZ907" s="62"/>
      <c r="EA907" s="62"/>
      <c r="EB907" s="62"/>
      <c r="EC907" s="62"/>
      <c r="ED907" s="62"/>
      <c r="EE907" s="62"/>
      <c r="EF907" s="62"/>
      <c r="EG907" s="62"/>
      <c r="EH907" s="62"/>
      <c r="EI907" s="62"/>
      <c r="EJ907" s="62"/>
      <c r="EK907" s="62"/>
      <c r="EL907" s="62"/>
      <c r="EM907" s="62">
        <v>0</v>
      </c>
      <c r="EN907" s="62">
        <v>0</v>
      </c>
      <c r="EO907" s="62">
        <v>0</v>
      </c>
      <c r="EP907" s="62"/>
      <c r="EQ907" s="62"/>
      <c r="ER907" s="62"/>
      <c r="ES907" s="62"/>
      <c r="ET907" s="62"/>
      <c r="EU907" s="62"/>
      <c r="EV907" s="62"/>
      <c r="EW907" s="62"/>
      <c r="EX907" s="62"/>
      <c r="EY907" s="62"/>
      <c r="EZ907" s="62"/>
      <c r="FA907" s="62"/>
      <c r="FB907" s="62"/>
      <c r="FC907" s="62"/>
      <c r="FD907" s="62"/>
      <c r="FE907" s="62"/>
      <c r="FF907" s="62"/>
      <c r="FG907" s="62"/>
      <c r="FH907" s="62"/>
      <c r="FI907" s="62"/>
      <c r="FJ907" s="62"/>
      <c r="FK907" s="62"/>
      <c r="FL907" s="76"/>
      <c r="FM907" s="76"/>
      <c r="FN907" s="76"/>
      <c r="FO907" s="76"/>
      <c r="FP907" s="76"/>
      <c r="FQ907" s="76"/>
      <c r="FR907" s="76"/>
      <c r="FS907" s="76"/>
      <c r="FT907" s="76"/>
      <c r="FU907" s="76"/>
      <c r="FV907" s="76"/>
      <c r="FW907" s="76"/>
      <c r="FX907" s="76"/>
      <c r="FY907" s="76"/>
      <c r="FZ907" s="76"/>
      <c r="GA907" s="76"/>
      <c r="GB907" s="76"/>
      <c r="GC907" s="62"/>
      <c r="GD907" s="62"/>
      <c r="GE907" s="62"/>
      <c r="GF907" s="62"/>
      <c r="GG907" s="62"/>
      <c r="GH907" s="62"/>
      <c r="GI907" s="62"/>
      <c r="GJ907" s="62"/>
      <c r="GK907" s="62"/>
      <c r="GL907" s="62"/>
      <c r="GM907" s="62"/>
      <c r="GN907" s="62"/>
      <c r="GO907" s="62"/>
      <c r="GP907" s="62"/>
      <c r="GQ907" s="62"/>
      <c r="GR907" s="62"/>
      <c r="GS907" s="62"/>
      <c r="GT907" s="62"/>
      <c r="GU907" s="62"/>
      <c r="GV907" s="62"/>
      <c r="GW907" s="62"/>
      <c r="GX907" s="62"/>
      <c r="GY907" s="62"/>
      <c r="GZ907" s="62"/>
      <c r="HA907" s="62"/>
      <c r="HB907" s="62"/>
      <c r="HC907" s="62"/>
      <c r="HD907" s="62"/>
      <c r="HE907" s="62"/>
      <c r="HF907" s="62"/>
      <c r="HG907" s="62"/>
      <c r="HH907" s="62"/>
      <c r="HI907" s="62"/>
      <c r="HJ907" s="62"/>
      <c r="HK907" s="62"/>
      <c r="HL907" s="62"/>
      <c r="HM907" s="62"/>
      <c r="HN907" s="62"/>
      <c r="HO907" s="62"/>
      <c r="HP907" s="62"/>
      <c r="HQ907" s="62"/>
      <c r="HR907" s="62"/>
    </row>
    <row r="908" spans="45:226">
      <c r="AS908" s="62"/>
      <c r="AT908" s="62"/>
      <c r="AU908" s="62"/>
      <c r="AV908" s="62"/>
      <c r="AW908" s="62"/>
      <c r="AX908" s="62"/>
      <c r="AY908" s="62"/>
      <c r="AZ908" s="62"/>
      <c r="BA908" s="62"/>
      <c r="BB908" s="62"/>
      <c r="BC908" s="62"/>
      <c r="BD908" s="62"/>
      <c r="BE908" s="62"/>
      <c r="BF908" s="62"/>
      <c r="BG908" s="62"/>
      <c r="BH908" s="62"/>
      <c r="BI908" s="62"/>
      <c r="BJ908" s="62"/>
      <c r="BK908" s="62"/>
      <c r="BL908" s="62"/>
      <c r="BM908" s="62"/>
      <c r="BN908" s="62"/>
      <c r="BO908" s="62"/>
      <c r="BP908" s="62"/>
      <c r="BQ908" s="62"/>
      <c r="BR908" s="62"/>
      <c r="BS908" s="62"/>
      <c r="BT908" s="62"/>
      <c r="BU908" s="62"/>
      <c r="BV908" s="62"/>
      <c r="BW908" s="62"/>
      <c r="BX908" s="62"/>
      <c r="BY908" s="62"/>
      <c r="BZ908" s="62"/>
      <c r="CA908" s="62"/>
      <c r="CB908" s="62"/>
      <c r="CC908" s="62"/>
      <c r="CD908" s="62"/>
      <c r="CE908" s="62"/>
      <c r="CF908" s="62"/>
      <c r="CG908" s="62"/>
      <c r="CH908" s="62"/>
      <c r="CI908" s="62"/>
      <c r="CJ908" s="62"/>
      <c r="CK908" s="62"/>
      <c r="CL908" s="62"/>
      <c r="CM908" s="62"/>
      <c r="CN908" s="62"/>
      <c r="CO908" s="62"/>
      <c r="CP908" s="62"/>
      <c r="CQ908" s="62"/>
      <c r="CR908" s="62"/>
      <c r="CS908" s="62"/>
      <c r="CT908" s="62"/>
      <c r="CU908" s="62"/>
      <c r="CV908" s="62"/>
      <c r="CW908" s="62"/>
      <c r="CX908" s="62"/>
      <c r="CY908" s="62"/>
      <c r="CZ908" s="62"/>
      <c r="DA908" s="62"/>
      <c r="DB908" s="62"/>
      <c r="DC908" s="62"/>
      <c r="DD908" s="62"/>
      <c r="DE908" s="62"/>
      <c r="DF908" s="62"/>
      <c r="DG908" s="62"/>
      <c r="DH908" s="62"/>
      <c r="DI908" s="62"/>
      <c r="DJ908" s="62"/>
      <c r="DK908" s="62"/>
      <c r="DL908" s="62"/>
      <c r="DM908" s="62"/>
      <c r="DN908" s="62"/>
      <c r="DO908" s="62"/>
      <c r="DP908" s="62"/>
      <c r="DQ908" s="62"/>
      <c r="DR908" s="62"/>
      <c r="DS908" s="62"/>
      <c r="DT908" s="62"/>
      <c r="DU908" s="62"/>
      <c r="DV908" s="62"/>
      <c r="DW908" s="62"/>
      <c r="DX908" s="62"/>
      <c r="DY908" s="62"/>
      <c r="DZ908" s="62"/>
      <c r="EA908" s="62"/>
      <c r="EB908" s="62"/>
      <c r="EC908" s="62"/>
      <c r="ED908" s="62"/>
      <c r="EE908" s="62"/>
      <c r="EF908" s="62"/>
      <c r="EG908" s="62"/>
      <c r="EH908" s="62"/>
      <c r="EI908" s="62"/>
      <c r="EJ908" s="62"/>
      <c r="EK908" s="62"/>
      <c r="EL908" s="62"/>
      <c r="EM908" s="62">
        <v>0</v>
      </c>
      <c r="EN908" s="62">
        <v>0</v>
      </c>
      <c r="EO908" s="62">
        <v>0</v>
      </c>
      <c r="EP908" s="62"/>
      <c r="EQ908" s="62"/>
      <c r="ER908" s="62"/>
      <c r="ES908" s="62"/>
      <c r="ET908" s="62"/>
      <c r="EU908" s="62"/>
      <c r="EV908" s="62"/>
      <c r="EW908" s="62"/>
      <c r="EX908" s="62"/>
      <c r="EY908" s="62"/>
      <c r="EZ908" s="62"/>
      <c r="FA908" s="62"/>
      <c r="FB908" s="62"/>
      <c r="FC908" s="62"/>
      <c r="FD908" s="62"/>
      <c r="FE908" s="62"/>
      <c r="FF908" s="62"/>
      <c r="FG908" s="62"/>
      <c r="FH908" s="62"/>
      <c r="FI908" s="62"/>
      <c r="FJ908" s="62"/>
      <c r="FK908" s="62"/>
      <c r="FL908" s="76"/>
      <c r="FM908" s="76"/>
      <c r="FN908" s="76"/>
      <c r="FO908" s="76"/>
      <c r="FP908" s="76"/>
      <c r="FQ908" s="76"/>
      <c r="FR908" s="76"/>
      <c r="FS908" s="76"/>
      <c r="FT908" s="76"/>
      <c r="FU908" s="76"/>
      <c r="FV908" s="76"/>
      <c r="FW908" s="76"/>
      <c r="FX908" s="76"/>
      <c r="FY908" s="76"/>
      <c r="FZ908" s="76"/>
      <c r="GA908" s="76"/>
      <c r="GB908" s="76"/>
      <c r="GC908" s="62"/>
      <c r="GD908" s="62"/>
      <c r="GE908" s="62"/>
      <c r="GF908" s="62"/>
      <c r="GG908" s="62"/>
      <c r="GH908" s="62"/>
      <c r="GI908" s="62"/>
      <c r="GJ908" s="62"/>
      <c r="GK908" s="62"/>
      <c r="GL908" s="62"/>
      <c r="GM908" s="62"/>
      <c r="GN908" s="62"/>
      <c r="GO908" s="62"/>
      <c r="GP908" s="62"/>
      <c r="GQ908" s="62"/>
      <c r="GR908" s="62"/>
      <c r="GS908" s="62"/>
      <c r="GT908" s="62"/>
      <c r="GU908" s="62"/>
      <c r="GV908" s="62"/>
      <c r="GW908" s="62"/>
      <c r="GX908" s="62"/>
      <c r="GY908" s="62"/>
      <c r="GZ908" s="62"/>
      <c r="HA908" s="62"/>
      <c r="HB908" s="62"/>
      <c r="HC908" s="62"/>
      <c r="HD908" s="62"/>
      <c r="HE908" s="62"/>
      <c r="HF908" s="62"/>
      <c r="HG908" s="62"/>
      <c r="HH908" s="62"/>
      <c r="HI908" s="62"/>
      <c r="HJ908" s="62"/>
      <c r="HK908" s="62"/>
      <c r="HL908" s="62"/>
      <c r="HM908" s="62"/>
      <c r="HN908" s="62"/>
      <c r="HO908" s="62"/>
      <c r="HP908" s="62"/>
      <c r="HQ908" s="62"/>
      <c r="HR908" s="62"/>
    </row>
    <row r="909" spans="45:226">
      <c r="AS909" s="62"/>
      <c r="AT909" s="62"/>
      <c r="AU909" s="62"/>
      <c r="AV909" s="62"/>
      <c r="AW909" s="62"/>
      <c r="AX909" s="62"/>
      <c r="AY909" s="62"/>
      <c r="AZ909" s="62"/>
      <c r="BA909" s="62"/>
      <c r="BB909" s="62"/>
      <c r="BC909" s="62"/>
      <c r="BD909" s="62"/>
      <c r="BE909" s="62"/>
      <c r="BF909" s="62"/>
      <c r="BG909" s="62"/>
      <c r="BH909" s="62"/>
      <c r="BI909" s="62"/>
      <c r="BJ909" s="62"/>
      <c r="BK909" s="62"/>
      <c r="BL909" s="62"/>
      <c r="BM909" s="62"/>
      <c r="BN909" s="62"/>
      <c r="BO909" s="62"/>
      <c r="BP909" s="62"/>
      <c r="BQ909" s="62"/>
      <c r="BR909" s="62"/>
      <c r="BS909" s="62"/>
      <c r="BT909" s="62"/>
      <c r="BU909" s="62"/>
      <c r="BV909" s="62"/>
      <c r="BW909" s="62"/>
      <c r="BX909" s="62"/>
      <c r="BY909" s="62"/>
      <c r="BZ909" s="62"/>
      <c r="CA909" s="62"/>
      <c r="CB909" s="62"/>
      <c r="CC909" s="62"/>
      <c r="CD909" s="62"/>
      <c r="CE909" s="62"/>
      <c r="CF909" s="62"/>
      <c r="CG909" s="62"/>
      <c r="CH909" s="62"/>
      <c r="CI909" s="62"/>
      <c r="CJ909" s="62"/>
      <c r="CK909" s="62"/>
      <c r="CL909" s="62"/>
      <c r="CM909" s="62"/>
      <c r="CN909" s="62"/>
      <c r="CO909" s="62"/>
      <c r="CP909" s="62"/>
      <c r="CQ909" s="62"/>
      <c r="CR909" s="62"/>
      <c r="CS909" s="62"/>
      <c r="CT909" s="62"/>
      <c r="CU909" s="62"/>
      <c r="CV909" s="62"/>
      <c r="CW909" s="62"/>
      <c r="CX909" s="62"/>
      <c r="CY909" s="62"/>
      <c r="CZ909" s="62"/>
      <c r="DA909" s="62"/>
      <c r="DB909" s="62"/>
      <c r="DC909" s="62"/>
      <c r="DD909" s="62"/>
      <c r="DE909" s="62"/>
      <c r="DF909" s="62"/>
      <c r="DG909" s="62"/>
      <c r="DH909" s="62"/>
      <c r="DI909" s="62"/>
      <c r="DJ909" s="62"/>
      <c r="DK909" s="62"/>
      <c r="DL909" s="62"/>
      <c r="DM909" s="62"/>
      <c r="DN909" s="62"/>
      <c r="DO909" s="62"/>
      <c r="DP909" s="62"/>
      <c r="DQ909" s="62"/>
      <c r="DR909" s="62"/>
      <c r="DS909" s="62"/>
      <c r="DT909" s="62"/>
      <c r="DU909" s="62"/>
      <c r="DV909" s="62"/>
      <c r="DW909" s="62"/>
      <c r="DX909" s="62"/>
      <c r="DY909" s="62"/>
      <c r="DZ909" s="62"/>
      <c r="EA909" s="62"/>
      <c r="EB909" s="62"/>
      <c r="EC909" s="62"/>
      <c r="ED909" s="62"/>
      <c r="EE909" s="62"/>
      <c r="EF909" s="62"/>
      <c r="EG909" s="62"/>
      <c r="EH909" s="62"/>
      <c r="EI909" s="62"/>
      <c r="EJ909" s="62"/>
      <c r="EK909" s="62"/>
      <c r="EL909" s="62"/>
      <c r="EM909" s="62">
        <v>0</v>
      </c>
      <c r="EN909" s="62">
        <v>0</v>
      </c>
      <c r="EO909" s="62">
        <v>0</v>
      </c>
      <c r="EP909" s="62"/>
      <c r="EQ909" s="62"/>
      <c r="ER909" s="62"/>
      <c r="ES909" s="62"/>
      <c r="ET909" s="62"/>
      <c r="EU909" s="62"/>
      <c r="EV909" s="62"/>
      <c r="EW909" s="62"/>
      <c r="EX909" s="62"/>
      <c r="EY909" s="62"/>
      <c r="EZ909" s="62"/>
      <c r="FA909" s="62"/>
      <c r="FB909" s="62"/>
      <c r="FC909" s="62"/>
      <c r="FD909" s="62"/>
      <c r="FE909" s="62"/>
      <c r="FF909" s="62"/>
      <c r="FG909" s="62"/>
      <c r="FH909" s="62"/>
      <c r="FI909" s="62"/>
      <c r="FJ909" s="62"/>
      <c r="FK909" s="62"/>
      <c r="FL909" s="76"/>
      <c r="FM909" s="76"/>
      <c r="FN909" s="76"/>
      <c r="FO909" s="76"/>
      <c r="FP909" s="76"/>
      <c r="FQ909" s="76"/>
      <c r="FR909" s="76"/>
      <c r="FS909" s="76"/>
      <c r="FT909" s="76"/>
      <c r="FU909" s="76"/>
      <c r="FV909" s="76"/>
      <c r="FW909" s="76"/>
      <c r="FX909" s="76"/>
      <c r="FY909" s="76"/>
      <c r="FZ909" s="76"/>
      <c r="GA909" s="76"/>
      <c r="GB909" s="76"/>
      <c r="GC909" s="62"/>
      <c r="GD909" s="62"/>
      <c r="GE909" s="62"/>
      <c r="GF909" s="62"/>
      <c r="GG909" s="62"/>
      <c r="GH909" s="62"/>
      <c r="GI909" s="62"/>
      <c r="GJ909" s="62"/>
      <c r="GK909" s="62"/>
      <c r="GL909" s="62"/>
      <c r="GM909" s="62"/>
      <c r="GN909" s="62"/>
      <c r="GO909" s="62"/>
      <c r="GP909" s="62"/>
      <c r="GQ909" s="62"/>
      <c r="GR909" s="62"/>
      <c r="GS909" s="62"/>
      <c r="GT909" s="62"/>
      <c r="GU909" s="62"/>
      <c r="GV909" s="62"/>
      <c r="GW909" s="62"/>
      <c r="GX909" s="62"/>
      <c r="GY909" s="62"/>
      <c r="GZ909" s="62"/>
      <c r="HA909" s="62"/>
      <c r="HB909" s="62"/>
      <c r="HC909" s="62"/>
      <c r="HD909" s="62"/>
      <c r="HE909" s="62"/>
      <c r="HF909" s="62"/>
      <c r="HG909" s="62"/>
      <c r="HH909" s="62"/>
      <c r="HI909" s="62"/>
      <c r="HJ909" s="62"/>
      <c r="HK909" s="62"/>
      <c r="HL909" s="62"/>
      <c r="HM909" s="62"/>
      <c r="HN909" s="62"/>
      <c r="HO909" s="62"/>
      <c r="HP909" s="62"/>
      <c r="HQ909" s="62"/>
      <c r="HR909" s="62"/>
    </row>
    <row r="910" spans="45:226">
      <c r="AS910" s="62"/>
      <c r="AT910" s="62"/>
      <c r="AU910" s="62"/>
      <c r="AV910" s="62"/>
      <c r="AW910" s="62"/>
      <c r="AX910" s="62"/>
      <c r="AY910" s="62"/>
      <c r="AZ910" s="62"/>
      <c r="BA910" s="62"/>
      <c r="BB910" s="62"/>
      <c r="BC910" s="62"/>
      <c r="BD910" s="62"/>
      <c r="BE910" s="62"/>
      <c r="BF910" s="62"/>
      <c r="BG910" s="62"/>
      <c r="BH910" s="62"/>
      <c r="BI910" s="62"/>
      <c r="BJ910" s="62"/>
      <c r="BK910" s="62"/>
      <c r="BL910" s="62"/>
      <c r="BM910" s="62"/>
      <c r="BN910" s="62"/>
      <c r="BO910" s="62"/>
      <c r="BP910" s="62"/>
      <c r="BQ910" s="62"/>
      <c r="BR910" s="62"/>
      <c r="BS910" s="62"/>
      <c r="BT910" s="62"/>
      <c r="BU910" s="62"/>
      <c r="BV910" s="62"/>
      <c r="BW910" s="62"/>
      <c r="BX910" s="62"/>
      <c r="BY910" s="62"/>
      <c r="BZ910" s="62"/>
      <c r="CA910" s="62"/>
      <c r="CB910" s="62"/>
      <c r="CC910" s="62"/>
      <c r="CD910" s="62"/>
      <c r="CE910" s="62"/>
      <c r="CF910" s="62"/>
      <c r="CG910" s="62"/>
      <c r="CH910" s="62"/>
      <c r="CI910" s="62"/>
      <c r="CJ910" s="62"/>
      <c r="CK910" s="62"/>
      <c r="CL910" s="62"/>
      <c r="CM910" s="62"/>
      <c r="CN910" s="62"/>
      <c r="CO910" s="62"/>
      <c r="CP910" s="62"/>
      <c r="CQ910" s="62"/>
      <c r="CR910" s="62"/>
      <c r="CS910" s="62"/>
      <c r="CT910" s="62"/>
      <c r="CU910" s="62"/>
      <c r="CV910" s="62"/>
      <c r="CW910" s="62"/>
      <c r="CX910" s="62"/>
      <c r="CY910" s="62"/>
      <c r="CZ910" s="62"/>
      <c r="DA910" s="62"/>
      <c r="DB910" s="62"/>
      <c r="DC910" s="62"/>
      <c r="DD910" s="62"/>
      <c r="DE910" s="62"/>
      <c r="DF910" s="62"/>
      <c r="DG910" s="62"/>
      <c r="DH910" s="62"/>
      <c r="DI910" s="62"/>
      <c r="DJ910" s="62"/>
      <c r="DK910" s="62"/>
      <c r="DL910" s="62"/>
      <c r="DM910" s="62"/>
      <c r="DN910" s="62"/>
      <c r="DO910" s="62"/>
      <c r="DP910" s="62"/>
      <c r="DQ910" s="62"/>
      <c r="DR910" s="62"/>
      <c r="DS910" s="62"/>
      <c r="DT910" s="62"/>
      <c r="DU910" s="62"/>
      <c r="DV910" s="62"/>
      <c r="DW910" s="62"/>
      <c r="DX910" s="62"/>
      <c r="DY910" s="62"/>
      <c r="DZ910" s="62"/>
      <c r="EA910" s="62"/>
      <c r="EB910" s="62"/>
      <c r="EC910" s="62"/>
      <c r="ED910" s="62"/>
      <c r="EE910" s="62"/>
      <c r="EF910" s="62"/>
      <c r="EG910" s="62"/>
      <c r="EH910" s="62"/>
      <c r="EI910" s="62"/>
      <c r="EJ910" s="62"/>
      <c r="EK910" s="62"/>
      <c r="EL910" s="62"/>
      <c r="EM910" s="62">
        <v>0</v>
      </c>
      <c r="EN910" s="62">
        <v>0</v>
      </c>
      <c r="EO910" s="62">
        <v>0</v>
      </c>
      <c r="EP910" s="62"/>
      <c r="EQ910" s="62"/>
      <c r="ER910" s="62"/>
      <c r="ES910" s="62"/>
      <c r="ET910" s="62"/>
      <c r="EU910" s="62"/>
      <c r="EV910" s="62"/>
      <c r="EW910" s="62"/>
      <c r="EX910" s="62"/>
      <c r="EY910" s="62"/>
      <c r="EZ910" s="62"/>
      <c r="FA910" s="62"/>
      <c r="FB910" s="62"/>
      <c r="FC910" s="62"/>
      <c r="FD910" s="62"/>
      <c r="FE910" s="62"/>
      <c r="FF910" s="62"/>
      <c r="FG910" s="62"/>
      <c r="FH910" s="62"/>
      <c r="FI910" s="62"/>
      <c r="FJ910" s="62"/>
      <c r="FK910" s="62"/>
      <c r="FL910" s="76"/>
      <c r="FM910" s="76"/>
      <c r="FN910" s="76"/>
      <c r="FO910" s="76"/>
      <c r="FP910" s="76"/>
      <c r="FQ910" s="76"/>
      <c r="FR910" s="76"/>
      <c r="FS910" s="76"/>
      <c r="FT910" s="76"/>
      <c r="FU910" s="76"/>
      <c r="FV910" s="76"/>
      <c r="FW910" s="76"/>
      <c r="FX910" s="76"/>
      <c r="FY910" s="76"/>
      <c r="FZ910" s="76"/>
      <c r="GA910" s="76"/>
      <c r="GB910" s="76"/>
      <c r="GC910" s="62"/>
      <c r="GD910" s="62"/>
      <c r="GE910" s="62"/>
      <c r="GF910" s="62"/>
      <c r="GG910" s="62"/>
      <c r="GH910" s="62"/>
      <c r="GI910" s="62"/>
      <c r="GJ910" s="62"/>
      <c r="GK910" s="62"/>
      <c r="GL910" s="62"/>
      <c r="GM910" s="62"/>
      <c r="GN910" s="62"/>
      <c r="GO910" s="62"/>
      <c r="GP910" s="62"/>
      <c r="GQ910" s="62"/>
      <c r="GR910" s="62"/>
      <c r="GS910" s="62"/>
      <c r="GT910" s="62"/>
      <c r="GU910" s="62"/>
      <c r="GV910" s="62"/>
      <c r="GW910" s="62"/>
      <c r="GX910" s="62"/>
      <c r="GY910" s="62"/>
      <c r="GZ910" s="62"/>
      <c r="HA910" s="62"/>
      <c r="HB910" s="62"/>
      <c r="HC910" s="62"/>
      <c r="HD910" s="62"/>
      <c r="HE910" s="62"/>
      <c r="HF910" s="62"/>
      <c r="HG910" s="62"/>
      <c r="HH910" s="62"/>
      <c r="HI910" s="62"/>
      <c r="HJ910" s="62"/>
      <c r="HK910" s="62"/>
      <c r="HL910" s="62"/>
      <c r="HM910" s="62"/>
      <c r="HN910" s="62"/>
      <c r="HO910" s="62"/>
      <c r="HP910" s="62"/>
      <c r="HQ910" s="62"/>
      <c r="HR910" s="62"/>
    </row>
    <row r="911" spans="45:226">
      <c r="AS911" s="62"/>
      <c r="AT911" s="62"/>
      <c r="AU911" s="62"/>
      <c r="AV911" s="62"/>
      <c r="AW911" s="62"/>
      <c r="AX911" s="62"/>
      <c r="AY911" s="62"/>
      <c r="AZ911" s="62"/>
      <c r="BA911" s="62"/>
      <c r="BB911" s="62"/>
      <c r="BC911" s="62"/>
      <c r="BD911" s="62"/>
      <c r="BE911" s="62"/>
      <c r="BF911" s="62"/>
      <c r="BG911" s="62"/>
      <c r="BH911" s="62"/>
      <c r="BI911" s="62"/>
      <c r="BJ911" s="62"/>
      <c r="BK911" s="62"/>
      <c r="BL911" s="62"/>
      <c r="BM911" s="62"/>
      <c r="BN911" s="62"/>
      <c r="BO911" s="62"/>
      <c r="BP911" s="62"/>
      <c r="BQ911" s="62"/>
      <c r="BR911" s="62"/>
      <c r="BS911" s="62"/>
      <c r="BT911" s="62"/>
      <c r="BU911" s="62"/>
      <c r="BV911" s="62"/>
      <c r="BW911" s="62"/>
      <c r="BX911" s="62"/>
      <c r="BY911" s="62"/>
      <c r="BZ911" s="62"/>
      <c r="CA911" s="62"/>
      <c r="CB911" s="62"/>
      <c r="CC911" s="62"/>
      <c r="CD911" s="62"/>
      <c r="CE911" s="62"/>
      <c r="CF911" s="62"/>
      <c r="CG911" s="62"/>
      <c r="CH911" s="62"/>
      <c r="CI911" s="62"/>
      <c r="CJ911" s="62"/>
      <c r="CK911" s="62"/>
      <c r="CL911" s="62"/>
      <c r="CM911" s="62"/>
      <c r="CN911" s="62"/>
      <c r="CO911" s="62"/>
      <c r="CP911" s="62"/>
      <c r="CQ911" s="62"/>
      <c r="CR911" s="62"/>
      <c r="CS911" s="62"/>
      <c r="CT911" s="62"/>
      <c r="CU911" s="62"/>
      <c r="CV911" s="62"/>
      <c r="CW911" s="62"/>
      <c r="CX911" s="62"/>
      <c r="CY911" s="62"/>
      <c r="CZ911" s="62"/>
      <c r="DA911" s="62"/>
      <c r="DB911" s="62"/>
      <c r="DC911" s="62"/>
      <c r="DD911" s="62"/>
      <c r="DE911" s="62"/>
      <c r="DF911" s="62"/>
      <c r="DG911" s="62"/>
      <c r="DH911" s="62"/>
      <c r="DI911" s="62"/>
      <c r="DJ911" s="62"/>
      <c r="DK911" s="62"/>
      <c r="DL911" s="62"/>
      <c r="DM911" s="62"/>
      <c r="DN911" s="62"/>
      <c r="DO911" s="62"/>
      <c r="DP911" s="62"/>
      <c r="DQ911" s="62"/>
      <c r="DR911" s="62"/>
      <c r="DS911" s="62"/>
      <c r="DT911" s="62"/>
      <c r="DU911" s="62"/>
      <c r="DV911" s="62"/>
      <c r="DW911" s="62"/>
      <c r="DX911" s="62"/>
      <c r="DY911" s="62"/>
      <c r="DZ911" s="62"/>
      <c r="EA911" s="62"/>
      <c r="EB911" s="62"/>
      <c r="EC911" s="62"/>
      <c r="ED911" s="62"/>
      <c r="EE911" s="62"/>
      <c r="EF911" s="62"/>
      <c r="EG911" s="62"/>
      <c r="EH911" s="62"/>
      <c r="EI911" s="62"/>
      <c r="EJ911" s="62"/>
      <c r="EK911" s="62"/>
      <c r="EL911" s="62"/>
      <c r="EM911" s="62">
        <v>0</v>
      </c>
      <c r="EN911" s="62">
        <v>0</v>
      </c>
      <c r="EO911" s="62">
        <v>0</v>
      </c>
      <c r="EP911" s="62"/>
      <c r="EQ911" s="62"/>
      <c r="ER911" s="62"/>
      <c r="ES911" s="62"/>
      <c r="ET911" s="62"/>
      <c r="EU911" s="62"/>
      <c r="EV911" s="62"/>
      <c r="EW911" s="62"/>
      <c r="EX911" s="62"/>
      <c r="EY911" s="62"/>
      <c r="EZ911" s="62"/>
      <c r="FA911" s="62"/>
      <c r="FB911" s="62"/>
      <c r="FC911" s="62"/>
      <c r="FD911" s="62"/>
      <c r="FE911" s="62"/>
      <c r="FF911" s="62"/>
      <c r="FG911" s="62"/>
      <c r="FH911" s="62"/>
      <c r="FI911" s="62"/>
      <c r="FJ911" s="62"/>
      <c r="FK911" s="62"/>
      <c r="FL911" s="76"/>
      <c r="FM911" s="76"/>
      <c r="FN911" s="76"/>
      <c r="FO911" s="76"/>
      <c r="FP911" s="76"/>
      <c r="FQ911" s="76"/>
      <c r="FR911" s="76"/>
      <c r="FS911" s="76"/>
      <c r="FT911" s="76"/>
      <c r="FU911" s="76"/>
      <c r="FV911" s="76"/>
      <c r="FW911" s="76"/>
      <c r="FX911" s="76"/>
      <c r="FY911" s="76"/>
      <c r="FZ911" s="76"/>
      <c r="GA911" s="76"/>
      <c r="GB911" s="76"/>
      <c r="GC911" s="62"/>
      <c r="GD911" s="62"/>
      <c r="GE911" s="62"/>
      <c r="GF911" s="62"/>
      <c r="GG911" s="62"/>
      <c r="GH911" s="62"/>
      <c r="GI911" s="62"/>
      <c r="GJ911" s="62"/>
      <c r="GK911" s="62"/>
      <c r="GL911" s="62"/>
      <c r="GM911" s="62"/>
      <c r="GN911" s="62"/>
      <c r="GO911" s="62"/>
      <c r="GP911" s="62"/>
      <c r="GQ911" s="62"/>
      <c r="GR911" s="62"/>
      <c r="GS911" s="62"/>
      <c r="GT911" s="62"/>
      <c r="GU911" s="62"/>
      <c r="GV911" s="62"/>
      <c r="GW911" s="62"/>
      <c r="GX911" s="62"/>
      <c r="GY911" s="62"/>
      <c r="GZ911" s="62"/>
      <c r="HA911" s="62"/>
      <c r="HB911" s="62"/>
      <c r="HC911" s="62"/>
      <c r="HD911" s="62"/>
      <c r="HE911" s="62"/>
      <c r="HF911" s="62"/>
      <c r="HG911" s="62"/>
      <c r="HH911" s="62"/>
      <c r="HI911" s="62"/>
      <c r="HJ911" s="62"/>
      <c r="HK911" s="62"/>
      <c r="HL911" s="62"/>
      <c r="HM911" s="62"/>
      <c r="HN911" s="62"/>
      <c r="HO911" s="62"/>
      <c r="HP911" s="62"/>
      <c r="HQ911" s="62"/>
      <c r="HR911" s="62"/>
    </row>
    <row r="912" spans="45:226">
      <c r="AS912" s="62"/>
      <c r="AT912" s="62"/>
      <c r="AU912" s="62"/>
      <c r="AV912" s="62"/>
      <c r="AW912" s="62"/>
      <c r="AX912" s="62"/>
      <c r="AY912" s="62"/>
      <c r="AZ912" s="62"/>
      <c r="BA912" s="62"/>
      <c r="BB912" s="62"/>
      <c r="BC912" s="62"/>
      <c r="BD912" s="62"/>
      <c r="BE912" s="62"/>
      <c r="BF912" s="62"/>
      <c r="BG912" s="62"/>
      <c r="BH912" s="62"/>
      <c r="BI912" s="62"/>
      <c r="BJ912" s="62"/>
      <c r="BK912" s="62"/>
      <c r="BL912" s="62"/>
      <c r="BM912" s="62"/>
      <c r="BN912" s="62"/>
      <c r="BO912" s="62"/>
      <c r="BP912" s="62"/>
      <c r="BQ912" s="62"/>
      <c r="BR912" s="62"/>
      <c r="BS912" s="62"/>
      <c r="BT912" s="62"/>
      <c r="BU912" s="62"/>
      <c r="BV912" s="62"/>
      <c r="BW912" s="62"/>
      <c r="BX912" s="62"/>
      <c r="BY912" s="62"/>
      <c r="BZ912" s="62"/>
      <c r="CA912" s="62"/>
      <c r="CB912" s="62"/>
      <c r="CC912" s="62"/>
      <c r="CD912" s="62"/>
      <c r="CE912" s="62"/>
      <c r="CF912" s="62"/>
      <c r="CG912" s="62"/>
      <c r="CH912" s="62"/>
      <c r="CI912" s="62"/>
      <c r="CJ912" s="62"/>
      <c r="CK912" s="62"/>
      <c r="CL912" s="62"/>
      <c r="CM912" s="62"/>
      <c r="CN912" s="62"/>
      <c r="CO912" s="62"/>
      <c r="CP912" s="62"/>
      <c r="CQ912" s="62"/>
      <c r="CR912" s="62"/>
      <c r="CS912" s="62"/>
      <c r="CT912" s="62"/>
      <c r="CU912" s="62"/>
      <c r="CV912" s="62"/>
      <c r="CW912" s="62"/>
      <c r="CX912" s="62"/>
      <c r="CY912" s="62"/>
      <c r="CZ912" s="62"/>
      <c r="DA912" s="62"/>
      <c r="DB912" s="62"/>
      <c r="DC912" s="62"/>
      <c r="DD912" s="62"/>
      <c r="DE912" s="62"/>
      <c r="DF912" s="62"/>
      <c r="DG912" s="62"/>
      <c r="DH912" s="62"/>
      <c r="DI912" s="62"/>
      <c r="DJ912" s="62"/>
      <c r="DK912" s="62"/>
      <c r="DL912" s="62"/>
      <c r="DM912" s="62"/>
      <c r="DN912" s="62"/>
      <c r="DO912" s="62"/>
      <c r="DP912" s="62"/>
      <c r="DQ912" s="62"/>
      <c r="DR912" s="62"/>
      <c r="DS912" s="62"/>
      <c r="DT912" s="62"/>
      <c r="DU912" s="62"/>
      <c r="DV912" s="62"/>
      <c r="DW912" s="62"/>
      <c r="DX912" s="62"/>
      <c r="DY912" s="62"/>
      <c r="DZ912" s="62"/>
      <c r="EA912" s="62"/>
      <c r="EB912" s="62"/>
      <c r="EC912" s="62"/>
      <c r="ED912" s="62"/>
      <c r="EE912" s="62"/>
      <c r="EF912" s="62"/>
      <c r="EG912" s="62"/>
      <c r="EH912" s="62"/>
      <c r="EI912" s="62"/>
      <c r="EJ912" s="62"/>
      <c r="EK912" s="62"/>
      <c r="EL912" s="62"/>
      <c r="EM912" s="62">
        <v>0</v>
      </c>
      <c r="EN912" s="62">
        <v>0</v>
      </c>
      <c r="EO912" s="62">
        <v>0</v>
      </c>
      <c r="EP912" s="62"/>
      <c r="EQ912" s="62"/>
      <c r="ER912" s="62"/>
      <c r="ES912" s="62"/>
      <c r="ET912" s="62"/>
      <c r="EU912" s="62"/>
      <c r="EV912" s="62"/>
      <c r="EW912" s="62"/>
      <c r="EX912" s="62"/>
      <c r="EY912" s="62"/>
      <c r="EZ912" s="62"/>
      <c r="FA912" s="62"/>
      <c r="FB912" s="62"/>
      <c r="FC912" s="62"/>
      <c r="FD912" s="62"/>
      <c r="FE912" s="62"/>
      <c r="FF912" s="62"/>
      <c r="FG912" s="62"/>
      <c r="FH912" s="62"/>
      <c r="FI912" s="62"/>
      <c r="FJ912" s="62"/>
      <c r="FK912" s="62"/>
      <c r="FL912" s="76"/>
      <c r="FM912" s="76"/>
      <c r="FN912" s="76"/>
      <c r="FO912" s="76"/>
      <c r="FP912" s="76"/>
      <c r="FQ912" s="76"/>
      <c r="FR912" s="76"/>
      <c r="FS912" s="76"/>
      <c r="FT912" s="76"/>
      <c r="FU912" s="76"/>
      <c r="FV912" s="76"/>
      <c r="FW912" s="76"/>
      <c r="FX912" s="76"/>
      <c r="FY912" s="76"/>
      <c r="FZ912" s="76"/>
      <c r="GA912" s="76"/>
      <c r="GB912" s="76"/>
      <c r="GC912" s="62"/>
      <c r="GD912" s="62"/>
      <c r="GE912" s="62"/>
      <c r="GF912" s="62"/>
      <c r="GG912" s="62"/>
      <c r="GH912" s="62"/>
      <c r="GI912" s="62"/>
      <c r="GJ912" s="62"/>
      <c r="GK912" s="62"/>
      <c r="GL912" s="62"/>
      <c r="GM912" s="62"/>
      <c r="GN912" s="62"/>
      <c r="GO912" s="62"/>
      <c r="GP912" s="62"/>
      <c r="GQ912" s="62"/>
      <c r="GR912" s="62"/>
      <c r="GS912" s="62"/>
      <c r="GT912" s="62"/>
      <c r="GU912" s="62"/>
      <c r="GV912" s="62"/>
      <c r="GW912" s="62"/>
      <c r="GX912" s="62"/>
      <c r="GY912" s="62"/>
      <c r="GZ912" s="62"/>
      <c r="HA912" s="62"/>
      <c r="HB912" s="62"/>
      <c r="HC912" s="62"/>
      <c r="HD912" s="62"/>
      <c r="HE912" s="62"/>
      <c r="HF912" s="62"/>
      <c r="HG912" s="62"/>
      <c r="HH912" s="62"/>
      <c r="HI912" s="62"/>
      <c r="HJ912" s="62"/>
      <c r="HK912" s="62"/>
      <c r="HL912" s="62"/>
      <c r="HM912" s="62"/>
      <c r="HN912" s="62"/>
      <c r="HO912" s="62"/>
      <c r="HP912" s="62"/>
      <c r="HQ912" s="62"/>
      <c r="HR912" s="62"/>
    </row>
    <row r="913" spans="45:226">
      <c r="AS913" s="62"/>
      <c r="AT913" s="62"/>
      <c r="AU913" s="62"/>
      <c r="AV913" s="62"/>
      <c r="AW913" s="62"/>
      <c r="AX913" s="62"/>
      <c r="AY913" s="62"/>
      <c r="AZ913" s="62"/>
      <c r="BA913" s="62"/>
      <c r="BB913" s="62"/>
      <c r="BC913" s="62"/>
      <c r="BD913" s="62"/>
      <c r="BE913" s="62"/>
      <c r="BF913" s="62"/>
      <c r="BG913" s="62"/>
      <c r="BH913" s="62"/>
      <c r="BI913" s="62"/>
      <c r="BJ913" s="62"/>
      <c r="BK913" s="62"/>
      <c r="BL913" s="62"/>
      <c r="BM913" s="62"/>
      <c r="BN913" s="62"/>
      <c r="BO913" s="62"/>
      <c r="BP913" s="62"/>
      <c r="BQ913" s="62"/>
      <c r="BR913" s="62"/>
      <c r="BS913" s="62"/>
      <c r="BT913" s="62"/>
      <c r="BU913" s="62"/>
      <c r="BV913" s="62"/>
      <c r="BW913" s="62"/>
      <c r="BX913" s="62"/>
      <c r="BY913" s="62"/>
      <c r="BZ913" s="62"/>
      <c r="CA913" s="62"/>
      <c r="CB913" s="62"/>
      <c r="CC913" s="62"/>
      <c r="CD913" s="62"/>
      <c r="CE913" s="62"/>
      <c r="CF913" s="62"/>
      <c r="CG913" s="62"/>
      <c r="CH913" s="62"/>
      <c r="CI913" s="62"/>
      <c r="CJ913" s="62"/>
      <c r="CK913" s="62"/>
      <c r="CL913" s="62"/>
      <c r="CM913" s="62"/>
      <c r="CN913" s="62"/>
      <c r="CO913" s="62"/>
      <c r="CP913" s="62"/>
      <c r="CQ913" s="62"/>
      <c r="CR913" s="62"/>
      <c r="CS913" s="62"/>
      <c r="CT913" s="62"/>
      <c r="CU913" s="62"/>
      <c r="CV913" s="62"/>
      <c r="CW913" s="62"/>
      <c r="CX913" s="62"/>
      <c r="CY913" s="62"/>
      <c r="CZ913" s="62"/>
      <c r="DA913" s="62"/>
      <c r="DB913" s="62"/>
      <c r="DC913" s="62"/>
      <c r="DD913" s="62"/>
      <c r="DE913" s="62"/>
      <c r="DF913" s="62"/>
      <c r="DG913" s="62"/>
      <c r="DH913" s="62"/>
      <c r="DI913" s="62"/>
      <c r="DJ913" s="62"/>
      <c r="DK913" s="62"/>
      <c r="DL913" s="62"/>
      <c r="DM913" s="62"/>
      <c r="DN913" s="62"/>
      <c r="DO913" s="62"/>
      <c r="DP913" s="62"/>
      <c r="DQ913" s="62"/>
      <c r="DR913" s="62"/>
      <c r="DS913" s="62"/>
      <c r="DT913" s="62"/>
      <c r="DU913" s="62"/>
      <c r="DV913" s="62"/>
      <c r="DW913" s="62"/>
      <c r="DX913" s="62"/>
      <c r="DY913" s="62"/>
      <c r="DZ913" s="62"/>
      <c r="EA913" s="62"/>
      <c r="EB913" s="62"/>
      <c r="EC913" s="62"/>
      <c r="ED913" s="62"/>
      <c r="EE913" s="62"/>
      <c r="EF913" s="62"/>
      <c r="EG913" s="62"/>
      <c r="EH913" s="62"/>
      <c r="EI913" s="62"/>
      <c r="EJ913" s="62"/>
      <c r="EK913" s="62"/>
      <c r="EL913" s="62"/>
      <c r="EM913" s="62">
        <v>0</v>
      </c>
      <c r="EN913" s="62">
        <v>0</v>
      </c>
      <c r="EO913" s="62">
        <v>0</v>
      </c>
      <c r="EP913" s="62"/>
      <c r="EQ913" s="62"/>
      <c r="ER913" s="62"/>
      <c r="ES913" s="62"/>
      <c r="ET913" s="62"/>
      <c r="EU913" s="62"/>
      <c r="EV913" s="62"/>
      <c r="EW913" s="62"/>
      <c r="EX913" s="62"/>
      <c r="EY913" s="62"/>
      <c r="EZ913" s="62"/>
      <c r="FA913" s="62"/>
      <c r="FB913" s="62"/>
      <c r="FC913" s="62"/>
      <c r="FD913" s="62"/>
      <c r="FE913" s="62"/>
      <c r="FF913" s="62"/>
      <c r="FG913" s="62"/>
      <c r="FH913" s="62"/>
      <c r="FI913" s="62"/>
      <c r="FJ913" s="62"/>
      <c r="FK913" s="62"/>
      <c r="FL913" s="76"/>
      <c r="FM913" s="76"/>
      <c r="FN913" s="76"/>
      <c r="FO913" s="76"/>
      <c r="FP913" s="76"/>
      <c r="FQ913" s="76"/>
      <c r="FR913" s="76"/>
      <c r="FS913" s="76"/>
      <c r="FT913" s="76"/>
      <c r="FU913" s="76"/>
      <c r="FV913" s="76"/>
      <c r="FW913" s="76"/>
      <c r="FX913" s="76"/>
      <c r="FY913" s="76"/>
      <c r="FZ913" s="76"/>
      <c r="GA913" s="76"/>
      <c r="GB913" s="76"/>
      <c r="GC913" s="62"/>
      <c r="GD913" s="62"/>
      <c r="GE913" s="62"/>
      <c r="GF913" s="62"/>
      <c r="GG913" s="62"/>
      <c r="GH913" s="62"/>
      <c r="GI913" s="62"/>
      <c r="GJ913" s="62"/>
      <c r="GK913" s="62"/>
      <c r="GL913" s="62"/>
      <c r="GM913" s="62"/>
      <c r="GN913" s="62"/>
      <c r="GO913" s="62"/>
      <c r="GP913" s="62"/>
      <c r="GQ913" s="62"/>
      <c r="GR913" s="62"/>
      <c r="GS913" s="62"/>
      <c r="GT913" s="62"/>
      <c r="GU913" s="62"/>
      <c r="GV913" s="62"/>
      <c r="GW913" s="62"/>
      <c r="GX913" s="62"/>
      <c r="GY913" s="62"/>
      <c r="GZ913" s="62"/>
      <c r="HA913" s="62"/>
      <c r="HB913" s="62"/>
      <c r="HC913" s="62"/>
      <c r="HD913" s="62"/>
      <c r="HE913" s="62"/>
      <c r="HF913" s="62"/>
      <c r="HG913" s="62"/>
      <c r="HH913" s="62"/>
      <c r="HI913" s="62"/>
      <c r="HJ913" s="62"/>
      <c r="HK913" s="62"/>
      <c r="HL913" s="62"/>
      <c r="HM913" s="62"/>
      <c r="HN913" s="62"/>
      <c r="HO913" s="62"/>
      <c r="HP913" s="62"/>
      <c r="HQ913" s="62"/>
      <c r="HR913" s="62"/>
    </row>
    <row r="914" spans="45:226">
      <c r="AS914" s="62"/>
      <c r="AT914" s="62"/>
      <c r="AU914" s="62"/>
      <c r="AV914" s="62"/>
      <c r="AW914" s="62"/>
      <c r="AX914" s="62"/>
      <c r="AY914" s="62"/>
      <c r="AZ914" s="62"/>
      <c r="BA914" s="62"/>
      <c r="BB914" s="62"/>
      <c r="BC914" s="62"/>
      <c r="BD914" s="62"/>
      <c r="BE914" s="62"/>
      <c r="BF914" s="62"/>
      <c r="BG914" s="62"/>
      <c r="BH914" s="62"/>
      <c r="BI914" s="62"/>
      <c r="BJ914" s="62"/>
      <c r="BK914" s="62"/>
      <c r="BL914" s="62"/>
      <c r="BM914" s="62"/>
      <c r="BN914" s="62"/>
      <c r="BO914" s="62"/>
      <c r="BP914" s="62"/>
      <c r="BQ914" s="62"/>
      <c r="BR914" s="62"/>
      <c r="BS914" s="62"/>
      <c r="BT914" s="62"/>
      <c r="BU914" s="62"/>
      <c r="BV914" s="62"/>
      <c r="BW914" s="62"/>
      <c r="BX914" s="62"/>
      <c r="BY914" s="62"/>
      <c r="BZ914" s="62"/>
      <c r="CA914" s="62"/>
      <c r="CB914" s="62"/>
      <c r="CC914" s="62"/>
      <c r="CD914" s="62"/>
      <c r="CE914" s="62"/>
      <c r="CF914" s="62"/>
      <c r="CG914" s="62"/>
      <c r="CH914" s="62"/>
      <c r="CI914" s="62"/>
      <c r="CJ914" s="62"/>
      <c r="CK914" s="62"/>
      <c r="CL914" s="62"/>
      <c r="CM914" s="62"/>
      <c r="CN914" s="62"/>
      <c r="CO914" s="62"/>
      <c r="CP914" s="62"/>
      <c r="CQ914" s="62"/>
      <c r="CR914" s="62"/>
      <c r="CS914" s="62"/>
      <c r="CT914" s="62"/>
      <c r="CU914" s="62"/>
      <c r="CV914" s="62"/>
      <c r="CW914" s="62"/>
      <c r="CX914" s="62"/>
      <c r="CY914" s="62"/>
      <c r="CZ914" s="62"/>
      <c r="DA914" s="62"/>
      <c r="DB914" s="62"/>
      <c r="DC914" s="62"/>
      <c r="DD914" s="62"/>
      <c r="DE914" s="62"/>
      <c r="DF914" s="62"/>
      <c r="DG914" s="62"/>
      <c r="DH914" s="62"/>
      <c r="DI914" s="62"/>
      <c r="DJ914" s="62"/>
      <c r="DK914" s="62"/>
      <c r="DL914" s="62"/>
      <c r="DM914" s="62"/>
      <c r="DN914" s="62"/>
      <c r="DO914" s="62"/>
      <c r="DP914" s="62"/>
      <c r="DQ914" s="62"/>
      <c r="DR914" s="62"/>
      <c r="DS914" s="62"/>
      <c r="DT914" s="62"/>
      <c r="DU914" s="62"/>
      <c r="DV914" s="62"/>
      <c r="DW914" s="62"/>
      <c r="DX914" s="62"/>
      <c r="DY914" s="62"/>
      <c r="DZ914" s="62"/>
      <c r="EA914" s="62"/>
      <c r="EB914" s="62"/>
      <c r="EC914" s="62"/>
      <c r="ED914" s="62"/>
      <c r="EE914" s="62"/>
      <c r="EF914" s="62"/>
      <c r="EG914" s="62"/>
      <c r="EH914" s="62"/>
      <c r="EI914" s="62"/>
      <c r="EJ914" s="62"/>
      <c r="EK914" s="62"/>
      <c r="EL914" s="62"/>
      <c r="EM914" s="62">
        <v>0</v>
      </c>
      <c r="EN914" s="62">
        <v>0</v>
      </c>
      <c r="EO914" s="62">
        <v>0</v>
      </c>
      <c r="EP914" s="62"/>
      <c r="EQ914" s="62"/>
      <c r="ER914" s="62"/>
      <c r="ES914" s="62"/>
      <c r="ET914" s="62"/>
      <c r="EU914" s="62"/>
      <c r="EV914" s="62"/>
      <c r="EW914" s="62"/>
      <c r="EX914" s="62"/>
      <c r="EY914" s="62"/>
      <c r="EZ914" s="62"/>
      <c r="FA914" s="62"/>
      <c r="FB914" s="62"/>
      <c r="FC914" s="62"/>
      <c r="FD914" s="62"/>
      <c r="FE914" s="62"/>
      <c r="FF914" s="62"/>
      <c r="FG914" s="62"/>
      <c r="FH914" s="62"/>
      <c r="FI914" s="62"/>
      <c r="FJ914" s="62"/>
      <c r="FK914" s="62"/>
      <c r="FL914" s="76"/>
      <c r="FM914" s="76"/>
      <c r="FN914" s="76"/>
      <c r="FO914" s="76"/>
      <c r="FP914" s="76"/>
      <c r="FQ914" s="76"/>
      <c r="FR914" s="76"/>
      <c r="FS914" s="76"/>
      <c r="FT914" s="76"/>
      <c r="FU914" s="76"/>
      <c r="FV914" s="76"/>
      <c r="FW914" s="76"/>
      <c r="FX914" s="76"/>
      <c r="FY914" s="76"/>
      <c r="FZ914" s="76"/>
      <c r="GA914" s="76"/>
      <c r="GB914" s="76"/>
      <c r="GC914" s="62"/>
      <c r="GD914" s="62"/>
      <c r="GE914" s="62"/>
      <c r="GF914" s="62"/>
      <c r="GG914" s="62"/>
      <c r="GH914" s="62"/>
      <c r="GI914" s="62"/>
      <c r="GJ914" s="62"/>
      <c r="GK914" s="62"/>
      <c r="GL914" s="62"/>
      <c r="GM914" s="62"/>
      <c r="GN914" s="62"/>
      <c r="GO914" s="62"/>
      <c r="GP914" s="62"/>
      <c r="GQ914" s="62"/>
      <c r="GR914" s="62"/>
      <c r="GS914" s="62"/>
      <c r="GT914" s="62"/>
      <c r="GU914" s="62"/>
      <c r="GV914" s="62"/>
      <c r="GW914" s="62"/>
      <c r="GX914" s="62"/>
      <c r="GY914" s="62"/>
      <c r="GZ914" s="62"/>
      <c r="HA914" s="62"/>
      <c r="HB914" s="62"/>
      <c r="HC914" s="62"/>
      <c r="HD914" s="62"/>
      <c r="HE914" s="62"/>
      <c r="HF914" s="62"/>
      <c r="HG914" s="62"/>
      <c r="HH914" s="62"/>
      <c r="HI914" s="62"/>
      <c r="HJ914" s="62"/>
      <c r="HK914" s="62"/>
      <c r="HL914" s="62"/>
      <c r="HM914" s="62"/>
      <c r="HN914" s="62"/>
      <c r="HO914" s="62"/>
      <c r="HP914" s="62"/>
      <c r="HQ914" s="62"/>
      <c r="HR914" s="62"/>
    </row>
    <row r="915" spans="45:226">
      <c r="AS915" s="62"/>
      <c r="AT915" s="62"/>
      <c r="AU915" s="62"/>
      <c r="AV915" s="62"/>
      <c r="AW915" s="62"/>
      <c r="AX915" s="62"/>
      <c r="AY915" s="62"/>
      <c r="AZ915" s="62"/>
      <c r="BA915" s="62"/>
      <c r="BB915" s="62"/>
      <c r="BC915" s="62"/>
      <c r="BD915" s="62"/>
      <c r="BE915" s="62"/>
      <c r="BF915" s="62"/>
      <c r="BG915" s="62"/>
      <c r="BH915" s="62"/>
      <c r="BI915" s="62"/>
      <c r="BJ915" s="62"/>
      <c r="BK915" s="62"/>
      <c r="BL915" s="62"/>
      <c r="BM915" s="62"/>
      <c r="BN915" s="62"/>
      <c r="BO915" s="62"/>
      <c r="BP915" s="62"/>
      <c r="BQ915" s="62"/>
      <c r="BR915" s="62"/>
      <c r="BS915" s="62"/>
      <c r="BT915" s="62"/>
      <c r="BU915" s="62"/>
      <c r="BV915" s="62"/>
      <c r="BW915" s="62"/>
      <c r="BX915" s="62"/>
      <c r="BY915" s="62"/>
      <c r="BZ915" s="62"/>
      <c r="CA915" s="62"/>
      <c r="CB915" s="62"/>
      <c r="CC915" s="62"/>
      <c r="CD915" s="62"/>
      <c r="CE915" s="62"/>
      <c r="CF915" s="62"/>
      <c r="CG915" s="62"/>
      <c r="CH915" s="62"/>
      <c r="CI915" s="62"/>
      <c r="CJ915" s="62"/>
      <c r="CK915" s="62"/>
      <c r="CL915" s="62"/>
      <c r="CM915" s="62"/>
      <c r="CN915" s="62"/>
      <c r="CO915" s="62"/>
      <c r="CP915" s="62"/>
      <c r="CQ915" s="62"/>
      <c r="CR915" s="62"/>
      <c r="CS915" s="62"/>
      <c r="CT915" s="62"/>
      <c r="CU915" s="62"/>
      <c r="CV915" s="62"/>
      <c r="CW915" s="62"/>
      <c r="CX915" s="62"/>
      <c r="CY915" s="62"/>
      <c r="CZ915" s="62"/>
      <c r="DA915" s="62"/>
      <c r="DB915" s="62"/>
      <c r="DC915" s="62"/>
      <c r="DD915" s="62"/>
      <c r="DE915" s="62"/>
      <c r="DF915" s="62"/>
      <c r="DG915" s="62"/>
      <c r="DH915" s="62"/>
      <c r="DI915" s="62"/>
      <c r="DJ915" s="62"/>
      <c r="DK915" s="62"/>
      <c r="DL915" s="62"/>
      <c r="DM915" s="62"/>
      <c r="DN915" s="62"/>
      <c r="DO915" s="62"/>
      <c r="DP915" s="62"/>
      <c r="DQ915" s="62"/>
      <c r="DR915" s="62"/>
      <c r="DS915" s="62"/>
      <c r="DT915" s="62"/>
      <c r="DU915" s="62"/>
      <c r="DV915" s="62"/>
      <c r="DW915" s="62"/>
      <c r="DX915" s="62"/>
      <c r="DY915" s="62"/>
      <c r="DZ915" s="62"/>
      <c r="EA915" s="62"/>
      <c r="EB915" s="62"/>
      <c r="EC915" s="62"/>
      <c r="ED915" s="62"/>
      <c r="EE915" s="62"/>
      <c r="EF915" s="62"/>
      <c r="EG915" s="62"/>
      <c r="EH915" s="62"/>
      <c r="EI915" s="62"/>
      <c r="EJ915" s="62"/>
      <c r="EK915" s="62"/>
      <c r="EL915" s="62"/>
      <c r="EM915" s="62">
        <v>0</v>
      </c>
      <c r="EN915" s="62">
        <v>0</v>
      </c>
      <c r="EO915" s="62">
        <v>0</v>
      </c>
      <c r="EP915" s="62"/>
      <c r="EQ915" s="62"/>
      <c r="ER915" s="62"/>
      <c r="ES915" s="62"/>
      <c r="ET915" s="62"/>
      <c r="EU915" s="62"/>
      <c r="EV915" s="62"/>
      <c r="EW915" s="62"/>
      <c r="EX915" s="62"/>
      <c r="EY915" s="62"/>
      <c r="EZ915" s="62"/>
      <c r="FA915" s="62"/>
      <c r="FB915" s="62"/>
      <c r="FC915" s="62"/>
      <c r="FD915" s="62"/>
      <c r="FE915" s="62"/>
      <c r="FF915" s="62"/>
      <c r="FG915" s="62"/>
      <c r="FH915" s="62"/>
      <c r="FI915" s="62"/>
      <c r="FJ915" s="62"/>
      <c r="FK915" s="62"/>
      <c r="FL915" s="76"/>
      <c r="FM915" s="76"/>
      <c r="FN915" s="76"/>
      <c r="FO915" s="76"/>
      <c r="FP915" s="76"/>
      <c r="FQ915" s="76"/>
      <c r="FR915" s="76"/>
      <c r="FS915" s="76"/>
      <c r="FT915" s="76"/>
      <c r="FU915" s="76"/>
      <c r="FV915" s="76"/>
      <c r="FW915" s="76"/>
      <c r="FX915" s="76"/>
      <c r="FY915" s="76"/>
      <c r="FZ915" s="76"/>
      <c r="GA915" s="76"/>
      <c r="GB915" s="76"/>
      <c r="GC915" s="62"/>
      <c r="GD915" s="62"/>
      <c r="GE915" s="62"/>
      <c r="GF915" s="62"/>
      <c r="GG915" s="62"/>
      <c r="GH915" s="62"/>
      <c r="GI915" s="62"/>
      <c r="GJ915" s="62"/>
      <c r="GK915" s="62"/>
      <c r="GL915" s="62"/>
      <c r="GM915" s="62"/>
      <c r="GN915" s="62"/>
      <c r="GO915" s="62"/>
      <c r="GP915" s="62"/>
      <c r="GQ915" s="62"/>
      <c r="GR915" s="62"/>
      <c r="GS915" s="62"/>
      <c r="GT915" s="62"/>
      <c r="GU915" s="62"/>
      <c r="GV915" s="62"/>
      <c r="GW915" s="62"/>
      <c r="GX915" s="62"/>
      <c r="GY915" s="62"/>
      <c r="GZ915" s="62"/>
      <c r="HA915" s="62"/>
      <c r="HB915" s="62"/>
      <c r="HC915" s="62"/>
      <c r="HD915" s="62"/>
      <c r="HE915" s="62"/>
      <c r="HF915" s="62"/>
      <c r="HG915" s="62"/>
      <c r="HH915" s="62"/>
      <c r="HI915" s="62"/>
      <c r="HJ915" s="62"/>
      <c r="HK915" s="62"/>
      <c r="HL915" s="62"/>
      <c r="HM915" s="62"/>
      <c r="HN915" s="62"/>
      <c r="HO915" s="62"/>
      <c r="HP915" s="62"/>
      <c r="HQ915" s="62"/>
      <c r="HR915" s="62"/>
    </row>
    <row r="916" spans="45:226">
      <c r="AS916" s="62"/>
      <c r="AT916" s="62"/>
      <c r="AU916" s="62"/>
      <c r="AV916" s="62"/>
      <c r="AW916" s="62"/>
      <c r="AX916" s="62"/>
      <c r="AY916" s="62"/>
      <c r="AZ916" s="62"/>
      <c r="BA916" s="62"/>
      <c r="BB916" s="62"/>
      <c r="BC916" s="62"/>
      <c r="BD916" s="62"/>
      <c r="BE916" s="62"/>
      <c r="BF916" s="62"/>
      <c r="BG916" s="62"/>
      <c r="BH916" s="62"/>
      <c r="BI916" s="62"/>
      <c r="BJ916" s="62"/>
      <c r="BK916" s="62"/>
      <c r="BL916" s="62"/>
      <c r="BM916" s="62"/>
      <c r="BN916" s="62"/>
      <c r="BO916" s="62"/>
      <c r="BP916" s="62"/>
      <c r="BQ916" s="62"/>
      <c r="BR916" s="62"/>
      <c r="BS916" s="62"/>
      <c r="BT916" s="62"/>
      <c r="BU916" s="62"/>
      <c r="BV916" s="62"/>
      <c r="BW916" s="62"/>
      <c r="BX916" s="62"/>
      <c r="BY916" s="62"/>
      <c r="BZ916" s="62"/>
      <c r="CA916" s="62"/>
      <c r="CB916" s="62"/>
      <c r="CC916" s="62"/>
      <c r="CD916" s="62"/>
      <c r="CE916" s="62"/>
      <c r="CF916" s="62"/>
      <c r="CG916" s="62"/>
      <c r="CH916" s="62"/>
      <c r="CI916" s="62"/>
      <c r="CJ916" s="62"/>
      <c r="CK916" s="62"/>
      <c r="CL916" s="62"/>
      <c r="CM916" s="62"/>
      <c r="CN916" s="62"/>
      <c r="CO916" s="62"/>
      <c r="CP916" s="62"/>
      <c r="CQ916" s="62"/>
      <c r="CR916" s="62"/>
      <c r="CS916" s="62"/>
      <c r="CT916" s="62"/>
      <c r="CU916" s="62"/>
      <c r="CV916" s="62"/>
      <c r="CW916" s="62"/>
      <c r="CX916" s="62"/>
      <c r="CY916" s="62"/>
      <c r="CZ916" s="62"/>
      <c r="DA916" s="62"/>
      <c r="DB916" s="62"/>
      <c r="DC916" s="62"/>
      <c r="DD916" s="62"/>
      <c r="DE916" s="62"/>
      <c r="DF916" s="62"/>
      <c r="DG916" s="62"/>
      <c r="DH916" s="62"/>
      <c r="DI916" s="62"/>
      <c r="DJ916" s="62"/>
      <c r="DK916" s="62"/>
      <c r="DL916" s="62"/>
      <c r="DM916" s="62"/>
      <c r="DN916" s="62"/>
      <c r="DO916" s="62"/>
      <c r="DP916" s="62"/>
      <c r="DQ916" s="62"/>
      <c r="DR916" s="62"/>
      <c r="DS916" s="62"/>
      <c r="DT916" s="62"/>
      <c r="DU916" s="62"/>
      <c r="DV916" s="62"/>
      <c r="DW916" s="62"/>
      <c r="DX916" s="62"/>
      <c r="DY916" s="62"/>
      <c r="DZ916" s="62"/>
      <c r="EA916" s="62"/>
      <c r="EB916" s="62"/>
      <c r="EC916" s="62"/>
      <c r="ED916" s="62"/>
      <c r="EE916" s="62"/>
      <c r="EF916" s="62"/>
      <c r="EG916" s="62"/>
      <c r="EH916" s="62"/>
      <c r="EI916" s="62"/>
      <c r="EJ916" s="62"/>
      <c r="EK916" s="62"/>
      <c r="EL916" s="62"/>
      <c r="EM916" s="62">
        <v>0</v>
      </c>
      <c r="EN916" s="62">
        <v>0</v>
      </c>
      <c r="EO916" s="62">
        <v>0</v>
      </c>
      <c r="EP916" s="62"/>
      <c r="EQ916" s="62"/>
      <c r="ER916" s="62"/>
      <c r="ES916" s="62"/>
      <c r="ET916" s="62"/>
      <c r="EU916" s="62"/>
      <c r="EV916" s="62"/>
      <c r="EW916" s="62"/>
      <c r="EX916" s="62"/>
      <c r="EY916" s="62"/>
      <c r="EZ916" s="62"/>
      <c r="FA916" s="62"/>
      <c r="FB916" s="62"/>
      <c r="FC916" s="62"/>
      <c r="FD916" s="62"/>
      <c r="FE916" s="62"/>
      <c r="FF916" s="62"/>
      <c r="FG916" s="62"/>
      <c r="FH916" s="62"/>
      <c r="FI916" s="62"/>
      <c r="FJ916" s="62"/>
      <c r="FK916" s="62"/>
      <c r="FL916" s="76"/>
      <c r="FM916" s="76"/>
      <c r="FN916" s="76"/>
      <c r="FO916" s="76"/>
      <c r="FP916" s="76"/>
      <c r="FQ916" s="76"/>
      <c r="FR916" s="76"/>
      <c r="FS916" s="76"/>
      <c r="FT916" s="76"/>
      <c r="FU916" s="76"/>
      <c r="FV916" s="76"/>
      <c r="FW916" s="76"/>
      <c r="FX916" s="76"/>
      <c r="FY916" s="76"/>
      <c r="FZ916" s="76"/>
      <c r="GA916" s="76"/>
      <c r="GB916" s="76"/>
      <c r="GC916" s="62"/>
      <c r="GD916" s="62"/>
      <c r="GE916" s="62"/>
      <c r="GF916" s="62"/>
      <c r="GG916" s="62"/>
      <c r="GH916" s="62"/>
      <c r="GI916" s="62"/>
      <c r="GJ916" s="62"/>
      <c r="GK916" s="62"/>
      <c r="GL916" s="62"/>
      <c r="GM916" s="62"/>
      <c r="GN916" s="62"/>
      <c r="GO916" s="62"/>
      <c r="GP916" s="62"/>
      <c r="GQ916" s="62"/>
      <c r="GR916" s="62"/>
      <c r="GS916" s="62"/>
      <c r="GT916" s="62"/>
      <c r="GU916" s="62"/>
      <c r="GV916" s="62"/>
      <c r="GW916" s="62"/>
      <c r="GX916" s="62"/>
      <c r="GY916" s="62"/>
      <c r="GZ916" s="62"/>
      <c r="HA916" s="62"/>
      <c r="HB916" s="62"/>
      <c r="HC916" s="62"/>
      <c r="HD916" s="62"/>
      <c r="HE916" s="62"/>
      <c r="HF916" s="62"/>
      <c r="HG916" s="62"/>
      <c r="HH916" s="62"/>
      <c r="HI916" s="62"/>
      <c r="HJ916" s="62"/>
      <c r="HK916" s="62"/>
      <c r="HL916" s="62"/>
      <c r="HM916" s="62"/>
      <c r="HN916" s="62"/>
      <c r="HO916" s="62"/>
      <c r="HP916" s="62"/>
      <c r="HQ916" s="62"/>
      <c r="HR916" s="62"/>
    </row>
    <row r="917" spans="45:226">
      <c r="AS917" s="62"/>
      <c r="AT917" s="62"/>
      <c r="AU917" s="62"/>
      <c r="AV917" s="62"/>
      <c r="AW917" s="62"/>
      <c r="AX917" s="62"/>
      <c r="AY917" s="62"/>
      <c r="AZ917" s="62"/>
      <c r="BA917" s="62"/>
      <c r="BB917" s="62"/>
      <c r="BC917" s="62"/>
      <c r="BD917" s="62"/>
      <c r="BE917" s="62"/>
      <c r="BF917" s="62"/>
      <c r="BG917" s="62"/>
      <c r="BH917" s="62"/>
      <c r="BI917" s="62"/>
      <c r="BJ917" s="62"/>
      <c r="BK917" s="62"/>
      <c r="BL917" s="62"/>
      <c r="BM917" s="62"/>
      <c r="BN917" s="62"/>
      <c r="BO917" s="62"/>
      <c r="BP917" s="62"/>
      <c r="BQ917" s="62"/>
      <c r="BR917" s="62"/>
      <c r="BS917" s="62"/>
      <c r="BT917" s="62"/>
      <c r="BU917" s="62"/>
      <c r="BV917" s="62"/>
      <c r="BW917" s="62"/>
      <c r="BX917" s="62"/>
      <c r="BY917" s="62"/>
      <c r="BZ917" s="62"/>
      <c r="CA917" s="62"/>
      <c r="CB917" s="62"/>
      <c r="CC917" s="62"/>
      <c r="CD917" s="62"/>
      <c r="CE917" s="62"/>
      <c r="CF917" s="62"/>
      <c r="CG917" s="62"/>
      <c r="CH917" s="62"/>
      <c r="CI917" s="62"/>
      <c r="CJ917" s="62"/>
      <c r="CK917" s="62"/>
      <c r="CL917" s="62"/>
      <c r="CM917" s="62"/>
      <c r="CN917" s="62"/>
      <c r="CO917" s="62"/>
      <c r="CP917" s="62"/>
      <c r="CQ917" s="62"/>
      <c r="CR917" s="62"/>
      <c r="CS917" s="62"/>
      <c r="CT917" s="62"/>
      <c r="CU917" s="62"/>
      <c r="CV917" s="62"/>
      <c r="CW917" s="62"/>
      <c r="CX917" s="62"/>
      <c r="CY917" s="62"/>
      <c r="CZ917" s="62"/>
      <c r="DA917" s="62"/>
      <c r="DB917" s="62"/>
      <c r="DC917" s="62"/>
      <c r="DD917" s="62"/>
      <c r="DE917" s="62"/>
      <c r="DF917" s="62"/>
      <c r="DG917" s="62"/>
      <c r="DH917" s="62"/>
      <c r="DI917" s="62"/>
      <c r="DJ917" s="62"/>
      <c r="DK917" s="62"/>
      <c r="DL917" s="62"/>
      <c r="DM917" s="62"/>
      <c r="DN917" s="62"/>
      <c r="DO917" s="62"/>
      <c r="DP917" s="62"/>
      <c r="DQ917" s="62"/>
      <c r="DR917" s="62"/>
      <c r="DS917" s="62"/>
      <c r="DT917" s="62"/>
      <c r="DU917" s="62"/>
      <c r="DV917" s="62"/>
      <c r="DW917" s="62"/>
      <c r="DX917" s="62"/>
      <c r="DY917" s="62"/>
      <c r="DZ917" s="62"/>
      <c r="EA917" s="62"/>
      <c r="EB917" s="62"/>
      <c r="EC917" s="62"/>
      <c r="ED917" s="62"/>
      <c r="EE917" s="62"/>
      <c r="EF917" s="62"/>
      <c r="EG917" s="62"/>
      <c r="EH917" s="62"/>
      <c r="EI917" s="62"/>
      <c r="EJ917" s="62"/>
      <c r="EK917" s="62"/>
      <c r="EL917" s="62"/>
      <c r="EM917" s="62">
        <v>0</v>
      </c>
      <c r="EN917" s="62">
        <v>0</v>
      </c>
      <c r="EO917" s="62">
        <v>0</v>
      </c>
      <c r="EP917" s="62"/>
      <c r="EQ917" s="62"/>
      <c r="ER917" s="62"/>
      <c r="ES917" s="62"/>
      <c r="ET917" s="62"/>
      <c r="EU917" s="62"/>
      <c r="EV917" s="62"/>
      <c r="EW917" s="62"/>
      <c r="EX917" s="62"/>
      <c r="EY917" s="62"/>
      <c r="EZ917" s="62"/>
      <c r="FA917" s="62"/>
      <c r="FB917" s="62"/>
      <c r="FC917" s="62"/>
      <c r="FD917" s="62"/>
      <c r="FE917" s="62"/>
      <c r="FF917" s="62"/>
      <c r="FG917" s="62"/>
      <c r="FH917" s="62"/>
      <c r="FI917" s="62"/>
      <c r="FJ917" s="62"/>
      <c r="FK917" s="62"/>
      <c r="FL917" s="76"/>
      <c r="FM917" s="76"/>
      <c r="FN917" s="76"/>
      <c r="FO917" s="76"/>
      <c r="FP917" s="76"/>
      <c r="FQ917" s="76"/>
      <c r="FR917" s="76"/>
      <c r="FS917" s="76"/>
      <c r="FT917" s="76"/>
      <c r="FU917" s="76"/>
      <c r="FV917" s="76"/>
      <c r="FW917" s="76"/>
      <c r="FX917" s="76"/>
      <c r="FY917" s="76"/>
      <c r="FZ917" s="76"/>
      <c r="GA917" s="76"/>
      <c r="GB917" s="76"/>
      <c r="GC917" s="62"/>
      <c r="GD917" s="62"/>
      <c r="GE917" s="62"/>
      <c r="GF917" s="62"/>
      <c r="GG917" s="62"/>
      <c r="GH917" s="62"/>
      <c r="GI917" s="62"/>
      <c r="GJ917" s="62"/>
      <c r="GK917" s="62"/>
      <c r="GL917" s="62"/>
      <c r="GM917" s="62"/>
      <c r="GN917" s="62"/>
      <c r="GO917" s="62"/>
      <c r="GP917" s="62"/>
      <c r="GQ917" s="62"/>
      <c r="GR917" s="62"/>
      <c r="GS917" s="62"/>
      <c r="GT917" s="62"/>
      <c r="GU917" s="62"/>
      <c r="GV917" s="62"/>
      <c r="GW917" s="62"/>
      <c r="GX917" s="62"/>
      <c r="GY917" s="62"/>
      <c r="GZ917" s="62"/>
      <c r="HA917" s="62"/>
      <c r="HB917" s="62"/>
      <c r="HC917" s="62"/>
      <c r="HD917" s="62"/>
      <c r="HE917" s="62"/>
      <c r="HF917" s="62"/>
      <c r="HG917" s="62"/>
      <c r="HH917" s="62"/>
      <c r="HI917" s="62"/>
      <c r="HJ917" s="62"/>
      <c r="HK917" s="62"/>
      <c r="HL917" s="62"/>
      <c r="HM917" s="62"/>
      <c r="HN917" s="62"/>
      <c r="HO917" s="62"/>
      <c r="HP917" s="62"/>
      <c r="HQ917" s="62"/>
      <c r="HR917" s="62"/>
    </row>
    <row r="918" spans="45:226">
      <c r="AS918" s="62"/>
      <c r="AT918" s="62"/>
      <c r="AU918" s="62"/>
      <c r="AV918" s="62"/>
      <c r="AW918" s="62"/>
      <c r="AX918" s="62"/>
      <c r="AY918" s="62"/>
      <c r="AZ918" s="62"/>
      <c r="BA918" s="62"/>
      <c r="BB918" s="62"/>
      <c r="BC918" s="62"/>
      <c r="BD918" s="62"/>
      <c r="BE918" s="62"/>
      <c r="BF918" s="62"/>
      <c r="BG918" s="62"/>
      <c r="BH918" s="62"/>
      <c r="BI918" s="62"/>
      <c r="BJ918" s="62"/>
      <c r="BK918" s="62"/>
      <c r="BL918" s="62"/>
      <c r="BM918" s="62"/>
      <c r="BN918" s="62"/>
      <c r="BO918" s="62"/>
      <c r="BP918" s="62"/>
      <c r="BQ918" s="62"/>
      <c r="BR918" s="62"/>
      <c r="BS918" s="62"/>
      <c r="BT918" s="62"/>
      <c r="BU918" s="62"/>
      <c r="BV918" s="62"/>
      <c r="BW918" s="62"/>
      <c r="BX918" s="62"/>
      <c r="BY918" s="62"/>
      <c r="BZ918" s="62"/>
      <c r="CA918" s="62"/>
      <c r="CB918" s="62"/>
      <c r="CC918" s="62"/>
      <c r="CD918" s="62"/>
      <c r="CE918" s="62"/>
      <c r="CF918" s="62"/>
      <c r="CG918" s="62"/>
      <c r="CH918" s="62"/>
      <c r="CI918" s="62"/>
      <c r="CJ918" s="62"/>
      <c r="CK918" s="62"/>
      <c r="CL918" s="62"/>
      <c r="CM918" s="62"/>
      <c r="CN918" s="62"/>
      <c r="CO918" s="62"/>
      <c r="CP918" s="62"/>
      <c r="CQ918" s="62"/>
      <c r="CR918" s="62"/>
      <c r="CS918" s="62"/>
      <c r="CT918" s="62"/>
      <c r="CU918" s="62"/>
      <c r="CV918" s="62"/>
      <c r="CW918" s="62"/>
      <c r="CX918" s="62"/>
      <c r="CY918" s="62"/>
      <c r="CZ918" s="62"/>
      <c r="DA918" s="62"/>
      <c r="DB918" s="62"/>
      <c r="DC918" s="62"/>
      <c r="DD918" s="62"/>
      <c r="DE918" s="62"/>
      <c r="DF918" s="62"/>
      <c r="DG918" s="62"/>
      <c r="DH918" s="62"/>
      <c r="DI918" s="62"/>
      <c r="DJ918" s="62"/>
      <c r="DK918" s="62"/>
      <c r="DL918" s="62"/>
      <c r="DM918" s="62"/>
      <c r="DN918" s="62"/>
      <c r="DO918" s="62"/>
      <c r="DP918" s="62"/>
      <c r="DQ918" s="62"/>
      <c r="DR918" s="62"/>
      <c r="DS918" s="62"/>
      <c r="DT918" s="62"/>
      <c r="DU918" s="62"/>
      <c r="DV918" s="62"/>
      <c r="DW918" s="62"/>
      <c r="DX918" s="62"/>
      <c r="DY918" s="62"/>
      <c r="DZ918" s="62"/>
      <c r="EA918" s="62"/>
      <c r="EB918" s="62"/>
      <c r="EC918" s="62"/>
      <c r="ED918" s="62"/>
      <c r="EE918" s="62"/>
      <c r="EF918" s="62"/>
      <c r="EG918" s="62"/>
      <c r="EH918" s="62"/>
      <c r="EI918" s="62"/>
      <c r="EJ918" s="62"/>
      <c r="EK918" s="62"/>
      <c r="EL918" s="62"/>
      <c r="EM918" s="62">
        <v>0</v>
      </c>
      <c r="EN918" s="62">
        <v>0</v>
      </c>
      <c r="EO918" s="62">
        <v>0</v>
      </c>
      <c r="EP918" s="62"/>
      <c r="EQ918" s="62"/>
      <c r="ER918" s="62"/>
      <c r="ES918" s="62"/>
      <c r="ET918" s="62"/>
      <c r="EU918" s="62"/>
      <c r="EV918" s="62"/>
      <c r="EW918" s="62"/>
      <c r="EX918" s="62"/>
      <c r="EY918" s="62"/>
      <c r="EZ918" s="62"/>
      <c r="FA918" s="62"/>
      <c r="FB918" s="62"/>
      <c r="FC918" s="62"/>
      <c r="FD918" s="62"/>
      <c r="FE918" s="62"/>
      <c r="FF918" s="62"/>
      <c r="FG918" s="62"/>
      <c r="FH918" s="62"/>
      <c r="FI918" s="62"/>
      <c r="FJ918" s="62"/>
      <c r="FK918" s="62"/>
      <c r="FL918" s="76"/>
      <c r="FM918" s="76"/>
      <c r="FN918" s="76"/>
      <c r="FO918" s="76"/>
      <c r="FP918" s="76"/>
      <c r="FQ918" s="76"/>
      <c r="FR918" s="76"/>
      <c r="FS918" s="76"/>
      <c r="FT918" s="76"/>
      <c r="FU918" s="76"/>
      <c r="FV918" s="76"/>
      <c r="FW918" s="76"/>
      <c r="FX918" s="76"/>
      <c r="FY918" s="76"/>
      <c r="FZ918" s="76"/>
      <c r="GA918" s="76"/>
      <c r="GB918" s="76"/>
      <c r="GC918" s="62"/>
      <c r="GD918" s="62"/>
      <c r="GE918" s="62"/>
      <c r="GF918" s="62"/>
      <c r="GG918" s="62"/>
      <c r="GH918" s="62"/>
      <c r="GI918" s="62"/>
      <c r="GJ918" s="62"/>
      <c r="GK918" s="62"/>
      <c r="GL918" s="62"/>
      <c r="GM918" s="62"/>
      <c r="GN918" s="62"/>
      <c r="GO918" s="62"/>
      <c r="GP918" s="62"/>
      <c r="GQ918" s="62"/>
      <c r="GR918" s="62"/>
      <c r="GS918" s="62"/>
      <c r="GT918" s="62"/>
      <c r="GU918" s="62"/>
      <c r="GV918" s="62"/>
      <c r="GW918" s="62"/>
      <c r="GX918" s="62"/>
      <c r="GY918" s="62"/>
      <c r="GZ918" s="62"/>
      <c r="HA918" s="62"/>
      <c r="HB918" s="62"/>
      <c r="HC918" s="62"/>
      <c r="HD918" s="62"/>
      <c r="HE918" s="62"/>
      <c r="HF918" s="62"/>
      <c r="HG918" s="62"/>
      <c r="HH918" s="62"/>
      <c r="HI918" s="62"/>
      <c r="HJ918" s="62"/>
      <c r="HK918" s="62"/>
      <c r="HL918" s="62"/>
      <c r="HM918" s="62"/>
      <c r="HN918" s="62"/>
      <c r="HO918" s="62"/>
      <c r="HP918" s="62"/>
      <c r="HQ918" s="62"/>
      <c r="HR918" s="62"/>
    </row>
    <row r="919" spans="45:226">
      <c r="AS919" s="62"/>
      <c r="AT919" s="62"/>
      <c r="AU919" s="62"/>
      <c r="AV919" s="62"/>
      <c r="AW919" s="62"/>
      <c r="AX919" s="62"/>
      <c r="AY919" s="62"/>
      <c r="AZ919" s="62"/>
      <c r="BA919" s="62"/>
      <c r="BB919" s="62"/>
      <c r="BC919" s="62"/>
      <c r="BD919" s="62"/>
      <c r="BE919" s="62"/>
      <c r="BF919" s="62"/>
      <c r="BG919" s="62"/>
      <c r="BH919" s="62"/>
      <c r="BI919" s="62"/>
      <c r="BJ919" s="62"/>
      <c r="BK919" s="62"/>
      <c r="BL919" s="62"/>
      <c r="BM919" s="62"/>
      <c r="BN919" s="62"/>
      <c r="BO919" s="62"/>
      <c r="BP919" s="62"/>
      <c r="BQ919" s="62"/>
      <c r="BR919" s="62"/>
      <c r="BS919" s="62"/>
      <c r="BT919" s="62"/>
      <c r="BU919" s="62"/>
      <c r="BV919" s="62"/>
      <c r="BW919" s="62"/>
      <c r="BX919" s="62"/>
      <c r="BY919" s="62"/>
      <c r="BZ919" s="62"/>
      <c r="CA919" s="62"/>
      <c r="CB919" s="62"/>
      <c r="CC919" s="62"/>
      <c r="CD919" s="62"/>
      <c r="CE919" s="62"/>
      <c r="CF919" s="62"/>
      <c r="CG919" s="62"/>
      <c r="CH919" s="62"/>
      <c r="CI919" s="62"/>
      <c r="CJ919" s="62"/>
      <c r="CK919" s="62"/>
      <c r="CL919" s="62"/>
      <c r="CM919" s="62"/>
      <c r="CN919" s="62"/>
      <c r="CO919" s="62"/>
      <c r="CP919" s="62"/>
      <c r="CQ919" s="62"/>
      <c r="CR919" s="62"/>
      <c r="CS919" s="62"/>
      <c r="CT919" s="62"/>
      <c r="CU919" s="62"/>
      <c r="CV919" s="62"/>
      <c r="CW919" s="62"/>
      <c r="CX919" s="62"/>
      <c r="CY919" s="62"/>
      <c r="CZ919" s="62"/>
      <c r="DA919" s="62"/>
      <c r="DB919" s="62"/>
      <c r="DC919" s="62"/>
      <c r="DD919" s="62"/>
      <c r="DE919" s="62"/>
      <c r="DF919" s="62"/>
      <c r="DG919" s="62"/>
      <c r="DH919" s="62"/>
      <c r="DI919" s="62"/>
      <c r="DJ919" s="62"/>
      <c r="DK919" s="62"/>
      <c r="DL919" s="62"/>
      <c r="DM919" s="62"/>
      <c r="DN919" s="62"/>
      <c r="DO919" s="62"/>
      <c r="DP919" s="62"/>
      <c r="DQ919" s="62"/>
      <c r="DR919" s="62"/>
      <c r="DS919" s="62"/>
      <c r="DT919" s="62"/>
      <c r="DU919" s="62"/>
      <c r="DV919" s="62"/>
      <c r="DW919" s="62"/>
      <c r="DX919" s="62"/>
      <c r="DY919" s="62"/>
      <c r="DZ919" s="62"/>
      <c r="EA919" s="62"/>
      <c r="EB919" s="62"/>
      <c r="EC919" s="62"/>
      <c r="ED919" s="62"/>
      <c r="EE919" s="62"/>
      <c r="EF919" s="62"/>
      <c r="EG919" s="62"/>
      <c r="EH919" s="62"/>
      <c r="EI919" s="62"/>
      <c r="EJ919" s="62"/>
      <c r="EK919" s="62"/>
      <c r="EL919" s="62"/>
      <c r="EM919" s="62">
        <v>0</v>
      </c>
      <c r="EN919" s="62">
        <v>0</v>
      </c>
      <c r="EO919" s="62">
        <v>0</v>
      </c>
      <c r="EP919" s="62"/>
      <c r="EQ919" s="62"/>
      <c r="ER919" s="62"/>
      <c r="ES919" s="62"/>
      <c r="ET919" s="62"/>
      <c r="EU919" s="62"/>
      <c r="EV919" s="62"/>
      <c r="EW919" s="62"/>
      <c r="EX919" s="62"/>
      <c r="EY919" s="62"/>
      <c r="EZ919" s="62"/>
      <c r="FA919" s="62"/>
      <c r="FB919" s="62"/>
      <c r="FC919" s="62"/>
      <c r="FD919" s="62"/>
      <c r="FE919" s="62"/>
      <c r="FF919" s="62"/>
      <c r="FG919" s="62"/>
      <c r="FH919" s="62"/>
      <c r="FI919" s="62"/>
      <c r="FJ919" s="62"/>
      <c r="FK919" s="62"/>
      <c r="FL919" s="76"/>
      <c r="FM919" s="76"/>
      <c r="FN919" s="76"/>
      <c r="FO919" s="76"/>
      <c r="FP919" s="76"/>
      <c r="FQ919" s="76"/>
      <c r="FR919" s="76"/>
      <c r="FS919" s="76"/>
      <c r="FT919" s="76"/>
      <c r="FU919" s="76"/>
      <c r="FV919" s="76"/>
      <c r="FW919" s="76"/>
      <c r="FX919" s="76"/>
      <c r="FY919" s="76"/>
      <c r="FZ919" s="76"/>
      <c r="GA919" s="76"/>
      <c r="GB919" s="76"/>
      <c r="GC919" s="62"/>
      <c r="GD919" s="62"/>
      <c r="GE919" s="62"/>
      <c r="GF919" s="62"/>
      <c r="GG919" s="62"/>
      <c r="GH919" s="62"/>
      <c r="GI919" s="62"/>
      <c r="GJ919" s="62"/>
      <c r="GK919" s="62"/>
      <c r="GL919" s="62"/>
      <c r="GM919" s="62"/>
      <c r="GN919" s="62"/>
      <c r="GO919" s="62"/>
      <c r="GP919" s="62"/>
      <c r="GQ919" s="62"/>
      <c r="GR919" s="62"/>
      <c r="GS919" s="62"/>
      <c r="GT919" s="62"/>
      <c r="GU919" s="62"/>
      <c r="GV919" s="62"/>
      <c r="GW919" s="62"/>
      <c r="GX919" s="62"/>
      <c r="GY919" s="62"/>
      <c r="GZ919" s="62"/>
      <c r="HA919" s="62"/>
      <c r="HB919" s="62"/>
      <c r="HC919" s="62"/>
      <c r="HD919" s="62"/>
      <c r="HE919" s="62"/>
      <c r="HF919" s="62"/>
      <c r="HG919" s="62"/>
      <c r="HH919" s="62"/>
      <c r="HI919" s="62"/>
      <c r="HJ919" s="62"/>
      <c r="HK919" s="62"/>
      <c r="HL919" s="62"/>
      <c r="HM919" s="62"/>
      <c r="HN919" s="62"/>
      <c r="HO919" s="62"/>
      <c r="HP919" s="62"/>
      <c r="HQ919" s="62"/>
      <c r="HR919" s="62"/>
    </row>
    <row r="920" spans="45:226">
      <c r="AS920" s="62"/>
      <c r="AT920" s="62"/>
      <c r="AU920" s="62"/>
      <c r="AV920" s="62"/>
      <c r="AW920" s="62"/>
      <c r="AX920" s="62"/>
      <c r="AY920" s="62"/>
      <c r="AZ920" s="62"/>
      <c r="BA920" s="62"/>
      <c r="BB920" s="62"/>
      <c r="BC920" s="62"/>
      <c r="BD920" s="62"/>
      <c r="BE920" s="62"/>
      <c r="BF920" s="62"/>
      <c r="BG920" s="62"/>
      <c r="BH920" s="62"/>
      <c r="BI920" s="62"/>
      <c r="BJ920" s="62"/>
      <c r="BK920" s="62"/>
      <c r="BL920" s="62"/>
      <c r="BM920" s="62"/>
      <c r="BN920" s="62"/>
      <c r="BO920" s="62"/>
      <c r="BP920" s="62"/>
      <c r="BQ920" s="62"/>
      <c r="BR920" s="62"/>
      <c r="BS920" s="62"/>
      <c r="BT920" s="62"/>
      <c r="BU920" s="62"/>
      <c r="BV920" s="62"/>
      <c r="BW920" s="62"/>
      <c r="BX920" s="62"/>
      <c r="BY920" s="62"/>
      <c r="BZ920" s="62"/>
      <c r="CA920" s="62"/>
      <c r="CB920" s="62"/>
      <c r="CC920" s="62"/>
      <c r="CD920" s="62"/>
      <c r="CE920" s="62"/>
      <c r="CF920" s="62"/>
      <c r="CG920" s="62"/>
      <c r="CH920" s="62"/>
      <c r="CI920" s="62"/>
      <c r="CJ920" s="62"/>
      <c r="CK920" s="62"/>
      <c r="CL920" s="62"/>
      <c r="CM920" s="62"/>
      <c r="CN920" s="62"/>
      <c r="CO920" s="62"/>
      <c r="CP920" s="62"/>
      <c r="CQ920" s="62"/>
      <c r="CR920" s="62"/>
      <c r="CS920" s="62"/>
      <c r="CT920" s="62"/>
      <c r="CU920" s="62"/>
      <c r="CV920" s="62"/>
      <c r="CW920" s="62"/>
      <c r="CX920" s="62"/>
      <c r="CY920" s="62"/>
      <c r="CZ920" s="62"/>
      <c r="DA920" s="62"/>
      <c r="DB920" s="62"/>
      <c r="DC920" s="62"/>
      <c r="DD920" s="62"/>
      <c r="DE920" s="62"/>
      <c r="DF920" s="62"/>
      <c r="DG920" s="62"/>
      <c r="DH920" s="62"/>
      <c r="DI920" s="62"/>
      <c r="DJ920" s="62"/>
      <c r="DK920" s="62"/>
      <c r="DL920" s="62"/>
      <c r="DM920" s="62"/>
      <c r="DN920" s="62"/>
      <c r="DO920" s="62"/>
      <c r="DP920" s="62"/>
      <c r="DQ920" s="62"/>
      <c r="DR920" s="62"/>
      <c r="DS920" s="62"/>
      <c r="DT920" s="62"/>
      <c r="DU920" s="62"/>
      <c r="DV920" s="62"/>
      <c r="DW920" s="62"/>
      <c r="DX920" s="62"/>
      <c r="DY920" s="62"/>
      <c r="DZ920" s="62"/>
      <c r="EA920" s="62"/>
      <c r="EB920" s="62"/>
      <c r="EC920" s="62"/>
      <c r="ED920" s="62"/>
      <c r="EE920" s="62"/>
      <c r="EF920" s="62"/>
      <c r="EG920" s="62"/>
      <c r="EH920" s="62"/>
      <c r="EI920" s="62"/>
      <c r="EJ920" s="62"/>
      <c r="EK920" s="62"/>
      <c r="EL920" s="62"/>
      <c r="EM920" s="62">
        <v>0</v>
      </c>
      <c r="EN920" s="62">
        <v>0</v>
      </c>
      <c r="EO920" s="62">
        <v>0</v>
      </c>
      <c r="EP920" s="62"/>
      <c r="EQ920" s="62"/>
      <c r="ER920" s="62"/>
      <c r="ES920" s="62"/>
      <c r="ET920" s="62"/>
      <c r="EU920" s="62"/>
      <c r="EV920" s="62"/>
      <c r="EW920" s="62"/>
      <c r="EX920" s="62"/>
      <c r="EY920" s="62"/>
      <c r="EZ920" s="62"/>
      <c r="FA920" s="62"/>
      <c r="FB920" s="62"/>
      <c r="FC920" s="62"/>
      <c r="FD920" s="62"/>
      <c r="FE920" s="62"/>
      <c r="FF920" s="62"/>
      <c r="FG920" s="62"/>
      <c r="FH920" s="62"/>
      <c r="FI920" s="62"/>
      <c r="FJ920" s="62"/>
      <c r="FK920" s="62"/>
      <c r="FL920" s="76"/>
      <c r="FM920" s="76"/>
      <c r="FN920" s="76"/>
      <c r="FO920" s="76"/>
      <c r="FP920" s="76"/>
      <c r="FQ920" s="76"/>
      <c r="FR920" s="76"/>
      <c r="FS920" s="76"/>
      <c r="FT920" s="76"/>
      <c r="FU920" s="76"/>
      <c r="FV920" s="76"/>
      <c r="FW920" s="76"/>
      <c r="FX920" s="76"/>
      <c r="FY920" s="76"/>
      <c r="FZ920" s="76"/>
      <c r="GA920" s="76"/>
      <c r="GB920" s="76"/>
      <c r="GC920" s="62"/>
      <c r="GD920" s="62"/>
      <c r="GE920" s="62"/>
      <c r="GF920" s="62"/>
      <c r="GG920" s="62"/>
      <c r="GH920" s="62"/>
      <c r="GI920" s="62"/>
      <c r="GJ920" s="62"/>
      <c r="GK920" s="62"/>
      <c r="GL920" s="62"/>
      <c r="GM920" s="62"/>
      <c r="GN920" s="62"/>
      <c r="GO920" s="62"/>
      <c r="GP920" s="62"/>
      <c r="GQ920" s="62"/>
      <c r="GR920" s="62"/>
      <c r="GS920" s="62"/>
      <c r="GT920" s="62"/>
      <c r="GU920" s="62"/>
      <c r="GV920" s="62"/>
      <c r="GW920" s="62"/>
      <c r="GX920" s="62"/>
      <c r="GY920" s="62"/>
      <c r="GZ920" s="62"/>
      <c r="HA920" s="62"/>
      <c r="HB920" s="62"/>
      <c r="HC920" s="62"/>
      <c r="HD920" s="62"/>
      <c r="HE920" s="62"/>
      <c r="HF920" s="62"/>
      <c r="HG920" s="62"/>
      <c r="HH920" s="62"/>
      <c r="HI920" s="62"/>
      <c r="HJ920" s="62"/>
      <c r="HK920" s="62"/>
      <c r="HL920" s="62"/>
      <c r="HM920" s="62"/>
      <c r="HN920" s="62"/>
      <c r="HO920" s="62"/>
      <c r="HP920" s="62"/>
      <c r="HQ920" s="62"/>
      <c r="HR920" s="62"/>
    </row>
    <row r="921" spans="45:226">
      <c r="AS921" s="62"/>
      <c r="AT921" s="62"/>
      <c r="AU921" s="62"/>
      <c r="AV921" s="62"/>
      <c r="AW921" s="62"/>
      <c r="AX921" s="62"/>
      <c r="AY921" s="62"/>
      <c r="AZ921" s="62"/>
      <c r="BA921" s="62"/>
      <c r="BB921" s="62"/>
      <c r="BC921" s="62"/>
      <c r="BD921" s="62"/>
      <c r="BE921" s="62"/>
      <c r="BF921" s="62"/>
      <c r="BG921" s="62"/>
      <c r="BH921" s="62"/>
      <c r="BI921" s="62"/>
      <c r="BJ921" s="62"/>
      <c r="BK921" s="62"/>
      <c r="BL921" s="62"/>
      <c r="BM921" s="62"/>
      <c r="BN921" s="62"/>
      <c r="BO921" s="62"/>
      <c r="BP921" s="62"/>
      <c r="BQ921" s="62"/>
      <c r="BR921" s="62"/>
      <c r="BS921" s="62"/>
      <c r="BT921" s="62"/>
      <c r="BU921" s="62"/>
      <c r="BV921" s="62"/>
      <c r="BW921" s="62"/>
      <c r="BX921" s="62"/>
      <c r="BY921" s="62"/>
      <c r="BZ921" s="62"/>
      <c r="CA921" s="62"/>
      <c r="CB921" s="62"/>
      <c r="CC921" s="62"/>
      <c r="CD921" s="62"/>
      <c r="CE921" s="62"/>
      <c r="CF921" s="62"/>
      <c r="CG921" s="62"/>
      <c r="CH921" s="62"/>
      <c r="CI921" s="62"/>
      <c r="CJ921" s="62"/>
      <c r="CK921" s="62"/>
      <c r="CL921" s="62"/>
      <c r="CM921" s="62"/>
      <c r="CN921" s="62"/>
      <c r="CO921" s="62"/>
      <c r="CP921" s="62"/>
      <c r="CQ921" s="62"/>
      <c r="CR921" s="62"/>
      <c r="CS921" s="62"/>
      <c r="CT921" s="62"/>
      <c r="CU921" s="62"/>
      <c r="CV921" s="62"/>
      <c r="CW921" s="62"/>
      <c r="CX921" s="62"/>
      <c r="CY921" s="62"/>
      <c r="CZ921" s="62"/>
      <c r="DA921" s="62"/>
      <c r="DB921" s="62"/>
      <c r="DC921" s="62"/>
      <c r="DD921" s="62"/>
      <c r="DE921" s="62"/>
      <c r="DF921" s="62"/>
      <c r="DG921" s="62"/>
      <c r="DH921" s="62"/>
      <c r="DI921" s="62"/>
      <c r="DJ921" s="62"/>
      <c r="DK921" s="62"/>
      <c r="DL921" s="62"/>
      <c r="DM921" s="62"/>
      <c r="DN921" s="62"/>
      <c r="DO921" s="62"/>
      <c r="DP921" s="62"/>
      <c r="DQ921" s="62"/>
      <c r="DR921" s="62"/>
      <c r="DS921" s="62"/>
      <c r="DT921" s="62"/>
      <c r="DU921" s="62"/>
      <c r="DV921" s="62"/>
      <c r="DW921" s="62"/>
      <c r="DX921" s="62"/>
      <c r="DY921" s="62"/>
      <c r="DZ921" s="62"/>
      <c r="EA921" s="62"/>
      <c r="EB921" s="62"/>
      <c r="EC921" s="62"/>
      <c r="ED921" s="62"/>
      <c r="EE921" s="62"/>
      <c r="EF921" s="62"/>
      <c r="EG921" s="62"/>
      <c r="EH921" s="62"/>
      <c r="EI921" s="62"/>
      <c r="EJ921" s="62"/>
      <c r="EK921" s="62"/>
      <c r="EL921" s="62"/>
      <c r="EM921" s="62">
        <v>0</v>
      </c>
      <c r="EN921" s="62">
        <v>0</v>
      </c>
      <c r="EO921" s="62">
        <v>0</v>
      </c>
      <c r="EP921" s="62"/>
      <c r="EQ921" s="62"/>
      <c r="ER921" s="62"/>
      <c r="ES921" s="62"/>
      <c r="ET921" s="62"/>
      <c r="EU921" s="62"/>
      <c r="EV921" s="62"/>
      <c r="EW921" s="62"/>
      <c r="EX921" s="62"/>
      <c r="EY921" s="62"/>
      <c r="EZ921" s="62"/>
      <c r="FA921" s="62"/>
      <c r="FB921" s="62"/>
      <c r="FC921" s="62"/>
      <c r="FD921" s="62"/>
      <c r="FE921" s="62"/>
      <c r="FF921" s="62"/>
      <c r="FG921" s="62"/>
      <c r="FH921" s="62"/>
      <c r="FI921" s="62"/>
      <c r="FJ921" s="62"/>
      <c r="FK921" s="62"/>
      <c r="FL921" s="76"/>
      <c r="FM921" s="76"/>
      <c r="FN921" s="76"/>
      <c r="FO921" s="76"/>
      <c r="FP921" s="76"/>
      <c r="FQ921" s="76"/>
      <c r="FR921" s="76"/>
      <c r="FS921" s="76"/>
      <c r="FT921" s="76"/>
      <c r="FU921" s="76"/>
      <c r="FV921" s="76"/>
      <c r="FW921" s="76"/>
      <c r="FX921" s="76"/>
      <c r="FY921" s="76"/>
      <c r="FZ921" s="76"/>
      <c r="GA921" s="76"/>
      <c r="GB921" s="76"/>
      <c r="GC921" s="62"/>
      <c r="GD921" s="62"/>
      <c r="GE921" s="62"/>
      <c r="GF921" s="62"/>
      <c r="GG921" s="62"/>
      <c r="GH921" s="62"/>
      <c r="GI921" s="62"/>
      <c r="GJ921" s="62"/>
      <c r="GK921" s="62"/>
      <c r="GL921" s="62"/>
      <c r="GM921" s="62"/>
      <c r="GN921" s="62"/>
      <c r="GO921" s="62"/>
      <c r="GP921" s="62"/>
      <c r="GQ921" s="62"/>
      <c r="GR921" s="62"/>
      <c r="GS921" s="62"/>
      <c r="GT921" s="62"/>
      <c r="GU921" s="62"/>
      <c r="GV921" s="62"/>
      <c r="GW921" s="62"/>
      <c r="GX921" s="62"/>
      <c r="GY921" s="62"/>
      <c r="GZ921" s="62"/>
      <c r="HA921" s="62"/>
      <c r="HB921" s="62"/>
      <c r="HC921" s="62"/>
      <c r="HD921" s="62"/>
      <c r="HE921" s="62"/>
      <c r="HF921" s="62"/>
      <c r="HG921" s="62"/>
      <c r="HH921" s="62"/>
      <c r="HI921" s="62"/>
      <c r="HJ921" s="62"/>
      <c r="HK921" s="62"/>
      <c r="HL921" s="62"/>
      <c r="HM921" s="62"/>
      <c r="HN921" s="62"/>
      <c r="HO921" s="62"/>
      <c r="HP921" s="62"/>
      <c r="HQ921" s="62"/>
      <c r="HR921" s="62"/>
    </row>
    <row r="922" spans="45:226">
      <c r="AS922" s="62"/>
      <c r="AT922" s="62"/>
      <c r="AU922" s="62"/>
      <c r="AV922" s="62"/>
      <c r="AW922" s="62"/>
      <c r="AX922" s="62"/>
      <c r="AY922" s="62"/>
      <c r="AZ922" s="62"/>
      <c r="BA922" s="62"/>
      <c r="BB922" s="62"/>
      <c r="BC922" s="62"/>
      <c r="BD922" s="62"/>
      <c r="BE922" s="62"/>
      <c r="BF922" s="62"/>
      <c r="BG922" s="62"/>
      <c r="BH922" s="62"/>
      <c r="BI922" s="62"/>
      <c r="BJ922" s="62"/>
      <c r="BK922" s="62"/>
      <c r="BL922" s="62"/>
      <c r="BM922" s="62"/>
      <c r="BN922" s="62"/>
      <c r="BO922" s="62"/>
      <c r="BP922" s="62"/>
      <c r="BQ922" s="62"/>
      <c r="BR922" s="62"/>
      <c r="BS922" s="62"/>
      <c r="BT922" s="62"/>
      <c r="BU922" s="62"/>
      <c r="BV922" s="62"/>
      <c r="BW922" s="62"/>
      <c r="BX922" s="62"/>
      <c r="BY922" s="62"/>
      <c r="BZ922" s="62"/>
      <c r="CA922" s="62"/>
      <c r="CB922" s="62"/>
      <c r="CC922" s="62"/>
      <c r="CD922" s="62"/>
      <c r="CE922" s="62"/>
      <c r="CF922" s="62"/>
      <c r="CG922" s="62"/>
      <c r="CH922" s="62"/>
      <c r="CI922" s="62"/>
      <c r="CJ922" s="62"/>
      <c r="CK922" s="62"/>
      <c r="CL922" s="62"/>
      <c r="CM922" s="62"/>
      <c r="CN922" s="62"/>
      <c r="CO922" s="62"/>
      <c r="CP922" s="62"/>
      <c r="CQ922" s="62"/>
      <c r="CR922" s="62"/>
      <c r="CS922" s="62"/>
      <c r="CT922" s="62"/>
      <c r="CU922" s="62"/>
      <c r="CV922" s="62"/>
      <c r="CW922" s="62"/>
      <c r="CX922" s="62"/>
      <c r="CY922" s="62"/>
      <c r="CZ922" s="62"/>
      <c r="DA922" s="62"/>
      <c r="DB922" s="62"/>
      <c r="DC922" s="62"/>
      <c r="DD922" s="62"/>
      <c r="DE922" s="62"/>
      <c r="DF922" s="62"/>
      <c r="DG922" s="62"/>
      <c r="DH922" s="62"/>
      <c r="DI922" s="62"/>
      <c r="DJ922" s="62"/>
      <c r="DK922" s="62"/>
      <c r="DL922" s="62"/>
      <c r="DM922" s="62"/>
      <c r="DN922" s="62"/>
      <c r="DO922" s="62"/>
      <c r="DP922" s="62"/>
      <c r="DQ922" s="62"/>
      <c r="DR922" s="62"/>
      <c r="DS922" s="62"/>
      <c r="DT922" s="62"/>
      <c r="DU922" s="62"/>
      <c r="DV922" s="62"/>
      <c r="DW922" s="62"/>
      <c r="DX922" s="62"/>
      <c r="DY922" s="62"/>
      <c r="DZ922" s="62"/>
      <c r="EA922" s="62"/>
      <c r="EB922" s="62"/>
      <c r="EC922" s="62"/>
      <c r="ED922" s="62"/>
      <c r="EE922" s="62"/>
      <c r="EF922" s="62"/>
      <c r="EG922" s="62"/>
      <c r="EH922" s="62"/>
      <c r="EI922" s="62"/>
      <c r="EJ922" s="62"/>
      <c r="EK922" s="62"/>
      <c r="EL922" s="62"/>
      <c r="EM922" s="62">
        <v>0</v>
      </c>
      <c r="EN922" s="62">
        <v>0</v>
      </c>
      <c r="EO922" s="62">
        <v>0</v>
      </c>
      <c r="EP922" s="62"/>
      <c r="EQ922" s="62"/>
      <c r="ER922" s="62"/>
      <c r="ES922" s="62"/>
      <c r="ET922" s="62"/>
      <c r="EU922" s="62"/>
      <c r="EV922" s="62"/>
      <c r="EW922" s="62"/>
      <c r="EX922" s="62"/>
      <c r="EY922" s="62"/>
      <c r="EZ922" s="62"/>
      <c r="FA922" s="62"/>
      <c r="FB922" s="62"/>
      <c r="FC922" s="62"/>
      <c r="FD922" s="62"/>
      <c r="FE922" s="62"/>
      <c r="FF922" s="62"/>
      <c r="FG922" s="62"/>
      <c r="FH922" s="62"/>
      <c r="FI922" s="62"/>
      <c r="FJ922" s="62"/>
      <c r="FK922" s="62"/>
      <c r="FL922" s="76"/>
      <c r="FM922" s="76"/>
      <c r="FN922" s="76"/>
      <c r="FO922" s="76"/>
      <c r="FP922" s="76"/>
      <c r="FQ922" s="76"/>
      <c r="FR922" s="76"/>
      <c r="FS922" s="76"/>
      <c r="FT922" s="76"/>
      <c r="FU922" s="76"/>
      <c r="FV922" s="76"/>
      <c r="FW922" s="76"/>
      <c r="FX922" s="76"/>
      <c r="FY922" s="76"/>
      <c r="FZ922" s="76"/>
      <c r="GA922" s="76"/>
      <c r="GB922" s="76"/>
      <c r="GC922" s="62"/>
      <c r="GD922" s="62"/>
      <c r="GE922" s="62"/>
      <c r="GF922" s="62"/>
      <c r="GG922" s="62"/>
      <c r="GH922" s="62"/>
      <c r="GI922" s="62"/>
      <c r="GJ922" s="62"/>
      <c r="GK922" s="62"/>
      <c r="GL922" s="62"/>
      <c r="GM922" s="62"/>
      <c r="GN922" s="62"/>
      <c r="GO922" s="62"/>
      <c r="GP922" s="62"/>
      <c r="GQ922" s="62"/>
      <c r="GR922" s="62"/>
      <c r="GS922" s="62"/>
      <c r="GT922" s="62"/>
      <c r="GU922" s="62"/>
      <c r="GV922" s="62"/>
      <c r="GW922" s="62"/>
      <c r="GX922" s="62"/>
      <c r="GY922" s="62"/>
      <c r="GZ922" s="62"/>
      <c r="HA922" s="62"/>
      <c r="HB922" s="62"/>
      <c r="HC922" s="62"/>
      <c r="HD922" s="62"/>
      <c r="HE922" s="62"/>
      <c r="HF922" s="62"/>
      <c r="HG922" s="62"/>
      <c r="HH922" s="62"/>
      <c r="HI922" s="62"/>
      <c r="HJ922" s="62"/>
      <c r="HK922" s="62"/>
      <c r="HL922" s="62"/>
      <c r="HM922" s="62"/>
      <c r="HN922" s="62"/>
      <c r="HO922" s="62"/>
      <c r="HP922" s="62"/>
      <c r="HQ922" s="62"/>
      <c r="HR922" s="62"/>
    </row>
    <row r="923" spans="45:226">
      <c r="AS923" s="62"/>
      <c r="AT923" s="62"/>
      <c r="AU923" s="62"/>
      <c r="AV923" s="62"/>
      <c r="AW923" s="62"/>
      <c r="AX923" s="62"/>
      <c r="AY923" s="62"/>
      <c r="AZ923" s="62"/>
      <c r="BA923" s="62"/>
      <c r="BB923" s="62"/>
      <c r="BC923" s="62"/>
      <c r="BD923" s="62"/>
      <c r="BE923" s="62"/>
      <c r="BF923" s="62"/>
      <c r="BG923" s="62"/>
      <c r="BH923" s="62"/>
      <c r="BI923" s="62"/>
      <c r="BJ923" s="62"/>
      <c r="BK923" s="62"/>
      <c r="BL923" s="62"/>
      <c r="BM923" s="62"/>
      <c r="BN923" s="62"/>
      <c r="BO923" s="62"/>
      <c r="BP923" s="62"/>
      <c r="BQ923" s="62"/>
      <c r="BR923" s="62"/>
      <c r="BS923" s="62"/>
      <c r="BT923" s="62"/>
      <c r="BU923" s="62"/>
      <c r="BV923" s="62"/>
      <c r="BW923" s="62"/>
      <c r="BX923" s="62"/>
      <c r="BY923" s="62"/>
      <c r="BZ923" s="62"/>
      <c r="CA923" s="62"/>
      <c r="CB923" s="62"/>
      <c r="CC923" s="62"/>
      <c r="CD923" s="62"/>
      <c r="CE923" s="62"/>
      <c r="CF923" s="62"/>
      <c r="CG923" s="62"/>
      <c r="CH923" s="62"/>
      <c r="CI923" s="62"/>
      <c r="CJ923" s="62"/>
      <c r="CK923" s="62"/>
      <c r="CL923" s="62"/>
      <c r="CM923" s="62"/>
      <c r="CN923" s="62"/>
      <c r="CO923" s="62"/>
      <c r="CP923" s="62"/>
      <c r="CQ923" s="62"/>
      <c r="CR923" s="62"/>
      <c r="CS923" s="62"/>
      <c r="CT923" s="62"/>
      <c r="CU923" s="62"/>
      <c r="CV923" s="62"/>
      <c r="CW923" s="62"/>
      <c r="CX923" s="62"/>
      <c r="CY923" s="62"/>
      <c r="CZ923" s="62"/>
      <c r="DA923" s="62"/>
      <c r="DB923" s="62"/>
      <c r="DC923" s="62"/>
      <c r="DD923" s="62"/>
      <c r="DE923" s="62"/>
      <c r="DF923" s="62"/>
      <c r="DG923" s="62"/>
      <c r="DH923" s="62"/>
      <c r="DI923" s="62"/>
      <c r="DJ923" s="62"/>
      <c r="DK923" s="62"/>
      <c r="DL923" s="62"/>
      <c r="DM923" s="62"/>
      <c r="DN923" s="62"/>
      <c r="DO923" s="62"/>
      <c r="DP923" s="62"/>
      <c r="DQ923" s="62"/>
      <c r="DR923" s="62"/>
      <c r="DS923" s="62"/>
      <c r="DT923" s="62"/>
      <c r="DU923" s="62"/>
      <c r="DV923" s="62"/>
      <c r="DW923" s="62"/>
      <c r="DX923" s="62"/>
      <c r="DY923" s="62"/>
      <c r="DZ923" s="62"/>
      <c r="EA923" s="62"/>
      <c r="EB923" s="62"/>
      <c r="EC923" s="62"/>
      <c r="ED923" s="62"/>
      <c r="EE923" s="62"/>
      <c r="EF923" s="62"/>
      <c r="EG923" s="62"/>
      <c r="EH923" s="62"/>
      <c r="EI923" s="62"/>
      <c r="EJ923" s="62"/>
      <c r="EK923" s="62"/>
      <c r="EL923" s="62"/>
      <c r="EM923" s="62">
        <v>0</v>
      </c>
      <c r="EN923" s="62">
        <v>0</v>
      </c>
      <c r="EO923" s="62">
        <v>0</v>
      </c>
      <c r="EP923" s="62"/>
      <c r="EQ923" s="62"/>
      <c r="ER923" s="62"/>
      <c r="ES923" s="62"/>
      <c r="ET923" s="62"/>
      <c r="EU923" s="62"/>
      <c r="EV923" s="62"/>
      <c r="EW923" s="62"/>
      <c r="EX923" s="62"/>
      <c r="EY923" s="62"/>
      <c r="EZ923" s="62"/>
      <c r="FA923" s="62"/>
      <c r="FB923" s="62"/>
      <c r="FC923" s="62"/>
      <c r="FD923" s="62"/>
      <c r="FE923" s="62"/>
      <c r="FF923" s="62"/>
      <c r="FG923" s="62"/>
      <c r="FH923" s="62"/>
      <c r="FI923" s="62"/>
      <c r="FJ923" s="62"/>
      <c r="FK923" s="62"/>
      <c r="FL923" s="76"/>
      <c r="FM923" s="76"/>
      <c r="FN923" s="76"/>
      <c r="FO923" s="76"/>
      <c r="FP923" s="76"/>
      <c r="FQ923" s="76"/>
      <c r="FR923" s="76"/>
      <c r="FS923" s="76"/>
      <c r="FT923" s="76"/>
      <c r="FU923" s="76"/>
      <c r="FV923" s="76"/>
      <c r="FW923" s="76"/>
      <c r="FX923" s="76"/>
      <c r="FY923" s="76"/>
      <c r="FZ923" s="76"/>
      <c r="GA923" s="76"/>
      <c r="GB923" s="76"/>
      <c r="GC923" s="62"/>
      <c r="GD923" s="62"/>
      <c r="GE923" s="62"/>
      <c r="GF923" s="62"/>
      <c r="GG923" s="62"/>
      <c r="GH923" s="62"/>
      <c r="GI923" s="62"/>
      <c r="GJ923" s="62"/>
      <c r="GK923" s="62"/>
      <c r="GL923" s="62"/>
      <c r="GM923" s="62"/>
      <c r="GN923" s="62"/>
      <c r="GO923" s="62"/>
      <c r="GP923" s="62"/>
      <c r="GQ923" s="62"/>
      <c r="GR923" s="62"/>
      <c r="GS923" s="62"/>
      <c r="GT923" s="62"/>
      <c r="GU923" s="62"/>
      <c r="GV923" s="62"/>
      <c r="GW923" s="62"/>
      <c r="GX923" s="62"/>
      <c r="GY923" s="62"/>
      <c r="GZ923" s="62"/>
      <c r="HA923" s="62"/>
      <c r="HB923" s="62"/>
      <c r="HC923" s="62"/>
      <c r="HD923" s="62"/>
      <c r="HE923" s="62"/>
      <c r="HF923" s="62"/>
      <c r="HG923" s="62"/>
      <c r="HH923" s="62"/>
      <c r="HI923" s="62"/>
      <c r="HJ923" s="62"/>
      <c r="HK923" s="62"/>
      <c r="HL923" s="62"/>
      <c r="HM923" s="62"/>
      <c r="HN923" s="62"/>
      <c r="HO923" s="62"/>
      <c r="HP923" s="62"/>
      <c r="HQ923" s="62"/>
      <c r="HR923" s="62"/>
    </row>
    <row r="924" spans="45:226">
      <c r="AS924" s="62"/>
      <c r="AT924" s="62"/>
      <c r="AU924" s="62"/>
      <c r="AV924" s="62"/>
      <c r="AW924" s="62"/>
      <c r="AX924" s="62"/>
      <c r="AY924" s="62"/>
      <c r="AZ924" s="62"/>
      <c r="BA924" s="62"/>
      <c r="BB924" s="62"/>
      <c r="BC924" s="62"/>
      <c r="BD924" s="62"/>
      <c r="BE924" s="62"/>
      <c r="BF924" s="62"/>
      <c r="BG924" s="62"/>
      <c r="BH924" s="62"/>
      <c r="BI924" s="62"/>
      <c r="BJ924" s="62"/>
      <c r="BK924" s="62"/>
      <c r="BL924" s="62"/>
      <c r="BM924" s="62"/>
      <c r="BN924" s="62"/>
      <c r="BO924" s="62"/>
      <c r="BP924" s="62"/>
      <c r="BQ924" s="62"/>
      <c r="BR924" s="62"/>
      <c r="BS924" s="62"/>
      <c r="BT924" s="62"/>
      <c r="BU924" s="62"/>
      <c r="BV924" s="62"/>
      <c r="BW924" s="62"/>
      <c r="BX924" s="62"/>
      <c r="BY924" s="62"/>
      <c r="BZ924" s="62"/>
      <c r="CA924" s="62"/>
      <c r="CB924" s="62"/>
      <c r="CC924" s="62"/>
      <c r="CD924" s="62"/>
      <c r="CE924" s="62"/>
      <c r="CF924" s="62"/>
      <c r="CG924" s="62"/>
      <c r="CH924" s="62"/>
      <c r="CI924" s="62"/>
      <c r="CJ924" s="62"/>
      <c r="CK924" s="62"/>
      <c r="CL924" s="62"/>
      <c r="CM924" s="62"/>
      <c r="CN924" s="62"/>
      <c r="CO924" s="62"/>
      <c r="CP924" s="62"/>
      <c r="CQ924" s="62"/>
      <c r="CR924" s="62"/>
      <c r="CS924" s="62"/>
      <c r="CT924" s="62"/>
      <c r="CU924" s="62"/>
      <c r="CV924" s="62"/>
      <c r="CW924" s="62"/>
      <c r="CX924" s="62"/>
      <c r="CY924" s="62"/>
      <c r="CZ924" s="62"/>
      <c r="DA924" s="62"/>
      <c r="DB924" s="62"/>
      <c r="DC924" s="62"/>
      <c r="DD924" s="62"/>
      <c r="DE924" s="62"/>
      <c r="DF924" s="62"/>
      <c r="DG924" s="62"/>
      <c r="DH924" s="62"/>
      <c r="DI924" s="62"/>
      <c r="DJ924" s="62"/>
      <c r="DK924" s="62"/>
      <c r="DL924" s="62"/>
      <c r="DM924" s="62"/>
      <c r="DN924" s="62"/>
      <c r="DO924" s="62"/>
      <c r="DP924" s="62"/>
      <c r="DQ924" s="62"/>
      <c r="DR924" s="62"/>
      <c r="DS924" s="62"/>
      <c r="DT924" s="62"/>
      <c r="DU924" s="62"/>
      <c r="DV924" s="62"/>
      <c r="DW924" s="62"/>
      <c r="DX924" s="62"/>
      <c r="DY924" s="62"/>
      <c r="DZ924" s="62"/>
      <c r="EA924" s="62"/>
      <c r="EB924" s="62"/>
      <c r="EC924" s="62"/>
      <c r="ED924" s="62"/>
      <c r="EE924" s="62"/>
      <c r="EF924" s="62"/>
      <c r="EG924" s="62"/>
      <c r="EH924" s="62"/>
      <c r="EI924" s="62"/>
      <c r="EJ924" s="62"/>
      <c r="EK924" s="62"/>
      <c r="EL924" s="62"/>
      <c r="EM924" s="62">
        <v>0</v>
      </c>
      <c r="EN924" s="62">
        <v>0</v>
      </c>
      <c r="EO924" s="62">
        <v>0</v>
      </c>
      <c r="EP924" s="62"/>
      <c r="EQ924" s="62"/>
      <c r="ER924" s="62"/>
      <c r="ES924" s="62"/>
      <c r="ET924" s="62"/>
      <c r="EU924" s="62"/>
      <c r="EV924" s="62"/>
      <c r="EW924" s="62"/>
      <c r="EX924" s="62"/>
      <c r="EY924" s="62"/>
      <c r="EZ924" s="62"/>
      <c r="FA924" s="62"/>
      <c r="FB924" s="62"/>
      <c r="FC924" s="62"/>
      <c r="FD924" s="62"/>
      <c r="FE924" s="62"/>
      <c r="FF924" s="62"/>
      <c r="FG924" s="62"/>
      <c r="FH924" s="62"/>
      <c r="FI924" s="62"/>
      <c r="FJ924" s="62"/>
      <c r="FK924" s="62"/>
      <c r="FL924" s="76"/>
      <c r="FM924" s="76"/>
      <c r="FN924" s="76"/>
      <c r="FO924" s="76"/>
      <c r="FP924" s="76"/>
      <c r="FQ924" s="76"/>
      <c r="FR924" s="76"/>
      <c r="FS924" s="76"/>
      <c r="FT924" s="76"/>
      <c r="FU924" s="76"/>
      <c r="FV924" s="76"/>
      <c r="FW924" s="76"/>
      <c r="FX924" s="76"/>
      <c r="FY924" s="76"/>
      <c r="FZ924" s="76"/>
      <c r="GA924" s="76"/>
      <c r="GB924" s="76"/>
      <c r="GC924" s="62"/>
      <c r="GD924" s="62"/>
      <c r="GE924" s="62"/>
      <c r="GF924" s="62"/>
      <c r="GG924" s="62"/>
      <c r="GH924" s="62"/>
      <c r="GI924" s="62"/>
      <c r="GJ924" s="62"/>
      <c r="GK924" s="62"/>
      <c r="GL924" s="62"/>
      <c r="GM924" s="62"/>
      <c r="GN924" s="62"/>
      <c r="GO924" s="62"/>
      <c r="GP924" s="62"/>
      <c r="GQ924" s="62"/>
      <c r="GR924" s="62"/>
      <c r="GS924" s="62"/>
      <c r="GT924" s="62"/>
      <c r="GU924" s="62"/>
      <c r="GV924" s="62"/>
      <c r="GW924" s="62"/>
      <c r="GX924" s="62"/>
      <c r="GY924" s="62"/>
      <c r="GZ924" s="62"/>
      <c r="HA924" s="62"/>
      <c r="HB924" s="62"/>
      <c r="HC924" s="62"/>
      <c r="HD924" s="62"/>
      <c r="HE924" s="62"/>
      <c r="HF924" s="62"/>
      <c r="HG924" s="62"/>
      <c r="HH924" s="62"/>
      <c r="HI924" s="62"/>
      <c r="HJ924" s="62"/>
      <c r="HK924" s="62"/>
      <c r="HL924" s="62"/>
      <c r="HM924" s="62"/>
      <c r="HN924" s="62"/>
      <c r="HO924" s="62"/>
      <c r="HP924" s="62"/>
      <c r="HQ924" s="62"/>
      <c r="HR924" s="62"/>
    </row>
    <row r="925" spans="45:226">
      <c r="AS925" s="62"/>
      <c r="AT925" s="62"/>
      <c r="AU925" s="62"/>
      <c r="AV925" s="62"/>
      <c r="AW925" s="62"/>
      <c r="AX925" s="62"/>
      <c r="AY925" s="62"/>
      <c r="AZ925" s="62"/>
      <c r="BA925" s="62"/>
      <c r="BB925" s="62"/>
      <c r="BC925" s="62"/>
      <c r="BD925" s="62"/>
      <c r="BE925" s="62"/>
      <c r="BF925" s="62"/>
      <c r="BG925" s="62"/>
      <c r="BH925" s="62"/>
      <c r="BI925" s="62"/>
      <c r="BJ925" s="62"/>
      <c r="BK925" s="62"/>
      <c r="BL925" s="62"/>
      <c r="BM925" s="62"/>
      <c r="BN925" s="62"/>
      <c r="BO925" s="62"/>
      <c r="BP925" s="62"/>
      <c r="BQ925" s="62"/>
      <c r="BR925" s="62"/>
      <c r="BS925" s="62"/>
      <c r="BT925" s="62"/>
      <c r="BU925" s="62"/>
      <c r="BV925" s="62"/>
      <c r="BW925" s="62"/>
      <c r="BX925" s="62"/>
      <c r="BY925" s="62"/>
      <c r="BZ925" s="62"/>
      <c r="CA925" s="62"/>
      <c r="CB925" s="62"/>
      <c r="CC925" s="62"/>
      <c r="CD925" s="62"/>
      <c r="CE925" s="62"/>
      <c r="CF925" s="62"/>
      <c r="CG925" s="62"/>
      <c r="CH925" s="62"/>
      <c r="CI925" s="62"/>
      <c r="CJ925" s="62"/>
      <c r="CK925" s="62"/>
      <c r="CL925" s="62"/>
      <c r="CM925" s="62"/>
      <c r="CN925" s="62"/>
      <c r="CO925" s="62"/>
      <c r="CP925" s="62"/>
      <c r="CQ925" s="62"/>
      <c r="CR925" s="62"/>
      <c r="CS925" s="62"/>
      <c r="CT925" s="62"/>
      <c r="CU925" s="62"/>
      <c r="CV925" s="62"/>
      <c r="CW925" s="62"/>
      <c r="CX925" s="62"/>
      <c r="CY925" s="62"/>
      <c r="CZ925" s="62"/>
      <c r="DA925" s="62"/>
      <c r="DB925" s="62"/>
      <c r="DC925" s="62"/>
      <c r="DD925" s="62"/>
      <c r="DE925" s="62"/>
      <c r="DF925" s="62"/>
      <c r="DG925" s="62"/>
      <c r="DH925" s="62"/>
      <c r="DI925" s="62"/>
      <c r="DJ925" s="62"/>
      <c r="DK925" s="62"/>
      <c r="DL925" s="62"/>
      <c r="DM925" s="62"/>
      <c r="DN925" s="62"/>
      <c r="DO925" s="62"/>
      <c r="DP925" s="62"/>
      <c r="DQ925" s="62"/>
      <c r="DR925" s="62"/>
      <c r="DS925" s="62"/>
      <c r="DT925" s="62"/>
      <c r="DU925" s="62"/>
      <c r="DV925" s="62"/>
      <c r="DW925" s="62"/>
      <c r="DX925" s="62"/>
      <c r="DY925" s="62"/>
      <c r="DZ925" s="62"/>
      <c r="EA925" s="62"/>
      <c r="EB925" s="62"/>
      <c r="EC925" s="62"/>
      <c r="ED925" s="62"/>
      <c r="EE925" s="62"/>
      <c r="EF925" s="62"/>
      <c r="EG925" s="62"/>
      <c r="EH925" s="62"/>
      <c r="EI925" s="62"/>
      <c r="EJ925" s="62"/>
      <c r="EK925" s="62"/>
      <c r="EL925" s="62"/>
      <c r="EM925" s="62">
        <v>0</v>
      </c>
      <c r="EN925" s="62">
        <v>0</v>
      </c>
      <c r="EO925" s="62">
        <v>0</v>
      </c>
      <c r="EP925" s="62"/>
      <c r="EQ925" s="62"/>
      <c r="ER925" s="62"/>
      <c r="ES925" s="62"/>
      <c r="ET925" s="62"/>
      <c r="EU925" s="62"/>
      <c r="EV925" s="62"/>
      <c r="EW925" s="62"/>
      <c r="EX925" s="62"/>
      <c r="EY925" s="62"/>
      <c r="EZ925" s="62"/>
      <c r="FA925" s="62"/>
      <c r="FB925" s="62"/>
      <c r="FC925" s="62"/>
      <c r="FD925" s="62"/>
      <c r="FE925" s="62"/>
      <c r="FF925" s="62"/>
      <c r="FG925" s="62"/>
      <c r="FH925" s="62"/>
      <c r="FI925" s="62"/>
      <c r="FJ925" s="62"/>
      <c r="FK925" s="62"/>
      <c r="FL925" s="76"/>
      <c r="FM925" s="76"/>
      <c r="FN925" s="76"/>
      <c r="FO925" s="76"/>
      <c r="FP925" s="76"/>
      <c r="FQ925" s="76"/>
      <c r="FR925" s="76"/>
      <c r="FS925" s="76"/>
      <c r="FT925" s="76"/>
      <c r="FU925" s="76"/>
      <c r="FV925" s="76"/>
      <c r="FW925" s="76"/>
      <c r="FX925" s="76"/>
      <c r="FY925" s="76"/>
      <c r="FZ925" s="76"/>
      <c r="GA925" s="76"/>
      <c r="GB925" s="76"/>
      <c r="GC925" s="62"/>
      <c r="GD925" s="62"/>
      <c r="GE925" s="62"/>
      <c r="GF925" s="62"/>
      <c r="GG925" s="62"/>
      <c r="GH925" s="62"/>
      <c r="GI925" s="62"/>
      <c r="GJ925" s="62"/>
      <c r="GK925" s="62"/>
      <c r="GL925" s="62"/>
      <c r="GM925" s="62"/>
      <c r="GN925" s="62"/>
      <c r="GO925" s="62"/>
      <c r="GP925" s="62"/>
      <c r="GQ925" s="62"/>
      <c r="GR925" s="62"/>
      <c r="GS925" s="62"/>
      <c r="GT925" s="62"/>
      <c r="GU925" s="62"/>
      <c r="GV925" s="62"/>
      <c r="GW925" s="62"/>
      <c r="GX925" s="62"/>
      <c r="GY925" s="62"/>
      <c r="GZ925" s="62"/>
      <c r="HA925" s="62"/>
      <c r="HB925" s="62"/>
      <c r="HC925" s="62"/>
      <c r="HD925" s="62"/>
      <c r="HE925" s="62"/>
      <c r="HF925" s="62"/>
      <c r="HG925" s="62"/>
      <c r="HH925" s="62"/>
      <c r="HI925" s="62"/>
      <c r="HJ925" s="62"/>
      <c r="HK925" s="62"/>
      <c r="HL925" s="62"/>
      <c r="HM925" s="62"/>
      <c r="HN925" s="62"/>
      <c r="HO925" s="62"/>
      <c r="HP925" s="62"/>
      <c r="HQ925" s="62"/>
      <c r="HR925" s="62"/>
    </row>
    <row r="926" spans="45:226">
      <c r="AS926" s="62"/>
      <c r="AT926" s="62"/>
      <c r="AU926" s="62"/>
      <c r="AV926" s="62"/>
      <c r="AW926" s="62"/>
      <c r="AX926" s="62"/>
      <c r="AY926" s="62"/>
      <c r="AZ926" s="62"/>
      <c r="BA926" s="62"/>
      <c r="BB926" s="62"/>
      <c r="BC926" s="62"/>
      <c r="BD926" s="62"/>
      <c r="BE926" s="62"/>
      <c r="BF926" s="62"/>
      <c r="BG926" s="62"/>
      <c r="BH926" s="62"/>
      <c r="BI926" s="62"/>
      <c r="BJ926" s="62"/>
      <c r="BK926" s="62"/>
      <c r="BL926" s="62"/>
      <c r="BM926" s="62"/>
      <c r="BN926" s="62"/>
      <c r="BO926" s="62"/>
      <c r="BP926" s="62"/>
      <c r="BQ926" s="62"/>
      <c r="BR926" s="62"/>
      <c r="BS926" s="62"/>
      <c r="BT926" s="62"/>
      <c r="BU926" s="62"/>
      <c r="BV926" s="62"/>
      <c r="BW926" s="62"/>
      <c r="BX926" s="62"/>
      <c r="BY926" s="62"/>
      <c r="BZ926" s="62"/>
      <c r="CA926" s="62"/>
      <c r="CB926" s="62"/>
      <c r="CC926" s="62"/>
      <c r="CD926" s="62"/>
      <c r="CE926" s="62"/>
      <c r="CF926" s="62"/>
      <c r="CG926" s="62"/>
      <c r="CH926" s="62"/>
      <c r="CI926" s="62"/>
      <c r="CJ926" s="62"/>
      <c r="CK926" s="62"/>
      <c r="CL926" s="62"/>
      <c r="CM926" s="62"/>
      <c r="CN926" s="62"/>
      <c r="CO926" s="62"/>
      <c r="CP926" s="62"/>
      <c r="CQ926" s="62"/>
      <c r="CR926" s="62"/>
      <c r="CS926" s="62"/>
      <c r="CT926" s="62"/>
      <c r="CU926" s="62"/>
      <c r="CV926" s="62"/>
      <c r="CW926" s="62"/>
      <c r="CX926" s="62"/>
      <c r="CY926" s="62"/>
      <c r="CZ926" s="62"/>
      <c r="DA926" s="62"/>
      <c r="DB926" s="62"/>
      <c r="DC926" s="62"/>
      <c r="DD926" s="62"/>
      <c r="DE926" s="62"/>
      <c r="DF926" s="62"/>
      <c r="DG926" s="62"/>
      <c r="DH926" s="62"/>
      <c r="DI926" s="62"/>
      <c r="DJ926" s="62"/>
      <c r="DK926" s="62"/>
      <c r="DL926" s="62"/>
      <c r="DM926" s="62"/>
      <c r="DN926" s="62"/>
      <c r="DO926" s="62"/>
      <c r="DP926" s="62"/>
      <c r="DQ926" s="62"/>
      <c r="DR926" s="62"/>
      <c r="DS926" s="62"/>
      <c r="DT926" s="62"/>
      <c r="DU926" s="62"/>
      <c r="DV926" s="62"/>
      <c r="DW926" s="62"/>
      <c r="DX926" s="62"/>
      <c r="DY926" s="62"/>
      <c r="DZ926" s="62"/>
      <c r="EA926" s="62"/>
      <c r="EB926" s="62"/>
      <c r="EC926" s="62"/>
      <c r="ED926" s="62"/>
      <c r="EE926" s="62"/>
      <c r="EF926" s="62"/>
      <c r="EG926" s="62"/>
      <c r="EH926" s="62"/>
      <c r="EI926" s="62"/>
      <c r="EJ926" s="62"/>
      <c r="EK926" s="62"/>
      <c r="EL926" s="62"/>
      <c r="EM926" s="62">
        <v>0</v>
      </c>
      <c r="EN926" s="62">
        <v>0</v>
      </c>
      <c r="EO926" s="62">
        <v>0</v>
      </c>
      <c r="EP926" s="62"/>
      <c r="EQ926" s="62"/>
      <c r="ER926" s="62"/>
      <c r="ES926" s="62"/>
      <c r="ET926" s="62"/>
      <c r="EU926" s="62"/>
      <c r="EV926" s="62"/>
      <c r="EW926" s="62"/>
      <c r="EX926" s="62"/>
      <c r="EY926" s="62"/>
      <c r="EZ926" s="62"/>
      <c r="FA926" s="62"/>
      <c r="FB926" s="62"/>
      <c r="FC926" s="62"/>
      <c r="FD926" s="62"/>
      <c r="FE926" s="62"/>
      <c r="FF926" s="62"/>
      <c r="FG926" s="62"/>
      <c r="FH926" s="62"/>
      <c r="FI926" s="62"/>
      <c r="FJ926" s="62"/>
      <c r="FK926" s="62"/>
      <c r="FL926" s="76"/>
      <c r="FM926" s="76"/>
      <c r="FN926" s="76"/>
      <c r="FO926" s="76"/>
      <c r="FP926" s="76"/>
      <c r="FQ926" s="76"/>
      <c r="FR926" s="76"/>
      <c r="FS926" s="76"/>
      <c r="FT926" s="76"/>
      <c r="FU926" s="76"/>
      <c r="FV926" s="76"/>
      <c r="FW926" s="76"/>
      <c r="FX926" s="76"/>
      <c r="FY926" s="76"/>
      <c r="FZ926" s="76"/>
      <c r="GA926" s="76"/>
      <c r="GB926" s="76"/>
      <c r="GC926" s="62"/>
      <c r="GD926" s="62"/>
      <c r="GE926" s="62"/>
      <c r="GF926" s="62"/>
      <c r="GG926" s="62"/>
      <c r="GH926" s="62"/>
      <c r="GI926" s="62"/>
      <c r="GJ926" s="62"/>
      <c r="GK926" s="62"/>
      <c r="GL926" s="62"/>
      <c r="GM926" s="62"/>
      <c r="GN926" s="62"/>
      <c r="GO926" s="62"/>
      <c r="GP926" s="62"/>
      <c r="GQ926" s="62"/>
      <c r="GR926" s="62"/>
      <c r="GS926" s="62"/>
      <c r="GT926" s="62"/>
      <c r="GU926" s="62"/>
      <c r="GV926" s="62"/>
      <c r="GW926" s="62"/>
      <c r="GX926" s="62"/>
      <c r="GY926" s="62"/>
      <c r="GZ926" s="62"/>
      <c r="HA926" s="62"/>
      <c r="HB926" s="62"/>
      <c r="HC926" s="62"/>
      <c r="HD926" s="62"/>
      <c r="HE926" s="62"/>
      <c r="HF926" s="62"/>
      <c r="HG926" s="62"/>
      <c r="HH926" s="62"/>
      <c r="HI926" s="62"/>
      <c r="HJ926" s="62"/>
      <c r="HK926" s="62"/>
      <c r="HL926" s="62"/>
      <c r="HM926" s="62"/>
      <c r="HN926" s="62"/>
      <c r="HO926" s="62"/>
      <c r="HP926" s="62"/>
      <c r="HQ926" s="62"/>
      <c r="HR926" s="62"/>
    </row>
    <row r="927" spans="45:226">
      <c r="AS927" s="62"/>
      <c r="AT927" s="62"/>
      <c r="AU927" s="62"/>
      <c r="AV927" s="62"/>
      <c r="AW927" s="62"/>
      <c r="AX927" s="62"/>
      <c r="AY927" s="62"/>
      <c r="AZ927" s="62"/>
      <c r="BA927" s="62"/>
      <c r="BB927" s="62"/>
      <c r="BC927" s="62"/>
      <c r="BD927" s="62"/>
      <c r="BE927" s="62"/>
      <c r="BF927" s="62"/>
      <c r="BG927" s="62"/>
      <c r="BH927" s="62"/>
      <c r="BI927" s="62"/>
      <c r="BJ927" s="62"/>
      <c r="BK927" s="62"/>
      <c r="BL927" s="62"/>
      <c r="BM927" s="62"/>
      <c r="BN927" s="62"/>
      <c r="BO927" s="62"/>
      <c r="BP927" s="62"/>
      <c r="BQ927" s="62"/>
      <c r="BR927" s="62"/>
      <c r="BS927" s="62"/>
      <c r="BT927" s="62"/>
      <c r="BU927" s="62"/>
      <c r="BV927" s="62"/>
      <c r="BW927" s="62"/>
      <c r="BX927" s="62"/>
      <c r="BY927" s="62"/>
      <c r="BZ927" s="62"/>
      <c r="CA927" s="62"/>
      <c r="CB927" s="62"/>
      <c r="CC927" s="62"/>
      <c r="CD927" s="62"/>
      <c r="CE927" s="62"/>
      <c r="CF927" s="62"/>
      <c r="CG927" s="62"/>
      <c r="CH927" s="62"/>
      <c r="CI927" s="62"/>
      <c r="CJ927" s="62"/>
      <c r="CK927" s="62"/>
      <c r="CL927" s="62"/>
      <c r="CM927" s="62"/>
      <c r="CN927" s="62"/>
      <c r="CO927" s="62"/>
      <c r="CP927" s="62"/>
      <c r="CQ927" s="62"/>
      <c r="CR927" s="62"/>
      <c r="CS927" s="62"/>
      <c r="CT927" s="62"/>
      <c r="CU927" s="62"/>
      <c r="CV927" s="62"/>
      <c r="CW927" s="62"/>
      <c r="CX927" s="62"/>
      <c r="CY927" s="62"/>
      <c r="CZ927" s="62"/>
      <c r="DA927" s="62"/>
      <c r="DB927" s="62"/>
      <c r="DC927" s="62"/>
      <c r="DD927" s="62"/>
      <c r="DE927" s="62"/>
      <c r="DF927" s="62"/>
      <c r="DG927" s="62"/>
      <c r="DH927" s="62"/>
      <c r="DI927" s="62"/>
      <c r="DJ927" s="62"/>
      <c r="DK927" s="62"/>
      <c r="DL927" s="62"/>
      <c r="DM927" s="62"/>
      <c r="DN927" s="62"/>
      <c r="DO927" s="62"/>
      <c r="DP927" s="62"/>
      <c r="DQ927" s="62"/>
      <c r="DR927" s="62"/>
      <c r="DS927" s="62"/>
      <c r="DT927" s="62"/>
      <c r="DU927" s="62"/>
      <c r="DV927" s="62"/>
      <c r="DW927" s="62"/>
      <c r="DX927" s="62"/>
      <c r="DY927" s="62"/>
      <c r="DZ927" s="62"/>
      <c r="EA927" s="62"/>
      <c r="EB927" s="62"/>
      <c r="EC927" s="62"/>
      <c r="ED927" s="62"/>
      <c r="EE927" s="62"/>
      <c r="EF927" s="62"/>
      <c r="EG927" s="62"/>
      <c r="EH927" s="62"/>
      <c r="EI927" s="62"/>
      <c r="EJ927" s="62"/>
      <c r="EK927" s="62"/>
      <c r="EL927" s="62"/>
      <c r="EM927" s="62">
        <v>0</v>
      </c>
      <c r="EN927" s="62">
        <v>0</v>
      </c>
      <c r="EO927" s="62">
        <v>0</v>
      </c>
      <c r="EP927" s="62"/>
      <c r="EQ927" s="62"/>
      <c r="ER927" s="62"/>
      <c r="ES927" s="62"/>
      <c r="ET927" s="62"/>
      <c r="EU927" s="62"/>
      <c r="EV927" s="62"/>
      <c r="EW927" s="62"/>
      <c r="EX927" s="62"/>
      <c r="EY927" s="62"/>
      <c r="EZ927" s="62"/>
      <c r="FA927" s="62"/>
      <c r="FB927" s="62"/>
      <c r="FC927" s="62"/>
      <c r="FD927" s="62"/>
      <c r="FE927" s="62"/>
      <c r="FF927" s="62"/>
      <c r="FG927" s="62"/>
      <c r="FH927" s="62"/>
      <c r="FI927" s="62"/>
      <c r="FJ927" s="62"/>
      <c r="FK927" s="62"/>
      <c r="FL927" s="76"/>
      <c r="FM927" s="76"/>
      <c r="FN927" s="76"/>
      <c r="FO927" s="76"/>
      <c r="FP927" s="76"/>
      <c r="FQ927" s="76"/>
      <c r="FR927" s="76"/>
      <c r="FS927" s="76"/>
      <c r="FT927" s="76"/>
      <c r="FU927" s="76"/>
      <c r="FV927" s="76"/>
      <c r="FW927" s="76"/>
      <c r="FX927" s="76"/>
      <c r="FY927" s="76"/>
      <c r="FZ927" s="76"/>
      <c r="GA927" s="76"/>
      <c r="GB927" s="76"/>
      <c r="GC927" s="62"/>
      <c r="GD927" s="62"/>
      <c r="GE927" s="62"/>
      <c r="GF927" s="62"/>
      <c r="GG927" s="62"/>
      <c r="GH927" s="62"/>
      <c r="GI927" s="62"/>
      <c r="GJ927" s="62"/>
      <c r="GK927" s="62"/>
      <c r="GL927" s="62"/>
      <c r="GM927" s="62"/>
      <c r="GN927" s="62"/>
      <c r="GO927" s="62"/>
      <c r="GP927" s="62"/>
      <c r="GQ927" s="62"/>
      <c r="GR927" s="62"/>
      <c r="GS927" s="62"/>
      <c r="GT927" s="62"/>
      <c r="GU927" s="62"/>
      <c r="GV927" s="62"/>
      <c r="GW927" s="62"/>
      <c r="GX927" s="62"/>
      <c r="GY927" s="62"/>
      <c r="GZ927" s="62"/>
      <c r="HA927" s="62"/>
      <c r="HB927" s="62"/>
      <c r="HC927" s="62"/>
      <c r="HD927" s="62"/>
      <c r="HE927" s="62"/>
      <c r="HF927" s="62"/>
      <c r="HG927" s="62"/>
      <c r="HH927" s="62"/>
      <c r="HI927" s="62"/>
      <c r="HJ927" s="62"/>
      <c r="HK927" s="62"/>
      <c r="HL927" s="62"/>
      <c r="HM927" s="62"/>
      <c r="HN927" s="62"/>
      <c r="HO927" s="62"/>
      <c r="HP927" s="62"/>
      <c r="HQ927" s="62"/>
      <c r="HR927" s="62"/>
    </row>
    <row r="928" spans="45:226">
      <c r="AS928" s="62"/>
      <c r="AT928" s="62"/>
      <c r="AU928" s="62"/>
      <c r="AV928" s="62"/>
      <c r="AW928" s="62"/>
      <c r="AX928" s="62"/>
      <c r="AY928" s="62"/>
      <c r="AZ928" s="62"/>
      <c r="BA928" s="62"/>
      <c r="BB928" s="62"/>
      <c r="BC928" s="62"/>
      <c r="BD928" s="62"/>
      <c r="BE928" s="62"/>
      <c r="BF928" s="62"/>
      <c r="BG928" s="62"/>
      <c r="BH928" s="62"/>
      <c r="BI928" s="62"/>
      <c r="BJ928" s="62"/>
      <c r="BK928" s="62"/>
      <c r="BL928" s="62"/>
      <c r="BM928" s="62"/>
      <c r="BN928" s="62"/>
      <c r="BO928" s="62"/>
      <c r="BP928" s="62"/>
      <c r="BQ928" s="62"/>
      <c r="BR928" s="62"/>
      <c r="BS928" s="62"/>
      <c r="BT928" s="62"/>
      <c r="BU928" s="62"/>
      <c r="BV928" s="62"/>
      <c r="BW928" s="62"/>
      <c r="BX928" s="62"/>
      <c r="BY928" s="62"/>
      <c r="BZ928" s="62"/>
      <c r="CA928" s="62"/>
      <c r="CB928" s="62"/>
      <c r="CC928" s="62"/>
      <c r="CD928" s="62"/>
      <c r="CE928" s="62"/>
      <c r="CF928" s="62"/>
      <c r="CG928" s="62"/>
      <c r="CH928" s="62"/>
      <c r="CI928" s="62"/>
      <c r="CJ928" s="62"/>
      <c r="CK928" s="62"/>
      <c r="CL928" s="62"/>
      <c r="CM928" s="62"/>
      <c r="CN928" s="62"/>
      <c r="CO928" s="62"/>
      <c r="CP928" s="62"/>
      <c r="CQ928" s="62"/>
      <c r="CR928" s="62"/>
      <c r="CS928" s="62"/>
      <c r="CT928" s="62"/>
      <c r="CU928" s="62"/>
      <c r="CV928" s="62"/>
      <c r="CW928" s="62"/>
      <c r="CX928" s="62"/>
      <c r="CY928" s="62"/>
      <c r="CZ928" s="62"/>
      <c r="DA928" s="62"/>
      <c r="DB928" s="62"/>
      <c r="DC928" s="62"/>
      <c r="DD928" s="62"/>
      <c r="DE928" s="62"/>
      <c r="DF928" s="62"/>
      <c r="DG928" s="62"/>
      <c r="DH928" s="62"/>
      <c r="DI928" s="62"/>
      <c r="DJ928" s="62"/>
      <c r="DK928" s="62"/>
      <c r="DL928" s="62"/>
      <c r="DM928" s="62"/>
      <c r="DN928" s="62"/>
      <c r="DO928" s="62"/>
      <c r="DP928" s="62"/>
      <c r="DQ928" s="62"/>
      <c r="DR928" s="62"/>
      <c r="DS928" s="62"/>
      <c r="DT928" s="62"/>
      <c r="DU928" s="62"/>
      <c r="DV928" s="62"/>
      <c r="DW928" s="62"/>
      <c r="DX928" s="62"/>
      <c r="DY928" s="62"/>
      <c r="DZ928" s="62"/>
      <c r="EA928" s="62"/>
      <c r="EB928" s="62"/>
      <c r="EC928" s="62"/>
      <c r="ED928" s="62"/>
      <c r="EE928" s="62"/>
      <c r="EF928" s="62"/>
      <c r="EG928" s="62"/>
      <c r="EH928" s="62"/>
      <c r="EI928" s="62"/>
      <c r="EJ928" s="62"/>
      <c r="EK928" s="62"/>
      <c r="EL928" s="62"/>
      <c r="EM928" s="62">
        <v>0</v>
      </c>
      <c r="EN928" s="62">
        <v>0</v>
      </c>
      <c r="EO928" s="62">
        <v>0</v>
      </c>
      <c r="EP928" s="62"/>
      <c r="EQ928" s="62"/>
      <c r="ER928" s="62"/>
      <c r="ES928" s="62"/>
      <c r="ET928" s="62"/>
      <c r="EU928" s="62"/>
      <c r="EV928" s="62"/>
      <c r="EW928" s="62"/>
      <c r="EX928" s="62"/>
      <c r="EY928" s="62"/>
      <c r="EZ928" s="62"/>
      <c r="FA928" s="62"/>
      <c r="FB928" s="62"/>
      <c r="FC928" s="62"/>
      <c r="FD928" s="62"/>
      <c r="FE928" s="62"/>
      <c r="FF928" s="62"/>
      <c r="FG928" s="62"/>
      <c r="FH928" s="62"/>
      <c r="FI928" s="62"/>
      <c r="FJ928" s="62"/>
      <c r="FK928" s="62"/>
      <c r="FL928" s="76"/>
      <c r="FM928" s="76"/>
      <c r="FN928" s="76"/>
      <c r="FO928" s="76"/>
      <c r="FP928" s="76"/>
      <c r="FQ928" s="76"/>
      <c r="FR928" s="76"/>
      <c r="FS928" s="76"/>
      <c r="FT928" s="76"/>
      <c r="FU928" s="76"/>
      <c r="FV928" s="76"/>
      <c r="FW928" s="76"/>
      <c r="FX928" s="76"/>
      <c r="FY928" s="76"/>
      <c r="FZ928" s="76"/>
      <c r="GA928" s="76"/>
      <c r="GB928" s="76"/>
      <c r="GC928" s="62"/>
      <c r="GD928" s="62"/>
      <c r="GE928" s="62"/>
      <c r="GF928" s="62"/>
      <c r="GG928" s="62"/>
      <c r="GH928" s="62"/>
      <c r="GI928" s="62"/>
      <c r="GJ928" s="62"/>
      <c r="GK928" s="62"/>
      <c r="GL928" s="62"/>
      <c r="GM928" s="62"/>
      <c r="GN928" s="62"/>
      <c r="GO928" s="62"/>
      <c r="GP928" s="62"/>
      <c r="GQ928" s="62"/>
      <c r="GR928" s="62"/>
      <c r="GS928" s="62"/>
      <c r="GT928" s="62"/>
      <c r="GU928" s="62"/>
      <c r="GV928" s="62"/>
      <c r="GW928" s="62"/>
      <c r="GX928" s="62"/>
      <c r="GY928" s="62"/>
      <c r="GZ928" s="62"/>
      <c r="HA928" s="62"/>
      <c r="HB928" s="62"/>
      <c r="HC928" s="62"/>
      <c r="HD928" s="62"/>
      <c r="HE928" s="62"/>
      <c r="HF928" s="62"/>
      <c r="HG928" s="62"/>
      <c r="HH928" s="62"/>
      <c r="HI928" s="62"/>
      <c r="HJ928" s="62"/>
      <c r="HK928" s="62"/>
      <c r="HL928" s="62"/>
      <c r="HM928" s="62"/>
      <c r="HN928" s="62"/>
      <c r="HO928" s="62"/>
      <c r="HP928" s="62"/>
      <c r="HQ928" s="62"/>
      <c r="HR928" s="62"/>
    </row>
    <row r="929" spans="45:226">
      <c r="AS929" s="62"/>
      <c r="AT929" s="62"/>
      <c r="AU929" s="62"/>
      <c r="AV929" s="62"/>
      <c r="AW929" s="62"/>
      <c r="AX929" s="62"/>
      <c r="AY929" s="62"/>
      <c r="AZ929" s="62"/>
      <c r="BA929" s="62"/>
      <c r="BB929" s="62"/>
      <c r="BC929" s="62"/>
      <c r="BD929" s="62"/>
      <c r="BE929" s="62"/>
      <c r="BF929" s="62"/>
      <c r="BG929" s="62"/>
      <c r="BH929" s="62"/>
      <c r="BI929" s="62"/>
      <c r="BJ929" s="62"/>
      <c r="BK929" s="62"/>
      <c r="BL929" s="62"/>
      <c r="BM929" s="62"/>
      <c r="BN929" s="62"/>
      <c r="BO929" s="62"/>
      <c r="BP929" s="62"/>
      <c r="BQ929" s="62"/>
      <c r="BR929" s="62"/>
      <c r="BS929" s="62"/>
      <c r="BT929" s="62"/>
      <c r="BU929" s="62"/>
      <c r="BV929" s="62"/>
      <c r="BW929" s="62"/>
      <c r="BX929" s="62"/>
      <c r="BY929" s="62"/>
      <c r="BZ929" s="62"/>
      <c r="CA929" s="62"/>
      <c r="CB929" s="62"/>
      <c r="CC929" s="62"/>
      <c r="CD929" s="62"/>
      <c r="CE929" s="62"/>
      <c r="CF929" s="62"/>
      <c r="CG929" s="62"/>
      <c r="CH929" s="62"/>
      <c r="CI929" s="62"/>
      <c r="CJ929" s="62"/>
      <c r="CK929" s="62"/>
      <c r="CL929" s="62"/>
      <c r="CM929" s="62"/>
      <c r="CN929" s="62"/>
      <c r="CO929" s="62"/>
      <c r="CP929" s="62"/>
      <c r="CQ929" s="62"/>
      <c r="CR929" s="62"/>
      <c r="CS929" s="62"/>
      <c r="CT929" s="62"/>
      <c r="CU929" s="62"/>
      <c r="CV929" s="62"/>
      <c r="CW929" s="62"/>
      <c r="CX929" s="62"/>
      <c r="CY929" s="62"/>
      <c r="CZ929" s="62"/>
      <c r="DA929" s="62"/>
      <c r="DB929" s="62"/>
      <c r="DC929" s="62"/>
      <c r="DD929" s="62"/>
      <c r="DE929" s="62"/>
      <c r="DF929" s="62"/>
      <c r="DG929" s="62"/>
      <c r="DH929" s="62"/>
      <c r="DI929" s="62"/>
      <c r="DJ929" s="62"/>
      <c r="DK929" s="62"/>
      <c r="DL929" s="62"/>
      <c r="DM929" s="62"/>
      <c r="DN929" s="62"/>
      <c r="DO929" s="62"/>
      <c r="DP929" s="62"/>
      <c r="DQ929" s="62"/>
      <c r="DR929" s="62"/>
      <c r="DS929" s="62"/>
      <c r="DT929" s="62"/>
      <c r="DU929" s="62"/>
      <c r="DV929" s="62"/>
      <c r="DW929" s="62"/>
      <c r="DX929" s="62"/>
      <c r="DY929" s="62"/>
      <c r="DZ929" s="62"/>
      <c r="EA929" s="62"/>
      <c r="EB929" s="62"/>
      <c r="EC929" s="62"/>
      <c r="ED929" s="62"/>
      <c r="EE929" s="62"/>
      <c r="EF929" s="62"/>
      <c r="EG929" s="62"/>
      <c r="EH929" s="62"/>
      <c r="EI929" s="62"/>
      <c r="EJ929" s="62"/>
      <c r="EK929" s="62"/>
      <c r="EL929" s="62"/>
      <c r="EM929" s="62">
        <v>0</v>
      </c>
      <c r="EN929" s="62">
        <v>0</v>
      </c>
      <c r="EO929" s="62">
        <v>0</v>
      </c>
      <c r="EP929" s="62"/>
      <c r="EQ929" s="62"/>
      <c r="ER929" s="62"/>
      <c r="ES929" s="62"/>
      <c r="ET929" s="62"/>
      <c r="EU929" s="62"/>
      <c r="EV929" s="62"/>
      <c r="EW929" s="62"/>
      <c r="EX929" s="62"/>
      <c r="EY929" s="62"/>
      <c r="EZ929" s="62"/>
      <c r="FA929" s="62"/>
      <c r="FB929" s="62"/>
      <c r="FC929" s="62"/>
      <c r="FD929" s="62"/>
      <c r="FE929" s="62"/>
      <c r="FF929" s="62"/>
      <c r="FG929" s="62"/>
      <c r="FH929" s="62"/>
      <c r="FI929" s="62"/>
      <c r="FJ929" s="62"/>
      <c r="FK929" s="62"/>
      <c r="FL929" s="76"/>
      <c r="FM929" s="76"/>
      <c r="FN929" s="76"/>
      <c r="FO929" s="76"/>
      <c r="FP929" s="76"/>
      <c r="FQ929" s="76"/>
      <c r="FR929" s="76"/>
      <c r="FS929" s="76"/>
      <c r="FT929" s="76"/>
      <c r="FU929" s="76"/>
      <c r="FV929" s="76"/>
      <c r="FW929" s="76"/>
      <c r="FX929" s="76"/>
      <c r="FY929" s="76"/>
      <c r="FZ929" s="76"/>
      <c r="GA929" s="76"/>
      <c r="GB929" s="76"/>
      <c r="GC929" s="62"/>
      <c r="GD929" s="62"/>
      <c r="GE929" s="62"/>
      <c r="GF929" s="62"/>
      <c r="GG929" s="62"/>
      <c r="GH929" s="62"/>
      <c r="GI929" s="62"/>
      <c r="GJ929" s="62"/>
      <c r="GK929" s="62"/>
      <c r="GL929" s="62"/>
      <c r="GM929" s="62"/>
      <c r="GN929" s="62"/>
      <c r="GO929" s="62"/>
      <c r="GP929" s="62"/>
      <c r="GQ929" s="62"/>
      <c r="GR929" s="62"/>
      <c r="GS929" s="62"/>
      <c r="GT929" s="62"/>
      <c r="GU929" s="62"/>
      <c r="GV929" s="62"/>
      <c r="GW929" s="62"/>
      <c r="GX929" s="62"/>
      <c r="GY929" s="62"/>
      <c r="GZ929" s="62"/>
      <c r="HA929" s="62"/>
      <c r="HB929" s="62"/>
      <c r="HC929" s="62"/>
      <c r="HD929" s="62"/>
      <c r="HE929" s="62"/>
      <c r="HF929" s="62"/>
      <c r="HG929" s="62"/>
      <c r="HH929" s="62"/>
      <c r="HI929" s="62"/>
      <c r="HJ929" s="62"/>
      <c r="HK929" s="62"/>
      <c r="HL929" s="62"/>
      <c r="HM929" s="62"/>
      <c r="HN929" s="62"/>
      <c r="HO929" s="62"/>
      <c r="HP929" s="62"/>
      <c r="HQ929" s="62"/>
      <c r="HR929" s="62"/>
    </row>
    <row r="930" spans="45:226">
      <c r="AS930" s="62"/>
      <c r="AT930" s="62"/>
      <c r="AU930" s="62"/>
      <c r="AV930" s="62"/>
      <c r="AW930" s="62"/>
      <c r="AX930" s="62"/>
      <c r="AY930" s="62"/>
      <c r="AZ930" s="62"/>
      <c r="BA930" s="62"/>
      <c r="BB930" s="62"/>
      <c r="BC930" s="62"/>
      <c r="BD930" s="62"/>
      <c r="BE930" s="62"/>
      <c r="BF930" s="62"/>
      <c r="BG930" s="62"/>
      <c r="BH930" s="62"/>
      <c r="BI930" s="62"/>
      <c r="BJ930" s="62"/>
      <c r="BK930" s="62"/>
      <c r="BL930" s="62"/>
      <c r="BM930" s="62"/>
      <c r="BN930" s="62"/>
      <c r="BO930" s="62"/>
      <c r="BP930" s="62"/>
      <c r="BQ930" s="62"/>
      <c r="BR930" s="62"/>
      <c r="BS930" s="62"/>
      <c r="BT930" s="62"/>
      <c r="BU930" s="62"/>
      <c r="BV930" s="62"/>
      <c r="BW930" s="62"/>
      <c r="BX930" s="62"/>
      <c r="BY930" s="62"/>
      <c r="BZ930" s="62"/>
      <c r="CA930" s="62"/>
      <c r="CB930" s="62"/>
      <c r="CC930" s="62"/>
      <c r="CD930" s="62"/>
      <c r="CE930" s="62"/>
      <c r="CF930" s="62"/>
      <c r="CG930" s="62"/>
      <c r="CH930" s="62"/>
      <c r="CI930" s="62"/>
      <c r="CJ930" s="62"/>
      <c r="CK930" s="62"/>
      <c r="CL930" s="62"/>
      <c r="CM930" s="62"/>
      <c r="CN930" s="62"/>
      <c r="CO930" s="62"/>
      <c r="CP930" s="62"/>
      <c r="CQ930" s="62"/>
      <c r="CR930" s="62"/>
      <c r="CS930" s="62"/>
      <c r="CT930" s="62"/>
      <c r="CU930" s="62"/>
      <c r="CV930" s="62"/>
      <c r="CW930" s="62"/>
      <c r="CX930" s="62"/>
      <c r="CY930" s="62"/>
      <c r="CZ930" s="62"/>
      <c r="DA930" s="62"/>
      <c r="DB930" s="62"/>
      <c r="DC930" s="62"/>
      <c r="DD930" s="62"/>
      <c r="DE930" s="62"/>
      <c r="DF930" s="62"/>
      <c r="DG930" s="62"/>
      <c r="DH930" s="62"/>
      <c r="DI930" s="62"/>
      <c r="DJ930" s="62"/>
      <c r="DK930" s="62"/>
      <c r="DL930" s="62"/>
      <c r="DM930" s="62"/>
      <c r="DN930" s="62"/>
      <c r="DO930" s="62"/>
      <c r="DP930" s="62"/>
      <c r="DQ930" s="62"/>
      <c r="DR930" s="62"/>
      <c r="DS930" s="62"/>
      <c r="DT930" s="62"/>
      <c r="DU930" s="62"/>
      <c r="DV930" s="62"/>
      <c r="DW930" s="62"/>
      <c r="DX930" s="62"/>
      <c r="DY930" s="62"/>
      <c r="DZ930" s="62"/>
      <c r="EA930" s="62"/>
      <c r="EB930" s="62"/>
      <c r="EC930" s="62"/>
      <c r="ED930" s="62"/>
      <c r="EE930" s="62"/>
      <c r="EF930" s="62"/>
      <c r="EG930" s="62"/>
      <c r="EH930" s="62"/>
      <c r="EI930" s="62"/>
      <c r="EJ930" s="62"/>
      <c r="EK930" s="62"/>
      <c r="EL930" s="62"/>
      <c r="EM930" s="62">
        <v>0</v>
      </c>
      <c r="EN930" s="62">
        <v>0</v>
      </c>
      <c r="EO930" s="62">
        <v>0</v>
      </c>
      <c r="EP930" s="62"/>
      <c r="EQ930" s="62"/>
      <c r="ER930" s="62"/>
      <c r="ES930" s="62"/>
      <c r="ET930" s="62"/>
      <c r="EU930" s="62"/>
      <c r="EV930" s="62"/>
      <c r="EW930" s="62"/>
      <c r="EX930" s="62"/>
      <c r="EY930" s="62"/>
      <c r="EZ930" s="62"/>
      <c r="FA930" s="62"/>
      <c r="FB930" s="62"/>
      <c r="FC930" s="62"/>
      <c r="FD930" s="62"/>
      <c r="FE930" s="62"/>
      <c r="FF930" s="62"/>
      <c r="FG930" s="62"/>
      <c r="FH930" s="62"/>
      <c r="FI930" s="62"/>
      <c r="FJ930" s="62"/>
      <c r="FK930" s="62"/>
      <c r="FL930" s="76"/>
      <c r="FM930" s="76"/>
      <c r="FN930" s="76"/>
      <c r="FO930" s="76"/>
      <c r="FP930" s="76"/>
      <c r="FQ930" s="76"/>
      <c r="FR930" s="76"/>
      <c r="FS930" s="76"/>
      <c r="FT930" s="76"/>
      <c r="FU930" s="76"/>
      <c r="FV930" s="76"/>
      <c r="FW930" s="76"/>
      <c r="FX930" s="76"/>
      <c r="FY930" s="76"/>
      <c r="FZ930" s="76"/>
      <c r="GA930" s="76"/>
      <c r="GB930" s="76"/>
      <c r="GC930" s="62"/>
      <c r="GD930" s="62"/>
      <c r="GE930" s="62"/>
      <c r="GF930" s="62"/>
      <c r="GG930" s="62"/>
      <c r="GH930" s="62"/>
      <c r="GI930" s="62"/>
      <c r="GJ930" s="62"/>
      <c r="GK930" s="62"/>
      <c r="GL930" s="62"/>
      <c r="GM930" s="62"/>
      <c r="GN930" s="62"/>
      <c r="GO930" s="62"/>
      <c r="GP930" s="62"/>
      <c r="GQ930" s="62"/>
      <c r="GR930" s="62"/>
      <c r="GS930" s="62"/>
      <c r="GT930" s="62"/>
      <c r="GU930" s="62"/>
      <c r="GV930" s="62"/>
      <c r="GW930" s="62"/>
      <c r="GX930" s="62"/>
      <c r="GY930" s="62"/>
      <c r="GZ930" s="62"/>
      <c r="HA930" s="62"/>
      <c r="HB930" s="62"/>
      <c r="HC930" s="62"/>
      <c r="HD930" s="62"/>
      <c r="HE930" s="62"/>
      <c r="HF930" s="62"/>
      <c r="HG930" s="62"/>
      <c r="HH930" s="62"/>
      <c r="HI930" s="62"/>
      <c r="HJ930" s="62"/>
      <c r="HK930" s="62"/>
      <c r="HL930" s="62"/>
      <c r="HM930" s="62"/>
      <c r="HN930" s="62"/>
      <c r="HO930" s="62"/>
      <c r="HP930" s="62"/>
      <c r="HQ930" s="62"/>
      <c r="HR930" s="62"/>
    </row>
    <row r="931" spans="45:226">
      <c r="AS931" s="62"/>
      <c r="AT931" s="62"/>
      <c r="AU931" s="62"/>
      <c r="AV931" s="62"/>
      <c r="AW931" s="62"/>
      <c r="AX931" s="62"/>
      <c r="AY931" s="62"/>
      <c r="AZ931" s="62"/>
      <c r="BA931" s="62"/>
      <c r="BB931" s="62"/>
      <c r="BC931" s="62"/>
      <c r="BD931" s="62"/>
      <c r="BE931" s="62"/>
      <c r="BF931" s="62"/>
      <c r="BG931" s="62"/>
      <c r="BH931" s="62"/>
      <c r="BI931" s="62"/>
      <c r="BJ931" s="62"/>
      <c r="BK931" s="62"/>
      <c r="BL931" s="62"/>
      <c r="BM931" s="62"/>
      <c r="BN931" s="62"/>
      <c r="BO931" s="62"/>
      <c r="BP931" s="62"/>
      <c r="BQ931" s="62"/>
      <c r="BR931" s="62"/>
      <c r="BS931" s="62"/>
      <c r="BT931" s="62"/>
      <c r="BU931" s="62"/>
      <c r="BV931" s="62"/>
      <c r="BW931" s="62"/>
      <c r="BX931" s="62"/>
      <c r="BY931" s="62"/>
      <c r="BZ931" s="62"/>
      <c r="CA931" s="62"/>
      <c r="CB931" s="62"/>
      <c r="CC931" s="62"/>
      <c r="CD931" s="62"/>
      <c r="CE931" s="62"/>
      <c r="CF931" s="62"/>
      <c r="CG931" s="62"/>
      <c r="CH931" s="62"/>
      <c r="CI931" s="62"/>
      <c r="CJ931" s="62"/>
      <c r="CK931" s="62"/>
      <c r="CL931" s="62"/>
      <c r="CM931" s="62"/>
      <c r="CN931" s="62"/>
      <c r="CO931" s="62"/>
      <c r="CP931" s="62"/>
      <c r="CQ931" s="62"/>
      <c r="CR931" s="62"/>
      <c r="CS931" s="62"/>
      <c r="CT931" s="62"/>
      <c r="CU931" s="62"/>
      <c r="CV931" s="62"/>
      <c r="CW931" s="62"/>
      <c r="CX931" s="62"/>
      <c r="CY931" s="62"/>
      <c r="CZ931" s="62"/>
      <c r="DA931" s="62"/>
      <c r="DB931" s="62"/>
      <c r="DC931" s="62"/>
      <c r="DD931" s="62"/>
      <c r="DE931" s="62"/>
      <c r="DF931" s="62"/>
      <c r="DG931" s="62"/>
      <c r="DH931" s="62"/>
      <c r="DI931" s="62"/>
      <c r="DJ931" s="62"/>
      <c r="DK931" s="62"/>
      <c r="DL931" s="62"/>
      <c r="DM931" s="62"/>
      <c r="DN931" s="62"/>
      <c r="DO931" s="62"/>
      <c r="DP931" s="62"/>
      <c r="DQ931" s="62"/>
      <c r="DR931" s="62"/>
      <c r="DS931" s="62"/>
      <c r="DT931" s="62"/>
      <c r="DU931" s="62"/>
      <c r="DV931" s="62"/>
      <c r="DW931" s="62"/>
      <c r="DX931" s="62"/>
      <c r="DY931" s="62"/>
      <c r="DZ931" s="62"/>
      <c r="EA931" s="62"/>
      <c r="EB931" s="62"/>
      <c r="EC931" s="62"/>
      <c r="ED931" s="62"/>
      <c r="EE931" s="62"/>
      <c r="EF931" s="62"/>
      <c r="EG931" s="62"/>
      <c r="EH931" s="62"/>
      <c r="EI931" s="62"/>
      <c r="EJ931" s="62"/>
      <c r="EK931" s="62"/>
      <c r="EL931" s="62"/>
      <c r="EM931" s="62">
        <v>0</v>
      </c>
      <c r="EN931" s="62">
        <v>0</v>
      </c>
      <c r="EO931" s="62">
        <v>0</v>
      </c>
      <c r="EP931" s="62"/>
      <c r="EQ931" s="62"/>
      <c r="ER931" s="62"/>
      <c r="ES931" s="62"/>
      <c r="ET931" s="62"/>
      <c r="EU931" s="62"/>
      <c r="EV931" s="62"/>
      <c r="EW931" s="62"/>
      <c r="EX931" s="62"/>
      <c r="EY931" s="62"/>
      <c r="EZ931" s="62"/>
      <c r="FA931" s="62"/>
      <c r="FB931" s="62"/>
      <c r="FC931" s="62"/>
      <c r="FD931" s="62"/>
      <c r="FE931" s="62"/>
      <c r="FF931" s="62"/>
      <c r="FG931" s="62"/>
      <c r="FH931" s="62"/>
      <c r="FI931" s="62"/>
      <c r="FJ931" s="62"/>
      <c r="FK931" s="62"/>
      <c r="FL931" s="76"/>
      <c r="FM931" s="76"/>
      <c r="FN931" s="76"/>
      <c r="FO931" s="76"/>
      <c r="FP931" s="76"/>
      <c r="FQ931" s="76"/>
      <c r="FR931" s="76"/>
      <c r="FS931" s="76"/>
      <c r="FT931" s="76"/>
      <c r="FU931" s="76"/>
      <c r="FV931" s="76"/>
      <c r="FW931" s="76"/>
      <c r="FX931" s="76"/>
      <c r="FY931" s="76"/>
      <c r="FZ931" s="76"/>
      <c r="GA931" s="76"/>
      <c r="GB931" s="76"/>
      <c r="GC931" s="62"/>
      <c r="GD931" s="62"/>
      <c r="GE931" s="62"/>
      <c r="GF931" s="62"/>
      <c r="GG931" s="62"/>
      <c r="GH931" s="62"/>
      <c r="GI931" s="62"/>
      <c r="GJ931" s="62"/>
      <c r="GK931" s="62"/>
      <c r="GL931" s="62"/>
      <c r="GM931" s="62"/>
      <c r="GN931" s="62"/>
      <c r="GO931" s="62"/>
      <c r="GP931" s="62"/>
      <c r="GQ931" s="62"/>
      <c r="GR931" s="62"/>
      <c r="GS931" s="62"/>
      <c r="GT931" s="62"/>
      <c r="GU931" s="62"/>
      <c r="GV931" s="62"/>
      <c r="GW931" s="62"/>
      <c r="GX931" s="62"/>
      <c r="GY931" s="62"/>
      <c r="GZ931" s="62"/>
      <c r="HA931" s="62"/>
      <c r="HB931" s="62"/>
      <c r="HC931" s="62"/>
      <c r="HD931" s="62"/>
      <c r="HE931" s="62"/>
      <c r="HF931" s="62"/>
      <c r="HG931" s="62"/>
      <c r="HH931" s="62"/>
      <c r="HI931" s="62"/>
      <c r="HJ931" s="62"/>
      <c r="HK931" s="62"/>
      <c r="HL931" s="62"/>
      <c r="HM931" s="62"/>
      <c r="HN931" s="62"/>
      <c r="HO931" s="62"/>
      <c r="HP931" s="62"/>
      <c r="HQ931" s="62"/>
      <c r="HR931" s="62"/>
    </row>
    <row r="932" spans="45:226">
      <c r="AS932" s="62"/>
      <c r="AT932" s="62"/>
      <c r="AU932" s="62"/>
      <c r="AV932" s="62"/>
      <c r="AW932" s="62"/>
      <c r="AX932" s="62"/>
      <c r="AY932" s="62"/>
      <c r="AZ932" s="62"/>
      <c r="BA932" s="62"/>
      <c r="BB932" s="62"/>
      <c r="BC932" s="62"/>
      <c r="BD932" s="62"/>
      <c r="BE932" s="62"/>
      <c r="BF932" s="62"/>
      <c r="BG932" s="62"/>
      <c r="BH932" s="62"/>
      <c r="BI932" s="62"/>
      <c r="BJ932" s="62"/>
      <c r="BK932" s="62"/>
      <c r="BL932" s="62"/>
      <c r="BM932" s="62"/>
      <c r="BN932" s="62"/>
      <c r="BO932" s="62"/>
      <c r="BP932" s="62"/>
      <c r="BQ932" s="62"/>
      <c r="BR932" s="62"/>
      <c r="BS932" s="62"/>
      <c r="BT932" s="62"/>
      <c r="BU932" s="62"/>
      <c r="BV932" s="62"/>
      <c r="BW932" s="62"/>
      <c r="BX932" s="62"/>
      <c r="BY932" s="62"/>
      <c r="BZ932" s="62"/>
      <c r="CA932" s="62"/>
      <c r="CB932" s="62"/>
      <c r="CC932" s="62"/>
      <c r="CD932" s="62"/>
      <c r="CE932" s="62"/>
      <c r="CF932" s="62"/>
      <c r="CG932" s="62"/>
      <c r="CH932" s="62"/>
      <c r="CI932" s="62"/>
      <c r="CJ932" s="62"/>
      <c r="CK932" s="62"/>
      <c r="CL932" s="62"/>
      <c r="CM932" s="62"/>
      <c r="CN932" s="62"/>
      <c r="CO932" s="62"/>
      <c r="CP932" s="62"/>
      <c r="CQ932" s="62"/>
      <c r="CR932" s="62"/>
      <c r="CS932" s="62"/>
      <c r="CT932" s="62"/>
      <c r="CU932" s="62"/>
      <c r="CV932" s="62"/>
      <c r="CW932" s="62"/>
      <c r="CX932" s="62"/>
      <c r="CY932" s="62"/>
      <c r="CZ932" s="62"/>
      <c r="DA932" s="62"/>
      <c r="DB932" s="62"/>
      <c r="DC932" s="62"/>
      <c r="DD932" s="62"/>
      <c r="DE932" s="62"/>
      <c r="DF932" s="62"/>
      <c r="DG932" s="62"/>
      <c r="DH932" s="62"/>
      <c r="DI932" s="62"/>
      <c r="DJ932" s="62"/>
      <c r="DK932" s="62"/>
      <c r="DL932" s="62"/>
      <c r="DM932" s="62"/>
      <c r="DN932" s="62"/>
      <c r="DO932" s="62"/>
      <c r="DP932" s="62"/>
      <c r="DQ932" s="62"/>
      <c r="DR932" s="62"/>
      <c r="DS932" s="62"/>
      <c r="DT932" s="62"/>
      <c r="DU932" s="62"/>
      <c r="DV932" s="62"/>
      <c r="DW932" s="62"/>
      <c r="DX932" s="62"/>
      <c r="DY932" s="62"/>
      <c r="DZ932" s="62"/>
      <c r="EA932" s="62"/>
      <c r="EB932" s="62"/>
      <c r="EC932" s="62"/>
      <c r="ED932" s="62"/>
      <c r="EE932" s="62"/>
      <c r="EF932" s="62"/>
      <c r="EG932" s="62"/>
      <c r="EH932" s="62"/>
      <c r="EI932" s="62"/>
      <c r="EJ932" s="62"/>
      <c r="EK932" s="62"/>
      <c r="EL932" s="62"/>
      <c r="EM932" s="62">
        <v>0</v>
      </c>
      <c r="EN932" s="62">
        <v>0</v>
      </c>
      <c r="EO932" s="62">
        <v>0</v>
      </c>
      <c r="EP932" s="62"/>
      <c r="EQ932" s="62"/>
      <c r="ER932" s="62"/>
      <c r="ES932" s="62"/>
      <c r="ET932" s="62"/>
      <c r="EU932" s="62"/>
      <c r="EV932" s="62"/>
      <c r="EW932" s="62"/>
      <c r="EX932" s="62"/>
      <c r="EY932" s="62"/>
      <c r="EZ932" s="62"/>
      <c r="FA932" s="62"/>
      <c r="FB932" s="62"/>
      <c r="FC932" s="62"/>
      <c r="FD932" s="62"/>
      <c r="FE932" s="62"/>
      <c r="FF932" s="62"/>
      <c r="FG932" s="62"/>
      <c r="FH932" s="62"/>
      <c r="FI932" s="62"/>
      <c r="FJ932" s="62"/>
      <c r="FK932" s="62"/>
      <c r="FL932" s="76"/>
      <c r="FM932" s="76"/>
      <c r="FN932" s="76"/>
      <c r="FO932" s="76"/>
      <c r="FP932" s="76"/>
      <c r="FQ932" s="76"/>
      <c r="FR932" s="76"/>
      <c r="FS932" s="76"/>
      <c r="FT932" s="76"/>
      <c r="FU932" s="76"/>
      <c r="FV932" s="76"/>
      <c r="FW932" s="76"/>
      <c r="FX932" s="76"/>
      <c r="FY932" s="76"/>
      <c r="FZ932" s="76"/>
      <c r="GA932" s="76"/>
      <c r="GB932" s="76"/>
      <c r="GC932" s="62"/>
      <c r="GD932" s="62"/>
      <c r="GE932" s="62"/>
      <c r="GF932" s="62"/>
      <c r="GG932" s="62"/>
      <c r="GH932" s="62"/>
      <c r="GI932" s="62"/>
      <c r="GJ932" s="62"/>
      <c r="GK932" s="62"/>
      <c r="GL932" s="62"/>
      <c r="GM932" s="62"/>
      <c r="GN932" s="62"/>
      <c r="GO932" s="62"/>
      <c r="GP932" s="62"/>
      <c r="GQ932" s="62"/>
      <c r="GR932" s="62"/>
      <c r="GS932" s="62"/>
      <c r="GT932" s="62"/>
      <c r="GU932" s="62"/>
      <c r="GV932" s="62"/>
      <c r="GW932" s="62"/>
      <c r="GX932" s="62"/>
      <c r="GY932" s="62"/>
      <c r="GZ932" s="62"/>
      <c r="HA932" s="62"/>
      <c r="HB932" s="62"/>
      <c r="HC932" s="62"/>
      <c r="HD932" s="62"/>
      <c r="HE932" s="62"/>
      <c r="HF932" s="62"/>
      <c r="HG932" s="62"/>
      <c r="HH932" s="62"/>
      <c r="HI932" s="62"/>
      <c r="HJ932" s="62"/>
      <c r="HK932" s="62"/>
      <c r="HL932" s="62"/>
      <c r="HM932" s="62"/>
      <c r="HN932" s="62"/>
      <c r="HO932" s="62"/>
      <c r="HP932" s="62"/>
      <c r="HQ932" s="62"/>
      <c r="HR932" s="62"/>
    </row>
    <row r="933" spans="45:226">
      <c r="AS933" s="62"/>
      <c r="AT933" s="62"/>
      <c r="AU933" s="62"/>
      <c r="AV933" s="62"/>
      <c r="AW933" s="62"/>
      <c r="AX933" s="62"/>
      <c r="AY933" s="62"/>
      <c r="AZ933" s="62"/>
      <c r="BA933" s="62"/>
      <c r="BB933" s="62"/>
      <c r="BC933" s="62"/>
      <c r="BD933" s="62"/>
      <c r="BE933" s="62"/>
      <c r="BF933" s="62"/>
      <c r="BG933" s="62"/>
      <c r="BH933" s="62"/>
      <c r="BI933" s="62"/>
      <c r="BJ933" s="62"/>
      <c r="BK933" s="62"/>
      <c r="BL933" s="62"/>
      <c r="BM933" s="62"/>
      <c r="BN933" s="62"/>
      <c r="BO933" s="62"/>
      <c r="BP933" s="62"/>
      <c r="BQ933" s="62"/>
      <c r="BR933" s="62"/>
      <c r="BS933" s="62"/>
      <c r="BT933" s="62"/>
      <c r="BU933" s="62"/>
      <c r="BV933" s="62"/>
      <c r="BW933" s="62"/>
      <c r="BX933" s="62"/>
      <c r="BY933" s="62"/>
      <c r="BZ933" s="62"/>
      <c r="CA933" s="62"/>
      <c r="CB933" s="62"/>
      <c r="CC933" s="62"/>
      <c r="CD933" s="62"/>
      <c r="CE933" s="62"/>
      <c r="CF933" s="62"/>
      <c r="CG933" s="62"/>
      <c r="CH933" s="62"/>
      <c r="CI933" s="62"/>
      <c r="CJ933" s="62"/>
      <c r="CK933" s="62"/>
      <c r="CL933" s="62"/>
      <c r="CM933" s="62"/>
      <c r="CN933" s="62"/>
      <c r="CO933" s="62"/>
      <c r="CP933" s="62"/>
      <c r="CQ933" s="62"/>
      <c r="CR933" s="62"/>
      <c r="CS933" s="62"/>
      <c r="CT933" s="62"/>
      <c r="CU933" s="62"/>
      <c r="CV933" s="62"/>
      <c r="CW933" s="62"/>
      <c r="CX933" s="62"/>
      <c r="CY933" s="62"/>
      <c r="CZ933" s="62"/>
      <c r="DA933" s="62"/>
      <c r="DB933" s="62"/>
      <c r="DC933" s="62"/>
      <c r="DD933" s="62"/>
      <c r="DE933" s="62"/>
      <c r="DF933" s="62"/>
      <c r="DG933" s="62"/>
      <c r="DH933" s="62"/>
      <c r="DI933" s="62"/>
      <c r="DJ933" s="62"/>
      <c r="DK933" s="62"/>
      <c r="DL933" s="62"/>
      <c r="DM933" s="62"/>
      <c r="DN933" s="62"/>
      <c r="DO933" s="62"/>
      <c r="DP933" s="62"/>
      <c r="DQ933" s="62"/>
      <c r="DR933" s="62"/>
      <c r="DS933" s="62"/>
      <c r="DT933" s="62"/>
      <c r="DU933" s="62"/>
      <c r="DV933" s="62"/>
      <c r="DW933" s="62"/>
      <c r="DX933" s="62"/>
      <c r="DY933" s="62"/>
      <c r="DZ933" s="62"/>
      <c r="EA933" s="62"/>
      <c r="EB933" s="62"/>
      <c r="EC933" s="62"/>
      <c r="ED933" s="62"/>
      <c r="EE933" s="62"/>
      <c r="EF933" s="62"/>
      <c r="EG933" s="62"/>
      <c r="EH933" s="62"/>
      <c r="EI933" s="62"/>
      <c r="EJ933" s="62"/>
      <c r="EK933" s="62"/>
      <c r="EL933" s="62"/>
      <c r="EM933" s="62">
        <v>0</v>
      </c>
      <c r="EN933" s="62">
        <v>0</v>
      </c>
      <c r="EO933" s="62">
        <v>0</v>
      </c>
      <c r="EP933" s="62"/>
      <c r="EQ933" s="62"/>
      <c r="ER933" s="62"/>
      <c r="ES933" s="62"/>
      <c r="ET933" s="62"/>
      <c r="EU933" s="62"/>
      <c r="EV933" s="62"/>
      <c r="EW933" s="62"/>
      <c r="EX933" s="62"/>
      <c r="EY933" s="62"/>
      <c r="EZ933" s="62"/>
      <c r="FA933" s="62"/>
      <c r="FB933" s="62"/>
      <c r="FC933" s="62"/>
      <c r="FD933" s="62"/>
      <c r="FE933" s="62"/>
      <c r="FF933" s="62"/>
      <c r="FG933" s="62"/>
      <c r="FH933" s="62"/>
      <c r="FI933" s="62"/>
      <c r="FJ933" s="62"/>
      <c r="FK933" s="62"/>
      <c r="FL933" s="76"/>
      <c r="FM933" s="76"/>
      <c r="FN933" s="76"/>
      <c r="FO933" s="76"/>
      <c r="FP933" s="76"/>
      <c r="FQ933" s="76"/>
      <c r="FR933" s="76"/>
      <c r="FS933" s="76"/>
      <c r="FT933" s="76"/>
      <c r="FU933" s="76"/>
      <c r="FV933" s="76"/>
      <c r="FW933" s="76"/>
      <c r="FX933" s="76"/>
      <c r="FY933" s="76"/>
      <c r="FZ933" s="76"/>
      <c r="GA933" s="76"/>
      <c r="GB933" s="76"/>
      <c r="GC933" s="62"/>
      <c r="GD933" s="62"/>
      <c r="GE933" s="62"/>
      <c r="GF933" s="62"/>
      <c r="GG933" s="62"/>
      <c r="GH933" s="62"/>
      <c r="GI933" s="62"/>
      <c r="GJ933" s="62"/>
      <c r="GK933" s="62"/>
      <c r="GL933" s="62"/>
      <c r="GM933" s="62"/>
      <c r="GN933" s="62"/>
      <c r="GO933" s="62"/>
      <c r="GP933" s="62"/>
      <c r="GQ933" s="62"/>
      <c r="GR933" s="62"/>
      <c r="GS933" s="62"/>
      <c r="GT933" s="62"/>
      <c r="GU933" s="62"/>
      <c r="GV933" s="62"/>
      <c r="GW933" s="62"/>
      <c r="GX933" s="62"/>
      <c r="GY933" s="62"/>
      <c r="GZ933" s="62"/>
      <c r="HA933" s="62"/>
      <c r="HB933" s="62"/>
      <c r="HC933" s="62"/>
      <c r="HD933" s="62"/>
      <c r="HE933" s="62"/>
      <c r="HF933" s="62"/>
      <c r="HG933" s="62"/>
      <c r="HH933" s="62"/>
      <c r="HI933" s="62"/>
      <c r="HJ933" s="62"/>
      <c r="HK933" s="62"/>
      <c r="HL933" s="62"/>
      <c r="HM933" s="62"/>
      <c r="HN933" s="62"/>
      <c r="HO933" s="62"/>
      <c r="HP933" s="62"/>
      <c r="HQ933" s="62"/>
      <c r="HR933" s="62"/>
    </row>
    <row r="934" spans="45:226">
      <c r="AS934" s="62"/>
      <c r="AT934" s="62"/>
      <c r="AU934" s="62"/>
      <c r="AV934" s="62"/>
      <c r="AW934" s="62"/>
      <c r="AX934" s="62"/>
      <c r="AY934" s="62"/>
      <c r="AZ934" s="62"/>
      <c r="BA934" s="62"/>
      <c r="BB934" s="62"/>
      <c r="BC934" s="62"/>
      <c r="BD934" s="62"/>
      <c r="BE934" s="62"/>
      <c r="BF934" s="62"/>
      <c r="BG934" s="62"/>
      <c r="BH934" s="62"/>
      <c r="BI934" s="62"/>
      <c r="BJ934" s="62"/>
      <c r="BK934" s="62"/>
      <c r="BL934" s="62"/>
      <c r="BM934" s="62"/>
      <c r="BN934" s="62"/>
      <c r="BO934" s="62"/>
      <c r="BP934" s="62"/>
      <c r="BQ934" s="62"/>
      <c r="BR934" s="62"/>
      <c r="BS934" s="62"/>
      <c r="BT934" s="62"/>
      <c r="BU934" s="62"/>
      <c r="BV934" s="62"/>
      <c r="BW934" s="62"/>
      <c r="BX934" s="62"/>
      <c r="BY934" s="62"/>
      <c r="BZ934" s="62"/>
      <c r="CA934" s="62"/>
      <c r="CB934" s="62"/>
      <c r="CC934" s="62"/>
      <c r="CD934" s="62"/>
      <c r="CE934" s="62"/>
      <c r="CF934" s="62"/>
      <c r="CG934" s="62"/>
      <c r="CH934" s="62"/>
      <c r="CI934" s="62"/>
      <c r="CJ934" s="62"/>
      <c r="CK934" s="62"/>
      <c r="CL934" s="62"/>
      <c r="CM934" s="62"/>
      <c r="CN934" s="62"/>
      <c r="CO934" s="62"/>
      <c r="CP934" s="62"/>
      <c r="CQ934" s="62"/>
      <c r="CR934" s="62"/>
      <c r="CS934" s="62"/>
      <c r="CT934" s="62"/>
      <c r="CU934" s="62"/>
      <c r="CV934" s="62"/>
      <c r="CW934" s="62"/>
      <c r="CX934" s="62"/>
      <c r="CY934" s="62"/>
      <c r="CZ934" s="62"/>
      <c r="DA934" s="62"/>
      <c r="DB934" s="62"/>
      <c r="DC934" s="62"/>
      <c r="DD934" s="62"/>
      <c r="DE934" s="62"/>
      <c r="DF934" s="62"/>
      <c r="DG934" s="62"/>
      <c r="DH934" s="62"/>
      <c r="DI934" s="62"/>
      <c r="DJ934" s="62"/>
      <c r="DK934" s="62"/>
      <c r="DL934" s="62"/>
      <c r="DM934" s="62"/>
      <c r="DN934" s="62"/>
      <c r="DO934" s="62"/>
      <c r="DP934" s="62"/>
      <c r="DQ934" s="62"/>
      <c r="DR934" s="62"/>
      <c r="DS934" s="62"/>
      <c r="DT934" s="62"/>
      <c r="DU934" s="62"/>
      <c r="DV934" s="62"/>
      <c r="DW934" s="62"/>
      <c r="DX934" s="62"/>
      <c r="DY934" s="62"/>
      <c r="DZ934" s="62"/>
      <c r="EA934" s="62"/>
      <c r="EB934" s="62"/>
      <c r="EC934" s="62"/>
      <c r="ED934" s="62"/>
      <c r="EE934" s="62"/>
      <c r="EF934" s="62"/>
      <c r="EG934" s="62"/>
      <c r="EH934" s="62"/>
      <c r="EI934" s="62"/>
      <c r="EJ934" s="62"/>
      <c r="EK934" s="62"/>
      <c r="EL934" s="62"/>
      <c r="EM934" s="62">
        <v>0</v>
      </c>
      <c r="EN934" s="62">
        <v>0</v>
      </c>
      <c r="EO934" s="62">
        <v>0</v>
      </c>
      <c r="EP934" s="62"/>
      <c r="EQ934" s="62"/>
      <c r="ER934" s="62"/>
      <c r="ES934" s="62"/>
      <c r="ET934" s="62"/>
      <c r="EU934" s="62"/>
      <c r="EV934" s="62"/>
      <c r="EW934" s="62"/>
      <c r="EX934" s="62"/>
      <c r="EY934" s="62"/>
      <c r="EZ934" s="62"/>
      <c r="FA934" s="62"/>
      <c r="FB934" s="62"/>
      <c r="FC934" s="62"/>
      <c r="FD934" s="62"/>
      <c r="FE934" s="62"/>
      <c r="FF934" s="62"/>
      <c r="FG934" s="62"/>
      <c r="FH934" s="62"/>
      <c r="FI934" s="62"/>
      <c r="FJ934" s="62"/>
      <c r="FK934" s="62"/>
      <c r="FL934" s="76"/>
      <c r="FM934" s="76"/>
      <c r="FN934" s="76"/>
      <c r="FO934" s="76"/>
      <c r="FP934" s="76"/>
      <c r="FQ934" s="76"/>
      <c r="FR934" s="76"/>
      <c r="FS934" s="76"/>
      <c r="FT934" s="76"/>
      <c r="FU934" s="76"/>
      <c r="FV934" s="76"/>
      <c r="FW934" s="76"/>
      <c r="FX934" s="76"/>
      <c r="FY934" s="76"/>
      <c r="FZ934" s="76"/>
      <c r="GA934" s="76"/>
      <c r="GB934" s="76"/>
      <c r="GC934" s="62"/>
      <c r="GD934" s="62"/>
      <c r="GE934" s="62"/>
      <c r="GF934" s="62"/>
      <c r="GG934" s="62"/>
      <c r="GH934" s="62"/>
      <c r="GI934" s="62"/>
      <c r="GJ934" s="62"/>
      <c r="GK934" s="62"/>
      <c r="GL934" s="62"/>
      <c r="GM934" s="62"/>
      <c r="GN934" s="62"/>
      <c r="GO934" s="62"/>
      <c r="GP934" s="62"/>
      <c r="GQ934" s="62"/>
      <c r="GR934" s="62"/>
      <c r="GS934" s="62"/>
      <c r="GT934" s="62"/>
      <c r="GU934" s="62"/>
      <c r="GV934" s="62"/>
      <c r="GW934" s="62"/>
      <c r="GX934" s="62"/>
      <c r="GY934" s="62"/>
      <c r="GZ934" s="62"/>
      <c r="HA934" s="62"/>
      <c r="HB934" s="62"/>
      <c r="HC934" s="62"/>
      <c r="HD934" s="62"/>
      <c r="HE934" s="62"/>
      <c r="HF934" s="62"/>
      <c r="HG934" s="62"/>
      <c r="HH934" s="62"/>
      <c r="HI934" s="62"/>
      <c r="HJ934" s="62"/>
      <c r="HK934" s="62"/>
      <c r="HL934" s="62"/>
      <c r="HM934" s="62"/>
      <c r="HN934" s="62"/>
      <c r="HO934" s="62"/>
      <c r="HP934" s="62"/>
      <c r="HQ934" s="62"/>
      <c r="HR934" s="62"/>
    </row>
    <row r="935" spans="45:226">
      <c r="AS935" s="62"/>
      <c r="AT935" s="62"/>
      <c r="AU935" s="62"/>
      <c r="AV935" s="62"/>
      <c r="AW935" s="62"/>
      <c r="AX935" s="62"/>
      <c r="AY935" s="62"/>
      <c r="AZ935" s="62"/>
      <c r="BA935" s="62"/>
      <c r="BB935" s="62"/>
      <c r="BC935" s="62"/>
      <c r="BD935" s="62"/>
      <c r="BE935" s="62"/>
      <c r="BF935" s="62"/>
      <c r="BG935" s="62"/>
      <c r="BH935" s="62"/>
      <c r="BI935" s="62"/>
      <c r="BJ935" s="62"/>
      <c r="BK935" s="62"/>
      <c r="BL935" s="62"/>
      <c r="BM935" s="62"/>
      <c r="BN935" s="62"/>
      <c r="BO935" s="62"/>
      <c r="BP935" s="62"/>
      <c r="BQ935" s="62"/>
      <c r="BR935" s="62"/>
      <c r="BS935" s="62"/>
      <c r="BT935" s="62"/>
      <c r="BU935" s="62"/>
      <c r="BV935" s="62"/>
      <c r="BW935" s="62"/>
      <c r="BX935" s="62"/>
      <c r="BY935" s="62"/>
      <c r="BZ935" s="62"/>
      <c r="CA935" s="62"/>
      <c r="CB935" s="62"/>
      <c r="CC935" s="62"/>
      <c r="CD935" s="62"/>
      <c r="CE935" s="62"/>
      <c r="CF935" s="62"/>
      <c r="CG935" s="62"/>
      <c r="CH935" s="62"/>
      <c r="CI935" s="62"/>
      <c r="CJ935" s="62"/>
      <c r="CK935" s="62"/>
      <c r="CL935" s="62"/>
      <c r="CM935" s="62"/>
      <c r="CN935" s="62"/>
      <c r="CO935" s="62"/>
      <c r="CP935" s="62"/>
      <c r="CQ935" s="62"/>
      <c r="CR935" s="62"/>
      <c r="CS935" s="62"/>
      <c r="CT935" s="62"/>
      <c r="CU935" s="62"/>
      <c r="CV935" s="62"/>
      <c r="CW935" s="62"/>
      <c r="CX935" s="62"/>
      <c r="CY935" s="62"/>
      <c r="CZ935" s="62"/>
      <c r="DA935" s="62"/>
      <c r="DB935" s="62"/>
      <c r="DC935" s="62"/>
      <c r="DD935" s="62"/>
      <c r="DE935" s="62"/>
      <c r="DF935" s="62"/>
      <c r="DG935" s="62"/>
      <c r="DH935" s="62"/>
      <c r="DI935" s="62"/>
      <c r="DJ935" s="62"/>
      <c r="DK935" s="62"/>
      <c r="DL935" s="62"/>
      <c r="DM935" s="62"/>
      <c r="DN935" s="62"/>
      <c r="DO935" s="62"/>
      <c r="DP935" s="62"/>
      <c r="DQ935" s="62"/>
      <c r="DR935" s="62"/>
      <c r="DS935" s="62"/>
      <c r="DT935" s="62"/>
      <c r="DU935" s="62"/>
      <c r="DV935" s="62"/>
      <c r="DW935" s="62"/>
      <c r="DX935" s="62"/>
      <c r="DY935" s="62"/>
      <c r="DZ935" s="62"/>
      <c r="EA935" s="62"/>
      <c r="EB935" s="62"/>
      <c r="EC935" s="62"/>
      <c r="ED935" s="62"/>
      <c r="EE935" s="62"/>
      <c r="EF935" s="62"/>
      <c r="EG935" s="62"/>
      <c r="EH935" s="62"/>
      <c r="EI935" s="62"/>
      <c r="EJ935" s="62"/>
      <c r="EK935" s="62"/>
      <c r="EL935" s="62"/>
      <c r="EM935" s="62">
        <v>0</v>
      </c>
      <c r="EN935" s="62">
        <v>0</v>
      </c>
      <c r="EO935" s="62">
        <v>0</v>
      </c>
      <c r="EP935" s="62"/>
      <c r="EQ935" s="62"/>
      <c r="ER935" s="62"/>
      <c r="ES935" s="62"/>
      <c r="ET935" s="62"/>
      <c r="EU935" s="62"/>
      <c r="EV935" s="62"/>
      <c r="EW935" s="62"/>
      <c r="EX935" s="62"/>
      <c r="EY935" s="62"/>
      <c r="EZ935" s="62"/>
      <c r="FA935" s="62"/>
      <c r="FB935" s="62"/>
      <c r="FC935" s="62"/>
      <c r="FD935" s="62"/>
      <c r="FE935" s="62"/>
      <c r="FF935" s="62"/>
      <c r="FG935" s="62"/>
      <c r="FH935" s="62"/>
      <c r="FI935" s="62"/>
      <c r="FJ935" s="62"/>
      <c r="FK935" s="62"/>
      <c r="FL935" s="76"/>
      <c r="FM935" s="76"/>
      <c r="FN935" s="76"/>
      <c r="FO935" s="76"/>
      <c r="FP935" s="76"/>
      <c r="FQ935" s="76"/>
      <c r="FR935" s="76"/>
      <c r="FS935" s="76"/>
      <c r="FT935" s="76"/>
      <c r="FU935" s="76"/>
      <c r="FV935" s="76"/>
      <c r="FW935" s="76"/>
      <c r="FX935" s="76"/>
      <c r="FY935" s="76"/>
      <c r="FZ935" s="76"/>
      <c r="GA935" s="76"/>
      <c r="GB935" s="76"/>
      <c r="GC935" s="62"/>
      <c r="GD935" s="62"/>
      <c r="GE935" s="62"/>
      <c r="GF935" s="62"/>
      <c r="GG935" s="62"/>
      <c r="GH935" s="62"/>
      <c r="GI935" s="62"/>
      <c r="GJ935" s="62"/>
      <c r="GK935" s="62"/>
      <c r="GL935" s="62"/>
      <c r="GM935" s="62"/>
      <c r="GN935" s="62"/>
      <c r="GO935" s="62"/>
      <c r="GP935" s="62"/>
      <c r="GQ935" s="62"/>
      <c r="GR935" s="62"/>
      <c r="GS935" s="62"/>
      <c r="GT935" s="62"/>
      <c r="GU935" s="62"/>
      <c r="GV935" s="62"/>
      <c r="GW935" s="62"/>
      <c r="GX935" s="62"/>
      <c r="GY935" s="62"/>
      <c r="GZ935" s="62"/>
      <c r="HA935" s="62"/>
      <c r="HB935" s="62"/>
      <c r="HC935" s="62"/>
      <c r="HD935" s="62"/>
      <c r="HE935" s="62"/>
      <c r="HF935" s="62"/>
      <c r="HG935" s="62"/>
      <c r="HH935" s="62"/>
      <c r="HI935" s="62"/>
      <c r="HJ935" s="62"/>
      <c r="HK935" s="62"/>
      <c r="HL935" s="62"/>
      <c r="HM935" s="62"/>
      <c r="HN935" s="62"/>
      <c r="HO935" s="62"/>
      <c r="HP935" s="62"/>
      <c r="HQ935" s="62"/>
      <c r="HR935" s="62"/>
    </row>
    <row r="936" spans="45:226">
      <c r="AS936" s="62"/>
      <c r="AT936" s="62"/>
      <c r="AU936" s="62"/>
      <c r="AV936" s="62"/>
      <c r="AW936" s="62"/>
      <c r="AX936" s="62"/>
      <c r="AY936" s="62"/>
      <c r="AZ936" s="62"/>
      <c r="BA936" s="62"/>
      <c r="BB936" s="62"/>
      <c r="BC936" s="62"/>
      <c r="BD936" s="62"/>
      <c r="BE936" s="62"/>
      <c r="BF936" s="62"/>
      <c r="BG936" s="62"/>
      <c r="BH936" s="62"/>
      <c r="BI936" s="62"/>
      <c r="BJ936" s="62"/>
      <c r="BK936" s="62"/>
      <c r="BL936" s="62"/>
      <c r="BM936" s="62"/>
      <c r="BN936" s="62"/>
      <c r="BO936" s="62"/>
      <c r="BP936" s="62"/>
      <c r="BQ936" s="62"/>
      <c r="BR936" s="62"/>
      <c r="BS936" s="62"/>
      <c r="BT936" s="62"/>
      <c r="BU936" s="62"/>
      <c r="BV936" s="62"/>
      <c r="BW936" s="62"/>
      <c r="BX936" s="62"/>
      <c r="BY936" s="62"/>
      <c r="BZ936" s="62"/>
      <c r="CA936" s="62"/>
      <c r="CB936" s="62"/>
      <c r="CC936" s="62"/>
      <c r="CD936" s="62"/>
      <c r="CE936" s="62"/>
      <c r="CF936" s="62"/>
      <c r="CG936" s="62"/>
      <c r="CH936" s="62"/>
      <c r="CI936" s="62"/>
      <c r="CJ936" s="62"/>
      <c r="CK936" s="62"/>
      <c r="CL936" s="62"/>
      <c r="CM936" s="62"/>
      <c r="CN936" s="62"/>
      <c r="CO936" s="62"/>
      <c r="CP936" s="62"/>
      <c r="CQ936" s="62"/>
      <c r="CR936" s="62"/>
      <c r="CS936" s="62"/>
      <c r="CT936" s="62"/>
      <c r="CU936" s="62"/>
      <c r="CV936" s="62"/>
      <c r="CW936" s="62"/>
      <c r="CX936" s="62"/>
      <c r="CY936" s="62"/>
      <c r="CZ936" s="62"/>
      <c r="DA936" s="62"/>
      <c r="DB936" s="62"/>
      <c r="DC936" s="62"/>
      <c r="DD936" s="62"/>
      <c r="DE936" s="62"/>
      <c r="DF936" s="62"/>
      <c r="DG936" s="62"/>
      <c r="DH936" s="62"/>
      <c r="DI936" s="62"/>
      <c r="DJ936" s="62"/>
      <c r="DK936" s="62"/>
      <c r="DL936" s="62"/>
      <c r="DM936" s="62"/>
      <c r="DN936" s="62"/>
      <c r="DO936" s="62"/>
      <c r="DP936" s="62"/>
      <c r="DQ936" s="62"/>
      <c r="DR936" s="62"/>
      <c r="DS936" s="62"/>
      <c r="DT936" s="62"/>
      <c r="DU936" s="62"/>
      <c r="DV936" s="62"/>
      <c r="DW936" s="62"/>
      <c r="DX936" s="62"/>
      <c r="DY936" s="62"/>
      <c r="DZ936" s="62"/>
      <c r="EA936" s="62"/>
      <c r="EB936" s="62"/>
      <c r="EC936" s="62"/>
      <c r="ED936" s="62"/>
      <c r="EE936" s="62"/>
      <c r="EF936" s="62"/>
      <c r="EG936" s="62"/>
      <c r="EH936" s="62"/>
      <c r="EI936" s="62"/>
      <c r="EJ936" s="62"/>
      <c r="EK936" s="62"/>
      <c r="EL936" s="62"/>
      <c r="EM936" s="62">
        <v>0</v>
      </c>
      <c r="EN936" s="62">
        <v>0</v>
      </c>
      <c r="EO936" s="62">
        <v>0</v>
      </c>
      <c r="EP936" s="62"/>
      <c r="EQ936" s="62"/>
      <c r="ER936" s="62"/>
      <c r="ES936" s="62"/>
      <c r="ET936" s="62"/>
      <c r="EU936" s="62"/>
      <c r="EV936" s="62"/>
      <c r="EW936" s="62"/>
      <c r="EX936" s="62"/>
      <c r="EY936" s="62"/>
      <c r="EZ936" s="62"/>
      <c r="FA936" s="62"/>
      <c r="FB936" s="62"/>
      <c r="FC936" s="62"/>
      <c r="FD936" s="62"/>
      <c r="FE936" s="62"/>
      <c r="FF936" s="62"/>
      <c r="FG936" s="62"/>
      <c r="FH936" s="62"/>
      <c r="FI936" s="62"/>
      <c r="FJ936" s="62"/>
      <c r="FK936" s="62"/>
      <c r="FL936" s="76"/>
      <c r="FM936" s="76"/>
      <c r="FN936" s="76"/>
      <c r="FO936" s="76"/>
      <c r="FP936" s="76"/>
      <c r="FQ936" s="76"/>
      <c r="FR936" s="76"/>
      <c r="FS936" s="76"/>
      <c r="FT936" s="76"/>
      <c r="FU936" s="76"/>
      <c r="FV936" s="76"/>
      <c r="FW936" s="76"/>
      <c r="FX936" s="76"/>
      <c r="FY936" s="76"/>
      <c r="FZ936" s="76"/>
      <c r="GA936" s="76"/>
      <c r="GB936" s="76"/>
      <c r="GC936" s="62"/>
      <c r="GD936" s="62"/>
      <c r="GE936" s="62"/>
      <c r="GF936" s="62"/>
      <c r="GG936" s="62"/>
      <c r="GH936" s="62"/>
      <c r="GI936" s="62"/>
      <c r="GJ936" s="62"/>
      <c r="GK936" s="62"/>
      <c r="GL936" s="62"/>
      <c r="GM936" s="62"/>
      <c r="GN936" s="62"/>
      <c r="GO936" s="62"/>
      <c r="GP936" s="62"/>
      <c r="GQ936" s="62"/>
      <c r="GR936" s="62"/>
      <c r="GS936" s="62"/>
      <c r="GT936" s="62"/>
      <c r="GU936" s="62"/>
      <c r="GV936" s="62"/>
      <c r="GW936" s="62"/>
      <c r="GX936" s="62"/>
      <c r="GY936" s="62"/>
      <c r="GZ936" s="62"/>
      <c r="HA936" s="62"/>
      <c r="HB936" s="62"/>
      <c r="HC936" s="62"/>
      <c r="HD936" s="62"/>
      <c r="HE936" s="62"/>
      <c r="HF936" s="62"/>
      <c r="HG936" s="62"/>
      <c r="HH936" s="62"/>
      <c r="HI936" s="62"/>
      <c r="HJ936" s="62"/>
      <c r="HK936" s="62"/>
      <c r="HL936" s="62"/>
      <c r="HM936" s="62"/>
      <c r="HN936" s="62"/>
      <c r="HO936" s="62"/>
      <c r="HP936" s="62"/>
      <c r="HQ936" s="62"/>
      <c r="HR936" s="62"/>
    </row>
    <row r="937" spans="45:226">
      <c r="AS937" s="62"/>
      <c r="AT937" s="62"/>
      <c r="AU937" s="62"/>
      <c r="AV937" s="62"/>
      <c r="AW937" s="62"/>
      <c r="AX937" s="62"/>
      <c r="AY937" s="62"/>
      <c r="AZ937" s="62"/>
      <c r="BA937" s="62"/>
      <c r="BB937" s="62"/>
      <c r="BC937" s="62"/>
      <c r="BD937" s="62"/>
      <c r="BE937" s="62"/>
      <c r="BF937" s="62"/>
      <c r="BG937" s="62"/>
      <c r="BH937" s="62"/>
      <c r="BI937" s="62"/>
      <c r="BJ937" s="62"/>
      <c r="BK937" s="62"/>
      <c r="BL937" s="62"/>
      <c r="BM937" s="62"/>
      <c r="BN937" s="62"/>
      <c r="BO937" s="62"/>
      <c r="BP937" s="62"/>
      <c r="BQ937" s="62"/>
      <c r="BR937" s="62"/>
      <c r="BS937" s="62"/>
      <c r="BT937" s="62"/>
      <c r="BU937" s="62"/>
      <c r="BV937" s="62"/>
      <c r="BW937" s="62"/>
      <c r="BX937" s="62"/>
      <c r="BY937" s="62"/>
      <c r="BZ937" s="62"/>
      <c r="CA937" s="62"/>
      <c r="CB937" s="62"/>
      <c r="CC937" s="62"/>
      <c r="CD937" s="62"/>
      <c r="CE937" s="62"/>
      <c r="CF937" s="62"/>
      <c r="CG937" s="62"/>
      <c r="CH937" s="62"/>
      <c r="CI937" s="62"/>
      <c r="CJ937" s="62"/>
      <c r="CK937" s="62"/>
      <c r="CL937" s="62"/>
      <c r="CM937" s="62"/>
      <c r="CN937" s="62"/>
      <c r="CO937" s="62"/>
      <c r="CP937" s="62"/>
      <c r="CQ937" s="62"/>
      <c r="CR937" s="62"/>
      <c r="CS937" s="62"/>
      <c r="CT937" s="62"/>
      <c r="CU937" s="62"/>
      <c r="CV937" s="62"/>
      <c r="CW937" s="62"/>
      <c r="CX937" s="62"/>
      <c r="CY937" s="62"/>
      <c r="CZ937" s="62"/>
      <c r="DA937" s="62"/>
      <c r="DB937" s="62"/>
      <c r="DC937" s="62"/>
      <c r="DD937" s="62"/>
      <c r="DE937" s="62"/>
      <c r="DF937" s="62"/>
      <c r="DG937" s="62"/>
      <c r="DH937" s="62"/>
      <c r="DI937" s="62"/>
      <c r="DJ937" s="62"/>
      <c r="DK937" s="62"/>
      <c r="DL937" s="62"/>
      <c r="DM937" s="62"/>
      <c r="DN937" s="62"/>
      <c r="DO937" s="62"/>
      <c r="DP937" s="62"/>
      <c r="DQ937" s="62"/>
      <c r="DR937" s="62"/>
      <c r="DS937" s="62"/>
      <c r="DT937" s="62"/>
      <c r="DU937" s="62"/>
      <c r="DV937" s="62"/>
      <c r="DW937" s="62"/>
      <c r="DX937" s="62"/>
      <c r="DY937" s="62"/>
      <c r="DZ937" s="62"/>
      <c r="EA937" s="62"/>
      <c r="EB937" s="62"/>
      <c r="EC937" s="62"/>
      <c r="ED937" s="62"/>
      <c r="EE937" s="62"/>
      <c r="EF937" s="62"/>
      <c r="EG937" s="62"/>
      <c r="EH937" s="62"/>
      <c r="EI937" s="62"/>
      <c r="EJ937" s="62"/>
      <c r="EK937" s="62"/>
      <c r="EL937" s="62"/>
      <c r="EM937" s="62">
        <v>0</v>
      </c>
      <c r="EN937" s="62">
        <v>0</v>
      </c>
      <c r="EO937" s="62">
        <v>0</v>
      </c>
      <c r="EP937" s="62"/>
      <c r="EQ937" s="62"/>
      <c r="ER937" s="62"/>
      <c r="ES937" s="62"/>
      <c r="ET937" s="62"/>
      <c r="EU937" s="62"/>
      <c r="EV937" s="62"/>
      <c r="EW937" s="62"/>
      <c r="EX937" s="62"/>
      <c r="EY937" s="62"/>
      <c r="EZ937" s="62"/>
      <c r="FA937" s="62"/>
      <c r="FB937" s="62"/>
      <c r="FC937" s="62"/>
      <c r="FD937" s="62"/>
      <c r="FE937" s="62"/>
      <c r="FF937" s="62"/>
      <c r="FG937" s="62"/>
      <c r="FH937" s="62"/>
      <c r="FI937" s="62"/>
      <c r="FJ937" s="62"/>
      <c r="FK937" s="62"/>
      <c r="FL937" s="76"/>
      <c r="FM937" s="76"/>
      <c r="FN937" s="76"/>
      <c r="FO937" s="76"/>
      <c r="FP937" s="76"/>
      <c r="FQ937" s="76"/>
      <c r="FR937" s="76"/>
      <c r="FS937" s="76"/>
      <c r="FT937" s="76"/>
      <c r="FU937" s="76"/>
      <c r="FV937" s="76"/>
      <c r="FW937" s="76"/>
      <c r="FX937" s="76"/>
      <c r="FY937" s="76"/>
      <c r="FZ937" s="76"/>
      <c r="GA937" s="76"/>
      <c r="GB937" s="76"/>
      <c r="GC937" s="62"/>
      <c r="GD937" s="62"/>
      <c r="GE937" s="62"/>
      <c r="GF937" s="62"/>
      <c r="GG937" s="62"/>
      <c r="GH937" s="62"/>
      <c r="GI937" s="62"/>
      <c r="GJ937" s="62"/>
      <c r="GK937" s="62"/>
      <c r="GL937" s="62"/>
      <c r="GM937" s="62"/>
      <c r="GN937" s="62"/>
      <c r="GO937" s="62"/>
      <c r="GP937" s="62"/>
      <c r="GQ937" s="62"/>
      <c r="GR937" s="62"/>
      <c r="GS937" s="62"/>
      <c r="GT937" s="62"/>
      <c r="GU937" s="62"/>
      <c r="GV937" s="62"/>
      <c r="GW937" s="62"/>
      <c r="GX937" s="62"/>
      <c r="GY937" s="62"/>
      <c r="GZ937" s="62"/>
      <c r="HA937" s="62"/>
      <c r="HB937" s="62"/>
      <c r="HC937" s="62"/>
      <c r="HD937" s="62"/>
      <c r="HE937" s="62"/>
      <c r="HF937" s="62"/>
      <c r="HG937" s="62"/>
      <c r="HH937" s="62"/>
      <c r="HI937" s="62"/>
      <c r="HJ937" s="62"/>
      <c r="HK937" s="62"/>
      <c r="HL937" s="62"/>
      <c r="HM937" s="62"/>
      <c r="HN937" s="62"/>
      <c r="HO937" s="62"/>
      <c r="HP937" s="62"/>
      <c r="HQ937" s="62"/>
      <c r="HR937" s="62"/>
    </row>
    <row r="938" spans="45:226">
      <c r="AS938" s="62"/>
      <c r="AT938" s="62"/>
      <c r="AU938" s="62"/>
      <c r="AV938" s="62"/>
      <c r="AW938" s="62"/>
      <c r="AX938" s="62"/>
      <c r="AY938" s="62"/>
      <c r="AZ938" s="62"/>
      <c r="BA938" s="62"/>
      <c r="BB938" s="62"/>
      <c r="BC938" s="62"/>
      <c r="BD938" s="62"/>
      <c r="BE938" s="62"/>
      <c r="BF938" s="62"/>
      <c r="BG938" s="62"/>
      <c r="BH938" s="62"/>
      <c r="BI938" s="62"/>
      <c r="BJ938" s="62"/>
      <c r="BK938" s="62"/>
      <c r="BL938" s="62"/>
      <c r="BM938" s="62"/>
      <c r="BN938" s="62"/>
      <c r="BO938" s="62"/>
      <c r="BP938" s="62"/>
      <c r="BQ938" s="62"/>
      <c r="BR938" s="62"/>
      <c r="BS938" s="62"/>
      <c r="BT938" s="62"/>
      <c r="BU938" s="62"/>
      <c r="BV938" s="62"/>
      <c r="BW938" s="62"/>
      <c r="BX938" s="62"/>
      <c r="BY938" s="62"/>
      <c r="BZ938" s="62"/>
      <c r="CA938" s="62"/>
      <c r="CB938" s="62"/>
      <c r="CC938" s="62"/>
      <c r="CD938" s="62"/>
      <c r="CE938" s="62"/>
      <c r="CF938" s="62"/>
      <c r="CG938" s="62"/>
      <c r="CH938" s="62"/>
      <c r="CI938" s="62"/>
      <c r="CJ938" s="62"/>
      <c r="CK938" s="62"/>
      <c r="CL938" s="62"/>
      <c r="CM938" s="62"/>
      <c r="CN938" s="62"/>
      <c r="CO938" s="62"/>
      <c r="CP938" s="62"/>
      <c r="CQ938" s="62"/>
      <c r="CR938" s="62"/>
      <c r="CS938" s="62"/>
      <c r="CT938" s="62"/>
      <c r="CU938" s="62"/>
      <c r="CV938" s="62"/>
      <c r="CW938" s="62"/>
      <c r="CX938" s="62"/>
      <c r="CY938" s="62"/>
      <c r="CZ938" s="62"/>
      <c r="DA938" s="62"/>
      <c r="DB938" s="62"/>
      <c r="DC938" s="62"/>
      <c r="DD938" s="62"/>
      <c r="DE938" s="62"/>
      <c r="DF938" s="62"/>
      <c r="DG938" s="62"/>
      <c r="DH938" s="62"/>
      <c r="DI938" s="62"/>
      <c r="DJ938" s="62"/>
      <c r="DK938" s="62"/>
      <c r="DL938" s="62"/>
      <c r="DM938" s="62"/>
      <c r="DN938" s="62"/>
      <c r="DO938" s="62"/>
      <c r="DP938" s="62"/>
      <c r="DQ938" s="62"/>
      <c r="DR938" s="62"/>
      <c r="DS938" s="62"/>
      <c r="DT938" s="62"/>
      <c r="DU938" s="62"/>
      <c r="DV938" s="62"/>
      <c r="DW938" s="62"/>
      <c r="DX938" s="62"/>
      <c r="DY938" s="62"/>
      <c r="DZ938" s="62"/>
      <c r="EA938" s="62"/>
      <c r="EB938" s="62"/>
      <c r="EC938" s="62"/>
      <c r="ED938" s="62"/>
      <c r="EE938" s="62"/>
      <c r="EF938" s="62"/>
      <c r="EG938" s="62"/>
      <c r="EH938" s="62"/>
      <c r="EI938" s="62"/>
      <c r="EJ938" s="62"/>
      <c r="EK938" s="62"/>
      <c r="EL938" s="62"/>
      <c r="EM938" s="62">
        <v>0</v>
      </c>
      <c r="EN938" s="62">
        <v>0</v>
      </c>
      <c r="EO938" s="62">
        <v>0</v>
      </c>
      <c r="EP938" s="62"/>
      <c r="EQ938" s="62"/>
      <c r="ER938" s="62"/>
      <c r="ES938" s="62"/>
      <c r="ET938" s="62"/>
      <c r="EU938" s="62"/>
      <c r="EV938" s="62"/>
      <c r="EW938" s="62"/>
      <c r="EX938" s="62"/>
      <c r="EY938" s="62"/>
      <c r="EZ938" s="62"/>
      <c r="FA938" s="62"/>
      <c r="FB938" s="62"/>
      <c r="FC938" s="62"/>
      <c r="FD938" s="62"/>
      <c r="FE938" s="62"/>
      <c r="FF938" s="62"/>
      <c r="FG938" s="62"/>
      <c r="FH938" s="62"/>
      <c r="FI938" s="62"/>
      <c r="FJ938" s="62"/>
      <c r="FK938" s="62"/>
      <c r="FL938" s="76"/>
      <c r="FM938" s="76"/>
      <c r="FN938" s="76"/>
      <c r="FO938" s="76"/>
      <c r="FP938" s="76"/>
      <c r="FQ938" s="76"/>
      <c r="FR938" s="76"/>
      <c r="FS938" s="76"/>
      <c r="FT938" s="76"/>
      <c r="FU938" s="76"/>
      <c r="FV938" s="76"/>
      <c r="FW938" s="76"/>
      <c r="FX938" s="76"/>
      <c r="FY938" s="76"/>
      <c r="FZ938" s="76"/>
      <c r="GA938" s="76"/>
      <c r="GB938" s="76"/>
      <c r="GC938" s="62"/>
      <c r="GD938" s="62"/>
      <c r="GE938" s="62"/>
      <c r="GF938" s="62"/>
      <c r="GG938" s="62"/>
      <c r="GH938" s="62"/>
      <c r="GI938" s="62"/>
      <c r="GJ938" s="62"/>
      <c r="GK938" s="62"/>
      <c r="GL938" s="62"/>
      <c r="GM938" s="62"/>
      <c r="GN938" s="62"/>
      <c r="GO938" s="62"/>
      <c r="GP938" s="62"/>
      <c r="GQ938" s="62"/>
      <c r="GR938" s="62"/>
      <c r="GS938" s="62"/>
      <c r="GT938" s="62"/>
      <c r="GU938" s="62"/>
      <c r="GV938" s="62"/>
      <c r="GW938" s="62"/>
      <c r="GX938" s="62"/>
      <c r="GY938" s="62"/>
      <c r="GZ938" s="62"/>
      <c r="HA938" s="62"/>
      <c r="HB938" s="62"/>
      <c r="HC938" s="62"/>
      <c r="HD938" s="62"/>
      <c r="HE938" s="62"/>
      <c r="HF938" s="62"/>
      <c r="HG938" s="62"/>
      <c r="HH938" s="62"/>
      <c r="HI938" s="62"/>
      <c r="HJ938" s="62"/>
      <c r="HK938" s="62"/>
      <c r="HL938" s="62"/>
      <c r="HM938" s="62"/>
      <c r="HN938" s="62"/>
      <c r="HO938" s="62"/>
      <c r="HP938" s="62"/>
      <c r="HQ938" s="62"/>
      <c r="HR938" s="62"/>
    </row>
    <row r="939" spans="45:226">
      <c r="AS939" s="62"/>
      <c r="AT939" s="62"/>
      <c r="AU939" s="62"/>
      <c r="AV939" s="62"/>
      <c r="AW939" s="62"/>
      <c r="AX939" s="62"/>
      <c r="AY939" s="62"/>
      <c r="AZ939" s="62"/>
      <c r="BA939" s="62"/>
      <c r="BB939" s="62"/>
      <c r="BC939" s="62"/>
      <c r="BD939" s="62"/>
      <c r="BE939" s="62"/>
      <c r="BF939" s="62"/>
      <c r="BG939" s="62"/>
      <c r="BH939" s="62"/>
      <c r="BI939" s="62"/>
      <c r="BJ939" s="62"/>
      <c r="BK939" s="62"/>
      <c r="BL939" s="62"/>
      <c r="BM939" s="62"/>
      <c r="BN939" s="62"/>
      <c r="BO939" s="62"/>
      <c r="BP939" s="62"/>
      <c r="BQ939" s="62"/>
      <c r="BR939" s="62"/>
      <c r="BS939" s="62"/>
      <c r="BT939" s="62"/>
      <c r="BU939" s="62"/>
      <c r="BV939" s="62"/>
      <c r="BW939" s="62"/>
      <c r="BX939" s="62"/>
      <c r="BY939" s="62"/>
      <c r="BZ939" s="62"/>
      <c r="CA939" s="62"/>
      <c r="CB939" s="62"/>
      <c r="CC939" s="62"/>
      <c r="CD939" s="62"/>
      <c r="CE939" s="62"/>
      <c r="CF939" s="62"/>
      <c r="CG939" s="62"/>
      <c r="CH939" s="62"/>
      <c r="CI939" s="62"/>
      <c r="CJ939" s="62"/>
      <c r="CK939" s="62"/>
      <c r="CL939" s="62"/>
      <c r="CM939" s="62"/>
      <c r="CN939" s="62"/>
      <c r="CO939" s="62"/>
      <c r="CP939" s="62"/>
      <c r="CQ939" s="62"/>
      <c r="CR939" s="62"/>
      <c r="CS939" s="62"/>
      <c r="CT939" s="62"/>
      <c r="CU939" s="62"/>
      <c r="CV939" s="62"/>
      <c r="CW939" s="62"/>
      <c r="CX939" s="62"/>
      <c r="CY939" s="62"/>
      <c r="CZ939" s="62"/>
      <c r="DA939" s="62"/>
      <c r="DB939" s="62"/>
      <c r="DC939" s="62"/>
      <c r="DD939" s="62"/>
      <c r="DE939" s="62"/>
      <c r="DF939" s="62"/>
      <c r="DG939" s="62"/>
      <c r="DH939" s="62"/>
      <c r="DI939" s="62"/>
      <c r="DJ939" s="62"/>
      <c r="DK939" s="62"/>
      <c r="DL939" s="62"/>
      <c r="DM939" s="62"/>
      <c r="DN939" s="62"/>
      <c r="DO939" s="62"/>
      <c r="DP939" s="62"/>
      <c r="DQ939" s="62"/>
      <c r="DR939" s="62"/>
      <c r="DS939" s="62"/>
      <c r="DT939" s="62"/>
      <c r="DU939" s="62"/>
      <c r="DV939" s="62"/>
      <c r="DW939" s="62"/>
      <c r="DX939" s="62"/>
      <c r="DY939" s="62"/>
      <c r="DZ939" s="62"/>
      <c r="EA939" s="62"/>
      <c r="EB939" s="62"/>
      <c r="EC939" s="62"/>
      <c r="ED939" s="62"/>
      <c r="EE939" s="62"/>
      <c r="EF939" s="62"/>
      <c r="EG939" s="62"/>
      <c r="EH939" s="62"/>
      <c r="EI939" s="62"/>
      <c r="EJ939" s="62"/>
      <c r="EK939" s="62"/>
      <c r="EL939" s="62"/>
      <c r="EM939" s="62">
        <v>0</v>
      </c>
      <c r="EN939" s="62">
        <v>0</v>
      </c>
      <c r="EO939" s="62">
        <v>0</v>
      </c>
      <c r="EP939" s="62"/>
      <c r="EQ939" s="62"/>
      <c r="ER939" s="62"/>
      <c r="ES939" s="62"/>
      <c r="ET939" s="62"/>
      <c r="EU939" s="62"/>
      <c r="EV939" s="62"/>
      <c r="EW939" s="62"/>
      <c r="EX939" s="62"/>
      <c r="EY939" s="62"/>
      <c r="EZ939" s="62"/>
      <c r="FA939" s="62"/>
      <c r="FB939" s="62"/>
      <c r="FC939" s="62"/>
      <c r="FD939" s="62"/>
      <c r="FE939" s="62"/>
      <c r="FF939" s="62"/>
      <c r="FG939" s="62"/>
      <c r="FH939" s="62"/>
      <c r="FI939" s="62"/>
      <c r="FJ939" s="62"/>
      <c r="FK939" s="62"/>
      <c r="FL939" s="76"/>
      <c r="FM939" s="76"/>
      <c r="FN939" s="76"/>
      <c r="FO939" s="76"/>
      <c r="FP939" s="76"/>
      <c r="FQ939" s="76"/>
      <c r="FR939" s="76"/>
      <c r="FS939" s="76"/>
      <c r="FT939" s="76"/>
      <c r="FU939" s="76"/>
      <c r="FV939" s="76"/>
      <c r="FW939" s="76"/>
      <c r="FX939" s="76"/>
      <c r="FY939" s="76"/>
      <c r="FZ939" s="76"/>
      <c r="GA939" s="76"/>
      <c r="GB939" s="76"/>
      <c r="GC939" s="62"/>
      <c r="GD939" s="62"/>
      <c r="GE939" s="62"/>
      <c r="GF939" s="62"/>
      <c r="GG939" s="62"/>
      <c r="GH939" s="62"/>
      <c r="GI939" s="62"/>
      <c r="GJ939" s="62"/>
      <c r="GK939" s="62"/>
      <c r="GL939" s="62"/>
      <c r="GM939" s="62"/>
      <c r="GN939" s="62"/>
      <c r="GO939" s="62"/>
      <c r="GP939" s="62"/>
      <c r="GQ939" s="62"/>
      <c r="GR939" s="62"/>
      <c r="GS939" s="62"/>
      <c r="GT939" s="62"/>
      <c r="GU939" s="62"/>
      <c r="GV939" s="62"/>
      <c r="GW939" s="62"/>
      <c r="GX939" s="62"/>
      <c r="GY939" s="62"/>
      <c r="GZ939" s="62"/>
      <c r="HA939" s="62"/>
      <c r="HB939" s="62"/>
      <c r="HC939" s="62"/>
      <c r="HD939" s="62"/>
      <c r="HE939" s="62"/>
      <c r="HF939" s="62"/>
      <c r="HG939" s="62"/>
      <c r="HH939" s="62"/>
      <c r="HI939" s="62"/>
      <c r="HJ939" s="62"/>
      <c r="HK939" s="62"/>
      <c r="HL939" s="62"/>
      <c r="HM939" s="62"/>
      <c r="HN939" s="62"/>
      <c r="HO939" s="62"/>
      <c r="HP939" s="62"/>
      <c r="HQ939" s="62"/>
      <c r="HR939" s="62"/>
    </row>
    <row r="940" spans="45:226">
      <c r="AS940" s="62"/>
      <c r="AT940" s="62"/>
      <c r="AU940" s="62"/>
      <c r="AV940" s="62"/>
      <c r="AW940" s="62"/>
      <c r="AX940" s="62"/>
      <c r="AY940" s="62"/>
      <c r="AZ940" s="62"/>
      <c r="BA940" s="62"/>
      <c r="BB940" s="62"/>
      <c r="BC940" s="62"/>
      <c r="BD940" s="62"/>
      <c r="BE940" s="62"/>
      <c r="BF940" s="62"/>
      <c r="BG940" s="62"/>
      <c r="BH940" s="62"/>
      <c r="BI940" s="62"/>
      <c r="BJ940" s="62"/>
      <c r="BK940" s="62"/>
      <c r="BL940" s="62"/>
      <c r="BM940" s="62"/>
      <c r="BN940" s="62"/>
      <c r="BO940" s="62"/>
      <c r="BP940" s="62"/>
      <c r="BQ940" s="62"/>
      <c r="BR940" s="62"/>
      <c r="BS940" s="62"/>
      <c r="BT940" s="62"/>
      <c r="BU940" s="62"/>
      <c r="BV940" s="62"/>
      <c r="BW940" s="62"/>
      <c r="BX940" s="62"/>
      <c r="BY940" s="62"/>
      <c r="BZ940" s="62"/>
      <c r="CA940" s="62"/>
      <c r="CB940" s="62"/>
      <c r="CC940" s="62"/>
      <c r="CD940" s="62"/>
      <c r="CE940" s="62"/>
      <c r="CF940" s="62"/>
      <c r="CG940" s="62"/>
      <c r="CH940" s="62"/>
      <c r="CI940" s="62"/>
      <c r="CJ940" s="62"/>
      <c r="CK940" s="62"/>
      <c r="CL940" s="62"/>
      <c r="CM940" s="62"/>
      <c r="CN940" s="62"/>
      <c r="CO940" s="62"/>
      <c r="CP940" s="62"/>
      <c r="CQ940" s="62"/>
      <c r="CR940" s="62"/>
      <c r="CS940" s="62"/>
      <c r="CT940" s="62"/>
      <c r="CU940" s="62"/>
      <c r="CV940" s="62"/>
      <c r="CW940" s="62"/>
      <c r="CX940" s="62"/>
      <c r="CY940" s="62"/>
      <c r="CZ940" s="62"/>
      <c r="DA940" s="62"/>
      <c r="DB940" s="62"/>
      <c r="DC940" s="62"/>
      <c r="DD940" s="62"/>
      <c r="DE940" s="62"/>
      <c r="DF940" s="62"/>
      <c r="DG940" s="62"/>
      <c r="DH940" s="62"/>
      <c r="DI940" s="62"/>
      <c r="DJ940" s="62"/>
      <c r="DK940" s="62"/>
      <c r="DL940" s="62"/>
      <c r="DM940" s="62"/>
      <c r="DN940" s="62"/>
      <c r="DO940" s="62"/>
      <c r="DP940" s="62"/>
      <c r="DQ940" s="62"/>
      <c r="DR940" s="62"/>
      <c r="DS940" s="62"/>
      <c r="DT940" s="62"/>
      <c r="DU940" s="62"/>
      <c r="DV940" s="62"/>
      <c r="DW940" s="62"/>
      <c r="DX940" s="62"/>
      <c r="DY940" s="62"/>
      <c r="DZ940" s="62"/>
      <c r="EA940" s="62"/>
      <c r="EB940" s="62"/>
      <c r="EC940" s="62"/>
      <c r="ED940" s="62"/>
      <c r="EE940" s="62"/>
      <c r="EF940" s="62"/>
      <c r="EG940" s="62"/>
      <c r="EH940" s="62"/>
      <c r="EI940" s="62"/>
      <c r="EJ940" s="62"/>
      <c r="EK940" s="62"/>
      <c r="EL940" s="62"/>
      <c r="EM940" s="62">
        <v>0</v>
      </c>
      <c r="EN940" s="62">
        <v>0</v>
      </c>
      <c r="EO940" s="62">
        <v>0</v>
      </c>
      <c r="EP940" s="62"/>
      <c r="EQ940" s="62"/>
      <c r="ER940" s="62"/>
      <c r="ES940" s="62"/>
      <c r="ET940" s="62"/>
      <c r="EU940" s="62"/>
      <c r="EV940" s="62"/>
      <c r="EW940" s="62"/>
      <c r="EX940" s="62"/>
      <c r="EY940" s="62"/>
      <c r="EZ940" s="62"/>
      <c r="FA940" s="62"/>
      <c r="FB940" s="62"/>
      <c r="FC940" s="62"/>
      <c r="FD940" s="62"/>
      <c r="FE940" s="62"/>
      <c r="FF940" s="62"/>
      <c r="FG940" s="62"/>
      <c r="FH940" s="62"/>
      <c r="FI940" s="62"/>
      <c r="FJ940" s="62"/>
      <c r="FK940" s="62"/>
      <c r="FL940" s="76"/>
      <c r="FM940" s="76"/>
      <c r="FN940" s="76"/>
      <c r="FO940" s="76"/>
      <c r="FP940" s="76"/>
      <c r="FQ940" s="76"/>
      <c r="FR940" s="76"/>
      <c r="FS940" s="76"/>
      <c r="FT940" s="76"/>
      <c r="FU940" s="76"/>
      <c r="FV940" s="76"/>
      <c r="FW940" s="76"/>
      <c r="FX940" s="76"/>
      <c r="FY940" s="76"/>
      <c r="FZ940" s="76"/>
      <c r="GA940" s="76"/>
      <c r="GB940" s="76"/>
      <c r="GC940" s="62"/>
      <c r="GD940" s="62"/>
      <c r="GE940" s="62"/>
      <c r="GF940" s="62"/>
      <c r="GG940" s="62"/>
      <c r="GH940" s="62"/>
      <c r="GI940" s="62"/>
      <c r="GJ940" s="62"/>
      <c r="GK940" s="62"/>
      <c r="GL940" s="62"/>
      <c r="GM940" s="62"/>
      <c r="GN940" s="62"/>
      <c r="GO940" s="62"/>
      <c r="GP940" s="62"/>
      <c r="GQ940" s="62"/>
      <c r="GR940" s="62"/>
      <c r="GS940" s="62"/>
      <c r="GT940" s="62"/>
      <c r="GU940" s="62"/>
      <c r="GV940" s="62"/>
      <c r="GW940" s="62"/>
      <c r="GX940" s="62"/>
      <c r="GY940" s="62"/>
      <c r="GZ940" s="62"/>
      <c r="HA940" s="62"/>
      <c r="HB940" s="62"/>
      <c r="HC940" s="62"/>
      <c r="HD940" s="62"/>
      <c r="HE940" s="62"/>
      <c r="HF940" s="62"/>
      <c r="HG940" s="62"/>
      <c r="HH940" s="62"/>
      <c r="HI940" s="62"/>
      <c r="HJ940" s="62"/>
      <c r="HK940" s="62"/>
      <c r="HL940" s="62"/>
      <c r="HM940" s="62"/>
      <c r="HN940" s="62"/>
      <c r="HO940" s="62"/>
      <c r="HP940" s="62"/>
      <c r="HQ940" s="62"/>
      <c r="HR940" s="62"/>
    </row>
    <row r="941" spans="45:226">
      <c r="AS941" s="62"/>
      <c r="AT941" s="62"/>
      <c r="AU941" s="62"/>
      <c r="AV941" s="62"/>
      <c r="AW941" s="62"/>
      <c r="AX941" s="62"/>
      <c r="AY941" s="62"/>
      <c r="AZ941" s="62"/>
      <c r="BA941" s="62"/>
      <c r="BB941" s="62"/>
      <c r="BC941" s="62"/>
      <c r="BD941" s="62"/>
      <c r="BE941" s="62"/>
      <c r="BF941" s="62"/>
      <c r="BG941" s="62"/>
      <c r="BH941" s="62"/>
      <c r="BI941" s="62"/>
      <c r="BJ941" s="62"/>
      <c r="BK941" s="62"/>
      <c r="BL941" s="62"/>
      <c r="BM941" s="62"/>
      <c r="BN941" s="62"/>
      <c r="BO941" s="62"/>
      <c r="BP941" s="62"/>
      <c r="BQ941" s="62"/>
      <c r="BR941" s="62"/>
      <c r="BS941" s="62"/>
      <c r="BT941" s="62"/>
      <c r="BU941" s="62"/>
      <c r="BV941" s="62"/>
      <c r="BW941" s="62"/>
      <c r="BX941" s="62"/>
      <c r="BY941" s="62"/>
      <c r="BZ941" s="62"/>
      <c r="CA941" s="62"/>
      <c r="CB941" s="62"/>
      <c r="CC941" s="62"/>
      <c r="CD941" s="62"/>
      <c r="CE941" s="62"/>
      <c r="CF941" s="62"/>
      <c r="CG941" s="62"/>
      <c r="CH941" s="62"/>
      <c r="CI941" s="62"/>
      <c r="CJ941" s="62"/>
      <c r="CK941" s="62"/>
      <c r="CL941" s="62"/>
      <c r="CM941" s="62"/>
      <c r="CN941" s="62"/>
      <c r="CO941" s="62"/>
      <c r="CP941" s="62"/>
      <c r="CQ941" s="62"/>
      <c r="CR941" s="62"/>
      <c r="CS941" s="62"/>
      <c r="CT941" s="62"/>
      <c r="CU941" s="62"/>
      <c r="CV941" s="62"/>
      <c r="CW941" s="62"/>
      <c r="CX941" s="62"/>
      <c r="CY941" s="62"/>
      <c r="CZ941" s="62"/>
      <c r="DA941" s="62"/>
      <c r="DB941" s="62"/>
      <c r="DC941" s="62"/>
      <c r="DD941" s="62"/>
      <c r="DE941" s="62"/>
      <c r="DF941" s="62"/>
      <c r="DG941" s="62"/>
      <c r="DH941" s="62"/>
      <c r="DI941" s="62"/>
      <c r="DJ941" s="62"/>
      <c r="DK941" s="62"/>
      <c r="DL941" s="62"/>
      <c r="DM941" s="62"/>
      <c r="DN941" s="62"/>
      <c r="DO941" s="62"/>
      <c r="DP941" s="62"/>
      <c r="DQ941" s="62"/>
      <c r="DR941" s="62"/>
      <c r="DS941" s="62"/>
      <c r="DT941" s="62"/>
      <c r="DU941" s="62"/>
      <c r="DV941" s="62"/>
      <c r="DW941" s="62"/>
      <c r="DX941" s="62"/>
      <c r="DY941" s="62"/>
      <c r="DZ941" s="62"/>
      <c r="EA941" s="62"/>
      <c r="EB941" s="62"/>
      <c r="EC941" s="62"/>
      <c r="ED941" s="62"/>
      <c r="EE941" s="62"/>
      <c r="EF941" s="62"/>
      <c r="EG941" s="62"/>
      <c r="EH941" s="62"/>
      <c r="EI941" s="62"/>
      <c r="EJ941" s="62"/>
      <c r="EK941" s="62"/>
      <c r="EL941" s="62"/>
      <c r="EM941" s="62">
        <v>0</v>
      </c>
      <c r="EN941" s="62">
        <v>0</v>
      </c>
      <c r="EO941" s="62">
        <v>0</v>
      </c>
      <c r="EP941" s="62"/>
      <c r="EQ941" s="62"/>
      <c r="ER941" s="62"/>
      <c r="ES941" s="62"/>
      <c r="ET941" s="62"/>
      <c r="EU941" s="62"/>
      <c r="EV941" s="62"/>
      <c r="EW941" s="62"/>
      <c r="EX941" s="62"/>
      <c r="EY941" s="62"/>
      <c r="EZ941" s="62"/>
      <c r="FA941" s="62"/>
      <c r="FB941" s="62"/>
      <c r="FC941" s="62"/>
      <c r="FD941" s="62"/>
      <c r="FE941" s="62"/>
      <c r="FF941" s="62"/>
      <c r="FG941" s="62"/>
      <c r="FH941" s="62"/>
      <c r="FI941" s="62"/>
      <c r="FJ941" s="62"/>
      <c r="FK941" s="62"/>
      <c r="FL941" s="76"/>
      <c r="FM941" s="76"/>
      <c r="FN941" s="76"/>
      <c r="FO941" s="76"/>
      <c r="FP941" s="76"/>
      <c r="FQ941" s="76"/>
      <c r="FR941" s="76"/>
      <c r="FS941" s="76"/>
      <c r="FT941" s="76"/>
      <c r="FU941" s="76"/>
      <c r="FV941" s="76"/>
      <c r="FW941" s="76"/>
      <c r="FX941" s="76"/>
      <c r="FY941" s="76"/>
      <c r="FZ941" s="76"/>
      <c r="GA941" s="76"/>
      <c r="GB941" s="76"/>
      <c r="GC941" s="62"/>
      <c r="GD941" s="62"/>
      <c r="GE941" s="62"/>
      <c r="GF941" s="62"/>
      <c r="GG941" s="62"/>
      <c r="GH941" s="62"/>
      <c r="GI941" s="62"/>
      <c r="GJ941" s="62"/>
      <c r="GK941" s="62"/>
      <c r="GL941" s="62"/>
      <c r="GM941" s="62"/>
      <c r="GN941" s="62"/>
      <c r="GO941" s="62"/>
      <c r="GP941" s="62"/>
      <c r="GQ941" s="62"/>
      <c r="GR941" s="62"/>
      <c r="GS941" s="62"/>
      <c r="GT941" s="62"/>
      <c r="GU941" s="62"/>
      <c r="GV941" s="62"/>
      <c r="GW941" s="62"/>
      <c r="GX941" s="62"/>
      <c r="GY941" s="62"/>
      <c r="GZ941" s="62"/>
      <c r="HA941" s="62"/>
      <c r="HB941" s="62"/>
      <c r="HC941" s="62"/>
      <c r="HD941" s="62"/>
      <c r="HE941" s="62"/>
      <c r="HF941" s="62"/>
      <c r="HG941" s="62"/>
      <c r="HH941" s="62"/>
      <c r="HI941" s="62"/>
      <c r="HJ941" s="62"/>
      <c r="HK941" s="62"/>
      <c r="HL941" s="62"/>
      <c r="HM941" s="62"/>
      <c r="HN941" s="62"/>
      <c r="HO941" s="62"/>
      <c r="HP941" s="62"/>
      <c r="HQ941" s="62"/>
      <c r="HR941" s="62"/>
    </row>
    <row r="942" spans="45:226">
      <c r="AS942" s="62"/>
      <c r="AT942" s="62"/>
      <c r="AU942" s="62"/>
      <c r="AV942" s="62"/>
      <c r="AW942" s="62"/>
      <c r="AX942" s="62"/>
      <c r="AY942" s="62"/>
      <c r="AZ942" s="62"/>
      <c r="BA942" s="62"/>
      <c r="BB942" s="62"/>
      <c r="BC942" s="62"/>
      <c r="BD942" s="62"/>
      <c r="BE942" s="62"/>
      <c r="BF942" s="62"/>
      <c r="BG942" s="62"/>
      <c r="BH942" s="62"/>
      <c r="BI942" s="62"/>
      <c r="BJ942" s="62"/>
      <c r="BK942" s="62"/>
      <c r="BL942" s="62"/>
      <c r="BM942" s="62"/>
      <c r="BN942" s="62"/>
      <c r="BO942" s="62"/>
      <c r="BP942" s="62"/>
      <c r="BQ942" s="62"/>
      <c r="BR942" s="62"/>
      <c r="BS942" s="62"/>
      <c r="BT942" s="62"/>
      <c r="BU942" s="62"/>
      <c r="BV942" s="62"/>
      <c r="BW942" s="62"/>
      <c r="BX942" s="62"/>
      <c r="BY942" s="62"/>
      <c r="BZ942" s="62"/>
      <c r="CA942" s="62"/>
      <c r="CB942" s="62"/>
      <c r="CC942" s="62"/>
      <c r="CD942" s="62"/>
      <c r="CE942" s="62"/>
      <c r="CF942" s="62"/>
      <c r="CG942" s="62"/>
      <c r="CH942" s="62"/>
      <c r="CI942" s="62"/>
      <c r="CJ942" s="62"/>
      <c r="CK942" s="62"/>
      <c r="CL942" s="62"/>
      <c r="CM942" s="62"/>
      <c r="CN942" s="62"/>
      <c r="CO942" s="62"/>
      <c r="CP942" s="62"/>
      <c r="CQ942" s="62"/>
      <c r="CR942" s="62"/>
      <c r="CS942" s="62"/>
      <c r="CT942" s="62"/>
      <c r="CU942" s="62"/>
      <c r="CV942" s="62"/>
      <c r="CW942" s="62"/>
      <c r="CX942" s="62"/>
      <c r="CY942" s="62"/>
      <c r="CZ942" s="62"/>
      <c r="DA942" s="62"/>
      <c r="DB942" s="62"/>
      <c r="DC942" s="62"/>
      <c r="DD942" s="62"/>
      <c r="DE942" s="62"/>
      <c r="DF942" s="62"/>
      <c r="DG942" s="62"/>
      <c r="DH942" s="62"/>
      <c r="DI942" s="62"/>
      <c r="DJ942" s="62"/>
      <c r="DK942" s="62"/>
      <c r="DL942" s="62"/>
      <c r="DM942" s="62"/>
      <c r="DN942" s="62"/>
      <c r="DO942" s="62"/>
      <c r="DP942" s="62"/>
      <c r="DQ942" s="62"/>
      <c r="DR942" s="62"/>
      <c r="DS942" s="62"/>
      <c r="DT942" s="62"/>
      <c r="DU942" s="62"/>
      <c r="DV942" s="62"/>
      <c r="DW942" s="62"/>
      <c r="DX942" s="62"/>
      <c r="DY942" s="62"/>
      <c r="DZ942" s="62"/>
      <c r="EA942" s="62"/>
      <c r="EB942" s="62"/>
      <c r="EC942" s="62"/>
      <c r="ED942" s="62"/>
      <c r="EE942" s="62"/>
      <c r="EF942" s="62"/>
      <c r="EG942" s="62"/>
      <c r="EH942" s="62"/>
      <c r="EI942" s="62"/>
      <c r="EJ942" s="62"/>
      <c r="EK942" s="62"/>
      <c r="EL942" s="62"/>
      <c r="EM942" s="62">
        <v>0</v>
      </c>
      <c r="EN942" s="62">
        <v>0</v>
      </c>
      <c r="EO942" s="62">
        <v>0</v>
      </c>
      <c r="EP942" s="62"/>
      <c r="EQ942" s="62"/>
      <c r="ER942" s="62"/>
      <c r="ES942" s="62"/>
      <c r="ET942" s="62"/>
      <c r="EU942" s="62"/>
      <c r="EV942" s="62"/>
      <c r="EW942" s="62"/>
      <c r="EX942" s="62"/>
      <c r="EY942" s="62"/>
      <c r="EZ942" s="62"/>
      <c r="FA942" s="62"/>
      <c r="FB942" s="62"/>
      <c r="FC942" s="62"/>
      <c r="FD942" s="62"/>
      <c r="FE942" s="62"/>
      <c r="FF942" s="62"/>
      <c r="FG942" s="62"/>
      <c r="FH942" s="62"/>
      <c r="FI942" s="62"/>
      <c r="FJ942" s="62"/>
      <c r="FK942" s="62"/>
      <c r="FL942" s="76"/>
      <c r="FM942" s="76"/>
      <c r="FN942" s="76"/>
      <c r="FO942" s="76"/>
      <c r="FP942" s="76"/>
      <c r="FQ942" s="76"/>
      <c r="FR942" s="76"/>
      <c r="FS942" s="76"/>
      <c r="FT942" s="76"/>
      <c r="FU942" s="76"/>
      <c r="FV942" s="76"/>
      <c r="FW942" s="76"/>
      <c r="FX942" s="76"/>
      <c r="FY942" s="76"/>
      <c r="FZ942" s="76"/>
      <c r="GA942" s="76"/>
      <c r="GB942" s="76"/>
      <c r="GC942" s="62"/>
      <c r="GD942" s="62"/>
      <c r="GE942" s="62"/>
      <c r="GF942" s="62"/>
      <c r="GG942" s="62"/>
      <c r="GH942" s="62"/>
      <c r="GI942" s="62"/>
      <c r="GJ942" s="62"/>
      <c r="GK942" s="62"/>
      <c r="GL942" s="62"/>
      <c r="GM942" s="62"/>
      <c r="GN942" s="62"/>
      <c r="GO942" s="62"/>
      <c r="GP942" s="62"/>
      <c r="GQ942" s="62"/>
      <c r="GR942" s="62"/>
      <c r="GS942" s="62"/>
      <c r="GT942" s="62"/>
      <c r="GU942" s="62"/>
      <c r="GV942" s="62"/>
      <c r="GW942" s="62"/>
      <c r="GX942" s="62"/>
      <c r="GY942" s="62"/>
      <c r="GZ942" s="62"/>
      <c r="HA942" s="62"/>
      <c r="HB942" s="62"/>
      <c r="HC942" s="62"/>
      <c r="HD942" s="62"/>
      <c r="HE942" s="62"/>
      <c r="HF942" s="62"/>
      <c r="HG942" s="62"/>
      <c r="HH942" s="62"/>
      <c r="HI942" s="62"/>
      <c r="HJ942" s="62"/>
      <c r="HK942" s="62"/>
      <c r="HL942" s="62"/>
      <c r="HM942" s="62"/>
      <c r="HN942" s="62"/>
      <c r="HO942" s="62"/>
      <c r="HP942" s="62"/>
      <c r="HQ942" s="62"/>
      <c r="HR942" s="62"/>
    </row>
    <row r="943" spans="45:226">
      <c r="AS943" s="62"/>
      <c r="AT943" s="62"/>
      <c r="AU943" s="62"/>
      <c r="AV943" s="62"/>
      <c r="AW943" s="62"/>
      <c r="AX943" s="62"/>
      <c r="AY943" s="62"/>
      <c r="AZ943" s="62"/>
      <c r="BA943" s="62"/>
      <c r="BB943" s="62"/>
      <c r="BC943" s="62"/>
      <c r="BD943" s="62"/>
      <c r="BE943" s="62"/>
      <c r="BF943" s="62"/>
      <c r="BG943" s="62"/>
      <c r="BH943" s="62"/>
      <c r="BI943" s="62"/>
      <c r="BJ943" s="62"/>
      <c r="BK943" s="62"/>
      <c r="BL943" s="62"/>
      <c r="BM943" s="62"/>
      <c r="BN943" s="62"/>
      <c r="BO943" s="62"/>
      <c r="BP943" s="62"/>
      <c r="BQ943" s="62"/>
      <c r="BR943" s="62"/>
      <c r="BS943" s="62"/>
      <c r="BT943" s="62"/>
      <c r="BU943" s="62"/>
      <c r="BV943" s="62"/>
      <c r="BW943" s="62"/>
      <c r="BX943" s="62"/>
      <c r="BY943" s="62"/>
      <c r="BZ943" s="62"/>
      <c r="CA943" s="62"/>
      <c r="CB943" s="62"/>
      <c r="CC943" s="62"/>
      <c r="CD943" s="62"/>
      <c r="CE943" s="62"/>
      <c r="CF943" s="62"/>
      <c r="CG943" s="62"/>
      <c r="CH943" s="62"/>
      <c r="CI943" s="62"/>
      <c r="CJ943" s="62"/>
      <c r="CK943" s="62"/>
      <c r="CL943" s="62"/>
      <c r="CM943" s="62"/>
      <c r="CN943" s="62"/>
      <c r="CO943" s="62"/>
      <c r="CP943" s="62"/>
      <c r="CQ943" s="62"/>
      <c r="CR943" s="62"/>
      <c r="CS943" s="62"/>
      <c r="CT943" s="62"/>
      <c r="CU943" s="62"/>
      <c r="CV943" s="62"/>
      <c r="CW943" s="62"/>
      <c r="CX943" s="62"/>
      <c r="CY943" s="62"/>
      <c r="CZ943" s="62"/>
      <c r="DA943" s="62"/>
      <c r="DB943" s="62"/>
      <c r="DC943" s="62"/>
      <c r="DD943" s="62"/>
      <c r="DE943" s="62"/>
      <c r="DF943" s="62"/>
      <c r="DG943" s="62"/>
      <c r="DH943" s="62"/>
      <c r="DI943" s="62"/>
      <c r="DJ943" s="62"/>
      <c r="DK943" s="62"/>
      <c r="DL943" s="62"/>
      <c r="DM943" s="62"/>
      <c r="DN943" s="62"/>
      <c r="DO943" s="62"/>
      <c r="DP943" s="62"/>
      <c r="DQ943" s="62"/>
      <c r="DR943" s="62"/>
      <c r="DS943" s="62"/>
      <c r="DT943" s="62"/>
      <c r="DU943" s="62"/>
      <c r="DV943" s="62"/>
      <c r="DW943" s="62"/>
      <c r="DX943" s="62"/>
      <c r="DY943" s="62"/>
      <c r="DZ943" s="62"/>
      <c r="EA943" s="62"/>
      <c r="EB943" s="62"/>
      <c r="EC943" s="62"/>
      <c r="ED943" s="62"/>
      <c r="EE943" s="62"/>
      <c r="EF943" s="62"/>
      <c r="EG943" s="62"/>
      <c r="EH943" s="62"/>
      <c r="EI943" s="62"/>
      <c r="EJ943" s="62"/>
      <c r="EK943" s="62"/>
      <c r="EL943" s="62"/>
      <c r="EM943" s="62">
        <v>0</v>
      </c>
      <c r="EN943" s="62">
        <v>0</v>
      </c>
      <c r="EO943" s="62">
        <v>0</v>
      </c>
      <c r="EP943" s="62"/>
      <c r="EQ943" s="62"/>
      <c r="ER943" s="62"/>
      <c r="ES943" s="62"/>
      <c r="ET943" s="62"/>
      <c r="EU943" s="62"/>
      <c r="EV943" s="62"/>
      <c r="EW943" s="62"/>
      <c r="EX943" s="62"/>
      <c r="EY943" s="62"/>
      <c r="EZ943" s="62"/>
      <c r="FA943" s="62"/>
      <c r="FB943" s="62"/>
      <c r="FC943" s="62"/>
      <c r="FD943" s="62"/>
      <c r="FE943" s="62"/>
      <c r="FF943" s="62"/>
      <c r="FG943" s="62"/>
      <c r="FH943" s="62"/>
      <c r="FI943" s="62"/>
      <c r="FJ943" s="62"/>
      <c r="FK943" s="62"/>
      <c r="FL943" s="76"/>
      <c r="FM943" s="76"/>
      <c r="FN943" s="76"/>
      <c r="FO943" s="76"/>
      <c r="FP943" s="76"/>
      <c r="FQ943" s="76"/>
      <c r="FR943" s="76"/>
      <c r="FS943" s="76"/>
      <c r="FT943" s="76"/>
      <c r="FU943" s="76"/>
      <c r="FV943" s="76"/>
      <c r="FW943" s="76"/>
      <c r="FX943" s="76"/>
      <c r="FY943" s="76"/>
      <c r="FZ943" s="76"/>
      <c r="GA943" s="76"/>
      <c r="GB943" s="76"/>
      <c r="GC943" s="62"/>
      <c r="GD943" s="62"/>
      <c r="GE943" s="62"/>
      <c r="GF943" s="62"/>
      <c r="GG943" s="62"/>
      <c r="GH943" s="62"/>
      <c r="GI943" s="62"/>
      <c r="GJ943" s="62"/>
      <c r="GK943" s="62"/>
      <c r="GL943" s="62"/>
      <c r="GM943" s="62"/>
      <c r="GN943" s="62"/>
      <c r="GO943" s="62"/>
      <c r="GP943" s="62"/>
      <c r="GQ943" s="62"/>
      <c r="GR943" s="62"/>
      <c r="GS943" s="62"/>
      <c r="GT943" s="62"/>
      <c r="GU943" s="62"/>
      <c r="GV943" s="62"/>
      <c r="GW943" s="62"/>
      <c r="GX943" s="62"/>
      <c r="GY943" s="62"/>
      <c r="GZ943" s="62"/>
      <c r="HA943" s="62"/>
      <c r="HB943" s="62"/>
      <c r="HC943" s="62"/>
      <c r="HD943" s="62"/>
      <c r="HE943" s="62"/>
      <c r="HF943" s="62"/>
      <c r="HG943" s="62"/>
      <c r="HH943" s="62"/>
      <c r="HI943" s="62"/>
      <c r="HJ943" s="62"/>
      <c r="HK943" s="62"/>
      <c r="HL943" s="62"/>
      <c r="HM943" s="62"/>
      <c r="HN943" s="62"/>
      <c r="HO943" s="62"/>
      <c r="HP943" s="62"/>
      <c r="HQ943" s="62"/>
      <c r="HR943" s="62"/>
    </row>
    <row r="944" spans="45:226">
      <c r="AS944" s="62"/>
      <c r="AT944" s="62"/>
      <c r="AU944" s="62"/>
      <c r="AV944" s="62"/>
      <c r="AW944" s="62"/>
      <c r="AX944" s="62"/>
      <c r="AY944" s="62"/>
      <c r="AZ944" s="62"/>
      <c r="BA944" s="62"/>
      <c r="BB944" s="62"/>
      <c r="BC944" s="62"/>
      <c r="BD944" s="62"/>
      <c r="BE944" s="62"/>
      <c r="BF944" s="62"/>
      <c r="BG944" s="62"/>
      <c r="BH944" s="62"/>
      <c r="BI944" s="62"/>
      <c r="BJ944" s="62"/>
      <c r="BK944" s="62"/>
      <c r="BL944" s="62"/>
      <c r="BM944" s="62"/>
      <c r="BN944" s="62"/>
      <c r="BO944" s="62"/>
      <c r="BP944" s="62"/>
      <c r="BQ944" s="62"/>
      <c r="BR944" s="62"/>
      <c r="BS944" s="62"/>
      <c r="BT944" s="62"/>
      <c r="BU944" s="62"/>
      <c r="BV944" s="62"/>
      <c r="BW944" s="62"/>
      <c r="BX944" s="62"/>
      <c r="BY944" s="62"/>
      <c r="BZ944" s="62"/>
      <c r="CA944" s="62"/>
      <c r="CB944" s="62"/>
      <c r="CC944" s="62"/>
      <c r="CD944" s="62"/>
      <c r="CE944" s="62"/>
      <c r="CF944" s="62"/>
      <c r="CG944" s="62"/>
      <c r="CH944" s="62"/>
      <c r="CI944" s="62"/>
      <c r="CJ944" s="62"/>
      <c r="CK944" s="62"/>
      <c r="CL944" s="62"/>
      <c r="CM944" s="62"/>
      <c r="CN944" s="62"/>
      <c r="CO944" s="62"/>
      <c r="CP944" s="62"/>
      <c r="CQ944" s="62"/>
      <c r="CR944" s="62"/>
      <c r="CS944" s="62"/>
      <c r="CT944" s="62"/>
      <c r="CU944" s="62"/>
      <c r="CV944" s="62"/>
      <c r="CW944" s="62"/>
      <c r="CX944" s="62"/>
      <c r="CY944" s="62"/>
      <c r="CZ944" s="62"/>
      <c r="DA944" s="62"/>
      <c r="DB944" s="62"/>
      <c r="DC944" s="62"/>
      <c r="DD944" s="62"/>
      <c r="DE944" s="62"/>
      <c r="DF944" s="62"/>
      <c r="DG944" s="62"/>
      <c r="DH944" s="62"/>
      <c r="DI944" s="62"/>
      <c r="DJ944" s="62"/>
      <c r="DK944" s="62"/>
      <c r="DL944" s="62"/>
      <c r="DM944" s="62"/>
      <c r="DN944" s="62"/>
      <c r="DO944" s="62"/>
      <c r="DP944" s="62"/>
      <c r="DQ944" s="62"/>
      <c r="DR944" s="62"/>
      <c r="DS944" s="62"/>
      <c r="DT944" s="62"/>
      <c r="DU944" s="62"/>
      <c r="DV944" s="62"/>
      <c r="DW944" s="62"/>
      <c r="DX944" s="62"/>
      <c r="DY944" s="62"/>
      <c r="DZ944" s="62"/>
      <c r="EA944" s="62"/>
      <c r="EB944" s="62"/>
      <c r="EC944" s="62"/>
      <c r="ED944" s="62"/>
      <c r="EE944" s="62"/>
      <c r="EF944" s="62"/>
      <c r="EG944" s="62"/>
      <c r="EH944" s="62"/>
      <c r="EI944" s="62"/>
      <c r="EJ944" s="62"/>
      <c r="EK944" s="62"/>
      <c r="EL944" s="62"/>
      <c r="EM944" s="62">
        <v>0</v>
      </c>
      <c r="EN944" s="62">
        <v>0</v>
      </c>
      <c r="EO944" s="62">
        <v>0</v>
      </c>
      <c r="EP944" s="62"/>
      <c r="EQ944" s="62"/>
      <c r="ER944" s="62"/>
      <c r="ES944" s="62"/>
      <c r="ET944" s="62"/>
      <c r="EU944" s="62"/>
      <c r="EV944" s="62"/>
      <c r="EW944" s="62"/>
      <c r="EX944" s="62"/>
      <c r="EY944" s="62"/>
      <c r="EZ944" s="62"/>
      <c r="FA944" s="62"/>
      <c r="FB944" s="62"/>
      <c r="FC944" s="62"/>
      <c r="FD944" s="62"/>
      <c r="FE944" s="62"/>
      <c r="FF944" s="62"/>
      <c r="FG944" s="62"/>
      <c r="FH944" s="62"/>
      <c r="FI944" s="62"/>
      <c r="FJ944" s="62"/>
      <c r="FK944" s="62"/>
      <c r="FL944" s="76"/>
      <c r="FM944" s="76"/>
      <c r="FN944" s="76"/>
      <c r="FO944" s="76"/>
      <c r="FP944" s="76"/>
      <c r="FQ944" s="76"/>
      <c r="FR944" s="76"/>
      <c r="FS944" s="76"/>
      <c r="FT944" s="76"/>
      <c r="FU944" s="76"/>
      <c r="FV944" s="76"/>
      <c r="FW944" s="76"/>
      <c r="FX944" s="76"/>
      <c r="FY944" s="76"/>
      <c r="FZ944" s="76"/>
      <c r="GA944" s="76"/>
      <c r="GB944" s="76"/>
      <c r="GC944" s="62"/>
      <c r="GD944" s="62"/>
      <c r="GE944" s="62"/>
      <c r="GF944" s="62"/>
      <c r="GG944" s="62"/>
      <c r="GH944" s="62"/>
      <c r="GI944" s="62"/>
      <c r="GJ944" s="62"/>
      <c r="GK944" s="62"/>
      <c r="GL944" s="62"/>
      <c r="GM944" s="62"/>
      <c r="GN944" s="62"/>
      <c r="GO944" s="62"/>
      <c r="GP944" s="62"/>
      <c r="GQ944" s="62"/>
      <c r="GR944" s="62"/>
      <c r="GS944" s="62"/>
      <c r="GT944" s="62"/>
      <c r="GU944" s="62"/>
      <c r="GV944" s="62"/>
      <c r="GW944" s="62"/>
      <c r="GX944" s="62"/>
      <c r="GY944" s="62"/>
      <c r="GZ944" s="62"/>
      <c r="HA944" s="62"/>
      <c r="HB944" s="62"/>
      <c r="HC944" s="62"/>
      <c r="HD944" s="62"/>
      <c r="HE944" s="62"/>
      <c r="HF944" s="62"/>
      <c r="HG944" s="62"/>
      <c r="HH944" s="62"/>
      <c r="HI944" s="62"/>
      <c r="HJ944" s="62"/>
      <c r="HK944" s="62"/>
      <c r="HL944" s="62"/>
      <c r="HM944" s="62"/>
      <c r="HN944" s="62"/>
      <c r="HO944" s="62"/>
      <c r="HP944" s="62"/>
      <c r="HQ944" s="62"/>
      <c r="HR944" s="62"/>
    </row>
    <row r="945" spans="45:226">
      <c r="AS945" s="62"/>
      <c r="AT945" s="62"/>
      <c r="AU945" s="62"/>
      <c r="AV945" s="62"/>
      <c r="AW945" s="62"/>
      <c r="AX945" s="62"/>
      <c r="AY945" s="62"/>
      <c r="AZ945" s="62"/>
      <c r="BA945" s="62"/>
      <c r="BB945" s="62"/>
      <c r="BC945" s="62"/>
      <c r="BD945" s="62"/>
      <c r="BE945" s="62"/>
      <c r="BF945" s="62"/>
      <c r="BG945" s="62"/>
      <c r="BH945" s="62"/>
      <c r="BI945" s="62"/>
      <c r="BJ945" s="62"/>
      <c r="BK945" s="62"/>
      <c r="BL945" s="62"/>
      <c r="BM945" s="62"/>
      <c r="BN945" s="62"/>
      <c r="BO945" s="62"/>
      <c r="BP945" s="62"/>
      <c r="BQ945" s="62"/>
      <c r="BR945" s="62"/>
      <c r="BS945" s="62"/>
      <c r="BT945" s="62"/>
      <c r="BU945" s="62"/>
      <c r="BV945" s="62"/>
      <c r="BW945" s="62"/>
      <c r="BX945" s="62"/>
      <c r="BY945" s="62"/>
      <c r="BZ945" s="62"/>
      <c r="CA945" s="62"/>
      <c r="CB945" s="62"/>
      <c r="CC945" s="62"/>
      <c r="CD945" s="62"/>
      <c r="CE945" s="62"/>
      <c r="CF945" s="62"/>
      <c r="CG945" s="62"/>
      <c r="CH945" s="62"/>
      <c r="CI945" s="62"/>
      <c r="CJ945" s="62"/>
      <c r="CK945" s="62"/>
      <c r="CL945" s="62"/>
      <c r="CM945" s="62"/>
      <c r="CN945" s="62"/>
      <c r="CO945" s="62"/>
      <c r="CP945" s="62"/>
      <c r="CQ945" s="62"/>
      <c r="CR945" s="62"/>
      <c r="CS945" s="62"/>
      <c r="CT945" s="62"/>
      <c r="CU945" s="62"/>
      <c r="CV945" s="62"/>
      <c r="CW945" s="62"/>
      <c r="CX945" s="62"/>
      <c r="CY945" s="62"/>
      <c r="CZ945" s="62"/>
      <c r="DA945" s="62"/>
      <c r="DB945" s="62"/>
      <c r="DC945" s="62"/>
      <c r="DD945" s="62"/>
      <c r="DE945" s="62"/>
      <c r="DF945" s="62"/>
      <c r="DG945" s="62"/>
      <c r="DH945" s="62"/>
      <c r="DI945" s="62"/>
      <c r="DJ945" s="62"/>
      <c r="DK945" s="62"/>
      <c r="DL945" s="62"/>
      <c r="DM945" s="62"/>
      <c r="DN945" s="62"/>
      <c r="DO945" s="62"/>
      <c r="DP945" s="62"/>
      <c r="DQ945" s="62"/>
      <c r="DR945" s="62"/>
      <c r="DS945" s="62"/>
      <c r="DT945" s="62"/>
      <c r="DU945" s="62"/>
      <c r="DV945" s="62"/>
      <c r="DW945" s="62"/>
      <c r="DX945" s="62"/>
      <c r="DY945" s="62"/>
      <c r="DZ945" s="62"/>
      <c r="EA945" s="62"/>
      <c r="EB945" s="62"/>
      <c r="EC945" s="62"/>
      <c r="ED945" s="62"/>
      <c r="EE945" s="62"/>
      <c r="EF945" s="62"/>
      <c r="EG945" s="62"/>
      <c r="EH945" s="62"/>
      <c r="EI945" s="62"/>
      <c r="EJ945" s="62"/>
      <c r="EK945" s="62"/>
      <c r="EL945" s="62"/>
      <c r="EM945" s="62">
        <v>0</v>
      </c>
      <c r="EN945" s="62">
        <v>0</v>
      </c>
      <c r="EO945" s="62">
        <v>0</v>
      </c>
      <c r="EP945" s="62"/>
      <c r="EQ945" s="62"/>
      <c r="ER945" s="62"/>
      <c r="ES945" s="62"/>
      <c r="ET945" s="62"/>
      <c r="EU945" s="62"/>
      <c r="EV945" s="62"/>
      <c r="EW945" s="62"/>
      <c r="EX945" s="62"/>
      <c r="EY945" s="62"/>
      <c r="EZ945" s="62"/>
      <c r="FA945" s="62"/>
      <c r="FB945" s="62"/>
      <c r="FC945" s="62"/>
      <c r="FD945" s="62"/>
      <c r="FE945" s="62"/>
      <c r="FF945" s="62"/>
      <c r="FG945" s="62"/>
      <c r="FH945" s="62"/>
      <c r="FI945" s="62"/>
      <c r="FJ945" s="62"/>
      <c r="FK945" s="62"/>
      <c r="FL945" s="76"/>
      <c r="FM945" s="76"/>
      <c r="FN945" s="76"/>
      <c r="FO945" s="76"/>
      <c r="FP945" s="76"/>
      <c r="FQ945" s="76"/>
      <c r="FR945" s="76"/>
      <c r="FS945" s="76"/>
      <c r="FT945" s="76"/>
      <c r="FU945" s="76"/>
      <c r="FV945" s="76"/>
      <c r="FW945" s="76"/>
      <c r="FX945" s="76"/>
      <c r="FY945" s="76"/>
      <c r="FZ945" s="76"/>
      <c r="GA945" s="76"/>
      <c r="GB945" s="76"/>
      <c r="GC945" s="62"/>
      <c r="GD945" s="62"/>
      <c r="GE945" s="62"/>
      <c r="GF945" s="62"/>
      <c r="GG945" s="62"/>
      <c r="GH945" s="62"/>
      <c r="GI945" s="62"/>
      <c r="GJ945" s="62"/>
      <c r="GK945" s="62"/>
      <c r="GL945" s="62"/>
      <c r="GM945" s="62"/>
      <c r="GN945" s="62"/>
      <c r="GO945" s="62"/>
      <c r="GP945" s="62"/>
      <c r="GQ945" s="62"/>
      <c r="GR945" s="62"/>
      <c r="GS945" s="62"/>
      <c r="GT945" s="62"/>
      <c r="GU945" s="62"/>
      <c r="GV945" s="62"/>
      <c r="GW945" s="62"/>
      <c r="GX945" s="62"/>
      <c r="GY945" s="62"/>
      <c r="GZ945" s="62"/>
      <c r="HA945" s="62"/>
      <c r="HB945" s="62"/>
      <c r="HC945" s="62"/>
      <c r="HD945" s="62"/>
      <c r="HE945" s="62"/>
      <c r="HF945" s="62"/>
      <c r="HG945" s="62"/>
      <c r="HH945" s="62"/>
      <c r="HI945" s="62"/>
      <c r="HJ945" s="62"/>
      <c r="HK945" s="62"/>
      <c r="HL945" s="62"/>
      <c r="HM945" s="62"/>
      <c r="HN945" s="62"/>
      <c r="HO945" s="62"/>
      <c r="HP945" s="62"/>
      <c r="HQ945" s="62"/>
      <c r="HR945" s="62"/>
    </row>
    <row r="946" spans="45:226">
      <c r="AS946" s="62"/>
      <c r="AT946" s="62"/>
      <c r="AU946" s="62"/>
      <c r="AV946" s="62"/>
      <c r="AW946" s="62"/>
      <c r="AX946" s="62"/>
      <c r="AY946" s="62"/>
      <c r="AZ946" s="62"/>
      <c r="BA946" s="62"/>
      <c r="BB946" s="62"/>
      <c r="BC946" s="62"/>
      <c r="BD946" s="62"/>
      <c r="BE946" s="62"/>
      <c r="BF946" s="62"/>
      <c r="BG946" s="62"/>
      <c r="BH946" s="62"/>
      <c r="BI946" s="62"/>
      <c r="BJ946" s="62"/>
      <c r="BK946" s="62"/>
      <c r="BL946" s="62"/>
      <c r="BM946" s="62"/>
      <c r="BN946" s="62"/>
      <c r="BO946" s="62"/>
      <c r="BP946" s="62"/>
      <c r="BQ946" s="62"/>
      <c r="BR946" s="62"/>
      <c r="BS946" s="62"/>
      <c r="BT946" s="62"/>
      <c r="BU946" s="62"/>
      <c r="BV946" s="62"/>
      <c r="BW946" s="62"/>
      <c r="BX946" s="62"/>
      <c r="BY946" s="62"/>
      <c r="BZ946" s="62"/>
      <c r="CA946" s="62"/>
      <c r="CB946" s="62"/>
      <c r="CC946" s="62"/>
      <c r="CD946" s="62"/>
      <c r="CE946" s="62"/>
      <c r="CF946" s="62"/>
      <c r="CG946" s="62"/>
      <c r="CH946" s="62"/>
      <c r="CI946" s="62"/>
      <c r="CJ946" s="62"/>
      <c r="CK946" s="62"/>
      <c r="CL946" s="62"/>
      <c r="CM946" s="62"/>
      <c r="CN946" s="62"/>
      <c r="CO946" s="62"/>
      <c r="CP946" s="62"/>
      <c r="CQ946" s="62"/>
      <c r="CR946" s="62"/>
      <c r="CS946" s="62"/>
      <c r="CT946" s="62"/>
      <c r="CU946" s="62"/>
      <c r="CV946" s="62"/>
      <c r="CW946" s="62"/>
      <c r="CX946" s="62"/>
      <c r="CY946" s="62"/>
      <c r="CZ946" s="62"/>
      <c r="DA946" s="62"/>
      <c r="DB946" s="62"/>
      <c r="DC946" s="62"/>
      <c r="DD946" s="62"/>
      <c r="DE946" s="62"/>
      <c r="DF946" s="62"/>
      <c r="DG946" s="62"/>
      <c r="DH946" s="62"/>
      <c r="DI946" s="62"/>
      <c r="DJ946" s="62"/>
      <c r="DK946" s="62"/>
      <c r="DL946" s="62"/>
      <c r="DM946" s="62"/>
      <c r="DN946" s="62"/>
      <c r="DO946" s="62"/>
      <c r="DP946" s="62"/>
      <c r="DQ946" s="62"/>
      <c r="DR946" s="62"/>
      <c r="DS946" s="62"/>
      <c r="DT946" s="62"/>
      <c r="DU946" s="62"/>
      <c r="DV946" s="62"/>
      <c r="DW946" s="62"/>
      <c r="DX946" s="62"/>
      <c r="DY946" s="62"/>
      <c r="DZ946" s="62"/>
      <c r="EA946" s="62"/>
      <c r="EB946" s="62"/>
      <c r="EC946" s="62"/>
      <c r="ED946" s="62"/>
      <c r="EE946" s="62"/>
      <c r="EF946" s="62"/>
      <c r="EG946" s="62"/>
      <c r="EH946" s="62"/>
      <c r="EI946" s="62"/>
      <c r="EJ946" s="62"/>
      <c r="EK946" s="62"/>
      <c r="EL946" s="62"/>
      <c r="EM946" s="62">
        <v>0</v>
      </c>
      <c r="EN946" s="62">
        <v>0</v>
      </c>
      <c r="EO946" s="62">
        <v>0</v>
      </c>
      <c r="EP946" s="62"/>
      <c r="EQ946" s="62"/>
      <c r="ER946" s="62"/>
      <c r="ES946" s="62"/>
      <c r="ET946" s="62"/>
      <c r="EU946" s="62"/>
      <c r="EV946" s="62"/>
      <c r="EW946" s="62"/>
      <c r="EX946" s="62"/>
      <c r="EY946" s="62"/>
      <c r="EZ946" s="62"/>
      <c r="FA946" s="62"/>
      <c r="FB946" s="62"/>
      <c r="FC946" s="62"/>
      <c r="FD946" s="62"/>
      <c r="FE946" s="62"/>
      <c r="FF946" s="62"/>
      <c r="FG946" s="62"/>
      <c r="FH946" s="62"/>
      <c r="FI946" s="62"/>
      <c r="FJ946" s="62"/>
      <c r="FK946" s="62"/>
      <c r="FL946" s="76"/>
      <c r="FM946" s="76"/>
      <c r="FN946" s="76"/>
      <c r="FO946" s="76"/>
      <c r="FP946" s="76"/>
      <c r="FQ946" s="76"/>
      <c r="FR946" s="76"/>
      <c r="FS946" s="76"/>
      <c r="FT946" s="76"/>
      <c r="FU946" s="76"/>
      <c r="FV946" s="76"/>
      <c r="FW946" s="76"/>
      <c r="FX946" s="76"/>
      <c r="FY946" s="76"/>
      <c r="FZ946" s="76"/>
      <c r="GA946" s="76"/>
      <c r="GB946" s="76"/>
      <c r="GC946" s="62"/>
      <c r="GD946" s="62"/>
      <c r="GE946" s="62"/>
      <c r="GF946" s="62"/>
      <c r="GG946" s="62"/>
      <c r="GH946" s="62"/>
      <c r="GI946" s="62"/>
      <c r="GJ946" s="62"/>
      <c r="GK946" s="62"/>
      <c r="GL946" s="62"/>
      <c r="GM946" s="62"/>
      <c r="GN946" s="62"/>
      <c r="GO946" s="62"/>
      <c r="GP946" s="62"/>
      <c r="GQ946" s="62"/>
      <c r="GR946" s="62"/>
      <c r="GS946" s="62"/>
      <c r="GT946" s="62"/>
      <c r="GU946" s="62"/>
      <c r="GV946" s="62"/>
      <c r="GW946" s="62"/>
      <c r="GX946" s="62"/>
      <c r="GY946" s="62"/>
      <c r="GZ946" s="62"/>
      <c r="HA946" s="62"/>
      <c r="HB946" s="62"/>
      <c r="HC946" s="62"/>
      <c r="HD946" s="62"/>
      <c r="HE946" s="62"/>
      <c r="HF946" s="62"/>
      <c r="HG946" s="62"/>
      <c r="HH946" s="62"/>
      <c r="HI946" s="62"/>
      <c r="HJ946" s="62"/>
      <c r="HK946" s="62"/>
      <c r="HL946" s="62"/>
      <c r="HM946" s="62"/>
      <c r="HN946" s="62"/>
      <c r="HO946" s="62"/>
      <c r="HP946" s="62"/>
      <c r="HQ946" s="62"/>
      <c r="HR946" s="62"/>
    </row>
    <row r="947" spans="45:226">
      <c r="AS947" s="62"/>
      <c r="AT947" s="62"/>
      <c r="AU947" s="62"/>
      <c r="AV947" s="62"/>
      <c r="AW947" s="62"/>
      <c r="AX947" s="62"/>
      <c r="AY947" s="62"/>
      <c r="AZ947" s="62"/>
      <c r="BA947" s="62"/>
      <c r="BB947" s="62"/>
      <c r="BC947" s="62"/>
      <c r="BD947" s="62"/>
      <c r="BE947" s="62"/>
      <c r="BF947" s="62"/>
      <c r="BG947" s="62"/>
      <c r="BH947" s="62"/>
      <c r="BI947" s="62"/>
      <c r="BJ947" s="62"/>
      <c r="BK947" s="62"/>
      <c r="BL947" s="62"/>
      <c r="BM947" s="62"/>
      <c r="BN947" s="62"/>
      <c r="BO947" s="62"/>
      <c r="BP947" s="62"/>
      <c r="BQ947" s="62"/>
      <c r="BR947" s="62"/>
      <c r="BS947" s="62"/>
      <c r="BT947" s="62"/>
      <c r="BU947" s="62"/>
      <c r="BV947" s="62"/>
      <c r="BW947" s="62"/>
      <c r="BX947" s="62"/>
      <c r="BY947" s="62"/>
      <c r="BZ947" s="62"/>
      <c r="CA947" s="62"/>
      <c r="CB947" s="62"/>
      <c r="CC947" s="62"/>
      <c r="CD947" s="62"/>
      <c r="CE947" s="62"/>
      <c r="CF947" s="62"/>
      <c r="CG947" s="62"/>
      <c r="CH947" s="62"/>
      <c r="CI947" s="62"/>
      <c r="CJ947" s="62"/>
      <c r="CK947" s="62"/>
      <c r="CL947" s="62"/>
      <c r="CM947" s="62"/>
      <c r="CN947" s="62"/>
      <c r="CO947" s="62"/>
      <c r="CP947" s="62"/>
      <c r="CQ947" s="62"/>
      <c r="CR947" s="62"/>
      <c r="CS947" s="62"/>
      <c r="CT947" s="62"/>
      <c r="CU947" s="62"/>
      <c r="CV947" s="62"/>
      <c r="CW947" s="62"/>
      <c r="CX947" s="62"/>
      <c r="CY947" s="62"/>
      <c r="CZ947" s="62"/>
      <c r="DA947" s="62"/>
      <c r="DB947" s="62"/>
      <c r="DC947" s="62"/>
      <c r="DD947" s="62"/>
      <c r="DE947" s="62"/>
      <c r="DF947" s="62"/>
      <c r="DG947" s="62"/>
      <c r="DH947" s="62"/>
      <c r="DI947" s="62"/>
      <c r="DJ947" s="62"/>
      <c r="DK947" s="62"/>
      <c r="DL947" s="62"/>
      <c r="DM947" s="62"/>
      <c r="DN947" s="62"/>
      <c r="DO947" s="62"/>
      <c r="DP947" s="62"/>
      <c r="DQ947" s="62"/>
      <c r="DR947" s="62"/>
      <c r="DS947" s="62"/>
      <c r="DT947" s="62"/>
      <c r="DU947" s="62"/>
      <c r="DV947" s="62"/>
      <c r="DW947" s="62"/>
      <c r="DX947" s="62"/>
      <c r="DY947" s="62"/>
      <c r="DZ947" s="62"/>
      <c r="EA947" s="62"/>
      <c r="EB947" s="62"/>
      <c r="EC947" s="62"/>
      <c r="ED947" s="62"/>
      <c r="EE947" s="62"/>
      <c r="EF947" s="62"/>
      <c r="EG947" s="62"/>
      <c r="EH947" s="62"/>
      <c r="EI947" s="62"/>
      <c r="EJ947" s="62"/>
      <c r="EK947" s="62"/>
      <c r="EL947" s="62"/>
      <c r="EM947" s="62">
        <v>0</v>
      </c>
      <c r="EN947" s="62">
        <v>0</v>
      </c>
      <c r="EO947" s="62">
        <v>0</v>
      </c>
      <c r="EP947" s="62"/>
      <c r="EQ947" s="62"/>
      <c r="ER947" s="62"/>
      <c r="ES947" s="62"/>
      <c r="ET947" s="62"/>
      <c r="EU947" s="62"/>
      <c r="EV947" s="62"/>
      <c r="EW947" s="62"/>
      <c r="EX947" s="62"/>
      <c r="EY947" s="62"/>
      <c r="EZ947" s="62"/>
      <c r="FA947" s="62"/>
      <c r="FB947" s="62"/>
      <c r="FC947" s="62"/>
      <c r="FD947" s="62"/>
      <c r="FE947" s="62"/>
      <c r="FF947" s="62"/>
      <c r="FG947" s="62"/>
      <c r="FH947" s="62"/>
      <c r="FI947" s="62"/>
      <c r="FJ947" s="62"/>
      <c r="FK947" s="62"/>
      <c r="FL947" s="76"/>
      <c r="FM947" s="76"/>
      <c r="FN947" s="76"/>
      <c r="FO947" s="76"/>
      <c r="FP947" s="76"/>
      <c r="FQ947" s="76"/>
      <c r="FR947" s="76"/>
      <c r="FS947" s="76"/>
      <c r="FT947" s="76"/>
      <c r="FU947" s="76"/>
      <c r="FV947" s="76"/>
      <c r="FW947" s="76"/>
      <c r="FX947" s="76"/>
      <c r="FY947" s="76"/>
      <c r="FZ947" s="76"/>
      <c r="GA947" s="76"/>
      <c r="GB947" s="76"/>
      <c r="GC947" s="62"/>
      <c r="GD947" s="62"/>
      <c r="GE947" s="62"/>
      <c r="GF947" s="62"/>
      <c r="GG947" s="62"/>
      <c r="GH947" s="62"/>
      <c r="GI947" s="62"/>
      <c r="GJ947" s="62"/>
      <c r="GK947" s="62"/>
      <c r="GL947" s="62"/>
      <c r="GM947" s="62"/>
      <c r="GN947" s="62"/>
      <c r="GO947" s="62"/>
      <c r="GP947" s="62"/>
      <c r="GQ947" s="62"/>
      <c r="GR947" s="62"/>
      <c r="GS947" s="62"/>
      <c r="GT947" s="62"/>
      <c r="GU947" s="62"/>
      <c r="GV947" s="62"/>
      <c r="GW947" s="62"/>
      <c r="GX947" s="62"/>
      <c r="GY947" s="62"/>
      <c r="GZ947" s="62"/>
      <c r="HA947" s="62"/>
      <c r="HB947" s="62"/>
      <c r="HC947" s="62"/>
      <c r="HD947" s="62"/>
      <c r="HE947" s="62"/>
      <c r="HF947" s="62"/>
      <c r="HG947" s="62"/>
      <c r="HH947" s="62"/>
      <c r="HI947" s="62"/>
      <c r="HJ947" s="62"/>
      <c r="HK947" s="62"/>
      <c r="HL947" s="62"/>
      <c r="HM947" s="62"/>
      <c r="HN947" s="62"/>
      <c r="HO947" s="62"/>
      <c r="HP947" s="62"/>
      <c r="HQ947" s="62"/>
      <c r="HR947" s="62"/>
    </row>
    <row r="948" spans="45:226">
      <c r="AS948" s="62"/>
      <c r="AT948" s="62"/>
      <c r="AU948" s="62"/>
      <c r="AV948" s="62"/>
      <c r="AW948" s="62"/>
      <c r="AX948" s="62"/>
      <c r="AY948" s="62"/>
      <c r="AZ948" s="62"/>
      <c r="BA948" s="62"/>
      <c r="BB948" s="62"/>
      <c r="BC948" s="62"/>
      <c r="BD948" s="62"/>
      <c r="BE948" s="62"/>
      <c r="BF948" s="62"/>
      <c r="BG948" s="62"/>
      <c r="BH948" s="62"/>
      <c r="BI948" s="62"/>
      <c r="BJ948" s="62"/>
      <c r="BK948" s="62"/>
      <c r="BL948" s="62"/>
      <c r="BM948" s="62"/>
      <c r="BN948" s="62"/>
      <c r="BO948" s="62"/>
      <c r="BP948" s="62"/>
      <c r="BQ948" s="62"/>
      <c r="BR948" s="62"/>
      <c r="BS948" s="62"/>
      <c r="BT948" s="62"/>
      <c r="BU948" s="62"/>
      <c r="BV948" s="62"/>
      <c r="BW948" s="62"/>
      <c r="BX948" s="62"/>
      <c r="BY948" s="62"/>
      <c r="BZ948" s="62"/>
      <c r="CA948" s="62"/>
      <c r="CB948" s="62"/>
      <c r="CC948" s="62"/>
      <c r="CD948" s="62"/>
      <c r="CE948" s="62"/>
      <c r="CF948" s="62"/>
      <c r="CG948" s="62"/>
      <c r="CH948" s="62"/>
      <c r="CI948" s="62"/>
      <c r="CJ948" s="62"/>
      <c r="CK948" s="62"/>
      <c r="CL948" s="62"/>
      <c r="CM948" s="62"/>
      <c r="CN948" s="62"/>
      <c r="CO948" s="62"/>
      <c r="CP948" s="62"/>
      <c r="CQ948" s="62"/>
      <c r="CR948" s="62"/>
      <c r="CS948" s="62"/>
      <c r="CT948" s="62"/>
      <c r="CU948" s="62"/>
      <c r="CV948" s="62"/>
      <c r="CW948" s="62"/>
      <c r="CX948" s="62"/>
      <c r="CY948" s="62"/>
      <c r="CZ948" s="62"/>
      <c r="DA948" s="62"/>
      <c r="DB948" s="62"/>
      <c r="DC948" s="62"/>
      <c r="DD948" s="62"/>
      <c r="DE948" s="62"/>
      <c r="DF948" s="62"/>
      <c r="DG948" s="62"/>
      <c r="DH948" s="62"/>
      <c r="DI948" s="62"/>
      <c r="DJ948" s="62"/>
      <c r="DK948" s="62"/>
      <c r="DL948" s="62"/>
      <c r="DM948" s="62"/>
      <c r="DN948" s="62"/>
      <c r="DO948" s="62"/>
      <c r="DP948" s="62"/>
      <c r="DQ948" s="62"/>
      <c r="DR948" s="62"/>
      <c r="DS948" s="62"/>
      <c r="DT948" s="62"/>
      <c r="DU948" s="62"/>
      <c r="DV948" s="62"/>
      <c r="DW948" s="62"/>
      <c r="DX948" s="62"/>
      <c r="DY948" s="62"/>
      <c r="DZ948" s="62"/>
      <c r="EA948" s="62"/>
      <c r="EB948" s="62"/>
      <c r="EC948" s="62"/>
      <c r="ED948" s="62"/>
      <c r="EE948" s="62"/>
      <c r="EF948" s="62"/>
      <c r="EG948" s="62"/>
      <c r="EH948" s="62"/>
      <c r="EI948" s="62"/>
      <c r="EJ948" s="62"/>
      <c r="EK948" s="62"/>
      <c r="EL948" s="62"/>
      <c r="EM948" s="62">
        <v>0</v>
      </c>
      <c r="EN948" s="62">
        <v>0</v>
      </c>
      <c r="EO948" s="62">
        <v>0</v>
      </c>
      <c r="EP948" s="62"/>
      <c r="EQ948" s="62"/>
      <c r="ER948" s="62"/>
      <c r="ES948" s="62"/>
      <c r="ET948" s="62"/>
      <c r="EU948" s="62"/>
      <c r="EV948" s="62"/>
      <c r="EW948" s="62"/>
      <c r="EX948" s="62"/>
      <c r="EY948" s="62"/>
      <c r="EZ948" s="62"/>
      <c r="FA948" s="62"/>
      <c r="FB948" s="62"/>
      <c r="FC948" s="62"/>
      <c r="FD948" s="62"/>
      <c r="FE948" s="62"/>
      <c r="FF948" s="62"/>
      <c r="FG948" s="62"/>
      <c r="FH948" s="62"/>
      <c r="FI948" s="62"/>
      <c r="FJ948" s="62"/>
      <c r="FK948" s="62"/>
      <c r="FL948" s="76"/>
      <c r="FM948" s="76"/>
      <c r="FN948" s="76"/>
      <c r="FO948" s="76"/>
      <c r="FP948" s="76"/>
      <c r="FQ948" s="76"/>
      <c r="FR948" s="76"/>
      <c r="FS948" s="76"/>
      <c r="FT948" s="76"/>
      <c r="FU948" s="76"/>
      <c r="FV948" s="76"/>
      <c r="FW948" s="76"/>
      <c r="FX948" s="76"/>
      <c r="FY948" s="76"/>
      <c r="FZ948" s="76"/>
      <c r="GA948" s="76"/>
      <c r="GB948" s="76"/>
      <c r="GC948" s="62"/>
      <c r="GD948" s="62"/>
      <c r="GE948" s="62"/>
      <c r="GF948" s="62"/>
      <c r="GG948" s="62"/>
      <c r="GH948" s="62"/>
      <c r="GI948" s="62"/>
      <c r="GJ948" s="62"/>
      <c r="GK948" s="62"/>
      <c r="GL948" s="62"/>
      <c r="GM948" s="62"/>
      <c r="GN948" s="62"/>
      <c r="GO948" s="62"/>
      <c r="GP948" s="62"/>
      <c r="GQ948" s="62"/>
      <c r="GR948" s="62"/>
      <c r="GS948" s="62"/>
      <c r="GT948" s="62"/>
      <c r="GU948" s="62"/>
      <c r="GV948" s="62"/>
      <c r="GW948" s="62"/>
      <c r="GX948" s="62"/>
      <c r="GY948" s="62"/>
      <c r="GZ948" s="62"/>
      <c r="HA948" s="62"/>
      <c r="HB948" s="62"/>
      <c r="HC948" s="62"/>
      <c r="HD948" s="62"/>
      <c r="HE948" s="62"/>
      <c r="HF948" s="62"/>
      <c r="HG948" s="62"/>
      <c r="HH948" s="62"/>
      <c r="HI948" s="62"/>
      <c r="HJ948" s="62"/>
      <c r="HK948" s="62"/>
      <c r="HL948" s="62"/>
      <c r="HM948" s="62"/>
      <c r="HN948" s="62"/>
      <c r="HO948" s="62"/>
      <c r="HP948" s="62"/>
      <c r="HQ948" s="62"/>
      <c r="HR948" s="62"/>
    </row>
    <row r="949" spans="45:226">
      <c r="AS949" s="62"/>
      <c r="AT949" s="62"/>
      <c r="AU949" s="62"/>
      <c r="AV949" s="62"/>
      <c r="AW949" s="62"/>
      <c r="AX949" s="62"/>
      <c r="AY949" s="62"/>
      <c r="AZ949" s="62"/>
      <c r="BA949" s="62"/>
      <c r="BB949" s="62"/>
      <c r="BC949" s="62"/>
      <c r="BD949" s="62"/>
      <c r="BE949" s="62"/>
      <c r="BF949" s="62"/>
      <c r="BG949" s="62"/>
      <c r="BH949" s="62"/>
      <c r="BI949" s="62"/>
      <c r="BJ949" s="62"/>
      <c r="BK949" s="62"/>
      <c r="BL949" s="62"/>
      <c r="BM949" s="62"/>
      <c r="BN949" s="62"/>
      <c r="BO949" s="62"/>
      <c r="BP949" s="62"/>
      <c r="BQ949" s="62"/>
      <c r="BR949" s="62"/>
      <c r="BS949" s="62"/>
      <c r="BT949" s="62"/>
      <c r="BU949" s="62"/>
      <c r="BV949" s="62"/>
      <c r="BW949" s="62"/>
      <c r="BX949" s="62"/>
      <c r="BY949" s="62"/>
      <c r="BZ949" s="62"/>
      <c r="CA949" s="62"/>
      <c r="CB949" s="62"/>
      <c r="CC949" s="62"/>
      <c r="CD949" s="62"/>
      <c r="CE949" s="62"/>
      <c r="CF949" s="62"/>
      <c r="CG949" s="62"/>
      <c r="CH949" s="62"/>
      <c r="CI949" s="62"/>
      <c r="CJ949" s="62"/>
      <c r="CK949" s="62"/>
      <c r="CL949" s="62"/>
      <c r="CM949" s="62"/>
      <c r="CN949" s="62"/>
      <c r="CO949" s="62"/>
      <c r="CP949" s="62"/>
      <c r="CQ949" s="62"/>
      <c r="CR949" s="62"/>
      <c r="CS949" s="62"/>
      <c r="CT949" s="62"/>
      <c r="CU949" s="62"/>
      <c r="CV949" s="62"/>
      <c r="CW949" s="62"/>
      <c r="CX949" s="62"/>
      <c r="CY949" s="62"/>
      <c r="CZ949" s="62"/>
      <c r="DA949" s="62"/>
      <c r="DB949" s="62"/>
      <c r="DC949" s="62"/>
      <c r="DD949" s="62"/>
      <c r="DE949" s="62"/>
      <c r="DF949" s="62"/>
      <c r="DG949" s="62"/>
      <c r="DH949" s="62"/>
      <c r="DI949" s="62"/>
      <c r="DJ949" s="62"/>
      <c r="DK949" s="62"/>
      <c r="DL949" s="62"/>
      <c r="DM949" s="62"/>
      <c r="DN949" s="62"/>
      <c r="DO949" s="62"/>
      <c r="DP949" s="62"/>
      <c r="DQ949" s="62"/>
      <c r="DR949" s="62"/>
      <c r="DS949" s="62"/>
      <c r="DT949" s="62"/>
      <c r="DU949" s="62"/>
      <c r="DV949" s="62"/>
      <c r="DW949" s="62"/>
      <c r="DX949" s="62"/>
      <c r="DY949" s="62"/>
      <c r="DZ949" s="62"/>
      <c r="EA949" s="62"/>
      <c r="EB949" s="62"/>
      <c r="EC949" s="62"/>
      <c r="ED949" s="62"/>
      <c r="EE949" s="62"/>
      <c r="EF949" s="62"/>
      <c r="EG949" s="62"/>
      <c r="EH949" s="62"/>
      <c r="EI949" s="62"/>
      <c r="EJ949" s="62"/>
      <c r="EK949" s="62"/>
      <c r="EL949" s="62"/>
      <c r="EM949" s="62">
        <v>0</v>
      </c>
      <c r="EN949" s="62">
        <v>0</v>
      </c>
      <c r="EO949" s="62">
        <v>0</v>
      </c>
      <c r="EP949" s="62"/>
      <c r="EQ949" s="62"/>
      <c r="ER949" s="62"/>
      <c r="ES949" s="62"/>
      <c r="ET949" s="62"/>
      <c r="EU949" s="62"/>
      <c r="EV949" s="62"/>
      <c r="EW949" s="62"/>
      <c r="EX949" s="62"/>
      <c r="EY949" s="62"/>
      <c r="EZ949" s="62"/>
      <c r="FA949" s="62"/>
      <c r="FB949" s="62"/>
      <c r="FC949" s="62"/>
      <c r="FD949" s="62"/>
      <c r="FE949" s="62"/>
      <c r="FF949" s="62"/>
      <c r="FG949" s="62"/>
      <c r="FH949" s="62"/>
      <c r="FI949" s="62"/>
      <c r="FJ949" s="62"/>
      <c r="FK949" s="62"/>
      <c r="FL949" s="76"/>
      <c r="FM949" s="76"/>
      <c r="FN949" s="76"/>
      <c r="FO949" s="76"/>
      <c r="FP949" s="76"/>
      <c r="FQ949" s="76"/>
      <c r="FR949" s="76"/>
      <c r="FS949" s="76"/>
      <c r="FT949" s="76"/>
      <c r="FU949" s="76"/>
      <c r="FV949" s="76"/>
      <c r="FW949" s="76"/>
      <c r="FX949" s="76"/>
      <c r="FY949" s="76"/>
      <c r="FZ949" s="76"/>
      <c r="GA949" s="76"/>
      <c r="GB949" s="76"/>
      <c r="GC949" s="62"/>
      <c r="GD949" s="62"/>
      <c r="GE949" s="62"/>
      <c r="GF949" s="62"/>
      <c r="GG949" s="62"/>
      <c r="GH949" s="62"/>
      <c r="GI949" s="62"/>
      <c r="GJ949" s="62"/>
      <c r="GK949" s="62"/>
      <c r="GL949" s="62"/>
      <c r="GM949" s="62"/>
      <c r="GN949" s="62"/>
      <c r="GO949" s="62"/>
      <c r="GP949" s="62"/>
      <c r="GQ949" s="62"/>
      <c r="GR949" s="62"/>
      <c r="GS949" s="62"/>
      <c r="GT949" s="62"/>
      <c r="GU949" s="62"/>
      <c r="GV949" s="62"/>
      <c r="GW949" s="62"/>
      <c r="GX949" s="62"/>
      <c r="GY949" s="62"/>
      <c r="GZ949" s="62"/>
      <c r="HA949" s="62"/>
      <c r="HB949" s="62"/>
      <c r="HC949" s="62"/>
      <c r="HD949" s="62"/>
      <c r="HE949" s="62"/>
      <c r="HF949" s="62"/>
      <c r="HG949" s="62"/>
      <c r="HH949" s="62"/>
      <c r="HI949" s="62"/>
      <c r="HJ949" s="62"/>
      <c r="HK949" s="62"/>
      <c r="HL949" s="62"/>
      <c r="HM949" s="62"/>
      <c r="HN949" s="62"/>
      <c r="HO949" s="62"/>
      <c r="HP949" s="62"/>
      <c r="HQ949" s="62"/>
      <c r="HR949" s="62"/>
    </row>
    <row r="950" spans="45:226">
      <c r="AS950" s="62"/>
      <c r="AT950" s="62"/>
      <c r="AU950" s="62"/>
      <c r="AV950" s="62"/>
      <c r="AW950" s="62"/>
      <c r="AX950" s="62"/>
      <c r="AY950" s="62"/>
      <c r="AZ950" s="62"/>
      <c r="BA950" s="62"/>
      <c r="BB950" s="62"/>
      <c r="BC950" s="62"/>
      <c r="BD950" s="62"/>
      <c r="BE950" s="62"/>
      <c r="BF950" s="62"/>
      <c r="BG950" s="62"/>
      <c r="BH950" s="62"/>
      <c r="BI950" s="62"/>
      <c r="BJ950" s="62"/>
      <c r="BK950" s="62"/>
      <c r="BL950" s="62"/>
      <c r="BM950" s="62"/>
      <c r="BN950" s="62"/>
      <c r="BO950" s="62"/>
      <c r="BP950" s="62"/>
      <c r="BQ950" s="62"/>
      <c r="BR950" s="62"/>
      <c r="BS950" s="62"/>
      <c r="BT950" s="62"/>
      <c r="BU950" s="62"/>
      <c r="BV950" s="62"/>
      <c r="BW950" s="62"/>
      <c r="BX950" s="62"/>
      <c r="BY950" s="62"/>
      <c r="BZ950" s="62"/>
      <c r="CA950" s="62"/>
      <c r="CB950" s="62"/>
      <c r="CC950" s="62"/>
      <c r="CD950" s="62"/>
      <c r="CE950" s="62"/>
      <c r="CF950" s="62"/>
      <c r="CG950" s="62"/>
      <c r="CH950" s="62"/>
      <c r="CI950" s="62"/>
      <c r="CJ950" s="62"/>
      <c r="CK950" s="62"/>
      <c r="CL950" s="62"/>
      <c r="CM950" s="62"/>
      <c r="CN950" s="62"/>
      <c r="CO950" s="62"/>
      <c r="CP950" s="62"/>
      <c r="CQ950" s="62"/>
      <c r="CR950" s="62"/>
      <c r="CS950" s="62"/>
      <c r="CT950" s="62"/>
      <c r="CU950" s="62"/>
      <c r="CV950" s="62"/>
      <c r="CW950" s="62"/>
      <c r="CX950" s="62"/>
      <c r="CY950" s="62"/>
      <c r="CZ950" s="62"/>
      <c r="DA950" s="62"/>
      <c r="DB950" s="62"/>
      <c r="DC950" s="62"/>
      <c r="DD950" s="62"/>
      <c r="DE950" s="62"/>
      <c r="DF950" s="62"/>
      <c r="DG950" s="62"/>
      <c r="DH950" s="62"/>
      <c r="DI950" s="62"/>
      <c r="DJ950" s="62"/>
      <c r="DK950" s="62"/>
      <c r="DL950" s="62"/>
      <c r="DM950" s="62"/>
      <c r="DN950" s="62"/>
      <c r="DO950" s="62"/>
      <c r="DP950" s="62"/>
      <c r="DQ950" s="62"/>
      <c r="DR950" s="62"/>
      <c r="DS950" s="62"/>
      <c r="DT950" s="62"/>
      <c r="DU950" s="62"/>
      <c r="DV950" s="62"/>
      <c r="DW950" s="62"/>
      <c r="DX950" s="62"/>
      <c r="DY950" s="62"/>
      <c r="DZ950" s="62"/>
      <c r="EA950" s="62"/>
      <c r="EB950" s="62"/>
      <c r="EC950" s="62"/>
      <c r="ED950" s="62"/>
      <c r="EE950" s="62"/>
      <c r="EF950" s="62"/>
      <c r="EG950" s="62"/>
      <c r="EH950" s="62"/>
      <c r="EI950" s="62"/>
      <c r="EJ950" s="62"/>
      <c r="EK950" s="62"/>
      <c r="EL950" s="62"/>
      <c r="EM950" s="62">
        <v>0</v>
      </c>
      <c r="EN950" s="62">
        <v>0</v>
      </c>
      <c r="EO950" s="62">
        <v>0</v>
      </c>
      <c r="EP950" s="62"/>
      <c r="EQ950" s="62"/>
      <c r="ER950" s="62"/>
      <c r="ES950" s="62"/>
      <c r="ET950" s="62"/>
      <c r="EU950" s="62"/>
      <c r="EV950" s="62"/>
      <c r="EW950" s="62"/>
      <c r="EX950" s="62"/>
      <c r="EY950" s="62"/>
      <c r="EZ950" s="62"/>
      <c r="FA950" s="62"/>
      <c r="FB950" s="62"/>
      <c r="FC950" s="62"/>
      <c r="FD950" s="62"/>
      <c r="FE950" s="62"/>
      <c r="FF950" s="62"/>
      <c r="FG950" s="62"/>
      <c r="FH950" s="62"/>
      <c r="FI950" s="62"/>
      <c r="FJ950" s="62"/>
      <c r="FK950" s="62"/>
      <c r="FL950" s="76"/>
      <c r="FM950" s="76"/>
      <c r="FN950" s="76"/>
      <c r="FO950" s="76"/>
      <c r="FP950" s="76"/>
      <c r="FQ950" s="76"/>
      <c r="FR950" s="76"/>
      <c r="FS950" s="76"/>
      <c r="FT950" s="76"/>
      <c r="FU950" s="76"/>
      <c r="FV950" s="76"/>
      <c r="FW950" s="76"/>
      <c r="FX950" s="76"/>
      <c r="FY950" s="76"/>
      <c r="FZ950" s="76"/>
      <c r="GA950" s="76"/>
      <c r="GB950" s="76"/>
      <c r="GC950" s="62"/>
      <c r="GD950" s="62"/>
      <c r="GE950" s="62"/>
      <c r="GF950" s="62"/>
      <c r="GG950" s="62"/>
      <c r="GH950" s="62"/>
      <c r="GI950" s="62"/>
      <c r="GJ950" s="62"/>
      <c r="GK950" s="62"/>
      <c r="GL950" s="62"/>
      <c r="GM950" s="62"/>
      <c r="GN950" s="62"/>
      <c r="GO950" s="62"/>
      <c r="GP950" s="62"/>
      <c r="GQ950" s="62"/>
      <c r="GR950" s="62"/>
      <c r="GS950" s="62"/>
      <c r="GT950" s="62"/>
      <c r="GU950" s="62"/>
      <c r="GV950" s="62"/>
      <c r="GW950" s="62"/>
      <c r="GX950" s="62"/>
      <c r="GY950" s="62"/>
      <c r="GZ950" s="62"/>
      <c r="HA950" s="62"/>
      <c r="HB950" s="62"/>
      <c r="HC950" s="62"/>
      <c r="HD950" s="62"/>
      <c r="HE950" s="62"/>
      <c r="HF950" s="62"/>
      <c r="HG950" s="62"/>
      <c r="HH950" s="62"/>
      <c r="HI950" s="62"/>
      <c r="HJ950" s="62"/>
      <c r="HK950" s="62"/>
      <c r="HL950" s="62"/>
      <c r="HM950" s="62"/>
      <c r="HN950" s="62"/>
      <c r="HO950" s="62"/>
      <c r="HP950" s="62"/>
      <c r="HQ950" s="62"/>
      <c r="HR950" s="62"/>
    </row>
    <row r="951" spans="45:226">
      <c r="AS951" s="62"/>
      <c r="AT951" s="62"/>
      <c r="AU951" s="62"/>
      <c r="AV951" s="62"/>
      <c r="AW951" s="62"/>
      <c r="AX951" s="62"/>
      <c r="AY951" s="62"/>
      <c r="AZ951" s="62"/>
      <c r="BA951" s="62"/>
      <c r="BB951" s="62"/>
      <c r="BC951" s="62"/>
      <c r="BD951" s="62"/>
      <c r="BE951" s="62"/>
      <c r="BF951" s="62"/>
      <c r="BG951" s="62"/>
      <c r="BH951" s="62"/>
      <c r="BI951" s="62"/>
      <c r="BJ951" s="62"/>
      <c r="BK951" s="62"/>
      <c r="BL951" s="62"/>
      <c r="BM951" s="62"/>
      <c r="BN951" s="62"/>
      <c r="BO951" s="62"/>
      <c r="BP951" s="62"/>
      <c r="BQ951" s="62"/>
      <c r="BR951" s="62"/>
      <c r="BS951" s="62"/>
      <c r="BT951" s="62"/>
      <c r="BU951" s="62"/>
      <c r="BV951" s="62"/>
      <c r="BW951" s="62"/>
      <c r="BX951" s="62"/>
      <c r="BY951" s="62"/>
      <c r="BZ951" s="62"/>
      <c r="CA951" s="62"/>
      <c r="CB951" s="62"/>
      <c r="CC951" s="62"/>
      <c r="CD951" s="62"/>
      <c r="CE951" s="62"/>
      <c r="CF951" s="62"/>
      <c r="CG951" s="62"/>
      <c r="CH951" s="62"/>
      <c r="CI951" s="62"/>
      <c r="CJ951" s="62"/>
      <c r="CK951" s="62"/>
      <c r="CL951" s="62"/>
      <c r="CM951" s="62"/>
      <c r="CN951" s="62"/>
      <c r="CO951" s="62"/>
      <c r="CP951" s="62"/>
      <c r="CQ951" s="62"/>
      <c r="CR951" s="62"/>
      <c r="CS951" s="62"/>
      <c r="CT951" s="62"/>
      <c r="CU951" s="62"/>
      <c r="CV951" s="62"/>
      <c r="CW951" s="62"/>
      <c r="CX951" s="62"/>
      <c r="CY951" s="62"/>
      <c r="CZ951" s="62"/>
      <c r="DA951" s="62"/>
      <c r="DB951" s="62"/>
      <c r="DC951" s="62"/>
      <c r="DD951" s="62"/>
      <c r="DE951" s="62"/>
      <c r="DF951" s="62"/>
      <c r="DG951" s="62"/>
      <c r="DH951" s="62"/>
      <c r="DI951" s="62"/>
      <c r="DJ951" s="62"/>
      <c r="DK951" s="62"/>
      <c r="DL951" s="62"/>
      <c r="DM951" s="62"/>
      <c r="DN951" s="62"/>
      <c r="DO951" s="62"/>
      <c r="DP951" s="62"/>
      <c r="DQ951" s="62"/>
      <c r="DR951" s="62"/>
      <c r="DS951" s="62"/>
      <c r="DT951" s="62"/>
      <c r="DU951" s="62"/>
      <c r="DV951" s="62"/>
      <c r="DW951" s="62"/>
      <c r="DX951" s="62"/>
      <c r="DY951" s="62"/>
      <c r="DZ951" s="62"/>
      <c r="EA951" s="62"/>
      <c r="EB951" s="62"/>
      <c r="EC951" s="62"/>
      <c r="ED951" s="62"/>
      <c r="EE951" s="62"/>
      <c r="EF951" s="62"/>
      <c r="EG951" s="62"/>
      <c r="EH951" s="62"/>
      <c r="EI951" s="62"/>
      <c r="EJ951" s="62"/>
      <c r="EK951" s="62"/>
      <c r="EL951" s="62"/>
      <c r="EM951" s="62">
        <v>0</v>
      </c>
      <c r="EN951" s="62">
        <v>0</v>
      </c>
      <c r="EO951" s="62">
        <v>0</v>
      </c>
      <c r="EP951" s="62"/>
      <c r="EQ951" s="62"/>
      <c r="ER951" s="62"/>
      <c r="ES951" s="62"/>
      <c r="ET951" s="62"/>
      <c r="EU951" s="62"/>
      <c r="EV951" s="62"/>
      <c r="EW951" s="62"/>
      <c r="EX951" s="62"/>
      <c r="EY951" s="62"/>
      <c r="EZ951" s="62"/>
      <c r="FA951" s="62"/>
      <c r="FB951" s="62"/>
      <c r="FC951" s="62"/>
      <c r="FD951" s="62"/>
      <c r="FE951" s="62"/>
      <c r="FF951" s="62"/>
      <c r="FG951" s="62"/>
      <c r="FH951" s="62"/>
      <c r="FI951" s="62"/>
      <c r="FJ951" s="62"/>
      <c r="FK951" s="62"/>
      <c r="FL951" s="76"/>
      <c r="FM951" s="76"/>
      <c r="FN951" s="76"/>
      <c r="FO951" s="76"/>
      <c r="FP951" s="76"/>
      <c r="FQ951" s="76"/>
      <c r="FR951" s="76"/>
      <c r="FS951" s="76"/>
      <c r="FT951" s="76"/>
      <c r="FU951" s="76"/>
      <c r="FV951" s="76"/>
      <c r="FW951" s="76"/>
      <c r="FX951" s="76"/>
      <c r="FY951" s="76"/>
      <c r="FZ951" s="76"/>
      <c r="GA951" s="76"/>
      <c r="GB951" s="76"/>
      <c r="GC951" s="62"/>
      <c r="GD951" s="62"/>
      <c r="GE951" s="62"/>
      <c r="GF951" s="62"/>
      <c r="GG951" s="62"/>
      <c r="GH951" s="62"/>
      <c r="GI951" s="62"/>
      <c r="GJ951" s="62"/>
      <c r="GK951" s="62"/>
      <c r="GL951" s="62"/>
      <c r="GM951" s="62"/>
      <c r="GN951" s="62"/>
      <c r="GO951" s="62"/>
      <c r="GP951" s="62"/>
      <c r="GQ951" s="62"/>
      <c r="GR951" s="62"/>
      <c r="GS951" s="62"/>
      <c r="GT951" s="62"/>
      <c r="GU951" s="62"/>
      <c r="GV951" s="62"/>
      <c r="GW951" s="62"/>
      <c r="GX951" s="62"/>
      <c r="GY951" s="62"/>
      <c r="GZ951" s="62"/>
      <c r="HA951" s="62"/>
      <c r="HB951" s="62"/>
      <c r="HC951" s="62"/>
      <c r="HD951" s="62"/>
      <c r="HE951" s="62"/>
      <c r="HF951" s="62"/>
      <c r="HG951" s="62"/>
      <c r="HH951" s="62"/>
      <c r="HI951" s="62"/>
      <c r="HJ951" s="62"/>
      <c r="HK951" s="62"/>
      <c r="HL951" s="62"/>
      <c r="HM951" s="62"/>
      <c r="HN951" s="62"/>
      <c r="HO951" s="62"/>
      <c r="HP951" s="62"/>
      <c r="HQ951" s="62"/>
      <c r="HR951" s="62"/>
    </row>
    <row r="952" spans="45:226">
      <c r="AS952" s="62"/>
      <c r="AT952" s="62"/>
      <c r="AU952" s="62"/>
      <c r="AV952" s="62"/>
      <c r="AW952" s="62"/>
      <c r="AX952" s="62"/>
      <c r="AY952" s="62"/>
      <c r="AZ952" s="62"/>
      <c r="BA952" s="62"/>
      <c r="BB952" s="62"/>
      <c r="BC952" s="62"/>
      <c r="BD952" s="62"/>
      <c r="BE952" s="62"/>
      <c r="BF952" s="62"/>
      <c r="BG952" s="62"/>
      <c r="BH952" s="62"/>
      <c r="BI952" s="62"/>
      <c r="BJ952" s="62"/>
      <c r="BK952" s="62"/>
      <c r="BL952" s="62"/>
      <c r="BM952" s="62"/>
      <c r="BN952" s="62"/>
      <c r="BO952" s="62"/>
      <c r="BP952" s="62"/>
      <c r="BQ952" s="62"/>
      <c r="BR952" s="62"/>
      <c r="BS952" s="62"/>
      <c r="BT952" s="62"/>
      <c r="BU952" s="62"/>
      <c r="BV952" s="62"/>
      <c r="BW952" s="62"/>
      <c r="BX952" s="62"/>
      <c r="BY952" s="62"/>
      <c r="BZ952" s="62"/>
      <c r="CA952" s="62"/>
      <c r="CB952" s="62"/>
      <c r="CC952" s="62"/>
      <c r="CD952" s="62"/>
      <c r="CE952" s="62"/>
      <c r="CF952" s="62"/>
      <c r="CG952" s="62"/>
      <c r="CH952" s="62"/>
      <c r="CI952" s="62"/>
      <c r="CJ952" s="62"/>
      <c r="CK952" s="62"/>
      <c r="CL952" s="62"/>
      <c r="CM952" s="62"/>
      <c r="CN952" s="62"/>
      <c r="CO952" s="62"/>
      <c r="CP952" s="62"/>
      <c r="CQ952" s="62"/>
      <c r="CR952" s="62"/>
      <c r="CS952" s="62"/>
      <c r="CT952" s="62"/>
      <c r="CU952" s="62"/>
      <c r="CV952" s="62"/>
      <c r="CW952" s="62"/>
      <c r="CX952" s="62"/>
      <c r="CY952" s="62"/>
      <c r="CZ952" s="62"/>
      <c r="DA952" s="62"/>
      <c r="DB952" s="62"/>
      <c r="DC952" s="62"/>
      <c r="DD952" s="62"/>
      <c r="DE952" s="62"/>
      <c r="DF952" s="62"/>
      <c r="DG952" s="62"/>
      <c r="DH952" s="62"/>
      <c r="DI952" s="62"/>
      <c r="DJ952" s="62"/>
      <c r="DK952" s="62"/>
      <c r="DL952" s="62"/>
      <c r="DM952" s="62"/>
      <c r="DN952" s="62"/>
      <c r="DO952" s="62"/>
      <c r="DP952" s="62"/>
      <c r="DQ952" s="62"/>
      <c r="DR952" s="62"/>
      <c r="DS952" s="62"/>
      <c r="DT952" s="62"/>
      <c r="DU952" s="62"/>
      <c r="DV952" s="62"/>
      <c r="DW952" s="62"/>
      <c r="DX952" s="62"/>
      <c r="DY952" s="62"/>
      <c r="DZ952" s="62"/>
      <c r="EA952" s="62"/>
      <c r="EB952" s="62"/>
      <c r="EC952" s="62"/>
      <c r="ED952" s="62"/>
      <c r="EE952" s="62"/>
      <c r="EF952" s="62"/>
      <c r="EG952" s="62"/>
      <c r="EH952" s="62"/>
      <c r="EI952" s="62"/>
      <c r="EJ952" s="62"/>
      <c r="EK952" s="62"/>
      <c r="EL952" s="62"/>
      <c r="EM952" s="62">
        <v>0</v>
      </c>
      <c r="EN952" s="62">
        <v>0</v>
      </c>
      <c r="EO952" s="62">
        <v>0</v>
      </c>
      <c r="EP952" s="62"/>
      <c r="EQ952" s="62"/>
      <c r="ER952" s="62"/>
      <c r="ES952" s="62"/>
      <c r="ET952" s="62"/>
      <c r="EU952" s="62"/>
      <c r="EV952" s="62"/>
      <c r="EW952" s="62"/>
      <c r="EX952" s="62"/>
      <c r="EY952" s="62"/>
      <c r="EZ952" s="62"/>
      <c r="FA952" s="62"/>
      <c r="FB952" s="62"/>
      <c r="FC952" s="62"/>
      <c r="FD952" s="62"/>
      <c r="FE952" s="62"/>
      <c r="FF952" s="62"/>
      <c r="FG952" s="62"/>
      <c r="FH952" s="62"/>
      <c r="FI952" s="62"/>
      <c r="FJ952" s="62"/>
      <c r="FK952" s="62"/>
      <c r="FL952" s="76"/>
      <c r="FM952" s="76"/>
      <c r="FN952" s="76"/>
      <c r="FO952" s="76"/>
      <c r="FP952" s="76"/>
      <c r="FQ952" s="76"/>
      <c r="FR952" s="76"/>
      <c r="FS952" s="76"/>
      <c r="FT952" s="76"/>
      <c r="FU952" s="76"/>
      <c r="FV952" s="76"/>
      <c r="FW952" s="76"/>
      <c r="FX952" s="76"/>
      <c r="FY952" s="76"/>
      <c r="FZ952" s="76"/>
      <c r="GA952" s="76"/>
      <c r="GB952" s="76"/>
      <c r="GC952" s="62"/>
      <c r="GD952" s="62"/>
      <c r="GE952" s="62"/>
      <c r="GF952" s="62"/>
      <c r="GG952" s="62"/>
      <c r="GH952" s="62"/>
      <c r="GI952" s="62"/>
      <c r="GJ952" s="62"/>
      <c r="GK952" s="62"/>
      <c r="GL952" s="62"/>
      <c r="GM952" s="62"/>
      <c r="GN952" s="62"/>
      <c r="GO952" s="62"/>
      <c r="GP952" s="62"/>
      <c r="GQ952" s="62"/>
      <c r="GR952" s="62"/>
      <c r="GS952" s="62"/>
      <c r="GT952" s="62"/>
      <c r="GU952" s="62"/>
      <c r="GV952" s="62"/>
      <c r="GW952" s="62"/>
      <c r="GX952" s="62"/>
      <c r="GY952" s="62"/>
      <c r="GZ952" s="62"/>
      <c r="HA952" s="62"/>
      <c r="HB952" s="62"/>
      <c r="HC952" s="62"/>
      <c r="HD952" s="62"/>
      <c r="HE952" s="62"/>
      <c r="HF952" s="62"/>
      <c r="HG952" s="62"/>
      <c r="HH952" s="62"/>
      <c r="HI952" s="62"/>
      <c r="HJ952" s="62"/>
      <c r="HK952" s="62"/>
      <c r="HL952" s="62"/>
      <c r="HM952" s="62"/>
      <c r="HN952" s="62"/>
      <c r="HO952" s="62"/>
      <c r="HP952" s="62"/>
      <c r="HQ952" s="62"/>
      <c r="HR952" s="62"/>
    </row>
    <row r="953" spans="45:226">
      <c r="AS953" s="62"/>
      <c r="AT953" s="62"/>
      <c r="AU953" s="62"/>
      <c r="AV953" s="62"/>
      <c r="AW953" s="62"/>
      <c r="AX953" s="62"/>
      <c r="AY953" s="62"/>
      <c r="AZ953" s="62"/>
      <c r="BA953" s="62"/>
      <c r="BB953" s="62"/>
      <c r="BC953" s="62"/>
      <c r="BD953" s="62"/>
      <c r="BE953" s="62"/>
      <c r="BF953" s="62"/>
      <c r="BG953" s="62"/>
      <c r="BH953" s="62"/>
      <c r="BI953" s="62"/>
      <c r="BJ953" s="62"/>
      <c r="BK953" s="62"/>
      <c r="BL953" s="62"/>
      <c r="BM953" s="62"/>
      <c r="BN953" s="62"/>
      <c r="BO953" s="62"/>
      <c r="BP953" s="62"/>
      <c r="BQ953" s="62"/>
      <c r="BR953" s="62"/>
      <c r="BS953" s="62"/>
      <c r="BT953" s="62"/>
      <c r="BU953" s="62"/>
      <c r="BV953" s="62"/>
      <c r="BW953" s="62"/>
      <c r="BX953" s="62"/>
      <c r="BY953" s="62"/>
      <c r="BZ953" s="62"/>
      <c r="CA953" s="62"/>
      <c r="CB953" s="62"/>
      <c r="CC953" s="62"/>
      <c r="CD953" s="62"/>
      <c r="CE953" s="62"/>
      <c r="CF953" s="62"/>
      <c r="CG953" s="62"/>
      <c r="CH953" s="62"/>
      <c r="CI953" s="62"/>
      <c r="CJ953" s="62"/>
      <c r="CK953" s="62"/>
      <c r="CL953" s="62"/>
      <c r="CM953" s="62"/>
      <c r="CN953" s="62"/>
      <c r="CO953" s="62"/>
      <c r="CP953" s="62"/>
      <c r="CQ953" s="62"/>
      <c r="CR953" s="62"/>
      <c r="CS953" s="62"/>
      <c r="CT953" s="62"/>
      <c r="CU953" s="62"/>
      <c r="CV953" s="62"/>
      <c r="CW953" s="62"/>
      <c r="CX953" s="62"/>
      <c r="CY953" s="62"/>
      <c r="CZ953" s="62"/>
      <c r="DA953" s="62"/>
      <c r="DB953" s="62"/>
      <c r="DC953" s="62"/>
      <c r="DD953" s="62"/>
      <c r="DE953" s="62"/>
      <c r="DF953" s="62"/>
      <c r="DG953" s="62"/>
      <c r="DH953" s="62"/>
      <c r="DI953" s="62"/>
      <c r="DJ953" s="62"/>
      <c r="DK953" s="62"/>
      <c r="DL953" s="62"/>
      <c r="DM953" s="62"/>
      <c r="DN953" s="62"/>
      <c r="DO953" s="62"/>
      <c r="DP953" s="62"/>
      <c r="DQ953" s="62"/>
      <c r="DR953" s="62"/>
      <c r="DS953" s="62"/>
      <c r="DT953" s="62"/>
      <c r="DU953" s="62"/>
      <c r="DV953" s="62"/>
      <c r="DW953" s="62"/>
      <c r="DX953" s="62"/>
      <c r="DY953" s="62"/>
      <c r="DZ953" s="62"/>
      <c r="EA953" s="62"/>
      <c r="EB953" s="62"/>
      <c r="EC953" s="62"/>
      <c r="ED953" s="62"/>
      <c r="EE953" s="62"/>
      <c r="EF953" s="62"/>
      <c r="EG953" s="62"/>
      <c r="EH953" s="62"/>
      <c r="EI953" s="62"/>
      <c r="EJ953" s="62"/>
      <c r="EK953" s="62"/>
      <c r="EL953" s="62"/>
      <c r="EM953" s="62">
        <v>0</v>
      </c>
      <c r="EN953" s="62">
        <v>0</v>
      </c>
      <c r="EO953" s="62">
        <v>0</v>
      </c>
      <c r="EP953" s="62"/>
      <c r="EQ953" s="62"/>
      <c r="ER953" s="62"/>
      <c r="ES953" s="62"/>
      <c r="ET953" s="62"/>
      <c r="EU953" s="62"/>
      <c r="EV953" s="62"/>
      <c r="EW953" s="62"/>
      <c r="EX953" s="62"/>
      <c r="EY953" s="62"/>
      <c r="EZ953" s="62"/>
      <c r="FA953" s="62"/>
      <c r="FB953" s="62"/>
      <c r="FC953" s="62"/>
      <c r="FD953" s="62"/>
      <c r="FE953" s="62"/>
      <c r="FF953" s="62"/>
      <c r="FG953" s="62"/>
      <c r="FH953" s="62"/>
      <c r="FI953" s="62"/>
      <c r="FJ953" s="62"/>
      <c r="FK953" s="62"/>
      <c r="FL953" s="76"/>
      <c r="FM953" s="76"/>
      <c r="FN953" s="76"/>
      <c r="FO953" s="76"/>
      <c r="FP953" s="76"/>
      <c r="FQ953" s="76"/>
      <c r="FR953" s="76"/>
      <c r="FS953" s="76"/>
      <c r="FT953" s="76"/>
      <c r="FU953" s="76"/>
      <c r="FV953" s="76"/>
      <c r="FW953" s="76"/>
      <c r="FX953" s="76"/>
      <c r="FY953" s="76"/>
      <c r="FZ953" s="76"/>
      <c r="GA953" s="76"/>
      <c r="GB953" s="76"/>
      <c r="GC953" s="62"/>
      <c r="GD953" s="62"/>
      <c r="GE953" s="62"/>
      <c r="GF953" s="62"/>
      <c r="GG953" s="62"/>
      <c r="GH953" s="62"/>
      <c r="GI953" s="62"/>
      <c r="GJ953" s="62"/>
      <c r="GK953" s="62"/>
      <c r="GL953" s="62"/>
      <c r="GM953" s="62"/>
      <c r="GN953" s="62"/>
      <c r="GO953" s="62"/>
      <c r="GP953" s="62"/>
      <c r="GQ953" s="62"/>
      <c r="GR953" s="62"/>
      <c r="GS953" s="62"/>
      <c r="GT953" s="62"/>
      <c r="GU953" s="62"/>
      <c r="GV953" s="62"/>
      <c r="GW953" s="62"/>
      <c r="GX953" s="62"/>
      <c r="GY953" s="62"/>
      <c r="GZ953" s="62"/>
      <c r="HA953" s="62"/>
      <c r="HB953" s="62"/>
      <c r="HC953" s="62"/>
      <c r="HD953" s="62"/>
      <c r="HE953" s="62"/>
      <c r="HF953" s="62"/>
      <c r="HG953" s="62"/>
      <c r="HH953" s="62"/>
      <c r="HI953" s="62"/>
      <c r="HJ953" s="62"/>
      <c r="HK953" s="62"/>
      <c r="HL953" s="62"/>
      <c r="HM953" s="62"/>
      <c r="HN953" s="62"/>
      <c r="HO953" s="62"/>
      <c r="HP953" s="62"/>
      <c r="HQ953" s="62"/>
      <c r="HR953" s="62"/>
    </row>
    <row r="954" spans="45:226">
      <c r="AS954" s="62"/>
      <c r="AT954" s="62"/>
      <c r="AU954" s="62"/>
      <c r="AV954" s="62"/>
      <c r="AW954" s="62"/>
      <c r="AX954" s="62"/>
      <c r="AY954" s="62"/>
      <c r="AZ954" s="62"/>
      <c r="BA954" s="62"/>
      <c r="BB954" s="62"/>
      <c r="BC954" s="62"/>
      <c r="BD954" s="62"/>
      <c r="BE954" s="62"/>
      <c r="BF954" s="62"/>
      <c r="BG954" s="62"/>
      <c r="BH954" s="62"/>
      <c r="BI954" s="62"/>
      <c r="BJ954" s="62"/>
      <c r="BK954" s="62"/>
      <c r="BL954" s="62"/>
      <c r="BM954" s="62"/>
      <c r="BN954" s="62"/>
      <c r="BO954" s="62"/>
      <c r="BP954" s="62"/>
      <c r="BQ954" s="62"/>
      <c r="BR954" s="62"/>
      <c r="BS954" s="62"/>
      <c r="BT954" s="62"/>
      <c r="BU954" s="62"/>
      <c r="BV954" s="62"/>
      <c r="BW954" s="62"/>
      <c r="BX954" s="62"/>
      <c r="BY954" s="62"/>
      <c r="BZ954" s="62"/>
      <c r="CA954" s="62"/>
      <c r="CB954" s="62"/>
      <c r="CC954" s="62"/>
      <c r="CD954" s="62"/>
      <c r="CE954" s="62"/>
      <c r="CF954" s="62"/>
      <c r="CG954" s="62"/>
      <c r="CH954" s="62"/>
      <c r="CI954" s="62"/>
      <c r="CJ954" s="62"/>
      <c r="CK954" s="62"/>
      <c r="CL954" s="62"/>
      <c r="CM954" s="62"/>
      <c r="CN954" s="62"/>
      <c r="CO954" s="62"/>
      <c r="CP954" s="62"/>
      <c r="CQ954" s="62"/>
      <c r="CR954" s="62"/>
      <c r="CS954" s="62"/>
      <c r="CT954" s="62"/>
      <c r="CU954" s="62"/>
      <c r="CV954" s="62"/>
      <c r="CW954" s="62"/>
      <c r="CX954" s="62"/>
      <c r="CY954" s="62"/>
      <c r="CZ954" s="62"/>
      <c r="DA954" s="62"/>
      <c r="DB954" s="62"/>
      <c r="DC954" s="62"/>
      <c r="DD954" s="62"/>
      <c r="DE954" s="62"/>
      <c r="DF954" s="62"/>
      <c r="DG954" s="62"/>
      <c r="DH954" s="62"/>
      <c r="DI954" s="62"/>
      <c r="DJ954" s="62"/>
      <c r="DK954" s="62"/>
      <c r="DL954" s="62"/>
      <c r="DM954" s="62"/>
      <c r="DN954" s="62"/>
      <c r="DO954" s="62"/>
      <c r="DP954" s="62"/>
      <c r="DQ954" s="62"/>
      <c r="DR954" s="62"/>
      <c r="DS954" s="62"/>
      <c r="DT954" s="62"/>
      <c r="DU954" s="62"/>
      <c r="DV954" s="62"/>
      <c r="DW954" s="62"/>
      <c r="DX954" s="62"/>
      <c r="DY954" s="62"/>
      <c r="DZ954" s="62"/>
      <c r="EA954" s="62"/>
      <c r="EB954" s="62"/>
      <c r="EC954" s="62"/>
      <c r="ED954" s="62"/>
      <c r="EE954" s="62"/>
      <c r="EF954" s="62"/>
      <c r="EG954" s="62"/>
      <c r="EH954" s="62"/>
      <c r="EI954" s="62"/>
      <c r="EJ954" s="62"/>
      <c r="EK954" s="62"/>
      <c r="EL954" s="62"/>
      <c r="EM954" s="62">
        <v>0</v>
      </c>
      <c r="EN954" s="62">
        <v>0</v>
      </c>
      <c r="EO954" s="62">
        <v>0</v>
      </c>
      <c r="EP954" s="62"/>
      <c r="EQ954" s="62"/>
      <c r="ER954" s="62"/>
      <c r="ES954" s="62"/>
      <c r="ET954" s="62"/>
      <c r="EU954" s="62"/>
      <c r="EV954" s="62"/>
      <c r="EW954" s="62"/>
      <c r="EX954" s="62"/>
      <c r="EY954" s="62"/>
      <c r="EZ954" s="62"/>
      <c r="FA954" s="62"/>
      <c r="FB954" s="62"/>
      <c r="FC954" s="62"/>
      <c r="FD954" s="62"/>
      <c r="FE954" s="62"/>
      <c r="FF954" s="62"/>
      <c r="FG954" s="62"/>
      <c r="FH954" s="62"/>
      <c r="FI954" s="62"/>
      <c r="FJ954" s="62"/>
      <c r="FK954" s="62"/>
      <c r="FL954" s="76"/>
      <c r="FM954" s="76"/>
      <c r="FN954" s="76"/>
      <c r="FO954" s="76"/>
      <c r="FP954" s="76"/>
      <c r="FQ954" s="76"/>
      <c r="FR954" s="76"/>
      <c r="FS954" s="76"/>
      <c r="FT954" s="76"/>
      <c r="FU954" s="76"/>
      <c r="FV954" s="76"/>
      <c r="FW954" s="76"/>
      <c r="FX954" s="76"/>
      <c r="FY954" s="76"/>
      <c r="FZ954" s="76"/>
      <c r="GA954" s="76"/>
      <c r="GB954" s="76"/>
      <c r="GC954" s="62"/>
      <c r="GD954" s="62"/>
      <c r="GE954" s="62"/>
      <c r="GF954" s="62"/>
      <c r="GG954" s="62"/>
      <c r="GH954" s="62"/>
      <c r="GI954" s="62"/>
      <c r="GJ954" s="62"/>
      <c r="GK954" s="62"/>
      <c r="GL954" s="62"/>
      <c r="GM954" s="62"/>
      <c r="GN954" s="62"/>
      <c r="GO954" s="62"/>
      <c r="GP954" s="62"/>
      <c r="GQ954" s="62"/>
      <c r="GR954" s="62"/>
      <c r="GS954" s="62"/>
      <c r="GT954" s="62"/>
      <c r="GU954" s="62"/>
      <c r="GV954" s="62"/>
      <c r="GW954" s="62"/>
      <c r="GX954" s="62"/>
      <c r="GY954" s="62"/>
      <c r="GZ954" s="62"/>
      <c r="HA954" s="62"/>
      <c r="HB954" s="62"/>
      <c r="HC954" s="62"/>
      <c r="HD954" s="62"/>
      <c r="HE954" s="62"/>
      <c r="HF954" s="62"/>
      <c r="HG954" s="62"/>
      <c r="HH954" s="62"/>
      <c r="HI954" s="62"/>
      <c r="HJ954" s="62"/>
      <c r="HK954" s="62"/>
      <c r="HL954" s="62"/>
      <c r="HM954" s="62"/>
      <c r="HN954" s="62"/>
      <c r="HO954" s="62"/>
      <c r="HP954" s="62"/>
      <c r="HQ954" s="62"/>
      <c r="HR954" s="62"/>
    </row>
    <row r="955" spans="45:226">
      <c r="AS955" s="62"/>
      <c r="AT955" s="62"/>
      <c r="AU955" s="62"/>
      <c r="AV955" s="62"/>
      <c r="AW955" s="62"/>
      <c r="AX955" s="62"/>
      <c r="AY955" s="62"/>
      <c r="AZ955" s="62"/>
      <c r="BA955" s="62"/>
      <c r="BB955" s="62"/>
      <c r="BC955" s="62"/>
      <c r="BD955" s="62"/>
      <c r="BE955" s="62"/>
      <c r="BF955" s="62"/>
      <c r="BG955" s="62"/>
      <c r="BH955" s="62"/>
      <c r="BI955" s="62"/>
      <c r="BJ955" s="62"/>
      <c r="BK955" s="62"/>
      <c r="BL955" s="62"/>
      <c r="BM955" s="62"/>
      <c r="BN955" s="62"/>
      <c r="BO955" s="62"/>
      <c r="BP955" s="62"/>
      <c r="BQ955" s="62"/>
      <c r="BR955" s="62"/>
      <c r="BS955" s="62"/>
      <c r="BT955" s="62"/>
      <c r="BU955" s="62"/>
      <c r="BV955" s="62"/>
      <c r="BW955" s="62"/>
      <c r="BX955" s="62"/>
      <c r="BY955" s="62"/>
      <c r="BZ955" s="62"/>
      <c r="CA955" s="62"/>
      <c r="CB955" s="62"/>
      <c r="CC955" s="62"/>
      <c r="CD955" s="62"/>
      <c r="CE955" s="62"/>
      <c r="CF955" s="62"/>
      <c r="CG955" s="62"/>
      <c r="CH955" s="62"/>
      <c r="CI955" s="62"/>
      <c r="CJ955" s="62"/>
      <c r="CK955" s="62"/>
      <c r="CL955" s="62"/>
      <c r="CM955" s="62"/>
      <c r="CN955" s="62"/>
      <c r="CO955" s="62"/>
      <c r="CP955" s="62"/>
      <c r="CQ955" s="62"/>
      <c r="CR955" s="62"/>
      <c r="CS955" s="62"/>
      <c r="CT955" s="62"/>
      <c r="CU955" s="62"/>
      <c r="CV955" s="62"/>
      <c r="CW955" s="62"/>
      <c r="CX955" s="62"/>
      <c r="CY955" s="62"/>
      <c r="CZ955" s="62"/>
      <c r="DA955" s="62"/>
      <c r="DB955" s="62"/>
      <c r="DC955" s="62"/>
      <c r="DD955" s="62"/>
      <c r="DE955" s="62"/>
      <c r="DF955" s="62"/>
      <c r="DG955" s="62"/>
      <c r="DH955" s="62"/>
      <c r="DI955" s="62"/>
      <c r="DJ955" s="62"/>
      <c r="DK955" s="62"/>
      <c r="DL955" s="62"/>
      <c r="DM955" s="62"/>
      <c r="DN955" s="62"/>
      <c r="DO955" s="62"/>
      <c r="DP955" s="62"/>
      <c r="DQ955" s="62"/>
      <c r="DR955" s="62"/>
      <c r="DS955" s="62"/>
      <c r="DT955" s="62"/>
      <c r="DU955" s="62"/>
      <c r="DV955" s="62"/>
      <c r="DW955" s="62"/>
      <c r="DX955" s="62"/>
      <c r="DY955" s="62"/>
      <c r="DZ955" s="62"/>
      <c r="EA955" s="62"/>
      <c r="EB955" s="62"/>
      <c r="EC955" s="62"/>
      <c r="ED955" s="62"/>
      <c r="EE955" s="62"/>
      <c r="EF955" s="62"/>
      <c r="EG955" s="62"/>
      <c r="EH955" s="62"/>
      <c r="EI955" s="62"/>
      <c r="EJ955" s="62"/>
      <c r="EK955" s="62"/>
      <c r="EL955" s="62"/>
      <c r="EM955" s="62">
        <v>0</v>
      </c>
      <c r="EN955" s="62">
        <v>0</v>
      </c>
      <c r="EO955" s="62">
        <v>0</v>
      </c>
      <c r="EP955" s="62"/>
      <c r="EQ955" s="62"/>
      <c r="ER955" s="62"/>
      <c r="ES955" s="62"/>
      <c r="ET955" s="62"/>
      <c r="EU955" s="62"/>
      <c r="EV955" s="62"/>
      <c r="EW955" s="62"/>
      <c r="EX955" s="62"/>
      <c r="EY955" s="62"/>
      <c r="EZ955" s="62"/>
      <c r="FA955" s="62"/>
      <c r="FB955" s="62"/>
      <c r="FC955" s="62"/>
      <c r="FD955" s="62"/>
      <c r="FE955" s="62"/>
      <c r="FF955" s="62"/>
      <c r="FG955" s="62"/>
      <c r="FH955" s="62"/>
      <c r="FI955" s="62"/>
      <c r="FJ955" s="62"/>
      <c r="FK955" s="62"/>
      <c r="FL955" s="76"/>
      <c r="FM955" s="76"/>
      <c r="FN955" s="76"/>
      <c r="FO955" s="76"/>
      <c r="FP955" s="76"/>
      <c r="FQ955" s="76"/>
      <c r="FR955" s="76"/>
      <c r="FS955" s="76"/>
      <c r="FT955" s="76"/>
      <c r="FU955" s="76"/>
      <c r="FV955" s="76"/>
      <c r="FW955" s="76"/>
      <c r="FX955" s="76"/>
      <c r="FY955" s="76"/>
      <c r="FZ955" s="76"/>
      <c r="GA955" s="76"/>
      <c r="GB955" s="76"/>
      <c r="GC955" s="62"/>
      <c r="GD955" s="62"/>
      <c r="GE955" s="62"/>
      <c r="GF955" s="62"/>
      <c r="GG955" s="62"/>
      <c r="GH955" s="62"/>
      <c r="GI955" s="62"/>
      <c r="GJ955" s="62"/>
      <c r="GK955" s="62"/>
      <c r="GL955" s="62"/>
      <c r="GM955" s="62"/>
      <c r="GN955" s="62"/>
      <c r="GO955" s="62"/>
      <c r="GP955" s="62"/>
      <c r="GQ955" s="62"/>
      <c r="GR955" s="62"/>
      <c r="GS955" s="62"/>
      <c r="GT955" s="62"/>
      <c r="GU955" s="62"/>
      <c r="GV955" s="62"/>
      <c r="GW955" s="62"/>
      <c r="GX955" s="62"/>
      <c r="GY955" s="62"/>
      <c r="GZ955" s="62"/>
      <c r="HA955" s="62"/>
      <c r="HB955" s="62"/>
      <c r="HC955" s="62"/>
      <c r="HD955" s="62"/>
      <c r="HE955" s="62"/>
      <c r="HF955" s="62"/>
      <c r="HG955" s="62"/>
      <c r="HH955" s="62"/>
      <c r="HI955" s="62"/>
      <c r="HJ955" s="62"/>
      <c r="HK955" s="62"/>
      <c r="HL955" s="62"/>
      <c r="HM955" s="62"/>
      <c r="HN955" s="62"/>
      <c r="HO955" s="62"/>
      <c r="HP955" s="62"/>
      <c r="HQ955" s="62"/>
      <c r="HR955" s="62"/>
    </row>
    <row r="956" spans="45:226">
      <c r="AS956" s="62"/>
      <c r="AT956" s="62"/>
      <c r="AU956" s="62"/>
      <c r="AV956" s="62"/>
      <c r="AW956" s="62"/>
      <c r="AX956" s="62"/>
      <c r="AY956" s="62"/>
      <c r="AZ956" s="62"/>
      <c r="BA956" s="62"/>
      <c r="BB956" s="62"/>
      <c r="BC956" s="62"/>
      <c r="BD956" s="62"/>
      <c r="BE956" s="62"/>
      <c r="BF956" s="62"/>
      <c r="BG956" s="62"/>
      <c r="BH956" s="62"/>
      <c r="BI956" s="62"/>
      <c r="BJ956" s="62"/>
      <c r="BK956" s="62"/>
      <c r="BL956" s="62"/>
      <c r="BM956" s="62"/>
      <c r="BN956" s="62"/>
      <c r="BO956" s="62"/>
      <c r="BP956" s="62"/>
      <c r="BQ956" s="62"/>
      <c r="BR956" s="62"/>
      <c r="BS956" s="62"/>
      <c r="BT956" s="62"/>
      <c r="BU956" s="62"/>
      <c r="BV956" s="62"/>
      <c r="BW956" s="62"/>
      <c r="BX956" s="62"/>
      <c r="BY956" s="62"/>
      <c r="BZ956" s="62"/>
      <c r="CA956" s="62"/>
      <c r="CB956" s="62"/>
      <c r="CC956" s="62"/>
      <c r="CD956" s="62"/>
      <c r="CE956" s="62"/>
      <c r="CF956" s="62"/>
      <c r="CG956" s="62"/>
      <c r="CH956" s="62"/>
      <c r="CI956" s="62"/>
      <c r="CJ956" s="62"/>
      <c r="CK956" s="62"/>
      <c r="CL956" s="62"/>
      <c r="CM956" s="62"/>
      <c r="CN956" s="62"/>
      <c r="CO956" s="62"/>
      <c r="CP956" s="62"/>
      <c r="CQ956" s="62"/>
      <c r="CR956" s="62"/>
      <c r="CS956" s="62"/>
      <c r="CT956" s="62"/>
      <c r="CU956" s="62"/>
      <c r="CV956" s="62"/>
      <c r="CW956" s="62"/>
      <c r="CX956" s="62"/>
      <c r="CY956" s="62"/>
      <c r="CZ956" s="62"/>
      <c r="DA956" s="62"/>
      <c r="DB956" s="62"/>
      <c r="DC956" s="62"/>
      <c r="DD956" s="62"/>
      <c r="DE956" s="62"/>
      <c r="DF956" s="62"/>
      <c r="DG956" s="62"/>
      <c r="DH956" s="62"/>
      <c r="DI956" s="62"/>
      <c r="DJ956" s="62"/>
      <c r="DK956" s="62"/>
      <c r="DL956" s="62"/>
      <c r="DM956" s="62"/>
      <c r="DN956" s="62"/>
      <c r="DO956" s="62"/>
      <c r="DP956" s="62"/>
      <c r="DQ956" s="62"/>
      <c r="DR956" s="62"/>
      <c r="DS956" s="62"/>
      <c r="DT956" s="62"/>
      <c r="DU956" s="62"/>
      <c r="DV956" s="62"/>
      <c r="DW956" s="62"/>
      <c r="DX956" s="62"/>
      <c r="DY956" s="62"/>
      <c r="DZ956" s="62"/>
      <c r="EA956" s="62"/>
      <c r="EB956" s="62"/>
      <c r="EC956" s="62"/>
      <c r="ED956" s="62"/>
      <c r="EE956" s="62"/>
      <c r="EF956" s="62"/>
      <c r="EG956" s="62"/>
      <c r="EH956" s="62"/>
      <c r="EI956" s="62"/>
      <c r="EJ956" s="62"/>
      <c r="EK956" s="62"/>
      <c r="EL956" s="62"/>
      <c r="EM956" s="62">
        <v>0</v>
      </c>
      <c r="EN956" s="62">
        <v>0</v>
      </c>
      <c r="EO956" s="62">
        <v>0</v>
      </c>
      <c r="EP956" s="62"/>
      <c r="EQ956" s="62"/>
      <c r="ER956" s="62"/>
      <c r="ES956" s="62"/>
      <c r="ET956" s="62"/>
      <c r="EU956" s="62"/>
      <c r="EV956" s="62"/>
      <c r="EW956" s="62"/>
      <c r="EX956" s="62"/>
      <c r="EY956" s="62"/>
      <c r="EZ956" s="62"/>
      <c r="FA956" s="62"/>
      <c r="FB956" s="62"/>
      <c r="FC956" s="62"/>
      <c r="FD956" s="62"/>
      <c r="FE956" s="62"/>
      <c r="FF956" s="62"/>
      <c r="FG956" s="62"/>
      <c r="FH956" s="62"/>
      <c r="FI956" s="62"/>
      <c r="FJ956" s="62"/>
      <c r="FK956" s="62"/>
      <c r="FL956" s="76"/>
      <c r="FM956" s="76"/>
      <c r="FN956" s="76"/>
      <c r="FO956" s="76"/>
      <c r="FP956" s="76"/>
      <c r="FQ956" s="76"/>
      <c r="FR956" s="76"/>
      <c r="FS956" s="76"/>
      <c r="FT956" s="76"/>
      <c r="FU956" s="76"/>
      <c r="FV956" s="76"/>
      <c r="FW956" s="76"/>
      <c r="FX956" s="76"/>
      <c r="FY956" s="76"/>
      <c r="FZ956" s="76"/>
      <c r="GA956" s="76"/>
      <c r="GB956" s="76"/>
      <c r="GC956" s="62"/>
      <c r="GD956" s="62"/>
      <c r="GE956" s="62"/>
      <c r="GF956" s="62"/>
      <c r="GG956" s="62"/>
      <c r="GH956" s="62"/>
      <c r="GI956" s="62"/>
      <c r="GJ956" s="62"/>
      <c r="GK956" s="62"/>
      <c r="GL956" s="62"/>
      <c r="GM956" s="62"/>
      <c r="GN956" s="62"/>
      <c r="GO956" s="62"/>
      <c r="GP956" s="62"/>
      <c r="GQ956" s="62"/>
      <c r="GR956" s="62"/>
      <c r="GS956" s="62"/>
      <c r="GT956" s="62"/>
      <c r="GU956" s="62"/>
      <c r="GV956" s="62"/>
      <c r="GW956" s="62"/>
      <c r="GX956" s="62"/>
      <c r="GY956" s="62"/>
      <c r="GZ956" s="62"/>
      <c r="HA956" s="62"/>
      <c r="HB956" s="62"/>
      <c r="HC956" s="62"/>
      <c r="HD956" s="62"/>
      <c r="HE956" s="62"/>
      <c r="HF956" s="62"/>
      <c r="HG956" s="62"/>
      <c r="HH956" s="62"/>
      <c r="HI956" s="62"/>
      <c r="HJ956" s="62"/>
      <c r="HK956" s="62"/>
      <c r="HL956" s="62"/>
      <c r="HM956" s="62"/>
      <c r="HN956" s="62"/>
      <c r="HO956" s="62"/>
      <c r="HP956" s="62"/>
      <c r="HQ956" s="62"/>
      <c r="HR956" s="62"/>
    </row>
    <row r="957" spans="45:226">
      <c r="AS957" s="62"/>
      <c r="AT957" s="62"/>
      <c r="AU957" s="62"/>
      <c r="AV957" s="62"/>
      <c r="AW957" s="62"/>
      <c r="AX957" s="62"/>
      <c r="AY957" s="62"/>
      <c r="AZ957" s="62"/>
      <c r="BA957" s="62"/>
      <c r="BB957" s="62"/>
      <c r="BC957" s="62"/>
      <c r="BD957" s="62"/>
      <c r="BE957" s="62"/>
      <c r="BF957" s="62"/>
      <c r="BG957" s="62"/>
      <c r="BH957" s="62"/>
      <c r="BI957" s="62"/>
      <c r="BJ957" s="62"/>
      <c r="BK957" s="62"/>
      <c r="BL957" s="62"/>
      <c r="BM957" s="62"/>
      <c r="BN957" s="62"/>
      <c r="BO957" s="62"/>
      <c r="BP957" s="62"/>
      <c r="BQ957" s="62"/>
      <c r="BR957" s="62"/>
      <c r="BS957" s="62"/>
      <c r="BT957" s="62"/>
      <c r="BU957" s="62"/>
      <c r="BV957" s="62"/>
      <c r="BW957" s="62"/>
      <c r="BX957" s="62"/>
      <c r="BY957" s="62"/>
      <c r="BZ957" s="62"/>
      <c r="CA957" s="62"/>
      <c r="CB957" s="62"/>
      <c r="CC957" s="62"/>
      <c r="CD957" s="62"/>
      <c r="CE957" s="62"/>
      <c r="CF957" s="62"/>
      <c r="CG957" s="62"/>
      <c r="CH957" s="62"/>
      <c r="CI957" s="62"/>
      <c r="CJ957" s="62"/>
      <c r="CK957" s="62"/>
      <c r="CL957" s="62"/>
      <c r="CM957" s="62"/>
      <c r="CN957" s="62"/>
      <c r="CO957" s="62"/>
      <c r="CP957" s="62"/>
      <c r="CQ957" s="62"/>
      <c r="CR957" s="62"/>
      <c r="CS957" s="62"/>
      <c r="CT957" s="62"/>
      <c r="CU957" s="62"/>
      <c r="CV957" s="62"/>
      <c r="CW957" s="62"/>
      <c r="CX957" s="62"/>
      <c r="CY957" s="62"/>
      <c r="CZ957" s="62"/>
      <c r="DA957" s="62"/>
      <c r="DB957" s="62"/>
      <c r="DC957" s="62"/>
      <c r="DD957" s="62"/>
      <c r="DE957" s="62"/>
      <c r="DF957" s="62"/>
      <c r="DG957" s="62"/>
      <c r="DH957" s="62"/>
      <c r="DI957" s="62"/>
      <c r="DJ957" s="62"/>
      <c r="DK957" s="62"/>
      <c r="DL957" s="62"/>
      <c r="DM957" s="62"/>
      <c r="DN957" s="62"/>
      <c r="DO957" s="62"/>
      <c r="DP957" s="62"/>
      <c r="DQ957" s="62"/>
      <c r="DR957" s="62"/>
      <c r="DS957" s="62"/>
      <c r="DT957" s="62"/>
      <c r="DU957" s="62"/>
      <c r="DV957" s="62"/>
      <c r="DW957" s="62"/>
      <c r="DX957" s="62"/>
      <c r="DY957" s="62"/>
      <c r="DZ957" s="62"/>
      <c r="EA957" s="62"/>
      <c r="EB957" s="62"/>
      <c r="EC957" s="62"/>
      <c r="ED957" s="62"/>
      <c r="EE957" s="62"/>
      <c r="EF957" s="62"/>
      <c r="EG957" s="62"/>
      <c r="EH957" s="62"/>
      <c r="EI957" s="62"/>
      <c r="EJ957" s="62"/>
      <c r="EK957" s="62"/>
      <c r="EL957" s="62"/>
      <c r="EM957" s="62">
        <v>0</v>
      </c>
      <c r="EN957" s="62">
        <v>0</v>
      </c>
      <c r="EO957" s="62">
        <v>0</v>
      </c>
      <c r="EP957" s="62"/>
      <c r="EQ957" s="62"/>
      <c r="ER957" s="62"/>
      <c r="ES957" s="62"/>
      <c r="ET957" s="62"/>
      <c r="EU957" s="62"/>
      <c r="EV957" s="62"/>
      <c r="EW957" s="62"/>
      <c r="EX957" s="62"/>
      <c r="EY957" s="62"/>
      <c r="EZ957" s="62"/>
      <c r="FA957" s="62"/>
      <c r="FB957" s="62"/>
      <c r="FC957" s="62"/>
      <c r="FD957" s="62"/>
      <c r="FE957" s="62"/>
      <c r="FF957" s="62"/>
      <c r="FG957" s="62"/>
      <c r="FH957" s="62"/>
      <c r="FI957" s="62"/>
      <c r="FJ957" s="62"/>
      <c r="FK957" s="62"/>
      <c r="FL957" s="76"/>
      <c r="FM957" s="76"/>
      <c r="FN957" s="76"/>
      <c r="FO957" s="76"/>
      <c r="FP957" s="76"/>
      <c r="FQ957" s="76"/>
      <c r="FR957" s="76"/>
      <c r="FS957" s="76"/>
      <c r="FT957" s="76"/>
      <c r="FU957" s="76"/>
      <c r="FV957" s="76"/>
      <c r="FW957" s="76"/>
      <c r="FX957" s="76"/>
      <c r="FY957" s="76"/>
      <c r="FZ957" s="76"/>
      <c r="GA957" s="76"/>
      <c r="GB957" s="76"/>
      <c r="GC957" s="62"/>
      <c r="GD957" s="62"/>
      <c r="GE957" s="62"/>
      <c r="GF957" s="62"/>
      <c r="GG957" s="62"/>
      <c r="GH957" s="62"/>
      <c r="GI957" s="62"/>
      <c r="GJ957" s="62"/>
      <c r="GK957" s="62"/>
      <c r="GL957" s="62"/>
      <c r="GM957" s="62"/>
      <c r="GN957" s="62"/>
      <c r="GO957" s="62"/>
      <c r="GP957" s="62"/>
      <c r="GQ957" s="62"/>
      <c r="GR957" s="62"/>
      <c r="GS957" s="62"/>
      <c r="GT957" s="62"/>
      <c r="GU957" s="62"/>
      <c r="GV957" s="62"/>
      <c r="GW957" s="62"/>
      <c r="GX957" s="62"/>
      <c r="GY957" s="62"/>
      <c r="GZ957" s="62"/>
      <c r="HA957" s="62"/>
      <c r="HB957" s="62"/>
      <c r="HC957" s="62"/>
      <c r="HD957" s="62"/>
      <c r="HE957" s="62"/>
      <c r="HF957" s="62"/>
      <c r="HG957" s="62"/>
      <c r="HH957" s="62"/>
      <c r="HI957" s="62"/>
      <c r="HJ957" s="62"/>
      <c r="HK957" s="62"/>
      <c r="HL957" s="62"/>
      <c r="HM957" s="62"/>
      <c r="HN957" s="62"/>
      <c r="HO957" s="62"/>
      <c r="HP957" s="62"/>
      <c r="HQ957" s="62"/>
      <c r="HR957" s="62"/>
    </row>
    <row r="958" spans="45:226">
      <c r="AS958" s="62"/>
      <c r="AT958" s="62"/>
      <c r="AU958" s="62"/>
      <c r="AV958" s="62"/>
      <c r="AW958" s="62"/>
      <c r="AX958" s="62"/>
      <c r="AY958" s="62"/>
      <c r="AZ958" s="62"/>
      <c r="BA958" s="62"/>
      <c r="BB958" s="62"/>
      <c r="BC958" s="62"/>
      <c r="BD958" s="62"/>
      <c r="BE958" s="62"/>
      <c r="BF958" s="62"/>
      <c r="BG958" s="62"/>
      <c r="BH958" s="62"/>
      <c r="BI958" s="62"/>
      <c r="BJ958" s="62"/>
      <c r="BK958" s="62"/>
      <c r="BL958" s="62"/>
      <c r="BM958" s="62"/>
      <c r="BN958" s="62"/>
      <c r="BO958" s="62"/>
      <c r="BP958" s="62"/>
      <c r="BQ958" s="62"/>
      <c r="BR958" s="62"/>
      <c r="BS958" s="62"/>
      <c r="BT958" s="62"/>
      <c r="BU958" s="62"/>
      <c r="BV958" s="62"/>
      <c r="BW958" s="62"/>
      <c r="BX958" s="62"/>
      <c r="BY958" s="62"/>
      <c r="BZ958" s="62"/>
      <c r="CA958" s="62"/>
      <c r="CB958" s="62"/>
      <c r="CC958" s="62"/>
      <c r="CD958" s="62"/>
      <c r="CE958" s="62"/>
      <c r="CF958" s="62"/>
      <c r="CG958" s="62"/>
      <c r="CH958" s="62"/>
      <c r="CI958" s="62"/>
      <c r="CJ958" s="62"/>
      <c r="CK958" s="62"/>
      <c r="CL958" s="62"/>
      <c r="CM958" s="62"/>
      <c r="CN958" s="62"/>
      <c r="CO958" s="62"/>
      <c r="CP958" s="62"/>
      <c r="CQ958" s="62"/>
      <c r="CR958" s="62"/>
      <c r="CS958" s="62"/>
      <c r="CT958" s="62"/>
      <c r="CU958" s="62"/>
      <c r="CV958" s="62"/>
      <c r="CW958" s="62"/>
      <c r="CX958" s="62"/>
      <c r="CY958" s="62"/>
      <c r="CZ958" s="62"/>
      <c r="DA958" s="62"/>
      <c r="DB958" s="62"/>
      <c r="DC958" s="62"/>
      <c r="DD958" s="62"/>
      <c r="DE958" s="62"/>
      <c r="DF958" s="62"/>
      <c r="DG958" s="62"/>
      <c r="DH958" s="62"/>
      <c r="DI958" s="62"/>
      <c r="DJ958" s="62"/>
      <c r="DK958" s="62"/>
      <c r="DL958" s="62"/>
      <c r="DM958" s="62"/>
      <c r="DN958" s="62"/>
      <c r="DO958" s="62"/>
      <c r="DP958" s="62"/>
      <c r="DQ958" s="62"/>
      <c r="DR958" s="62"/>
      <c r="DS958" s="62"/>
      <c r="DT958" s="62"/>
      <c r="DU958" s="62"/>
      <c r="DV958" s="62"/>
      <c r="DW958" s="62"/>
      <c r="DX958" s="62"/>
      <c r="DY958" s="62"/>
      <c r="DZ958" s="62"/>
      <c r="EA958" s="62"/>
      <c r="EB958" s="62"/>
      <c r="EC958" s="62"/>
      <c r="ED958" s="62"/>
      <c r="EE958" s="62"/>
      <c r="EF958" s="62"/>
      <c r="EG958" s="62"/>
      <c r="EH958" s="62"/>
      <c r="EI958" s="62"/>
      <c r="EJ958" s="62"/>
      <c r="EK958" s="62"/>
      <c r="EL958" s="62"/>
      <c r="EM958" s="62">
        <v>0</v>
      </c>
      <c r="EN958" s="62">
        <v>0</v>
      </c>
      <c r="EO958" s="62">
        <v>0</v>
      </c>
      <c r="EP958" s="62"/>
      <c r="EQ958" s="62"/>
      <c r="ER958" s="62"/>
      <c r="ES958" s="62"/>
      <c r="ET958" s="62"/>
      <c r="EU958" s="62"/>
      <c r="EV958" s="62"/>
      <c r="EW958" s="62"/>
      <c r="EX958" s="62"/>
      <c r="EY958" s="62"/>
      <c r="EZ958" s="62"/>
      <c r="FA958" s="62"/>
      <c r="FB958" s="62"/>
      <c r="FC958" s="62"/>
      <c r="FD958" s="62"/>
      <c r="FE958" s="62"/>
      <c r="FF958" s="62"/>
      <c r="FG958" s="62"/>
      <c r="FH958" s="62"/>
      <c r="FI958" s="62"/>
      <c r="FJ958" s="62"/>
      <c r="FK958" s="62"/>
      <c r="FL958" s="76"/>
      <c r="FM958" s="76"/>
      <c r="FN958" s="76"/>
      <c r="FO958" s="76"/>
      <c r="FP958" s="76"/>
      <c r="FQ958" s="76"/>
      <c r="FR958" s="76"/>
      <c r="FS958" s="76"/>
      <c r="FT958" s="76"/>
      <c r="FU958" s="76"/>
      <c r="FV958" s="76"/>
      <c r="FW958" s="76"/>
      <c r="FX958" s="76"/>
      <c r="FY958" s="76"/>
      <c r="FZ958" s="76"/>
      <c r="GA958" s="76"/>
      <c r="GB958" s="76"/>
      <c r="GC958" s="62"/>
      <c r="GD958" s="62"/>
      <c r="GE958" s="62"/>
      <c r="GF958" s="62"/>
      <c r="GG958" s="62"/>
      <c r="GH958" s="62"/>
      <c r="GI958" s="62"/>
      <c r="GJ958" s="62"/>
      <c r="GK958" s="62"/>
      <c r="GL958" s="62"/>
      <c r="GM958" s="62"/>
      <c r="GN958" s="62"/>
      <c r="GO958" s="62"/>
      <c r="GP958" s="62"/>
      <c r="GQ958" s="62"/>
      <c r="GR958" s="62"/>
      <c r="GS958" s="62"/>
      <c r="GT958" s="62"/>
      <c r="GU958" s="62"/>
      <c r="GV958" s="62"/>
      <c r="GW958" s="62"/>
      <c r="GX958" s="62"/>
      <c r="GY958" s="62"/>
      <c r="GZ958" s="62"/>
      <c r="HA958" s="62"/>
      <c r="HB958" s="62"/>
      <c r="HC958" s="62"/>
      <c r="HD958" s="62"/>
      <c r="HE958" s="62"/>
      <c r="HF958" s="62"/>
      <c r="HG958" s="62"/>
      <c r="HH958" s="62"/>
      <c r="HI958" s="62"/>
      <c r="HJ958" s="62"/>
      <c r="HK958" s="62"/>
      <c r="HL958" s="62"/>
      <c r="HM958" s="62"/>
      <c r="HN958" s="62"/>
      <c r="HO958" s="62"/>
      <c r="HP958" s="62"/>
      <c r="HQ958" s="62"/>
      <c r="HR958" s="62"/>
    </row>
    <row r="959" spans="45:226">
      <c r="AS959" s="62"/>
      <c r="AT959" s="62"/>
      <c r="AU959" s="62"/>
      <c r="AV959" s="62"/>
      <c r="AW959" s="62"/>
      <c r="AX959" s="62"/>
      <c r="AY959" s="62"/>
      <c r="AZ959" s="62"/>
      <c r="BA959" s="62"/>
      <c r="BB959" s="62"/>
      <c r="BC959" s="62"/>
      <c r="BD959" s="62"/>
      <c r="BE959" s="62"/>
      <c r="BF959" s="62"/>
      <c r="BG959" s="62"/>
      <c r="BH959" s="62"/>
      <c r="BI959" s="62"/>
      <c r="BJ959" s="62"/>
      <c r="BK959" s="62"/>
      <c r="BL959" s="62"/>
      <c r="BM959" s="62"/>
      <c r="BN959" s="62"/>
      <c r="BO959" s="62"/>
      <c r="BP959" s="62"/>
      <c r="BQ959" s="62"/>
      <c r="BR959" s="62"/>
      <c r="BS959" s="62"/>
      <c r="BT959" s="62"/>
      <c r="BU959" s="62"/>
      <c r="BV959" s="62"/>
      <c r="BW959" s="62"/>
      <c r="BX959" s="62"/>
      <c r="BY959" s="62"/>
      <c r="BZ959" s="62"/>
      <c r="CA959" s="62"/>
      <c r="CB959" s="62"/>
      <c r="CC959" s="62"/>
      <c r="CD959" s="62"/>
      <c r="CE959" s="62"/>
      <c r="CF959" s="62"/>
      <c r="CG959" s="62"/>
      <c r="CH959" s="62"/>
      <c r="CI959" s="62"/>
      <c r="CJ959" s="62"/>
      <c r="CK959" s="62"/>
      <c r="CL959" s="62"/>
      <c r="CM959" s="62"/>
      <c r="CN959" s="62"/>
      <c r="CO959" s="62"/>
      <c r="CP959" s="62"/>
      <c r="CQ959" s="62"/>
      <c r="CR959" s="62"/>
      <c r="CS959" s="62"/>
      <c r="CT959" s="62"/>
      <c r="CU959" s="62"/>
      <c r="CV959" s="62"/>
      <c r="CW959" s="62"/>
      <c r="CX959" s="62"/>
      <c r="CY959" s="62"/>
      <c r="CZ959" s="62"/>
      <c r="DA959" s="62"/>
      <c r="DB959" s="62"/>
      <c r="DC959" s="62"/>
      <c r="DD959" s="62"/>
      <c r="DE959" s="62"/>
      <c r="DF959" s="62"/>
      <c r="DG959" s="62"/>
      <c r="DH959" s="62"/>
      <c r="DI959" s="62"/>
      <c r="DJ959" s="62"/>
      <c r="DK959" s="62"/>
      <c r="DL959" s="62"/>
      <c r="DM959" s="62"/>
      <c r="DN959" s="62"/>
      <c r="DO959" s="62"/>
      <c r="DP959" s="62"/>
      <c r="DQ959" s="62"/>
      <c r="DR959" s="62"/>
      <c r="DS959" s="62"/>
      <c r="DT959" s="62"/>
      <c r="DU959" s="62"/>
      <c r="DV959" s="62"/>
      <c r="DW959" s="62"/>
      <c r="DX959" s="62"/>
      <c r="DY959" s="62"/>
      <c r="DZ959" s="62"/>
      <c r="EA959" s="62"/>
      <c r="EB959" s="62"/>
      <c r="EC959" s="62"/>
      <c r="ED959" s="62"/>
      <c r="EE959" s="62"/>
      <c r="EF959" s="62"/>
      <c r="EG959" s="62"/>
      <c r="EH959" s="62"/>
      <c r="EI959" s="62"/>
      <c r="EJ959" s="62"/>
      <c r="EK959" s="62"/>
      <c r="EL959" s="62"/>
      <c r="EM959" s="62">
        <v>0</v>
      </c>
      <c r="EN959" s="62">
        <v>0</v>
      </c>
      <c r="EO959" s="62">
        <v>0</v>
      </c>
      <c r="EP959" s="62"/>
      <c r="EQ959" s="62"/>
      <c r="ER959" s="62"/>
      <c r="ES959" s="62"/>
      <c r="ET959" s="62"/>
      <c r="EU959" s="62"/>
      <c r="EV959" s="62"/>
      <c r="EW959" s="62"/>
      <c r="EX959" s="62"/>
      <c r="EY959" s="62"/>
      <c r="EZ959" s="62"/>
      <c r="FA959" s="62"/>
      <c r="FB959" s="62"/>
      <c r="FC959" s="62"/>
      <c r="FD959" s="62"/>
      <c r="FE959" s="62"/>
      <c r="FF959" s="62"/>
      <c r="FG959" s="62"/>
      <c r="FH959" s="62"/>
      <c r="FI959" s="62"/>
      <c r="FJ959" s="62"/>
      <c r="FK959" s="62"/>
      <c r="FL959" s="76"/>
      <c r="FM959" s="76"/>
      <c r="FN959" s="76"/>
      <c r="FO959" s="76"/>
      <c r="FP959" s="76"/>
      <c r="FQ959" s="76"/>
      <c r="FR959" s="76"/>
      <c r="FS959" s="76"/>
      <c r="FT959" s="76"/>
      <c r="FU959" s="76"/>
      <c r="FV959" s="76"/>
      <c r="FW959" s="76"/>
      <c r="FX959" s="76"/>
      <c r="FY959" s="76"/>
      <c r="FZ959" s="76"/>
      <c r="GA959" s="76"/>
      <c r="GB959" s="76"/>
      <c r="GC959" s="62"/>
      <c r="GD959" s="62"/>
      <c r="GE959" s="62"/>
      <c r="GF959" s="62"/>
      <c r="GG959" s="62"/>
      <c r="GH959" s="62"/>
      <c r="GI959" s="62"/>
      <c r="GJ959" s="62"/>
      <c r="GK959" s="62"/>
      <c r="GL959" s="62"/>
      <c r="GM959" s="62"/>
      <c r="GN959" s="62"/>
      <c r="GO959" s="62"/>
      <c r="GP959" s="62"/>
      <c r="GQ959" s="62"/>
      <c r="GR959" s="62"/>
      <c r="GS959" s="62"/>
      <c r="GT959" s="62"/>
      <c r="GU959" s="62"/>
      <c r="GV959" s="62"/>
      <c r="GW959" s="62"/>
      <c r="GX959" s="62"/>
      <c r="GY959" s="62"/>
      <c r="GZ959" s="62"/>
      <c r="HA959" s="62"/>
      <c r="HB959" s="62"/>
      <c r="HC959" s="62"/>
      <c r="HD959" s="62"/>
      <c r="HE959" s="62"/>
      <c r="HF959" s="62"/>
      <c r="HG959" s="62"/>
      <c r="HH959" s="62"/>
      <c r="HI959" s="62"/>
      <c r="HJ959" s="62"/>
      <c r="HK959" s="62"/>
      <c r="HL959" s="62"/>
      <c r="HM959" s="62"/>
      <c r="HN959" s="62"/>
      <c r="HO959" s="62"/>
      <c r="HP959" s="62"/>
      <c r="HQ959" s="62"/>
      <c r="HR959" s="62"/>
    </row>
    <row r="960" spans="45:226">
      <c r="AS960" s="62"/>
      <c r="AT960" s="62"/>
      <c r="AU960" s="62"/>
      <c r="AV960" s="62"/>
      <c r="AW960" s="62"/>
      <c r="AX960" s="62"/>
      <c r="AY960" s="62"/>
      <c r="AZ960" s="62"/>
      <c r="BA960" s="62"/>
      <c r="BB960" s="62"/>
      <c r="BC960" s="62"/>
      <c r="BD960" s="62"/>
      <c r="BE960" s="62"/>
      <c r="BF960" s="62"/>
      <c r="BG960" s="62"/>
      <c r="BH960" s="62"/>
      <c r="BI960" s="62"/>
      <c r="BJ960" s="62"/>
      <c r="BK960" s="62"/>
      <c r="BL960" s="62"/>
      <c r="BM960" s="62"/>
      <c r="BN960" s="62"/>
      <c r="BO960" s="62"/>
      <c r="BP960" s="62"/>
      <c r="BQ960" s="62"/>
      <c r="BR960" s="62"/>
      <c r="BS960" s="62"/>
      <c r="BT960" s="62"/>
      <c r="BU960" s="62"/>
      <c r="BV960" s="62"/>
      <c r="BW960" s="62"/>
      <c r="BX960" s="62"/>
      <c r="BY960" s="62"/>
      <c r="BZ960" s="62"/>
      <c r="CA960" s="62"/>
      <c r="CB960" s="62"/>
      <c r="CC960" s="62"/>
      <c r="CD960" s="62"/>
      <c r="CE960" s="62"/>
      <c r="CF960" s="62"/>
      <c r="CG960" s="62"/>
      <c r="CH960" s="62"/>
      <c r="CI960" s="62"/>
      <c r="CJ960" s="62"/>
      <c r="CK960" s="62"/>
      <c r="CL960" s="62"/>
      <c r="CM960" s="62"/>
      <c r="CN960" s="62"/>
      <c r="CO960" s="62"/>
      <c r="CP960" s="62"/>
      <c r="CQ960" s="62"/>
      <c r="CR960" s="62"/>
      <c r="CS960" s="62"/>
      <c r="CT960" s="62"/>
      <c r="CU960" s="62"/>
      <c r="CV960" s="62"/>
      <c r="CW960" s="62"/>
      <c r="CX960" s="62"/>
      <c r="CY960" s="62"/>
      <c r="CZ960" s="62"/>
      <c r="DA960" s="62"/>
      <c r="DB960" s="62"/>
      <c r="DC960" s="62"/>
      <c r="DD960" s="62"/>
      <c r="DE960" s="62"/>
      <c r="DF960" s="62"/>
      <c r="DG960" s="62"/>
      <c r="DH960" s="62"/>
      <c r="DI960" s="62"/>
      <c r="DJ960" s="62"/>
      <c r="DK960" s="62"/>
      <c r="DL960" s="62"/>
      <c r="DM960" s="62"/>
      <c r="DN960" s="62"/>
      <c r="DO960" s="62"/>
      <c r="DP960" s="62"/>
      <c r="DQ960" s="62"/>
      <c r="DR960" s="62"/>
      <c r="DS960" s="62"/>
      <c r="DT960" s="62"/>
      <c r="DU960" s="62"/>
      <c r="DV960" s="62"/>
      <c r="DW960" s="62"/>
      <c r="DX960" s="62"/>
      <c r="DY960" s="62"/>
      <c r="DZ960" s="62"/>
      <c r="EA960" s="62"/>
      <c r="EB960" s="62"/>
      <c r="EC960" s="62"/>
      <c r="ED960" s="62"/>
      <c r="EE960" s="62"/>
      <c r="EF960" s="62"/>
      <c r="EG960" s="62"/>
      <c r="EH960" s="62"/>
      <c r="EI960" s="62"/>
      <c r="EJ960" s="62"/>
      <c r="EK960" s="62"/>
      <c r="EL960" s="62"/>
      <c r="EM960" s="62">
        <v>0</v>
      </c>
      <c r="EN960" s="62">
        <v>0</v>
      </c>
      <c r="EO960" s="62">
        <v>0</v>
      </c>
      <c r="EP960" s="62"/>
      <c r="EQ960" s="62"/>
      <c r="ER960" s="62"/>
      <c r="ES960" s="62"/>
      <c r="ET960" s="62"/>
      <c r="EU960" s="62"/>
      <c r="EV960" s="62"/>
      <c r="EW960" s="62"/>
      <c r="EX960" s="62"/>
      <c r="EY960" s="62"/>
      <c r="EZ960" s="62"/>
      <c r="FA960" s="62"/>
      <c r="FB960" s="62"/>
      <c r="FC960" s="62"/>
      <c r="FD960" s="62"/>
      <c r="FE960" s="62"/>
      <c r="FF960" s="62"/>
      <c r="FG960" s="62"/>
      <c r="FH960" s="62"/>
      <c r="FI960" s="62"/>
      <c r="FJ960" s="62"/>
      <c r="FK960" s="62"/>
      <c r="FL960" s="76"/>
      <c r="FM960" s="76"/>
      <c r="FN960" s="76"/>
      <c r="FO960" s="76"/>
      <c r="FP960" s="76"/>
      <c r="FQ960" s="76"/>
      <c r="FR960" s="76"/>
      <c r="FS960" s="76"/>
      <c r="FT960" s="76"/>
      <c r="FU960" s="76"/>
      <c r="FV960" s="76"/>
      <c r="FW960" s="76"/>
      <c r="FX960" s="76"/>
      <c r="FY960" s="76"/>
      <c r="FZ960" s="76"/>
      <c r="GA960" s="76"/>
      <c r="GB960" s="76"/>
      <c r="GC960" s="62"/>
      <c r="GD960" s="62"/>
      <c r="GE960" s="62"/>
      <c r="GF960" s="62"/>
      <c r="GG960" s="62"/>
      <c r="GH960" s="62"/>
      <c r="GI960" s="62"/>
      <c r="GJ960" s="62"/>
      <c r="GK960" s="62"/>
      <c r="GL960" s="62"/>
      <c r="GM960" s="62"/>
      <c r="GN960" s="62"/>
      <c r="GO960" s="62"/>
      <c r="GP960" s="62"/>
      <c r="GQ960" s="62"/>
      <c r="GR960" s="62"/>
      <c r="GS960" s="62"/>
      <c r="GT960" s="62"/>
      <c r="GU960" s="62"/>
      <c r="GV960" s="62"/>
      <c r="GW960" s="62"/>
      <c r="GX960" s="62"/>
      <c r="GY960" s="62"/>
      <c r="GZ960" s="62"/>
      <c r="HA960" s="62"/>
      <c r="HB960" s="62"/>
      <c r="HC960" s="62"/>
      <c r="HD960" s="62"/>
      <c r="HE960" s="62"/>
      <c r="HF960" s="62"/>
      <c r="HG960" s="62"/>
      <c r="HH960" s="62"/>
      <c r="HI960" s="62"/>
      <c r="HJ960" s="62"/>
      <c r="HK960" s="62"/>
      <c r="HL960" s="62"/>
      <c r="HM960" s="62"/>
      <c r="HN960" s="62"/>
      <c r="HO960" s="62"/>
      <c r="HP960" s="62"/>
      <c r="HQ960" s="62"/>
      <c r="HR960" s="62"/>
    </row>
    <row r="961" spans="45:226">
      <c r="AS961" s="62"/>
      <c r="AT961" s="62"/>
      <c r="AU961" s="62"/>
      <c r="AV961" s="62"/>
      <c r="AW961" s="62"/>
      <c r="AX961" s="62"/>
      <c r="AY961" s="62"/>
      <c r="AZ961" s="62"/>
      <c r="BA961" s="62"/>
      <c r="BB961" s="62"/>
      <c r="BC961" s="62"/>
      <c r="BD961" s="62"/>
      <c r="BE961" s="62"/>
      <c r="BF961" s="62"/>
      <c r="BG961" s="62"/>
      <c r="BH961" s="62"/>
      <c r="BI961" s="62"/>
      <c r="BJ961" s="62"/>
      <c r="BK961" s="62"/>
      <c r="BL961" s="62"/>
      <c r="BM961" s="62"/>
      <c r="BN961" s="62"/>
      <c r="BO961" s="62"/>
      <c r="BP961" s="62"/>
      <c r="BQ961" s="62"/>
      <c r="BR961" s="62"/>
      <c r="BS961" s="62"/>
      <c r="BT961" s="62"/>
      <c r="BU961" s="62"/>
      <c r="BV961" s="62"/>
      <c r="BW961" s="62"/>
      <c r="BX961" s="62"/>
      <c r="BY961" s="62"/>
      <c r="BZ961" s="62"/>
      <c r="CA961" s="62"/>
      <c r="CB961" s="62"/>
      <c r="CC961" s="62"/>
      <c r="CD961" s="62"/>
      <c r="CE961" s="62"/>
      <c r="CF961" s="62"/>
      <c r="CG961" s="62"/>
      <c r="CH961" s="62"/>
      <c r="CI961" s="62"/>
      <c r="CJ961" s="62"/>
      <c r="CK961" s="62"/>
      <c r="CL961" s="62"/>
      <c r="CM961" s="62"/>
      <c r="CN961" s="62"/>
      <c r="CO961" s="62"/>
      <c r="CP961" s="62"/>
      <c r="CQ961" s="62"/>
      <c r="CR961" s="62"/>
      <c r="CS961" s="62"/>
      <c r="CT961" s="62"/>
      <c r="CU961" s="62"/>
      <c r="CV961" s="62"/>
      <c r="CW961" s="62"/>
      <c r="CX961" s="62"/>
      <c r="CY961" s="62"/>
      <c r="CZ961" s="62"/>
      <c r="DA961" s="62"/>
      <c r="DB961" s="62"/>
      <c r="DC961" s="62"/>
      <c r="DD961" s="62"/>
      <c r="DE961" s="62"/>
      <c r="DF961" s="62"/>
      <c r="DG961" s="62"/>
      <c r="DH961" s="62"/>
      <c r="DI961" s="62"/>
      <c r="DJ961" s="62"/>
      <c r="DK961" s="62"/>
      <c r="DL961" s="62"/>
      <c r="DM961" s="62"/>
      <c r="DN961" s="62"/>
      <c r="DO961" s="62"/>
      <c r="DP961" s="62"/>
      <c r="DQ961" s="62"/>
      <c r="DR961" s="62"/>
      <c r="DS961" s="62"/>
      <c r="DT961" s="62"/>
      <c r="DU961" s="62"/>
      <c r="DV961" s="62"/>
      <c r="DW961" s="62"/>
      <c r="DX961" s="62"/>
      <c r="DY961" s="62"/>
      <c r="DZ961" s="62"/>
      <c r="EA961" s="62"/>
      <c r="EB961" s="62"/>
      <c r="EC961" s="62"/>
      <c r="ED961" s="62"/>
      <c r="EE961" s="62"/>
      <c r="EF961" s="62"/>
      <c r="EG961" s="62"/>
      <c r="EH961" s="62"/>
      <c r="EI961" s="62"/>
      <c r="EJ961" s="62"/>
      <c r="EK961" s="62"/>
      <c r="EL961" s="62"/>
      <c r="EM961" s="62">
        <v>0</v>
      </c>
      <c r="EN961" s="62">
        <v>0</v>
      </c>
      <c r="EO961" s="62">
        <v>0</v>
      </c>
      <c r="EP961" s="62"/>
      <c r="EQ961" s="62"/>
      <c r="ER961" s="62"/>
      <c r="ES961" s="62"/>
      <c r="ET961" s="62"/>
      <c r="EU961" s="62"/>
      <c r="EV961" s="62"/>
      <c r="EW961" s="62"/>
      <c r="EX961" s="62"/>
      <c r="EY961" s="62"/>
      <c r="EZ961" s="62"/>
      <c r="FA961" s="62"/>
      <c r="FB961" s="62"/>
      <c r="FC961" s="62"/>
      <c r="FD961" s="62"/>
      <c r="FE961" s="62"/>
      <c r="FF961" s="62"/>
      <c r="FG961" s="62"/>
      <c r="FH961" s="62"/>
      <c r="FI961" s="62"/>
      <c r="FJ961" s="62"/>
      <c r="FK961" s="62"/>
      <c r="FL961" s="76"/>
      <c r="FM961" s="76"/>
      <c r="FN961" s="76"/>
      <c r="FO961" s="76"/>
      <c r="FP961" s="76"/>
      <c r="FQ961" s="76"/>
      <c r="FR961" s="76"/>
      <c r="FS961" s="76"/>
      <c r="FT961" s="76"/>
      <c r="FU961" s="76"/>
      <c r="FV961" s="76"/>
      <c r="FW961" s="76"/>
      <c r="FX961" s="76"/>
      <c r="FY961" s="76"/>
      <c r="FZ961" s="76"/>
      <c r="GA961" s="76"/>
      <c r="GB961" s="76"/>
      <c r="GC961" s="62"/>
      <c r="GD961" s="62"/>
      <c r="GE961" s="62"/>
      <c r="GF961" s="62"/>
      <c r="GG961" s="62"/>
      <c r="GH961" s="62"/>
      <c r="GI961" s="62"/>
      <c r="GJ961" s="62"/>
      <c r="GK961" s="62"/>
      <c r="GL961" s="62"/>
      <c r="GM961" s="62"/>
      <c r="GN961" s="62"/>
      <c r="GO961" s="62"/>
      <c r="GP961" s="62"/>
      <c r="GQ961" s="62"/>
      <c r="GR961" s="62"/>
      <c r="GS961" s="62"/>
      <c r="GT961" s="62"/>
      <c r="GU961" s="62"/>
      <c r="GV961" s="62"/>
      <c r="GW961" s="62"/>
      <c r="GX961" s="62"/>
      <c r="GY961" s="62"/>
      <c r="GZ961" s="62"/>
      <c r="HA961" s="62"/>
      <c r="HB961" s="62"/>
      <c r="HC961" s="62"/>
      <c r="HD961" s="62"/>
      <c r="HE961" s="62"/>
      <c r="HF961" s="62"/>
      <c r="HG961" s="62"/>
      <c r="HH961" s="62"/>
      <c r="HI961" s="62"/>
      <c r="HJ961" s="62"/>
      <c r="HK961" s="62"/>
      <c r="HL961" s="62"/>
      <c r="HM961" s="62"/>
      <c r="HN961" s="62"/>
      <c r="HO961" s="62"/>
      <c r="HP961" s="62"/>
      <c r="HQ961" s="62"/>
      <c r="HR961" s="62"/>
    </row>
    <row r="962" spans="45:226">
      <c r="AS962" s="62"/>
      <c r="AT962" s="62"/>
      <c r="AU962" s="62"/>
      <c r="AV962" s="62"/>
      <c r="AW962" s="62"/>
      <c r="AX962" s="62"/>
      <c r="AY962" s="62"/>
      <c r="AZ962" s="62"/>
      <c r="BA962" s="62"/>
      <c r="BB962" s="62"/>
      <c r="BC962" s="62"/>
      <c r="BD962" s="62"/>
      <c r="BE962" s="62"/>
      <c r="BF962" s="62"/>
      <c r="BG962" s="62"/>
      <c r="BH962" s="62"/>
      <c r="BI962" s="62"/>
      <c r="BJ962" s="62"/>
      <c r="BK962" s="62"/>
      <c r="BL962" s="62"/>
      <c r="BM962" s="62"/>
      <c r="BN962" s="62"/>
      <c r="BO962" s="62"/>
      <c r="BP962" s="62"/>
      <c r="BQ962" s="62"/>
      <c r="BR962" s="62"/>
      <c r="BS962" s="62"/>
      <c r="BT962" s="62"/>
      <c r="BU962" s="62"/>
      <c r="BV962" s="62"/>
      <c r="BW962" s="62"/>
      <c r="BX962" s="62"/>
      <c r="BY962" s="62"/>
      <c r="BZ962" s="62"/>
      <c r="CA962" s="62"/>
      <c r="CB962" s="62"/>
      <c r="CC962" s="62"/>
      <c r="CD962" s="62"/>
      <c r="CE962" s="62"/>
      <c r="CF962" s="62"/>
      <c r="CG962" s="62"/>
      <c r="CH962" s="62"/>
      <c r="CI962" s="62"/>
      <c r="CJ962" s="62"/>
      <c r="CK962" s="62"/>
      <c r="CL962" s="62"/>
      <c r="CM962" s="62"/>
      <c r="CN962" s="62"/>
      <c r="CO962" s="62"/>
      <c r="CP962" s="62"/>
      <c r="CQ962" s="62"/>
      <c r="CR962" s="62"/>
      <c r="CS962" s="62"/>
      <c r="CT962" s="62"/>
      <c r="CU962" s="62"/>
      <c r="CV962" s="62"/>
      <c r="CW962" s="62"/>
      <c r="CX962" s="62"/>
      <c r="CY962" s="62"/>
      <c r="CZ962" s="62"/>
      <c r="DA962" s="62"/>
      <c r="DB962" s="62"/>
      <c r="DC962" s="62"/>
      <c r="DD962" s="62"/>
      <c r="DE962" s="62"/>
      <c r="DF962" s="62"/>
      <c r="DG962" s="62"/>
      <c r="DH962" s="62"/>
      <c r="DI962" s="62"/>
      <c r="DJ962" s="62"/>
      <c r="DK962" s="62"/>
      <c r="DL962" s="62"/>
      <c r="DM962" s="62"/>
      <c r="DN962" s="62"/>
      <c r="DO962" s="62"/>
      <c r="DP962" s="62"/>
      <c r="DQ962" s="62"/>
      <c r="DR962" s="62"/>
      <c r="DS962" s="62"/>
      <c r="DT962" s="62"/>
      <c r="DU962" s="62"/>
      <c r="DV962" s="62"/>
      <c r="DW962" s="62"/>
      <c r="DX962" s="62"/>
      <c r="DY962" s="62"/>
      <c r="DZ962" s="62"/>
      <c r="EA962" s="62"/>
      <c r="EB962" s="62"/>
      <c r="EC962" s="62"/>
      <c r="ED962" s="62"/>
      <c r="EE962" s="62"/>
      <c r="EF962" s="62"/>
      <c r="EG962" s="62"/>
      <c r="EH962" s="62"/>
      <c r="EI962" s="62"/>
      <c r="EJ962" s="62"/>
      <c r="EK962" s="62"/>
      <c r="EL962" s="62"/>
      <c r="EM962" s="62">
        <v>0</v>
      </c>
      <c r="EN962" s="62">
        <v>0</v>
      </c>
      <c r="EO962" s="62">
        <v>0</v>
      </c>
      <c r="EP962" s="62"/>
      <c r="EQ962" s="62"/>
      <c r="ER962" s="62"/>
      <c r="ES962" s="62"/>
      <c r="ET962" s="62"/>
      <c r="EU962" s="62"/>
      <c r="EV962" s="62"/>
      <c r="EW962" s="62"/>
      <c r="EX962" s="62"/>
      <c r="EY962" s="62"/>
      <c r="EZ962" s="62"/>
      <c r="FA962" s="62"/>
      <c r="FB962" s="62"/>
      <c r="FC962" s="62"/>
      <c r="FD962" s="62"/>
      <c r="FE962" s="62"/>
      <c r="FF962" s="62"/>
      <c r="FG962" s="62"/>
      <c r="FH962" s="62"/>
      <c r="FI962" s="62"/>
      <c r="FJ962" s="62"/>
      <c r="FK962" s="62"/>
      <c r="FL962" s="76"/>
      <c r="FM962" s="76"/>
      <c r="FN962" s="76"/>
      <c r="FO962" s="76"/>
      <c r="FP962" s="76"/>
      <c r="FQ962" s="76"/>
      <c r="FR962" s="76"/>
      <c r="FS962" s="76"/>
      <c r="FT962" s="76"/>
      <c r="FU962" s="76"/>
      <c r="FV962" s="76"/>
      <c r="FW962" s="76"/>
      <c r="FX962" s="76"/>
      <c r="FY962" s="76"/>
      <c r="FZ962" s="76"/>
      <c r="GA962" s="76"/>
      <c r="GB962" s="76"/>
      <c r="GC962" s="62"/>
      <c r="GD962" s="62"/>
      <c r="GE962" s="62"/>
      <c r="GF962" s="62"/>
      <c r="GG962" s="62"/>
      <c r="GH962" s="62"/>
      <c r="GI962" s="62"/>
      <c r="GJ962" s="62"/>
      <c r="GK962" s="62"/>
      <c r="GL962" s="62"/>
      <c r="GM962" s="62"/>
      <c r="GN962" s="62"/>
      <c r="GO962" s="62"/>
      <c r="GP962" s="62"/>
      <c r="GQ962" s="62"/>
      <c r="GR962" s="62"/>
      <c r="GS962" s="62"/>
      <c r="GT962" s="62"/>
      <c r="GU962" s="62"/>
      <c r="GV962" s="62"/>
      <c r="GW962" s="62"/>
      <c r="GX962" s="62"/>
      <c r="GY962" s="62"/>
      <c r="GZ962" s="62"/>
      <c r="HA962" s="62"/>
      <c r="HB962" s="62"/>
      <c r="HC962" s="62"/>
      <c r="HD962" s="62"/>
      <c r="HE962" s="62"/>
      <c r="HF962" s="62"/>
      <c r="HG962" s="62"/>
      <c r="HH962" s="62"/>
      <c r="HI962" s="62"/>
      <c r="HJ962" s="62"/>
      <c r="HK962" s="62"/>
      <c r="HL962" s="62"/>
      <c r="HM962" s="62"/>
      <c r="HN962" s="62"/>
      <c r="HO962" s="62"/>
      <c r="HP962" s="62"/>
      <c r="HQ962" s="62"/>
      <c r="HR962" s="62"/>
    </row>
    <row r="963" spans="45:226">
      <c r="AS963" s="62"/>
      <c r="AT963" s="62"/>
      <c r="AU963" s="62"/>
      <c r="AV963" s="62"/>
      <c r="AW963" s="62"/>
      <c r="AX963" s="62"/>
      <c r="AY963" s="62"/>
      <c r="AZ963" s="62"/>
      <c r="BA963" s="62"/>
      <c r="BB963" s="62"/>
      <c r="BC963" s="62"/>
      <c r="BD963" s="62"/>
      <c r="BE963" s="62"/>
      <c r="BF963" s="62"/>
      <c r="BG963" s="62"/>
      <c r="BH963" s="62"/>
      <c r="BI963" s="62"/>
      <c r="BJ963" s="62"/>
      <c r="BK963" s="62"/>
      <c r="BL963" s="62"/>
      <c r="BM963" s="62"/>
      <c r="BN963" s="62"/>
      <c r="BO963" s="62"/>
      <c r="BP963" s="62"/>
      <c r="BQ963" s="62"/>
      <c r="BR963" s="62"/>
      <c r="BS963" s="62"/>
      <c r="BT963" s="62"/>
      <c r="BU963" s="62"/>
      <c r="BV963" s="62"/>
      <c r="BW963" s="62"/>
      <c r="BX963" s="62"/>
      <c r="BY963" s="62"/>
      <c r="BZ963" s="62"/>
      <c r="CA963" s="62"/>
      <c r="CB963" s="62"/>
      <c r="CC963" s="62"/>
      <c r="CD963" s="62"/>
      <c r="CE963" s="62"/>
      <c r="CF963" s="62"/>
      <c r="CG963" s="62"/>
      <c r="CH963" s="62"/>
      <c r="CI963" s="62"/>
      <c r="CJ963" s="62"/>
      <c r="CK963" s="62"/>
      <c r="CL963" s="62"/>
      <c r="CM963" s="62"/>
      <c r="CN963" s="62"/>
      <c r="CO963" s="62"/>
      <c r="CP963" s="62"/>
      <c r="CQ963" s="62"/>
      <c r="CR963" s="62"/>
      <c r="CS963" s="62"/>
      <c r="CT963" s="62"/>
      <c r="CU963" s="62"/>
      <c r="CV963" s="62"/>
      <c r="CW963" s="62"/>
      <c r="CX963" s="62"/>
      <c r="CY963" s="62"/>
      <c r="CZ963" s="62"/>
      <c r="DA963" s="62"/>
      <c r="DB963" s="62"/>
      <c r="DC963" s="62"/>
      <c r="DD963" s="62"/>
      <c r="DE963" s="62"/>
      <c r="DF963" s="62"/>
      <c r="DG963" s="62"/>
      <c r="DH963" s="62"/>
      <c r="DI963" s="62"/>
      <c r="DJ963" s="62"/>
      <c r="DK963" s="62"/>
      <c r="DL963" s="62"/>
      <c r="DM963" s="62"/>
      <c r="DN963" s="62"/>
      <c r="DO963" s="62"/>
      <c r="DP963" s="62"/>
      <c r="DQ963" s="62"/>
      <c r="DR963" s="62"/>
      <c r="DS963" s="62"/>
      <c r="DT963" s="62"/>
      <c r="DU963" s="62"/>
      <c r="DV963" s="62"/>
      <c r="DW963" s="62"/>
      <c r="DX963" s="62"/>
      <c r="DY963" s="62"/>
      <c r="DZ963" s="62"/>
      <c r="EA963" s="62"/>
      <c r="EB963" s="62"/>
      <c r="EC963" s="62"/>
      <c r="ED963" s="62"/>
      <c r="EE963" s="62"/>
      <c r="EF963" s="62"/>
      <c r="EG963" s="62"/>
      <c r="EH963" s="62"/>
      <c r="EI963" s="62"/>
      <c r="EJ963" s="62"/>
      <c r="EK963" s="62"/>
      <c r="EL963" s="62"/>
      <c r="EM963" s="62">
        <v>0</v>
      </c>
      <c r="EN963" s="62">
        <v>0</v>
      </c>
      <c r="EO963" s="62">
        <v>0</v>
      </c>
      <c r="EP963" s="62"/>
      <c r="EQ963" s="62"/>
      <c r="ER963" s="62"/>
      <c r="ES963" s="62"/>
      <c r="ET963" s="62"/>
      <c r="EU963" s="62"/>
      <c r="EV963" s="62"/>
      <c r="EW963" s="62"/>
      <c r="EX963" s="62"/>
      <c r="EY963" s="62"/>
      <c r="EZ963" s="62"/>
      <c r="FA963" s="62"/>
      <c r="FB963" s="62"/>
      <c r="FC963" s="62"/>
      <c r="FD963" s="62"/>
      <c r="FE963" s="62"/>
      <c r="FF963" s="62"/>
      <c r="FG963" s="62"/>
      <c r="FH963" s="62"/>
      <c r="FI963" s="62"/>
      <c r="FJ963" s="62"/>
      <c r="FK963" s="62"/>
      <c r="FL963" s="76"/>
      <c r="FM963" s="76"/>
      <c r="FN963" s="76"/>
      <c r="FO963" s="76"/>
      <c r="FP963" s="76"/>
      <c r="FQ963" s="76"/>
      <c r="FR963" s="76"/>
      <c r="FS963" s="76"/>
      <c r="FT963" s="76"/>
      <c r="FU963" s="76"/>
      <c r="FV963" s="76"/>
      <c r="FW963" s="76"/>
      <c r="FX963" s="76"/>
      <c r="FY963" s="76"/>
      <c r="FZ963" s="76"/>
      <c r="GA963" s="76"/>
      <c r="GB963" s="76"/>
      <c r="GC963" s="62"/>
      <c r="GD963" s="62"/>
      <c r="GE963" s="62"/>
      <c r="GF963" s="62"/>
      <c r="GG963" s="62"/>
      <c r="GH963" s="62"/>
      <c r="GI963" s="62"/>
      <c r="GJ963" s="62"/>
      <c r="GK963" s="62"/>
      <c r="GL963" s="62"/>
      <c r="GM963" s="62"/>
      <c r="GN963" s="62"/>
      <c r="GO963" s="62"/>
      <c r="GP963" s="62"/>
      <c r="GQ963" s="62"/>
      <c r="GR963" s="62"/>
      <c r="GS963" s="62"/>
      <c r="GT963" s="62"/>
      <c r="GU963" s="62"/>
      <c r="GV963" s="62"/>
      <c r="GW963" s="62"/>
      <c r="GX963" s="62"/>
      <c r="GY963" s="62"/>
      <c r="GZ963" s="62"/>
      <c r="HA963" s="62"/>
      <c r="HB963" s="62"/>
      <c r="HC963" s="62"/>
      <c r="HD963" s="62"/>
      <c r="HE963" s="62"/>
      <c r="HF963" s="62"/>
      <c r="HG963" s="62"/>
      <c r="HH963" s="62"/>
      <c r="HI963" s="62"/>
      <c r="HJ963" s="62"/>
      <c r="HK963" s="62"/>
      <c r="HL963" s="62"/>
      <c r="HM963" s="62"/>
      <c r="HN963" s="62"/>
      <c r="HO963" s="62"/>
      <c r="HP963" s="62"/>
      <c r="HQ963" s="62"/>
      <c r="HR963" s="62"/>
    </row>
    <row r="964" spans="45:226">
      <c r="AS964" s="62"/>
      <c r="AT964" s="62"/>
      <c r="AU964" s="62"/>
      <c r="AV964" s="62"/>
      <c r="AW964" s="62"/>
      <c r="AX964" s="62"/>
      <c r="AY964" s="62"/>
      <c r="AZ964" s="62"/>
      <c r="BA964" s="62"/>
      <c r="BB964" s="62"/>
      <c r="BC964" s="62"/>
      <c r="BD964" s="62"/>
      <c r="BE964" s="62"/>
      <c r="BF964" s="62"/>
      <c r="BG964" s="62"/>
      <c r="BH964" s="62"/>
      <c r="BI964" s="62"/>
      <c r="BJ964" s="62"/>
      <c r="BK964" s="62"/>
      <c r="BL964" s="62"/>
      <c r="BM964" s="62"/>
      <c r="BN964" s="62"/>
      <c r="BO964" s="62"/>
      <c r="BP964" s="62"/>
      <c r="BQ964" s="62"/>
      <c r="BR964" s="62"/>
      <c r="BS964" s="62"/>
      <c r="BT964" s="62"/>
      <c r="BU964" s="62"/>
      <c r="BV964" s="62"/>
      <c r="BW964" s="62"/>
      <c r="BX964" s="62"/>
      <c r="BY964" s="62"/>
      <c r="BZ964" s="62"/>
      <c r="CA964" s="62"/>
      <c r="CB964" s="62"/>
      <c r="CC964" s="62"/>
      <c r="CD964" s="62"/>
      <c r="CE964" s="62"/>
      <c r="CF964" s="62"/>
      <c r="CG964" s="62"/>
      <c r="CH964" s="62"/>
      <c r="CI964" s="62"/>
      <c r="CJ964" s="62"/>
      <c r="CK964" s="62"/>
      <c r="CL964" s="62"/>
      <c r="CM964" s="62"/>
      <c r="CN964" s="62"/>
      <c r="CO964" s="62"/>
      <c r="CP964" s="62"/>
      <c r="CQ964" s="62"/>
      <c r="CR964" s="62"/>
      <c r="CS964" s="62"/>
      <c r="CT964" s="62"/>
      <c r="CU964" s="62"/>
      <c r="CV964" s="62"/>
      <c r="CW964" s="62"/>
      <c r="CX964" s="62"/>
      <c r="CY964" s="62"/>
      <c r="CZ964" s="62"/>
      <c r="DA964" s="62"/>
      <c r="DB964" s="62"/>
      <c r="DC964" s="62"/>
      <c r="DD964" s="62"/>
      <c r="DE964" s="62"/>
      <c r="DF964" s="62"/>
      <c r="DG964" s="62"/>
      <c r="DH964" s="62"/>
      <c r="DI964" s="62"/>
      <c r="DJ964" s="62"/>
      <c r="DK964" s="62"/>
      <c r="DL964" s="62"/>
      <c r="DM964" s="62"/>
      <c r="DN964" s="62"/>
      <c r="DO964" s="62"/>
      <c r="DP964" s="62"/>
      <c r="DQ964" s="62"/>
      <c r="DR964" s="62"/>
      <c r="DS964" s="62"/>
      <c r="DT964" s="62"/>
      <c r="DU964" s="62"/>
      <c r="DV964" s="62"/>
      <c r="DW964" s="62"/>
      <c r="DX964" s="62"/>
      <c r="DY964" s="62"/>
      <c r="DZ964" s="62"/>
      <c r="EA964" s="62"/>
      <c r="EB964" s="62"/>
      <c r="EC964" s="62"/>
      <c r="ED964" s="62"/>
      <c r="EE964" s="62"/>
      <c r="EF964" s="62"/>
      <c r="EG964" s="62"/>
      <c r="EH964" s="62"/>
      <c r="EI964" s="62"/>
      <c r="EJ964" s="62"/>
      <c r="EK964" s="62"/>
      <c r="EL964" s="62"/>
      <c r="EM964" s="62">
        <v>0</v>
      </c>
      <c r="EN964" s="62">
        <v>0</v>
      </c>
      <c r="EO964" s="62">
        <v>0</v>
      </c>
      <c r="EP964" s="62"/>
      <c r="EQ964" s="62"/>
      <c r="ER964" s="62"/>
      <c r="ES964" s="62"/>
      <c r="ET964" s="62"/>
      <c r="EU964" s="62"/>
      <c r="EV964" s="62"/>
      <c r="EW964" s="62"/>
      <c r="EX964" s="62"/>
      <c r="EY964" s="62"/>
      <c r="EZ964" s="62"/>
      <c r="FA964" s="62"/>
      <c r="FB964" s="62"/>
      <c r="FC964" s="62"/>
      <c r="FD964" s="62"/>
      <c r="FE964" s="62"/>
      <c r="FF964" s="62"/>
      <c r="FG964" s="62"/>
      <c r="FH964" s="62"/>
      <c r="FI964" s="62"/>
      <c r="FJ964" s="62"/>
      <c r="FK964" s="62"/>
      <c r="FL964" s="76"/>
      <c r="FM964" s="76"/>
      <c r="FN964" s="76"/>
      <c r="FO964" s="76"/>
      <c r="FP964" s="76"/>
      <c r="FQ964" s="76"/>
      <c r="FR964" s="76"/>
      <c r="FS964" s="76"/>
      <c r="FT964" s="76"/>
      <c r="FU964" s="76"/>
      <c r="FV964" s="76"/>
      <c r="FW964" s="76"/>
      <c r="FX964" s="76"/>
      <c r="FY964" s="76"/>
      <c r="FZ964" s="76"/>
      <c r="GA964" s="76"/>
      <c r="GB964" s="76"/>
      <c r="GC964" s="62"/>
      <c r="GD964" s="62"/>
      <c r="GE964" s="62"/>
      <c r="GF964" s="62"/>
      <c r="GG964" s="62"/>
      <c r="GH964" s="62"/>
      <c r="GI964" s="62"/>
      <c r="GJ964" s="62"/>
      <c r="GK964" s="62"/>
      <c r="GL964" s="62"/>
      <c r="GM964" s="62"/>
      <c r="GN964" s="62"/>
      <c r="GO964" s="62"/>
      <c r="GP964" s="62"/>
      <c r="GQ964" s="62"/>
      <c r="GR964" s="62"/>
      <c r="GS964" s="62"/>
      <c r="GT964" s="62"/>
      <c r="GU964" s="62"/>
      <c r="GV964" s="62"/>
      <c r="GW964" s="62"/>
      <c r="GX964" s="62"/>
      <c r="GY964" s="62"/>
      <c r="GZ964" s="62"/>
      <c r="HA964" s="62"/>
      <c r="HB964" s="62"/>
      <c r="HC964" s="62"/>
      <c r="HD964" s="62"/>
      <c r="HE964" s="62"/>
      <c r="HF964" s="62"/>
      <c r="HG964" s="62"/>
      <c r="HH964" s="62"/>
      <c r="HI964" s="62"/>
      <c r="HJ964" s="62"/>
      <c r="HK964" s="62"/>
      <c r="HL964" s="62"/>
      <c r="HM964" s="62"/>
      <c r="HN964" s="62"/>
      <c r="HO964" s="62"/>
      <c r="HP964" s="62"/>
      <c r="HQ964" s="62"/>
      <c r="HR964" s="62"/>
    </row>
    <row r="965" spans="45:226">
      <c r="AS965" s="62"/>
      <c r="AT965" s="62"/>
      <c r="AU965" s="62"/>
      <c r="AV965" s="62"/>
      <c r="AW965" s="62"/>
      <c r="AX965" s="62"/>
      <c r="AY965" s="62"/>
      <c r="AZ965" s="62"/>
      <c r="BA965" s="62"/>
      <c r="BB965" s="62"/>
      <c r="BC965" s="62"/>
      <c r="BD965" s="62"/>
      <c r="BE965" s="62"/>
      <c r="BF965" s="62"/>
      <c r="BG965" s="62"/>
      <c r="BH965" s="62"/>
      <c r="BI965" s="62"/>
      <c r="BJ965" s="62"/>
      <c r="BK965" s="62"/>
      <c r="BL965" s="62"/>
      <c r="BM965" s="62"/>
      <c r="BN965" s="62"/>
      <c r="BO965" s="62"/>
      <c r="BP965" s="62"/>
      <c r="BQ965" s="62"/>
      <c r="BR965" s="62"/>
      <c r="BS965" s="62"/>
      <c r="BT965" s="62"/>
      <c r="BU965" s="62"/>
      <c r="BV965" s="62"/>
      <c r="BW965" s="62"/>
      <c r="BX965" s="62"/>
      <c r="BY965" s="62"/>
      <c r="BZ965" s="62"/>
      <c r="CA965" s="62"/>
      <c r="CB965" s="62"/>
      <c r="CC965" s="62"/>
      <c r="CD965" s="62"/>
      <c r="CE965" s="62"/>
      <c r="CF965" s="62"/>
      <c r="CG965" s="62"/>
      <c r="CH965" s="62"/>
      <c r="CI965" s="62"/>
      <c r="CJ965" s="62"/>
      <c r="CK965" s="62"/>
      <c r="CL965" s="62"/>
      <c r="CM965" s="62"/>
      <c r="CN965" s="62"/>
      <c r="CO965" s="62"/>
      <c r="CP965" s="62"/>
      <c r="CQ965" s="62"/>
      <c r="CR965" s="62"/>
      <c r="CS965" s="62"/>
      <c r="CT965" s="62"/>
      <c r="CU965" s="62"/>
      <c r="CV965" s="62"/>
      <c r="CW965" s="62"/>
      <c r="CX965" s="62"/>
      <c r="CY965" s="62"/>
      <c r="CZ965" s="62"/>
      <c r="DA965" s="62"/>
      <c r="DB965" s="62"/>
      <c r="DC965" s="62"/>
      <c r="DD965" s="62"/>
      <c r="DE965" s="62"/>
      <c r="DF965" s="62"/>
      <c r="DG965" s="62"/>
      <c r="DH965" s="62"/>
      <c r="DI965" s="62"/>
      <c r="DJ965" s="62"/>
      <c r="DK965" s="62"/>
      <c r="DL965" s="62"/>
      <c r="DM965" s="62"/>
      <c r="DN965" s="62"/>
      <c r="DO965" s="62"/>
      <c r="DP965" s="62"/>
      <c r="DQ965" s="62"/>
      <c r="DR965" s="62"/>
      <c r="DS965" s="62"/>
      <c r="DT965" s="62"/>
      <c r="DU965" s="62"/>
      <c r="DV965" s="62"/>
      <c r="DW965" s="62"/>
      <c r="DX965" s="62"/>
      <c r="DY965" s="62"/>
      <c r="DZ965" s="62"/>
      <c r="EA965" s="62"/>
      <c r="EB965" s="62"/>
      <c r="EC965" s="62"/>
      <c r="ED965" s="62"/>
      <c r="EE965" s="62"/>
      <c r="EF965" s="62"/>
      <c r="EG965" s="62"/>
      <c r="EH965" s="62"/>
      <c r="EI965" s="62"/>
      <c r="EJ965" s="62"/>
      <c r="EK965" s="62"/>
      <c r="EL965" s="62"/>
      <c r="EM965" s="62">
        <v>0</v>
      </c>
      <c r="EN965" s="62">
        <v>0</v>
      </c>
      <c r="EO965" s="62">
        <v>0</v>
      </c>
      <c r="EP965" s="62"/>
      <c r="EQ965" s="62"/>
      <c r="ER965" s="62"/>
      <c r="ES965" s="62"/>
      <c r="ET965" s="62"/>
      <c r="EU965" s="62"/>
      <c r="EV965" s="62"/>
      <c r="EW965" s="62"/>
      <c r="EX965" s="62"/>
      <c r="EY965" s="62"/>
      <c r="EZ965" s="62"/>
      <c r="FA965" s="62"/>
      <c r="FB965" s="62"/>
      <c r="FC965" s="62"/>
      <c r="FD965" s="62"/>
      <c r="FE965" s="62"/>
      <c r="FF965" s="62"/>
      <c r="FG965" s="62"/>
      <c r="FH965" s="62"/>
      <c r="FI965" s="62"/>
      <c r="FJ965" s="62"/>
      <c r="FK965" s="62"/>
      <c r="FL965" s="76"/>
      <c r="FM965" s="76"/>
      <c r="FN965" s="76"/>
      <c r="FO965" s="76"/>
      <c r="FP965" s="76"/>
      <c r="FQ965" s="76"/>
      <c r="FR965" s="76"/>
      <c r="FS965" s="76"/>
      <c r="FT965" s="76"/>
      <c r="FU965" s="76"/>
      <c r="FV965" s="76"/>
      <c r="FW965" s="76"/>
      <c r="FX965" s="76"/>
      <c r="FY965" s="76"/>
      <c r="FZ965" s="76"/>
      <c r="GA965" s="76"/>
      <c r="GB965" s="76"/>
      <c r="GC965" s="62"/>
      <c r="GD965" s="62"/>
      <c r="GE965" s="62"/>
      <c r="GF965" s="62"/>
      <c r="GG965" s="62"/>
      <c r="GH965" s="62"/>
      <c r="GI965" s="62"/>
      <c r="GJ965" s="62"/>
      <c r="GK965" s="62"/>
      <c r="GL965" s="62"/>
      <c r="GM965" s="62"/>
      <c r="GN965" s="62"/>
      <c r="GO965" s="62"/>
      <c r="GP965" s="62"/>
      <c r="GQ965" s="62"/>
      <c r="GR965" s="62"/>
      <c r="GS965" s="62"/>
      <c r="GT965" s="62"/>
      <c r="GU965" s="62"/>
      <c r="GV965" s="62"/>
      <c r="GW965" s="62"/>
      <c r="GX965" s="62"/>
      <c r="GY965" s="62"/>
      <c r="GZ965" s="62"/>
      <c r="HA965" s="62"/>
      <c r="HB965" s="62"/>
      <c r="HC965" s="62"/>
      <c r="HD965" s="62"/>
      <c r="HE965" s="62"/>
      <c r="HF965" s="62"/>
      <c r="HG965" s="62"/>
      <c r="HH965" s="62"/>
      <c r="HI965" s="62"/>
      <c r="HJ965" s="62"/>
      <c r="HK965" s="62"/>
      <c r="HL965" s="62"/>
      <c r="HM965" s="62"/>
      <c r="HN965" s="62"/>
      <c r="HO965" s="62"/>
      <c r="HP965" s="62"/>
      <c r="HQ965" s="62"/>
      <c r="HR965" s="62"/>
    </row>
    <row r="966" spans="45:226">
      <c r="AS966" s="62"/>
      <c r="AT966" s="62"/>
      <c r="AU966" s="62"/>
      <c r="AV966" s="62"/>
      <c r="AW966" s="62"/>
      <c r="AX966" s="62"/>
      <c r="AY966" s="62"/>
      <c r="AZ966" s="62"/>
      <c r="BA966" s="62"/>
      <c r="BB966" s="62"/>
      <c r="BC966" s="62"/>
      <c r="BD966" s="62"/>
      <c r="BE966" s="62"/>
      <c r="BF966" s="62"/>
      <c r="BG966" s="62"/>
      <c r="BH966" s="62"/>
      <c r="BI966" s="62"/>
      <c r="BJ966" s="62"/>
      <c r="BK966" s="62"/>
      <c r="BL966" s="62"/>
      <c r="BM966" s="62"/>
      <c r="BN966" s="62"/>
      <c r="BO966" s="62"/>
      <c r="BP966" s="62"/>
      <c r="BQ966" s="62"/>
      <c r="BR966" s="62"/>
      <c r="BS966" s="62"/>
      <c r="BT966" s="62"/>
      <c r="BU966" s="62"/>
      <c r="BV966" s="62"/>
      <c r="BW966" s="62"/>
      <c r="BX966" s="62"/>
      <c r="BY966" s="62"/>
      <c r="BZ966" s="62"/>
      <c r="CA966" s="62"/>
      <c r="CB966" s="62"/>
      <c r="CC966" s="62"/>
      <c r="CD966" s="62"/>
      <c r="CE966" s="62"/>
      <c r="CF966" s="62"/>
      <c r="CG966" s="62"/>
      <c r="CH966" s="62"/>
      <c r="CI966" s="62"/>
      <c r="CJ966" s="62"/>
      <c r="CK966" s="62"/>
      <c r="CL966" s="62"/>
      <c r="CM966" s="62"/>
      <c r="CN966" s="62"/>
      <c r="CO966" s="62"/>
      <c r="CP966" s="62"/>
      <c r="CQ966" s="62"/>
      <c r="CR966" s="62"/>
      <c r="CS966" s="62"/>
      <c r="CT966" s="62"/>
      <c r="CU966" s="62"/>
      <c r="CV966" s="62"/>
      <c r="CW966" s="62"/>
      <c r="CX966" s="62"/>
      <c r="CY966" s="62"/>
      <c r="CZ966" s="62"/>
      <c r="DA966" s="62"/>
      <c r="DB966" s="62"/>
      <c r="DC966" s="62"/>
      <c r="DD966" s="62"/>
      <c r="DE966" s="62"/>
      <c r="DF966" s="62"/>
      <c r="DG966" s="62"/>
      <c r="DH966" s="62"/>
      <c r="DI966" s="62"/>
      <c r="DJ966" s="62"/>
      <c r="DK966" s="62"/>
      <c r="DL966" s="62"/>
      <c r="DM966" s="62"/>
      <c r="DN966" s="62"/>
      <c r="DO966" s="62"/>
      <c r="DP966" s="62"/>
      <c r="DQ966" s="62"/>
      <c r="DR966" s="62"/>
      <c r="DS966" s="62"/>
      <c r="DT966" s="62"/>
      <c r="DU966" s="62"/>
      <c r="DV966" s="62"/>
      <c r="DW966" s="62"/>
      <c r="DX966" s="62"/>
      <c r="DY966" s="62"/>
      <c r="DZ966" s="62"/>
      <c r="EA966" s="62"/>
      <c r="EB966" s="62"/>
      <c r="EC966" s="62"/>
      <c r="ED966" s="62"/>
      <c r="EE966" s="62"/>
      <c r="EF966" s="62"/>
      <c r="EG966" s="62"/>
      <c r="EH966" s="62"/>
      <c r="EI966" s="62"/>
      <c r="EJ966" s="62"/>
      <c r="EK966" s="62"/>
      <c r="EL966" s="62"/>
      <c r="EM966" s="62">
        <v>0</v>
      </c>
      <c r="EN966" s="62">
        <v>0</v>
      </c>
      <c r="EO966" s="62">
        <v>0</v>
      </c>
      <c r="EP966" s="62"/>
      <c r="EQ966" s="62"/>
      <c r="ER966" s="62"/>
      <c r="ES966" s="62"/>
      <c r="ET966" s="62"/>
      <c r="EU966" s="62"/>
      <c r="EV966" s="62"/>
      <c r="EW966" s="62"/>
      <c r="EX966" s="62"/>
      <c r="EY966" s="62"/>
      <c r="EZ966" s="62"/>
      <c r="FA966" s="62"/>
      <c r="FB966" s="62"/>
      <c r="FC966" s="62"/>
      <c r="FD966" s="62"/>
      <c r="FE966" s="62"/>
      <c r="FF966" s="62"/>
      <c r="FG966" s="62"/>
      <c r="FH966" s="62"/>
      <c r="FI966" s="62"/>
      <c r="FJ966" s="62"/>
      <c r="FK966" s="62"/>
      <c r="FL966" s="76"/>
      <c r="FM966" s="76"/>
      <c r="FN966" s="76"/>
      <c r="FO966" s="76"/>
      <c r="FP966" s="76"/>
      <c r="FQ966" s="76"/>
      <c r="FR966" s="76"/>
      <c r="FS966" s="76"/>
      <c r="FT966" s="76"/>
      <c r="FU966" s="76"/>
      <c r="FV966" s="76"/>
      <c r="FW966" s="76"/>
      <c r="FX966" s="76"/>
      <c r="FY966" s="76"/>
      <c r="FZ966" s="76"/>
      <c r="GA966" s="76"/>
      <c r="GB966" s="76"/>
      <c r="GC966" s="62"/>
      <c r="GD966" s="62"/>
      <c r="GE966" s="62"/>
      <c r="GF966" s="62"/>
      <c r="GG966" s="62"/>
      <c r="GH966" s="62"/>
      <c r="GI966" s="62"/>
      <c r="GJ966" s="62"/>
      <c r="GK966" s="62"/>
      <c r="GL966" s="62"/>
      <c r="GM966" s="62"/>
      <c r="GN966" s="62"/>
      <c r="GO966" s="62"/>
      <c r="GP966" s="62"/>
      <c r="GQ966" s="62"/>
      <c r="GR966" s="62"/>
      <c r="GS966" s="62"/>
      <c r="GT966" s="62"/>
      <c r="GU966" s="62"/>
      <c r="GV966" s="62"/>
      <c r="GW966" s="62"/>
      <c r="GX966" s="62"/>
      <c r="GY966" s="62"/>
      <c r="GZ966" s="62"/>
      <c r="HA966" s="62"/>
      <c r="HB966" s="62"/>
      <c r="HC966" s="62"/>
      <c r="HD966" s="62"/>
      <c r="HE966" s="62"/>
      <c r="HF966" s="62"/>
      <c r="HG966" s="62"/>
      <c r="HH966" s="62"/>
      <c r="HI966" s="62"/>
      <c r="HJ966" s="62"/>
      <c r="HK966" s="62"/>
      <c r="HL966" s="62"/>
      <c r="HM966" s="62"/>
      <c r="HN966" s="62"/>
      <c r="HO966" s="62"/>
      <c r="HP966" s="62"/>
      <c r="HQ966" s="62"/>
      <c r="HR966" s="62"/>
    </row>
    <row r="967" spans="45:226">
      <c r="AS967" s="62"/>
      <c r="AT967" s="62"/>
      <c r="AU967" s="62"/>
      <c r="AV967" s="62"/>
      <c r="AW967" s="62"/>
      <c r="AX967" s="62"/>
      <c r="AY967" s="62"/>
      <c r="AZ967" s="62"/>
      <c r="BA967" s="62"/>
      <c r="BB967" s="62"/>
      <c r="BC967" s="62"/>
      <c r="BD967" s="62"/>
      <c r="BE967" s="62"/>
      <c r="BF967" s="62"/>
      <c r="BG967" s="62"/>
      <c r="BH967" s="62"/>
      <c r="BI967" s="62"/>
      <c r="BJ967" s="62"/>
      <c r="BK967" s="62"/>
      <c r="BL967" s="62"/>
      <c r="BM967" s="62"/>
      <c r="BN967" s="62"/>
      <c r="BO967" s="62"/>
      <c r="BP967" s="62"/>
      <c r="BQ967" s="62"/>
      <c r="BR967" s="62"/>
      <c r="BS967" s="62"/>
      <c r="BT967" s="62"/>
      <c r="BU967" s="62"/>
      <c r="BV967" s="62"/>
      <c r="BW967" s="62"/>
      <c r="BX967" s="62"/>
      <c r="BY967" s="62"/>
      <c r="BZ967" s="62"/>
      <c r="CA967" s="62"/>
      <c r="CB967" s="62"/>
      <c r="CC967" s="62"/>
      <c r="CD967" s="62"/>
      <c r="CE967" s="62"/>
      <c r="CF967" s="62"/>
      <c r="CG967" s="62"/>
      <c r="CH967" s="62"/>
      <c r="CI967" s="62"/>
      <c r="CJ967" s="62"/>
      <c r="CK967" s="62"/>
      <c r="CL967" s="62"/>
      <c r="CM967" s="62"/>
      <c r="CN967" s="62"/>
      <c r="CO967" s="62"/>
      <c r="CP967" s="62"/>
      <c r="CQ967" s="62"/>
      <c r="CR967" s="62"/>
      <c r="CS967" s="62"/>
      <c r="CT967" s="62"/>
      <c r="CU967" s="62"/>
      <c r="CV967" s="62"/>
      <c r="CW967" s="62"/>
      <c r="CX967" s="62"/>
      <c r="CY967" s="62"/>
      <c r="CZ967" s="62"/>
      <c r="DA967" s="62"/>
      <c r="DB967" s="62"/>
      <c r="DC967" s="62"/>
      <c r="DD967" s="62"/>
      <c r="DE967" s="62"/>
      <c r="DF967" s="62"/>
      <c r="DG967" s="62"/>
      <c r="DH967" s="62"/>
      <c r="DI967" s="62"/>
      <c r="DJ967" s="62"/>
      <c r="DK967" s="62"/>
      <c r="DL967" s="62"/>
      <c r="DM967" s="62"/>
      <c r="DN967" s="62"/>
      <c r="DO967" s="62"/>
      <c r="DP967" s="62"/>
      <c r="DQ967" s="62"/>
      <c r="DR967" s="62"/>
      <c r="DS967" s="62"/>
      <c r="DT967" s="62"/>
      <c r="DU967" s="62"/>
      <c r="DV967" s="62"/>
      <c r="DW967" s="62"/>
      <c r="DX967" s="62"/>
      <c r="DY967" s="62"/>
      <c r="DZ967" s="62"/>
      <c r="EA967" s="62"/>
      <c r="EB967" s="62"/>
      <c r="EC967" s="62"/>
      <c r="ED967" s="62"/>
      <c r="EE967" s="62"/>
      <c r="EF967" s="62"/>
      <c r="EG967" s="62"/>
      <c r="EH967" s="62"/>
      <c r="EI967" s="62"/>
      <c r="EJ967" s="62"/>
      <c r="EK967" s="62"/>
      <c r="EL967" s="62"/>
      <c r="EM967" s="62">
        <v>0</v>
      </c>
      <c r="EN967" s="62">
        <v>0</v>
      </c>
      <c r="EO967" s="62">
        <v>0</v>
      </c>
      <c r="EP967" s="62"/>
      <c r="EQ967" s="62"/>
      <c r="ER967" s="62"/>
      <c r="ES967" s="62"/>
      <c r="ET967" s="62"/>
      <c r="EU967" s="62"/>
      <c r="EV967" s="62"/>
      <c r="EW967" s="62"/>
      <c r="EX967" s="62"/>
      <c r="EY967" s="62"/>
      <c r="EZ967" s="62"/>
      <c r="FA967" s="62"/>
      <c r="FB967" s="62"/>
      <c r="FC967" s="62"/>
      <c r="FD967" s="62"/>
      <c r="FE967" s="62"/>
      <c r="FF967" s="62"/>
      <c r="FG967" s="62"/>
      <c r="FH967" s="62"/>
      <c r="FI967" s="62"/>
      <c r="FJ967" s="62"/>
      <c r="FK967" s="62"/>
      <c r="FL967" s="76"/>
      <c r="FM967" s="76"/>
      <c r="FN967" s="76"/>
      <c r="FO967" s="76"/>
      <c r="FP967" s="76"/>
      <c r="FQ967" s="76"/>
      <c r="FR967" s="76"/>
      <c r="FS967" s="76"/>
      <c r="FT967" s="76"/>
      <c r="FU967" s="76"/>
      <c r="FV967" s="76"/>
      <c r="FW967" s="76"/>
      <c r="FX967" s="76"/>
      <c r="FY967" s="76"/>
      <c r="FZ967" s="76"/>
      <c r="GA967" s="76"/>
      <c r="GB967" s="76"/>
      <c r="GC967" s="62"/>
      <c r="GD967" s="62"/>
      <c r="GE967" s="62"/>
      <c r="GF967" s="62"/>
      <c r="GG967" s="62"/>
      <c r="GH967" s="62"/>
      <c r="GI967" s="62"/>
      <c r="GJ967" s="62"/>
      <c r="GK967" s="62"/>
      <c r="GL967" s="62"/>
      <c r="GM967" s="62"/>
      <c r="GN967" s="62"/>
      <c r="GO967" s="62"/>
      <c r="GP967" s="62"/>
      <c r="GQ967" s="62"/>
      <c r="GR967" s="62"/>
      <c r="GS967" s="62"/>
      <c r="GT967" s="62"/>
      <c r="GU967" s="62"/>
      <c r="GV967" s="62"/>
      <c r="GW967" s="62"/>
      <c r="GX967" s="62"/>
      <c r="GY967" s="62"/>
      <c r="GZ967" s="62"/>
      <c r="HA967" s="62"/>
      <c r="HB967" s="62"/>
      <c r="HC967" s="62"/>
      <c r="HD967" s="62"/>
      <c r="HE967" s="62"/>
      <c r="HF967" s="62"/>
      <c r="HG967" s="62"/>
      <c r="HH967" s="62"/>
      <c r="HI967" s="62"/>
      <c r="HJ967" s="62"/>
      <c r="HK967" s="62"/>
      <c r="HL967" s="62"/>
      <c r="HM967" s="62"/>
      <c r="HN967" s="62"/>
      <c r="HO967" s="62"/>
      <c r="HP967" s="62"/>
      <c r="HQ967" s="62"/>
      <c r="HR967" s="62"/>
    </row>
    <row r="968" spans="45:226">
      <c r="AS968" s="62"/>
      <c r="AT968" s="62"/>
      <c r="AU968" s="62"/>
      <c r="AV968" s="62"/>
      <c r="AW968" s="62"/>
      <c r="AX968" s="62"/>
      <c r="AY968" s="62"/>
      <c r="AZ968" s="62"/>
      <c r="BA968" s="62"/>
      <c r="BB968" s="62"/>
      <c r="BC968" s="62"/>
      <c r="BD968" s="62"/>
      <c r="BE968" s="62"/>
      <c r="BF968" s="62"/>
      <c r="BG968" s="62"/>
      <c r="BH968" s="62"/>
      <c r="BI968" s="62"/>
      <c r="BJ968" s="62"/>
      <c r="BK968" s="62"/>
      <c r="BL968" s="62"/>
      <c r="BM968" s="62"/>
      <c r="BN968" s="62"/>
      <c r="BO968" s="62"/>
      <c r="BP968" s="62"/>
      <c r="BQ968" s="62"/>
      <c r="BR968" s="62"/>
      <c r="BS968" s="62"/>
      <c r="BT968" s="62"/>
      <c r="BU968" s="62"/>
      <c r="BV968" s="62"/>
      <c r="BW968" s="62"/>
      <c r="BX968" s="62"/>
      <c r="BY968" s="62"/>
      <c r="BZ968" s="62"/>
      <c r="CA968" s="62"/>
      <c r="CB968" s="62"/>
      <c r="CC968" s="62"/>
      <c r="CD968" s="62"/>
      <c r="CE968" s="62"/>
      <c r="CF968" s="62"/>
      <c r="CG968" s="62"/>
      <c r="CH968" s="62"/>
      <c r="CI968" s="62"/>
      <c r="CJ968" s="62"/>
      <c r="CK968" s="62"/>
      <c r="CL968" s="62"/>
      <c r="CM968" s="62"/>
      <c r="CN968" s="62"/>
      <c r="CO968" s="62"/>
      <c r="CP968" s="62"/>
      <c r="CQ968" s="62"/>
      <c r="CR968" s="62"/>
      <c r="CS968" s="62"/>
      <c r="CT968" s="62"/>
      <c r="CU968" s="62"/>
      <c r="CV968" s="62"/>
      <c r="CW968" s="62"/>
      <c r="CX968" s="62"/>
      <c r="CY968" s="62"/>
      <c r="CZ968" s="62"/>
      <c r="DA968" s="62"/>
      <c r="DB968" s="62"/>
      <c r="DC968" s="62"/>
      <c r="DD968" s="62"/>
      <c r="DE968" s="62"/>
      <c r="DF968" s="62"/>
      <c r="DG968" s="62"/>
      <c r="DH968" s="62"/>
      <c r="DI968" s="62"/>
      <c r="DJ968" s="62"/>
      <c r="DK968" s="62"/>
      <c r="DL968" s="62"/>
      <c r="DM968" s="62"/>
      <c r="DN968" s="62"/>
      <c r="DO968" s="62"/>
      <c r="DP968" s="62"/>
      <c r="DQ968" s="62"/>
      <c r="DR968" s="62"/>
      <c r="DS968" s="62"/>
      <c r="DT968" s="62"/>
      <c r="DU968" s="62"/>
      <c r="DV968" s="62"/>
      <c r="DW968" s="62"/>
      <c r="DX968" s="62"/>
      <c r="DY968" s="62"/>
      <c r="DZ968" s="62"/>
      <c r="EA968" s="62"/>
      <c r="EB968" s="62"/>
      <c r="EC968" s="62"/>
      <c r="ED968" s="62"/>
      <c r="EE968" s="62"/>
      <c r="EF968" s="62"/>
      <c r="EG968" s="62"/>
      <c r="EH968" s="62"/>
      <c r="EI968" s="62"/>
      <c r="EJ968" s="62"/>
      <c r="EK968" s="62"/>
      <c r="EL968" s="62"/>
      <c r="EM968" s="62">
        <v>0</v>
      </c>
      <c r="EN968" s="62">
        <v>0</v>
      </c>
      <c r="EO968" s="62">
        <v>0</v>
      </c>
      <c r="EP968" s="62"/>
      <c r="EQ968" s="62"/>
      <c r="ER968" s="62"/>
      <c r="ES968" s="62"/>
      <c r="ET968" s="62"/>
      <c r="EU968" s="62"/>
      <c r="EV968" s="62"/>
      <c r="EW968" s="62"/>
      <c r="EX968" s="62"/>
      <c r="EY968" s="62"/>
      <c r="EZ968" s="62"/>
      <c r="FA968" s="62"/>
      <c r="FB968" s="62"/>
      <c r="FC968" s="62"/>
      <c r="FD968" s="62"/>
      <c r="FE968" s="62"/>
      <c r="FF968" s="62"/>
      <c r="FG968" s="62"/>
      <c r="FH968" s="62"/>
      <c r="FI968" s="62"/>
      <c r="FJ968" s="62"/>
      <c r="FK968" s="62"/>
      <c r="FL968" s="76"/>
      <c r="FM968" s="76"/>
      <c r="FN968" s="76"/>
      <c r="FO968" s="76"/>
      <c r="FP968" s="76"/>
      <c r="FQ968" s="76"/>
      <c r="FR968" s="76"/>
      <c r="FS968" s="76"/>
      <c r="FT968" s="76"/>
      <c r="FU968" s="76"/>
      <c r="FV968" s="76"/>
      <c r="FW968" s="76"/>
      <c r="FX968" s="76"/>
      <c r="FY968" s="76"/>
      <c r="FZ968" s="76"/>
      <c r="GA968" s="76"/>
      <c r="GB968" s="76"/>
      <c r="GC968" s="62"/>
      <c r="GD968" s="62"/>
      <c r="GE968" s="62"/>
      <c r="GF968" s="62"/>
      <c r="GG968" s="62"/>
      <c r="GH968" s="62"/>
      <c r="GI968" s="62"/>
      <c r="GJ968" s="62"/>
      <c r="GK968" s="62"/>
      <c r="GL968" s="62"/>
      <c r="GM968" s="62"/>
      <c r="GN968" s="62"/>
      <c r="GO968" s="62"/>
      <c r="GP968" s="62"/>
      <c r="GQ968" s="62"/>
      <c r="GR968" s="62"/>
      <c r="GS968" s="62"/>
      <c r="GT968" s="62"/>
      <c r="GU968" s="62"/>
      <c r="GV968" s="62"/>
      <c r="GW968" s="62"/>
      <c r="GX968" s="62"/>
      <c r="GY968" s="62"/>
      <c r="GZ968" s="62"/>
      <c r="HA968" s="62"/>
      <c r="HB968" s="62"/>
      <c r="HC968" s="62"/>
      <c r="HD968" s="62"/>
      <c r="HE968" s="62"/>
      <c r="HF968" s="62"/>
      <c r="HG968" s="62"/>
      <c r="HH968" s="62"/>
      <c r="HI968" s="62"/>
      <c r="HJ968" s="62"/>
      <c r="HK968" s="62"/>
      <c r="HL968" s="62"/>
      <c r="HM968" s="62"/>
      <c r="HN968" s="62"/>
      <c r="HO968" s="62"/>
      <c r="HP968" s="62"/>
      <c r="HQ968" s="62"/>
      <c r="HR968" s="62"/>
    </row>
    <row r="969" spans="45:226">
      <c r="AS969" s="62"/>
      <c r="AT969" s="62"/>
      <c r="AU969" s="62"/>
      <c r="AV969" s="62"/>
      <c r="AW969" s="62"/>
      <c r="AX969" s="62"/>
      <c r="AY969" s="62"/>
      <c r="AZ969" s="62"/>
      <c r="BA969" s="62"/>
      <c r="BB969" s="62"/>
      <c r="BC969" s="62"/>
      <c r="BD969" s="62"/>
      <c r="BE969" s="62"/>
      <c r="BF969" s="62"/>
      <c r="BG969" s="62"/>
      <c r="BH969" s="62"/>
      <c r="BI969" s="62"/>
      <c r="BJ969" s="62"/>
      <c r="BK969" s="62"/>
      <c r="BL969" s="62"/>
      <c r="BM969" s="62"/>
      <c r="BN969" s="62"/>
      <c r="BO969" s="62"/>
      <c r="BP969" s="62"/>
      <c r="BQ969" s="62"/>
      <c r="BR969" s="62"/>
      <c r="BS969" s="62"/>
      <c r="BT969" s="62"/>
      <c r="BU969" s="62"/>
      <c r="BV969" s="62"/>
      <c r="BW969" s="62"/>
      <c r="BX969" s="62"/>
      <c r="BY969" s="62"/>
      <c r="BZ969" s="62"/>
      <c r="CA969" s="62"/>
      <c r="CB969" s="62"/>
      <c r="CC969" s="62"/>
      <c r="CD969" s="62"/>
      <c r="CE969" s="62"/>
      <c r="CF969" s="62"/>
      <c r="CG969" s="62"/>
      <c r="CH969" s="62"/>
      <c r="CI969" s="62"/>
      <c r="CJ969" s="62"/>
      <c r="CK969" s="62"/>
      <c r="CL969" s="62"/>
      <c r="CM969" s="62"/>
      <c r="CN969" s="62"/>
      <c r="CO969" s="62"/>
      <c r="CP969" s="62"/>
      <c r="CQ969" s="62"/>
      <c r="CR969" s="62"/>
      <c r="CS969" s="62"/>
      <c r="CT969" s="62"/>
      <c r="CU969" s="62"/>
      <c r="CV969" s="62"/>
      <c r="CW969" s="62"/>
      <c r="CX969" s="62"/>
      <c r="CY969" s="62"/>
      <c r="CZ969" s="62"/>
      <c r="DA969" s="62"/>
      <c r="DB969" s="62"/>
      <c r="DC969" s="62"/>
      <c r="DD969" s="62"/>
      <c r="DE969" s="62"/>
      <c r="DF969" s="62"/>
      <c r="DG969" s="62"/>
      <c r="DH969" s="62"/>
      <c r="DI969" s="62"/>
      <c r="DJ969" s="62"/>
      <c r="DK969" s="62"/>
      <c r="DL969" s="62"/>
      <c r="DM969" s="62"/>
      <c r="DN969" s="62"/>
      <c r="DO969" s="62"/>
      <c r="DP969" s="62"/>
      <c r="DQ969" s="62"/>
      <c r="DR969" s="62"/>
      <c r="DS969" s="62"/>
      <c r="DT969" s="62"/>
      <c r="DU969" s="62"/>
      <c r="DV969" s="62"/>
      <c r="DW969" s="62"/>
      <c r="DX969" s="62"/>
      <c r="DY969" s="62"/>
      <c r="DZ969" s="62"/>
      <c r="EA969" s="62"/>
      <c r="EB969" s="62"/>
      <c r="EC969" s="62"/>
      <c r="ED969" s="62"/>
      <c r="EE969" s="62"/>
      <c r="EF969" s="62"/>
      <c r="EG969" s="62"/>
      <c r="EH969" s="62"/>
      <c r="EI969" s="62"/>
      <c r="EJ969" s="62"/>
      <c r="EK969" s="62"/>
      <c r="EL969" s="62"/>
      <c r="EM969" s="62">
        <v>0</v>
      </c>
      <c r="EN969" s="62">
        <v>0</v>
      </c>
      <c r="EO969" s="62">
        <v>0</v>
      </c>
      <c r="EP969" s="62"/>
      <c r="EQ969" s="62"/>
      <c r="ER969" s="62"/>
      <c r="ES969" s="62"/>
      <c r="ET969" s="62"/>
      <c r="EU969" s="62"/>
      <c r="EV969" s="62"/>
      <c r="EW969" s="62"/>
      <c r="EX969" s="62"/>
      <c r="EY969" s="62"/>
      <c r="EZ969" s="62"/>
      <c r="FA969" s="62"/>
      <c r="FB969" s="62"/>
      <c r="FC969" s="62"/>
      <c r="FD969" s="62"/>
      <c r="FE969" s="62"/>
      <c r="FF969" s="62"/>
      <c r="FG969" s="62"/>
      <c r="FH969" s="62"/>
      <c r="FI969" s="62"/>
      <c r="FJ969" s="62"/>
      <c r="FK969" s="62"/>
      <c r="FL969" s="76"/>
      <c r="FM969" s="76"/>
      <c r="FN969" s="76"/>
      <c r="FO969" s="76"/>
      <c r="FP969" s="76"/>
      <c r="FQ969" s="76"/>
      <c r="FR969" s="76"/>
      <c r="FS969" s="76"/>
      <c r="FT969" s="76"/>
      <c r="FU969" s="76"/>
      <c r="FV969" s="76"/>
      <c r="FW969" s="76"/>
      <c r="FX969" s="76"/>
      <c r="FY969" s="76"/>
      <c r="FZ969" s="76"/>
      <c r="GA969" s="76"/>
      <c r="GB969" s="76"/>
      <c r="GC969" s="62"/>
      <c r="GD969" s="62"/>
      <c r="GE969" s="62"/>
      <c r="GF969" s="62"/>
      <c r="GG969" s="62"/>
      <c r="GH969" s="62"/>
      <c r="GI969" s="62"/>
      <c r="GJ969" s="62"/>
      <c r="GK969" s="62"/>
      <c r="GL969" s="62"/>
      <c r="GM969" s="62"/>
      <c r="GN969" s="62"/>
      <c r="GO969" s="62"/>
      <c r="GP969" s="62"/>
      <c r="GQ969" s="62"/>
      <c r="GR969" s="62"/>
      <c r="GS969" s="62"/>
      <c r="GT969" s="62"/>
      <c r="GU969" s="62"/>
      <c r="GV969" s="62"/>
      <c r="GW969" s="62"/>
      <c r="GX969" s="62"/>
      <c r="GY969" s="62"/>
      <c r="GZ969" s="62"/>
      <c r="HA969" s="62"/>
      <c r="HB969" s="62"/>
      <c r="HC969" s="62"/>
      <c r="HD969" s="62"/>
      <c r="HE969" s="62"/>
      <c r="HF969" s="62"/>
      <c r="HG969" s="62"/>
      <c r="HH969" s="62"/>
      <c r="HI969" s="62"/>
      <c r="HJ969" s="62"/>
      <c r="HK969" s="62"/>
      <c r="HL969" s="62"/>
      <c r="HM969" s="62"/>
      <c r="HN969" s="62"/>
      <c r="HO969" s="62"/>
      <c r="HP969" s="62"/>
      <c r="HQ969" s="62"/>
      <c r="HR969" s="62"/>
    </row>
    <row r="970" spans="45:226">
      <c r="AS970" s="62"/>
      <c r="AT970" s="62"/>
      <c r="AU970" s="62"/>
      <c r="AV970" s="62"/>
      <c r="AW970" s="62"/>
      <c r="AX970" s="62"/>
      <c r="AY970" s="62"/>
      <c r="AZ970" s="62"/>
      <c r="BA970" s="62"/>
      <c r="BB970" s="62"/>
      <c r="BC970" s="62"/>
      <c r="BD970" s="62"/>
      <c r="BE970" s="62"/>
      <c r="BF970" s="62"/>
      <c r="BG970" s="62"/>
      <c r="BH970" s="62"/>
      <c r="BI970" s="62"/>
      <c r="BJ970" s="62"/>
      <c r="BK970" s="62"/>
      <c r="BL970" s="62"/>
      <c r="BM970" s="62"/>
      <c r="BN970" s="62"/>
      <c r="BO970" s="62"/>
      <c r="BP970" s="62"/>
      <c r="BQ970" s="62"/>
      <c r="BR970" s="62"/>
      <c r="BS970" s="62"/>
      <c r="BT970" s="62"/>
      <c r="BU970" s="62"/>
      <c r="BV970" s="62"/>
      <c r="BW970" s="62"/>
      <c r="BX970" s="62"/>
      <c r="BY970" s="62"/>
      <c r="BZ970" s="62"/>
      <c r="CA970" s="62"/>
      <c r="CB970" s="62"/>
      <c r="CC970" s="62"/>
      <c r="CD970" s="62"/>
      <c r="CE970" s="62"/>
      <c r="CF970" s="62"/>
      <c r="CG970" s="62"/>
      <c r="CH970" s="62"/>
      <c r="CI970" s="62"/>
      <c r="CJ970" s="62"/>
      <c r="CK970" s="62"/>
      <c r="CL970" s="62"/>
      <c r="CM970" s="62"/>
      <c r="CN970" s="62"/>
      <c r="CO970" s="62"/>
      <c r="CP970" s="62"/>
      <c r="CQ970" s="62"/>
      <c r="CR970" s="62"/>
      <c r="CS970" s="62"/>
      <c r="CT970" s="62"/>
      <c r="CU970" s="62"/>
      <c r="CV970" s="62"/>
      <c r="CW970" s="62"/>
      <c r="CX970" s="62"/>
      <c r="CY970" s="62"/>
      <c r="CZ970" s="62"/>
      <c r="DA970" s="62"/>
      <c r="DB970" s="62"/>
      <c r="DC970" s="62"/>
      <c r="DD970" s="62"/>
      <c r="DE970" s="62"/>
      <c r="DF970" s="62"/>
      <c r="DG970" s="62"/>
      <c r="DH970" s="62"/>
      <c r="DI970" s="62"/>
      <c r="DJ970" s="62"/>
      <c r="DK970" s="62"/>
      <c r="DL970" s="62"/>
      <c r="DM970" s="62"/>
      <c r="DN970" s="62"/>
      <c r="DO970" s="62"/>
      <c r="DP970" s="62"/>
      <c r="DQ970" s="62"/>
      <c r="DR970" s="62"/>
      <c r="DS970" s="62"/>
      <c r="DT970" s="62"/>
      <c r="DU970" s="62"/>
      <c r="DV970" s="62"/>
      <c r="DW970" s="62"/>
      <c r="DX970" s="62"/>
      <c r="DY970" s="62"/>
      <c r="DZ970" s="62"/>
      <c r="EA970" s="62"/>
      <c r="EB970" s="62"/>
      <c r="EC970" s="62"/>
      <c r="ED970" s="62"/>
      <c r="EE970" s="62"/>
      <c r="EF970" s="62"/>
      <c r="EG970" s="62"/>
      <c r="EH970" s="62"/>
      <c r="EI970" s="62"/>
      <c r="EJ970" s="62"/>
      <c r="EK970" s="62"/>
      <c r="EL970" s="62"/>
      <c r="EM970" s="62">
        <v>0</v>
      </c>
      <c r="EN970" s="62">
        <v>0</v>
      </c>
      <c r="EO970" s="62">
        <v>0</v>
      </c>
      <c r="EP970" s="62"/>
      <c r="EQ970" s="62"/>
      <c r="ER970" s="62"/>
      <c r="ES970" s="62"/>
      <c r="ET970" s="62"/>
      <c r="EU970" s="62"/>
      <c r="EV970" s="62"/>
      <c r="EW970" s="62"/>
      <c r="EX970" s="62"/>
      <c r="EY970" s="62"/>
      <c r="EZ970" s="62"/>
      <c r="FA970" s="62"/>
      <c r="FB970" s="62"/>
      <c r="FC970" s="62"/>
      <c r="FD970" s="62"/>
      <c r="FE970" s="62"/>
      <c r="FF970" s="62"/>
      <c r="FG970" s="62"/>
      <c r="FH970" s="62"/>
      <c r="FI970" s="62"/>
      <c r="FJ970" s="62"/>
      <c r="FK970" s="62"/>
      <c r="FL970" s="76"/>
      <c r="FM970" s="76"/>
      <c r="FN970" s="76"/>
      <c r="FO970" s="76"/>
      <c r="FP970" s="76"/>
      <c r="FQ970" s="76"/>
      <c r="FR970" s="76"/>
      <c r="FS970" s="76"/>
      <c r="FT970" s="76"/>
      <c r="FU970" s="76"/>
      <c r="FV970" s="76"/>
      <c r="FW970" s="76"/>
      <c r="FX970" s="76"/>
      <c r="FY970" s="76"/>
      <c r="FZ970" s="76"/>
      <c r="GA970" s="76"/>
      <c r="GB970" s="76"/>
      <c r="GC970" s="62"/>
      <c r="GD970" s="62"/>
      <c r="GE970" s="62"/>
      <c r="GF970" s="62"/>
      <c r="GG970" s="62"/>
      <c r="GH970" s="62"/>
      <c r="GI970" s="62"/>
      <c r="GJ970" s="62"/>
      <c r="GK970" s="62"/>
      <c r="GL970" s="62"/>
      <c r="GM970" s="62"/>
      <c r="GN970" s="62"/>
      <c r="GO970" s="62"/>
      <c r="GP970" s="62"/>
      <c r="GQ970" s="62"/>
      <c r="GR970" s="62"/>
      <c r="GS970" s="62"/>
      <c r="GT970" s="62"/>
      <c r="GU970" s="62"/>
      <c r="GV970" s="62"/>
      <c r="GW970" s="62"/>
      <c r="GX970" s="62"/>
      <c r="GY970" s="62"/>
      <c r="GZ970" s="62"/>
      <c r="HA970" s="62"/>
      <c r="HB970" s="62"/>
      <c r="HC970" s="62"/>
      <c r="HD970" s="62"/>
      <c r="HE970" s="62"/>
      <c r="HF970" s="62"/>
      <c r="HG970" s="62"/>
      <c r="HH970" s="62"/>
      <c r="HI970" s="62"/>
      <c r="HJ970" s="62"/>
      <c r="HK970" s="62"/>
      <c r="HL970" s="62"/>
      <c r="HM970" s="62"/>
      <c r="HN970" s="62"/>
      <c r="HO970" s="62"/>
      <c r="HP970" s="62"/>
      <c r="HQ970" s="62"/>
      <c r="HR970" s="62"/>
    </row>
    <row r="971" spans="45:226">
      <c r="AS971" s="62"/>
      <c r="AT971" s="62"/>
      <c r="AU971" s="62"/>
      <c r="AV971" s="62"/>
      <c r="AW971" s="62"/>
      <c r="AX971" s="62"/>
      <c r="AY971" s="62"/>
      <c r="AZ971" s="62"/>
      <c r="BA971" s="62"/>
      <c r="BB971" s="62"/>
      <c r="BC971" s="62"/>
      <c r="BD971" s="62"/>
      <c r="BE971" s="62"/>
      <c r="BF971" s="62"/>
      <c r="BG971" s="62"/>
      <c r="BH971" s="62"/>
      <c r="BI971" s="62"/>
      <c r="BJ971" s="62"/>
      <c r="BK971" s="62"/>
      <c r="BL971" s="62"/>
      <c r="BM971" s="62"/>
      <c r="BN971" s="62"/>
      <c r="BO971" s="62"/>
      <c r="BP971" s="62"/>
      <c r="BQ971" s="62"/>
      <c r="BR971" s="62"/>
      <c r="BS971" s="62"/>
      <c r="BT971" s="62"/>
      <c r="BU971" s="62"/>
      <c r="BV971" s="62"/>
      <c r="BW971" s="62"/>
      <c r="BX971" s="62"/>
      <c r="BY971" s="62"/>
      <c r="BZ971" s="62"/>
      <c r="CA971" s="62"/>
      <c r="CB971" s="62"/>
      <c r="CC971" s="62"/>
      <c r="CD971" s="62"/>
      <c r="CE971" s="62"/>
      <c r="CF971" s="62"/>
      <c r="CG971" s="62"/>
      <c r="CH971" s="62"/>
      <c r="CI971" s="62"/>
      <c r="CJ971" s="62"/>
      <c r="CK971" s="62"/>
      <c r="CL971" s="62"/>
      <c r="CM971" s="62"/>
      <c r="CN971" s="62"/>
      <c r="CO971" s="62"/>
      <c r="CP971" s="62"/>
      <c r="CQ971" s="62"/>
      <c r="CR971" s="62"/>
      <c r="CS971" s="62"/>
      <c r="CT971" s="62"/>
      <c r="CU971" s="62"/>
      <c r="CV971" s="62"/>
      <c r="CW971" s="62"/>
      <c r="CX971" s="62"/>
      <c r="CY971" s="62"/>
      <c r="CZ971" s="62"/>
      <c r="DA971" s="62"/>
      <c r="DB971" s="62"/>
      <c r="DC971" s="62"/>
      <c r="DD971" s="62"/>
      <c r="DE971" s="62"/>
      <c r="DF971" s="62"/>
      <c r="DG971" s="62"/>
      <c r="DH971" s="62"/>
      <c r="DI971" s="62"/>
      <c r="DJ971" s="62"/>
      <c r="DK971" s="62"/>
      <c r="DL971" s="62"/>
      <c r="DM971" s="62"/>
      <c r="DN971" s="62"/>
      <c r="DO971" s="62"/>
      <c r="DP971" s="62"/>
      <c r="DQ971" s="62"/>
      <c r="DR971" s="62"/>
      <c r="DS971" s="62"/>
      <c r="DT971" s="62"/>
      <c r="DU971" s="62"/>
      <c r="DV971" s="62"/>
      <c r="DW971" s="62"/>
      <c r="DX971" s="62"/>
      <c r="DY971" s="62"/>
      <c r="DZ971" s="62"/>
      <c r="EA971" s="62"/>
      <c r="EB971" s="62"/>
      <c r="EC971" s="62"/>
      <c r="ED971" s="62"/>
      <c r="EE971" s="62"/>
      <c r="EF971" s="62"/>
      <c r="EG971" s="62"/>
      <c r="EH971" s="62"/>
      <c r="EI971" s="62"/>
      <c r="EJ971" s="62"/>
      <c r="EK971" s="62"/>
      <c r="EL971" s="62"/>
      <c r="EM971" s="62">
        <v>0</v>
      </c>
      <c r="EN971" s="62">
        <v>0</v>
      </c>
      <c r="EO971" s="62">
        <v>0</v>
      </c>
      <c r="EP971" s="62"/>
      <c r="EQ971" s="62"/>
      <c r="ER971" s="62"/>
      <c r="ES971" s="62"/>
      <c r="ET971" s="62"/>
      <c r="EU971" s="62"/>
      <c r="EV971" s="62"/>
      <c r="EW971" s="62"/>
      <c r="EX971" s="62"/>
      <c r="EY971" s="62"/>
      <c r="EZ971" s="62"/>
      <c r="FA971" s="62"/>
      <c r="FB971" s="62"/>
      <c r="FC971" s="62"/>
      <c r="FD971" s="62"/>
      <c r="FE971" s="62"/>
      <c r="FF971" s="62"/>
      <c r="FG971" s="62"/>
      <c r="FH971" s="62"/>
      <c r="FI971" s="62"/>
      <c r="FJ971" s="62"/>
      <c r="FK971" s="62"/>
      <c r="FL971" s="76"/>
      <c r="FM971" s="76"/>
      <c r="FN971" s="76"/>
      <c r="FO971" s="76"/>
      <c r="FP971" s="76"/>
      <c r="FQ971" s="76"/>
      <c r="FR971" s="76"/>
      <c r="FS971" s="76"/>
      <c r="FT971" s="76"/>
      <c r="FU971" s="76"/>
      <c r="FV971" s="76"/>
      <c r="FW971" s="76"/>
      <c r="FX971" s="76"/>
      <c r="FY971" s="76"/>
      <c r="FZ971" s="76"/>
      <c r="GA971" s="76"/>
      <c r="GB971" s="76"/>
      <c r="GC971" s="62"/>
      <c r="GD971" s="62"/>
      <c r="GE971" s="62"/>
      <c r="GF971" s="62"/>
      <c r="GG971" s="62"/>
      <c r="GH971" s="62"/>
      <c r="GI971" s="62"/>
      <c r="GJ971" s="62"/>
      <c r="GK971" s="62"/>
      <c r="GL971" s="62"/>
      <c r="GM971" s="62"/>
      <c r="GN971" s="62"/>
      <c r="GO971" s="62"/>
      <c r="GP971" s="62"/>
      <c r="GQ971" s="62"/>
      <c r="GR971" s="62"/>
      <c r="GS971" s="62"/>
      <c r="GT971" s="62"/>
      <c r="GU971" s="62"/>
      <c r="GV971" s="62"/>
      <c r="GW971" s="62"/>
      <c r="GX971" s="62"/>
      <c r="GY971" s="62"/>
      <c r="GZ971" s="62"/>
      <c r="HA971" s="62"/>
      <c r="HB971" s="62"/>
      <c r="HC971" s="62"/>
      <c r="HD971" s="62"/>
      <c r="HE971" s="62"/>
      <c r="HF971" s="62"/>
      <c r="HG971" s="62"/>
      <c r="HH971" s="62"/>
      <c r="HI971" s="62"/>
      <c r="HJ971" s="62"/>
      <c r="HK971" s="62"/>
      <c r="HL971" s="62"/>
      <c r="HM971" s="62"/>
      <c r="HN971" s="62"/>
      <c r="HO971" s="62"/>
      <c r="HP971" s="62"/>
      <c r="HQ971" s="62"/>
      <c r="HR971" s="62"/>
    </row>
    <row r="972" spans="45:226">
      <c r="AS972" s="62"/>
      <c r="AT972" s="62"/>
      <c r="AU972" s="62"/>
      <c r="AV972" s="62"/>
      <c r="AW972" s="62"/>
      <c r="AX972" s="62"/>
      <c r="AY972" s="62"/>
      <c r="AZ972" s="62"/>
      <c r="BA972" s="62"/>
      <c r="BB972" s="62"/>
      <c r="BC972" s="62"/>
      <c r="BD972" s="62"/>
      <c r="BE972" s="62"/>
      <c r="BF972" s="62"/>
      <c r="BG972" s="62"/>
      <c r="BH972" s="62"/>
      <c r="BI972" s="62"/>
      <c r="BJ972" s="62"/>
      <c r="BK972" s="62"/>
      <c r="BL972" s="62"/>
      <c r="BM972" s="62"/>
      <c r="BN972" s="62"/>
      <c r="BO972" s="62"/>
      <c r="BP972" s="62"/>
      <c r="BQ972" s="62"/>
      <c r="BR972" s="62"/>
      <c r="BS972" s="62"/>
      <c r="BT972" s="62"/>
      <c r="BU972" s="62"/>
      <c r="BV972" s="62"/>
      <c r="BW972" s="62"/>
      <c r="BX972" s="62"/>
      <c r="BY972" s="62"/>
      <c r="BZ972" s="62"/>
      <c r="CA972" s="62"/>
      <c r="CB972" s="62"/>
      <c r="CC972" s="62"/>
      <c r="CD972" s="62"/>
      <c r="CE972" s="62"/>
      <c r="CF972" s="62"/>
      <c r="CG972" s="62"/>
      <c r="CH972" s="62"/>
      <c r="CI972" s="62"/>
      <c r="CJ972" s="62"/>
      <c r="CK972" s="62"/>
      <c r="CL972" s="62"/>
      <c r="CM972" s="62"/>
      <c r="CN972" s="62"/>
      <c r="CO972" s="62"/>
      <c r="CP972" s="62"/>
      <c r="CQ972" s="62"/>
      <c r="CR972" s="62"/>
      <c r="CS972" s="62"/>
      <c r="CT972" s="62"/>
      <c r="CU972" s="62"/>
      <c r="CV972" s="62"/>
      <c r="CW972" s="62"/>
      <c r="CX972" s="62"/>
      <c r="CY972" s="62"/>
      <c r="CZ972" s="62"/>
      <c r="DA972" s="62"/>
      <c r="DB972" s="62"/>
      <c r="DC972" s="62"/>
      <c r="DD972" s="62"/>
      <c r="DE972" s="62"/>
      <c r="DF972" s="62"/>
      <c r="DG972" s="62"/>
      <c r="DH972" s="62"/>
      <c r="DI972" s="62"/>
      <c r="DJ972" s="62"/>
      <c r="DK972" s="62"/>
      <c r="DL972" s="62"/>
      <c r="DM972" s="62"/>
      <c r="DN972" s="62"/>
      <c r="DO972" s="62"/>
      <c r="DP972" s="62"/>
      <c r="DQ972" s="62"/>
      <c r="DR972" s="62"/>
      <c r="DS972" s="62"/>
      <c r="DT972" s="62"/>
      <c r="DU972" s="62"/>
      <c r="DV972" s="62"/>
      <c r="DW972" s="62"/>
      <c r="DX972" s="62"/>
      <c r="DY972" s="62"/>
      <c r="DZ972" s="62"/>
      <c r="EA972" s="62"/>
      <c r="EB972" s="62"/>
      <c r="EC972" s="62"/>
      <c r="ED972" s="62"/>
      <c r="EE972" s="62"/>
      <c r="EF972" s="62"/>
      <c r="EG972" s="62"/>
      <c r="EH972" s="62"/>
      <c r="EI972" s="62"/>
      <c r="EJ972" s="62"/>
      <c r="EK972" s="62"/>
      <c r="EL972" s="62"/>
      <c r="EM972" s="62">
        <v>0</v>
      </c>
      <c r="EN972" s="62">
        <v>0</v>
      </c>
      <c r="EO972" s="62">
        <v>0</v>
      </c>
      <c r="EP972" s="62"/>
      <c r="EQ972" s="62"/>
      <c r="ER972" s="62"/>
      <c r="ES972" s="62"/>
      <c r="ET972" s="62"/>
      <c r="EU972" s="62"/>
      <c r="EV972" s="62"/>
      <c r="EW972" s="62"/>
      <c r="EX972" s="62"/>
      <c r="EY972" s="62"/>
      <c r="EZ972" s="62"/>
      <c r="FA972" s="62"/>
      <c r="FB972" s="62"/>
      <c r="FC972" s="62"/>
      <c r="FD972" s="62"/>
      <c r="FE972" s="62"/>
      <c r="FF972" s="62"/>
      <c r="FG972" s="62"/>
      <c r="FH972" s="62"/>
      <c r="FI972" s="62"/>
      <c r="FJ972" s="62"/>
      <c r="FK972" s="62"/>
      <c r="FL972" s="76"/>
      <c r="FM972" s="76"/>
      <c r="FN972" s="76"/>
      <c r="FO972" s="76"/>
      <c r="FP972" s="76"/>
      <c r="FQ972" s="76"/>
      <c r="FR972" s="76"/>
      <c r="FS972" s="76"/>
      <c r="FT972" s="76"/>
      <c r="FU972" s="76"/>
      <c r="FV972" s="76"/>
      <c r="FW972" s="76"/>
      <c r="FX972" s="76"/>
      <c r="FY972" s="76"/>
      <c r="FZ972" s="76"/>
      <c r="GA972" s="76"/>
      <c r="GB972" s="76"/>
      <c r="GC972" s="62"/>
      <c r="GD972" s="62"/>
      <c r="GE972" s="62"/>
      <c r="GF972" s="62"/>
      <c r="GG972" s="62"/>
      <c r="GH972" s="62"/>
      <c r="GI972" s="62"/>
      <c r="GJ972" s="62"/>
      <c r="GK972" s="62"/>
      <c r="GL972" s="62"/>
      <c r="GM972" s="62"/>
      <c r="GN972" s="62"/>
      <c r="GO972" s="62"/>
      <c r="GP972" s="62"/>
      <c r="GQ972" s="62"/>
      <c r="GR972" s="62"/>
      <c r="GS972" s="62"/>
      <c r="GT972" s="62"/>
      <c r="GU972" s="62"/>
      <c r="GV972" s="62"/>
      <c r="GW972" s="62"/>
      <c r="GX972" s="62"/>
      <c r="GY972" s="62"/>
      <c r="GZ972" s="62"/>
      <c r="HA972" s="62"/>
      <c r="HB972" s="62"/>
      <c r="HC972" s="62"/>
      <c r="HD972" s="62"/>
      <c r="HE972" s="62"/>
      <c r="HF972" s="62"/>
      <c r="HG972" s="62"/>
      <c r="HH972" s="62"/>
      <c r="HI972" s="62"/>
      <c r="HJ972" s="62"/>
      <c r="HK972" s="62"/>
      <c r="HL972" s="62"/>
      <c r="HM972" s="62"/>
      <c r="HN972" s="62"/>
      <c r="HO972" s="62"/>
      <c r="HP972" s="62"/>
      <c r="HQ972" s="62"/>
      <c r="HR972" s="62"/>
    </row>
    <row r="973" spans="45:226">
      <c r="AS973" s="62"/>
      <c r="AT973" s="62"/>
      <c r="AU973" s="62"/>
      <c r="AV973" s="62"/>
      <c r="AW973" s="62"/>
      <c r="AX973" s="62"/>
      <c r="AY973" s="62"/>
      <c r="AZ973" s="62"/>
      <c r="BA973" s="62"/>
      <c r="BB973" s="62"/>
      <c r="BC973" s="62"/>
      <c r="BD973" s="62"/>
      <c r="BE973" s="62"/>
      <c r="BF973" s="62"/>
      <c r="BG973" s="62"/>
      <c r="BH973" s="62"/>
      <c r="BI973" s="62"/>
      <c r="BJ973" s="62"/>
      <c r="BK973" s="62"/>
      <c r="BL973" s="62"/>
      <c r="BM973" s="62"/>
      <c r="BN973" s="62"/>
      <c r="BO973" s="62"/>
      <c r="BP973" s="62"/>
      <c r="BQ973" s="62"/>
      <c r="BR973" s="62"/>
      <c r="BS973" s="62"/>
      <c r="BT973" s="62"/>
      <c r="BU973" s="62"/>
      <c r="BV973" s="62"/>
      <c r="BW973" s="62"/>
      <c r="BX973" s="62"/>
      <c r="BY973" s="62"/>
      <c r="BZ973" s="62"/>
      <c r="CA973" s="62"/>
      <c r="CB973" s="62"/>
      <c r="CC973" s="62"/>
      <c r="CD973" s="62"/>
      <c r="CE973" s="62"/>
      <c r="CF973" s="62"/>
      <c r="CG973" s="62"/>
      <c r="CH973" s="62"/>
      <c r="CI973" s="62"/>
      <c r="CJ973" s="62"/>
      <c r="CK973" s="62"/>
      <c r="CL973" s="62"/>
      <c r="CM973" s="62"/>
      <c r="CN973" s="62"/>
      <c r="CO973" s="62"/>
      <c r="CP973" s="62"/>
      <c r="CQ973" s="62"/>
      <c r="CR973" s="62"/>
      <c r="CS973" s="62"/>
      <c r="CT973" s="62"/>
      <c r="CU973" s="62"/>
      <c r="CV973" s="62"/>
      <c r="CW973" s="62"/>
      <c r="CX973" s="62"/>
      <c r="CY973" s="62"/>
      <c r="CZ973" s="62"/>
      <c r="DA973" s="62"/>
      <c r="DB973" s="62"/>
      <c r="DC973" s="62"/>
      <c r="DD973" s="62"/>
      <c r="DE973" s="62"/>
      <c r="DF973" s="62"/>
      <c r="DG973" s="62"/>
      <c r="DH973" s="62"/>
      <c r="DI973" s="62"/>
      <c r="DJ973" s="62"/>
      <c r="DK973" s="62"/>
      <c r="DL973" s="62"/>
      <c r="DM973" s="62"/>
      <c r="DN973" s="62"/>
      <c r="DO973" s="62"/>
      <c r="DP973" s="62"/>
      <c r="DQ973" s="62"/>
      <c r="DR973" s="62"/>
      <c r="DS973" s="62"/>
      <c r="DT973" s="62"/>
      <c r="DU973" s="62"/>
      <c r="DV973" s="62"/>
      <c r="DW973" s="62"/>
      <c r="DX973" s="62"/>
      <c r="DY973" s="62"/>
      <c r="DZ973" s="62"/>
      <c r="EA973" s="62"/>
      <c r="EB973" s="62"/>
      <c r="EC973" s="62"/>
      <c r="ED973" s="62"/>
      <c r="EE973" s="62"/>
      <c r="EF973" s="62"/>
      <c r="EG973" s="62"/>
      <c r="EH973" s="62"/>
      <c r="EI973" s="62"/>
      <c r="EJ973" s="62"/>
      <c r="EK973" s="62"/>
      <c r="EL973" s="62"/>
      <c r="EM973" s="62">
        <v>0</v>
      </c>
      <c r="EN973" s="62">
        <v>0</v>
      </c>
      <c r="EO973" s="62">
        <v>0</v>
      </c>
      <c r="EP973" s="62"/>
      <c r="EQ973" s="62"/>
      <c r="ER973" s="62"/>
      <c r="ES973" s="62"/>
      <c r="ET973" s="62"/>
      <c r="EU973" s="62"/>
      <c r="EV973" s="62"/>
      <c r="EW973" s="62"/>
      <c r="EX973" s="62"/>
      <c r="EY973" s="62"/>
      <c r="EZ973" s="62"/>
      <c r="FA973" s="62"/>
      <c r="FB973" s="62"/>
      <c r="FC973" s="62"/>
      <c r="FD973" s="62"/>
      <c r="FE973" s="62"/>
      <c r="FF973" s="62"/>
      <c r="FG973" s="62"/>
      <c r="FH973" s="62"/>
      <c r="FI973" s="62"/>
      <c r="FJ973" s="62"/>
      <c r="FK973" s="62"/>
      <c r="FL973" s="76"/>
      <c r="FM973" s="76"/>
      <c r="FN973" s="76"/>
      <c r="FO973" s="76"/>
      <c r="FP973" s="76"/>
      <c r="FQ973" s="76"/>
      <c r="FR973" s="76"/>
      <c r="FS973" s="76"/>
      <c r="FT973" s="76"/>
      <c r="FU973" s="76"/>
      <c r="FV973" s="76"/>
      <c r="FW973" s="76"/>
      <c r="FX973" s="76"/>
      <c r="FY973" s="76"/>
      <c r="FZ973" s="76"/>
      <c r="GA973" s="76"/>
      <c r="GB973" s="76"/>
      <c r="GC973" s="62"/>
      <c r="GD973" s="62"/>
      <c r="GE973" s="62"/>
      <c r="GF973" s="62"/>
      <c r="GG973" s="62"/>
      <c r="GH973" s="62"/>
      <c r="GI973" s="62"/>
      <c r="GJ973" s="62"/>
      <c r="GK973" s="62"/>
      <c r="GL973" s="62"/>
      <c r="GM973" s="62"/>
      <c r="GN973" s="62"/>
      <c r="GO973" s="62"/>
      <c r="GP973" s="62"/>
      <c r="GQ973" s="62"/>
      <c r="GR973" s="62"/>
      <c r="GS973" s="62"/>
      <c r="GT973" s="62"/>
      <c r="GU973" s="62"/>
      <c r="GV973" s="62"/>
      <c r="GW973" s="62"/>
      <c r="GX973" s="62"/>
      <c r="GY973" s="62"/>
      <c r="GZ973" s="62"/>
      <c r="HA973" s="62"/>
      <c r="HB973" s="62"/>
      <c r="HC973" s="62"/>
      <c r="HD973" s="62"/>
      <c r="HE973" s="62"/>
      <c r="HF973" s="62"/>
      <c r="HG973" s="62"/>
      <c r="HH973" s="62"/>
      <c r="HI973" s="62"/>
      <c r="HJ973" s="62"/>
      <c r="HK973" s="62"/>
      <c r="HL973" s="62"/>
      <c r="HM973" s="62"/>
      <c r="HN973" s="62"/>
      <c r="HO973" s="62"/>
      <c r="HP973" s="62"/>
      <c r="HQ973" s="62"/>
      <c r="HR973" s="62"/>
    </row>
    <row r="974" spans="45:226">
      <c r="AS974" s="62"/>
      <c r="AT974" s="62"/>
      <c r="AU974" s="62"/>
      <c r="AV974" s="62"/>
      <c r="AW974" s="62"/>
      <c r="AX974" s="62"/>
      <c r="AY974" s="62"/>
      <c r="AZ974" s="62"/>
      <c r="BA974" s="62"/>
      <c r="BB974" s="62"/>
      <c r="BC974" s="62"/>
      <c r="BD974" s="62"/>
      <c r="BE974" s="62"/>
      <c r="BF974" s="62"/>
      <c r="BG974" s="62"/>
      <c r="BH974" s="62"/>
      <c r="BI974" s="62"/>
      <c r="BJ974" s="62"/>
      <c r="BK974" s="62"/>
      <c r="BL974" s="62"/>
      <c r="BM974" s="62"/>
      <c r="BN974" s="62"/>
      <c r="BO974" s="62"/>
      <c r="BP974" s="62"/>
      <c r="BQ974" s="62"/>
      <c r="BR974" s="62"/>
      <c r="BS974" s="62"/>
      <c r="BT974" s="62"/>
      <c r="BU974" s="62"/>
      <c r="BV974" s="62"/>
      <c r="BW974" s="62"/>
      <c r="BX974" s="62"/>
      <c r="BY974" s="62"/>
      <c r="BZ974" s="62"/>
      <c r="CA974" s="62"/>
      <c r="CB974" s="62"/>
      <c r="CC974" s="62"/>
      <c r="CD974" s="62"/>
      <c r="CE974" s="62"/>
      <c r="CF974" s="62"/>
      <c r="CG974" s="62"/>
      <c r="CH974" s="62"/>
      <c r="CI974" s="62"/>
      <c r="CJ974" s="62"/>
      <c r="CK974" s="62"/>
      <c r="CL974" s="62"/>
      <c r="CM974" s="62"/>
      <c r="CN974" s="62"/>
      <c r="CO974" s="62"/>
      <c r="CP974" s="62"/>
      <c r="CQ974" s="62"/>
      <c r="CR974" s="62"/>
      <c r="CS974" s="62"/>
      <c r="CT974" s="62"/>
      <c r="CU974" s="62"/>
      <c r="CV974" s="62"/>
      <c r="CW974" s="62"/>
      <c r="CX974" s="62"/>
      <c r="CY974" s="62"/>
      <c r="CZ974" s="62"/>
      <c r="DA974" s="62"/>
      <c r="DB974" s="62"/>
      <c r="DC974" s="62"/>
      <c r="DD974" s="62"/>
      <c r="DE974" s="62"/>
      <c r="DF974" s="62"/>
      <c r="DG974" s="62"/>
      <c r="DH974" s="62"/>
      <c r="DI974" s="62"/>
      <c r="DJ974" s="62"/>
      <c r="DK974" s="62"/>
      <c r="DL974" s="62"/>
      <c r="DM974" s="62"/>
      <c r="DN974" s="62"/>
      <c r="DO974" s="62"/>
      <c r="DP974" s="62"/>
      <c r="DQ974" s="62"/>
      <c r="DR974" s="62"/>
      <c r="DS974" s="62"/>
      <c r="DT974" s="62"/>
      <c r="DU974" s="62"/>
      <c r="DV974" s="62"/>
      <c r="DW974" s="62"/>
      <c r="DX974" s="62"/>
      <c r="DY974" s="62"/>
      <c r="DZ974" s="62"/>
      <c r="EA974" s="62"/>
      <c r="EB974" s="62"/>
      <c r="EC974" s="62"/>
      <c r="ED974" s="62"/>
      <c r="EE974" s="62"/>
      <c r="EF974" s="62"/>
      <c r="EG974" s="62"/>
      <c r="EH974" s="62"/>
      <c r="EI974" s="62"/>
      <c r="EJ974" s="62"/>
      <c r="EK974" s="62"/>
      <c r="EL974" s="62"/>
      <c r="EM974" s="62">
        <v>0</v>
      </c>
      <c r="EN974" s="62">
        <v>0</v>
      </c>
      <c r="EO974" s="62">
        <v>0</v>
      </c>
      <c r="EP974" s="62"/>
      <c r="EQ974" s="62"/>
      <c r="ER974" s="62"/>
      <c r="ES974" s="62"/>
      <c r="ET974" s="62"/>
      <c r="EU974" s="62"/>
      <c r="EV974" s="62"/>
      <c r="EW974" s="62"/>
      <c r="EX974" s="62"/>
      <c r="EY974" s="62"/>
      <c r="EZ974" s="62"/>
      <c r="FA974" s="62"/>
      <c r="FB974" s="62"/>
      <c r="FC974" s="62"/>
      <c r="FD974" s="62"/>
      <c r="FE974" s="62"/>
      <c r="FF974" s="62"/>
      <c r="FG974" s="62"/>
      <c r="FH974" s="62"/>
      <c r="FI974" s="62"/>
      <c r="FJ974" s="62"/>
      <c r="FK974" s="62"/>
      <c r="FL974" s="76"/>
      <c r="FM974" s="76"/>
      <c r="FN974" s="76"/>
      <c r="FO974" s="76"/>
      <c r="FP974" s="76"/>
      <c r="FQ974" s="76"/>
      <c r="FR974" s="76"/>
      <c r="FS974" s="76"/>
      <c r="FT974" s="76"/>
      <c r="FU974" s="76"/>
      <c r="FV974" s="76"/>
      <c r="FW974" s="76"/>
      <c r="FX974" s="76"/>
      <c r="FY974" s="76"/>
      <c r="FZ974" s="76"/>
      <c r="GA974" s="76"/>
      <c r="GB974" s="76"/>
      <c r="GC974" s="62"/>
      <c r="GD974" s="62"/>
      <c r="GE974" s="62"/>
      <c r="GF974" s="62"/>
      <c r="GG974" s="62"/>
      <c r="GH974" s="62"/>
      <c r="GI974" s="62"/>
      <c r="GJ974" s="62"/>
      <c r="GK974" s="62"/>
      <c r="GL974" s="62"/>
      <c r="GM974" s="62"/>
      <c r="GN974" s="62"/>
      <c r="GO974" s="62"/>
      <c r="GP974" s="62"/>
      <c r="GQ974" s="62"/>
      <c r="GR974" s="62"/>
      <c r="GS974" s="62"/>
      <c r="GT974" s="62"/>
      <c r="GU974" s="62"/>
      <c r="GV974" s="62"/>
      <c r="GW974" s="62"/>
      <c r="GX974" s="62"/>
      <c r="GY974" s="62"/>
      <c r="GZ974" s="62"/>
      <c r="HA974" s="62"/>
      <c r="HB974" s="62"/>
      <c r="HC974" s="62"/>
      <c r="HD974" s="62"/>
      <c r="HE974" s="62"/>
      <c r="HF974" s="62"/>
      <c r="HG974" s="62"/>
      <c r="HH974" s="62"/>
      <c r="HI974" s="62"/>
      <c r="HJ974" s="62"/>
      <c r="HK974" s="62"/>
      <c r="HL974" s="62"/>
      <c r="HM974" s="62"/>
      <c r="HN974" s="62"/>
      <c r="HO974" s="62"/>
      <c r="HP974" s="62"/>
      <c r="HQ974" s="62"/>
      <c r="HR974" s="62"/>
    </row>
    <row r="975" spans="45:226">
      <c r="AS975" s="62"/>
      <c r="AT975" s="62"/>
      <c r="AU975" s="62"/>
      <c r="AV975" s="62"/>
      <c r="AW975" s="62"/>
      <c r="AX975" s="62"/>
      <c r="AY975" s="62"/>
      <c r="AZ975" s="62"/>
      <c r="BA975" s="62"/>
      <c r="BB975" s="62"/>
      <c r="BC975" s="62"/>
      <c r="BD975" s="62"/>
      <c r="BE975" s="62"/>
      <c r="BF975" s="62"/>
      <c r="BG975" s="62"/>
      <c r="BH975" s="62"/>
      <c r="BI975" s="62"/>
      <c r="BJ975" s="62"/>
      <c r="BK975" s="62"/>
      <c r="BL975" s="62"/>
      <c r="BM975" s="62"/>
      <c r="BN975" s="62"/>
      <c r="BO975" s="62"/>
      <c r="BP975" s="62"/>
      <c r="BQ975" s="62"/>
      <c r="BR975" s="62"/>
      <c r="BS975" s="62"/>
      <c r="BT975" s="62"/>
      <c r="BU975" s="62"/>
      <c r="BV975" s="62"/>
      <c r="BW975" s="62"/>
      <c r="BX975" s="62"/>
      <c r="BY975" s="62"/>
      <c r="BZ975" s="62"/>
      <c r="CA975" s="62"/>
      <c r="CB975" s="62"/>
      <c r="CC975" s="62"/>
      <c r="CD975" s="62"/>
      <c r="CE975" s="62"/>
      <c r="CF975" s="62"/>
      <c r="CG975" s="62"/>
      <c r="CH975" s="62"/>
      <c r="CI975" s="62"/>
      <c r="CJ975" s="62"/>
      <c r="CK975" s="62"/>
      <c r="CL975" s="62"/>
      <c r="CM975" s="62"/>
      <c r="CN975" s="62"/>
      <c r="CO975" s="62"/>
      <c r="CP975" s="62"/>
      <c r="CQ975" s="62"/>
      <c r="CR975" s="62"/>
      <c r="CS975" s="62"/>
      <c r="CT975" s="62"/>
      <c r="CU975" s="62"/>
      <c r="CV975" s="62"/>
      <c r="CW975" s="62"/>
      <c r="CX975" s="62"/>
      <c r="CY975" s="62"/>
      <c r="CZ975" s="62"/>
      <c r="DA975" s="62"/>
      <c r="DB975" s="62"/>
      <c r="DC975" s="62"/>
      <c r="DD975" s="62"/>
      <c r="DE975" s="62"/>
      <c r="DF975" s="62"/>
      <c r="DG975" s="62"/>
      <c r="DH975" s="62"/>
      <c r="DI975" s="62"/>
      <c r="DJ975" s="62"/>
      <c r="DK975" s="62"/>
      <c r="DL975" s="62"/>
      <c r="DM975" s="62"/>
      <c r="DN975" s="62"/>
      <c r="DO975" s="62"/>
      <c r="DP975" s="62"/>
      <c r="DQ975" s="62"/>
      <c r="DR975" s="62"/>
      <c r="DS975" s="62"/>
      <c r="DT975" s="62"/>
      <c r="DU975" s="62"/>
      <c r="DV975" s="62"/>
      <c r="DW975" s="62"/>
      <c r="DX975" s="62"/>
      <c r="DY975" s="62"/>
      <c r="DZ975" s="62"/>
      <c r="EA975" s="62"/>
      <c r="EB975" s="62"/>
      <c r="EC975" s="62"/>
      <c r="ED975" s="62"/>
      <c r="EE975" s="62"/>
      <c r="EF975" s="62"/>
      <c r="EG975" s="62"/>
      <c r="EH975" s="62"/>
      <c r="EI975" s="62"/>
      <c r="EJ975" s="62"/>
      <c r="EK975" s="62"/>
      <c r="EL975" s="62"/>
      <c r="EM975" s="62">
        <v>0</v>
      </c>
      <c r="EN975" s="62">
        <v>0</v>
      </c>
      <c r="EO975" s="62">
        <v>0</v>
      </c>
      <c r="EP975" s="62"/>
      <c r="EQ975" s="62"/>
      <c r="ER975" s="62"/>
      <c r="ES975" s="62"/>
      <c r="ET975" s="62"/>
      <c r="EU975" s="62"/>
      <c r="EV975" s="62"/>
      <c r="EW975" s="62"/>
      <c r="EX975" s="62"/>
      <c r="EY975" s="62"/>
      <c r="EZ975" s="62"/>
      <c r="FA975" s="62"/>
      <c r="FB975" s="62"/>
      <c r="FC975" s="62"/>
      <c r="FD975" s="62"/>
      <c r="FE975" s="62"/>
      <c r="FF975" s="62"/>
      <c r="FG975" s="62"/>
      <c r="FH975" s="62"/>
      <c r="FI975" s="62"/>
      <c r="FJ975" s="62"/>
      <c r="FK975" s="62"/>
      <c r="FL975" s="76"/>
      <c r="FM975" s="76"/>
      <c r="FN975" s="76"/>
      <c r="FO975" s="76"/>
      <c r="FP975" s="76"/>
      <c r="FQ975" s="76"/>
      <c r="FR975" s="76"/>
      <c r="FS975" s="76"/>
      <c r="FT975" s="76"/>
      <c r="FU975" s="76"/>
      <c r="FV975" s="76"/>
      <c r="FW975" s="76"/>
      <c r="FX975" s="76"/>
      <c r="FY975" s="76"/>
      <c r="FZ975" s="76"/>
      <c r="GA975" s="76"/>
      <c r="GB975" s="76"/>
      <c r="GC975" s="62"/>
      <c r="GD975" s="62"/>
      <c r="GE975" s="62"/>
      <c r="GF975" s="62"/>
      <c r="GG975" s="62"/>
      <c r="GH975" s="62"/>
      <c r="GI975" s="62"/>
      <c r="GJ975" s="62"/>
      <c r="GK975" s="62"/>
      <c r="GL975" s="62"/>
      <c r="GM975" s="62"/>
      <c r="GN975" s="62"/>
      <c r="GO975" s="62"/>
      <c r="GP975" s="62"/>
      <c r="GQ975" s="62"/>
      <c r="GR975" s="62"/>
      <c r="GS975" s="62"/>
      <c r="GT975" s="62"/>
      <c r="GU975" s="62"/>
      <c r="GV975" s="62"/>
      <c r="GW975" s="62"/>
      <c r="GX975" s="62"/>
      <c r="GY975" s="62"/>
      <c r="GZ975" s="62"/>
      <c r="HA975" s="62"/>
      <c r="HB975" s="62"/>
      <c r="HC975" s="62"/>
      <c r="HD975" s="62"/>
      <c r="HE975" s="62"/>
      <c r="HF975" s="62"/>
      <c r="HG975" s="62"/>
      <c r="HH975" s="62"/>
      <c r="HI975" s="62"/>
      <c r="HJ975" s="62"/>
      <c r="HK975" s="62"/>
      <c r="HL975" s="62"/>
      <c r="HM975" s="62"/>
      <c r="HN975" s="62"/>
      <c r="HO975" s="62"/>
      <c r="HP975" s="62"/>
      <c r="HQ975" s="62"/>
      <c r="HR975" s="62"/>
    </row>
    <row r="976" spans="45:226">
      <c r="AS976" s="62"/>
      <c r="AT976" s="62"/>
      <c r="AU976" s="62"/>
      <c r="AV976" s="62"/>
      <c r="AW976" s="62"/>
      <c r="AX976" s="62"/>
      <c r="AY976" s="62"/>
      <c r="AZ976" s="62"/>
      <c r="BA976" s="62"/>
      <c r="BB976" s="62"/>
      <c r="BC976" s="62"/>
      <c r="BD976" s="62"/>
      <c r="BE976" s="62"/>
      <c r="BF976" s="62"/>
      <c r="BG976" s="62"/>
      <c r="BH976" s="62"/>
      <c r="BI976" s="62"/>
      <c r="BJ976" s="62"/>
      <c r="BK976" s="62"/>
      <c r="BL976" s="62"/>
      <c r="BM976" s="62"/>
      <c r="BN976" s="62"/>
      <c r="BO976" s="62"/>
      <c r="BP976" s="62"/>
      <c r="BQ976" s="62"/>
      <c r="BR976" s="62"/>
      <c r="BS976" s="62"/>
      <c r="BT976" s="62"/>
      <c r="BU976" s="62"/>
      <c r="BV976" s="62"/>
      <c r="BW976" s="62"/>
      <c r="BX976" s="62"/>
      <c r="BY976" s="62"/>
      <c r="BZ976" s="62"/>
      <c r="CA976" s="62"/>
      <c r="CB976" s="62"/>
      <c r="CC976" s="62"/>
      <c r="CD976" s="62"/>
      <c r="CE976" s="62"/>
      <c r="CF976" s="62"/>
      <c r="CG976" s="62"/>
      <c r="CH976" s="62"/>
      <c r="CI976" s="62"/>
      <c r="CJ976" s="62"/>
      <c r="CK976" s="62"/>
      <c r="CL976" s="62"/>
      <c r="CM976" s="62"/>
      <c r="CN976" s="62"/>
      <c r="CO976" s="62"/>
      <c r="CP976" s="62"/>
      <c r="CQ976" s="62"/>
      <c r="CR976" s="62"/>
      <c r="CS976" s="62"/>
      <c r="CT976" s="62"/>
      <c r="CU976" s="62"/>
      <c r="CV976" s="62"/>
      <c r="CW976" s="62"/>
      <c r="CX976" s="62"/>
      <c r="CY976" s="62"/>
      <c r="CZ976" s="62"/>
      <c r="DA976" s="62"/>
      <c r="DB976" s="62"/>
      <c r="DC976" s="62"/>
      <c r="DD976" s="62"/>
      <c r="DE976" s="62"/>
      <c r="DF976" s="62"/>
      <c r="DG976" s="62"/>
      <c r="DH976" s="62"/>
      <c r="DI976" s="62"/>
      <c r="DJ976" s="62"/>
      <c r="DK976" s="62"/>
      <c r="DL976" s="62"/>
      <c r="DM976" s="62"/>
      <c r="DN976" s="62"/>
      <c r="DO976" s="62"/>
      <c r="DP976" s="62"/>
      <c r="DQ976" s="62"/>
      <c r="DR976" s="62"/>
      <c r="DS976" s="62"/>
      <c r="DT976" s="62"/>
      <c r="DU976" s="62"/>
      <c r="DV976" s="62"/>
      <c r="DW976" s="62"/>
      <c r="DX976" s="62"/>
      <c r="DY976" s="62"/>
      <c r="DZ976" s="62"/>
      <c r="EA976" s="62"/>
      <c r="EB976" s="62"/>
      <c r="EC976" s="62"/>
      <c r="ED976" s="62"/>
      <c r="EE976" s="62"/>
      <c r="EF976" s="62"/>
      <c r="EG976" s="62"/>
      <c r="EH976" s="62"/>
      <c r="EI976" s="62"/>
      <c r="EJ976" s="62"/>
      <c r="EK976" s="62"/>
      <c r="EL976" s="62"/>
      <c r="EM976" s="62">
        <v>0</v>
      </c>
      <c r="EN976" s="62">
        <v>0</v>
      </c>
      <c r="EO976" s="62">
        <v>0</v>
      </c>
      <c r="EP976" s="62"/>
      <c r="EQ976" s="62"/>
      <c r="ER976" s="62"/>
      <c r="ES976" s="62"/>
      <c r="ET976" s="62"/>
      <c r="EU976" s="62"/>
      <c r="EV976" s="62"/>
      <c r="EW976" s="62"/>
      <c r="EX976" s="62"/>
      <c r="EY976" s="62"/>
      <c r="EZ976" s="62"/>
      <c r="FA976" s="62"/>
      <c r="FB976" s="62"/>
      <c r="FC976" s="62"/>
      <c r="FD976" s="62"/>
      <c r="FE976" s="62"/>
      <c r="FF976" s="62"/>
      <c r="FG976" s="62"/>
      <c r="FH976" s="62"/>
      <c r="FI976" s="62"/>
      <c r="FJ976" s="62"/>
      <c r="FK976" s="62"/>
      <c r="FL976" s="76"/>
      <c r="FM976" s="76"/>
      <c r="FN976" s="76"/>
      <c r="FO976" s="76"/>
      <c r="FP976" s="76"/>
      <c r="FQ976" s="76"/>
      <c r="FR976" s="76"/>
      <c r="FS976" s="76"/>
      <c r="FT976" s="76"/>
      <c r="FU976" s="76"/>
      <c r="FV976" s="76"/>
      <c r="FW976" s="76"/>
      <c r="FX976" s="76"/>
      <c r="FY976" s="76"/>
      <c r="FZ976" s="76"/>
      <c r="GA976" s="76"/>
      <c r="GB976" s="76"/>
      <c r="GC976" s="62"/>
      <c r="GD976" s="62"/>
      <c r="GE976" s="62"/>
      <c r="GF976" s="62"/>
      <c r="GG976" s="62"/>
      <c r="GH976" s="62"/>
      <c r="GI976" s="62"/>
      <c r="GJ976" s="62"/>
      <c r="GK976" s="62"/>
      <c r="GL976" s="62"/>
      <c r="GM976" s="62"/>
      <c r="GN976" s="62"/>
      <c r="GO976" s="62"/>
      <c r="GP976" s="62"/>
      <c r="GQ976" s="62"/>
      <c r="GR976" s="62"/>
      <c r="GS976" s="62"/>
      <c r="GT976" s="62"/>
      <c r="GU976" s="62"/>
      <c r="GV976" s="62"/>
      <c r="GW976" s="62"/>
      <c r="GX976" s="62"/>
      <c r="GY976" s="62"/>
      <c r="GZ976" s="62"/>
      <c r="HA976" s="62"/>
      <c r="HB976" s="62"/>
      <c r="HC976" s="62"/>
      <c r="HD976" s="62"/>
      <c r="HE976" s="62"/>
      <c r="HF976" s="62"/>
      <c r="HG976" s="62"/>
      <c r="HH976" s="62"/>
      <c r="HI976" s="62"/>
      <c r="HJ976" s="62"/>
      <c r="HK976" s="62"/>
      <c r="HL976" s="62"/>
      <c r="HM976" s="62"/>
      <c r="HN976" s="62"/>
      <c r="HO976" s="62"/>
      <c r="HP976" s="62"/>
      <c r="HQ976" s="62"/>
      <c r="HR976" s="62"/>
    </row>
    <row r="977" spans="45:226">
      <c r="AS977" s="62"/>
      <c r="AT977" s="62"/>
      <c r="AU977" s="62"/>
      <c r="AV977" s="62"/>
      <c r="AW977" s="62"/>
      <c r="AX977" s="62"/>
      <c r="AY977" s="62"/>
      <c r="AZ977" s="62"/>
      <c r="BA977" s="62"/>
      <c r="BB977" s="62"/>
      <c r="BC977" s="62"/>
      <c r="BD977" s="62"/>
      <c r="BE977" s="62"/>
      <c r="BF977" s="62"/>
      <c r="BG977" s="62"/>
      <c r="BH977" s="62"/>
      <c r="BI977" s="62"/>
      <c r="BJ977" s="62"/>
      <c r="BK977" s="62"/>
      <c r="BL977" s="62"/>
      <c r="BM977" s="62"/>
      <c r="BN977" s="62"/>
      <c r="BO977" s="62"/>
      <c r="BP977" s="62"/>
      <c r="BQ977" s="62"/>
      <c r="BR977" s="62"/>
      <c r="BS977" s="62"/>
      <c r="BT977" s="62"/>
      <c r="BU977" s="62"/>
      <c r="BV977" s="62"/>
      <c r="BW977" s="62"/>
      <c r="BX977" s="62"/>
      <c r="BY977" s="62"/>
      <c r="BZ977" s="62"/>
      <c r="CA977" s="62"/>
      <c r="CB977" s="62"/>
      <c r="CC977" s="62"/>
      <c r="CD977" s="62"/>
      <c r="CE977" s="62"/>
      <c r="CF977" s="62"/>
      <c r="CG977" s="62"/>
      <c r="CH977" s="62"/>
      <c r="CI977" s="62"/>
      <c r="CJ977" s="62"/>
      <c r="CK977" s="62"/>
      <c r="CL977" s="62"/>
      <c r="CM977" s="62"/>
      <c r="CN977" s="62"/>
      <c r="CO977" s="62"/>
      <c r="CP977" s="62"/>
      <c r="CQ977" s="62"/>
      <c r="CR977" s="62"/>
      <c r="CS977" s="62"/>
      <c r="CT977" s="62"/>
      <c r="CU977" s="62"/>
      <c r="CV977" s="62"/>
      <c r="CW977" s="62"/>
      <c r="CX977" s="62"/>
      <c r="CY977" s="62"/>
      <c r="CZ977" s="62"/>
      <c r="DA977" s="62"/>
      <c r="DB977" s="62"/>
      <c r="DC977" s="62"/>
      <c r="DD977" s="62"/>
      <c r="DE977" s="62"/>
      <c r="DF977" s="62"/>
      <c r="DG977" s="62"/>
      <c r="DH977" s="62"/>
      <c r="DI977" s="62"/>
      <c r="DJ977" s="62"/>
      <c r="DK977" s="62"/>
      <c r="DL977" s="62"/>
      <c r="DM977" s="62"/>
      <c r="DN977" s="62"/>
      <c r="DO977" s="62"/>
      <c r="DP977" s="62"/>
      <c r="DQ977" s="62"/>
      <c r="DR977" s="62"/>
      <c r="DS977" s="62"/>
      <c r="DT977" s="62"/>
      <c r="DU977" s="62"/>
      <c r="DV977" s="62"/>
      <c r="DW977" s="62"/>
      <c r="DX977" s="62"/>
      <c r="DY977" s="62"/>
      <c r="DZ977" s="62"/>
      <c r="EA977" s="62"/>
      <c r="EB977" s="62"/>
      <c r="EC977" s="62"/>
      <c r="ED977" s="62"/>
      <c r="EE977" s="62"/>
      <c r="EF977" s="62"/>
      <c r="EG977" s="62"/>
      <c r="EH977" s="62"/>
      <c r="EI977" s="62"/>
      <c r="EJ977" s="62"/>
      <c r="EK977" s="62"/>
      <c r="EL977" s="62"/>
      <c r="EM977" s="62">
        <v>0</v>
      </c>
      <c r="EN977" s="62">
        <v>0</v>
      </c>
      <c r="EO977" s="62">
        <v>0</v>
      </c>
      <c r="EP977" s="62"/>
      <c r="EQ977" s="62"/>
      <c r="ER977" s="62"/>
      <c r="ES977" s="62"/>
      <c r="ET977" s="62"/>
      <c r="EU977" s="62"/>
      <c r="EV977" s="62"/>
      <c r="EW977" s="62"/>
      <c r="EX977" s="62"/>
      <c r="EY977" s="62"/>
      <c r="EZ977" s="62"/>
      <c r="FA977" s="62"/>
      <c r="FB977" s="62"/>
      <c r="FC977" s="62"/>
      <c r="FD977" s="62"/>
      <c r="FE977" s="62"/>
      <c r="FF977" s="62"/>
      <c r="FG977" s="62"/>
      <c r="FH977" s="62"/>
      <c r="FI977" s="62"/>
      <c r="FJ977" s="62"/>
      <c r="FK977" s="62"/>
      <c r="FL977" s="76"/>
      <c r="FM977" s="76"/>
      <c r="FN977" s="76"/>
      <c r="FO977" s="76"/>
      <c r="FP977" s="76"/>
      <c r="FQ977" s="76"/>
      <c r="FR977" s="76"/>
      <c r="FS977" s="76"/>
      <c r="FT977" s="76"/>
      <c r="FU977" s="76"/>
      <c r="FV977" s="76"/>
      <c r="FW977" s="76"/>
      <c r="FX977" s="76"/>
      <c r="FY977" s="76"/>
      <c r="FZ977" s="76"/>
      <c r="GA977" s="76"/>
      <c r="GB977" s="76"/>
      <c r="GC977" s="62"/>
      <c r="GD977" s="62"/>
      <c r="GE977" s="62"/>
      <c r="GF977" s="62"/>
      <c r="GG977" s="62"/>
      <c r="GH977" s="62"/>
      <c r="GI977" s="62"/>
      <c r="GJ977" s="62"/>
      <c r="GK977" s="62"/>
      <c r="GL977" s="62"/>
      <c r="GM977" s="62"/>
      <c r="GN977" s="62"/>
      <c r="GO977" s="62"/>
      <c r="GP977" s="62"/>
      <c r="GQ977" s="62"/>
      <c r="GR977" s="62"/>
      <c r="GS977" s="62"/>
      <c r="GT977" s="62"/>
      <c r="GU977" s="62"/>
      <c r="GV977" s="62"/>
      <c r="GW977" s="62"/>
      <c r="GX977" s="62"/>
      <c r="GY977" s="62"/>
      <c r="GZ977" s="62"/>
      <c r="HA977" s="62"/>
      <c r="HB977" s="62"/>
      <c r="HC977" s="62"/>
      <c r="HD977" s="62"/>
      <c r="HE977" s="62"/>
      <c r="HF977" s="62"/>
      <c r="HG977" s="62"/>
      <c r="HH977" s="62"/>
      <c r="HI977" s="62"/>
      <c r="HJ977" s="62"/>
      <c r="HK977" s="62"/>
      <c r="HL977" s="62"/>
      <c r="HM977" s="62"/>
      <c r="HN977" s="62"/>
      <c r="HO977" s="62"/>
      <c r="HP977" s="62"/>
      <c r="HQ977" s="62"/>
      <c r="HR977" s="62"/>
    </row>
    <row r="978" spans="45:226">
      <c r="AS978" s="62"/>
      <c r="AT978" s="62"/>
      <c r="AU978" s="62"/>
      <c r="AV978" s="62"/>
      <c r="AW978" s="62"/>
      <c r="AX978" s="62"/>
      <c r="AY978" s="62"/>
      <c r="AZ978" s="62"/>
      <c r="BA978" s="62"/>
      <c r="BB978" s="62"/>
      <c r="BC978" s="62"/>
      <c r="BD978" s="62"/>
      <c r="BE978" s="62"/>
      <c r="BF978" s="62"/>
      <c r="BG978" s="62"/>
      <c r="BH978" s="62"/>
      <c r="BI978" s="62"/>
      <c r="BJ978" s="62"/>
      <c r="BK978" s="62"/>
      <c r="BL978" s="62"/>
      <c r="BM978" s="62"/>
      <c r="BN978" s="62"/>
      <c r="BO978" s="62"/>
      <c r="BP978" s="62"/>
      <c r="BQ978" s="62"/>
      <c r="BR978" s="62"/>
      <c r="BS978" s="62"/>
      <c r="BT978" s="62"/>
      <c r="BU978" s="62"/>
      <c r="BV978" s="62"/>
      <c r="BW978" s="62"/>
      <c r="BX978" s="62"/>
      <c r="BY978" s="62"/>
      <c r="BZ978" s="62"/>
      <c r="CA978" s="62"/>
      <c r="CB978" s="62"/>
      <c r="CC978" s="62"/>
      <c r="CD978" s="62"/>
      <c r="CE978" s="62"/>
      <c r="CF978" s="62"/>
      <c r="CG978" s="62"/>
      <c r="CH978" s="62"/>
      <c r="CI978" s="62"/>
      <c r="CJ978" s="62"/>
      <c r="CK978" s="62"/>
      <c r="CL978" s="62"/>
      <c r="CM978" s="62"/>
      <c r="CN978" s="62"/>
      <c r="CO978" s="62"/>
      <c r="CP978" s="62"/>
      <c r="CQ978" s="62"/>
      <c r="CR978" s="62"/>
      <c r="CS978" s="62"/>
      <c r="CT978" s="62"/>
      <c r="CU978" s="62"/>
      <c r="CV978" s="62"/>
      <c r="CW978" s="62"/>
      <c r="CX978" s="62"/>
      <c r="CY978" s="62"/>
      <c r="CZ978" s="62"/>
      <c r="DA978" s="62"/>
      <c r="DB978" s="62"/>
      <c r="DC978" s="62"/>
      <c r="DD978" s="62"/>
      <c r="DE978" s="62"/>
      <c r="DF978" s="62"/>
      <c r="DG978" s="62"/>
      <c r="DH978" s="62"/>
      <c r="DI978" s="62"/>
      <c r="DJ978" s="62"/>
      <c r="DK978" s="62"/>
      <c r="DL978" s="62"/>
      <c r="DM978" s="62"/>
      <c r="DN978" s="62"/>
      <c r="DO978" s="62"/>
      <c r="DP978" s="62"/>
      <c r="DQ978" s="62"/>
      <c r="DR978" s="62"/>
      <c r="DS978" s="62"/>
      <c r="DT978" s="62"/>
      <c r="DU978" s="62"/>
      <c r="DV978" s="62"/>
      <c r="DW978" s="62"/>
      <c r="DX978" s="62"/>
      <c r="DY978" s="62"/>
      <c r="DZ978" s="62"/>
      <c r="EA978" s="62"/>
      <c r="EB978" s="62"/>
      <c r="EC978" s="62"/>
      <c r="ED978" s="62"/>
      <c r="EE978" s="62"/>
      <c r="EF978" s="62"/>
      <c r="EG978" s="62"/>
      <c r="EH978" s="62"/>
      <c r="EI978" s="62"/>
      <c r="EJ978" s="62"/>
      <c r="EK978" s="62"/>
      <c r="EL978" s="62"/>
      <c r="EM978" s="62">
        <v>0</v>
      </c>
      <c r="EN978" s="62">
        <v>0</v>
      </c>
      <c r="EO978" s="62">
        <v>0</v>
      </c>
      <c r="EP978" s="62"/>
      <c r="EQ978" s="62"/>
      <c r="ER978" s="62"/>
      <c r="ES978" s="62"/>
      <c r="ET978" s="62"/>
      <c r="EU978" s="62"/>
      <c r="EV978" s="62"/>
      <c r="EW978" s="62"/>
      <c r="EX978" s="62"/>
      <c r="EY978" s="62"/>
      <c r="EZ978" s="62"/>
      <c r="FA978" s="62"/>
      <c r="FB978" s="62"/>
      <c r="FC978" s="62"/>
      <c r="FD978" s="62"/>
      <c r="FE978" s="62"/>
      <c r="FF978" s="62"/>
      <c r="FG978" s="62"/>
      <c r="FH978" s="62"/>
      <c r="FI978" s="62"/>
      <c r="FJ978" s="62"/>
      <c r="FK978" s="62"/>
      <c r="FL978" s="76"/>
      <c r="FM978" s="76"/>
      <c r="FN978" s="76"/>
      <c r="FO978" s="76"/>
      <c r="FP978" s="76"/>
      <c r="FQ978" s="76"/>
      <c r="FR978" s="76"/>
      <c r="FS978" s="76"/>
      <c r="FT978" s="76"/>
      <c r="FU978" s="76"/>
      <c r="FV978" s="76"/>
      <c r="FW978" s="76"/>
      <c r="FX978" s="76"/>
      <c r="FY978" s="76"/>
      <c r="FZ978" s="76"/>
      <c r="GA978" s="76"/>
      <c r="GB978" s="76"/>
      <c r="GC978" s="62"/>
      <c r="GD978" s="62"/>
      <c r="GE978" s="62"/>
      <c r="GF978" s="62"/>
      <c r="GG978" s="62"/>
      <c r="GH978" s="62"/>
      <c r="GI978" s="62"/>
      <c r="GJ978" s="62"/>
      <c r="GK978" s="62"/>
      <c r="GL978" s="62"/>
      <c r="GM978" s="62"/>
      <c r="GN978" s="62"/>
      <c r="GO978" s="62"/>
      <c r="GP978" s="62"/>
      <c r="GQ978" s="62"/>
      <c r="GR978" s="62"/>
      <c r="GS978" s="62"/>
      <c r="GT978" s="62"/>
      <c r="GU978" s="62"/>
      <c r="GV978" s="62"/>
      <c r="GW978" s="62"/>
      <c r="GX978" s="62"/>
      <c r="GY978" s="62"/>
      <c r="GZ978" s="62"/>
      <c r="HA978" s="62"/>
      <c r="HB978" s="62"/>
      <c r="HC978" s="62"/>
      <c r="HD978" s="62"/>
      <c r="HE978" s="62"/>
      <c r="HF978" s="62"/>
      <c r="HG978" s="62"/>
      <c r="HH978" s="62"/>
      <c r="HI978" s="62"/>
      <c r="HJ978" s="62"/>
      <c r="HK978" s="62"/>
      <c r="HL978" s="62"/>
      <c r="HM978" s="62"/>
      <c r="HN978" s="62"/>
      <c r="HO978" s="62"/>
      <c r="HP978" s="62"/>
      <c r="HQ978" s="62"/>
      <c r="HR978" s="62"/>
    </row>
    <row r="979" spans="45:226">
      <c r="AS979" s="62"/>
      <c r="AT979" s="62"/>
      <c r="AU979" s="62"/>
      <c r="AV979" s="62"/>
      <c r="AW979" s="62"/>
      <c r="AX979" s="62"/>
      <c r="AY979" s="62"/>
      <c r="AZ979" s="62"/>
      <c r="BA979" s="62"/>
      <c r="BB979" s="62"/>
      <c r="BC979" s="62"/>
      <c r="BD979" s="62"/>
      <c r="BE979" s="62"/>
      <c r="BF979" s="62"/>
      <c r="BG979" s="62"/>
      <c r="BH979" s="62"/>
      <c r="BI979" s="62"/>
      <c r="BJ979" s="62"/>
      <c r="BK979" s="62"/>
      <c r="BL979" s="62"/>
      <c r="BM979" s="62"/>
      <c r="BN979" s="62"/>
      <c r="BO979" s="62"/>
      <c r="BP979" s="62"/>
      <c r="BQ979" s="62"/>
      <c r="BR979" s="62"/>
      <c r="BS979" s="62"/>
      <c r="BT979" s="62"/>
      <c r="BU979" s="62"/>
      <c r="BV979" s="62"/>
      <c r="BW979" s="62"/>
      <c r="BX979" s="62"/>
      <c r="BY979" s="62"/>
      <c r="BZ979" s="62"/>
      <c r="CA979" s="62"/>
      <c r="CB979" s="62"/>
      <c r="CC979" s="62"/>
      <c r="CD979" s="62"/>
      <c r="CE979" s="62"/>
      <c r="CF979" s="62"/>
      <c r="CG979" s="62"/>
      <c r="CH979" s="62"/>
      <c r="CI979" s="62"/>
      <c r="CJ979" s="62"/>
      <c r="CK979" s="62"/>
      <c r="CL979" s="62"/>
      <c r="CM979" s="62"/>
      <c r="CN979" s="62"/>
      <c r="CO979" s="62"/>
      <c r="CP979" s="62"/>
      <c r="CQ979" s="62"/>
      <c r="CR979" s="62"/>
      <c r="CS979" s="62"/>
      <c r="CT979" s="62"/>
      <c r="CU979" s="62"/>
      <c r="CV979" s="62"/>
      <c r="CW979" s="62"/>
      <c r="CX979" s="62"/>
      <c r="CY979" s="62"/>
      <c r="CZ979" s="62"/>
      <c r="DA979" s="62"/>
      <c r="DB979" s="62"/>
      <c r="DC979" s="62"/>
      <c r="DD979" s="62"/>
      <c r="DE979" s="62"/>
      <c r="DF979" s="62"/>
      <c r="DG979" s="62"/>
      <c r="DH979" s="62"/>
      <c r="DI979" s="62"/>
      <c r="DJ979" s="62"/>
      <c r="DK979" s="62"/>
      <c r="DL979" s="62"/>
      <c r="DM979" s="62"/>
      <c r="DN979" s="62"/>
      <c r="DO979" s="62"/>
      <c r="DP979" s="62"/>
      <c r="DQ979" s="62"/>
      <c r="DR979" s="62"/>
      <c r="DS979" s="62"/>
      <c r="DT979" s="62"/>
      <c r="DU979" s="62"/>
      <c r="DV979" s="62"/>
      <c r="DW979" s="62"/>
      <c r="DX979" s="62"/>
      <c r="DY979" s="62"/>
      <c r="DZ979" s="62"/>
      <c r="EA979" s="62"/>
      <c r="EB979" s="62"/>
      <c r="EC979" s="62"/>
      <c r="ED979" s="62"/>
      <c r="EE979" s="62"/>
      <c r="EF979" s="62"/>
      <c r="EG979" s="62"/>
      <c r="EH979" s="62"/>
      <c r="EI979" s="62"/>
      <c r="EJ979" s="62"/>
      <c r="EK979" s="62"/>
      <c r="EL979" s="62"/>
      <c r="EM979" s="62">
        <v>0</v>
      </c>
      <c r="EN979" s="62">
        <v>0</v>
      </c>
      <c r="EO979" s="62">
        <v>0</v>
      </c>
      <c r="EP979" s="62"/>
      <c r="EQ979" s="62"/>
      <c r="ER979" s="62"/>
      <c r="ES979" s="62"/>
      <c r="ET979" s="62"/>
      <c r="EU979" s="62"/>
      <c r="EV979" s="62"/>
      <c r="EW979" s="62"/>
      <c r="EX979" s="62"/>
      <c r="EY979" s="62"/>
      <c r="EZ979" s="62"/>
      <c r="FA979" s="62"/>
      <c r="FB979" s="62"/>
      <c r="FC979" s="62"/>
      <c r="FD979" s="62"/>
      <c r="FE979" s="62"/>
      <c r="FF979" s="62"/>
      <c r="FG979" s="62"/>
      <c r="FH979" s="62"/>
      <c r="FI979" s="62"/>
      <c r="FJ979" s="62"/>
      <c r="FK979" s="62"/>
      <c r="FL979" s="76"/>
      <c r="FM979" s="76"/>
      <c r="FN979" s="76"/>
      <c r="FO979" s="76"/>
      <c r="FP979" s="76"/>
      <c r="FQ979" s="76"/>
      <c r="FR979" s="76"/>
      <c r="FS979" s="76"/>
      <c r="FT979" s="76"/>
      <c r="FU979" s="76"/>
      <c r="FV979" s="76"/>
      <c r="FW979" s="76"/>
      <c r="FX979" s="76"/>
      <c r="FY979" s="76"/>
      <c r="FZ979" s="76"/>
      <c r="GA979" s="76"/>
      <c r="GB979" s="76"/>
      <c r="GC979" s="62"/>
      <c r="GD979" s="62"/>
      <c r="GE979" s="62"/>
      <c r="GF979" s="62"/>
      <c r="GG979" s="62"/>
      <c r="GH979" s="62"/>
      <c r="GI979" s="62"/>
      <c r="GJ979" s="62"/>
      <c r="GK979" s="62"/>
      <c r="GL979" s="62"/>
      <c r="GM979" s="62"/>
      <c r="GN979" s="62"/>
      <c r="GO979" s="62"/>
      <c r="GP979" s="62"/>
      <c r="GQ979" s="62"/>
      <c r="GR979" s="62"/>
      <c r="GS979" s="62"/>
      <c r="GT979" s="62"/>
      <c r="GU979" s="62"/>
      <c r="GV979" s="62"/>
      <c r="GW979" s="62"/>
      <c r="GX979" s="62"/>
      <c r="GY979" s="62"/>
      <c r="GZ979" s="62"/>
      <c r="HA979" s="62"/>
      <c r="HB979" s="62"/>
      <c r="HC979" s="62"/>
      <c r="HD979" s="62"/>
      <c r="HE979" s="62"/>
      <c r="HF979" s="62"/>
      <c r="HG979" s="62"/>
      <c r="HH979" s="62"/>
      <c r="HI979" s="62"/>
      <c r="HJ979" s="62"/>
      <c r="HK979" s="62"/>
      <c r="HL979" s="62"/>
      <c r="HM979" s="62"/>
      <c r="HN979" s="62"/>
      <c r="HO979" s="62"/>
      <c r="HP979" s="62"/>
      <c r="HQ979" s="62"/>
      <c r="HR979" s="62"/>
    </row>
    <row r="980" spans="45:226">
      <c r="AS980" s="62"/>
      <c r="AT980" s="62"/>
      <c r="AU980" s="62"/>
      <c r="AV980" s="62"/>
      <c r="AW980" s="62"/>
      <c r="AX980" s="62"/>
      <c r="AY980" s="62"/>
      <c r="AZ980" s="62"/>
      <c r="BA980" s="62"/>
      <c r="BB980" s="62"/>
      <c r="BC980" s="62"/>
      <c r="BD980" s="62"/>
      <c r="BE980" s="62"/>
      <c r="BF980" s="62"/>
      <c r="BG980" s="62"/>
      <c r="BH980" s="62"/>
      <c r="BI980" s="62"/>
      <c r="BJ980" s="62"/>
      <c r="BK980" s="62"/>
      <c r="BL980" s="62"/>
      <c r="BM980" s="62"/>
      <c r="BN980" s="62"/>
      <c r="BO980" s="62"/>
      <c r="BP980" s="62"/>
      <c r="BQ980" s="62"/>
      <c r="BR980" s="62"/>
      <c r="BS980" s="62"/>
      <c r="BT980" s="62"/>
      <c r="BU980" s="62"/>
      <c r="BV980" s="62"/>
      <c r="BW980" s="62"/>
      <c r="BX980" s="62"/>
      <c r="BY980" s="62"/>
      <c r="BZ980" s="62"/>
      <c r="CA980" s="62"/>
      <c r="CB980" s="62"/>
      <c r="CC980" s="62"/>
      <c r="CD980" s="62"/>
      <c r="CE980" s="62"/>
      <c r="CF980" s="62"/>
      <c r="CG980" s="62"/>
      <c r="CH980" s="62"/>
      <c r="CI980" s="62"/>
      <c r="CJ980" s="62"/>
      <c r="CK980" s="62"/>
      <c r="CL980" s="62"/>
      <c r="CM980" s="62"/>
      <c r="CN980" s="62"/>
      <c r="CO980" s="62"/>
      <c r="CP980" s="62"/>
      <c r="CQ980" s="62"/>
      <c r="CR980" s="62"/>
      <c r="CS980" s="62"/>
      <c r="CT980" s="62"/>
      <c r="CU980" s="62"/>
      <c r="CV980" s="62"/>
      <c r="CW980" s="62"/>
      <c r="CX980" s="62"/>
      <c r="CY980" s="62"/>
      <c r="CZ980" s="62"/>
      <c r="DA980" s="62"/>
      <c r="DB980" s="62"/>
      <c r="DC980" s="62"/>
      <c r="DD980" s="62"/>
      <c r="DE980" s="62"/>
      <c r="DF980" s="62"/>
      <c r="DG980" s="62"/>
      <c r="DH980" s="62"/>
      <c r="DI980" s="62"/>
      <c r="DJ980" s="62"/>
      <c r="DK980" s="62"/>
      <c r="DL980" s="62"/>
      <c r="DM980" s="62"/>
      <c r="DN980" s="62"/>
      <c r="DO980" s="62"/>
      <c r="DP980" s="62"/>
      <c r="DQ980" s="62"/>
      <c r="DR980" s="62"/>
      <c r="DS980" s="62"/>
      <c r="DT980" s="62"/>
      <c r="DU980" s="62"/>
      <c r="DV980" s="62"/>
      <c r="DW980" s="62"/>
      <c r="DX980" s="62"/>
      <c r="DY980" s="62"/>
      <c r="DZ980" s="62"/>
      <c r="EA980" s="62"/>
      <c r="EB980" s="62"/>
      <c r="EC980" s="62"/>
      <c r="ED980" s="62"/>
      <c r="EE980" s="62"/>
      <c r="EF980" s="62"/>
      <c r="EG980" s="62"/>
      <c r="EH980" s="62"/>
      <c r="EI980" s="62"/>
      <c r="EJ980" s="62"/>
      <c r="EK980" s="62"/>
      <c r="EL980" s="62"/>
      <c r="EM980" s="62">
        <v>0</v>
      </c>
      <c r="EN980" s="62">
        <v>0</v>
      </c>
      <c r="EO980" s="62">
        <v>0</v>
      </c>
      <c r="EP980" s="62"/>
      <c r="EQ980" s="62"/>
      <c r="ER980" s="62"/>
      <c r="ES980" s="62"/>
      <c r="ET980" s="62"/>
      <c r="EU980" s="62"/>
      <c r="EV980" s="62"/>
      <c r="EW980" s="62"/>
      <c r="EX980" s="62"/>
      <c r="EY980" s="62"/>
      <c r="EZ980" s="62"/>
      <c r="FA980" s="62"/>
      <c r="FB980" s="62"/>
      <c r="FC980" s="62"/>
      <c r="FD980" s="62"/>
      <c r="FE980" s="62"/>
      <c r="FF980" s="62"/>
      <c r="FG980" s="62"/>
      <c r="FH980" s="62"/>
      <c r="FI980" s="62"/>
      <c r="FJ980" s="62"/>
      <c r="FK980" s="62"/>
      <c r="FL980" s="76"/>
      <c r="FM980" s="76"/>
      <c r="FN980" s="76"/>
      <c r="FO980" s="76"/>
      <c r="FP980" s="76"/>
      <c r="FQ980" s="76"/>
      <c r="FR980" s="76"/>
      <c r="FS980" s="76"/>
      <c r="FT980" s="76"/>
      <c r="FU980" s="76"/>
      <c r="FV980" s="76"/>
      <c r="FW980" s="76"/>
      <c r="FX980" s="76"/>
      <c r="FY980" s="76"/>
      <c r="FZ980" s="76"/>
      <c r="GA980" s="76"/>
      <c r="GB980" s="76"/>
      <c r="GC980" s="62"/>
      <c r="GD980" s="62"/>
      <c r="GE980" s="62"/>
      <c r="GF980" s="62"/>
      <c r="GG980" s="62"/>
      <c r="GH980" s="62"/>
      <c r="GI980" s="62"/>
      <c r="GJ980" s="62"/>
      <c r="GK980" s="62"/>
      <c r="GL980" s="62"/>
      <c r="GM980" s="62"/>
      <c r="GN980" s="62"/>
      <c r="GO980" s="62"/>
      <c r="GP980" s="62"/>
      <c r="GQ980" s="62"/>
      <c r="GR980" s="62"/>
      <c r="GS980" s="62"/>
      <c r="GT980" s="62"/>
      <c r="GU980" s="62"/>
      <c r="GV980" s="62"/>
      <c r="GW980" s="62"/>
      <c r="GX980" s="62"/>
      <c r="GY980" s="62"/>
      <c r="GZ980" s="62"/>
      <c r="HA980" s="62"/>
      <c r="HB980" s="62"/>
      <c r="HC980" s="62"/>
      <c r="HD980" s="62"/>
      <c r="HE980" s="62"/>
      <c r="HF980" s="62"/>
      <c r="HG980" s="62"/>
      <c r="HH980" s="62"/>
      <c r="HI980" s="62"/>
      <c r="HJ980" s="62"/>
      <c r="HK980" s="62"/>
      <c r="HL980" s="62"/>
      <c r="HM980" s="62"/>
      <c r="HN980" s="62"/>
      <c r="HO980" s="62"/>
      <c r="HP980" s="62"/>
      <c r="HQ980" s="62"/>
      <c r="HR980" s="62"/>
    </row>
    <row r="981" spans="45:226">
      <c r="AS981" s="62"/>
      <c r="AT981" s="62"/>
      <c r="AU981" s="62"/>
      <c r="AV981" s="62"/>
      <c r="AW981" s="62"/>
      <c r="AX981" s="62"/>
      <c r="AY981" s="62"/>
      <c r="AZ981" s="62"/>
      <c r="BA981" s="62"/>
      <c r="BB981" s="62"/>
      <c r="BC981" s="62"/>
      <c r="BD981" s="62"/>
      <c r="BE981" s="62"/>
      <c r="BF981" s="62"/>
      <c r="BG981" s="62"/>
      <c r="BH981" s="62"/>
      <c r="BI981" s="62"/>
      <c r="BJ981" s="62"/>
      <c r="BK981" s="62"/>
      <c r="BL981" s="62"/>
      <c r="BM981" s="62"/>
      <c r="BN981" s="62"/>
      <c r="BO981" s="62"/>
      <c r="BP981" s="62"/>
      <c r="BQ981" s="62"/>
      <c r="BR981" s="62"/>
      <c r="BS981" s="62"/>
      <c r="BT981" s="62"/>
      <c r="BU981" s="62"/>
      <c r="BV981" s="62"/>
      <c r="BW981" s="62"/>
      <c r="BX981" s="62"/>
      <c r="BY981" s="62"/>
      <c r="BZ981" s="62"/>
      <c r="CA981" s="62"/>
      <c r="CB981" s="62"/>
      <c r="CC981" s="62"/>
      <c r="CD981" s="62"/>
      <c r="CE981" s="62"/>
      <c r="CF981" s="62"/>
      <c r="CG981" s="62"/>
      <c r="CH981" s="62"/>
      <c r="CI981" s="62"/>
      <c r="CJ981" s="62"/>
      <c r="CK981" s="62"/>
      <c r="CL981" s="62"/>
      <c r="CM981" s="62"/>
      <c r="CN981" s="62"/>
      <c r="CO981" s="62"/>
      <c r="CP981" s="62"/>
      <c r="CQ981" s="62"/>
      <c r="CR981" s="62"/>
      <c r="CS981" s="62"/>
      <c r="CT981" s="62"/>
      <c r="CU981" s="62"/>
      <c r="CV981" s="62"/>
      <c r="CW981" s="62"/>
      <c r="CX981" s="62"/>
      <c r="CY981" s="62"/>
      <c r="CZ981" s="62"/>
      <c r="DA981" s="62"/>
      <c r="DB981" s="62"/>
      <c r="DC981" s="62"/>
      <c r="DD981" s="62"/>
      <c r="DE981" s="62"/>
      <c r="DF981" s="62"/>
      <c r="DG981" s="62"/>
      <c r="DH981" s="62"/>
      <c r="DI981" s="62"/>
      <c r="DJ981" s="62"/>
      <c r="DK981" s="62"/>
      <c r="DL981" s="62"/>
      <c r="DM981" s="62"/>
      <c r="DN981" s="62"/>
      <c r="DO981" s="62"/>
      <c r="DP981" s="62"/>
      <c r="DQ981" s="62"/>
      <c r="DR981" s="62"/>
      <c r="DS981" s="62"/>
      <c r="DT981" s="62"/>
      <c r="DU981" s="62"/>
      <c r="DV981" s="62"/>
      <c r="DW981" s="62"/>
      <c r="DX981" s="62"/>
      <c r="DY981" s="62"/>
      <c r="DZ981" s="62"/>
      <c r="EA981" s="62"/>
      <c r="EB981" s="62"/>
      <c r="EC981" s="62"/>
      <c r="ED981" s="62"/>
      <c r="EE981" s="62"/>
      <c r="EF981" s="62"/>
      <c r="EG981" s="62"/>
      <c r="EH981" s="62"/>
      <c r="EI981" s="62"/>
      <c r="EJ981" s="62"/>
      <c r="EK981" s="62"/>
      <c r="EL981" s="62"/>
      <c r="EM981" s="62">
        <v>0</v>
      </c>
      <c r="EN981" s="62">
        <v>0</v>
      </c>
      <c r="EO981" s="62">
        <v>0</v>
      </c>
      <c r="EP981" s="62"/>
      <c r="EQ981" s="62"/>
      <c r="ER981" s="62"/>
      <c r="ES981" s="62"/>
      <c r="ET981" s="62"/>
      <c r="EU981" s="62"/>
      <c r="EV981" s="62"/>
      <c r="EW981" s="62"/>
      <c r="EX981" s="62"/>
      <c r="EY981" s="62"/>
      <c r="EZ981" s="62"/>
      <c r="FA981" s="62"/>
      <c r="FB981" s="62"/>
      <c r="FC981" s="62"/>
      <c r="FD981" s="62"/>
      <c r="FE981" s="62"/>
      <c r="FF981" s="62"/>
      <c r="FG981" s="62"/>
      <c r="FH981" s="62"/>
      <c r="FI981" s="62"/>
      <c r="FJ981" s="62"/>
      <c r="FK981" s="62"/>
      <c r="FL981" s="76"/>
      <c r="FM981" s="76"/>
      <c r="FN981" s="76"/>
      <c r="FO981" s="76"/>
      <c r="FP981" s="76"/>
      <c r="FQ981" s="76"/>
      <c r="FR981" s="76"/>
      <c r="FS981" s="76"/>
      <c r="FT981" s="76"/>
      <c r="FU981" s="76"/>
      <c r="FV981" s="76"/>
      <c r="FW981" s="76"/>
      <c r="FX981" s="76"/>
      <c r="FY981" s="76"/>
      <c r="FZ981" s="76"/>
      <c r="GA981" s="76"/>
      <c r="GB981" s="76"/>
      <c r="GC981" s="62"/>
      <c r="GD981" s="62"/>
      <c r="GE981" s="62"/>
      <c r="GF981" s="62"/>
      <c r="GG981" s="62"/>
      <c r="GH981" s="62"/>
      <c r="GI981" s="62"/>
      <c r="GJ981" s="62"/>
      <c r="GK981" s="62"/>
      <c r="GL981" s="62"/>
      <c r="GM981" s="62"/>
      <c r="GN981" s="62"/>
      <c r="GO981" s="62"/>
      <c r="GP981" s="62"/>
      <c r="GQ981" s="62"/>
      <c r="GR981" s="62"/>
      <c r="GS981" s="62"/>
      <c r="GT981" s="62"/>
      <c r="GU981" s="62"/>
      <c r="GV981" s="62"/>
      <c r="GW981" s="62"/>
      <c r="GX981" s="62"/>
      <c r="GY981" s="62"/>
      <c r="GZ981" s="62"/>
      <c r="HA981" s="62"/>
      <c r="HB981" s="62"/>
      <c r="HC981" s="62"/>
      <c r="HD981" s="62"/>
      <c r="HE981" s="62"/>
      <c r="HF981" s="62"/>
      <c r="HG981" s="62"/>
      <c r="HH981" s="62"/>
      <c r="HI981" s="62"/>
      <c r="HJ981" s="62"/>
      <c r="HK981" s="62"/>
      <c r="HL981" s="62"/>
      <c r="HM981" s="62"/>
      <c r="HN981" s="62"/>
      <c r="HO981" s="62"/>
      <c r="HP981" s="62"/>
      <c r="HQ981" s="62"/>
      <c r="HR981" s="62"/>
    </row>
    <row r="982" spans="45:226">
      <c r="AS982" s="62"/>
      <c r="AT982" s="62"/>
      <c r="AU982" s="62"/>
      <c r="AV982" s="62"/>
      <c r="AW982" s="62"/>
      <c r="AX982" s="62"/>
      <c r="AY982" s="62"/>
      <c r="AZ982" s="62"/>
      <c r="BA982" s="62"/>
      <c r="BB982" s="62"/>
      <c r="BC982" s="62"/>
      <c r="BD982" s="62"/>
      <c r="BE982" s="62"/>
      <c r="BF982" s="62"/>
      <c r="BG982" s="62"/>
      <c r="BH982" s="62"/>
      <c r="BI982" s="62"/>
      <c r="BJ982" s="62"/>
      <c r="BK982" s="62"/>
      <c r="BL982" s="62"/>
      <c r="BM982" s="62"/>
      <c r="BN982" s="62"/>
      <c r="BO982" s="62"/>
      <c r="BP982" s="62"/>
      <c r="BQ982" s="62"/>
      <c r="BR982" s="62"/>
      <c r="BS982" s="62"/>
      <c r="BT982" s="62"/>
      <c r="BU982" s="62"/>
      <c r="BV982" s="62"/>
      <c r="BW982" s="62"/>
      <c r="BX982" s="62"/>
      <c r="BY982" s="62"/>
      <c r="BZ982" s="62"/>
      <c r="CA982" s="62"/>
      <c r="CB982" s="62"/>
      <c r="CC982" s="62"/>
      <c r="CD982" s="62"/>
      <c r="CE982" s="62"/>
      <c r="CF982" s="62"/>
      <c r="CG982" s="62"/>
      <c r="CH982" s="62"/>
      <c r="CI982" s="62"/>
      <c r="CJ982" s="62"/>
      <c r="CK982" s="62"/>
      <c r="CL982" s="62"/>
      <c r="CM982" s="62"/>
      <c r="CN982" s="62"/>
      <c r="CO982" s="62"/>
      <c r="CP982" s="62"/>
      <c r="CQ982" s="62"/>
      <c r="CR982" s="62"/>
      <c r="CS982" s="62"/>
      <c r="CT982" s="62"/>
      <c r="CU982" s="62"/>
      <c r="CV982" s="62"/>
      <c r="CW982" s="62"/>
      <c r="CX982" s="62"/>
      <c r="CY982" s="62"/>
      <c r="CZ982" s="62"/>
      <c r="DA982" s="62"/>
      <c r="DB982" s="62"/>
      <c r="DC982" s="62"/>
      <c r="DD982" s="62"/>
      <c r="DE982" s="62"/>
      <c r="DF982" s="62"/>
      <c r="DG982" s="62"/>
      <c r="DH982" s="62"/>
      <c r="DI982" s="62"/>
      <c r="DJ982" s="62"/>
      <c r="DK982" s="62"/>
      <c r="DL982" s="62"/>
      <c r="DM982" s="62"/>
      <c r="DN982" s="62"/>
      <c r="DO982" s="62"/>
      <c r="DP982" s="62"/>
      <c r="DQ982" s="62"/>
      <c r="DR982" s="62"/>
      <c r="DS982" s="62"/>
      <c r="DT982" s="62"/>
      <c r="DU982" s="62"/>
      <c r="DV982" s="62"/>
      <c r="DW982" s="62"/>
      <c r="DX982" s="62"/>
      <c r="DY982" s="62"/>
      <c r="DZ982" s="62"/>
      <c r="EA982" s="62"/>
      <c r="EB982" s="62"/>
      <c r="EC982" s="62"/>
      <c r="ED982" s="62"/>
      <c r="EE982" s="62"/>
      <c r="EF982" s="62"/>
      <c r="EG982" s="62"/>
      <c r="EH982" s="62"/>
      <c r="EI982" s="62"/>
      <c r="EJ982" s="62"/>
      <c r="EK982" s="62"/>
      <c r="EL982" s="62"/>
      <c r="EM982" s="62">
        <v>0</v>
      </c>
      <c r="EN982" s="62">
        <v>0</v>
      </c>
      <c r="EO982" s="62">
        <v>0</v>
      </c>
      <c r="EP982" s="62"/>
      <c r="EQ982" s="62"/>
      <c r="ER982" s="62"/>
      <c r="ES982" s="62"/>
      <c r="ET982" s="62"/>
      <c r="EU982" s="62"/>
      <c r="EV982" s="62"/>
      <c r="EW982" s="62"/>
      <c r="EX982" s="62"/>
      <c r="EY982" s="62"/>
      <c r="EZ982" s="62"/>
      <c r="FA982" s="62"/>
      <c r="FB982" s="62"/>
      <c r="FC982" s="62"/>
      <c r="FD982" s="62"/>
      <c r="FE982" s="62"/>
      <c r="FF982" s="62"/>
      <c r="FG982" s="62"/>
      <c r="FH982" s="62"/>
      <c r="FI982" s="62"/>
      <c r="FJ982" s="62"/>
      <c r="FK982" s="62"/>
      <c r="FL982" s="76"/>
      <c r="FM982" s="76"/>
      <c r="FN982" s="76"/>
      <c r="FO982" s="76"/>
      <c r="FP982" s="76"/>
      <c r="FQ982" s="76"/>
      <c r="FR982" s="76"/>
      <c r="FS982" s="76"/>
      <c r="FT982" s="76"/>
      <c r="FU982" s="76"/>
      <c r="FV982" s="76"/>
      <c r="FW982" s="76"/>
      <c r="FX982" s="76"/>
      <c r="FY982" s="76"/>
      <c r="FZ982" s="76"/>
      <c r="GA982" s="76"/>
      <c r="GB982" s="76"/>
      <c r="GC982" s="62"/>
      <c r="GD982" s="62"/>
      <c r="GE982" s="62"/>
      <c r="GF982" s="62"/>
      <c r="GG982" s="62"/>
      <c r="GH982" s="62"/>
      <c r="GI982" s="62"/>
      <c r="GJ982" s="62"/>
      <c r="GK982" s="62"/>
      <c r="GL982" s="62"/>
      <c r="GM982" s="62"/>
      <c r="GN982" s="62"/>
      <c r="GO982" s="62"/>
      <c r="GP982" s="62"/>
      <c r="GQ982" s="62"/>
      <c r="GR982" s="62"/>
      <c r="GS982" s="62"/>
      <c r="GT982" s="62"/>
      <c r="GU982" s="62"/>
      <c r="GV982" s="62"/>
      <c r="GW982" s="62"/>
      <c r="GX982" s="62"/>
      <c r="GY982" s="62"/>
      <c r="GZ982" s="62"/>
      <c r="HA982" s="62"/>
      <c r="HB982" s="62"/>
      <c r="HC982" s="62"/>
      <c r="HD982" s="62"/>
      <c r="HE982" s="62"/>
      <c r="HF982" s="62"/>
      <c r="HG982" s="62"/>
      <c r="HH982" s="62"/>
      <c r="HI982" s="62"/>
      <c r="HJ982" s="62"/>
      <c r="HK982" s="62"/>
      <c r="HL982" s="62"/>
      <c r="HM982" s="62"/>
      <c r="HN982" s="62"/>
      <c r="HO982" s="62"/>
      <c r="HP982" s="62"/>
      <c r="HQ982" s="62"/>
      <c r="HR982" s="62"/>
    </row>
    <row r="983" spans="45:226">
      <c r="AS983" s="62"/>
      <c r="AT983" s="62"/>
      <c r="AU983" s="62"/>
      <c r="AV983" s="62"/>
      <c r="AW983" s="62"/>
      <c r="AX983" s="62"/>
      <c r="AY983" s="62"/>
      <c r="AZ983" s="62"/>
      <c r="BA983" s="62"/>
      <c r="BB983" s="62"/>
      <c r="BC983" s="62"/>
      <c r="BD983" s="62"/>
      <c r="BE983" s="62"/>
      <c r="BF983" s="62"/>
      <c r="BG983" s="62"/>
      <c r="BH983" s="62"/>
      <c r="BI983" s="62"/>
      <c r="BJ983" s="62"/>
      <c r="BK983" s="62"/>
      <c r="BL983" s="62"/>
      <c r="BM983" s="62"/>
      <c r="BN983" s="62"/>
      <c r="BO983" s="62"/>
      <c r="BP983" s="62"/>
      <c r="BQ983" s="62"/>
      <c r="BR983" s="62"/>
      <c r="BS983" s="62"/>
      <c r="BT983" s="62"/>
      <c r="BU983" s="62"/>
      <c r="BV983" s="62"/>
      <c r="BW983" s="62"/>
      <c r="BX983" s="62"/>
      <c r="BY983" s="62"/>
      <c r="BZ983" s="62"/>
      <c r="CA983" s="62"/>
      <c r="CB983" s="62"/>
      <c r="CC983" s="62"/>
      <c r="CD983" s="62"/>
      <c r="CE983" s="62"/>
      <c r="CF983" s="62"/>
      <c r="CG983" s="62"/>
      <c r="CH983" s="62"/>
      <c r="CI983" s="62"/>
      <c r="CJ983" s="62"/>
      <c r="CK983" s="62"/>
      <c r="CL983" s="62"/>
      <c r="CM983" s="62"/>
      <c r="CN983" s="62"/>
      <c r="CO983" s="62"/>
      <c r="CP983" s="62"/>
      <c r="CQ983" s="62"/>
      <c r="CR983" s="62"/>
      <c r="CS983" s="62"/>
      <c r="CT983" s="62"/>
      <c r="CU983" s="62"/>
      <c r="CV983" s="62"/>
      <c r="CW983" s="62"/>
      <c r="CX983" s="62"/>
      <c r="CY983" s="62"/>
      <c r="CZ983" s="62"/>
      <c r="DA983" s="62"/>
      <c r="DB983" s="62"/>
      <c r="DC983" s="62"/>
      <c r="DD983" s="62"/>
      <c r="DE983" s="62"/>
      <c r="DF983" s="62"/>
      <c r="DG983" s="62"/>
      <c r="DH983" s="62"/>
      <c r="DI983" s="62"/>
      <c r="DJ983" s="62"/>
      <c r="DK983" s="62"/>
      <c r="DL983" s="62"/>
      <c r="DM983" s="62"/>
      <c r="DN983" s="62"/>
      <c r="DO983" s="62"/>
      <c r="DP983" s="62"/>
      <c r="DQ983" s="62"/>
      <c r="DR983" s="62"/>
      <c r="DS983" s="62"/>
      <c r="DT983" s="62"/>
      <c r="DU983" s="62"/>
      <c r="DV983" s="62"/>
      <c r="DW983" s="62"/>
      <c r="DX983" s="62"/>
      <c r="DY983" s="62"/>
      <c r="DZ983" s="62"/>
      <c r="EA983" s="62"/>
      <c r="EB983" s="62"/>
      <c r="EC983" s="62"/>
      <c r="ED983" s="62"/>
      <c r="EE983" s="62"/>
      <c r="EF983" s="62"/>
      <c r="EG983" s="62"/>
      <c r="EH983" s="62"/>
      <c r="EI983" s="62"/>
      <c r="EJ983" s="62"/>
      <c r="EK983" s="62"/>
      <c r="EL983" s="62"/>
      <c r="EM983" s="62">
        <v>0</v>
      </c>
      <c r="EN983" s="62">
        <v>0</v>
      </c>
      <c r="EO983" s="62">
        <v>0</v>
      </c>
      <c r="EP983" s="62"/>
      <c r="EQ983" s="62"/>
      <c r="ER983" s="62"/>
      <c r="ES983" s="62"/>
      <c r="ET983" s="62"/>
      <c r="EU983" s="62"/>
      <c r="EV983" s="62"/>
      <c r="EW983" s="62"/>
      <c r="EX983" s="62"/>
      <c r="EY983" s="62"/>
      <c r="EZ983" s="62"/>
      <c r="FA983" s="62"/>
      <c r="FB983" s="62"/>
      <c r="FC983" s="62"/>
      <c r="FD983" s="62"/>
      <c r="FE983" s="62"/>
      <c r="FF983" s="62"/>
      <c r="FG983" s="62"/>
      <c r="FH983" s="62"/>
      <c r="FI983" s="62"/>
      <c r="FJ983" s="62"/>
      <c r="FK983" s="62"/>
      <c r="FL983" s="76"/>
      <c r="FM983" s="76"/>
      <c r="FN983" s="76"/>
      <c r="FO983" s="76"/>
      <c r="FP983" s="76"/>
      <c r="FQ983" s="76"/>
      <c r="FR983" s="76"/>
      <c r="FS983" s="76"/>
      <c r="FT983" s="76"/>
      <c r="FU983" s="76"/>
      <c r="FV983" s="76"/>
      <c r="FW983" s="76"/>
      <c r="FX983" s="76"/>
      <c r="FY983" s="76"/>
      <c r="FZ983" s="76"/>
      <c r="GA983" s="76"/>
      <c r="GB983" s="76"/>
      <c r="GC983" s="62"/>
      <c r="GD983" s="62"/>
      <c r="GE983" s="62"/>
      <c r="GF983" s="62"/>
      <c r="GG983" s="62"/>
      <c r="GH983" s="62"/>
      <c r="GI983" s="62"/>
      <c r="GJ983" s="62"/>
      <c r="GK983" s="62"/>
      <c r="GL983" s="62"/>
      <c r="GM983" s="62"/>
      <c r="GN983" s="62"/>
      <c r="GO983" s="62"/>
      <c r="GP983" s="62"/>
      <c r="GQ983" s="62"/>
      <c r="GR983" s="62"/>
      <c r="GS983" s="62"/>
      <c r="GT983" s="62"/>
      <c r="GU983" s="62"/>
      <c r="GV983" s="62"/>
      <c r="GW983" s="62"/>
      <c r="GX983" s="62"/>
      <c r="GY983" s="62"/>
      <c r="GZ983" s="62"/>
      <c r="HA983" s="62"/>
      <c r="HB983" s="62"/>
      <c r="HC983" s="62"/>
      <c r="HD983" s="62"/>
      <c r="HE983" s="62"/>
      <c r="HF983" s="62"/>
      <c r="HG983" s="62"/>
      <c r="HH983" s="62"/>
      <c r="HI983" s="62"/>
      <c r="HJ983" s="62"/>
      <c r="HK983" s="62"/>
      <c r="HL983" s="62"/>
      <c r="HM983" s="62"/>
      <c r="HN983" s="62"/>
      <c r="HO983" s="62"/>
      <c r="HP983" s="62"/>
      <c r="HQ983" s="62"/>
      <c r="HR983" s="62"/>
    </row>
    <row r="984" spans="45:226">
      <c r="AS984" s="62"/>
      <c r="AT984" s="62"/>
      <c r="AU984" s="62"/>
      <c r="AV984" s="62"/>
      <c r="AW984" s="62"/>
      <c r="AX984" s="62"/>
      <c r="AY984" s="62"/>
      <c r="AZ984" s="62"/>
      <c r="BA984" s="62"/>
      <c r="BB984" s="62"/>
      <c r="BC984" s="62"/>
      <c r="BD984" s="62"/>
      <c r="BE984" s="62"/>
      <c r="BF984" s="62"/>
      <c r="BG984" s="62"/>
      <c r="BH984" s="62"/>
      <c r="BI984" s="62"/>
      <c r="BJ984" s="62"/>
      <c r="BK984" s="62"/>
      <c r="BL984" s="62"/>
      <c r="BM984" s="62"/>
      <c r="BN984" s="62"/>
      <c r="BO984" s="62"/>
      <c r="BP984" s="62"/>
      <c r="BQ984" s="62"/>
      <c r="BR984" s="62"/>
      <c r="BS984" s="62"/>
      <c r="BT984" s="62"/>
      <c r="BU984" s="62"/>
      <c r="BV984" s="62"/>
      <c r="BW984" s="62"/>
      <c r="BX984" s="62"/>
      <c r="BY984" s="62"/>
      <c r="BZ984" s="62"/>
      <c r="CA984" s="62"/>
      <c r="CB984" s="62"/>
      <c r="CC984" s="62"/>
      <c r="CD984" s="62"/>
      <c r="CE984" s="62"/>
      <c r="CF984" s="62"/>
      <c r="CG984" s="62"/>
      <c r="CH984" s="62"/>
      <c r="CI984" s="62"/>
      <c r="CJ984" s="62"/>
      <c r="CK984" s="62"/>
      <c r="CL984" s="62"/>
      <c r="CM984" s="62"/>
      <c r="CN984" s="62"/>
      <c r="CO984" s="62"/>
      <c r="CP984" s="62"/>
      <c r="CQ984" s="62"/>
      <c r="CR984" s="62"/>
      <c r="CS984" s="62"/>
      <c r="CT984" s="62"/>
      <c r="CU984" s="62"/>
      <c r="CV984" s="62"/>
      <c r="CW984" s="62"/>
      <c r="CX984" s="62"/>
      <c r="CY984" s="62"/>
      <c r="CZ984" s="62"/>
      <c r="DA984" s="62"/>
      <c r="DB984" s="62"/>
      <c r="DC984" s="62"/>
      <c r="DD984" s="62"/>
      <c r="DE984" s="62"/>
      <c r="DF984" s="62"/>
      <c r="DG984" s="62"/>
      <c r="DH984" s="62"/>
      <c r="DI984" s="62"/>
      <c r="DJ984" s="62"/>
      <c r="DK984" s="62"/>
      <c r="DL984" s="62"/>
      <c r="DM984" s="62"/>
      <c r="DN984" s="62"/>
      <c r="DO984" s="62"/>
      <c r="DP984" s="62"/>
      <c r="DQ984" s="62"/>
      <c r="DR984" s="62"/>
      <c r="DS984" s="62"/>
      <c r="DT984" s="62"/>
      <c r="DU984" s="62"/>
      <c r="DV984" s="62"/>
      <c r="DW984" s="62"/>
      <c r="DX984" s="62"/>
      <c r="DY984" s="62"/>
      <c r="DZ984" s="62"/>
      <c r="EA984" s="62"/>
      <c r="EB984" s="62"/>
      <c r="EC984" s="62"/>
      <c r="ED984" s="62"/>
      <c r="EE984" s="62"/>
      <c r="EF984" s="62"/>
      <c r="EG984" s="62"/>
      <c r="EH984" s="62"/>
      <c r="EI984" s="62"/>
      <c r="EJ984" s="62"/>
      <c r="EK984" s="62"/>
      <c r="EL984" s="62"/>
      <c r="EM984" s="62">
        <v>0</v>
      </c>
      <c r="EN984" s="62">
        <v>0</v>
      </c>
      <c r="EO984" s="62">
        <v>0</v>
      </c>
      <c r="EP984" s="62"/>
      <c r="EQ984" s="62"/>
      <c r="ER984" s="62"/>
      <c r="ES984" s="62"/>
      <c r="ET984" s="62"/>
      <c r="EU984" s="62"/>
      <c r="EV984" s="62"/>
      <c r="EW984" s="62"/>
      <c r="EX984" s="62"/>
      <c r="EY984" s="62"/>
      <c r="EZ984" s="62"/>
      <c r="FA984" s="62"/>
      <c r="FB984" s="62"/>
      <c r="FC984" s="62"/>
      <c r="FD984" s="62"/>
      <c r="FE984" s="62"/>
      <c r="FF984" s="62"/>
      <c r="FG984" s="62"/>
      <c r="FH984" s="62"/>
      <c r="FI984" s="62"/>
      <c r="FJ984" s="62"/>
      <c r="FK984" s="62"/>
      <c r="FL984" s="76"/>
      <c r="FM984" s="76"/>
      <c r="FN984" s="76"/>
      <c r="FO984" s="76"/>
      <c r="FP984" s="76"/>
      <c r="FQ984" s="76"/>
      <c r="FR984" s="76"/>
      <c r="FS984" s="76"/>
      <c r="FT984" s="76"/>
      <c r="FU984" s="76"/>
      <c r="FV984" s="76"/>
      <c r="FW984" s="76"/>
      <c r="FX984" s="76"/>
      <c r="FY984" s="76"/>
      <c r="FZ984" s="76"/>
      <c r="GA984" s="76"/>
      <c r="GB984" s="76"/>
      <c r="GC984" s="62"/>
      <c r="GD984" s="62"/>
      <c r="GE984" s="62"/>
      <c r="GF984" s="62"/>
      <c r="GG984" s="62"/>
      <c r="GH984" s="62"/>
      <c r="GI984" s="62"/>
      <c r="GJ984" s="62"/>
      <c r="GK984" s="62"/>
      <c r="GL984" s="62"/>
      <c r="GM984" s="62"/>
      <c r="GN984" s="62"/>
      <c r="GO984" s="62"/>
      <c r="GP984" s="62"/>
      <c r="GQ984" s="62"/>
      <c r="GR984" s="62"/>
      <c r="GS984" s="62"/>
      <c r="GT984" s="62"/>
      <c r="GU984" s="62"/>
      <c r="GV984" s="62"/>
      <c r="GW984" s="62"/>
      <c r="GX984" s="62"/>
      <c r="GY984" s="62"/>
      <c r="GZ984" s="62"/>
      <c r="HA984" s="62"/>
      <c r="HB984" s="62"/>
      <c r="HC984" s="62"/>
      <c r="HD984" s="62"/>
      <c r="HE984" s="62"/>
      <c r="HF984" s="62"/>
      <c r="HG984" s="62"/>
      <c r="HH984" s="62"/>
      <c r="HI984" s="62"/>
      <c r="HJ984" s="62"/>
      <c r="HK984" s="62"/>
      <c r="HL984" s="62"/>
      <c r="HM984" s="62"/>
      <c r="HN984" s="62"/>
      <c r="HO984" s="62"/>
      <c r="HP984" s="62"/>
      <c r="HQ984" s="62"/>
      <c r="HR984" s="62"/>
    </row>
    <row r="985" spans="45:226">
      <c r="AS985" s="62"/>
      <c r="AT985" s="62"/>
      <c r="AU985" s="62"/>
      <c r="AV985" s="62"/>
      <c r="AW985" s="62"/>
      <c r="AX985" s="62"/>
      <c r="AY985" s="62"/>
      <c r="AZ985" s="62"/>
      <c r="BA985" s="62"/>
      <c r="BB985" s="62"/>
      <c r="BC985" s="62"/>
      <c r="BD985" s="62"/>
      <c r="BE985" s="62"/>
      <c r="BF985" s="62"/>
      <c r="BG985" s="62"/>
      <c r="BH985" s="62"/>
      <c r="BI985" s="62"/>
      <c r="BJ985" s="62"/>
      <c r="BK985" s="62"/>
      <c r="BL985" s="62"/>
      <c r="BM985" s="62"/>
      <c r="BN985" s="62"/>
      <c r="BO985" s="62"/>
      <c r="BP985" s="62"/>
      <c r="BQ985" s="62"/>
      <c r="BR985" s="62"/>
      <c r="BS985" s="62"/>
      <c r="BT985" s="62"/>
      <c r="BU985" s="62"/>
      <c r="BV985" s="62"/>
      <c r="BW985" s="62"/>
      <c r="BX985" s="62"/>
      <c r="BY985" s="62"/>
      <c r="BZ985" s="62"/>
      <c r="CA985" s="62"/>
      <c r="CB985" s="62"/>
      <c r="CC985" s="62"/>
      <c r="CD985" s="62"/>
      <c r="CE985" s="62"/>
      <c r="CF985" s="62"/>
      <c r="CG985" s="62"/>
      <c r="CH985" s="62"/>
      <c r="CI985" s="62"/>
      <c r="CJ985" s="62"/>
      <c r="CK985" s="62"/>
      <c r="CL985" s="62"/>
      <c r="CM985" s="62"/>
      <c r="CN985" s="62"/>
      <c r="CO985" s="62"/>
      <c r="CP985" s="62"/>
      <c r="CQ985" s="62"/>
      <c r="CR985" s="62"/>
      <c r="CS985" s="62"/>
      <c r="CT985" s="62"/>
      <c r="CU985" s="62"/>
      <c r="CV985" s="62"/>
      <c r="CW985" s="62"/>
      <c r="CX985" s="62"/>
      <c r="CY985" s="62"/>
      <c r="CZ985" s="62"/>
      <c r="DA985" s="62"/>
      <c r="DB985" s="62"/>
      <c r="DC985" s="62"/>
      <c r="DD985" s="62"/>
      <c r="DE985" s="62"/>
      <c r="DF985" s="62"/>
      <c r="DG985" s="62"/>
      <c r="DH985" s="62"/>
      <c r="DI985" s="62"/>
      <c r="DJ985" s="62"/>
      <c r="DK985" s="62"/>
      <c r="DL985" s="62"/>
      <c r="DM985" s="62"/>
      <c r="DN985" s="62"/>
      <c r="DO985" s="62"/>
      <c r="DP985" s="62"/>
      <c r="DQ985" s="62"/>
      <c r="DR985" s="62"/>
      <c r="DS985" s="62"/>
      <c r="DT985" s="62"/>
      <c r="DU985" s="62"/>
      <c r="DV985" s="62"/>
      <c r="DW985" s="62"/>
      <c r="DX985" s="62"/>
      <c r="DY985" s="62"/>
      <c r="DZ985" s="62"/>
      <c r="EA985" s="62"/>
      <c r="EB985" s="62"/>
      <c r="EC985" s="62"/>
      <c r="ED985" s="62"/>
      <c r="EE985" s="62"/>
      <c r="EF985" s="62"/>
      <c r="EG985" s="62"/>
      <c r="EH985" s="62"/>
      <c r="EI985" s="62"/>
      <c r="EJ985" s="62"/>
      <c r="EK985" s="62"/>
      <c r="EL985" s="62"/>
      <c r="EM985" s="62">
        <v>0</v>
      </c>
      <c r="EN985" s="62">
        <v>0</v>
      </c>
      <c r="EO985" s="62">
        <v>0</v>
      </c>
      <c r="EP985" s="62"/>
      <c r="EQ985" s="62"/>
      <c r="ER985" s="62"/>
      <c r="ES985" s="62"/>
      <c r="ET985" s="62"/>
      <c r="EU985" s="62"/>
      <c r="EV985" s="62"/>
      <c r="EW985" s="62"/>
      <c r="EX985" s="62"/>
      <c r="EY985" s="62"/>
      <c r="EZ985" s="62"/>
      <c r="FA985" s="62"/>
      <c r="FB985" s="62"/>
      <c r="FC985" s="62"/>
      <c r="FD985" s="62"/>
      <c r="FE985" s="62"/>
      <c r="FF985" s="62"/>
      <c r="FG985" s="62"/>
      <c r="FH985" s="62"/>
      <c r="FI985" s="62"/>
      <c r="FJ985" s="62"/>
      <c r="FK985" s="62"/>
      <c r="FL985" s="76"/>
      <c r="FM985" s="76"/>
      <c r="FN985" s="76"/>
      <c r="FO985" s="76"/>
      <c r="FP985" s="76"/>
      <c r="FQ985" s="76"/>
      <c r="FR985" s="76"/>
      <c r="FS985" s="76"/>
      <c r="FT985" s="76"/>
      <c r="FU985" s="76"/>
      <c r="FV985" s="76"/>
      <c r="FW985" s="76"/>
      <c r="FX985" s="76"/>
      <c r="FY985" s="76"/>
      <c r="FZ985" s="76"/>
      <c r="GA985" s="76"/>
      <c r="GB985" s="76"/>
      <c r="GC985" s="62"/>
      <c r="GD985" s="62"/>
      <c r="GE985" s="62"/>
      <c r="GF985" s="62"/>
      <c r="GG985" s="62"/>
      <c r="GH985" s="62"/>
      <c r="GI985" s="62"/>
      <c r="GJ985" s="62"/>
      <c r="GK985" s="62"/>
      <c r="GL985" s="62"/>
      <c r="GM985" s="62"/>
      <c r="GN985" s="62"/>
      <c r="GO985" s="62"/>
      <c r="GP985" s="62"/>
      <c r="GQ985" s="62"/>
      <c r="GR985" s="62"/>
      <c r="GS985" s="62"/>
      <c r="GT985" s="62"/>
      <c r="GU985" s="62"/>
      <c r="GV985" s="62"/>
      <c r="GW985" s="62"/>
      <c r="GX985" s="62"/>
      <c r="GY985" s="62"/>
      <c r="GZ985" s="62"/>
      <c r="HA985" s="62"/>
      <c r="HB985" s="62"/>
      <c r="HC985" s="62"/>
      <c r="HD985" s="62"/>
      <c r="HE985" s="62"/>
      <c r="HF985" s="62"/>
      <c r="HG985" s="62"/>
      <c r="HH985" s="62"/>
      <c r="HI985" s="62"/>
      <c r="HJ985" s="62"/>
      <c r="HK985" s="62"/>
      <c r="HL985" s="62"/>
      <c r="HM985" s="62"/>
      <c r="HN985" s="62"/>
      <c r="HO985" s="62"/>
      <c r="HP985" s="62"/>
      <c r="HQ985" s="62"/>
      <c r="HR985" s="62"/>
    </row>
    <row r="986" spans="45:226">
      <c r="AS986" s="62"/>
      <c r="AT986" s="62"/>
      <c r="AU986" s="62"/>
      <c r="AV986" s="62"/>
      <c r="AW986" s="62"/>
      <c r="AX986" s="62"/>
      <c r="AY986" s="62"/>
      <c r="AZ986" s="62"/>
      <c r="BA986" s="62"/>
      <c r="BB986" s="62"/>
      <c r="BC986" s="62"/>
      <c r="BD986" s="62"/>
      <c r="BE986" s="62"/>
      <c r="BF986" s="62"/>
      <c r="BG986" s="62"/>
      <c r="BH986" s="62"/>
      <c r="BI986" s="62"/>
      <c r="BJ986" s="62"/>
      <c r="BK986" s="62"/>
      <c r="BL986" s="62"/>
      <c r="BM986" s="62"/>
      <c r="BN986" s="62"/>
      <c r="BO986" s="62"/>
      <c r="BP986" s="62"/>
      <c r="BQ986" s="62"/>
      <c r="BR986" s="62"/>
      <c r="BS986" s="62"/>
      <c r="BT986" s="62"/>
      <c r="BU986" s="62"/>
      <c r="BV986" s="62"/>
      <c r="BW986" s="62"/>
      <c r="BX986" s="62"/>
      <c r="BY986" s="62"/>
      <c r="BZ986" s="62"/>
      <c r="CA986" s="62"/>
      <c r="CB986" s="62"/>
      <c r="CC986" s="62"/>
      <c r="CD986" s="62"/>
      <c r="CE986" s="62"/>
      <c r="CF986" s="62"/>
      <c r="CG986" s="62"/>
      <c r="CH986" s="62"/>
      <c r="CI986" s="62"/>
      <c r="CJ986" s="62"/>
      <c r="CK986" s="62"/>
      <c r="CL986" s="62"/>
      <c r="CM986" s="62"/>
      <c r="CN986" s="62"/>
      <c r="CO986" s="62"/>
      <c r="CP986" s="62"/>
      <c r="CQ986" s="62"/>
      <c r="CR986" s="62"/>
      <c r="CS986" s="62"/>
      <c r="CT986" s="62"/>
      <c r="CU986" s="62"/>
      <c r="CV986" s="62"/>
      <c r="CW986" s="62"/>
      <c r="CX986" s="62"/>
      <c r="CY986" s="62"/>
      <c r="CZ986" s="62"/>
      <c r="DA986" s="62"/>
      <c r="DB986" s="62"/>
      <c r="DC986" s="62"/>
      <c r="DD986" s="62"/>
      <c r="DE986" s="62"/>
      <c r="DF986" s="62"/>
      <c r="DG986" s="62"/>
      <c r="DH986" s="62"/>
      <c r="DI986" s="62"/>
      <c r="DJ986" s="62"/>
      <c r="DK986" s="62"/>
      <c r="DL986" s="62"/>
      <c r="DM986" s="62"/>
      <c r="DN986" s="62"/>
      <c r="DO986" s="62"/>
      <c r="DP986" s="62"/>
      <c r="DQ986" s="62"/>
      <c r="DR986" s="62"/>
      <c r="DS986" s="62"/>
      <c r="DT986" s="62"/>
      <c r="DU986" s="62"/>
      <c r="DV986" s="62"/>
      <c r="DW986" s="62"/>
      <c r="DX986" s="62"/>
      <c r="DY986" s="62"/>
      <c r="DZ986" s="62"/>
      <c r="EA986" s="62"/>
      <c r="EB986" s="62"/>
      <c r="EC986" s="62"/>
      <c r="ED986" s="62"/>
      <c r="EE986" s="62"/>
      <c r="EF986" s="62"/>
      <c r="EG986" s="62"/>
      <c r="EH986" s="62"/>
      <c r="EI986" s="62"/>
      <c r="EJ986" s="62"/>
      <c r="EK986" s="62"/>
      <c r="EL986" s="62"/>
      <c r="EM986" s="62">
        <v>0</v>
      </c>
      <c r="EN986" s="62">
        <v>0</v>
      </c>
      <c r="EO986" s="62">
        <v>0</v>
      </c>
      <c r="EP986" s="62"/>
      <c r="EQ986" s="62"/>
      <c r="ER986" s="62"/>
      <c r="ES986" s="62"/>
      <c r="ET986" s="62"/>
      <c r="EU986" s="62"/>
      <c r="EV986" s="62"/>
      <c r="EW986" s="62"/>
      <c r="EX986" s="62"/>
      <c r="EY986" s="62"/>
      <c r="EZ986" s="62"/>
      <c r="FA986" s="62"/>
      <c r="FB986" s="62"/>
      <c r="FC986" s="62"/>
      <c r="FD986" s="62"/>
      <c r="FE986" s="62"/>
      <c r="FF986" s="62"/>
      <c r="FG986" s="62"/>
      <c r="FH986" s="62"/>
      <c r="FI986" s="62"/>
      <c r="FJ986" s="62"/>
      <c r="FK986" s="62"/>
      <c r="FL986" s="76"/>
      <c r="FM986" s="76"/>
      <c r="FN986" s="76"/>
      <c r="FO986" s="76"/>
      <c r="FP986" s="76"/>
      <c r="FQ986" s="76"/>
      <c r="FR986" s="76"/>
      <c r="FS986" s="76"/>
      <c r="FT986" s="76"/>
      <c r="FU986" s="76"/>
      <c r="FV986" s="76"/>
      <c r="FW986" s="76"/>
      <c r="FX986" s="76"/>
      <c r="FY986" s="76"/>
      <c r="FZ986" s="76"/>
      <c r="GA986" s="76"/>
      <c r="GB986" s="76"/>
      <c r="GC986" s="62"/>
      <c r="GD986" s="62"/>
      <c r="GE986" s="62"/>
      <c r="GF986" s="62"/>
      <c r="GG986" s="62"/>
      <c r="GH986" s="62"/>
      <c r="GI986" s="62"/>
      <c r="GJ986" s="62"/>
      <c r="GK986" s="62"/>
      <c r="GL986" s="62"/>
      <c r="GM986" s="62"/>
      <c r="GN986" s="62"/>
      <c r="GO986" s="62"/>
      <c r="GP986" s="62"/>
      <c r="GQ986" s="62"/>
      <c r="GR986" s="62"/>
      <c r="GS986" s="62"/>
      <c r="GT986" s="62"/>
      <c r="GU986" s="62"/>
      <c r="GV986" s="62"/>
      <c r="GW986" s="62"/>
      <c r="GX986" s="62"/>
      <c r="GY986" s="62"/>
      <c r="GZ986" s="62"/>
      <c r="HA986" s="62"/>
      <c r="HB986" s="62"/>
      <c r="HC986" s="62"/>
      <c r="HD986" s="62"/>
      <c r="HE986" s="62"/>
      <c r="HF986" s="62"/>
      <c r="HG986" s="62"/>
      <c r="HH986" s="62"/>
      <c r="HI986" s="62"/>
      <c r="HJ986" s="62"/>
      <c r="HK986" s="62"/>
      <c r="HL986" s="62"/>
      <c r="HM986" s="62"/>
      <c r="HN986" s="62"/>
      <c r="HO986" s="62"/>
      <c r="HP986" s="62"/>
      <c r="HQ986" s="62"/>
      <c r="HR986" s="62"/>
    </row>
    <row r="987" spans="45:226">
      <c r="AS987" s="62"/>
      <c r="AT987" s="62"/>
      <c r="AU987" s="62"/>
      <c r="AV987" s="62"/>
      <c r="AW987" s="62"/>
      <c r="AX987" s="62"/>
      <c r="AY987" s="62"/>
      <c r="AZ987" s="62"/>
      <c r="BA987" s="62"/>
      <c r="BB987" s="62"/>
      <c r="BC987" s="62"/>
      <c r="BD987" s="62"/>
      <c r="BE987" s="62"/>
      <c r="BF987" s="62"/>
      <c r="BG987" s="62"/>
      <c r="BH987" s="62"/>
      <c r="BI987" s="62"/>
      <c r="BJ987" s="62"/>
      <c r="BK987" s="62"/>
      <c r="BL987" s="62"/>
      <c r="BM987" s="62"/>
      <c r="BN987" s="62"/>
      <c r="BO987" s="62"/>
      <c r="BP987" s="62"/>
      <c r="BQ987" s="62"/>
      <c r="BR987" s="62"/>
      <c r="BS987" s="62"/>
      <c r="BT987" s="62"/>
      <c r="BU987" s="62"/>
      <c r="BV987" s="62"/>
      <c r="BW987" s="62"/>
      <c r="BX987" s="62"/>
      <c r="BY987" s="62"/>
      <c r="BZ987" s="62"/>
      <c r="CA987" s="62"/>
      <c r="CB987" s="62"/>
      <c r="CC987" s="62"/>
      <c r="CD987" s="62"/>
      <c r="CE987" s="62"/>
      <c r="CF987" s="62"/>
      <c r="CG987" s="62"/>
      <c r="CH987" s="62"/>
      <c r="CI987" s="62"/>
      <c r="CJ987" s="62"/>
      <c r="CK987" s="62"/>
      <c r="CL987" s="62"/>
      <c r="CM987" s="62"/>
      <c r="CN987" s="62"/>
      <c r="CO987" s="62"/>
      <c r="CP987" s="62"/>
      <c r="CQ987" s="62"/>
      <c r="CR987" s="62"/>
      <c r="CS987" s="62"/>
      <c r="CT987" s="62"/>
      <c r="CU987" s="62"/>
      <c r="CV987" s="62"/>
      <c r="CW987" s="62"/>
      <c r="CX987" s="62"/>
      <c r="CY987" s="62"/>
      <c r="CZ987" s="62"/>
      <c r="DA987" s="62"/>
      <c r="DB987" s="62"/>
      <c r="DC987" s="62"/>
      <c r="DD987" s="62"/>
      <c r="DE987" s="62"/>
      <c r="DF987" s="62"/>
      <c r="DG987" s="62"/>
      <c r="DH987" s="62"/>
      <c r="DI987" s="62"/>
      <c r="DJ987" s="62"/>
      <c r="DK987" s="62"/>
      <c r="DL987" s="62"/>
      <c r="DM987" s="62"/>
      <c r="DN987" s="62"/>
      <c r="DO987" s="62"/>
      <c r="DP987" s="62"/>
      <c r="DQ987" s="62"/>
      <c r="DR987" s="62"/>
      <c r="DS987" s="62"/>
      <c r="DT987" s="62"/>
      <c r="DU987" s="62"/>
      <c r="DV987" s="62"/>
      <c r="DW987" s="62"/>
      <c r="DX987" s="62"/>
      <c r="DY987" s="62"/>
      <c r="DZ987" s="62"/>
      <c r="EA987" s="62"/>
      <c r="EB987" s="62"/>
      <c r="EC987" s="62"/>
      <c r="ED987" s="62"/>
      <c r="EE987" s="62"/>
      <c r="EF987" s="62"/>
      <c r="EG987" s="62"/>
      <c r="EH987" s="62"/>
      <c r="EI987" s="62"/>
      <c r="EJ987" s="62"/>
      <c r="EK987" s="62"/>
      <c r="EL987" s="62"/>
      <c r="EM987" s="62">
        <v>0</v>
      </c>
      <c r="EN987" s="62">
        <v>0</v>
      </c>
      <c r="EO987" s="62">
        <v>0</v>
      </c>
      <c r="EP987" s="62"/>
      <c r="EQ987" s="62"/>
      <c r="ER987" s="62"/>
      <c r="ES987" s="62"/>
      <c r="ET987" s="62"/>
      <c r="EU987" s="62"/>
      <c r="EV987" s="62"/>
      <c r="EW987" s="62"/>
      <c r="EX987" s="62"/>
      <c r="EY987" s="62"/>
      <c r="EZ987" s="62"/>
      <c r="FA987" s="62"/>
      <c r="FB987" s="62"/>
      <c r="FC987" s="62"/>
      <c r="FD987" s="62"/>
      <c r="FE987" s="62"/>
      <c r="FF987" s="62"/>
      <c r="FG987" s="62"/>
      <c r="FH987" s="62"/>
      <c r="FI987" s="62"/>
      <c r="FJ987" s="62"/>
      <c r="FK987" s="62"/>
      <c r="FL987" s="76"/>
      <c r="FM987" s="76"/>
      <c r="FN987" s="76"/>
      <c r="FO987" s="76"/>
      <c r="FP987" s="76"/>
      <c r="FQ987" s="76"/>
      <c r="FR987" s="76"/>
      <c r="FS987" s="76"/>
      <c r="FT987" s="76"/>
      <c r="FU987" s="76"/>
      <c r="FV987" s="76"/>
      <c r="FW987" s="76"/>
      <c r="FX987" s="76"/>
      <c r="FY987" s="76"/>
      <c r="FZ987" s="76"/>
      <c r="GA987" s="76"/>
      <c r="GB987" s="76"/>
      <c r="GC987" s="62"/>
      <c r="GD987" s="62"/>
      <c r="GE987" s="62"/>
      <c r="GF987" s="62"/>
      <c r="GG987" s="62"/>
      <c r="GH987" s="62"/>
      <c r="GI987" s="62"/>
      <c r="GJ987" s="62"/>
      <c r="GK987" s="62"/>
      <c r="GL987" s="62"/>
      <c r="GM987" s="62"/>
      <c r="GN987" s="62"/>
      <c r="GO987" s="62"/>
      <c r="GP987" s="62"/>
      <c r="GQ987" s="62"/>
      <c r="GR987" s="62"/>
      <c r="GS987" s="62"/>
      <c r="GT987" s="62"/>
      <c r="GU987" s="62"/>
      <c r="GV987" s="62"/>
      <c r="GW987" s="62"/>
      <c r="GX987" s="62"/>
      <c r="GY987" s="62"/>
      <c r="GZ987" s="62"/>
      <c r="HA987" s="62"/>
      <c r="HB987" s="62"/>
      <c r="HC987" s="62"/>
      <c r="HD987" s="62"/>
      <c r="HE987" s="62"/>
      <c r="HF987" s="62"/>
      <c r="HG987" s="62"/>
      <c r="HH987" s="62"/>
      <c r="HI987" s="62"/>
      <c r="HJ987" s="62"/>
      <c r="HK987" s="62"/>
      <c r="HL987" s="62"/>
      <c r="HM987" s="62"/>
      <c r="HN987" s="62"/>
      <c r="HO987" s="62"/>
      <c r="HP987" s="62"/>
      <c r="HQ987" s="62"/>
      <c r="HR987" s="62"/>
    </row>
    <row r="988" spans="45:226">
      <c r="AS988" s="62"/>
      <c r="AT988" s="62"/>
      <c r="AU988" s="62"/>
      <c r="AV988" s="62"/>
      <c r="AW988" s="62"/>
      <c r="AX988" s="62"/>
      <c r="AY988" s="62"/>
      <c r="AZ988" s="62"/>
      <c r="BA988" s="62"/>
      <c r="BB988" s="62"/>
      <c r="BC988" s="62"/>
      <c r="BD988" s="62"/>
      <c r="BE988" s="62"/>
      <c r="BF988" s="62"/>
      <c r="BG988" s="62"/>
      <c r="BH988" s="62"/>
      <c r="BI988" s="62"/>
      <c r="BJ988" s="62"/>
      <c r="BK988" s="62"/>
      <c r="BL988" s="62"/>
      <c r="BM988" s="62"/>
      <c r="BN988" s="62"/>
      <c r="BO988" s="62"/>
      <c r="BP988" s="62"/>
      <c r="BQ988" s="62"/>
      <c r="BR988" s="62"/>
      <c r="BS988" s="62"/>
      <c r="BT988" s="62"/>
      <c r="BU988" s="62"/>
      <c r="BV988" s="62"/>
      <c r="BW988" s="62"/>
      <c r="BX988" s="62"/>
      <c r="BY988" s="62"/>
      <c r="BZ988" s="62"/>
      <c r="CA988" s="62"/>
      <c r="CB988" s="62"/>
      <c r="CC988" s="62"/>
      <c r="CD988" s="62"/>
      <c r="CE988" s="62"/>
      <c r="CF988" s="62"/>
      <c r="CG988" s="62"/>
      <c r="CH988" s="62"/>
      <c r="CI988" s="62"/>
      <c r="CJ988" s="62"/>
      <c r="CK988" s="62"/>
      <c r="CL988" s="62"/>
      <c r="CM988" s="62"/>
      <c r="CN988" s="62"/>
      <c r="CO988" s="62"/>
      <c r="CP988" s="62"/>
      <c r="CQ988" s="62"/>
      <c r="CR988" s="62"/>
      <c r="CS988" s="62"/>
      <c r="CT988" s="62"/>
      <c r="CU988" s="62"/>
      <c r="CV988" s="62"/>
      <c r="CW988" s="62"/>
      <c r="CX988" s="62"/>
      <c r="CY988" s="62"/>
      <c r="CZ988" s="62"/>
      <c r="DA988" s="62"/>
      <c r="DB988" s="62"/>
      <c r="DC988" s="62"/>
      <c r="DD988" s="62"/>
      <c r="DE988" s="62"/>
      <c r="DF988" s="62"/>
      <c r="DG988" s="62"/>
      <c r="DH988" s="62"/>
      <c r="DI988" s="62"/>
      <c r="DJ988" s="62"/>
      <c r="DK988" s="62"/>
      <c r="DL988" s="62"/>
      <c r="DM988" s="62"/>
      <c r="DN988" s="62"/>
      <c r="DO988" s="62"/>
      <c r="DP988" s="62"/>
      <c r="DQ988" s="62"/>
      <c r="DR988" s="62"/>
      <c r="DS988" s="62"/>
      <c r="DT988" s="62"/>
      <c r="DU988" s="62"/>
      <c r="DV988" s="62"/>
      <c r="DW988" s="62"/>
      <c r="DX988" s="62"/>
      <c r="DY988" s="62"/>
      <c r="DZ988" s="62"/>
      <c r="EA988" s="62"/>
      <c r="EB988" s="62"/>
      <c r="EC988" s="62"/>
      <c r="ED988" s="62"/>
      <c r="EE988" s="62"/>
      <c r="EF988" s="62"/>
      <c r="EG988" s="62"/>
      <c r="EH988" s="62"/>
      <c r="EI988" s="62"/>
      <c r="EJ988" s="62"/>
      <c r="EK988" s="62"/>
      <c r="EL988" s="62"/>
      <c r="EM988" s="62">
        <v>0</v>
      </c>
      <c r="EN988" s="62">
        <v>0</v>
      </c>
      <c r="EO988" s="62">
        <v>0</v>
      </c>
      <c r="EP988" s="62"/>
      <c r="EQ988" s="62"/>
      <c r="ER988" s="62"/>
      <c r="ES988" s="62"/>
      <c r="ET988" s="62"/>
      <c r="EU988" s="62"/>
      <c r="EV988" s="62"/>
      <c r="EW988" s="62"/>
      <c r="EX988" s="62"/>
      <c r="EY988" s="62"/>
      <c r="EZ988" s="62"/>
      <c r="FA988" s="62"/>
      <c r="FB988" s="62"/>
      <c r="FC988" s="62"/>
      <c r="FD988" s="62"/>
      <c r="FE988" s="62"/>
      <c r="FF988" s="62"/>
      <c r="FG988" s="62"/>
      <c r="FH988" s="62"/>
      <c r="FI988" s="62"/>
      <c r="FJ988" s="62"/>
      <c r="FK988" s="62"/>
      <c r="FL988" s="76"/>
      <c r="FM988" s="76"/>
      <c r="FN988" s="76"/>
      <c r="FO988" s="76"/>
      <c r="FP988" s="76"/>
      <c r="FQ988" s="76"/>
      <c r="FR988" s="76"/>
      <c r="FS988" s="76"/>
      <c r="FT988" s="76"/>
      <c r="FU988" s="76"/>
      <c r="FV988" s="76"/>
      <c r="FW988" s="76"/>
      <c r="FX988" s="76"/>
      <c r="FY988" s="76"/>
      <c r="FZ988" s="76"/>
      <c r="GA988" s="76"/>
      <c r="GB988" s="76"/>
      <c r="GC988" s="62"/>
      <c r="GD988" s="62"/>
      <c r="GE988" s="62"/>
      <c r="GF988" s="62"/>
      <c r="GG988" s="62"/>
      <c r="GH988" s="62"/>
      <c r="GI988" s="62"/>
      <c r="GJ988" s="62"/>
      <c r="GK988" s="62"/>
      <c r="GL988" s="62"/>
      <c r="GM988" s="62"/>
      <c r="GN988" s="62"/>
      <c r="GO988" s="62"/>
      <c r="GP988" s="62"/>
      <c r="GQ988" s="62"/>
      <c r="GR988" s="62"/>
      <c r="GS988" s="62"/>
      <c r="GT988" s="62"/>
      <c r="GU988" s="62"/>
      <c r="GV988" s="62"/>
      <c r="GW988" s="62"/>
      <c r="GX988" s="62"/>
      <c r="GY988" s="62"/>
      <c r="GZ988" s="62"/>
      <c r="HA988" s="62"/>
      <c r="HB988" s="62"/>
      <c r="HC988" s="62"/>
      <c r="HD988" s="62"/>
      <c r="HE988" s="62"/>
      <c r="HF988" s="62"/>
      <c r="HG988" s="62"/>
      <c r="HH988" s="62"/>
      <c r="HI988" s="62"/>
      <c r="HJ988" s="62"/>
      <c r="HK988" s="62"/>
      <c r="HL988" s="62"/>
      <c r="HM988" s="62"/>
      <c r="HN988" s="62"/>
      <c r="HO988" s="62"/>
      <c r="HP988" s="62"/>
      <c r="HQ988" s="62"/>
      <c r="HR988" s="62"/>
    </row>
    <row r="989" spans="45:226">
      <c r="AS989" s="62"/>
      <c r="AT989" s="62"/>
      <c r="AU989" s="62"/>
      <c r="AV989" s="62"/>
      <c r="AW989" s="62"/>
      <c r="AX989" s="62"/>
      <c r="AY989" s="62"/>
      <c r="AZ989" s="62"/>
      <c r="BA989" s="62"/>
      <c r="BB989" s="62"/>
      <c r="BC989" s="62"/>
      <c r="BD989" s="62"/>
      <c r="BE989" s="62"/>
      <c r="BF989" s="62"/>
      <c r="BG989" s="62"/>
      <c r="BH989" s="62"/>
      <c r="BI989" s="62"/>
      <c r="BJ989" s="62"/>
      <c r="BK989" s="62"/>
      <c r="BL989" s="62"/>
      <c r="BM989" s="62"/>
      <c r="BN989" s="62"/>
      <c r="BO989" s="62"/>
      <c r="BP989" s="62"/>
      <c r="BQ989" s="62"/>
      <c r="BR989" s="62"/>
      <c r="BS989" s="62"/>
      <c r="BT989" s="62"/>
      <c r="BU989" s="62"/>
      <c r="BV989" s="62"/>
      <c r="BW989" s="62"/>
      <c r="BX989" s="62"/>
      <c r="BY989" s="62"/>
      <c r="BZ989" s="62"/>
      <c r="CA989" s="62"/>
      <c r="CB989" s="62"/>
      <c r="CC989" s="62"/>
      <c r="CD989" s="62"/>
      <c r="CE989" s="62"/>
      <c r="CF989" s="62"/>
      <c r="CG989" s="62"/>
      <c r="CH989" s="62"/>
      <c r="CI989" s="62"/>
      <c r="CJ989" s="62"/>
      <c r="CK989" s="62"/>
      <c r="CL989" s="62"/>
      <c r="CM989" s="62"/>
      <c r="CN989" s="62"/>
      <c r="CO989" s="62"/>
      <c r="CP989" s="62"/>
      <c r="CQ989" s="62"/>
      <c r="CR989" s="62"/>
      <c r="CS989" s="62"/>
      <c r="CT989" s="62"/>
      <c r="CU989" s="62"/>
      <c r="CV989" s="62"/>
      <c r="CW989" s="62"/>
      <c r="CX989" s="62"/>
      <c r="CY989" s="62"/>
      <c r="CZ989" s="62"/>
      <c r="DA989" s="62"/>
      <c r="DB989" s="62"/>
      <c r="DC989" s="62"/>
      <c r="DD989" s="62"/>
      <c r="DE989" s="62"/>
      <c r="DF989" s="62"/>
      <c r="DG989" s="62"/>
      <c r="DH989" s="62"/>
      <c r="DI989" s="62"/>
      <c r="DJ989" s="62"/>
      <c r="DK989" s="62"/>
      <c r="DL989" s="62"/>
      <c r="DM989" s="62"/>
      <c r="DN989" s="62"/>
      <c r="DO989" s="62"/>
      <c r="DP989" s="62"/>
      <c r="DQ989" s="62"/>
      <c r="DR989" s="62"/>
      <c r="DS989" s="62"/>
      <c r="DT989" s="62"/>
      <c r="DU989" s="62"/>
      <c r="DV989" s="62"/>
      <c r="DW989" s="62"/>
      <c r="DX989" s="62"/>
      <c r="DY989" s="62"/>
      <c r="DZ989" s="62"/>
      <c r="EA989" s="62"/>
      <c r="EB989" s="62"/>
      <c r="EC989" s="62"/>
      <c r="ED989" s="62"/>
      <c r="EE989" s="62"/>
      <c r="EF989" s="62"/>
      <c r="EG989" s="62"/>
      <c r="EH989" s="62"/>
      <c r="EI989" s="62"/>
      <c r="EJ989" s="62"/>
      <c r="EK989" s="62"/>
      <c r="EL989" s="62"/>
      <c r="EM989" s="62">
        <v>0</v>
      </c>
      <c r="EN989" s="62">
        <v>0</v>
      </c>
      <c r="EO989" s="62">
        <v>0</v>
      </c>
      <c r="EP989" s="62"/>
      <c r="EQ989" s="62"/>
      <c r="ER989" s="62"/>
      <c r="ES989" s="62"/>
      <c r="ET989" s="62"/>
      <c r="EU989" s="62"/>
      <c r="EV989" s="62"/>
      <c r="EW989" s="62"/>
      <c r="EX989" s="62"/>
      <c r="EY989" s="62"/>
      <c r="EZ989" s="62"/>
      <c r="FA989" s="62"/>
      <c r="FB989" s="62"/>
      <c r="FC989" s="62"/>
      <c r="FD989" s="62"/>
      <c r="FE989" s="62"/>
      <c r="FF989" s="62"/>
      <c r="FG989" s="62"/>
      <c r="FH989" s="62"/>
      <c r="FI989" s="62"/>
      <c r="FJ989" s="62"/>
      <c r="FK989" s="62"/>
      <c r="FL989" s="76"/>
      <c r="FM989" s="76"/>
      <c r="FN989" s="76"/>
      <c r="FO989" s="76"/>
      <c r="FP989" s="76"/>
      <c r="FQ989" s="76"/>
      <c r="FR989" s="76"/>
      <c r="FS989" s="76"/>
      <c r="FT989" s="76"/>
      <c r="FU989" s="76"/>
      <c r="FV989" s="76"/>
      <c r="FW989" s="76"/>
      <c r="FX989" s="76"/>
      <c r="FY989" s="76"/>
      <c r="FZ989" s="76"/>
      <c r="GA989" s="76"/>
      <c r="GB989" s="76"/>
      <c r="GC989" s="62"/>
      <c r="GD989" s="62"/>
      <c r="GE989" s="62"/>
      <c r="GF989" s="62"/>
      <c r="GG989" s="62"/>
      <c r="GH989" s="62"/>
      <c r="GI989" s="62"/>
      <c r="GJ989" s="62"/>
      <c r="GK989" s="62"/>
      <c r="GL989" s="62"/>
      <c r="GM989" s="62"/>
      <c r="GN989" s="62"/>
      <c r="GO989" s="62"/>
      <c r="GP989" s="62"/>
      <c r="GQ989" s="62"/>
      <c r="GR989" s="62"/>
      <c r="GS989" s="62"/>
      <c r="GT989" s="62"/>
      <c r="GU989" s="62"/>
      <c r="GV989" s="62"/>
      <c r="GW989" s="62"/>
      <c r="GX989" s="62"/>
      <c r="GY989" s="62"/>
      <c r="GZ989" s="62"/>
      <c r="HA989" s="62"/>
      <c r="HB989" s="62"/>
      <c r="HC989" s="62"/>
      <c r="HD989" s="62"/>
      <c r="HE989" s="62"/>
      <c r="HF989" s="62"/>
      <c r="HG989" s="62"/>
      <c r="HH989" s="62"/>
      <c r="HI989" s="62"/>
      <c r="HJ989" s="62"/>
      <c r="HK989" s="62"/>
      <c r="HL989" s="62"/>
      <c r="HM989" s="62"/>
      <c r="HN989" s="62"/>
      <c r="HO989" s="62"/>
      <c r="HP989" s="62"/>
      <c r="HQ989" s="62"/>
      <c r="HR989" s="62"/>
    </row>
    <row r="990" spans="45:226">
      <c r="AS990" s="62"/>
      <c r="AT990" s="62"/>
      <c r="AU990" s="62"/>
      <c r="AV990" s="62"/>
      <c r="AW990" s="62"/>
      <c r="AX990" s="62"/>
      <c r="AY990" s="62"/>
      <c r="AZ990" s="62"/>
      <c r="BA990" s="62"/>
      <c r="BB990" s="62"/>
      <c r="BC990" s="62"/>
      <c r="BD990" s="62"/>
      <c r="BE990" s="62"/>
      <c r="BF990" s="62"/>
      <c r="BG990" s="62"/>
      <c r="BH990" s="62"/>
      <c r="BI990" s="62"/>
      <c r="BJ990" s="62"/>
      <c r="BK990" s="62"/>
      <c r="BL990" s="62"/>
      <c r="BM990" s="62"/>
      <c r="BN990" s="62"/>
      <c r="BO990" s="62"/>
      <c r="BP990" s="62"/>
      <c r="BQ990" s="62"/>
      <c r="BR990" s="62"/>
      <c r="BS990" s="62"/>
      <c r="BT990" s="62"/>
      <c r="BU990" s="62"/>
      <c r="BV990" s="62"/>
      <c r="BW990" s="62"/>
      <c r="BX990" s="62"/>
      <c r="BY990" s="62"/>
      <c r="BZ990" s="62"/>
      <c r="CA990" s="62"/>
      <c r="CB990" s="62"/>
      <c r="CC990" s="62"/>
      <c r="CD990" s="62"/>
      <c r="CE990" s="62"/>
      <c r="CF990" s="62"/>
      <c r="CG990" s="62"/>
      <c r="CH990" s="62"/>
      <c r="CI990" s="62"/>
      <c r="CJ990" s="62"/>
      <c r="CK990" s="62"/>
      <c r="CL990" s="62"/>
      <c r="CM990" s="62"/>
      <c r="CN990" s="62"/>
      <c r="CO990" s="62"/>
      <c r="CP990" s="62"/>
      <c r="CQ990" s="62"/>
      <c r="CR990" s="62"/>
      <c r="CS990" s="62"/>
      <c r="CT990" s="62"/>
      <c r="CU990" s="62"/>
      <c r="CV990" s="62"/>
      <c r="CW990" s="62"/>
      <c r="CX990" s="62"/>
      <c r="CY990" s="62"/>
      <c r="CZ990" s="62"/>
      <c r="DA990" s="62"/>
      <c r="DB990" s="62"/>
      <c r="DC990" s="62"/>
      <c r="DD990" s="62"/>
      <c r="DE990" s="62"/>
      <c r="DF990" s="62"/>
      <c r="DG990" s="62"/>
      <c r="DH990" s="62"/>
      <c r="DI990" s="62"/>
      <c r="DJ990" s="62"/>
      <c r="DK990" s="62"/>
      <c r="DL990" s="62"/>
      <c r="DM990" s="62"/>
      <c r="DN990" s="62"/>
      <c r="DO990" s="62"/>
      <c r="DP990" s="62"/>
      <c r="DQ990" s="62"/>
      <c r="DR990" s="62"/>
      <c r="DS990" s="62"/>
      <c r="DT990" s="62"/>
      <c r="DU990" s="62"/>
      <c r="DV990" s="62"/>
      <c r="DW990" s="62"/>
      <c r="DX990" s="62"/>
      <c r="DY990" s="62"/>
      <c r="DZ990" s="62"/>
      <c r="EA990" s="62"/>
      <c r="EB990" s="62"/>
      <c r="EC990" s="62"/>
      <c r="ED990" s="62"/>
      <c r="EE990" s="62"/>
      <c r="EF990" s="62"/>
      <c r="EG990" s="62"/>
      <c r="EH990" s="62"/>
      <c r="EI990" s="62"/>
      <c r="EJ990" s="62"/>
      <c r="EK990" s="62"/>
      <c r="EL990" s="62"/>
      <c r="EM990" s="62">
        <v>0</v>
      </c>
      <c r="EN990" s="62">
        <v>0</v>
      </c>
      <c r="EO990" s="62">
        <v>0</v>
      </c>
      <c r="EP990" s="62"/>
      <c r="EQ990" s="62"/>
      <c r="ER990" s="62"/>
      <c r="ES990" s="62"/>
      <c r="ET990" s="62"/>
      <c r="EU990" s="62"/>
      <c r="EV990" s="62"/>
      <c r="EW990" s="62"/>
      <c r="EX990" s="62"/>
      <c r="EY990" s="62"/>
      <c r="EZ990" s="62"/>
      <c r="FA990" s="62"/>
      <c r="FB990" s="62"/>
      <c r="FC990" s="62"/>
      <c r="FD990" s="62"/>
      <c r="FE990" s="62"/>
      <c r="FF990" s="62"/>
      <c r="FG990" s="62"/>
      <c r="FH990" s="62"/>
      <c r="FI990" s="62"/>
      <c r="FJ990" s="62"/>
      <c r="FK990" s="62"/>
      <c r="FL990" s="76"/>
      <c r="FM990" s="76"/>
      <c r="FN990" s="76"/>
      <c r="FO990" s="76"/>
      <c r="FP990" s="76"/>
      <c r="FQ990" s="76"/>
      <c r="FR990" s="76"/>
      <c r="FS990" s="76"/>
      <c r="FT990" s="76"/>
      <c r="FU990" s="76"/>
      <c r="FV990" s="76"/>
      <c r="FW990" s="76"/>
      <c r="FX990" s="76"/>
      <c r="FY990" s="76"/>
      <c r="FZ990" s="76"/>
      <c r="GA990" s="76"/>
      <c r="GB990" s="76"/>
      <c r="GC990" s="62"/>
      <c r="GD990" s="62"/>
      <c r="GE990" s="62"/>
      <c r="GF990" s="62"/>
      <c r="GG990" s="62"/>
      <c r="GH990" s="62"/>
      <c r="GI990" s="62"/>
      <c r="GJ990" s="62"/>
      <c r="GK990" s="62"/>
      <c r="GL990" s="62"/>
      <c r="GM990" s="62"/>
      <c r="GN990" s="62"/>
      <c r="GO990" s="62"/>
      <c r="GP990" s="62"/>
      <c r="GQ990" s="62"/>
      <c r="GR990" s="62"/>
      <c r="GS990" s="62"/>
      <c r="GT990" s="62"/>
      <c r="GU990" s="62"/>
      <c r="GV990" s="62"/>
      <c r="GW990" s="62"/>
      <c r="GX990" s="62"/>
      <c r="GY990" s="62"/>
      <c r="GZ990" s="62"/>
      <c r="HA990" s="62"/>
      <c r="HB990" s="62"/>
      <c r="HC990" s="62"/>
      <c r="HD990" s="62"/>
      <c r="HE990" s="62"/>
      <c r="HF990" s="62"/>
      <c r="HG990" s="62"/>
      <c r="HH990" s="62"/>
      <c r="HI990" s="62"/>
      <c r="HJ990" s="62"/>
      <c r="HK990" s="62"/>
      <c r="HL990" s="62"/>
      <c r="HM990" s="62"/>
      <c r="HN990" s="62"/>
      <c r="HO990" s="62"/>
      <c r="HP990" s="62"/>
      <c r="HQ990" s="62"/>
      <c r="HR990" s="62"/>
    </row>
    <row r="991" spans="45:226">
      <c r="EM991">
        <v>0</v>
      </c>
      <c r="EN991">
        <v>0</v>
      </c>
      <c r="EO991">
        <v>0</v>
      </c>
    </row>
    <row r="992" spans="45:226">
      <c r="EM992">
        <v>0</v>
      </c>
      <c r="EN992">
        <v>0</v>
      </c>
      <c r="EO992">
        <v>0</v>
      </c>
    </row>
    <row r="993" spans="143:145">
      <c r="EM993">
        <v>0</v>
      </c>
      <c r="EN993">
        <v>0</v>
      </c>
      <c r="EO993">
        <v>0</v>
      </c>
    </row>
    <row r="994" spans="143:145">
      <c r="EM994">
        <v>0</v>
      </c>
      <c r="EN994">
        <v>0</v>
      </c>
      <c r="EO994">
        <v>0</v>
      </c>
    </row>
    <row r="995" spans="143:145">
      <c r="EM995">
        <v>0</v>
      </c>
      <c r="EN995">
        <v>0</v>
      </c>
      <c r="EO995">
        <v>0</v>
      </c>
    </row>
    <row r="996" spans="143:145">
      <c r="EM996">
        <v>0</v>
      </c>
      <c r="EN996">
        <v>0</v>
      </c>
      <c r="EO996">
        <v>0</v>
      </c>
    </row>
    <row r="997" spans="143:145">
      <c r="EM997">
        <v>0</v>
      </c>
      <c r="EN997">
        <v>0</v>
      </c>
      <c r="EO997">
        <v>0</v>
      </c>
    </row>
    <row r="998" spans="143:145">
      <c r="EM998">
        <v>0</v>
      </c>
      <c r="EN998">
        <v>0</v>
      </c>
      <c r="EO998">
        <v>0</v>
      </c>
    </row>
    <row r="999" spans="143:145">
      <c r="EM999">
        <v>0</v>
      </c>
      <c r="EN999">
        <v>0</v>
      </c>
      <c r="EO999">
        <v>0</v>
      </c>
    </row>
    <row r="1000" spans="143:145">
      <c r="EM1000">
        <v>0</v>
      </c>
      <c r="EN1000">
        <v>0</v>
      </c>
      <c r="EO1000">
        <v>0</v>
      </c>
    </row>
    <row r="1001" spans="143:145">
      <c r="EM1001">
        <v>0</v>
      </c>
      <c r="EN1001">
        <v>0</v>
      </c>
      <c r="EO1001">
        <v>0</v>
      </c>
    </row>
    <row r="1002" spans="143:145">
      <c r="EM1002">
        <v>0</v>
      </c>
      <c r="EN1002">
        <v>0</v>
      </c>
      <c r="EO1002">
        <v>0</v>
      </c>
    </row>
    <row r="1003" spans="143:145">
      <c r="EM1003">
        <v>0</v>
      </c>
      <c r="EN1003">
        <v>0</v>
      </c>
      <c r="EO1003">
        <v>0</v>
      </c>
    </row>
    <row r="1004" spans="143:145">
      <c r="EM1004">
        <v>0</v>
      </c>
      <c r="EN1004">
        <v>0</v>
      </c>
      <c r="EO1004">
        <v>0</v>
      </c>
    </row>
    <row r="1005" spans="143:145">
      <c r="EM1005">
        <v>0</v>
      </c>
      <c r="EN1005">
        <v>0</v>
      </c>
      <c r="EO1005">
        <v>0</v>
      </c>
    </row>
    <row r="1006" spans="143:145">
      <c r="EM1006">
        <v>0</v>
      </c>
      <c r="EN1006">
        <v>0</v>
      </c>
      <c r="EO1006">
        <v>0</v>
      </c>
    </row>
    <row r="1007" spans="143:145">
      <c r="EM1007">
        <v>0</v>
      </c>
      <c r="EN1007">
        <v>0</v>
      </c>
      <c r="EO1007">
        <v>0</v>
      </c>
    </row>
    <row r="1008" spans="143:145">
      <c r="EM1008">
        <v>0</v>
      </c>
      <c r="EN1008">
        <v>0</v>
      </c>
      <c r="EO1008">
        <v>0</v>
      </c>
    </row>
    <row r="1009" spans="143:145">
      <c r="EM1009">
        <v>0</v>
      </c>
      <c r="EN1009">
        <v>0</v>
      </c>
      <c r="EO1009">
        <v>0</v>
      </c>
    </row>
    <row r="1010" spans="143:145">
      <c r="EM1010">
        <v>0</v>
      </c>
      <c r="EN1010">
        <v>0</v>
      </c>
      <c r="EO1010">
        <v>0</v>
      </c>
    </row>
    <row r="1011" spans="143:145">
      <c r="EM1011">
        <v>0</v>
      </c>
      <c r="EN1011">
        <v>0</v>
      </c>
      <c r="EO1011">
        <v>0</v>
      </c>
    </row>
    <row r="1012" spans="143:145">
      <c r="EM1012">
        <v>0</v>
      </c>
      <c r="EN1012">
        <v>0</v>
      </c>
      <c r="EO1012">
        <v>0</v>
      </c>
    </row>
    <row r="1013" spans="143:145">
      <c r="EM1013">
        <v>0</v>
      </c>
      <c r="EN1013">
        <v>0</v>
      </c>
      <c r="EO1013">
        <v>0</v>
      </c>
    </row>
    <row r="1014" spans="143:145">
      <c r="EM1014">
        <v>0</v>
      </c>
      <c r="EN1014">
        <v>0</v>
      </c>
      <c r="EO1014">
        <v>0</v>
      </c>
    </row>
    <row r="1015" spans="143:145">
      <c r="EM1015">
        <v>0</v>
      </c>
      <c r="EN1015">
        <v>0</v>
      </c>
      <c r="EO1015">
        <v>0</v>
      </c>
    </row>
    <row r="1016" spans="143:145">
      <c r="EM1016">
        <v>0</v>
      </c>
      <c r="EN1016">
        <v>0</v>
      </c>
      <c r="EO1016">
        <v>0</v>
      </c>
    </row>
    <row r="1017" spans="143:145">
      <c r="EM1017">
        <v>0</v>
      </c>
      <c r="EN1017">
        <v>0</v>
      </c>
      <c r="EO1017">
        <v>0</v>
      </c>
    </row>
    <row r="1018" spans="143:145">
      <c r="EM1018">
        <v>0</v>
      </c>
      <c r="EN1018">
        <v>0</v>
      </c>
      <c r="EO1018">
        <v>0</v>
      </c>
    </row>
    <row r="1019" spans="143:145">
      <c r="EM1019">
        <v>0</v>
      </c>
      <c r="EN1019">
        <v>0</v>
      </c>
      <c r="EO1019">
        <v>0</v>
      </c>
    </row>
    <row r="1020" spans="143:145">
      <c r="EM1020">
        <v>0</v>
      </c>
      <c r="EN1020">
        <v>0</v>
      </c>
      <c r="EO1020">
        <v>0</v>
      </c>
    </row>
    <row r="1021" spans="143:145">
      <c r="EM1021">
        <v>0</v>
      </c>
      <c r="EN1021">
        <v>0</v>
      </c>
      <c r="EO1021">
        <v>0</v>
      </c>
    </row>
    <row r="1022" spans="143:145">
      <c r="EM1022">
        <v>0</v>
      </c>
      <c r="EN1022">
        <v>0</v>
      </c>
      <c r="EO1022">
        <v>0</v>
      </c>
    </row>
    <row r="1023" spans="143:145">
      <c r="EM1023">
        <v>0</v>
      </c>
      <c r="EN1023">
        <v>0</v>
      </c>
      <c r="EO1023">
        <v>0</v>
      </c>
    </row>
    <row r="1024" spans="143:145">
      <c r="EM1024">
        <v>0</v>
      </c>
      <c r="EN1024">
        <v>0</v>
      </c>
      <c r="EO1024">
        <v>0</v>
      </c>
    </row>
    <row r="1025" spans="143:145">
      <c r="EM1025">
        <v>0</v>
      </c>
      <c r="EN1025">
        <v>0</v>
      </c>
      <c r="EO1025">
        <v>0</v>
      </c>
    </row>
    <row r="1026" spans="143:145">
      <c r="EM1026">
        <v>0</v>
      </c>
      <c r="EN1026">
        <v>0</v>
      </c>
      <c r="EO1026">
        <v>0</v>
      </c>
    </row>
    <row r="1027" spans="143:145">
      <c r="EM1027">
        <v>0</v>
      </c>
      <c r="EN1027">
        <v>0</v>
      </c>
      <c r="EO1027">
        <v>0</v>
      </c>
    </row>
    <row r="1028" spans="143:145">
      <c r="EM1028">
        <v>0</v>
      </c>
      <c r="EN1028">
        <v>0</v>
      </c>
      <c r="EO1028">
        <v>0</v>
      </c>
    </row>
    <row r="1029" spans="143:145">
      <c r="EM1029">
        <v>0</v>
      </c>
      <c r="EN1029">
        <v>0</v>
      </c>
      <c r="EO1029">
        <v>0</v>
      </c>
    </row>
    <row r="1030" spans="143:145">
      <c r="EM1030">
        <v>0</v>
      </c>
      <c r="EN1030">
        <v>0</v>
      </c>
      <c r="EO1030">
        <v>0</v>
      </c>
    </row>
    <row r="1031" spans="143:145">
      <c r="EM1031">
        <v>0</v>
      </c>
      <c r="EN1031">
        <v>0</v>
      </c>
      <c r="EO1031">
        <v>0</v>
      </c>
    </row>
    <row r="1032" spans="143:145">
      <c r="EM1032">
        <v>0</v>
      </c>
      <c r="EN1032">
        <v>0</v>
      </c>
      <c r="EO1032">
        <v>0</v>
      </c>
    </row>
    <row r="1033" spans="143:145">
      <c r="EM1033">
        <v>0</v>
      </c>
      <c r="EN1033">
        <v>0</v>
      </c>
      <c r="EO1033">
        <v>0</v>
      </c>
    </row>
    <row r="1034" spans="143:145">
      <c r="EM1034">
        <v>0</v>
      </c>
      <c r="EN1034">
        <v>0</v>
      </c>
      <c r="EO1034">
        <v>0</v>
      </c>
    </row>
    <row r="1035" spans="143:145">
      <c r="EM1035">
        <v>0</v>
      </c>
      <c r="EN1035">
        <v>0</v>
      </c>
      <c r="EO1035">
        <v>0</v>
      </c>
    </row>
    <row r="1036" spans="143:145">
      <c r="EM1036">
        <v>0</v>
      </c>
      <c r="EN1036">
        <v>0</v>
      </c>
      <c r="EO1036">
        <v>0</v>
      </c>
    </row>
    <row r="1037" spans="143:145">
      <c r="EM1037">
        <v>0</v>
      </c>
      <c r="EN1037">
        <v>0</v>
      </c>
      <c r="EO1037">
        <v>0</v>
      </c>
    </row>
    <row r="1038" spans="143:145">
      <c r="EM1038">
        <v>0</v>
      </c>
      <c r="EN1038">
        <v>0</v>
      </c>
      <c r="EO1038">
        <v>0</v>
      </c>
    </row>
    <row r="1039" spans="143:145">
      <c r="EM1039">
        <v>0</v>
      </c>
      <c r="EN1039">
        <v>0</v>
      </c>
      <c r="EO1039">
        <v>0</v>
      </c>
    </row>
    <row r="1040" spans="143:145">
      <c r="EM1040">
        <v>0</v>
      </c>
      <c r="EN1040">
        <v>0</v>
      </c>
      <c r="EO1040">
        <v>0</v>
      </c>
    </row>
    <row r="1041" spans="143:145">
      <c r="EM1041">
        <v>0</v>
      </c>
      <c r="EN1041">
        <v>0</v>
      </c>
      <c r="EO1041">
        <v>0</v>
      </c>
    </row>
    <row r="1042" spans="143:145">
      <c r="EM1042">
        <v>0</v>
      </c>
      <c r="EN1042">
        <v>0</v>
      </c>
      <c r="EO1042">
        <v>0</v>
      </c>
    </row>
    <row r="1043" spans="143:145">
      <c r="EM1043">
        <v>0</v>
      </c>
      <c r="EN1043">
        <v>0</v>
      </c>
      <c r="EO1043">
        <v>0</v>
      </c>
    </row>
    <row r="1044" spans="143:145">
      <c r="EM1044">
        <v>0</v>
      </c>
      <c r="EN1044">
        <v>0</v>
      </c>
      <c r="EO1044">
        <v>0</v>
      </c>
    </row>
    <row r="1045" spans="143:145">
      <c r="EM1045">
        <v>0</v>
      </c>
      <c r="EN1045">
        <v>0</v>
      </c>
      <c r="EO1045">
        <v>0</v>
      </c>
    </row>
    <row r="1046" spans="143:145">
      <c r="EM1046">
        <v>0</v>
      </c>
      <c r="EN1046">
        <v>0</v>
      </c>
      <c r="EO1046">
        <v>0</v>
      </c>
    </row>
    <row r="1047" spans="143:145">
      <c r="EM1047">
        <v>0</v>
      </c>
      <c r="EN1047">
        <v>0</v>
      </c>
      <c r="EO1047">
        <v>0</v>
      </c>
    </row>
    <row r="1048" spans="143:145">
      <c r="EM1048">
        <v>0</v>
      </c>
      <c r="EN1048">
        <v>0</v>
      </c>
      <c r="EO1048">
        <v>0</v>
      </c>
    </row>
    <row r="1049" spans="143:145">
      <c r="EM1049">
        <v>0</v>
      </c>
      <c r="EN1049">
        <v>0</v>
      </c>
      <c r="EO1049">
        <v>0</v>
      </c>
    </row>
    <row r="1050" spans="143:145">
      <c r="EM1050">
        <v>0</v>
      </c>
      <c r="EN1050">
        <v>0</v>
      </c>
      <c r="EO1050">
        <v>0</v>
      </c>
    </row>
    <row r="1051" spans="143:145">
      <c r="EM1051">
        <v>0</v>
      </c>
      <c r="EN1051">
        <v>0</v>
      </c>
      <c r="EO1051">
        <v>0</v>
      </c>
    </row>
    <row r="1052" spans="143:145">
      <c r="EM1052">
        <v>0</v>
      </c>
      <c r="EN1052">
        <v>0</v>
      </c>
      <c r="EO1052">
        <v>0</v>
      </c>
    </row>
    <row r="1053" spans="143:145">
      <c r="EM1053">
        <v>0</v>
      </c>
      <c r="EN1053">
        <v>0</v>
      </c>
      <c r="EO1053">
        <v>0</v>
      </c>
    </row>
    <row r="1054" spans="143:145">
      <c r="EM1054">
        <v>0</v>
      </c>
      <c r="EN1054">
        <v>0</v>
      </c>
      <c r="EO1054">
        <v>0</v>
      </c>
    </row>
    <row r="1055" spans="143:145">
      <c r="EM1055">
        <v>0</v>
      </c>
      <c r="EN1055">
        <v>0</v>
      </c>
      <c r="EO1055">
        <v>0</v>
      </c>
    </row>
    <row r="1056" spans="143:145">
      <c r="EM1056">
        <v>0</v>
      </c>
      <c r="EN1056">
        <v>0</v>
      </c>
      <c r="EO1056">
        <v>0</v>
      </c>
    </row>
    <row r="1057" spans="143:145">
      <c r="EM1057">
        <v>0</v>
      </c>
      <c r="EN1057">
        <v>0</v>
      </c>
      <c r="EO1057">
        <v>0</v>
      </c>
    </row>
    <row r="1058" spans="143:145">
      <c r="EM1058">
        <v>0</v>
      </c>
      <c r="EN1058">
        <v>0</v>
      </c>
      <c r="EO1058">
        <v>0</v>
      </c>
    </row>
    <row r="1059" spans="143:145">
      <c r="EM1059">
        <v>0</v>
      </c>
      <c r="EN1059">
        <v>0</v>
      </c>
      <c r="EO1059">
        <v>0</v>
      </c>
    </row>
    <row r="1060" spans="143:145">
      <c r="EM1060">
        <v>0</v>
      </c>
      <c r="EN1060">
        <v>0</v>
      </c>
      <c r="EO1060">
        <v>0</v>
      </c>
    </row>
    <row r="1061" spans="143:145">
      <c r="EM1061">
        <v>0</v>
      </c>
      <c r="EN1061">
        <v>0</v>
      </c>
      <c r="EO1061">
        <v>0</v>
      </c>
    </row>
    <row r="1062" spans="143:145">
      <c r="EM1062">
        <v>0</v>
      </c>
      <c r="EN1062">
        <v>0</v>
      </c>
      <c r="EO1062">
        <v>0</v>
      </c>
    </row>
    <row r="1063" spans="143:145">
      <c r="EM1063">
        <v>0</v>
      </c>
      <c r="EN1063">
        <v>0</v>
      </c>
      <c r="EO1063">
        <v>0</v>
      </c>
    </row>
    <row r="1064" spans="143:145">
      <c r="EM1064">
        <v>0</v>
      </c>
      <c r="EN1064">
        <v>0</v>
      </c>
      <c r="EO1064">
        <v>0</v>
      </c>
    </row>
    <row r="1065" spans="143:145">
      <c r="EM1065">
        <v>0</v>
      </c>
      <c r="EN1065">
        <v>0</v>
      </c>
      <c r="EO1065">
        <v>0</v>
      </c>
    </row>
    <row r="1066" spans="143:145">
      <c r="EM1066">
        <v>0</v>
      </c>
      <c r="EN1066">
        <v>0</v>
      </c>
      <c r="EO1066">
        <v>0</v>
      </c>
    </row>
    <row r="1067" spans="143:145">
      <c r="EM1067">
        <v>0</v>
      </c>
      <c r="EN1067">
        <v>0</v>
      </c>
      <c r="EO1067">
        <v>0</v>
      </c>
    </row>
    <row r="1068" spans="143:145">
      <c r="EM1068">
        <v>0</v>
      </c>
      <c r="EN1068">
        <v>0</v>
      </c>
      <c r="EO1068">
        <v>0</v>
      </c>
    </row>
    <row r="1069" spans="143:145">
      <c r="EM1069">
        <v>0</v>
      </c>
      <c r="EN1069">
        <v>0</v>
      </c>
      <c r="EO1069">
        <v>0</v>
      </c>
    </row>
    <row r="1070" spans="143:145">
      <c r="EM1070">
        <v>0</v>
      </c>
      <c r="EN1070">
        <v>0</v>
      </c>
      <c r="EO1070">
        <v>0</v>
      </c>
    </row>
    <row r="1071" spans="143:145">
      <c r="EM1071">
        <v>0</v>
      </c>
      <c r="EN1071">
        <v>0</v>
      </c>
      <c r="EO1071">
        <v>0</v>
      </c>
    </row>
    <row r="1072" spans="143:145">
      <c r="EM1072">
        <v>0</v>
      </c>
      <c r="EN1072">
        <v>0</v>
      </c>
      <c r="EO1072">
        <v>0</v>
      </c>
    </row>
    <row r="1073" spans="143:145">
      <c r="EM1073">
        <v>0</v>
      </c>
      <c r="EN1073">
        <v>0</v>
      </c>
      <c r="EO1073">
        <v>0</v>
      </c>
    </row>
    <row r="1074" spans="143:145">
      <c r="EM1074">
        <v>0</v>
      </c>
      <c r="EN1074">
        <v>0</v>
      </c>
      <c r="EO1074">
        <v>0</v>
      </c>
    </row>
    <row r="1075" spans="143:145">
      <c r="EM1075">
        <v>0</v>
      </c>
      <c r="EN1075">
        <v>0</v>
      </c>
      <c r="EO1075">
        <v>0</v>
      </c>
    </row>
    <row r="1076" spans="143:145">
      <c r="EM1076">
        <v>0</v>
      </c>
      <c r="EN1076">
        <v>0</v>
      </c>
      <c r="EO1076">
        <v>0</v>
      </c>
    </row>
    <row r="1077" spans="143:145">
      <c r="EM1077">
        <v>0</v>
      </c>
      <c r="EN1077">
        <v>0</v>
      </c>
      <c r="EO1077">
        <v>0</v>
      </c>
    </row>
    <row r="1078" spans="143:145">
      <c r="EM1078">
        <v>0</v>
      </c>
      <c r="EN1078">
        <v>0</v>
      </c>
      <c r="EO1078">
        <v>0</v>
      </c>
    </row>
    <row r="1079" spans="143:145">
      <c r="EM1079">
        <v>0</v>
      </c>
      <c r="EN1079">
        <v>0</v>
      </c>
      <c r="EO1079">
        <v>0</v>
      </c>
    </row>
    <row r="1080" spans="143:145">
      <c r="EM1080">
        <v>0</v>
      </c>
      <c r="EN1080">
        <v>0</v>
      </c>
      <c r="EO1080">
        <v>0</v>
      </c>
    </row>
    <row r="1081" spans="143:145">
      <c r="EM1081">
        <v>0</v>
      </c>
      <c r="EN1081">
        <v>0</v>
      </c>
      <c r="EO1081">
        <v>0</v>
      </c>
    </row>
    <row r="1082" spans="143:145">
      <c r="EM1082">
        <v>0</v>
      </c>
      <c r="EN1082">
        <v>0</v>
      </c>
      <c r="EO1082">
        <v>0</v>
      </c>
    </row>
    <row r="1083" spans="143:145">
      <c r="EM1083">
        <v>0</v>
      </c>
      <c r="EN1083">
        <v>0</v>
      </c>
      <c r="EO1083">
        <v>0</v>
      </c>
    </row>
    <row r="1084" spans="143:145">
      <c r="EM1084">
        <v>0</v>
      </c>
      <c r="EN1084">
        <v>0</v>
      </c>
      <c r="EO1084">
        <v>0</v>
      </c>
    </row>
    <row r="1085" spans="143:145">
      <c r="EM1085">
        <v>0</v>
      </c>
      <c r="EN1085">
        <v>0</v>
      </c>
      <c r="EO1085">
        <v>0</v>
      </c>
    </row>
    <row r="1086" spans="143:145">
      <c r="EM1086">
        <v>0</v>
      </c>
      <c r="EN1086">
        <v>0</v>
      </c>
      <c r="EO1086">
        <v>0</v>
      </c>
    </row>
    <row r="1087" spans="143:145">
      <c r="EM1087">
        <v>0</v>
      </c>
      <c r="EN1087">
        <v>0</v>
      </c>
      <c r="EO1087">
        <v>0</v>
      </c>
    </row>
    <row r="1088" spans="143:145">
      <c r="EM1088">
        <v>0</v>
      </c>
      <c r="EN1088">
        <v>0</v>
      </c>
      <c r="EO1088">
        <v>0</v>
      </c>
    </row>
    <row r="1089" spans="143:145">
      <c r="EM1089">
        <v>0</v>
      </c>
      <c r="EN1089">
        <v>0</v>
      </c>
      <c r="EO1089">
        <v>0</v>
      </c>
    </row>
    <row r="1090" spans="143:145">
      <c r="EM1090">
        <v>0</v>
      </c>
      <c r="EN1090">
        <v>0</v>
      </c>
      <c r="EO1090">
        <v>0</v>
      </c>
    </row>
    <row r="1091" spans="143:145">
      <c r="EM1091">
        <v>0</v>
      </c>
      <c r="EN1091">
        <v>0</v>
      </c>
      <c r="EO1091">
        <v>0</v>
      </c>
    </row>
    <row r="1092" spans="143:145">
      <c r="EM1092">
        <v>0</v>
      </c>
      <c r="EN1092">
        <v>0</v>
      </c>
      <c r="EO1092">
        <v>0</v>
      </c>
    </row>
    <row r="1093" spans="143:145">
      <c r="EM1093">
        <v>0</v>
      </c>
      <c r="EN1093">
        <v>0</v>
      </c>
      <c r="EO1093">
        <v>0</v>
      </c>
    </row>
    <row r="1094" spans="143:145">
      <c r="EM1094">
        <v>0</v>
      </c>
      <c r="EN1094">
        <v>0</v>
      </c>
      <c r="EO1094">
        <v>0</v>
      </c>
    </row>
    <row r="1095" spans="143:145">
      <c r="EM1095">
        <v>0</v>
      </c>
      <c r="EN1095">
        <v>0</v>
      </c>
      <c r="EO1095">
        <v>0</v>
      </c>
    </row>
    <row r="1096" spans="143:145">
      <c r="EM1096">
        <v>0</v>
      </c>
      <c r="EN1096">
        <v>0</v>
      </c>
      <c r="EO1096">
        <v>0</v>
      </c>
    </row>
    <row r="1097" spans="143:145">
      <c r="EM1097">
        <v>0</v>
      </c>
      <c r="EN1097">
        <v>0</v>
      </c>
      <c r="EO1097">
        <v>0</v>
      </c>
    </row>
    <row r="1098" spans="143:145">
      <c r="EM1098">
        <v>0</v>
      </c>
      <c r="EN1098">
        <v>0</v>
      </c>
      <c r="EO1098">
        <v>0</v>
      </c>
    </row>
    <row r="1099" spans="143:145">
      <c r="EM1099">
        <v>0</v>
      </c>
      <c r="EN1099">
        <v>0</v>
      </c>
      <c r="EO1099">
        <v>0</v>
      </c>
    </row>
    <row r="1100" spans="143:145">
      <c r="EM1100">
        <v>0</v>
      </c>
      <c r="EN1100">
        <v>0</v>
      </c>
      <c r="EO1100">
        <v>0</v>
      </c>
    </row>
    <row r="1101" spans="143:145">
      <c r="EM1101">
        <v>0</v>
      </c>
      <c r="EN1101">
        <v>0</v>
      </c>
      <c r="EO1101">
        <v>0</v>
      </c>
    </row>
    <row r="1102" spans="143:145">
      <c r="EM1102">
        <v>0</v>
      </c>
      <c r="EN1102">
        <v>0</v>
      </c>
      <c r="EO1102">
        <v>0</v>
      </c>
    </row>
    <row r="1103" spans="143:145">
      <c r="EM1103">
        <v>0</v>
      </c>
      <c r="EN1103">
        <v>0</v>
      </c>
      <c r="EO1103">
        <v>0</v>
      </c>
    </row>
    <row r="1104" spans="143:145">
      <c r="EM1104">
        <v>0</v>
      </c>
      <c r="EN1104">
        <v>0</v>
      </c>
      <c r="EO1104">
        <v>0</v>
      </c>
    </row>
    <row r="1105" spans="143:145">
      <c r="EM1105">
        <v>0</v>
      </c>
      <c r="EN1105">
        <v>0</v>
      </c>
      <c r="EO1105">
        <v>0</v>
      </c>
    </row>
    <row r="1106" spans="143:145">
      <c r="EM1106">
        <v>0</v>
      </c>
      <c r="EN1106">
        <v>0</v>
      </c>
      <c r="EO1106">
        <v>0</v>
      </c>
    </row>
    <row r="1107" spans="143:145">
      <c r="EM1107">
        <v>0</v>
      </c>
      <c r="EN1107">
        <v>0</v>
      </c>
      <c r="EO1107">
        <v>0</v>
      </c>
    </row>
    <row r="1108" spans="143:145">
      <c r="EM1108">
        <v>0</v>
      </c>
      <c r="EN1108">
        <v>0</v>
      </c>
      <c r="EO1108">
        <v>0</v>
      </c>
    </row>
    <row r="1109" spans="143:145">
      <c r="EM1109">
        <v>0</v>
      </c>
      <c r="EN1109">
        <v>0</v>
      </c>
      <c r="EO1109">
        <v>0</v>
      </c>
    </row>
    <row r="1110" spans="143:145">
      <c r="EM1110">
        <v>0</v>
      </c>
      <c r="EN1110">
        <v>0</v>
      </c>
      <c r="EO1110">
        <v>0</v>
      </c>
    </row>
    <row r="1111" spans="143:145">
      <c r="EM1111">
        <v>0</v>
      </c>
      <c r="EN1111">
        <v>0</v>
      </c>
      <c r="EO1111">
        <v>0</v>
      </c>
    </row>
    <row r="1112" spans="143:145">
      <c r="EM1112">
        <v>0</v>
      </c>
      <c r="EN1112">
        <v>0</v>
      </c>
      <c r="EO1112">
        <v>0</v>
      </c>
    </row>
    <row r="1113" spans="143:145">
      <c r="EM1113">
        <v>0</v>
      </c>
      <c r="EN1113">
        <v>0</v>
      </c>
      <c r="EO1113">
        <v>0</v>
      </c>
    </row>
    <row r="1114" spans="143:145">
      <c r="EM1114">
        <v>0</v>
      </c>
      <c r="EN1114">
        <v>0</v>
      </c>
      <c r="EO1114">
        <v>0</v>
      </c>
    </row>
    <row r="1115" spans="143:145">
      <c r="EM1115">
        <v>0</v>
      </c>
      <c r="EN1115">
        <v>0</v>
      </c>
      <c r="EO1115">
        <v>0</v>
      </c>
    </row>
    <row r="1116" spans="143:145">
      <c r="EM1116">
        <v>0</v>
      </c>
      <c r="EN1116">
        <v>0</v>
      </c>
      <c r="EO1116">
        <v>0</v>
      </c>
    </row>
    <row r="1117" spans="143:145">
      <c r="EM1117">
        <v>0</v>
      </c>
      <c r="EN1117">
        <v>0</v>
      </c>
      <c r="EO1117">
        <v>0</v>
      </c>
    </row>
    <row r="1118" spans="143:145">
      <c r="EM1118">
        <v>0</v>
      </c>
      <c r="EN1118">
        <v>0</v>
      </c>
      <c r="EO1118">
        <v>0</v>
      </c>
    </row>
    <row r="1119" spans="143:145">
      <c r="EM1119">
        <v>0</v>
      </c>
      <c r="EN1119">
        <v>0</v>
      </c>
      <c r="EO1119">
        <v>0</v>
      </c>
    </row>
    <row r="1120" spans="143:145">
      <c r="EM1120">
        <v>0</v>
      </c>
      <c r="EN1120">
        <v>0</v>
      </c>
      <c r="EO1120">
        <v>0</v>
      </c>
    </row>
    <row r="1121" spans="143:145">
      <c r="EM1121">
        <v>0</v>
      </c>
      <c r="EN1121">
        <v>0</v>
      </c>
      <c r="EO1121">
        <v>0</v>
      </c>
    </row>
    <row r="1122" spans="143:145">
      <c r="EM1122">
        <v>0</v>
      </c>
      <c r="EN1122">
        <v>0</v>
      </c>
      <c r="EO1122">
        <v>0</v>
      </c>
    </row>
    <row r="1123" spans="143:145">
      <c r="EM1123">
        <v>0</v>
      </c>
      <c r="EN1123">
        <v>0</v>
      </c>
      <c r="EO1123">
        <v>0</v>
      </c>
    </row>
    <row r="1124" spans="143:145">
      <c r="EM1124">
        <v>0</v>
      </c>
      <c r="EN1124">
        <v>0</v>
      </c>
      <c r="EO1124">
        <v>0</v>
      </c>
    </row>
    <row r="1125" spans="143:145">
      <c r="EM1125">
        <v>0</v>
      </c>
      <c r="EN1125">
        <v>0</v>
      </c>
      <c r="EO1125">
        <v>0</v>
      </c>
    </row>
    <row r="1126" spans="143:145">
      <c r="EM1126">
        <v>0</v>
      </c>
      <c r="EN1126">
        <v>0</v>
      </c>
      <c r="EO1126">
        <v>0</v>
      </c>
    </row>
    <row r="1127" spans="143:145">
      <c r="EM1127">
        <v>0</v>
      </c>
      <c r="EN1127">
        <v>0</v>
      </c>
      <c r="EO1127">
        <v>0</v>
      </c>
    </row>
    <row r="1128" spans="143:145">
      <c r="EM1128">
        <v>0</v>
      </c>
      <c r="EN1128">
        <v>0</v>
      </c>
      <c r="EO1128">
        <v>0</v>
      </c>
    </row>
    <row r="1129" spans="143:145">
      <c r="EM1129">
        <v>0</v>
      </c>
      <c r="EN1129">
        <v>0</v>
      </c>
      <c r="EO1129">
        <v>0</v>
      </c>
    </row>
    <row r="1130" spans="143:145">
      <c r="EM1130">
        <v>0</v>
      </c>
      <c r="EN1130">
        <v>0</v>
      </c>
      <c r="EO1130">
        <v>0</v>
      </c>
    </row>
    <row r="1131" spans="143:145">
      <c r="EM1131">
        <v>0</v>
      </c>
      <c r="EN1131">
        <v>0</v>
      </c>
      <c r="EO1131">
        <v>0</v>
      </c>
    </row>
    <row r="1132" spans="143:145">
      <c r="EM1132">
        <v>0</v>
      </c>
      <c r="EN1132">
        <v>0</v>
      </c>
      <c r="EO1132">
        <v>0</v>
      </c>
    </row>
    <row r="1133" spans="143:145">
      <c r="EM1133">
        <v>0</v>
      </c>
      <c r="EN1133">
        <v>0</v>
      </c>
      <c r="EO1133">
        <v>0</v>
      </c>
    </row>
    <row r="1134" spans="143:145">
      <c r="EM1134">
        <v>0</v>
      </c>
      <c r="EN1134">
        <v>0</v>
      </c>
      <c r="EO1134">
        <v>0</v>
      </c>
    </row>
    <row r="1135" spans="143:145">
      <c r="EM1135">
        <v>0</v>
      </c>
      <c r="EN1135">
        <v>0</v>
      </c>
      <c r="EO1135">
        <v>0</v>
      </c>
    </row>
    <row r="1136" spans="143:145">
      <c r="EM1136">
        <v>0</v>
      </c>
      <c r="EN1136">
        <v>0</v>
      </c>
      <c r="EO1136">
        <v>0</v>
      </c>
    </row>
    <row r="1137" spans="143:145">
      <c r="EM1137">
        <v>0</v>
      </c>
      <c r="EN1137">
        <v>0</v>
      </c>
      <c r="EO1137">
        <v>0</v>
      </c>
    </row>
    <row r="1138" spans="143:145">
      <c r="EM1138">
        <v>0</v>
      </c>
      <c r="EN1138">
        <v>0</v>
      </c>
      <c r="EO1138">
        <v>0</v>
      </c>
    </row>
    <row r="1139" spans="143:145">
      <c r="EM1139">
        <v>0</v>
      </c>
      <c r="EN1139">
        <v>0</v>
      </c>
      <c r="EO1139">
        <v>0</v>
      </c>
    </row>
    <row r="1140" spans="143:145">
      <c r="EM1140">
        <v>0</v>
      </c>
      <c r="EN1140">
        <v>0</v>
      </c>
      <c r="EO1140">
        <v>0</v>
      </c>
    </row>
    <row r="1141" spans="143:145">
      <c r="EM1141">
        <v>0</v>
      </c>
      <c r="EN1141">
        <v>0</v>
      </c>
      <c r="EO1141">
        <v>0</v>
      </c>
    </row>
    <row r="1142" spans="143:145">
      <c r="EM1142">
        <v>0</v>
      </c>
      <c r="EN1142">
        <v>0</v>
      </c>
      <c r="EO1142">
        <v>0</v>
      </c>
    </row>
    <row r="1143" spans="143:145">
      <c r="EM1143">
        <v>0</v>
      </c>
      <c r="EN1143">
        <v>0</v>
      </c>
      <c r="EO1143">
        <v>0</v>
      </c>
    </row>
    <row r="1144" spans="143:145">
      <c r="EM1144">
        <v>0</v>
      </c>
      <c r="EN1144">
        <v>0</v>
      </c>
      <c r="EO1144">
        <v>0</v>
      </c>
    </row>
    <row r="1145" spans="143:145">
      <c r="EM1145">
        <v>0</v>
      </c>
      <c r="EN1145">
        <v>0</v>
      </c>
      <c r="EO1145">
        <v>0</v>
      </c>
    </row>
    <row r="1146" spans="143:145">
      <c r="EM1146">
        <v>0</v>
      </c>
      <c r="EN1146">
        <v>0</v>
      </c>
      <c r="EO1146">
        <v>0</v>
      </c>
    </row>
    <row r="1147" spans="143:145">
      <c r="EM1147">
        <v>0</v>
      </c>
      <c r="EN1147">
        <v>0</v>
      </c>
      <c r="EO1147">
        <v>0</v>
      </c>
    </row>
    <row r="1148" spans="143:145">
      <c r="EM1148">
        <v>0</v>
      </c>
      <c r="EN1148">
        <v>0</v>
      </c>
      <c r="EO1148">
        <v>0</v>
      </c>
    </row>
    <row r="1149" spans="143:145">
      <c r="EM1149">
        <v>0</v>
      </c>
      <c r="EN1149">
        <v>0</v>
      </c>
      <c r="EO1149">
        <v>0</v>
      </c>
    </row>
    <row r="1150" spans="143:145">
      <c r="EM1150">
        <v>0</v>
      </c>
      <c r="EN1150">
        <v>0</v>
      </c>
      <c r="EO1150">
        <v>0</v>
      </c>
    </row>
    <row r="1151" spans="143:145">
      <c r="EM1151">
        <v>0</v>
      </c>
      <c r="EN1151">
        <v>0</v>
      </c>
      <c r="EO1151">
        <v>0</v>
      </c>
    </row>
    <row r="1152" spans="143:145">
      <c r="EM1152">
        <v>0</v>
      </c>
      <c r="EN1152">
        <v>0</v>
      </c>
      <c r="EO1152">
        <v>0</v>
      </c>
    </row>
    <row r="1153" spans="143:145">
      <c r="EM1153">
        <v>0</v>
      </c>
      <c r="EN1153">
        <v>0</v>
      </c>
      <c r="EO1153">
        <v>0</v>
      </c>
    </row>
    <row r="1154" spans="143:145">
      <c r="EM1154">
        <v>0</v>
      </c>
      <c r="EN1154">
        <v>0</v>
      </c>
      <c r="EO1154">
        <v>0</v>
      </c>
    </row>
    <row r="1155" spans="143:145">
      <c r="EM1155">
        <v>0</v>
      </c>
      <c r="EN1155">
        <v>0</v>
      </c>
      <c r="EO1155">
        <v>0</v>
      </c>
    </row>
    <row r="1156" spans="143:145">
      <c r="EM1156">
        <v>0</v>
      </c>
      <c r="EN1156">
        <v>0</v>
      </c>
      <c r="EO1156">
        <v>0</v>
      </c>
    </row>
    <row r="1157" spans="143:145">
      <c r="EM1157">
        <v>0</v>
      </c>
      <c r="EN1157">
        <v>0</v>
      </c>
      <c r="EO1157">
        <v>0</v>
      </c>
    </row>
    <row r="1158" spans="143:145">
      <c r="EM1158">
        <v>0</v>
      </c>
      <c r="EN1158">
        <v>0</v>
      </c>
      <c r="EO1158">
        <v>0</v>
      </c>
    </row>
    <row r="1159" spans="143:145">
      <c r="EM1159">
        <v>0</v>
      </c>
      <c r="EN1159">
        <v>0</v>
      </c>
      <c r="EO1159">
        <v>0</v>
      </c>
    </row>
    <row r="1160" spans="143:145">
      <c r="EM1160">
        <v>0</v>
      </c>
      <c r="EN1160">
        <v>0</v>
      </c>
      <c r="EO1160">
        <v>0</v>
      </c>
    </row>
    <row r="1161" spans="143:145">
      <c r="EM1161">
        <v>0</v>
      </c>
      <c r="EN1161">
        <v>0</v>
      </c>
      <c r="EO1161">
        <v>0</v>
      </c>
    </row>
    <row r="1162" spans="143:145">
      <c r="EM1162">
        <v>0</v>
      </c>
      <c r="EN1162">
        <v>0</v>
      </c>
      <c r="EO1162">
        <v>0</v>
      </c>
    </row>
    <row r="1163" spans="143:145">
      <c r="EM1163">
        <v>0</v>
      </c>
      <c r="EN1163">
        <v>0</v>
      </c>
      <c r="EO1163">
        <v>0</v>
      </c>
    </row>
    <row r="1164" spans="143:145">
      <c r="EM1164">
        <v>0</v>
      </c>
      <c r="EN1164">
        <v>0</v>
      </c>
      <c r="EO1164">
        <v>0</v>
      </c>
    </row>
    <row r="1165" spans="143:145">
      <c r="EM1165">
        <v>0</v>
      </c>
      <c r="EN1165">
        <v>0</v>
      </c>
      <c r="EO1165">
        <v>0</v>
      </c>
    </row>
    <row r="1166" spans="143:145">
      <c r="EM1166">
        <v>0</v>
      </c>
      <c r="EN1166">
        <v>0</v>
      </c>
      <c r="EO1166">
        <v>0</v>
      </c>
    </row>
    <row r="1167" spans="143:145">
      <c r="EM1167">
        <v>0</v>
      </c>
      <c r="EN1167">
        <v>0</v>
      </c>
      <c r="EO1167">
        <v>0</v>
      </c>
    </row>
    <row r="1168" spans="143:145">
      <c r="EM1168">
        <v>0</v>
      </c>
      <c r="EN1168">
        <v>0</v>
      </c>
      <c r="EO1168">
        <v>0</v>
      </c>
    </row>
    <row r="1169" spans="143:145">
      <c r="EM1169">
        <v>0</v>
      </c>
      <c r="EN1169">
        <v>0</v>
      </c>
      <c r="EO1169">
        <v>0</v>
      </c>
    </row>
    <row r="1170" spans="143:145">
      <c r="EM1170">
        <v>0</v>
      </c>
      <c r="EN1170">
        <v>0</v>
      </c>
      <c r="EO1170">
        <v>0</v>
      </c>
    </row>
    <row r="1171" spans="143:145">
      <c r="EM1171">
        <v>0</v>
      </c>
      <c r="EN1171">
        <v>0</v>
      </c>
      <c r="EO1171">
        <v>0</v>
      </c>
    </row>
    <row r="1172" spans="143:145">
      <c r="EM1172">
        <v>0</v>
      </c>
      <c r="EN1172">
        <v>0</v>
      </c>
      <c r="EO1172">
        <v>0</v>
      </c>
    </row>
    <row r="1173" spans="143:145">
      <c r="EM1173">
        <v>0</v>
      </c>
      <c r="EN1173">
        <v>0</v>
      </c>
      <c r="EO1173">
        <v>0</v>
      </c>
    </row>
    <row r="1174" spans="143:145">
      <c r="EM1174">
        <v>0</v>
      </c>
      <c r="EN1174">
        <v>0</v>
      </c>
      <c r="EO1174">
        <v>0</v>
      </c>
    </row>
    <row r="1175" spans="143:145">
      <c r="EM1175">
        <v>0</v>
      </c>
      <c r="EN1175">
        <v>0</v>
      </c>
      <c r="EO1175">
        <v>0</v>
      </c>
    </row>
    <row r="1176" spans="143:145">
      <c r="EM1176">
        <v>0</v>
      </c>
      <c r="EN1176">
        <v>0</v>
      </c>
      <c r="EO1176">
        <v>0</v>
      </c>
    </row>
    <row r="1177" spans="143:145">
      <c r="EM1177">
        <v>0</v>
      </c>
      <c r="EN1177">
        <v>0</v>
      </c>
      <c r="EO1177">
        <v>0</v>
      </c>
    </row>
    <row r="1178" spans="143:145">
      <c r="EM1178">
        <v>0</v>
      </c>
      <c r="EN1178">
        <v>0</v>
      </c>
      <c r="EO1178">
        <v>0</v>
      </c>
    </row>
    <row r="1179" spans="143:145">
      <c r="EM1179">
        <v>0</v>
      </c>
      <c r="EN1179">
        <v>0</v>
      </c>
      <c r="EO1179">
        <v>0</v>
      </c>
    </row>
    <row r="1180" spans="143:145">
      <c r="EM1180">
        <v>0</v>
      </c>
      <c r="EN1180">
        <v>0</v>
      </c>
      <c r="EO1180">
        <v>0</v>
      </c>
    </row>
    <row r="1181" spans="143:145">
      <c r="EM1181">
        <v>0</v>
      </c>
      <c r="EN1181">
        <v>0</v>
      </c>
      <c r="EO1181">
        <v>0</v>
      </c>
    </row>
    <row r="1182" spans="143:145">
      <c r="EM1182">
        <v>0</v>
      </c>
      <c r="EN1182">
        <v>0</v>
      </c>
      <c r="EO1182">
        <v>0</v>
      </c>
    </row>
    <row r="1183" spans="143:145">
      <c r="EM1183">
        <v>0</v>
      </c>
      <c r="EN1183">
        <v>0</v>
      </c>
      <c r="EO1183">
        <v>0</v>
      </c>
    </row>
    <row r="1184" spans="143:145">
      <c r="EM1184">
        <v>0</v>
      </c>
      <c r="EN1184">
        <v>0</v>
      </c>
      <c r="EO1184">
        <v>0</v>
      </c>
    </row>
    <row r="1185" spans="143:145">
      <c r="EM1185">
        <v>0</v>
      </c>
      <c r="EN1185">
        <v>0</v>
      </c>
      <c r="EO1185">
        <v>0</v>
      </c>
    </row>
    <row r="1186" spans="143:145">
      <c r="EM1186">
        <v>0</v>
      </c>
      <c r="EN1186">
        <v>0</v>
      </c>
      <c r="EO1186">
        <v>0</v>
      </c>
    </row>
    <row r="1187" spans="143:145">
      <c r="EM1187">
        <v>0</v>
      </c>
      <c r="EN1187">
        <v>0</v>
      </c>
      <c r="EO1187">
        <v>0</v>
      </c>
    </row>
    <row r="1188" spans="143:145">
      <c r="EM1188">
        <v>0</v>
      </c>
      <c r="EN1188">
        <v>0</v>
      </c>
      <c r="EO1188">
        <v>0</v>
      </c>
    </row>
    <row r="1189" spans="143:145">
      <c r="EM1189">
        <v>0</v>
      </c>
      <c r="EN1189">
        <v>0</v>
      </c>
      <c r="EO1189">
        <v>0</v>
      </c>
    </row>
    <row r="1190" spans="143:145">
      <c r="EM1190">
        <v>0</v>
      </c>
      <c r="EN1190">
        <v>0</v>
      </c>
      <c r="EO1190">
        <v>0</v>
      </c>
    </row>
    <row r="1191" spans="143:145">
      <c r="EM1191">
        <v>0</v>
      </c>
      <c r="EN1191">
        <v>0</v>
      </c>
      <c r="EO1191">
        <v>0</v>
      </c>
    </row>
    <row r="1192" spans="143:145">
      <c r="EM1192">
        <v>0</v>
      </c>
      <c r="EN1192">
        <v>0</v>
      </c>
      <c r="EO1192">
        <v>0</v>
      </c>
    </row>
    <row r="1193" spans="143:145">
      <c r="EM1193">
        <v>0</v>
      </c>
      <c r="EN1193">
        <v>0</v>
      </c>
      <c r="EO1193">
        <v>0</v>
      </c>
    </row>
    <row r="1194" spans="143:145">
      <c r="EM1194">
        <v>0</v>
      </c>
      <c r="EN1194">
        <v>0</v>
      </c>
      <c r="EO1194">
        <v>0</v>
      </c>
    </row>
    <row r="1195" spans="143:145">
      <c r="EM1195">
        <v>0</v>
      </c>
      <c r="EN1195">
        <v>0</v>
      </c>
      <c r="EO1195">
        <v>0</v>
      </c>
    </row>
    <row r="1196" spans="143:145">
      <c r="EM1196">
        <v>0</v>
      </c>
      <c r="EN1196">
        <v>0</v>
      </c>
      <c r="EO1196">
        <v>0</v>
      </c>
    </row>
    <row r="1197" spans="143:145">
      <c r="EM1197">
        <v>0</v>
      </c>
      <c r="EN1197">
        <v>0</v>
      </c>
      <c r="EO1197">
        <v>0</v>
      </c>
    </row>
    <row r="1198" spans="143:145">
      <c r="EM1198">
        <v>0</v>
      </c>
      <c r="EN1198">
        <v>0</v>
      </c>
      <c r="EO1198">
        <v>0</v>
      </c>
    </row>
    <row r="1199" spans="143:145">
      <c r="EM1199">
        <v>0</v>
      </c>
      <c r="EN1199">
        <v>0</v>
      </c>
      <c r="EO1199">
        <v>0</v>
      </c>
    </row>
    <row r="1200" spans="143:145">
      <c r="EM1200">
        <v>0</v>
      </c>
      <c r="EN1200">
        <v>0</v>
      </c>
      <c r="EO1200">
        <v>0</v>
      </c>
    </row>
    <row r="1201" spans="143:145">
      <c r="EM1201">
        <v>0</v>
      </c>
      <c r="EN1201">
        <v>0</v>
      </c>
      <c r="EO1201">
        <v>0</v>
      </c>
    </row>
    <row r="1202" spans="143:145">
      <c r="EM1202">
        <v>0</v>
      </c>
      <c r="EN1202">
        <v>0</v>
      </c>
      <c r="EO1202">
        <v>0</v>
      </c>
    </row>
    <row r="1203" spans="143:145">
      <c r="EM1203">
        <v>0</v>
      </c>
      <c r="EN1203">
        <v>0</v>
      </c>
      <c r="EO1203">
        <v>0</v>
      </c>
    </row>
    <row r="1204" spans="143:145">
      <c r="EM1204">
        <v>0</v>
      </c>
      <c r="EN1204">
        <v>0</v>
      </c>
      <c r="EO1204">
        <v>0</v>
      </c>
    </row>
    <row r="1205" spans="143:145">
      <c r="EM1205">
        <v>0</v>
      </c>
      <c r="EN1205">
        <v>0</v>
      </c>
      <c r="EO1205">
        <v>0</v>
      </c>
    </row>
    <row r="1206" spans="143:145">
      <c r="EM1206">
        <v>0</v>
      </c>
      <c r="EN1206">
        <v>0</v>
      </c>
      <c r="EO1206">
        <v>0</v>
      </c>
    </row>
    <row r="1207" spans="143:145">
      <c r="EM1207">
        <v>0</v>
      </c>
      <c r="EN1207">
        <v>0</v>
      </c>
      <c r="EO1207">
        <v>0</v>
      </c>
    </row>
    <row r="1208" spans="143:145">
      <c r="EM1208">
        <v>0</v>
      </c>
      <c r="EN1208">
        <v>0</v>
      </c>
      <c r="EO1208">
        <v>0</v>
      </c>
    </row>
    <row r="1209" spans="143:145">
      <c r="EM1209">
        <v>0</v>
      </c>
      <c r="EN1209">
        <v>0</v>
      </c>
      <c r="EO1209">
        <v>0</v>
      </c>
    </row>
    <row r="1210" spans="143:145">
      <c r="EM1210">
        <v>0</v>
      </c>
      <c r="EN1210">
        <v>0</v>
      </c>
      <c r="EO1210">
        <v>0</v>
      </c>
    </row>
    <row r="1211" spans="143:145">
      <c r="EM1211">
        <v>0</v>
      </c>
      <c r="EN1211">
        <v>0</v>
      </c>
      <c r="EO1211">
        <v>0</v>
      </c>
    </row>
    <row r="1212" spans="143:145">
      <c r="EM1212">
        <v>0</v>
      </c>
      <c r="EN1212">
        <v>0</v>
      </c>
      <c r="EO1212">
        <v>0</v>
      </c>
    </row>
    <row r="1213" spans="143:145">
      <c r="EM1213">
        <v>0</v>
      </c>
      <c r="EN1213">
        <v>0</v>
      </c>
      <c r="EO1213">
        <v>0</v>
      </c>
    </row>
    <row r="1214" spans="143:145">
      <c r="EM1214">
        <v>0</v>
      </c>
      <c r="EN1214">
        <v>0</v>
      </c>
      <c r="EO1214">
        <v>0</v>
      </c>
    </row>
    <row r="1215" spans="143:145">
      <c r="EM1215">
        <v>0</v>
      </c>
      <c r="EN1215">
        <v>0</v>
      </c>
      <c r="EO1215">
        <v>0</v>
      </c>
    </row>
    <row r="1216" spans="143:145">
      <c r="EM1216">
        <v>0</v>
      </c>
      <c r="EN1216">
        <v>0</v>
      </c>
      <c r="EO1216">
        <v>0</v>
      </c>
    </row>
    <row r="1217" spans="143:145">
      <c r="EM1217">
        <v>0</v>
      </c>
      <c r="EN1217">
        <v>0</v>
      </c>
      <c r="EO1217">
        <v>0</v>
      </c>
    </row>
    <row r="1218" spans="143:145">
      <c r="EM1218">
        <v>0</v>
      </c>
      <c r="EN1218">
        <v>0</v>
      </c>
      <c r="EO1218">
        <v>0</v>
      </c>
    </row>
    <row r="1219" spans="143:145">
      <c r="EM1219">
        <v>0</v>
      </c>
      <c r="EN1219">
        <v>0</v>
      </c>
      <c r="EO1219">
        <v>0</v>
      </c>
    </row>
    <row r="1220" spans="143:145">
      <c r="EM1220">
        <v>0</v>
      </c>
      <c r="EN1220">
        <v>0</v>
      </c>
      <c r="EO1220">
        <v>0</v>
      </c>
    </row>
    <row r="1221" spans="143:145">
      <c r="EM1221">
        <v>0</v>
      </c>
      <c r="EN1221">
        <v>0</v>
      </c>
      <c r="EO1221">
        <v>0</v>
      </c>
    </row>
    <row r="1222" spans="143:145">
      <c r="EM1222">
        <v>0</v>
      </c>
      <c r="EN1222">
        <v>0</v>
      </c>
      <c r="EO1222">
        <v>0</v>
      </c>
    </row>
    <row r="1223" spans="143:145">
      <c r="EM1223">
        <v>0</v>
      </c>
      <c r="EN1223">
        <v>0</v>
      </c>
      <c r="EO1223">
        <v>0</v>
      </c>
    </row>
    <row r="1224" spans="143:145">
      <c r="EM1224">
        <v>0</v>
      </c>
      <c r="EN1224">
        <v>0</v>
      </c>
      <c r="EO1224">
        <v>0</v>
      </c>
    </row>
    <row r="1225" spans="143:145">
      <c r="EM1225">
        <v>0</v>
      </c>
      <c r="EN1225">
        <v>0</v>
      </c>
      <c r="EO1225">
        <v>0</v>
      </c>
    </row>
    <row r="1226" spans="143:145">
      <c r="EM1226">
        <v>0</v>
      </c>
      <c r="EN1226">
        <v>0</v>
      </c>
      <c r="EO1226">
        <v>0</v>
      </c>
    </row>
    <row r="1227" spans="143:145">
      <c r="EM1227">
        <v>0</v>
      </c>
      <c r="EN1227">
        <v>0</v>
      </c>
      <c r="EO1227">
        <v>0</v>
      </c>
    </row>
    <row r="1228" spans="143:145">
      <c r="EM1228">
        <v>0</v>
      </c>
      <c r="EN1228">
        <v>0</v>
      </c>
      <c r="EO1228">
        <v>0</v>
      </c>
    </row>
    <row r="1229" spans="143:145">
      <c r="EM1229">
        <v>0</v>
      </c>
      <c r="EN1229">
        <v>0</v>
      </c>
      <c r="EO1229">
        <v>0</v>
      </c>
    </row>
    <row r="1230" spans="143:145">
      <c r="EM1230">
        <v>0</v>
      </c>
      <c r="EN1230">
        <v>0</v>
      </c>
      <c r="EO1230">
        <v>0</v>
      </c>
    </row>
    <row r="1231" spans="143:145">
      <c r="EM1231">
        <v>0</v>
      </c>
      <c r="EN1231">
        <v>0</v>
      </c>
      <c r="EO1231">
        <v>0</v>
      </c>
    </row>
    <row r="1232" spans="143:145">
      <c r="EM1232">
        <v>0</v>
      </c>
      <c r="EN1232">
        <v>0</v>
      </c>
      <c r="EO1232">
        <v>0</v>
      </c>
    </row>
    <row r="1233" spans="143:145">
      <c r="EM1233">
        <v>0</v>
      </c>
      <c r="EN1233">
        <v>0</v>
      </c>
      <c r="EO1233">
        <v>0</v>
      </c>
    </row>
    <row r="1234" spans="143:145">
      <c r="EM1234">
        <v>0</v>
      </c>
      <c r="EN1234">
        <v>0</v>
      </c>
      <c r="EO1234">
        <v>0</v>
      </c>
    </row>
    <row r="1235" spans="143:145">
      <c r="EM1235">
        <v>0</v>
      </c>
      <c r="EN1235">
        <v>0</v>
      </c>
      <c r="EO1235">
        <v>0</v>
      </c>
    </row>
    <row r="1236" spans="143:145">
      <c r="EM1236">
        <v>0</v>
      </c>
      <c r="EN1236">
        <v>0</v>
      </c>
      <c r="EO1236">
        <v>0</v>
      </c>
    </row>
    <row r="1237" spans="143:145">
      <c r="EM1237">
        <v>0</v>
      </c>
      <c r="EN1237">
        <v>0</v>
      </c>
      <c r="EO1237">
        <v>0</v>
      </c>
    </row>
    <row r="1238" spans="143:145">
      <c r="EM1238">
        <v>0</v>
      </c>
      <c r="EN1238">
        <v>0</v>
      </c>
      <c r="EO1238">
        <v>0</v>
      </c>
    </row>
    <row r="1239" spans="143:145">
      <c r="EM1239">
        <v>0</v>
      </c>
      <c r="EN1239">
        <v>0</v>
      </c>
      <c r="EO1239">
        <v>0</v>
      </c>
    </row>
    <row r="1240" spans="143:145">
      <c r="EM1240">
        <v>0</v>
      </c>
      <c r="EN1240">
        <v>0</v>
      </c>
      <c r="EO1240">
        <v>0</v>
      </c>
    </row>
    <row r="1241" spans="143:145">
      <c r="EM1241">
        <v>0</v>
      </c>
      <c r="EN1241">
        <v>0</v>
      </c>
      <c r="EO1241">
        <v>0</v>
      </c>
    </row>
    <row r="1242" spans="143:145">
      <c r="EM1242">
        <v>0</v>
      </c>
      <c r="EN1242">
        <v>0</v>
      </c>
      <c r="EO1242">
        <v>0</v>
      </c>
    </row>
    <row r="1243" spans="143:145">
      <c r="EM1243">
        <v>0</v>
      </c>
      <c r="EN1243">
        <v>0</v>
      </c>
      <c r="EO1243">
        <v>0</v>
      </c>
    </row>
    <row r="1244" spans="143:145">
      <c r="EM1244">
        <v>0</v>
      </c>
      <c r="EN1244">
        <v>0</v>
      </c>
      <c r="EO1244">
        <v>0</v>
      </c>
    </row>
    <row r="1245" spans="143:145">
      <c r="EM1245">
        <v>0</v>
      </c>
      <c r="EN1245">
        <v>0</v>
      </c>
      <c r="EO1245">
        <v>0</v>
      </c>
    </row>
    <row r="1246" spans="143:145">
      <c r="EM1246">
        <v>0</v>
      </c>
      <c r="EN1246">
        <v>0</v>
      </c>
      <c r="EO1246">
        <v>0</v>
      </c>
    </row>
    <row r="1247" spans="143:145">
      <c r="EM1247">
        <v>0</v>
      </c>
      <c r="EN1247">
        <v>0</v>
      </c>
      <c r="EO1247">
        <v>0</v>
      </c>
    </row>
    <row r="1248" spans="143:145">
      <c r="EM1248">
        <v>0</v>
      </c>
      <c r="EN1248">
        <v>0</v>
      </c>
      <c r="EO1248">
        <v>0</v>
      </c>
    </row>
    <row r="1249" spans="143:145">
      <c r="EM1249">
        <v>0</v>
      </c>
      <c r="EN1249">
        <v>0</v>
      </c>
      <c r="EO1249">
        <v>0</v>
      </c>
    </row>
    <row r="1250" spans="143:145">
      <c r="EM1250">
        <v>0</v>
      </c>
      <c r="EN1250">
        <v>0</v>
      </c>
      <c r="EO1250">
        <v>0</v>
      </c>
    </row>
    <row r="1251" spans="143:145">
      <c r="EM1251">
        <v>0</v>
      </c>
      <c r="EN1251">
        <v>0</v>
      </c>
      <c r="EO1251">
        <v>0</v>
      </c>
    </row>
    <row r="1252" spans="143:145">
      <c r="EM1252">
        <v>0</v>
      </c>
      <c r="EN1252">
        <v>0</v>
      </c>
      <c r="EO1252">
        <v>0</v>
      </c>
    </row>
    <row r="1253" spans="143:145">
      <c r="EM1253">
        <v>0</v>
      </c>
      <c r="EN1253">
        <v>0</v>
      </c>
      <c r="EO1253">
        <v>0</v>
      </c>
    </row>
    <row r="1254" spans="143:145">
      <c r="EM1254">
        <v>0</v>
      </c>
      <c r="EN1254">
        <v>0</v>
      </c>
      <c r="EO1254">
        <v>0</v>
      </c>
    </row>
  </sheetData>
  <mergeCells count="3">
    <mergeCell ref="G5:J5"/>
    <mergeCell ref="C83:K83"/>
    <mergeCell ref="C48:K48"/>
  </mergeCells>
  <conditionalFormatting sqref="G8:G47">
    <cfRule type="cellIs" dxfId="0" priority="2" operator="greaterThan">
      <formula>P8</formula>
    </cfRule>
  </conditionalFormatting>
  <printOptions horizontalCentered="1" verticalCentered="1"/>
  <pageMargins left="0.51181102362204722" right="0.51181102362204722" top="0.78740157480314965" bottom="0.78740157480314965" header="0.31496062992125984" footer="0.31496062992125984"/>
  <pageSetup scale="5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larHistDiario">
                <anchor moveWithCells="1" sizeWithCells="1">
                  <from>
                    <xdr:col>12</xdr:col>
                    <xdr:colOff>476250</xdr:colOff>
                    <xdr:row>1</xdr:row>
                    <xdr:rowOff>66675</xdr:rowOff>
                  </from>
                  <to>
                    <xdr:col>16</xdr:col>
                    <xdr:colOff>762000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45"/>
  <sheetViews>
    <sheetView workbookViewId="0">
      <selection activeCell="C6" sqref="C6"/>
    </sheetView>
  </sheetViews>
  <sheetFormatPr defaultRowHeight="12.75"/>
  <cols>
    <col min="1" max="1" width="26.140625" style="5" customWidth="1"/>
    <col min="2" max="2" width="3.85546875" style="5" customWidth="1"/>
    <col min="3" max="3" width="21.7109375" style="5" customWidth="1"/>
    <col min="4" max="4" width="19" style="5" customWidth="1"/>
    <col min="5" max="5" width="7.85546875" style="5" customWidth="1"/>
    <col min="6" max="6" width="28.7109375" style="5" customWidth="1"/>
    <col min="7" max="15" width="9.42578125" style="5" customWidth="1"/>
    <col min="16" max="17" width="14.42578125" style="5" bestFit="1" customWidth="1"/>
    <col min="18" max="18" width="9.42578125" style="5" customWidth="1"/>
    <col min="19" max="19" width="10.140625" style="5" bestFit="1" customWidth="1"/>
    <col min="20" max="20" width="8.28515625" style="5" customWidth="1"/>
    <col min="21" max="21" width="12" style="5" bestFit="1" customWidth="1"/>
    <col min="22" max="16384" width="9.140625" style="5"/>
  </cols>
  <sheetData>
    <row r="1" spans="1:21" ht="15.75" thickBot="1">
      <c r="A1" s="3" t="s">
        <v>8</v>
      </c>
      <c r="B1" s="3" t="s">
        <v>9</v>
      </c>
      <c r="C1" s="3" t="s">
        <v>10</v>
      </c>
      <c r="D1" s="3" t="s">
        <v>11</v>
      </c>
      <c r="E1" s="3" t="s">
        <v>12</v>
      </c>
      <c r="F1" s="3" t="s">
        <v>13</v>
      </c>
      <c r="G1" s="4"/>
      <c r="H1"/>
      <c r="I1"/>
      <c r="J1"/>
      <c r="K1"/>
      <c r="L1"/>
      <c r="M1"/>
      <c r="N1"/>
      <c r="O1" s="4"/>
      <c r="P1" s="4"/>
      <c r="Q1" s="4"/>
      <c r="R1" s="4"/>
      <c r="S1" s="4"/>
      <c r="T1" s="4"/>
      <c r="U1" s="4"/>
    </row>
    <row r="2" spans="1:21" ht="15.75" thickBot="1">
      <c r="A2" s="6" t="s">
        <v>16</v>
      </c>
      <c r="B2" s="7" t="s">
        <v>52</v>
      </c>
      <c r="C2" s="8">
        <v>2374.991</v>
      </c>
      <c r="D2" s="8">
        <v>2372.4360000000001</v>
      </c>
      <c r="E2" s="9">
        <v>-2.5550000000000002</v>
      </c>
      <c r="F2" s="8">
        <v>153.30000000000001</v>
      </c>
      <c r="G2" s="4"/>
      <c r="H2"/>
      <c r="I2"/>
      <c r="J2"/>
      <c r="K2"/>
      <c r="L2"/>
      <c r="M2"/>
      <c r="N2"/>
      <c r="O2" s="4"/>
      <c r="P2" s="4"/>
      <c r="Q2" s="4"/>
      <c r="T2" s="4"/>
      <c r="U2" s="24"/>
    </row>
    <row r="3" spans="1:21" ht="15.75" thickBot="1">
      <c r="A3" s="10"/>
      <c r="B3" s="7" t="s">
        <v>37</v>
      </c>
      <c r="C3" s="8">
        <v>2390.8229999999999</v>
      </c>
      <c r="D3" s="8">
        <v>2388.462</v>
      </c>
      <c r="E3" s="9">
        <v>-2.3610000000000002</v>
      </c>
      <c r="F3" s="8">
        <v>141.66</v>
      </c>
      <c r="G3" s="4"/>
      <c r="H3"/>
      <c r="I3"/>
      <c r="J3"/>
      <c r="K3"/>
      <c r="L3"/>
      <c r="M3"/>
      <c r="N3"/>
      <c r="O3" s="4"/>
      <c r="P3" s="4"/>
      <c r="Q3" s="4"/>
      <c r="T3" s="4"/>
      <c r="U3" s="24"/>
    </row>
    <row r="4" spans="1:21" ht="15.75" thickBot="1">
      <c r="A4" s="11" t="s">
        <v>20</v>
      </c>
      <c r="B4" s="7" t="s">
        <v>25</v>
      </c>
      <c r="C4" s="8">
        <v>149.63</v>
      </c>
      <c r="D4" s="8">
        <v>149.88</v>
      </c>
      <c r="E4" s="9">
        <v>0.25</v>
      </c>
      <c r="F4" s="8">
        <v>82.5</v>
      </c>
      <c r="G4" s="4"/>
      <c r="H4"/>
      <c r="I4"/>
      <c r="J4"/>
      <c r="K4"/>
      <c r="L4"/>
      <c r="M4"/>
      <c r="N4"/>
      <c r="O4" s="4"/>
      <c r="P4" s="4"/>
      <c r="Q4" s="4"/>
      <c r="T4" s="4"/>
      <c r="U4" s="24"/>
    </row>
    <row r="5" spans="1:21" ht="15.75" thickBot="1">
      <c r="A5" s="6"/>
      <c r="B5" s="7" t="s">
        <v>52</v>
      </c>
      <c r="C5" s="8">
        <v>147.72</v>
      </c>
      <c r="D5" s="12">
        <v>147.9</v>
      </c>
      <c r="E5" s="13">
        <v>0.18</v>
      </c>
      <c r="F5" s="8">
        <v>59.4</v>
      </c>
      <c r="G5" s="4"/>
      <c r="H5"/>
      <c r="I5"/>
      <c r="J5"/>
      <c r="K5"/>
      <c r="L5"/>
      <c r="M5"/>
      <c r="N5"/>
      <c r="O5" s="4"/>
      <c r="P5" s="4"/>
      <c r="Q5" s="4"/>
      <c r="T5" s="4"/>
      <c r="U5" s="24"/>
    </row>
    <row r="6" spans="1:21" ht="15.75" thickBot="1">
      <c r="A6" s="10"/>
      <c r="B6" s="7" t="s">
        <v>37</v>
      </c>
      <c r="C6" s="8">
        <v>147.80000000000001</v>
      </c>
      <c r="D6" s="8">
        <v>147.97999999999999</v>
      </c>
      <c r="E6" s="9">
        <v>0.18</v>
      </c>
      <c r="F6" s="8">
        <v>59.4</v>
      </c>
      <c r="G6" s="4"/>
      <c r="H6"/>
      <c r="I6"/>
      <c r="J6"/>
      <c r="K6"/>
      <c r="L6"/>
      <c r="M6"/>
      <c r="N6"/>
      <c r="O6" s="4"/>
      <c r="P6" s="4"/>
      <c r="Q6" s="4"/>
      <c r="T6" s="4"/>
      <c r="U6" s="24"/>
    </row>
    <row r="7" spans="1:21" ht="15.75" thickBot="1">
      <c r="A7" s="10"/>
      <c r="B7" s="7" t="s">
        <v>53</v>
      </c>
      <c r="C7" s="8">
        <v>146.96</v>
      </c>
      <c r="D7" s="8">
        <v>147.13999999999999</v>
      </c>
      <c r="E7" s="9">
        <v>0.18</v>
      </c>
      <c r="F7" s="8">
        <v>59.4</v>
      </c>
      <c r="G7" s="4"/>
      <c r="H7"/>
      <c r="I7"/>
      <c r="J7"/>
      <c r="K7"/>
      <c r="L7"/>
      <c r="M7"/>
      <c r="N7"/>
      <c r="O7" s="4"/>
      <c r="P7" s="4"/>
      <c r="Q7" s="4"/>
      <c r="T7" s="4"/>
      <c r="U7" s="24"/>
    </row>
    <row r="8" spans="1:21" ht="15.75" thickBot="1">
      <c r="A8" s="10"/>
      <c r="B8" s="7" t="s">
        <v>27</v>
      </c>
      <c r="C8" s="9">
        <v>146.19</v>
      </c>
      <c r="D8" s="9">
        <v>146.30000000000001</v>
      </c>
      <c r="E8" s="9">
        <v>0.11</v>
      </c>
      <c r="F8" s="8">
        <v>36.299999999999997</v>
      </c>
      <c r="G8" s="4"/>
      <c r="H8"/>
      <c r="I8"/>
      <c r="J8"/>
      <c r="K8"/>
      <c r="L8"/>
      <c r="M8"/>
      <c r="N8"/>
      <c r="O8" s="4"/>
      <c r="P8" s="4"/>
      <c r="Q8" s="4"/>
      <c r="T8" s="4"/>
      <c r="U8" s="24"/>
    </row>
    <row r="9" spans="1:21" ht="15.75" thickBot="1">
      <c r="A9" s="10"/>
      <c r="B9" s="7" t="s">
        <v>29</v>
      </c>
      <c r="C9" s="9">
        <v>150.49</v>
      </c>
      <c r="D9" s="9">
        <v>150.6</v>
      </c>
      <c r="E9" s="9">
        <v>0.11</v>
      </c>
      <c r="F9" s="8">
        <v>36.299999999999997</v>
      </c>
      <c r="G9" s="4"/>
      <c r="H9"/>
      <c r="I9"/>
      <c r="J9"/>
      <c r="K9"/>
      <c r="L9"/>
      <c r="M9"/>
      <c r="N9"/>
      <c r="O9" s="4"/>
      <c r="P9" s="4"/>
      <c r="Q9" s="4"/>
      <c r="T9" s="4"/>
      <c r="U9" s="24"/>
    </row>
    <row r="10" spans="1:21" ht="15.75" thickBot="1">
      <c r="A10" s="10"/>
      <c r="B10" s="7" t="s">
        <v>399</v>
      </c>
      <c r="C10" s="14">
        <v>149.91</v>
      </c>
      <c r="D10" s="14">
        <v>150.02000000000001</v>
      </c>
      <c r="E10" s="9">
        <v>0.11</v>
      </c>
      <c r="F10" s="8">
        <v>36.299999999999997</v>
      </c>
      <c r="G10" s="4"/>
      <c r="H10"/>
      <c r="I10"/>
      <c r="J10"/>
      <c r="K10"/>
      <c r="L10"/>
      <c r="M10"/>
      <c r="N10"/>
      <c r="O10" s="4"/>
      <c r="P10" s="4"/>
      <c r="Q10" s="4"/>
      <c r="T10" s="4"/>
      <c r="U10" s="24"/>
    </row>
    <row r="11" spans="1:21" ht="15.75" thickBot="1">
      <c r="A11" s="11"/>
      <c r="B11" s="7" t="s">
        <v>93</v>
      </c>
      <c r="C11" s="14">
        <v>149.91</v>
      </c>
      <c r="D11" s="14">
        <v>150.02000000000001</v>
      </c>
      <c r="E11" s="9">
        <v>0.11</v>
      </c>
      <c r="F11" s="8">
        <v>36.299999999999997</v>
      </c>
      <c r="G11" s="4"/>
      <c r="H11"/>
      <c r="I11"/>
      <c r="J11"/>
      <c r="K11"/>
      <c r="L11"/>
      <c r="M11"/>
      <c r="N11"/>
      <c r="O11" s="4"/>
      <c r="P11" s="4"/>
      <c r="Q11" s="4"/>
      <c r="T11" s="4"/>
      <c r="U11" s="24"/>
    </row>
    <row r="12" spans="1:21" ht="15.75" thickBot="1">
      <c r="A12" s="15" t="s">
        <v>31</v>
      </c>
      <c r="B12" s="7" t="s">
        <v>52</v>
      </c>
      <c r="C12" s="14">
        <v>10063</v>
      </c>
      <c r="D12" s="14">
        <v>10432</v>
      </c>
      <c r="E12" s="9">
        <v>369</v>
      </c>
      <c r="F12" s="8">
        <v>3690</v>
      </c>
      <c r="G12" s="4"/>
      <c r="H12"/>
      <c r="I12"/>
      <c r="J12"/>
      <c r="K12"/>
      <c r="L12"/>
      <c r="M12"/>
      <c r="N12"/>
      <c r="O12" s="4"/>
      <c r="P12" s="4"/>
      <c r="Q12" s="4"/>
      <c r="T12" s="4"/>
      <c r="U12" s="24"/>
    </row>
    <row r="13" spans="1:21" ht="15.75" thickBot="1">
      <c r="A13" s="6" t="s">
        <v>33</v>
      </c>
      <c r="B13" s="7" t="s">
        <v>52</v>
      </c>
      <c r="C13" s="8">
        <v>2463.694</v>
      </c>
      <c r="D13" s="8">
        <v>2443.62</v>
      </c>
      <c r="E13" s="9">
        <v>-20.074000000000002</v>
      </c>
      <c r="F13" s="8">
        <v>1204.44</v>
      </c>
      <c r="G13" s="4"/>
      <c r="H13"/>
      <c r="I13"/>
      <c r="J13"/>
      <c r="K13"/>
      <c r="L13"/>
      <c r="M13"/>
      <c r="N13"/>
      <c r="O13" s="4"/>
      <c r="P13" s="4"/>
      <c r="Q13" s="4"/>
      <c r="T13" s="4"/>
      <c r="U13" s="24"/>
    </row>
    <row r="14" spans="1:21" ht="15.75" thickBot="1">
      <c r="A14" s="11"/>
      <c r="B14" s="7" t="s">
        <v>37</v>
      </c>
      <c r="C14" s="8">
        <v>2482.5039999999999</v>
      </c>
      <c r="D14" s="8">
        <v>2462.3130000000001</v>
      </c>
      <c r="E14" s="9">
        <v>-20.190999999999999</v>
      </c>
      <c r="F14" s="8">
        <v>1211.46</v>
      </c>
      <c r="G14" s="4"/>
      <c r="H14"/>
      <c r="I14"/>
      <c r="J14"/>
      <c r="K14"/>
      <c r="L14"/>
      <c r="M14"/>
      <c r="N14"/>
      <c r="O14" s="4"/>
      <c r="P14" s="4"/>
      <c r="Q14" s="4"/>
      <c r="R14" s="4"/>
      <c r="S14" s="4"/>
      <c r="T14" s="4"/>
      <c r="U14" s="24"/>
    </row>
    <row r="15" spans="1:21" ht="15.75" thickBot="1">
      <c r="A15" s="6" t="s">
        <v>36</v>
      </c>
      <c r="B15" s="7" t="s">
        <v>25</v>
      </c>
      <c r="C15" s="8">
        <v>38</v>
      </c>
      <c r="D15" s="8">
        <v>37.93</v>
      </c>
      <c r="E15" s="9">
        <v>-7.0000000000000007E-2</v>
      </c>
      <c r="F15" s="8">
        <v>31.5</v>
      </c>
      <c r="G15" s="4"/>
      <c r="H15"/>
      <c r="I15"/>
      <c r="J15"/>
      <c r="K15"/>
      <c r="L15"/>
      <c r="M15"/>
      <c r="N15"/>
      <c r="O15" s="4"/>
      <c r="P15" s="4"/>
      <c r="Q15" s="4"/>
      <c r="R15" s="4"/>
      <c r="S15" s="4"/>
      <c r="T15" s="4"/>
      <c r="U15" s="24"/>
    </row>
    <row r="16" spans="1:21" ht="15.75" thickBot="1">
      <c r="A16" s="10"/>
      <c r="B16" s="7" t="s">
        <v>37</v>
      </c>
      <c r="C16" s="8">
        <v>35.61</v>
      </c>
      <c r="D16" s="8">
        <v>35.479999999999997</v>
      </c>
      <c r="E16" s="9">
        <v>-0.13</v>
      </c>
      <c r="F16" s="8">
        <v>58.5</v>
      </c>
      <c r="G16" s="4"/>
      <c r="H16"/>
      <c r="I16"/>
      <c r="J16"/>
      <c r="K16"/>
      <c r="L16"/>
      <c r="M16"/>
      <c r="N16"/>
      <c r="O16" s="4"/>
      <c r="P16" s="4"/>
      <c r="Q16" s="4"/>
      <c r="R16" s="4"/>
      <c r="S16" s="4"/>
      <c r="T16" s="4"/>
      <c r="U16" s="24"/>
    </row>
    <row r="17" spans="1:21" ht="15.75" thickBot="1">
      <c r="A17" s="10"/>
      <c r="B17" s="7" t="s">
        <v>27</v>
      </c>
      <c r="C17" s="8">
        <v>35.5</v>
      </c>
      <c r="D17" s="8">
        <v>35.25</v>
      </c>
      <c r="E17" s="9">
        <v>-0.25</v>
      </c>
      <c r="F17" s="8">
        <v>112.5</v>
      </c>
      <c r="G17" s="4"/>
      <c r="H17"/>
      <c r="I17"/>
      <c r="J17"/>
      <c r="K17"/>
      <c r="L17"/>
      <c r="M17"/>
      <c r="N17"/>
      <c r="O17" s="4"/>
      <c r="P17" s="4"/>
      <c r="Q17"/>
      <c r="R17"/>
      <c r="S17" s="2"/>
      <c r="T17" s="2"/>
      <c r="U17" s="24"/>
    </row>
    <row r="18" spans="1:21" ht="15.75" thickBot="1">
      <c r="A18" s="11"/>
      <c r="B18" s="7" t="s">
        <v>38</v>
      </c>
      <c r="C18" s="8">
        <v>31.89</v>
      </c>
      <c r="D18" s="8">
        <v>31.63</v>
      </c>
      <c r="E18" s="9">
        <v>-0.26</v>
      </c>
      <c r="F18" s="8">
        <v>117</v>
      </c>
      <c r="G18" s="4"/>
      <c r="H18"/>
      <c r="I18"/>
      <c r="J18"/>
      <c r="K18"/>
      <c r="L18"/>
      <c r="M18"/>
      <c r="N18"/>
      <c r="O18" s="4"/>
      <c r="P18" s="4"/>
      <c r="Q18"/>
      <c r="R18"/>
      <c r="S18" s="2"/>
      <c r="T18" s="2"/>
      <c r="U18" s="24"/>
    </row>
    <row r="19" spans="1:21" ht="15.75" thickBot="1">
      <c r="A19" s="6"/>
      <c r="B19" s="7" t="s">
        <v>57</v>
      </c>
      <c r="C19" s="8">
        <v>31.81</v>
      </c>
      <c r="D19" s="8">
        <v>31.55</v>
      </c>
      <c r="E19" s="9">
        <v>-0.26</v>
      </c>
      <c r="F19" s="8">
        <v>117</v>
      </c>
      <c r="G19" s="4"/>
      <c r="H19"/>
      <c r="I19"/>
      <c r="J19"/>
      <c r="K19"/>
      <c r="L19"/>
      <c r="M19"/>
      <c r="N19"/>
      <c r="O19" s="4"/>
      <c r="P19" s="4"/>
      <c r="Q19"/>
      <c r="R19"/>
      <c r="S19" s="2"/>
      <c r="T19" s="2"/>
      <c r="U19" s="24"/>
    </row>
    <row r="20" spans="1:21" ht="15.75" thickBot="1">
      <c r="A20" s="11" t="s">
        <v>39</v>
      </c>
      <c r="B20" s="7" t="s">
        <v>52</v>
      </c>
      <c r="C20" s="8">
        <v>3239.252</v>
      </c>
      <c r="D20" s="8">
        <v>3204.4180000000001</v>
      </c>
      <c r="E20" s="9">
        <v>-34.834000000000003</v>
      </c>
      <c r="F20" s="8">
        <v>1741.7</v>
      </c>
      <c r="G20" s="4"/>
      <c r="H20"/>
      <c r="I20"/>
      <c r="J20"/>
      <c r="K20"/>
      <c r="L20"/>
      <c r="M20"/>
      <c r="N20"/>
      <c r="O20" s="4"/>
      <c r="P20" s="4"/>
      <c r="Q20"/>
      <c r="R20"/>
      <c r="S20" s="2"/>
      <c r="T20" s="2"/>
      <c r="U20" s="24"/>
    </row>
    <row r="21" spans="1:21" ht="15.75" thickBot="1">
      <c r="A21" s="6"/>
      <c r="B21" s="7" t="s">
        <v>37</v>
      </c>
      <c r="C21" s="8">
        <v>3267.049</v>
      </c>
      <c r="D21" s="8">
        <v>3232.8040000000001</v>
      </c>
      <c r="E21" s="9">
        <v>-34.244999999999997</v>
      </c>
      <c r="F21" s="8">
        <v>1712.25</v>
      </c>
      <c r="G21" s="4"/>
      <c r="H21"/>
      <c r="I21"/>
      <c r="J21"/>
      <c r="K21"/>
      <c r="L21"/>
      <c r="M21"/>
      <c r="N21"/>
      <c r="O21" s="4"/>
      <c r="P21" s="4"/>
      <c r="Q21"/>
      <c r="R21"/>
      <c r="S21" s="2"/>
      <c r="T21" s="2"/>
      <c r="U21" s="24"/>
    </row>
    <row r="22" spans="1:21" ht="15.75" thickBot="1">
      <c r="A22" s="11" t="s">
        <v>40</v>
      </c>
      <c r="B22" s="7" t="s">
        <v>52</v>
      </c>
      <c r="C22" s="8">
        <v>4927.8</v>
      </c>
      <c r="D22" s="8">
        <v>4853.3999999999996</v>
      </c>
      <c r="E22" s="9">
        <v>-74.400000000000006</v>
      </c>
      <c r="F22" s="8">
        <v>1860</v>
      </c>
      <c r="G22" s="4"/>
      <c r="H22"/>
      <c r="I22"/>
      <c r="J22"/>
      <c r="K22"/>
      <c r="L22"/>
      <c r="M22"/>
      <c r="N22"/>
      <c r="O22" s="4"/>
      <c r="P22" s="4"/>
      <c r="Q22"/>
      <c r="R22"/>
      <c r="S22" s="2"/>
      <c r="T22" s="2"/>
      <c r="U22" s="24"/>
    </row>
    <row r="23" spans="1:21" ht="15.75" thickBot="1">
      <c r="A23" s="15"/>
      <c r="B23" s="7" t="s">
        <v>37</v>
      </c>
      <c r="C23" s="8">
        <v>4955.3</v>
      </c>
      <c r="D23" s="8">
        <v>4880.6000000000004</v>
      </c>
      <c r="E23" s="9">
        <v>-74.7</v>
      </c>
      <c r="F23" s="8">
        <v>1867.5</v>
      </c>
      <c r="G23" s="4"/>
      <c r="H23"/>
      <c r="I23"/>
      <c r="J23"/>
      <c r="K23"/>
      <c r="L23"/>
      <c r="M23"/>
      <c r="N23"/>
      <c r="O23" s="4"/>
      <c r="P23" s="4"/>
      <c r="Q23"/>
      <c r="R23"/>
      <c r="S23" s="2"/>
      <c r="T23" s="2"/>
      <c r="U23" s="24"/>
    </row>
    <row r="24" spans="1:21" ht="15.75" thickBot="1">
      <c r="A24" s="6" t="s">
        <v>41</v>
      </c>
      <c r="B24" s="7" t="s">
        <v>25</v>
      </c>
      <c r="C24" s="8">
        <v>99669.47</v>
      </c>
      <c r="D24" s="8">
        <v>99671.53</v>
      </c>
      <c r="E24" s="8">
        <v>2.06</v>
      </c>
      <c r="F24" s="8">
        <v>2.4500000000000002</v>
      </c>
      <c r="G24" s="4"/>
      <c r="H24"/>
      <c r="I24"/>
      <c r="J24"/>
      <c r="K24"/>
      <c r="L24"/>
      <c r="M24"/>
      <c r="N24"/>
      <c r="O24" s="4"/>
      <c r="P24" s="4"/>
      <c r="Q24"/>
      <c r="R24"/>
      <c r="S24" s="2"/>
      <c r="T24" s="2"/>
      <c r="U24" s="24"/>
    </row>
    <row r="25" spans="1:21" ht="15.75" thickBot="1">
      <c r="A25" s="10"/>
      <c r="B25" s="7" t="s">
        <v>27</v>
      </c>
      <c r="C25" s="8">
        <v>97877.53</v>
      </c>
      <c r="D25" s="8">
        <v>97963.12</v>
      </c>
      <c r="E25" s="8">
        <v>85.59</v>
      </c>
      <c r="F25" s="8">
        <v>102.06</v>
      </c>
      <c r="G25" s="4"/>
      <c r="H25"/>
      <c r="I25"/>
      <c r="J25"/>
      <c r="K25"/>
      <c r="L25"/>
      <c r="M25"/>
      <c r="N25"/>
      <c r="O25" s="4"/>
      <c r="P25" s="4"/>
      <c r="Q25"/>
      <c r="R25"/>
      <c r="S25" s="2"/>
      <c r="T25" s="2"/>
      <c r="U25" s="24"/>
    </row>
    <row r="26" spans="1:21" ht="15.75" thickBot="1">
      <c r="A26" s="10"/>
      <c r="B26" s="7" t="s">
        <v>42</v>
      </c>
      <c r="C26" s="8">
        <v>91135.3</v>
      </c>
      <c r="D26" s="8">
        <v>91178.03</v>
      </c>
      <c r="E26" s="8">
        <v>42.73</v>
      </c>
      <c r="F26" s="8">
        <v>50.95</v>
      </c>
      <c r="G26" s="4"/>
      <c r="H26"/>
      <c r="I26"/>
      <c r="J26"/>
      <c r="K26"/>
      <c r="L26"/>
      <c r="M26"/>
      <c r="N26"/>
      <c r="O26" s="4"/>
      <c r="P26" s="4"/>
      <c r="Q26"/>
      <c r="R26"/>
      <c r="S26" s="2"/>
      <c r="T26" s="2"/>
      <c r="U26" s="24"/>
    </row>
    <row r="27" spans="1:21" ht="15.75" thickBot="1">
      <c r="A27" s="10"/>
      <c r="B27" s="7" t="s">
        <v>43</v>
      </c>
      <c r="C27" s="8">
        <v>87666.09</v>
      </c>
      <c r="D27" s="8">
        <v>87672.94</v>
      </c>
      <c r="E27" s="8">
        <v>6.85</v>
      </c>
      <c r="F27" s="8">
        <v>8.16</v>
      </c>
      <c r="G27" s="4"/>
      <c r="H27"/>
      <c r="I27"/>
      <c r="J27"/>
      <c r="K27"/>
      <c r="L27"/>
      <c r="M27"/>
      <c r="N27"/>
      <c r="O27" s="4"/>
      <c r="P27" s="4"/>
      <c r="Q27"/>
      <c r="R27"/>
      <c r="S27" s="2"/>
      <c r="T27" s="2"/>
      <c r="U27" s="24"/>
    </row>
    <row r="28" spans="1:21" ht="15.75" thickBot="1">
      <c r="A28" s="10"/>
      <c r="B28" s="7" t="s">
        <v>44</v>
      </c>
      <c r="C28" s="8">
        <v>81645.649999999994</v>
      </c>
      <c r="D28" s="8">
        <v>81606.23</v>
      </c>
      <c r="E28" s="8">
        <v>-39.42</v>
      </c>
      <c r="F28" s="8">
        <v>47</v>
      </c>
      <c r="G28" s="4"/>
      <c r="H28"/>
      <c r="I28"/>
      <c r="J28"/>
      <c r="K28"/>
      <c r="L28"/>
      <c r="M28"/>
      <c r="N28"/>
      <c r="O28" s="4"/>
      <c r="P28" s="4"/>
      <c r="Q28"/>
      <c r="R28"/>
      <c r="S28" s="2"/>
      <c r="T28" s="2"/>
      <c r="U28" s="24"/>
    </row>
    <row r="29" spans="1:21" ht="15.75" thickBot="1">
      <c r="A29" s="10"/>
      <c r="B29" s="7" t="s">
        <v>45</v>
      </c>
      <c r="C29" s="8">
        <v>78253.53</v>
      </c>
      <c r="D29" s="8">
        <v>78242.41</v>
      </c>
      <c r="E29" s="8">
        <v>-11.12</v>
      </c>
      <c r="F29" s="8">
        <v>13.26</v>
      </c>
      <c r="G29" s="4"/>
      <c r="H29"/>
      <c r="I29"/>
      <c r="J29"/>
      <c r="K29"/>
      <c r="L29"/>
      <c r="M29"/>
      <c r="N29"/>
      <c r="O29" s="4"/>
      <c r="P29" s="4"/>
      <c r="Q29"/>
      <c r="R29"/>
      <c r="S29" s="2"/>
      <c r="T29" s="2"/>
      <c r="U29" s="24"/>
    </row>
    <row r="30" spans="1:21" ht="15.75" thickBot="1">
      <c r="A30" s="10"/>
      <c r="B30" s="7" t="s">
        <v>46</v>
      </c>
      <c r="C30" s="8">
        <v>72565.440000000002</v>
      </c>
      <c r="D30" s="8">
        <v>72862.36</v>
      </c>
      <c r="E30" s="8">
        <v>296.92</v>
      </c>
      <c r="F30" s="8">
        <v>354.08</v>
      </c>
      <c r="G30" s="4"/>
      <c r="H30"/>
      <c r="I30"/>
      <c r="J30"/>
      <c r="K30"/>
      <c r="L30"/>
      <c r="M30"/>
      <c r="N30"/>
      <c r="O30" s="4"/>
      <c r="P30" s="4"/>
      <c r="Q30"/>
      <c r="R30"/>
      <c r="S30" s="2"/>
      <c r="T30" s="2"/>
      <c r="U30" s="24"/>
    </row>
    <row r="31" spans="1:21" ht="15.75" thickBot="1">
      <c r="A31" s="10"/>
      <c r="B31" s="7" t="s">
        <v>47</v>
      </c>
      <c r="C31" s="8">
        <v>69679.14</v>
      </c>
      <c r="D31" s="8">
        <v>69961.45</v>
      </c>
      <c r="E31" s="8">
        <v>282.31</v>
      </c>
      <c r="F31" s="8">
        <v>336.66</v>
      </c>
      <c r="G31" s="16"/>
      <c r="H31"/>
      <c r="I31"/>
      <c r="J31"/>
      <c r="K31"/>
      <c r="L31"/>
      <c r="M31"/>
      <c r="N31"/>
      <c r="O31" s="4"/>
      <c r="P31" s="4"/>
      <c r="Q31"/>
      <c r="R31"/>
      <c r="S31" s="2"/>
      <c r="T31" s="2"/>
      <c r="U31" s="24"/>
    </row>
    <row r="32" spans="1:21" ht="15.75" thickBot="1">
      <c r="A32" s="10"/>
      <c r="B32" s="7" t="s">
        <v>48</v>
      </c>
      <c r="C32" s="8">
        <v>65140.89</v>
      </c>
      <c r="D32" s="8">
        <v>65131.64</v>
      </c>
      <c r="E32" s="8">
        <v>-9.25</v>
      </c>
      <c r="F32" s="8">
        <v>11.03</v>
      </c>
      <c r="G32" s="4"/>
      <c r="H32"/>
      <c r="I32"/>
      <c r="J32"/>
      <c r="K32"/>
      <c r="L32"/>
      <c r="M32"/>
      <c r="N32"/>
      <c r="O32" s="4"/>
      <c r="P32" s="4"/>
      <c r="Q32"/>
      <c r="R32"/>
      <c r="S32" s="2"/>
      <c r="T32" s="2"/>
      <c r="U32" s="24"/>
    </row>
    <row r="33" spans="1:21" ht="15.75" thickBot="1">
      <c r="A33" s="10"/>
      <c r="B33" s="7" t="s">
        <v>49</v>
      </c>
      <c r="C33" s="8">
        <v>58054.22</v>
      </c>
      <c r="D33" s="8">
        <v>58098.6</v>
      </c>
      <c r="E33" s="8">
        <v>44.38</v>
      </c>
      <c r="F33" s="8">
        <v>52.92</v>
      </c>
      <c r="G33" s="4"/>
      <c r="H33"/>
      <c r="I33"/>
      <c r="J33"/>
      <c r="K33"/>
      <c r="L33"/>
      <c r="M33"/>
      <c r="N33"/>
      <c r="O33" s="4"/>
      <c r="P33" s="4"/>
      <c r="Q33"/>
      <c r="R33"/>
      <c r="S33" s="2"/>
      <c r="T33" s="2"/>
      <c r="U33" s="24"/>
    </row>
    <row r="34" spans="1:21" ht="15.75" thickBot="1">
      <c r="A34" s="10"/>
      <c r="B34" s="7" t="s">
        <v>50</v>
      </c>
      <c r="C34" s="8">
        <v>47417.95</v>
      </c>
      <c r="D34" s="8">
        <v>47047.48</v>
      </c>
      <c r="E34" s="8">
        <v>-370.47</v>
      </c>
      <c r="F34" s="8">
        <v>441.79</v>
      </c>
      <c r="G34" s="4"/>
      <c r="H34"/>
      <c r="I34"/>
      <c r="J34"/>
      <c r="K34"/>
      <c r="L34"/>
      <c r="M34"/>
      <c r="N34"/>
      <c r="O34" s="4"/>
      <c r="P34" s="4"/>
      <c r="Q34"/>
      <c r="R34"/>
      <c r="S34" s="2"/>
      <c r="T34" s="2"/>
      <c r="U34" s="24"/>
    </row>
    <row r="35" spans="1:21" ht="15.75" thickBot="1">
      <c r="A35" s="10" t="s">
        <v>51</v>
      </c>
      <c r="B35" s="7" t="s">
        <v>52</v>
      </c>
      <c r="C35" s="8">
        <v>100037.35</v>
      </c>
      <c r="D35" s="8">
        <v>99193.75</v>
      </c>
      <c r="E35" s="8">
        <v>-843.6</v>
      </c>
      <c r="F35" s="8">
        <v>1380.5</v>
      </c>
      <c r="G35" s="4"/>
      <c r="H35"/>
      <c r="I35"/>
      <c r="J35"/>
      <c r="K35"/>
      <c r="L35"/>
      <c r="M35"/>
      <c r="N35"/>
      <c r="O35" s="4"/>
      <c r="P35" s="4"/>
      <c r="Q35"/>
      <c r="R35"/>
      <c r="S35" s="2"/>
      <c r="T35" s="2"/>
      <c r="U35" s="24"/>
    </row>
    <row r="36" spans="1:21" ht="15.75" thickBot="1">
      <c r="A36" s="10"/>
      <c r="B36" s="7" t="s">
        <v>37</v>
      </c>
      <c r="C36" s="8">
        <v>99889.57</v>
      </c>
      <c r="D36" s="8">
        <v>99055.83</v>
      </c>
      <c r="E36" s="8">
        <v>-833.74</v>
      </c>
      <c r="F36" s="8">
        <v>1364.37</v>
      </c>
      <c r="G36" s="4"/>
      <c r="H36"/>
      <c r="I36"/>
      <c r="J36"/>
      <c r="K36"/>
      <c r="L36"/>
      <c r="M36"/>
      <c r="N36"/>
      <c r="O36" s="4"/>
      <c r="P36" s="4"/>
      <c r="Q36"/>
      <c r="R36"/>
      <c r="S36" s="2"/>
      <c r="T36" s="2"/>
      <c r="U36" s="24"/>
    </row>
    <row r="37" spans="1:21" ht="15.75" thickBot="1">
      <c r="A37" s="10"/>
      <c r="B37" s="7" t="s">
        <v>53</v>
      </c>
      <c r="C37" s="8">
        <v>99709.51</v>
      </c>
      <c r="D37" s="8">
        <v>98889.96</v>
      </c>
      <c r="E37" s="8">
        <v>-819.55</v>
      </c>
      <c r="F37" s="8">
        <v>1341.15</v>
      </c>
      <c r="G37" s="4"/>
      <c r="H37"/>
      <c r="I37"/>
      <c r="J37"/>
      <c r="K37"/>
      <c r="L37"/>
      <c r="M37"/>
      <c r="N37"/>
      <c r="O37" s="4"/>
      <c r="P37" s="4"/>
      <c r="Q37"/>
      <c r="R37"/>
      <c r="S37" s="2"/>
      <c r="T37" s="2"/>
      <c r="U37" s="24"/>
    </row>
    <row r="38" spans="1:21" ht="15.75" thickBot="1">
      <c r="A38" s="10"/>
      <c r="B38" s="7" t="s">
        <v>27</v>
      </c>
      <c r="C38" s="8">
        <v>99539.27</v>
      </c>
      <c r="D38" s="8">
        <v>98733.69</v>
      </c>
      <c r="E38" s="8">
        <v>-805.58</v>
      </c>
      <c r="F38" s="8">
        <v>1318.29</v>
      </c>
      <c r="G38" s="4"/>
      <c r="H38"/>
      <c r="I38"/>
      <c r="J38"/>
      <c r="K38"/>
      <c r="L38"/>
      <c r="M38"/>
      <c r="N38"/>
      <c r="O38" s="4"/>
      <c r="P38" s="4"/>
      <c r="Q38"/>
      <c r="R38"/>
      <c r="S38" s="2"/>
      <c r="T38" s="2"/>
      <c r="U38" s="24"/>
    </row>
    <row r="39" spans="1:21" ht="15.75" thickBot="1">
      <c r="A39" s="10"/>
      <c r="B39" s="7" t="s">
        <v>54</v>
      </c>
      <c r="C39" s="8">
        <v>99355.63</v>
      </c>
      <c r="D39" s="8">
        <v>98547.95</v>
      </c>
      <c r="E39" s="8">
        <v>-807.68</v>
      </c>
      <c r="F39" s="8">
        <v>1321.72</v>
      </c>
      <c r="G39" s="4"/>
      <c r="H39"/>
      <c r="I39"/>
      <c r="J39"/>
      <c r="K39"/>
      <c r="L39"/>
      <c r="M39"/>
      <c r="N39"/>
      <c r="O39" s="4"/>
      <c r="P39" s="4"/>
      <c r="Q39"/>
      <c r="R39"/>
      <c r="S39" s="2"/>
      <c r="T39" s="2"/>
      <c r="U39" s="24"/>
    </row>
    <row r="40" spans="1:21" ht="15.75" thickBot="1">
      <c r="A40" s="10"/>
      <c r="B40" s="7" t="s">
        <v>55</v>
      </c>
      <c r="C40" s="8">
        <v>99177.600000000006</v>
      </c>
      <c r="D40" s="8">
        <v>98387.38</v>
      </c>
      <c r="E40" s="8">
        <v>-790.22</v>
      </c>
      <c r="F40" s="8">
        <v>1293.1500000000001</v>
      </c>
      <c r="G40" s="4"/>
      <c r="H40"/>
      <c r="I40"/>
      <c r="J40"/>
      <c r="K40"/>
      <c r="L40"/>
      <c r="M40"/>
      <c r="N40"/>
      <c r="O40" s="4"/>
      <c r="P40" s="4"/>
      <c r="Q40"/>
      <c r="R40"/>
      <c r="S40" s="2"/>
      <c r="T40" s="2"/>
      <c r="U40" s="24"/>
    </row>
    <row r="41" spans="1:21" ht="15.75" thickBot="1">
      <c r="A41" s="10"/>
      <c r="B41" s="7" t="s">
        <v>56</v>
      </c>
      <c r="C41" s="8">
        <v>98979.12</v>
      </c>
      <c r="D41" s="8">
        <v>98184.41</v>
      </c>
      <c r="E41" s="8">
        <v>-794.71</v>
      </c>
      <c r="F41" s="8">
        <v>1300.5</v>
      </c>
      <c r="G41" s="4"/>
      <c r="H41"/>
      <c r="I41"/>
      <c r="J41"/>
      <c r="K41"/>
      <c r="L41"/>
      <c r="M41"/>
      <c r="N41"/>
      <c r="O41" s="4"/>
      <c r="P41" s="4"/>
      <c r="Q41"/>
      <c r="R41"/>
      <c r="S41" s="2"/>
      <c r="T41" s="2"/>
      <c r="U41" s="24"/>
    </row>
    <row r="42" spans="1:21" ht="15.75" thickBot="1">
      <c r="A42" s="10"/>
      <c r="B42" s="7" t="s">
        <v>38</v>
      </c>
      <c r="C42" s="8">
        <v>98785.5</v>
      </c>
      <c r="D42" s="8">
        <v>98018.34</v>
      </c>
      <c r="E42" s="8">
        <v>-767.16</v>
      </c>
      <c r="F42" s="8">
        <v>1255.4100000000001</v>
      </c>
      <c r="G42" s="4"/>
      <c r="H42"/>
      <c r="I42"/>
      <c r="J42"/>
      <c r="K42"/>
      <c r="L42"/>
      <c r="M42"/>
      <c r="N42"/>
      <c r="O42" s="4"/>
      <c r="P42" s="4"/>
      <c r="Q42"/>
      <c r="R42"/>
      <c r="S42" s="2"/>
      <c r="T42" s="2"/>
      <c r="U42" s="24"/>
    </row>
    <row r="43" spans="1:21" ht="15.75" thickBot="1">
      <c r="A43" s="10"/>
      <c r="B43" s="7" t="s">
        <v>29</v>
      </c>
      <c r="C43" s="8">
        <v>98589.64</v>
      </c>
      <c r="D43" s="8">
        <v>97819.71</v>
      </c>
      <c r="E43" s="8">
        <v>-769.93</v>
      </c>
      <c r="F43" s="8">
        <v>1259.95</v>
      </c>
      <c r="G43" s="4"/>
      <c r="H43"/>
      <c r="I43"/>
      <c r="J43"/>
      <c r="K43"/>
      <c r="L43"/>
      <c r="M43"/>
      <c r="N43"/>
      <c r="O43" s="4"/>
      <c r="P43" s="4"/>
      <c r="Q43"/>
      <c r="R43"/>
      <c r="S43" s="2"/>
      <c r="T43" s="2"/>
      <c r="U43" s="24"/>
    </row>
    <row r="44" spans="1:21" ht="15.75" thickBot="1">
      <c r="A44" s="10"/>
      <c r="B44" s="7" t="s">
        <v>399</v>
      </c>
      <c r="C44" s="8">
        <v>98370.38</v>
      </c>
      <c r="D44" s="8">
        <v>97609.01</v>
      </c>
      <c r="E44" s="8">
        <v>-761.37</v>
      </c>
      <c r="F44" s="8">
        <v>1245.94</v>
      </c>
      <c r="G44" s="4"/>
      <c r="H44"/>
      <c r="I44"/>
      <c r="J44"/>
      <c r="K44"/>
      <c r="L44"/>
      <c r="M44"/>
      <c r="N44"/>
      <c r="O44" s="4"/>
      <c r="P44" s="4"/>
      <c r="Q44"/>
      <c r="R44"/>
      <c r="S44" s="2"/>
      <c r="T44" s="2"/>
      <c r="U44" s="24"/>
    </row>
    <row r="45" spans="1:21" ht="15.75" thickBot="1">
      <c r="A45" s="10"/>
      <c r="B45" s="7" t="s">
        <v>93</v>
      </c>
      <c r="C45" s="8">
        <v>98166.91</v>
      </c>
      <c r="D45" s="8">
        <v>97412.72</v>
      </c>
      <c r="E45" s="8">
        <v>-754.19</v>
      </c>
      <c r="F45" s="8">
        <v>1234.19</v>
      </c>
      <c r="G45" s="4"/>
      <c r="H45"/>
      <c r="I45"/>
      <c r="J45"/>
      <c r="K45"/>
      <c r="L45"/>
      <c r="M45"/>
      <c r="N45"/>
      <c r="O45" s="4"/>
      <c r="P45" s="4"/>
      <c r="Q45"/>
      <c r="R45"/>
      <c r="S45" s="2"/>
      <c r="T45" s="2"/>
      <c r="U45" s="24"/>
    </row>
    <row r="46" spans="1:21" ht="15.75" thickBot="1">
      <c r="A46" s="10"/>
      <c r="B46" s="7" t="s">
        <v>57</v>
      </c>
      <c r="C46" s="8">
        <v>97852.97</v>
      </c>
      <c r="D46" s="8">
        <v>97113.15</v>
      </c>
      <c r="E46" s="8">
        <v>-739.82</v>
      </c>
      <c r="F46" s="8">
        <v>1210.67</v>
      </c>
      <c r="G46" s="4"/>
      <c r="H46"/>
      <c r="I46"/>
      <c r="J46"/>
      <c r="K46"/>
      <c r="L46"/>
      <c r="M46"/>
      <c r="N46"/>
      <c r="O46" s="4"/>
      <c r="P46" s="4"/>
      <c r="Q46"/>
      <c r="R46"/>
      <c r="S46" s="2"/>
      <c r="T46" s="2"/>
      <c r="U46" s="24"/>
    </row>
    <row r="47" spans="1:21" ht="15.75" thickBot="1">
      <c r="A47" s="10"/>
      <c r="B47" s="7" t="s">
        <v>58</v>
      </c>
      <c r="C47" s="8">
        <v>97232.49</v>
      </c>
      <c r="D47" s="8">
        <v>96495.29</v>
      </c>
      <c r="E47" s="8">
        <v>-737.2</v>
      </c>
      <c r="F47" s="8">
        <v>1206.3900000000001</v>
      </c>
      <c r="G47" s="4"/>
      <c r="H47"/>
      <c r="I47"/>
      <c r="J47"/>
      <c r="K47"/>
      <c r="L47"/>
      <c r="M47"/>
      <c r="N47"/>
      <c r="O47" s="4"/>
      <c r="P47" s="4"/>
      <c r="Q47"/>
      <c r="R47"/>
      <c r="S47" s="2"/>
      <c r="T47" s="2"/>
      <c r="U47" s="24"/>
    </row>
    <row r="48" spans="1:21" ht="15.75" thickBot="1">
      <c r="A48" s="10"/>
      <c r="B48" s="7" t="s">
        <v>59</v>
      </c>
      <c r="C48" s="8">
        <v>96511.07</v>
      </c>
      <c r="D48" s="8">
        <v>95794.36</v>
      </c>
      <c r="E48" s="8">
        <v>-716.71</v>
      </c>
      <c r="F48" s="8">
        <v>1172.8599999999999</v>
      </c>
      <c r="G48" s="4"/>
      <c r="H48"/>
      <c r="I48"/>
      <c r="J48"/>
      <c r="K48"/>
      <c r="L48"/>
      <c r="M48"/>
      <c r="N48"/>
      <c r="O48" s="4"/>
      <c r="P48" s="4"/>
      <c r="Q48"/>
      <c r="R48"/>
      <c r="S48" s="2"/>
      <c r="T48" s="2"/>
      <c r="U48" s="24"/>
    </row>
    <row r="49" spans="1:21" ht="15.75" thickBot="1">
      <c r="A49" s="10"/>
      <c r="B49" s="7" t="s">
        <v>60</v>
      </c>
      <c r="C49" s="8">
        <v>95765.36</v>
      </c>
      <c r="D49" s="8">
        <v>95062.46</v>
      </c>
      <c r="E49" s="8">
        <v>-702.9</v>
      </c>
      <c r="F49" s="8">
        <v>1150.26</v>
      </c>
      <c r="G49" s="4"/>
      <c r="H49"/>
      <c r="I49"/>
      <c r="J49"/>
      <c r="K49"/>
      <c r="L49"/>
      <c r="M49"/>
      <c r="N49"/>
      <c r="O49" s="4"/>
      <c r="P49" s="4"/>
      <c r="Q49"/>
      <c r="R49"/>
      <c r="S49" s="2"/>
      <c r="T49" s="2"/>
      <c r="U49" s="24"/>
    </row>
    <row r="50" spans="1:21" ht="15.75" thickBot="1">
      <c r="A50" s="10"/>
      <c r="B50" s="7" t="s">
        <v>61</v>
      </c>
      <c r="C50" s="8">
        <v>94858.53</v>
      </c>
      <c r="D50" s="8">
        <v>94183.02</v>
      </c>
      <c r="E50" s="8">
        <v>-675.51</v>
      </c>
      <c r="F50" s="8">
        <v>1105.43</v>
      </c>
      <c r="G50" s="4"/>
      <c r="H50"/>
      <c r="I50"/>
      <c r="J50"/>
      <c r="K50"/>
      <c r="L50"/>
      <c r="M50"/>
      <c r="N50"/>
      <c r="O50" s="4"/>
      <c r="P50" s="4"/>
      <c r="Q50"/>
      <c r="R50"/>
      <c r="S50" s="2"/>
      <c r="T50" s="2"/>
      <c r="U50" s="24"/>
    </row>
    <row r="51" spans="1:21" ht="15.75" thickBot="1">
      <c r="A51" s="10"/>
      <c r="B51" s="7" t="s">
        <v>62</v>
      </c>
      <c r="C51" s="8">
        <v>94166.05</v>
      </c>
      <c r="D51" s="8">
        <v>93499.01</v>
      </c>
      <c r="E51" s="8">
        <v>-667.04</v>
      </c>
      <c r="F51" s="8">
        <v>1091.57</v>
      </c>
      <c r="G51" s="4"/>
      <c r="H51"/>
      <c r="I51"/>
      <c r="J51"/>
      <c r="K51"/>
      <c r="L51"/>
      <c r="M51"/>
      <c r="N51"/>
      <c r="O51" s="4"/>
      <c r="P51" s="4"/>
      <c r="Q51"/>
      <c r="R51"/>
      <c r="S51" s="2"/>
      <c r="T51" s="2"/>
      <c r="U51" s="24"/>
    </row>
    <row r="52" spans="1:21" ht="15.75" thickBot="1">
      <c r="A52" s="10"/>
      <c r="B52" s="7" t="s">
        <v>63</v>
      </c>
      <c r="C52" s="8">
        <v>93197.46</v>
      </c>
      <c r="D52" s="8">
        <v>92545.68</v>
      </c>
      <c r="E52" s="8">
        <v>-651.78</v>
      </c>
      <c r="F52" s="8">
        <v>1066.5999999999999</v>
      </c>
      <c r="G52" s="4"/>
      <c r="H52"/>
      <c r="I52"/>
      <c r="J52"/>
      <c r="K52"/>
      <c r="L52"/>
      <c r="M52"/>
      <c r="N52"/>
      <c r="O52" s="4"/>
      <c r="P52" s="4"/>
      <c r="Q52"/>
      <c r="R52"/>
      <c r="S52" s="2"/>
      <c r="T52" s="2"/>
      <c r="U52" s="24"/>
    </row>
    <row r="53" spans="1:21" ht="15.75" thickBot="1">
      <c r="A53" s="10"/>
      <c r="B53" s="7" t="s">
        <v>64</v>
      </c>
      <c r="C53" s="8">
        <v>92282.84</v>
      </c>
      <c r="D53" s="8">
        <v>91642.04</v>
      </c>
      <c r="E53" s="8">
        <v>-640.79999999999995</v>
      </c>
      <c r="F53" s="8">
        <v>1048.6300000000001</v>
      </c>
      <c r="G53" s="4"/>
      <c r="H53"/>
      <c r="I53"/>
      <c r="J53"/>
      <c r="K53"/>
      <c r="L53"/>
      <c r="M53"/>
      <c r="N53"/>
      <c r="O53" s="4"/>
      <c r="P53" s="4"/>
      <c r="Q53"/>
      <c r="R53"/>
      <c r="S53" s="2"/>
      <c r="T53" s="2"/>
      <c r="U53" s="24"/>
    </row>
    <row r="54" spans="1:21" ht="15.75" thickBot="1">
      <c r="A54" s="10"/>
      <c r="B54" s="7" t="s">
        <v>65</v>
      </c>
      <c r="C54" s="8">
        <v>91272.48</v>
      </c>
      <c r="D54" s="8">
        <v>90610.4</v>
      </c>
      <c r="E54" s="8">
        <v>-662.08</v>
      </c>
      <c r="F54" s="8">
        <v>1083.46</v>
      </c>
      <c r="G54" s="4"/>
      <c r="H54"/>
      <c r="I54"/>
      <c r="J54"/>
      <c r="K54"/>
      <c r="L54"/>
      <c r="M54"/>
      <c r="N54"/>
      <c r="O54" s="4"/>
      <c r="P54" s="4"/>
      <c r="Q54"/>
      <c r="R54"/>
      <c r="S54" s="2"/>
      <c r="T54" s="2"/>
      <c r="U54" s="24"/>
    </row>
    <row r="55" spans="1:21" ht="15.75" thickBot="1">
      <c r="A55" s="10"/>
      <c r="B55" s="7" t="s">
        <v>66</v>
      </c>
      <c r="C55" s="8">
        <v>90376.91</v>
      </c>
      <c r="D55" s="8">
        <v>89677.16</v>
      </c>
      <c r="E55" s="8">
        <v>-699.75</v>
      </c>
      <c r="F55" s="8">
        <v>1145.0999999999999</v>
      </c>
      <c r="G55" s="4"/>
      <c r="H55"/>
      <c r="I55"/>
      <c r="J55"/>
      <c r="K55"/>
      <c r="L55"/>
      <c r="M55"/>
      <c r="N55"/>
      <c r="O55" s="4"/>
      <c r="P55" s="4"/>
      <c r="Q55"/>
      <c r="R55"/>
      <c r="S55" s="2"/>
      <c r="T55" s="2"/>
      <c r="U55" s="24"/>
    </row>
    <row r="56" spans="1:21" ht="15.75" thickBot="1">
      <c r="A56" s="10"/>
      <c r="B56" s="7" t="s">
        <v>67</v>
      </c>
      <c r="C56" s="8">
        <v>89252.55</v>
      </c>
      <c r="D56" s="8">
        <v>88469.48</v>
      </c>
      <c r="E56" s="8">
        <v>-783.07</v>
      </c>
      <c r="F56" s="8">
        <v>1281.45</v>
      </c>
      <c r="G56" s="4"/>
      <c r="H56"/>
      <c r="I56"/>
      <c r="J56"/>
      <c r="K56"/>
      <c r="L56"/>
      <c r="M56"/>
      <c r="N56"/>
      <c r="O56" s="4"/>
      <c r="P56" s="4"/>
      <c r="Q56"/>
      <c r="R56"/>
      <c r="S56" s="2"/>
      <c r="T56" s="2"/>
      <c r="U56" s="24"/>
    </row>
    <row r="57" spans="1:21" ht="15.75" thickBot="1">
      <c r="A57" s="10"/>
      <c r="B57" s="7" t="s">
        <v>68</v>
      </c>
      <c r="C57" s="8">
        <v>88587.33</v>
      </c>
      <c r="D57" s="8">
        <v>87681.06</v>
      </c>
      <c r="E57" s="8">
        <v>-906.27</v>
      </c>
      <c r="F57" s="8">
        <v>1483.06</v>
      </c>
      <c r="G57" s="4"/>
      <c r="H57"/>
      <c r="I57"/>
      <c r="J57"/>
      <c r="K57"/>
      <c r="L57"/>
      <c r="M57"/>
      <c r="N57"/>
      <c r="O57" s="4"/>
      <c r="P57" s="4"/>
      <c r="Q57"/>
      <c r="R57"/>
      <c r="S57" s="2"/>
      <c r="T57" s="2"/>
      <c r="U57" s="24"/>
    </row>
    <row r="58" spans="1:21" ht="15.75" thickBot="1">
      <c r="A58" s="10"/>
      <c r="B58" s="7" t="s">
        <v>3</v>
      </c>
      <c r="C58" s="8">
        <v>87222.65</v>
      </c>
      <c r="D58" s="8">
        <v>86600.46</v>
      </c>
      <c r="E58" s="8">
        <v>-622.19000000000005</v>
      </c>
      <c r="F58" s="8">
        <v>1018.18</v>
      </c>
      <c r="G58" s="4"/>
      <c r="H58"/>
      <c r="I58"/>
      <c r="J58"/>
      <c r="K58"/>
      <c r="L58"/>
      <c r="M58"/>
      <c r="N58"/>
      <c r="O58" s="4"/>
      <c r="P58" s="4"/>
      <c r="Q58"/>
      <c r="R58"/>
      <c r="S58" s="2"/>
      <c r="T58" s="2"/>
      <c r="U58" s="24"/>
    </row>
    <row r="59" spans="1:21" ht="15.75" thickBot="1">
      <c r="A59" s="10"/>
      <c r="B59" s="7" t="s">
        <v>70</v>
      </c>
      <c r="C59" s="8">
        <v>86194.49</v>
      </c>
      <c r="D59" s="8">
        <v>85598.95</v>
      </c>
      <c r="E59" s="8">
        <v>-595.54</v>
      </c>
      <c r="F59" s="8">
        <v>974.57</v>
      </c>
      <c r="G59" s="4"/>
      <c r="H59"/>
      <c r="I59"/>
      <c r="J59"/>
      <c r="K59"/>
      <c r="L59"/>
      <c r="M59"/>
      <c r="N59"/>
      <c r="O59" s="4"/>
      <c r="P59" s="4"/>
      <c r="Q59"/>
      <c r="R59"/>
      <c r="S59" s="2"/>
      <c r="T59" s="2"/>
      <c r="U59" s="24"/>
    </row>
    <row r="60" spans="1:21" ht="15.75" thickBot="1">
      <c r="A60" s="10"/>
      <c r="B60" s="7" t="s">
        <v>71</v>
      </c>
      <c r="C60" s="8">
        <v>85250.63</v>
      </c>
      <c r="D60" s="8">
        <v>84619.07</v>
      </c>
      <c r="E60" s="8">
        <v>-631.55999999999995</v>
      </c>
      <c r="F60" s="8">
        <v>1033.51</v>
      </c>
      <c r="G60" s="4"/>
      <c r="H60"/>
      <c r="I60"/>
      <c r="J60"/>
      <c r="K60"/>
      <c r="L60"/>
      <c r="M60"/>
      <c r="N60"/>
      <c r="O60" s="4"/>
      <c r="P60" s="4"/>
      <c r="Q60"/>
      <c r="R60"/>
      <c r="S60" s="2"/>
      <c r="T60" s="2"/>
      <c r="U60" s="24"/>
    </row>
    <row r="61" spans="1:21" ht="15.75" thickBot="1">
      <c r="A61" s="11"/>
      <c r="B61" s="7" t="s">
        <v>72</v>
      </c>
      <c r="C61" s="8">
        <v>84222.26</v>
      </c>
      <c r="D61" s="8">
        <v>83591.539999999994</v>
      </c>
      <c r="E61" s="8">
        <v>-630.72</v>
      </c>
      <c r="F61" s="8">
        <v>1032.1400000000001</v>
      </c>
      <c r="G61" s="4"/>
      <c r="H61"/>
      <c r="I61"/>
      <c r="J61"/>
      <c r="K61"/>
      <c r="L61"/>
      <c r="M61"/>
      <c r="N61"/>
      <c r="O61" s="4"/>
      <c r="P61" s="4"/>
      <c r="Q61"/>
      <c r="R61"/>
      <c r="S61" s="2"/>
      <c r="T61" s="2"/>
      <c r="U61" s="24"/>
    </row>
    <row r="62" spans="1:21" ht="15.75" thickBot="1">
      <c r="A62" s="6"/>
      <c r="B62" s="7" t="s">
        <v>73</v>
      </c>
      <c r="C62" s="8">
        <v>82957</v>
      </c>
      <c r="D62" s="8">
        <v>82334.679999999993</v>
      </c>
      <c r="E62" s="8">
        <v>-622.32000000000005</v>
      </c>
      <c r="F62" s="8">
        <v>1018.39</v>
      </c>
      <c r="G62" s="4"/>
      <c r="H62"/>
      <c r="I62"/>
      <c r="J62"/>
      <c r="K62"/>
      <c r="L62"/>
      <c r="M62"/>
      <c r="N62"/>
      <c r="O62" s="4"/>
      <c r="P62" s="4"/>
      <c r="Q62"/>
      <c r="R62"/>
      <c r="S62" s="2"/>
      <c r="T62" s="2"/>
      <c r="U62" s="24"/>
    </row>
    <row r="63" spans="1:21" ht="15.75" thickBot="1">
      <c r="A63" s="10"/>
      <c r="B63" s="7" t="s">
        <v>74</v>
      </c>
      <c r="C63" s="8">
        <v>78584.740000000005</v>
      </c>
      <c r="D63" s="8">
        <v>77912.97</v>
      </c>
      <c r="E63" s="8">
        <v>-671.77</v>
      </c>
      <c r="F63" s="8">
        <v>1099.31</v>
      </c>
      <c r="G63" s="4"/>
      <c r="H63"/>
      <c r="I63"/>
      <c r="J63"/>
      <c r="K63"/>
      <c r="L63"/>
      <c r="M63"/>
      <c r="N63"/>
      <c r="O63" s="4"/>
      <c r="P63" s="4"/>
      <c r="Q63"/>
      <c r="R63"/>
      <c r="S63" s="2"/>
      <c r="T63" s="2"/>
      <c r="U63" s="24"/>
    </row>
    <row r="64" spans="1:21" ht="15.75" thickBot="1">
      <c r="A64" s="10"/>
      <c r="B64" s="7" t="s">
        <v>75</v>
      </c>
      <c r="C64" s="8">
        <v>74070.2</v>
      </c>
      <c r="D64" s="8">
        <v>73423.69</v>
      </c>
      <c r="E64" s="8">
        <v>-646.51</v>
      </c>
      <c r="F64" s="8">
        <v>1057.98</v>
      </c>
      <c r="G64" s="4"/>
      <c r="H64"/>
      <c r="I64"/>
      <c r="J64"/>
      <c r="K64"/>
      <c r="L64"/>
      <c r="M64"/>
      <c r="N64"/>
      <c r="O64" s="4"/>
      <c r="P64" s="4"/>
      <c r="Q64"/>
      <c r="R64"/>
      <c r="S64" s="2"/>
      <c r="T64" s="2"/>
      <c r="U64" s="24"/>
    </row>
    <row r="65" spans="1:21" ht="15.75" thickBot="1">
      <c r="A65" s="10"/>
      <c r="B65" s="7" t="s">
        <v>76</v>
      </c>
      <c r="C65" s="8">
        <v>69582.62</v>
      </c>
      <c r="D65" s="8">
        <v>68873.2</v>
      </c>
      <c r="E65" s="8">
        <v>-709.42</v>
      </c>
      <c r="F65" s="8">
        <v>1160.93</v>
      </c>
      <c r="G65" s="4"/>
      <c r="H65"/>
      <c r="I65"/>
      <c r="J65"/>
      <c r="K65"/>
      <c r="L65"/>
      <c r="M65"/>
      <c r="N65"/>
      <c r="O65" s="4"/>
      <c r="P65" s="4"/>
      <c r="Q65"/>
      <c r="R65"/>
      <c r="S65" s="2"/>
      <c r="T65" s="2"/>
      <c r="U65" s="24"/>
    </row>
    <row r="66" spans="1:21" ht="15.75" thickBot="1">
      <c r="A66" s="10"/>
      <c r="B66" s="7" t="s">
        <v>77</v>
      </c>
      <c r="C66" s="8">
        <v>65644.53</v>
      </c>
      <c r="D66" s="8">
        <v>64881.25</v>
      </c>
      <c r="E66" s="8">
        <v>-763.28</v>
      </c>
      <c r="F66" s="8">
        <v>1249.06</v>
      </c>
      <c r="G66" s="4"/>
      <c r="H66"/>
      <c r="I66"/>
      <c r="J66"/>
      <c r="K66"/>
      <c r="L66"/>
      <c r="M66"/>
      <c r="N66"/>
      <c r="O66" s="4"/>
      <c r="P66" s="4"/>
      <c r="Q66"/>
      <c r="R66"/>
      <c r="S66" s="2"/>
      <c r="T66" s="2"/>
      <c r="U66" s="24"/>
    </row>
    <row r="67" spans="1:21" ht="15.75" thickBot="1">
      <c r="A67" s="10"/>
      <c r="B67" s="7" t="s">
        <v>78</v>
      </c>
      <c r="C67" s="8">
        <v>62154.99</v>
      </c>
      <c r="D67" s="8">
        <v>61268.05</v>
      </c>
      <c r="E67" s="8">
        <v>-886.94</v>
      </c>
      <c r="F67" s="8">
        <v>1451.43</v>
      </c>
      <c r="G67" s="4"/>
      <c r="H67"/>
      <c r="I67"/>
      <c r="J67"/>
      <c r="K67"/>
      <c r="L67"/>
      <c r="M67"/>
      <c r="N67"/>
      <c r="O67" s="4"/>
      <c r="P67" s="4"/>
      <c r="Q67"/>
      <c r="R67"/>
      <c r="S67" s="2"/>
      <c r="T67" s="2"/>
      <c r="U67" s="24"/>
    </row>
    <row r="68" spans="1:21" ht="15.75" thickBot="1">
      <c r="A68" s="10"/>
      <c r="B68" s="7" t="s">
        <v>79</v>
      </c>
      <c r="C68" s="8">
        <v>58689.120000000003</v>
      </c>
      <c r="D68" s="8">
        <v>57811.66</v>
      </c>
      <c r="E68" s="8">
        <v>-877.46</v>
      </c>
      <c r="F68" s="8">
        <v>1435.91</v>
      </c>
      <c r="G68" s="4"/>
      <c r="H68"/>
      <c r="I68"/>
      <c r="J68"/>
      <c r="K68"/>
      <c r="L68"/>
      <c r="M68"/>
      <c r="N68"/>
      <c r="O68" s="4"/>
      <c r="P68" s="4"/>
      <c r="Q68"/>
      <c r="R68"/>
      <c r="S68" s="2"/>
      <c r="T68" s="2"/>
      <c r="U68" s="24"/>
    </row>
    <row r="69" spans="1:21" ht="15.75" thickBot="1">
      <c r="A69" s="10"/>
      <c r="B69" s="7" t="s">
        <v>80</v>
      </c>
      <c r="C69" s="8">
        <v>52305.26</v>
      </c>
      <c r="D69" s="8">
        <v>51506.879999999997</v>
      </c>
      <c r="E69" s="8">
        <v>-798.38</v>
      </c>
      <c r="F69" s="8">
        <v>1306.5</v>
      </c>
      <c r="G69" s="4"/>
      <c r="H69"/>
      <c r="I69"/>
      <c r="J69"/>
      <c r="K69"/>
      <c r="L69"/>
      <c r="M69"/>
      <c r="N69"/>
      <c r="O69" s="4"/>
      <c r="P69" s="4"/>
      <c r="Q69"/>
      <c r="R69"/>
      <c r="S69" s="2"/>
      <c r="T69" s="2"/>
      <c r="U69" s="24"/>
    </row>
    <row r="70" spans="1:21" ht="15.75" thickBot="1">
      <c r="A70" s="10" t="s">
        <v>81</v>
      </c>
      <c r="B70" s="7" t="s">
        <v>52</v>
      </c>
      <c r="C70" s="8">
        <v>98968.24</v>
      </c>
      <c r="D70" s="8">
        <v>98967.73</v>
      </c>
      <c r="E70" s="8">
        <v>-0.51</v>
      </c>
      <c r="F70" s="8">
        <v>0.51</v>
      </c>
      <c r="G70" s="4"/>
      <c r="H70"/>
      <c r="I70"/>
      <c r="J70"/>
      <c r="K70"/>
      <c r="L70"/>
      <c r="M70"/>
      <c r="N70"/>
      <c r="O70" s="4"/>
      <c r="P70" s="4"/>
      <c r="Q70"/>
      <c r="R70"/>
      <c r="S70" s="2"/>
      <c r="T70" s="2"/>
      <c r="U70" s="24"/>
    </row>
    <row r="71" spans="1:21" ht="15.75" thickBot="1">
      <c r="A71" s="10"/>
      <c r="B71" s="7" t="s">
        <v>37</v>
      </c>
      <c r="C71" s="8">
        <v>98107.12</v>
      </c>
      <c r="D71" s="8">
        <v>98106.71</v>
      </c>
      <c r="E71" s="8">
        <v>-0.41</v>
      </c>
      <c r="F71" s="8">
        <v>0.41</v>
      </c>
      <c r="G71" s="4"/>
      <c r="H71"/>
      <c r="I71"/>
      <c r="J71"/>
      <c r="K71"/>
      <c r="L71"/>
      <c r="M71"/>
      <c r="N71"/>
      <c r="O71" s="4"/>
      <c r="P71" s="4"/>
      <c r="Q71"/>
      <c r="R71"/>
      <c r="S71" s="2"/>
      <c r="T71" s="2"/>
      <c r="U71" s="24"/>
    </row>
    <row r="72" spans="1:21" ht="15.75" thickBot="1">
      <c r="A72" s="10"/>
      <c r="B72" s="7" t="s">
        <v>53</v>
      </c>
      <c r="C72" s="8">
        <v>97059.28</v>
      </c>
      <c r="D72" s="8">
        <v>97058.96</v>
      </c>
      <c r="E72" s="8">
        <v>-0.32</v>
      </c>
      <c r="F72" s="8">
        <v>0.32</v>
      </c>
      <c r="G72" s="4"/>
      <c r="H72"/>
      <c r="I72"/>
      <c r="J72"/>
      <c r="K72"/>
      <c r="L72"/>
      <c r="M72"/>
      <c r="N72"/>
      <c r="O72" s="4"/>
      <c r="P72" s="4"/>
      <c r="Q72"/>
      <c r="R72"/>
      <c r="S72" s="2"/>
      <c r="T72" s="2"/>
      <c r="U72" s="24"/>
    </row>
    <row r="73" spans="1:21" ht="15.75" thickBot="1">
      <c r="A73" s="10"/>
      <c r="B73" s="7" t="s">
        <v>27</v>
      </c>
      <c r="C73" s="8">
        <v>96267.74</v>
      </c>
      <c r="D73" s="8">
        <v>96267.46</v>
      </c>
      <c r="E73" s="8">
        <v>-0.28000000000000003</v>
      </c>
      <c r="F73" s="8">
        <v>0.28000000000000003</v>
      </c>
      <c r="G73" s="4"/>
      <c r="H73"/>
      <c r="I73"/>
      <c r="J73"/>
      <c r="K73"/>
      <c r="L73"/>
      <c r="M73"/>
      <c r="N73"/>
      <c r="O73" s="4"/>
      <c r="P73" s="4"/>
      <c r="Q73"/>
      <c r="R73"/>
      <c r="S73" s="2"/>
      <c r="T73" s="2"/>
      <c r="U73" s="24"/>
    </row>
    <row r="74" spans="1:21" ht="15.75" thickBot="1">
      <c r="A74" s="10"/>
      <c r="B74" s="7" t="s">
        <v>54</v>
      </c>
      <c r="C74" s="8">
        <v>95330.91</v>
      </c>
      <c r="D74" s="8">
        <v>95334.16</v>
      </c>
      <c r="E74" s="8">
        <v>3.25</v>
      </c>
      <c r="F74" s="8">
        <v>3.25</v>
      </c>
      <c r="G74" s="4"/>
      <c r="H74"/>
      <c r="I74"/>
      <c r="J74"/>
      <c r="K74"/>
      <c r="L74"/>
      <c r="M74"/>
      <c r="N74"/>
      <c r="O74" s="4"/>
      <c r="P74" s="4"/>
      <c r="Q74"/>
      <c r="R74"/>
      <c r="S74" s="2"/>
      <c r="T74" s="2"/>
      <c r="U74" s="24"/>
    </row>
    <row r="75" spans="1:21" ht="15.75" thickBot="1">
      <c r="A75" s="10"/>
      <c r="B75" s="7" t="s">
        <v>55</v>
      </c>
      <c r="C75" s="8">
        <v>94481.01</v>
      </c>
      <c r="D75" s="8">
        <v>94478.8</v>
      </c>
      <c r="E75" s="8">
        <v>-2.21</v>
      </c>
      <c r="F75" s="8">
        <v>2.21</v>
      </c>
      <c r="G75" s="4"/>
      <c r="H75"/>
      <c r="I75"/>
      <c r="J75"/>
      <c r="K75"/>
      <c r="L75"/>
      <c r="M75"/>
      <c r="N75"/>
      <c r="O75" s="4"/>
      <c r="P75" s="4"/>
      <c r="Q75"/>
      <c r="R75"/>
      <c r="S75" s="2"/>
      <c r="T75" s="2"/>
      <c r="U75" s="24"/>
    </row>
    <row r="76" spans="1:21" ht="15.75" thickBot="1">
      <c r="A76" s="10"/>
      <c r="B76" s="7" t="s">
        <v>56</v>
      </c>
      <c r="C76" s="8">
        <v>93674.05</v>
      </c>
      <c r="D76" s="8">
        <v>93643.34</v>
      </c>
      <c r="E76" s="8">
        <v>-30.71</v>
      </c>
      <c r="F76" s="8">
        <v>30.71</v>
      </c>
      <c r="G76" s="4"/>
      <c r="H76"/>
      <c r="I76"/>
      <c r="J76"/>
      <c r="K76"/>
      <c r="L76"/>
      <c r="M76"/>
      <c r="N76"/>
      <c r="O76" s="4"/>
      <c r="P76" s="4"/>
      <c r="Q76"/>
      <c r="R76"/>
      <c r="S76" s="2"/>
      <c r="T76" s="2"/>
      <c r="U76" s="24"/>
    </row>
    <row r="77" spans="1:21" ht="15.75" thickBot="1">
      <c r="A77" s="10"/>
      <c r="B77" s="7" t="s">
        <v>38</v>
      </c>
      <c r="C77" s="8">
        <v>92798.3</v>
      </c>
      <c r="D77" s="8">
        <v>92781.29</v>
      </c>
      <c r="E77" s="8">
        <v>-17.010000000000002</v>
      </c>
      <c r="F77" s="8">
        <v>17.010000000000002</v>
      </c>
      <c r="G77" s="4"/>
      <c r="H77"/>
      <c r="I77"/>
      <c r="J77"/>
      <c r="K77"/>
      <c r="L77"/>
      <c r="M77"/>
      <c r="N77"/>
      <c r="O77" s="4"/>
      <c r="P77" s="4"/>
      <c r="Q77"/>
      <c r="R77"/>
      <c r="S77" s="2"/>
      <c r="T77" s="2"/>
      <c r="U77" s="24"/>
    </row>
    <row r="78" spans="1:21" ht="15.75" thickBot="1">
      <c r="A78" s="10"/>
      <c r="B78" s="7" t="s">
        <v>29</v>
      </c>
      <c r="C78" s="8">
        <v>92043.71</v>
      </c>
      <c r="D78" s="8">
        <v>92037.89</v>
      </c>
      <c r="E78" s="8">
        <v>-5.82</v>
      </c>
      <c r="F78" s="8">
        <v>5.82</v>
      </c>
      <c r="G78" s="4"/>
      <c r="H78"/>
      <c r="I78"/>
      <c r="J78"/>
      <c r="K78"/>
      <c r="L78"/>
      <c r="M78"/>
      <c r="N78"/>
      <c r="O78" s="4"/>
      <c r="P78" s="4"/>
      <c r="Q78"/>
      <c r="R78"/>
      <c r="S78" s="2"/>
      <c r="T78" s="2"/>
      <c r="U78" s="24"/>
    </row>
    <row r="79" spans="1:21" ht="15.75" thickBot="1">
      <c r="A79" s="10"/>
      <c r="B79" s="7" t="s">
        <v>399</v>
      </c>
      <c r="C79" s="8">
        <v>91295.71</v>
      </c>
      <c r="D79" s="8">
        <v>91288.08</v>
      </c>
      <c r="E79" s="8">
        <v>-7.63</v>
      </c>
      <c r="F79" s="8">
        <v>7.63</v>
      </c>
      <c r="G79" s="4"/>
      <c r="H79"/>
      <c r="I79"/>
      <c r="J79"/>
      <c r="K79"/>
      <c r="L79"/>
      <c r="M79"/>
      <c r="N79"/>
      <c r="O79" s="4"/>
      <c r="P79" s="4"/>
      <c r="Q79"/>
      <c r="R79"/>
      <c r="S79" s="2"/>
      <c r="T79" s="2"/>
      <c r="U79" s="24"/>
    </row>
    <row r="80" spans="1:21" ht="15.75" thickBot="1">
      <c r="A80" s="10"/>
      <c r="B80" s="7" t="s">
        <v>93</v>
      </c>
      <c r="C80" s="8">
        <v>90589.119999999995</v>
      </c>
      <c r="D80" s="8">
        <v>90579.56</v>
      </c>
      <c r="E80" s="8">
        <v>-9.56</v>
      </c>
      <c r="F80" s="8">
        <v>9.56</v>
      </c>
      <c r="G80" s="4"/>
      <c r="H80"/>
      <c r="I80"/>
      <c r="J80"/>
      <c r="K80"/>
      <c r="L80"/>
      <c r="M80"/>
      <c r="N80"/>
      <c r="O80" s="4"/>
      <c r="P80" s="4"/>
      <c r="Q80"/>
      <c r="R80"/>
      <c r="S80" s="2"/>
      <c r="T80" s="2"/>
      <c r="U80" s="24"/>
    </row>
    <row r="81" spans="1:21" ht="15.75" thickBot="1">
      <c r="A81" s="10"/>
      <c r="B81" s="7" t="s">
        <v>57</v>
      </c>
      <c r="C81" s="8">
        <v>89887.77</v>
      </c>
      <c r="D81" s="8">
        <v>89876.89</v>
      </c>
      <c r="E81" s="8">
        <v>-10.88</v>
      </c>
      <c r="F81" s="8">
        <v>10.88</v>
      </c>
      <c r="G81" s="4"/>
      <c r="H81"/>
      <c r="I81"/>
      <c r="J81"/>
      <c r="K81"/>
      <c r="L81"/>
      <c r="M81"/>
      <c r="N81"/>
      <c r="O81" s="4"/>
      <c r="P81" s="4"/>
      <c r="Q81"/>
      <c r="R81"/>
      <c r="S81" s="2"/>
      <c r="T81" s="2"/>
      <c r="U81" s="24"/>
    </row>
    <row r="82" spans="1:21" ht="15.75" thickBot="1">
      <c r="A82" s="10"/>
      <c r="B82" s="7" t="s">
        <v>58</v>
      </c>
      <c r="C82" s="8">
        <v>87782.49</v>
      </c>
      <c r="D82" s="8">
        <v>87775.03</v>
      </c>
      <c r="E82" s="8">
        <v>-7.46</v>
      </c>
      <c r="F82" s="8">
        <v>7.46</v>
      </c>
      <c r="G82" s="4"/>
      <c r="H82"/>
      <c r="I82"/>
      <c r="J82"/>
      <c r="K82"/>
      <c r="L82"/>
      <c r="M82"/>
      <c r="N82"/>
      <c r="O82" s="4"/>
      <c r="P82" s="4"/>
      <c r="Q82"/>
      <c r="R82"/>
      <c r="S82" s="2"/>
      <c r="T82" s="2"/>
      <c r="U82" s="24"/>
    </row>
    <row r="83" spans="1:21" ht="15.75" thickBot="1">
      <c r="A83" s="10"/>
      <c r="B83" s="7" t="s">
        <v>59</v>
      </c>
      <c r="C83" s="8">
        <v>85650.46</v>
      </c>
      <c r="D83" s="8">
        <v>85642.73</v>
      </c>
      <c r="E83" s="8">
        <v>-7.73</v>
      </c>
      <c r="F83" s="8">
        <v>7.73</v>
      </c>
      <c r="G83" s="4"/>
      <c r="H83"/>
      <c r="I83"/>
      <c r="J83"/>
      <c r="K83"/>
      <c r="L83"/>
      <c r="M83"/>
      <c r="N83"/>
      <c r="O83" s="4"/>
      <c r="P83" s="4"/>
      <c r="Q83"/>
      <c r="R83"/>
      <c r="S83" s="2"/>
      <c r="T83" s="2"/>
      <c r="U83" s="24"/>
    </row>
    <row r="84" spans="1:21" ht="15.75" thickBot="1">
      <c r="A84" s="10"/>
      <c r="B84" s="7" t="s">
        <v>60</v>
      </c>
      <c r="C84" s="8">
        <v>83488.070000000007</v>
      </c>
      <c r="D84" s="8">
        <v>83480.31</v>
      </c>
      <c r="E84" s="8">
        <v>-7.76</v>
      </c>
      <c r="F84" s="8">
        <v>7.76</v>
      </c>
      <c r="G84" s="4"/>
      <c r="H84"/>
      <c r="I84"/>
      <c r="J84"/>
      <c r="K84"/>
      <c r="L84"/>
      <c r="M84"/>
      <c r="N84"/>
      <c r="O84" s="4"/>
      <c r="P84" s="4"/>
      <c r="Q84"/>
      <c r="R84"/>
      <c r="S84" s="2"/>
      <c r="T84" s="2"/>
      <c r="U84" s="24"/>
    </row>
    <row r="85" spans="1:21" ht="15.75" thickBot="1">
      <c r="A85" s="10"/>
      <c r="B85" s="7" t="s">
        <v>61</v>
      </c>
      <c r="C85" s="8">
        <v>81415.28</v>
      </c>
      <c r="D85" s="8">
        <v>81451.149999999994</v>
      </c>
      <c r="E85" s="8">
        <v>35.869999999999997</v>
      </c>
      <c r="F85" s="8">
        <v>35.869999999999997</v>
      </c>
      <c r="G85" s="4"/>
      <c r="H85"/>
      <c r="I85"/>
      <c r="J85"/>
      <c r="K85"/>
      <c r="L85"/>
      <c r="M85"/>
      <c r="N85"/>
      <c r="O85" s="4"/>
      <c r="P85" s="4"/>
      <c r="Q85"/>
      <c r="R85"/>
      <c r="S85" s="2"/>
      <c r="T85" s="2"/>
      <c r="U85" s="24"/>
    </row>
    <row r="86" spans="1:21" ht="15.75" thickBot="1">
      <c r="A86" s="10"/>
      <c r="B86" s="7" t="s">
        <v>62</v>
      </c>
      <c r="C86" s="8">
        <v>79341.87</v>
      </c>
      <c r="D86" s="8">
        <v>79382.09</v>
      </c>
      <c r="E86" s="8">
        <v>40.22</v>
      </c>
      <c r="F86" s="8">
        <v>40.22</v>
      </c>
      <c r="G86" s="4"/>
      <c r="H86"/>
      <c r="I86"/>
      <c r="J86"/>
      <c r="K86"/>
      <c r="L86"/>
      <c r="M86"/>
      <c r="N86"/>
      <c r="O86" s="4"/>
      <c r="P86" s="4"/>
      <c r="Q86"/>
      <c r="R86"/>
      <c r="S86" s="2"/>
      <c r="T86" s="2"/>
      <c r="U86" s="24"/>
    </row>
    <row r="87" spans="1:21" ht="15.75" thickBot="1">
      <c r="A87" s="10"/>
      <c r="B87" s="7" t="s">
        <v>63</v>
      </c>
      <c r="C87" s="8">
        <v>77313.440000000002</v>
      </c>
      <c r="D87" s="8">
        <v>77323.45</v>
      </c>
      <c r="E87" s="8">
        <v>10.01</v>
      </c>
      <c r="F87" s="8">
        <v>10.01</v>
      </c>
      <c r="G87" s="4"/>
      <c r="H87"/>
      <c r="I87"/>
      <c r="J87"/>
      <c r="K87"/>
      <c r="L87"/>
      <c r="M87"/>
      <c r="N87"/>
      <c r="O87" s="4"/>
      <c r="P87" s="4"/>
      <c r="Q87"/>
      <c r="R87"/>
      <c r="S87" s="2"/>
      <c r="T87" s="2"/>
      <c r="U87" s="24"/>
    </row>
    <row r="88" spans="1:21" ht="15.75" thickBot="1">
      <c r="A88" s="10"/>
      <c r="B88" s="7" t="s">
        <v>64</v>
      </c>
      <c r="C88" s="8">
        <v>75175.34</v>
      </c>
      <c r="D88" s="8">
        <v>75174</v>
      </c>
      <c r="E88" s="8">
        <v>-1.34</v>
      </c>
      <c r="F88" s="8">
        <v>1.34</v>
      </c>
      <c r="G88" s="4"/>
      <c r="H88"/>
      <c r="I88"/>
      <c r="J88"/>
      <c r="K88"/>
      <c r="L88"/>
      <c r="M88"/>
      <c r="N88"/>
      <c r="O88" s="4"/>
      <c r="P88" s="4"/>
      <c r="Q88"/>
      <c r="R88"/>
      <c r="S88" s="2"/>
      <c r="T88" s="2"/>
      <c r="U88" s="24"/>
    </row>
    <row r="89" spans="1:21" ht="15.75" thickBot="1">
      <c r="A89" s="10"/>
      <c r="B89" s="7" t="s">
        <v>65</v>
      </c>
      <c r="C89" s="8">
        <v>73159.429999999993</v>
      </c>
      <c r="D89" s="8">
        <v>73172.429999999993</v>
      </c>
      <c r="E89" s="8">
        <v>13</v>
      </c>
      <c r="F89" s="8">
        <v>13</v>
      </c>
      <c r="G89" s="4"/>
      <c r="H89"/>
      <c r="I89"/>
      <c r="J89"/>
      <c r="K89"/>
      <c r="L89"/>
      <c r="M89"/>
      <c r="N89"/>
      <c r="O89" s="4"/>
      <c r="P89" s="4"/>
      <c r="Q89"/>
      <c r="R89"/>
      <c r="S89" s="2"/>
      <c r="T89" s="2"/>
      <c r="U89" s="24"/>
    </row>
    <row r="90" spans="1:21" ht="15.75" thickBot="1">
      <c r="A90" s="10"/>
      <c r="B90" s="7" t="s">
        <v>66</v>
      </c>
      <c r="C90" s="8">
        <v>71233.25</v>
      </c>
      <c r="D90" s="8">
        <v>71206.19</v>
      </c>
      <c r="E90" s="8">
        <v>-27.06</v>
      </c>
      <c r="F90" s="8">
        <v>27.06</v>
      </c>
      <c r="G90" s="4"/>
      <c r="H90"/>
      <c r="I90"/>
      <c r="J90"/>
      <c r="K90"/>
      <c r="L90"/>
      <c r="M90"/>
      <c r="N90"/>
      <c r="O90" s="4"/>
      <c r="P90" s="4"/>
      <c r="Q90"/>
      <c r="R90"/>
      <c r="S90" s="2"/>
      <c r="T90" s="2"/>
      <c r="U90" s="24"/>
    </row>
    <row r="91" spans="1:21" ht="15.75" thickBot="1">
      <c r="A91" s="10"/>
      <c r="B91" s="7" t="s">
        <v>67</v>
      </c>
      <c r="C91" s="8">
        <v>69312.62</v>
      </c>
      <c r="D91" s="8">
        <v>69306.55</v>
      </c>
      <c r="E91" s="8">
        <v>-6.07</v>
      </c>
      <c r="F91" s="8">
        <v>6.07</v>
      </c>
      <c r="G91" s="4"/>
      <c r="H91"/>
      <c r="I91"/>
      <c r="J91"/>
      <c r="K91"/>
      <c r="L91"/>
      <c r="M91"/>
      <c r="N91"/>
      <c r="O91" s="4"/>
      <c r="P91" s="4"/>
      <c r="Q91"/>
      <c r="R91"/>
      <c r="S91" s="2"/>
      <c r="T91" s="2"/>
      <c r="U91" s="24"/>
    </row>
    <row r="92" spans="1:21" ht="15.75" thickBot="1">
      <c r="A92" s="10"/>
      <c r="B92" s="7" t="s">
        <v>68</v>
      </c>
      <c r="C92" s="8">
        <v>67373.59</v>
      </c>
      <c r="D92" s="8">
        <v>67329.41</v>
      </c>
      <c r="E92" s="8">
        <v>-44.18</v>
      </c>
      <c r="F92" s="8">
        <v>44.18</v>
      </c>
      <c r="G92" s="4"/>
      <c r="H92"/>
      <c r="I92"/>
      <c r="J92"/>
      <c r="K92"/>
      <c r="L92"/>
      <c r="M92"/>
      <c r="N92"/>
      <c r="O92" s="4"/>
      <c r="P92" s="4"/>
      <c r="Q92"/>
      <c r="R92"/>
      <c r="S92" s="2"/>
      <c r="T92" s="2"/>
      <c r="U92" s="24"/>
    </row>
    <row r="93" spans="1:21" ht="15.75" thickBot="1">
      <c r="A93" s="10"/>
      <c r="B93" s="7" t="s">
        <v>3</v>
      </c>
      <c r="C93" s="8">
        <v>65548.14</v>
      </c>
      <c r="D93" s="8">
        <v>65495.7</v>
      </c>
      <c r="E93" s="8">
        <v>-52.44</v>
      </c>
      <c r="F93" s="8">
        <v>52.44</v>
      </c>
      <c r="G93" s="4"/>
      <c r="H93"/>
      <c r="I93"/>
      <c r="J93"/>
      <c r="K93"/>
      <c r="L93"/>
      <c r="M93"/>
      <c r="N93"/>
      <c r="O93" s="4"/>
      <c r="P93" s="4"/>
      <c r="Q93"/>
      <c r="R93"/>
      <c r="S93" s="2"/>
      <c r="T93" s="2"/>
      <c r="U93" s="24"/>
    </row>
    <row r="94" spans="1:21" ht="15.75" thickBot="1">
      <c r="A94" s="10"/>
      <c r="B94" s="7" t="s">
        <v>70</v>
      </c>
      <c r="C94" s="8">
        <v>63801.39</v>
      </c>
      <c r="D94" s="8">
        <v>63750.07</v>
      </c>
      <c r="E94" s="8">
        <v>-51.32</v>
      </c>
      <c r="F94" s="8">
        <v>51.32</v>
      </c>
      <c r="G94" s="4"/>
      <c r="H94"/>
      <c r="I94"/>
      <c r="J94"/>
      <c r="K94"/>
      <c r="L94"/>
      <c r="M94"/>
      <c r="N94"/>
      <c r="O94" s="4"/>
      <c r="P94" s="4"/>
      <c r="Q94"/>
      <c r="R94"/>
      <c r="S94" s="2"/>
      <c r="T94" s="2"/>
      <c r="U94" s="24"/>
    </row>
    <row r="95" spans="1:21" ht="15.75" thickBot="1">
      <c r="A95" s="10"/>
      <c r="B95" s="7" t="s">
        <v>71</v>
      </c>
      <c r="C95" s="8">
        <v>62073.17</v>
      </c>
      <c r="D95" s="8">
        <v>62005.8</v>
      </c>
      <c r="E95" s="8">
        <v>-67.37</v>
      </c>
      <c r="F95" s="8">
        <v>67.37</v>
      </c>
      <c r="G95" s="4"/>
      <c r="H95"/>
      <c r="I95"/>
      <c r="J95"/>
      <c r="K95"/>
      <c r="L95"/>
      <c r="M95"/>
      <c r="N95"/>
      <c r="O95" s="4"/>
      <c r="P95" s="4"/>
      <c r="Q95"/>
      <c r="R95"/>
      <c r="S95" s="2"/>
      <c r="T95" s="2"/>
      <c r="U95" s="24"/>
    </row>
    <row r="96" spans="1:21" ht="15.75" thickBot="1">
      <c r="A96" s="10"/>
      <c r="B96" s="7" t="s">
        <v>72</v>
      </c>
      <c r="C96" s="8">
        <v>60309.120000000003</v>
      </c>
      <c r="D96" s="8">
        <v>60263.26</v>
      </c>
      <c r="E96" s="8">
        <v>-45.86</v>
      </c>
      <c r="F96" s="8">
        <v>45.86</v>
      </c>
      <c r="G96" s="4"/>
      <c r="H96"/>
      <c r="I96"/>
      <c r="J96"/>
      <c r="K96"/>
      <c r="L96"/>
      <c r="M96"/>
      <c r="N96"/>
      <c r="O96" s="4"/>
      <c r="P96" s="4"/>
      <c r="Q96"/>
      <c r="R96"/>
      <c r="S96" s="2"/>
      <c r="T96" s="2"/>
      <c r="U96" s="24"/>
    </row>
    <row r="97" spans="1:21" ht="15.75" thickBot="1">
      <c r="A97" s="10"/>
      <c r="B97" s="7" t="s">
        <v>73</v>
      </c>
      <c r="C97" s="8">
        <v>58650.13</v>
      </c>
      <c r="D97" s="8">
        <v>58606.1</v>
      </c>
      <c r="E97" s="8">
        <v>-44.03</v>
      </c>
      <c r="F97" s="8">
        <v>44.03</v>
      </c>
      <c r="G97" s="4"/>
      <c r="H97"/>
      <c r="I97"/>
      <c r="J97"/>
      <c r="K97"/>
      <c r="L97"/>
      <c r="M97"/>
      <c r="N97"/>
      <c r="O97" s="4"/>
      <c r="P97" s="4"/>
      <c r="Q97"/>
      <c r="R97"/>
      <c r="S97" s="2"/>
      <c r="T97" s="2"/>
      <c r="U97" s="24"/>
    </row>
    <row r="98" spans="1:21" ht="15.75" thickBot="1">
      <c r="A98" s="10"/>
      <c r="B98" s="7" t="s">
        <v>82</v>
      </c>
      <c r="C98" s="8">
        <v>55515.69</v>
      </c>
      <c r="D98" s="8">
        <v>55462.27</v>
      </c>
      <c r="E98" s="8">
        <v>-53.42</v>
      </c>
      <c r="F98" s="8">
        <v>53.42</v>
      </c>
      <c r="G98" s="4"/>
      <c r="H98"/>
      <c r="I98"/>
      <c r="J98"/>
      <c r="K98"/>
      <c r="L98"/>
      <c r="M98"/>
      <c r="N98"/>
      <c r="O98" s="4"/>
      <c r="P98" s="4"/>
      <c r="Q98"/>
      <c r="R98"/>
      <c r="S98" s="2"/>
      <c r="T98" s="2"/>
      <c r="U98" s="24"/>
    </row>
    <row r="99" spans="1:21" ht="15.75" thickBot="1">
      <c r="A99" s="10"/>
      <c r="B99" s="7" t="s">
        <v>74</v>
      </c>
      <c r="C99" s="8">
        <v>52478.16</v>
      </c>
      <c r="D99" s="8">
        <v>52417.87</v>
      </c>
      <c r="E99" s="8">
        <v>-60.29</v>
      </c>
      <c r="F99" s="8">
        <v>60.29</v>
      </c>
      <c r="G99" s="4"/>
      <c r="H99"/>
      <c r="I99"/>
      <c r="J99"/>
      <c r="K99"/>
      <c r="L99"/>
      <c r="M99"/>
      <c r="N99"/>
      <c r="O99" s="4"/>
      <c r="P99" s="4"/>
      <c r="Q99"/>
      <c r="R99"/>
      <c r="S99" s="2"/>
      <c r="T99" s="2"/>
      <c r="U99" s="24"/>
    </row>
    <row r="100" spans="1:21" ht="15.75" thickBot="1">
      <c r="A100" s="10"/>
      <c r="B100" s="7" t="s">
        <v>83</v>
      </c>
      <c r="C100" s="8">
        <v>49726.34</v>
      </c>
      <c r="D100" s="8">
        <v>49638.95</v>
      </c>
      <c r="E100" s="8">
        <v>-87.39</v>
      </c>
      <c r="F100" s="8">
        <v>87.39</v>
      </c>
      <c r="G100" s="4"/>
      <c r="H100"/>
      <c r="I100"/>
      <c r="J100"/>
      <c r="K100"/>
      <c r="L100"/>
      <c r="M100"/>
      <c r="N100"/>
      <c r="O100" s="4"/>
      <c r="P100" s="4"/>
      <c r="Q100"/>
      <c r="R100"/>
      <c r="S100" s="2"/>
      <c r="T100" s="2"/>
      <c r="U100" s="24"/>
    </row>
    <row r="101" spans="1:21" ht="15.75" thickBot="1">
      <c r="A101" s="10"/>
      <c r="B101" s="7" t="s">
        <v>75</v>
      </c>
      <c r="C101" s="8">
        <v>47096.54</v>
      </c>
      <c r="D101" s="8">
        <v>46984.27</v>
      </c>
      <c r="E101" s="8">
        <v>-112.27</v>
      </c>
      <c r="F101" s="8">
        <v>112.27</v>
      </c>
      <c r="G101" s="4"/>
      <c r="H101"/>
      <c r="I101"/>
      <c r="J101"/>
      <c r="K101"/>
      <c r="L101"/>
      <c r="M101"/>
      <c r="N101"/>
      <c r="O101" s="4"/>
      <c r="P101" s="4"/>
      <c r="Q101"/>
      <c r="R101"/>
      <c r="S101" s="2"/>
      <c r="T101" s="2"/>
      <c r="U101" s="24"/>
    </row>
    <row r="102" spans="1:21" ht="15.75" thickBot="1">
      <c r="A102" s="10"/>
      <c r="B102" s="7" t="s">
        <v>84</v>
      </c>
      <c r="C102" s="8">
        <v>44626.61</v>
      </c>
      <c r="D102" s="8">
        <v>44539.75</v>
      </c>
      <c r="E102" s="8">
        <v>-86.86</v>
      </c>
      <c r="F102" s="8">
        <v>86.86</v>
      </c>
      <c r="G102" s="4"/>
      <c r="H102"/>
      <c r="I102"/>
      <c r="J102"/>
      <c r="K102"/>
      <c r="L102"/>
      <c r="M102"/>
      <c r="N102"/>
      <c r="O102" s="4"/>
      <c r="P102" s="4"/>
      <c r="Q102"/>
      <c r="R102"/>
      <c r="S102" s="2"/>
      <c r="T102" s="2"/>
      <c r="U102" s="24"/>
    </row>
    <row r="103" spans="1:21" ht="15.75" thickBot="1">
      <c r="A103" s="11"/>
      <c r="B103" s="7" t="s">
        <v>76</v>
      </c>
      <c r="C103" s="8">
        <v>42176.86</v>
      </c>
      <c r="D103" s="8">
        <v>42113.39</v>
      </c>
      <c r="E103" s="8">
        <v>-63.47</v>
      </c>
      <c r="F103" s="8">
        <v>63.47</v>
      </c>
      <c r="G103" s="4"/>
      <c r="H103"/>
      <c r="I103"/>
      <c r="J103"/>
      <c r="K103"/>
      <c r="L103"/>
      <c r="M103"/>
      <c r="N103"/>
      <c r="O103" s="4"/>
      <c r="P103" s="4"/>
      <c r="Q103"/>
      <c r="R103"/>
      <c r="S103" s="2"/>
      <c r="T103" s="2"/>
      <c r="U103" s="24"/>
    </row>
    <row r="104" spans="1:21" ht="15.75" thickBot="1">
      <c r="A104" s="6"/>
      <c r="B104" s="7" t="s">
        <v>77</v>
      </c>
      <c r="C104" s="8">
        <v>37857.94</v>
      </c>
      <c r="D104" s="8">
        <v>37745.519999999997</v>
      </c>
      <c r="E104" s="8">
        <v>-112.42</v>
      </c>
      <c r="F104" s="8">
        <v>112.42</v>
      </c>
      <c r="G104" s="4"/>
      <c r="H104"/>
      <c r="I104"/>
      <c r="J104"/>
      <c r="K104"/>
      <c r="L104"/>
      <c r="M104"/>
      <c r="N104"/>
      <c r="O104" s="4"/>
      <c r="P104" s="4"/>
      <c r="Q104"/>
      <c r="R104"/>
      <c r="S104" s="2"/>
      <c r="T104" s="2"/>
      <c r="U104" s="24"/>
    </row>
    <row r="105" spans="1:21" ht="15.75" thickBot="1">
      <c r="A105" s="10"/>
      <c r="B105" s="7" t="s">
        <v>78</v>
      </c>
      <c r="C105" s="8">
        <v>33879.440000000002</v>
      </c>
      <c r="D105" s="8">
        <v>33876.870000000003</v>
      </c>
      <c r="E105" s="8">
        <v>-2.57</v>
      </c>
      <c r="F105" s="8">
        <v>2.57</v>
      </c>
      <c r="G105" s="4"/>
      <c r="H105"/>
      <c r="I105"/>
      <c r="J105"/>
      <c r="K105"/>
      <c r="L105"/>
      <c r="M105"/>
      <c r="N105"/>
      <c r="O105" s="4"/>
      <c r="P105" s="4"/>
      <c r="Q105"/>
      <c r="R105"/>
      <c r="S105" s="2"/>
      <c r="T105" s="2"/>
      <c r="U105" s="24"/>
    </row>
    <row r="106" spans="1:21" ht="15.75" thickBot="1">
      <c r="A106" s="10"/>
      <c r="B106" s="7" t="s">
        <v>79</v>
      </c>
      <c r="C106" s="8">
        <v>30403.71</v>
      </c>
      <c r="D106" s="8">
        <v>30401.4</v>
      </c>
      <c r="E106" s="8">
        <v>-2.31</v>
      </c>
      <c r="F106" s="8">
        <v>2.31</v>
      </c>
      <c r="G106" s="4"/>
      <c r="H106"/>
      <c r="I106"/>
      <c r="J106"/>
      <c r="K106"/>
      <c r="L106"/>
      <c r="M106"/>
      <c r="N106"/>
      <c r="O106" s="4"/>
      <c r="P106" s="4"/>
      <c r="Q106"/>
      <c r="R106"/>
      <c r="S106" s="2"/>
      <c r="T106" s="2"/>
      <c r="U106" s="24"/>
    </row>
    <row r="107" spans="1:21" ht="15.75" thickBot="1">
      <c r="A107" s="10"/>
      <c r="B107" s="7" t="s">
        <v>85</v>
      </c>
      <c r="C107" s="8">
        <v>27308.09</v>
      </c>
      <c r="D107" s="8">
        <v>27306.03</v>
      </c>
      <c r="E107" s="8">
        <v>-2.06</v>
      </c>
      <c r="F107" s="8">
        <v>2.06</v>
      </c>
      <c r="G107" s="4"/>
      <c r="H107"/>
      <c r="I107"/>
      <c r="J107"/>
      <c r="K107"/>
      <c r="L107"/>
      <c r="M107"/>
      <c r="N107"/>
      <c r="O107" s="4"/>
      <c r="P107" s="4"/>
      <c r="Q107"/>
      <c r="R107"/>
      <c r="S107" s="2"/>
      <c r="T107" s="2"/>
      <c r="U107" s="24"/>
    </row>
    <row r="108" spans="1:21" ht="15.75" thickBot="1">
      <c r="A108" s="10"/>
      <c r="B108" s="7" t="s">
        <v>80</v>
      </c>
      <c r="C108" s="8">
        <v>24474.44</v>
      </c>
      <c r="D108" s="8">
        <v>24472.61</v>
      </c>
      <c r="E108" s="8">
        <v>-1.83</v>
      </c>
      <c r="F108" s="8">
        <v>1.83</v>
      </c>
      <c r="G108" s="4"/>
      <c r="H108"/>
      <c r="I108"/>
      <c r="J108"/>
      <c r="K108"/>
      <c r="L108"/>
      <c r="M108"/>
      <c r="N108"/>
      <c r="O108" s="4"/>
      <c r="P108" s="4"/>
      <c r="Q108"/>
      <c r="R108"/>
      <c r="S108" s="2"/>
      <c r="T108" s="2"/>
      <c r="U108" s="24"/>
    </row>
    <row r="109" spans="1:21" ht="15.75" thickBot="1">
      <c r="A109" s="10" t="s">
        <v>86</v>
      </c>
      <c r="B109" s="7" t="s">
        <v>52</v>
      </c>
      <c r="C109" s="8">
        <v>3308.2669999999998</v>
      </c>
      <c r="D109" s="8">
        <v>3280.3739999999998</v>
      </c>
      <c r="E109" s="8">
        <v>-27.893000000000001</v>
      </c>
      <c r="F109" s="8">
        <v>1394.65</v>
      </c>
      <c r="G109" s="4"/>
      <c r="H109"/>
      <c r="I109"/>
      <c r="J109"/>
      <c r="K109"/>
      <c r="L109"/>
      <c r="M109"/>
      <c r="N109"/>
      <c r="O109" s="4"/>
      <c r="P109" s="4"/>
      <c r="Q109"/>
      <c r="R109"/>
      <c r="S109" s="2"/>
      <c r="T109" s="2"/>
      <c r="U109" s="24"/>
    </row>
    <row r="110" spans="1:21" ht="15.75" thickBot="1">
      <c r="A110" s="10"/>
      <c r="B110" s="7" t="s">
        <v>37</v>
      </c>
      <c r="C110" s="8">
        <v>3332.3629999999998</v>
      </c>
      <c r="D110" s="8">
        <v>3304.5630000000001</v>
      </c>
      <c r="E110" s="8">
        <v>-27.8</v>
      </c>
      <c r="F110" s="8">
        <v>1390</v>
      </c>
      <c r="G110" s="4"/>
      <c r="H110"/>
      <c r="I110"/>
      <c r="J110"/>
      <c r="K110"/>
      <c r="L110"/>
      <c r="M110"/>
      <c r="N110"/>
      <c r="O110" s="4"/>
      <c r="P110" s="4"/>
      <c r="Q110"/>
      <c r="R110"/>
      <c r="S110" s="2"/>
      <c r="T110" s="2"/>
      <c r="U110" s="24"/>
    </row>
    <row r="111" spans="1:21" ht="15.75" thickBot="1">
      <c r="A111" s="10"/>
      <c r="B111" s="7" t="s">
        <v>53</v>
      </c>
      <c r="C111" s="8">
        <v>3362.2669999999998</v>
      </c>
      <c r="D111" s="8">
        <v>3334.643</v>
      </c>
      <c r="E111" s="8">
        <v>-27.623999999999999</v>
      </c>
      <c r="F111" s="8">
        <v>1381.2</v>
      </c>
      <c r="G111" s="4"/>
      <c r="H111"/>
      <c r="I111"/>
      <c r="J111"/>
      <c r="K111"/>
      <c r="L111"/>
      <c r="M111"/>
      <c r="N111"/>
      <c r="O111" s="4"/>
      <c r="P111" s="4"/>
      <c r="Q111"/>
      <c r="R111"/>
      <c r="S111" s="2"/>
      <c r="T111" s="2"/>
      <c r="U111" s="24"/>
    </row>
    <row r="112" spans="1:21" ht="15.75" thickBot="1">
      <c r="A112" s="10"/>
      <c r="B112" s="7" t="s">
        <v>27</v>
      </c>
      <c r="C112" s="8">
        <v>3384.125</v>
      </c>
      <c r="D112" s="8">
        <v>3356.7469999999998</v>
      </c>
      <c r="E112" s="8">
        <v>-27.378</v>
      </c>
      <c r="F112" s="8">
        <v>1368.9</v>
      </c>
      <c r="G112" s="4"/>
      <c r="H112"/>
      <c r="I112"/>
      <c r="J112"/>
      <c r="K112"/>
      <c r="L112"/>
      <c r="M112"/>
      <c r="N112"/>
      <c r="O112" s="4"/>
      <c r="P112" s="4"/>
      <c r="Q112"/>
      <c r="R112"/>
      <c r="S112" s="2"/>
      <c r="T112" s="2"/>
      <c r="U112" s="24"/>
    </row>
    <row r="113" spans="1:21" ht="15.75" thickBot="1">
      <c r="A113" s="10"/>
      <c r="B113" s="7" t="s">
        <v>54</v>
      </c>
      <c r="C113" s="8">
        <v>3411.0770000000002</v>
      </c>
      <c r="D113" s="8">
        <v>3383.232</v>
      </c>
      <c r="E113" s="8">
        <v>-27.844999999999999</v>
      </c>
      <c r="F113" s="8">
        <v>1392.25</v>
      </c>
      <c r="G113" s="4"/>
      <c r="H113"/>
      <c r="I113"/>
      <c r="J113"/>
      <c r="K113"/>
      <c r="L113"/>
      <c r="M113"/>
      <c r="N113"/>
      <c r="O113" s="4"/>
      <c r="P113" s="4"/>
      <c r="Q113"/>
      <c r="R113"/>
      <c r="S113" s="2"/>
      <c r="T113" s="2"/>
      <c r="U113" s="24"/>
    </row>
    <row r="114" spans="1:21" ht="15.75" thickBot="1">
      <c r="A114" s="10"/>
      <c r="B114" s="7" t="s">
        <v>55</v>
      </c>
      <c r="C114" s="8">
        <v>3435.5940000000001</v>
      </c>
      <c r="D114" s="8">
        <v>3408.299</v>
      </c>
      <c r="E114" s="8">
        <v>-27.295000000000002</v>
      </c>
      <c r="F114" s="8">
        <v>1364.75</v>
      </c>
      <c r="G114" s="4"/>
      <c r="H114"/>
      <c r="I114"/>
      <c r="J114"/>
      <c r="K114"/>
      <c r="L114"/>
      <c r="M114"/>
      <c r="N114"/>
      <c r="O114" s="4"/>
      <c r="P114" s="4"/>
      <c r="Q114"/>
      <c r="R114"/>
      <c r="S114" s="2"/>
      <c r="T114" s="2"/>
      <c r="U114" s="24"/>
    </row>
    <row r="115" spans="1:21" ht="15.75" thickBot="1">
      <c r="A115" s="10"/>
      <c r="B115" s="7" t="s">
        <v>56</v>
      </c>
      <c r="C115" s="8">
        <v>3458.2550000000001</v>
      </c>
      <c r="D115" s="8">
        <v>3431.6129999999998</v>
      </c>
      <c r="E115" s="8">
        <v>-26.641999999999999</v>
      </c>
      <c r="F115" s="8">
        <v>1332.1</v>
      </c>
      <c r="G115" s="4"/>
      <c r="H115"/>
      <c r="I115"/>
      <c r="J115"/>
      <c r="K115"/>
      <c r="L115"/>
      <c r="M115"/>
      <c r="N115"/>
      <c r="O115" s="4"/>
      <c r="P115" s="4"/>
      <c r="Q115"/>
      <c r="R115"/>
      <c r="S115" s="2"/>
      <c r="T115" s="2"/>
      <c r="U115" s="24"/>
    </row>
    <row r="116" spans="1:21" ht="15.75" thickBot="1">
      <c r="A116" s="10"/>
      <c r="B116" s="7" t="s">
        <v>38</v>
      </c>
      <c r="C116" s="8">
        <v>3484.0619999999999</v>
      </c>
      <c r="D116" s="8">
        <v>3457.6390000000001</v>
      </c>
      <c r="E116" s="8">
        <v>-26.422999999999998</v>
      </c>
      <c r="F116" s="8">
        <v>1321.15</v>
      </c>
      <c r="G116" s="4"/>
      <c r="H116"/>
      <c r="I116"/>
      <c r="J116"/>
      <c r="K116"/>
      <c r="L116"/>
      <c r="M116"/>
      <c r="N116"/>
      <c r="O116" s="4"/>
      <c r="P116" s="4"/>
      <c r="Q116"/>
      <c r="R116"/>
      <c r="S116" s="2"/>
      <c r="T116" s="2"/>
      <c r="U116" s="24"/>
    </row>
    <row r="117" spans="1:21" ht="15.75" thickBot="1">
      <c r="A117" s="10"/>
      <c r="B117" s="7" t="s">
        <v>29</v>
      </c>
      <c r="C117" s="8">
        <v>3505.6610000000001</v>
      </c>
      <c r="D117" s="8">
        <v>3478.5039999999999</v>
      </c>
      <c r="E117" s="8">
        <v>-27.157</v>
      </c>
      <c r="F117" s="8">
        <v>1357.85</v>
      </c>
      <c r="G117" s="4"/>
      <c r="H117"/>
      <c r="I117"/>
      <c r="J117"/>
      <c r="K117"/>
      <c r="L117"/>
      <c r="M117"/>
      <c r="N117"/>
      <c r="O117" s="4"/>
      <c r="P117" s="4"/>
      <c r="Q117"/>
      <c r="R117"/>
      <c r="S117" s="2"/>
      <c r="T117" s="2"/>
      <c r="U117" s="24"/>
    </row>
    <row r="118" spans="1:21" ht="15.75" thickBot="1">
      <c r="A118" s="10"/>
      <c r="B118" s="7" t="s">
        <v>57</v>
      </c>
      <c r="C118" s="8">
        <v>3562.92</v>
      </c>
      <c r="D118" s="8">
        <v>3536.4110000000001</v>
      </c>
      <c r="E118" s="8">
        <v>-26.509</v>
      </c>
      <c r="F118" s="8">
        <v>1325.45</v>
      </c>
      <c r="G118" s="4"/>
      <c r="H118"/>
      <c r="I118"/>
      <c r="J118"/>
      <c r="K118"/>
      <c r="L118"/>
      <c r="M118"/>
      <c r="N118"/>
      <c r="O118" s="4"/>
      <c r="P118" s="4"/>
      <c r="Q118"/>
      <c r="R118"/>
      <c r="S118" s="2"/>
      <c r="T118" s="2"/>
      <c r="U118" s="24"/>
    </row>
    <row r="119" spans="1:21" ht="15.75" thickBot="1">
      <c r="A119" s="10"/>
      <c r="B119" s="7" t="s">
        <v>59</v>
      </c>
      <c r="C119" s="8">
        <v>3687.9079999999999</v>
      </c>
      <c r="D119" s="8">
        <v>3660.8519999999999</v>
      </c>
      <c r="E119" s="8">
        <v>-27.056000000000001</v>
      </c>
      <c r="F119" s="8">
        <v>1352.8</v>
      </c>
      <c r="G119" s="4"/>
      <c r="H119"/>
      <c r="I119"/>
      <c r="J119"/>
      <c r="K119"/>
      <c r="L119"/>
      <c r="M119"/>
      <c r="N119"/>
      <c r="O119" s="4"/>
      <c r="P119" s="4"/>
      <c r="Q119"/>
      <c r="R119"/>
      <c r="S119" s="2"/>
      <c r="T119" s="2"/>
      <c r="U119" s="24"/>
    </row>
    <row r="120" spans="1:21" ht="15.75" thickBot="1">
      <c r="A120" s="10"/>
      <c r="B120" s="7" t="s">
        <v>63</v>
      </c>
      <c r="C120" s="8">
        <v>3945.3159999999998</v>
      </c>
      <c r="D120" s="8">
        <v>3917.2170000000001</v>
      </c>
      <c r="E120" s="8">
        <v>-28.099</v>
      </c>
      <c r="F120" s="8">
        <v>1404.95</v>
      </c>
      <c r="G120" s="4"/>
      <c r="H120"/>
      <c r="I120"/>
      <c r="J120"/>
      <c r="K120"/>
      <c r="L120"/>
      <c r="M120"/>
      <c r="N120"/>
      <c r="O120" s="4"/>
      <c r="P120" s="4"/>
      <c r="Q120"/>
      <c r="R120"/>
      <c r="S120" s="2"/>
      <c r="T120" s="2"/>
      <c r="U120" s="24"/>
    </row>
    <row r="121" spans="1:21" ht="15.75" thickBot="1">
      <c r="A121" s="10"/>
      <c r="B121" s="7" t="s">
        <v>3</v>
      </c>
      <c r="C121" s="8">
        <v>4355.1350000000002</v>
      </c>
      <c r="D121" s="8">
        <v>4327.5309999999999</v>
      </c>
      <c r="E121" s="8">
        <v>-27.603999999999999</v>
      </c>
      <c r="F121" s="8">
        <v>1380.2</v>
      </c>
      <c r="G121" s="4"/>
      <c r="H121"/>
      <c r="I121"/>
      <c r="J121"/>
      <c r="K121"/>
      <c r="L121"/>
      <c r="M121"/>
      <c r="N121"/>
      <c r="O121" s="4"/>
      <c r="P121" s="4"/>
      <c r="Q121"/>
      <c r="R121"/>
      <c r="S121" s="2"/>
      <c r="T121" s="2"/>
      <c r="U121" s="24"/>
    </row>
    <row r="122" spans="1:21" ht="15.75" thickBot="1">
      <c r="A122" s="10" t="s">
        <v>87</v>
      </c>
      <c r="B122" s="7" t="s">
        <v>25</v>
      </c>
      <c r="C122" s="8">
        <v>1925</v>
      </c>
      <c r="D122" s="8">
        <v>1930</v>
      </c>
      <c r="E122" s="8">
        <v>5</v>
      </c>
      <c r="F122" s="8">
        <v>150</v>
      </c>
      <c r="G122" s="4"/>
      <c r="H122"/>
      <c r="I122"/>
      <c r="J122"/>
      <c r="K122"/>
      <c r="L122"/>
      <c r="M122"/>
      <c r="N122"/>
      <c r="O122" s="4"/>
      <c r="P122" s="4"/>
      <c r="Q122"/>
      <c r="R122"/>
      <c r="S122" s="2"/>
      <c r="T122" s="2"/>
      <c r="U122" s="24"/>
    </row>
    <row r="123" spans="1:21" ht="15.75" thickBot="1">
      <c r="A123" s="11"/>
      <c r="B123" s="7" t="s">
        <v>52</v>
      </c>
      <c r="C123" s="8">
        <v>1945</v>
      </c>
      <c r="D123" s="8">
        <v>1960</v>
      </c>
      <c r="E123" s="9">
        <v>15</v>
      </c>
      <c r="F123" s="8">
        <v>450</v>
      </c>
      <c r="G123" s="4"/>
      <c r="H123"/>
      <c r="I123"/>
      <c r="J123"/>
      <c r="K123"/>
      <c r="L123"/>
      <c r="M123"/>
      <c r="N123"/>
      <c r="O123" s="4"/>
      <c r="P123" s="4"/>
      <c r="Q123"/>
      <c r="R123"/>
      <c r="S123" s="2"/>
      <c r="T123" s="2"/>
      <c r="U123" s="24"/>
    </row>
    <row r="124" spans="1:21" ht="15.75" thickBot="1">
      <c r="A124" s="6"/>
      <c r="B124" s="7" t="s">
        <v>37</v>
      </c>
      <c r="C124" s="8">
        <v>1940</v>
      </c>
      <c r="D124" s="8">
        <v>1950</v>
      </c>
      <c r="E124" s="9">
        <v>10</v>
      </c>
      <c r="F124" s="8">
        <v>300</v>
      </c>
      <c r="G124" s="4"/>
      <c r="H124"/>
      <c r="I124"/>
      <c r="J124"/>
      <c r="K124"/>
      <c r="L124"/>
      <c r="M124"/>
      <c r="N124"/>
      <c r="O124" s="4"/>
      <c r="P124" s="4"/>
      <c r="Q124"/>
      <c r="R124"/>
      <c r="S124" s="2"/>
      <c r="T124" s="2"/>
      <c r="U124" s="24"/>
    </row>
    <row r="125" spans="1:21" ht="15.75" thickBot="1">
      <c r="A125" s="10"/>
      <c r="B125" s="7" t="s">
        <v>27</v>
      </c>
      <c r="C125" s="8">
        <v>1590</v>
      </c>
      <c r="D125" s="8">
        <v>1590</v>
      </c>
      <c r="E125" s="9">
        <v>0</v>
      </c>
      <c r="F125" s="8">
        <v>0</v>
      </c>
      <c r="G125" s="4"/>
      <c r="H125"/>
      <c r="I125"/>
      <c r="J125"/>
      <c r="K125"/>
      <c r="L125"/>
      <c r="M125"/>
      <c r="N125"/>
      <c r="O125" s="4"/>
      <c r="P125" s="4"/>
      <c r="Q125"/>
      <c r="R125"/>
      <c r="S125" s="2"/>
      <c r="T125" s="2"/>
      <c r="U125" s="24"/>
    </row>
    <row r="126" spans="1:21" ht="15.75" thickBot="1">
      <c r="A126" s="10"/>
      <c r="B126" s="7" t="s">
        <v>54</v>
      </c>
      <c r="C126" s="8">
        <v>1600</v>
      </c>
      <c r="D126" s="8">
        <v>1600</v>
      </c>
      <c r="E126" s="9">
        <v>0</v>
      </c>
      <c r="F126" s="8">
        <v>0</v>
      </c>
      <c r="G126" s="4"/>
      <c r="H126"/>
      <c r="I126"/>
      <c r="J126"/>
      <c r="K126"/>
      <c r="L126"/>
      <c r="M126"/>
      <c r="N126"/>
      <c r="O126" s="4"/>
      <c r="P126" s="4"/>
      <c r="Q126"/>
      <c r="R126"/>
      <c r="S126" s="2"/>
      <c r="T126" s="2"/>
      <c r="U126" s="24"/>
    </row>
    <row r="127" spans="1:21" ht="15.75" thickBot="1">
      <c r="A127" s="10"/>
      <c r="B127" s="7" t="s">
        <v>55</v>
      </c>
      <c r="C127" s="8">
        <v>1650</v>
      </c>
      <c r="D127" s="8">
        <v>1650</v>
      </c>
      <c r="E127" s="9">
        <v>0</v>
      </c>
      <c r="F127" s="8">
        <v>0</v>
      </c>
      <c r="G127" s="4"/>
      <c r="H127"/>
      <c r="I127"/>
      <c r="J127"/>
      <c r="K127"/>
      <c r="L127"/>
      <c r="M127"/>
      <c r="N127"/>
      <c r="O127" s="4"/>
      <c r="P127" s="4"/>
      <c r="Q127"/>
      <c r="R127"/>
      <c r="S127" s="2"/>
      <c r="T127" s="2"/>
      <c r="U127" s="24"/>
    </row>
    <row r="128" spans="1:21" ht="15.75" thickBot="1">
      <c r="A128" s="10"/>
      <c r="B128" s="7" t="s">
        <v>56</v>
      </c>
      <c r="C128" s="8">
        <v>1650</v>
      </c>
      <c r="D128" s="8">
        <v>1650</v>
      </c>
      <c r="E128" s="9">
        <v>0</v>
      </c>
      <c r="F128" s="8">
        <v>0</v>
      </c>
      <c r="G128" s="4"/>
      <c r="H128"/>
      <c r="I128"/>
      <c r="J128"/>
      <c r="K128"/>
      <c r="L128"/>
      <c r="M128"/>
      <c r="N128"/>
      <c r="O128" s="4"/>
      <c r="P128" s="4"/>
      <c r="Q128"/>
      <c r="R128"/>
      <c r="S128" s="2"/>
      <c r="T128" s="2"/>
      <c r="U128" s="24"/>
    </row>
    <row r="129" spans="1:21" ht="15.75" thickBot="1">
      <c r="A129" s="10" t="s">
        <v>88</v>
      </c>
      <c r="B129" s="7" t="s">
        <v>52</v>
      </c>
      <c r="C129" s="8">
        <v>3468.7139999999999</v>
      </c>
      <c r="D129" s="8">
        <v>3423.605</v>
      </c>
      <c r="E129" s="9">
        <v>-45.109000000000002</v>
      </c>
      <c r="F129" s="8">
        <v>2255.4499999999998</v>
      </c>
      <c r="G129" s="4"/>
      <c r="H129"/>
      <c r="I129"/>
      <c r="J129"/>
      <c r="K129"/>
      <c r="L129"/>
      <c r="M129"/>
      <c r="N129"/>
      <c r="O129" s="4"/>
      <c r="P129" s="4"/>
      <c r="Q129"/>
      <c r="R129"/>
      <c r="S129" s="2"/>
      <c r="T129" s="2"/>
      <c r="U129" s="24"/>
    </row>
    <row r="130" spans="1:21" ht="15.75" thickBot="1">
      <c r="A130" s="10"/>
      <c r="B130" s="7" t="s">
        <v>37</v>
      </c>
      <c r="C130" s="8">
        <v>3497.2710000000002</v>
      </c>
      <c r="D130" s="8">
        <v>3452.0729999999999</v>
      </c>
      <c r="E130" s="9">
        <v>-45.198</v>
      </c>
      <c r="F130" s="8">
        <v>2259.9</v>
      </c>
      <c r="G130" s="4"/>
      <c r="H130"/>
      <c r="I130"/>
      <c r="J130"/>
      <c r="K130"/>
      <c r="L130"/>
      <c r="M130"/>
      <c r="N130"/>
      <c r="O130" s="4"/>
      <c r="P130" s="4"/>
      <c r="Q130"/>
      <c r="R130"/>
      <c r="S130" s="2"/>
      <c r="T130" s="2"/>
      <c r="U130" s="24"/>
    </row>
    <row r="131" spans="1:21" ht="15.75" thickBot="1">
      <c r="A131" s="11"/>
      <c r="B131" s="7" t="s">
        <v>53</v>
      </c>
      <c r="C131" s="8">
        <v>3533.8159999999998</v>
      </c>
      <c r="D131" s="8">
        <v>3488.6120000000001</v>
      </c>
      <c r="E131" s="9">
        <v>-45.204000000000001</v>
      </c>
      <c r="F131" s="8">
        <v>2260.1999999999998</v>
      </c>
      <c r="G131" s="4"/>
      <c r="H131"/>
      <c r="I131"/>
      <c r="J131"/>
      <c r="K131"/>
      <c r="L131"/>
      <c r="M131"/>
      <c r="N131"/>
      <c r="O131" s="4"/>
      <c r="P131" s="4"/>
      <c r="Q131"/>
      <c r="R131"/>
      <c r="S131" s="2"/>
      <c r="T131" s="2"/>
      <c r="U131" s="24"/>
    </row>
    <row r="132" spans="1:21" ht="15.75" thickBot="1">
      <c r="A132" s="6" t="s">
        <v>89</v>
      </c>
      <c r="B132" s="7" t="s">
        <v>37</v>
      </c>
      <c r="C132" s="8">
        <v>1.91</v>
      </c>
      <c r="D132" s="8">
        <v>1.8</v>
      </c>
      <c r="E132" s="9">
        <v>-0.11</v>
      </c>
      <c r="F132" s="8">
        <v>0.05</v>
      </c>
      <c r="G132" s="4"/>
      <c r="H132"/>
      <c r="I132"/>
      <c r="J132"/>
      <c r="K132"/>
      <c r="L132"/>
      <c r="M132"/>
      <c r="N132"/>
      <c r="O132" s="4"/>
      <c r="P132" s="4"/>
      <c r="Q132"/>
      <c r="R132"/>
      <c r="S132" s="2"/>
      <c r="T132" s="2"/>
      <c r="U132" s="24"/>
    </row>
    <row r="133" spans="1:21" ht="15.75" thickBot="1">
      <c r="A133" s="10"/>
      <c r="B133" s="7" t="s">
        <v>53</v>
      </c>
      <c r="C133" s="8">
        <v>1.94</v>
      </c>
      <c r="D133" s="8">
        <v>1.81</v>
      </c>
      <c r="E133" s="9">
        <v>-0.13</v>
      </c>
      <c r="F133" s="8">
        <v>0.06</v>
      </c>
      <c r="G133" s="4"/>
      <c r="H133"/>
      <c r="I133"/>
      <c r="J133"/>
      <c r="K133"/>
      <c r="L133"/>
      <c r="M133"/>
      <c r="N133"/>
      <c r="O133" s="4"/>
      <c r="P133" s="4"/>
      <c r="Q133"/>
      <c r="R133"/>
      <c r="S133" s="2"/>
      <c r="T133" s="2"/>
      <c r="U133" s="24"/>
    </row>
    <row r="134" spans="1:21" ht="15.75" thickBot="1">
      <c r="A134" s="10"/>
      <c r="B134" s="7" t="s">
        <v>27</v>
      </c>
      <c r="C134" s="8">
        <v>2</v>
      </c>
      <c r="D134" s="8">
        <v>1.87</v>
      </c>
      <c r="E134" s="9">
        <v>-0.13</v>
      </c>
      <c r="F134" s="8">
        <v>0.06</v>
      </c>
      <c r="G134" s="4"/>
      <c r="H134"/>
      <c r="I134"/>
      <c r="J134"/>
      <c r="K134"/>
      <c r="L134"/>
      <c r="M134"/>
      <c r="N134"/>
      <c r="O134" s="4"/>
      <c r="P134" s="4"/>
      <c r="Q134"/>
      <c r="R134"/>
      <c r="S134" s="2"/>
      <c r="T134" s="2"/>
      <c r="U134" s="24"/>
    </row>
    <row r="135" spans="1:21" ht="15.75" thickBot="1">
      <c r="A135" s="10"/>
      <c r="B135" s="7" t="s">
        <v>54</v>
      </c>
      <c r="C135" s="8">
        <v>2.06</v>
      </c>
      <c r="D135" s="8">
        <v>1.96</v>
      </c>
      <c r="E135" s="9">
        <v>-0.1</v>
      </c>
      <c r="F135" s="8">
        <v>0.05</v>
      </c>
      <c r="G135" s="4"/>
      <c r="H135"/>
      <c r="I135"/>
      <c r="J135"/>
      <c r="K135"/>
      <c r="L135"/>
      <c r="M135"/>
      <c r="N135"/>
      <c r="O135" s="4"/>
      <c r="P135" s="4"/>
      <c r="Q135"/>
      <c r="R135"/>
      <c r="S135" s="2"/>
      <c r="T135" s="2"/>
      <c r="U135" s="24"/>
    </row>
    <row r="136" spans="1:21" ht="15.75" thickBot="1">
      <c r="A136" s="10"/>
      <c r="B136" s="7" t="s">
        <v>55</v>
      </c>
      <c r="C136" s="8">
        <v>2.0499999999999998</v>
      </c>
      <c r="D136" s="8">
        <v>1.94</v>
      </c>
      <c r="E136" s="9">
        <v>-0.11</v>
      </c>
      <c r="F136" s="8">
        <v>0.05</v>
      </c>
      <c r="G136" s="4"/>
      <c r="H136"/>
      <c r="I136"/>
      <c r="J136"/>
      <c r="K136"/>
      <c r="L136"/>
      <c r="M136"/>
      <c r="N136"/>
      <c r="O136" s="4"/>
      <c r="P136" s="4"/>
      <c r="Q136"/>
      <c r="R136"/>
      <c r="S136" s="2"/>
      <c r="T136" s="2"/>
      <c r="U136" s="24"/>
    </row>
    <row r="137" spans="1:21" ht="15.75" thickBot="1">
      <c r="A137" s="10"/>
      <c r="B137" s="7" t="s">
        <v>56</v>
      </c>
      <c r="C137" s="8">
        <v>2.13</v>
      </c>
      <c r="D137" s="8">
        <v>2.0499999999999998</v>
      </c>
      <c r="E137" s="9">
        <v>-0.08</v>
      </c>
      <c r="F137" s="8">
        <v>0.04</v>
      </c>
      <c r="G137" s="4"/>
      <c r="H137"/>
      <c r="I137"/>
      <c r="J137"/>
      <c r="K137"/>
      <c r="L137"/>
      <c r="M137"/>
      <c r="N137"/>
      <c r="O137" s="4"/>
      <c r="P137" s="4"/>
      <c r="Q137"/>
      <c r="R137"/>
      <c r="S137" s="2"/>
      <c r="T137" s="2"/>
      <c r="U137" s="24"/>
    </row>
    <row r="138" spans="1:21" ht="15.75" thickBot="1">
      <c r="A138" s="11"/>
      <c r="B138" s="7" t="s">
        <v>38</v>
      </c>
      <c r="C138" s="8">
        <v>2.15</v>
      </c>
      <c r="D138" s="8">
        <v>2.04</v>
      </c>
      <c r="E138" s="9">
        <v>-0.11</v>
      </c>
      <c r="F138" s="8">
        <v>0.05</v>
      </c>
      <c r="G138" s="4"/>
      <c r="H138"/>
      <c r="I138"/>
      <c r="J138"/>
      <c r="K138"/>
      <c r="L138"/>
      <c r="M138"/>
      <c r="N138"/>
      <c r="O138" s="4"/>
      <c r="P138" s="4"/>
      <c r="Q138"/>
      <c r="R138"/>
      <c r="S138" s="2"/>
      <c r="T138" s="2"/>
      <c r="U138" s="24"/>
    </row>
    <row r="139" spans="1:21" ht="15.75" thickBot="1">
      <c r="A139" s="6"/>
      <c r="B139" s="7" t="s">
        <v>29</v>
      </c>
      <c r="C139" s="8">
        <v>2.1800000000000002</v>
      </c>
      <c r="D139" s="8">
        <v>2.08</v>
      </c>
      <c r="E139" s="9">
        <v>-0.1</v>
      </c>
      <c r="F139" s="8">
        <v>0.05</v>
      </c>
      <c r="G139" s="4"/>
      <c r="H139"/>
      <c r="I139"/>
      <c r="J139"/>
      <c r="K139"/>
      <c r="L139"/>
      <c r="M139"/>
      <c r="N139"/>
      <c r="O139" s="4"/>
      <c r="P139" s="4"/>
      <c r="Q139"/>
      <c r="R139"/>
      <c r="S139" s="2"/>
      <c r="T139" s="2"/>
      <c r="U139" s="24"/>
    </row>
    <row r="140" spans="1:21" ht="15.75" thickBot="1">
      <c r="A140" s="10"/>
      <c r="B140" s="7" t="s">
        <v>399</v>
      </c>
      <c r="C140" s="8">
        <v>2.2400000000000002</v>
      </c>
      <c r="D140" s="8">
        <v>2.14</v>
      </c>
      <c r="E140" s="9">
        <v>-0.1</v>
      </c>
      <c r="F140" s="8">
        <v>0.05</v>
      </c>
      <c r="G140" s="4"/>
      <c r="H140"/>
      <c r="I140"/>
      <c r="J140"/>
      <c r="K140"/>
      <c r="L140"/>
      <c r="M140"/>
      <c r="N140"/>
      <c r="O140" s="4"/>
      <c r="P140" s="4"/>
      <c r="Q140"/>
      <c r="R140"/>
      <c r="S140" s="2"/>
      <c r="T140" s="2"/>
      <c r="U140" s="24"/>
    </row>
    <row r="141" spans="1:21" ht="15.75" thickBot="1">
      <c r="A141" s="10"/>
      <c r="B141" s="7" t="s">
        <v>93</v>
      </c>
      <c r="C141" s="8">
        <v>2.2599999999999998</v>
      </c>
      <c r="D141" s="8">
        <v>2.17</v>
      </c>
      <c r="E141" s="9">
        <v>-0.09</v>
      </c>
      <c r="F141" s="8">
        <v>0.04</v>
      </c>
      <c r="G141" s="4"/>
      <c r="H141"/>
      <c r="I141"/>
      <c r="J141"/>
      <c r="K141"/>
      <c r="L141"/>
      <c r="M141"/>
      <c r="N141"/>
      <c r="O141" s="4"/>
      <c r="P141" s="4"/>
      <c r="Q141"/>
      <c r="R141"/>
      <c r="S141" s="2"/>
      <c r="T141" s="2"/>
      <c r="U141" s="24"/>
    </row>
    <row r="142" spans="1:21" ht="15.75" thickBot="1">
      <c r="A142" s="10"/>
      <c r="B142" s="7" t="s">
        <v>57</v>
      </c>
      <c r="C142" s="8">
        <v>2.4</v>
      </c>
      <c r="D142" s="8">
        <v>2.2999999999999998</v>
      </c>
      <c r="E142" s="9">
        <v>-0.1</v>
      </c>
      <c r="F142" s="8">
        <v>0.05</v>
      </c>
      <c r="G142" s="4"/>
      <c r="H142"/>
      <c r="I142"/>
      <c r="J142"/>
      <c r="K142"/>
      <c r="L142"/>
      <c r="M142"/>
      <c r="N142"/>
      <c r="O142" s="4"/>
      <c r="P142" s="4"/>
      <c r="Q142"/>
      <c r="R142"/>
      <c r="S142" s="2"/>
      <c r="T142" s="2"/>
      <c r="U142" s="24"/>
    </row>
    <row r="143" spans="1:21" ht="15.75" thickBot="1">
      <c r="A143" s="10"/>
      <c r="B143" s="7" t="s">
        <v>58</v>
      </c>
      <c r="C143" s="8">
        <v>2.44</v>
      </c>
      <c r="D143" s="8">
        <v>2.37</v>
      </c>
      <c r="E143" s="9">
        <v>-7.0000000000000007E-2</v>
      </c>
      <c r="F143" s="8">
        <v>0.03</v>
      </c>
      <c r="G143" s="4"/>
      <c r="H143"/>
      <c r="I143"/>
      <c r="J143"/>
      <c r="K143"/>
      <c r="L143"/>
      <c r="M143"/>
      <c r="N143"/>
      <c r="O143" s="4"/>
      <c r="P143" s="4"/>
      <c r="Q143"/>
      <c r="R143"/>
      <c r="S143" s="2"/>
      <c r="T143" s="2"/>
      <c r="U143" s="24"/>
    </row>
    <row r="144" spans="1:21" ht="15.75" thickBot="1">
      <c r="A144" s="10"/>
      <c r="B144" s="7" t="s">
        <v>61</v>
      </c>
      <c r="C144" s="8">
        <v>2.81</v>
      </c>
      <c r="D144" s="8">
        <v>2.74</v>
      </c>
      <c r="E144" s="9">
        <v>-7.0000000000000007E-2</v>
      </c>
      <c r="F144" s="8">
        <v>0.03</v>
      </c>
      <c r="G144" s="4"/>
      <c r="H144"/>
      <c r="I144"/>
      <c r="J144"/>
      <c r="K144"/>
      <c r="L144"/>
      <c r="M144"/>
      <c r="N144"/>
      <c r="O144" s="4"/>
      <c r="P144" s="4"/>
      <c r="Q144"/>
      <c r="R144"/>
      <c r="S144" s="2"/>
      <c r="T144" s="2"/>
      <c r="U144" s="24"/>
    </row>
    <row r="145" spans="1:21" ht="15.75" thickBot="1">
      <c r="A145" s="10"/>
      <c r="B145" s="7" t="s">
        <v>65</v>
      </c>
      <c r="C145" s="8">
        <v>3.25</v>
      </c>
      <c r="D145" s="8">
        <v>3.2</v>
      </c>
      <c r="E145" s="9">
        <v>-0.05</v>
      </c>
      <c r="F145" s="8">
        <v>0.02</v>
      </c>
      <c r="G145" s="4"/>
      <c r="H145"/>
      <c r="I145"/>
      <c r="J145"/>
      <c r="K145"/>
      <c r="L145"/>
      <c r="M145"/>
      <c r="N145"/>
      <c r="O145" s="4"/>
      <c r="P145" s="4"/>
      <c r="Q145"/>
      <c r="R145"/>
      <c r="S145" s="2"/>
      <c r="T145" s="2"/>
      <c r="U145" s="24"/>
    </row>
    <row r="146" spans="1:21" ht="15.75" thickBot="1">
      <c r="A146" s="10"/>
      <c r="B146" s="7" t="s">
        <v>3</v>
      </c>
      <c r="C146" s="8">
        <v>3.69</v>
      </c>
      <c r="D146" s="8">
        <v>3.65</v>
      </c>
      <c r="E146" s="9">
        <v>-0.04</v>
      </c>
      <c r="F146" s="8">
        <v>0.02</v>
      </c>
      <c r="G146" s="4"/>
      <c r="H146"/>
      <c r="I146"/>
      <c r="J146"/>
      <c r="K146"/>
      <c r="L146"/>
      <c r="M146"/>
      <c r="N146"/>
      <c r="O146" s="4"/>
      <c r="P146" s="4"/>
      <c r="Q146"/>
      <c r="R146"/>
      <c r="S146" s="2"/>
      <c r="T146" s="2"/>
      <c r="U146" s="24"/>
    </row>
    <row r="147" spans="1:21" ht="15.75" thickBot="1">
      <c r="A147" s="10"/>
      <c r="B147" s="7" t="s">
        <v>74</v>
      </c>
      <c r="C147" s="8">
        <v>4.55</v>
      </c>
      <c r="D147" s="8">
        <v>4.55</v>
      </c>
      <c r="E147" s="9">
        <v>0</v>
      </c>
      <c r="F147" s="8">
        <v>0</v>
      </c>
      <c r="G147" s="4"/>
      <c r="H147"/>
      <c r="I147"/>
      <c r="J147"/>
      <c r="K147"/>
      <c r="L147"/>
      <c r="M147"/>
      <c r="N147"/>
      <c r="O147" s="4"/>
      <c r="P147" s="4"/>
      <c r="Q147"/>
      <c r="R147"/>
      <c r="S147" s="2"/>
      <c r="T147" s="2"/>
      <c r="U147" s="24"/>
    </row>
    <row r="148" spans="1:21" ht="15.75" thickBot="1">
      <c r="A148" s="10"/>
      <c r="B148" s="7" t="s">
        <v>75</v>
      </c>
      <c r="C148" s="8">
        <v>5</v>
      </c>
      <c r="D148" s="8">
        <v>5</v>
      </c>
      <c r="E148" s="9">
        <v>0</v>
      </c>
      <c r="F148" s="8">
        <v>0</v>
      </c>
      <c r="G148" s="4"/>
      <c r="H148"/>
      <c r="I148"/>
      <c r="J148"/>
      <c r="K148"/>
      <c r="L148"/>
      <c r="M148"/>
      <c r="N148"/>
      <c r="O148" s="4"/>
      <c r="P148" s="4"/>
      <c r="Q148"/>
      <c r="R148"/>
      <c r="S148" s="2"/>
      <c r="T148" s="2"/>
      <c r="U148" s="24"/>
    </row>
    <row r="149" spans="1:21" ht="15.75" thickBot="1">
      <c r="A149" s="10"/>
      <c r="B149" s="7" t="s">
        <v>76</v>
      </c>
      <c r="C149" s="8">
        <v>5.45</v>
      </c>
      <c r="D149" s="8">
        <v>5.48</v>
      </c>
      <c r="E149" s="9">
        <v>0.03</v>
      </c>
      <c r="F149" s="8">
        <v>0.01</v>
      </c>
      <c r="G149" s="4"/>
      <c r="H149"/>
      <c r="I149"/>
      <c r="J149"/>
      <c r="K149"/>
      <c r="L149"/>
      <c r="M149"/>
      <c r="N149"/>
      <c r="O149" s="4"/>
      <c r="P149" s="4"/>
      <c r="Q149"/>
      <c r="R149"/>
      <c r="S149" s="2"/>
      <c r="T149" s="2"/>
      <c r="U149" s="24"/>
    </row>
    <row r="150" spans="1:21" ht="15.75" thickBot="1">
      <c r="A150" s="10" t="s">
        <v>90</v>
      </c>
      <c r="B150" s="7" t="s">
        <v>52</v>
      </c>
      <c r="C150" s="8">
        <v>4066.2750000000001</v>
      </c>
      <c r="D150" s="8">
        <v>4023.41</v>
      </c>
      <c r="E150" s="9">
        <v>-42.865000000000002</v>
      </c>
      <c r="F150" s="8">
        <v>1500.27</v>
      </c>
      <c r="G150" s="4"/>
      <c r="H150"/>
      <c r="I150"/>
      <c r="J150"/>
      <c r="K150"/>
      <c r="L150"/>
      <c r="M150"/>
      <c r="N150"/>
      <c r="O150" s="4"/>
      <c r="P150" s="4"/>
      <c r="Q150"/>
      <c r="R150"/>
      <c r="S150" s="2"/>
      <c r="T150" s="2"/>
      <c r="U150" s="24"/>
    </row>
    <row r="151" spans="1:21" ht="15.75" thickBot="1">
      <c r="A151" s="10"/>
      <c r="B151" s="7" t="s">
        <v>37</v>
      </c>
      <c r="C151" s="8">
        <v>4097.4750000000004</v>
      </c>
      <c r="D151" s="8">
        <v>4054.616</v>
      </c>
      <c r="E151" s="9">
        <v>-42.859000000000002</v>
      </c>
      <c r="F151" s="8">
        <v>1500.06</v>
      </c>
      <c r="G151" s="4"/>
      <c r="H151"/>
      <c r="I151"/>
      <c r="J151"/>
      <c r="K151"/>
      <c r="L151"/>
      <c r="M151"/>
      <c r="N151"/>
      <c r="O151" s="4"/>
      <c r="P151" s="4"/>
      <c r="Q151"/>
      <c r="R151"/>
      <c r="S151" s="2"/>
      <c r="T151" s="2"/>
      <c r="U151" s="24"/>
    </row>
    <row r="152" spans="1:21" ht="15.75" thickBot="1">
      <c r="A152" s="10" t="s">
        <v>91</v>
      </c>
      <c r="B152" s="7" t="s">
        <v>25</v>
      </c>
      <c r="C152" s="8">
        <v>4775.66</v>
      </c>
      <c r="D152" s="8">
        <v>4775.68</v>
      </c>
      <c r="E152" s="9">
        <v>0.02</v>
      </c>
      <c r="F152" s="8">
        <v>0.5</v>
      </c>
      <c r="G152" s="4"/>
      <c r="H152"/>
      <c r="I152"/>
      <c r="J152"/>
      <c r="K152"/>
      <c r="L152"/>
      <c r="M152"/>
      <c r="N152"/>
      <c r="O152" s="4"/>
      <c r="P152" s="4"/>
      <c r="Q152"/>
      <c r="R152"/>
      <c r="S152" s="2"/>
      <c r="T152" s="2"/>
      <c r="U152" s="24"/>
    </row>
    <row r="153" spans="1:21" ht="15.75" thickBot="1">
      <c r="A153" s="10" t="s">
        <v>92</v>
      </c>
      <c r="B153" s="7" t="s">
        <v>37</v>
      </c>
      <c r="C153" s="8">
        <v>159.85</v>
      </c>
      <c r="D153" s="8">
        <v>163.30000000000001</v>
      </c>
      <c r="E153" s="9">
        <v>3.45</v>
      </c>
      <c r="F153" s="8">
        <v>1120.8</v>
      </c>
      <c r="G153" s="4"/>
      <c r="H153"/>
      <c r="I153"/>
      <c r="J153"/>
      <c r="K153"/>
      <c r="L153"/>
      <c r="M153"/>
      <c r="N153"/>
      <c r="O153" s="4"/>
      <c r="P153" s="4"/>
      <c r="Q153"/>
      <c r="R153"/>
      <c r="S153" s="2"/>
      <c r="T153" s="2"/>
      <c r="U153" s="24"/>
    </row>
    <row r="154" spans="1:21" ht="15.75" thickBot="1">
      <c r="A154" s="10"/>
      <c r="B154" s="7" t="s">
        <v>38</v>
      </c>
      <c r="C154" s="8">
        <v>169.25</v>
      </c>
      <c r="D154" s="8">
        <v>171.7</v>
      </c>
      <c r="E154" s="9">
        <v>2.4500000000000002</v>
      </c>
      <c r="F154" s="8">
        <v>795.93</v>
      </c>
      <c r="G154" s="4"/>
      <c r="H154"/>
      <c r="I154"/>
      <c r="J154"/>
      <c r="K154"/>
      <c r="L154"/>
      <c r="M154"/>
      <c r="N154"/>
      <c r="O154" s="4"/>
      <c r="P154" s="4"/>
      <c r="Q154"/>
      <c r="R154"/>
      <c r="S154" s="2"/>
      <c r="T154" s="2"/>
      <c r="U154" s="24"/>
    </row>
    <row r="155" spans="1:21" ht="15.75" thickBot="1">
      <c r="A155" s="10"/>
      <c r="B155" s="7" t="s">
        <v>93</v>
      </c>
      <c r="C155" s="8">
        <v>174.05</v>
      </c>
      <c r="D155" s="8">
        <v>176.35</v>
      </c>
      <c r="E155" s="9">
        <v>2.2999999999999998</v>
      </c>
      <c r="F155" s="8">
        <v>747.2</v>
      </c>
      <c r="G155" s="4"/>
      <c r="H155"/>
      <c r="I155"/>
      <c r="J155"/>
      <c r="K155"/>
      <c r="L155"/>
      <c r="M155"/>
      <c r="N155"/>
      <c r="O155" s="4"/>
      <c r="P155" s="4"/>
      <c r="Q155"/>
      <c r="R155"/>
      <c r="S155" s="2"/>
      <c r="T155" s="2"/>
      <c r="U155" s="24"/>
    </row>
    <row r="156" spans="1:21" ht="15.75" thickBot="1">
      <c r="A156" s="10"/>
      <c r="B156" s="7" t="s">
        <v>94</v>
      </c>
      <c r="C156" s="8">
        <v>174.25</v>
      </c>
      <c r="D156" s="8">
        <v>176.6</v>
      </c>
      <c r="E156" s="9">
        <v>2.35</v>
      </c>
      <c r="F156" s="8">
        <v>763.44</v>
      </c>
      <c r="G156" s="4"/>
      <c r="H156"/>
      <c r="I156"/>
      <c r="J156"/>
      <c r="K156"/>
      <c r="L156"/>
      <c r="M156"/>
      <c r="N156"/>
      <c r="O156" s="4"/>
      <c r="P156" s="4"/>
      <c r="Q156"/>
      <c r="R156"/>
      <c r="S156" s="2"/>
      <c r="T156" s="2"/>
      <c r="U156" s="24"/>
    </row>
    <row r="157" spans="1:21" ht="15.75" thickBot="1">
      <c r="A157" s="10"/>
      <c r="B157" s="7" t="s">
        <v>397</v>
      </c>
      <c r="C157" s="8">
        <v>177.6</v>
      </c>
      <c r="D157" s="8">
        <v>179.85</v>
      </c>
      <c r="E157" s="9">
        <v>2.25</v>
      </c>
      <c r="F157" s="8">
        <v>730.95</v>
      </c>
      <c r="G157" s="4"/>
      <c r="H157"/>
      <c r="I157"/>
      <c r="J157"/>
      <c r="K157"/>
      <c r="L157"/>
      <c r="M157"/>
      <c r="N157"/>
      <c r="O157" s="4"/>
      <c r="P157" s="4"/>
      <c r="Q157"/>
      <c r="R157"/>
      <c r="S157" s="2"/>
      <c r="T157" s="2"/>
      <c r="U157" s="24"/>
    </row>
    <row r="158" spans="1:21" ht="15.75" thickBot="1">
      <c r="A158" s="10" t="s">
        <v>95</v>
      </c>
      <c r="B158" s="7" t="s">
        <v>27</v>
      </c>
      <c r="C158" s="8">
        <v>674.27200000000005</v>
      </c>
      <c r="D158" s="8">
        <v>674.10799999999995</v>
      </c>
      <c r="E158" s="9">
        <v>-0.16400000000000001</v>
      </c>
      <c r="F158" s="8">
        <v>32.799999999999997</v>
      </c>
      <c r="G158" s="4"/>
      <c r="H158"/>
      <c r="I158"/>
      <c r="J158"/>
      <c r="K158"/>
      <c r="L158"/>
      <c r="M158"/>
      <c r="N158"/>
      <c r="O158" s="4"/>
      <c r="P158" s="4"/>
      <c r="Q158"/>
      <c r="R158"/>
      <c r="S158" s="2"/>
      <c r="T158" s="2"/>
      <c r="U158" s="24"/>
    </row>
    <row r="159" spans="1:21" ht="15.75" thickBot="1">
      <c r="A159" s="10" t="s">
        <v>96</v>
      </c>
      <c r="B159" s="7" t="s">
        <v>52</v>
      </c>
      <c r="C159" s="8">
        <v>60366</v>
      </c>
      <c r="D159" s="8">
        <v>62731</v>
      </c>
      <c r="E159" s="14">
        <v>2365</v>
      </c>
      <c r="F159" s="8">
        <v>2365</v>
      </c>
      <c r="G159" s="4"/>
      <c r="H159"/>
      <c r="I159"/>
      <c r="J159"/>
      <c r="K159"/>
      <c r="L159"/>
      <c r="M159"/>
      <c r="N159"/>
      <c r="O159" s="4"/>
      <c r="P159" s="4"/>
      <c r="Q159"/>
      <c r="R159"/>
      <c r="S159" s="2"/>
      <c r="T159" s="2"/>
      <c r="U159" s="24"/>
    </row>
    <row r="160" spans="1:21" ht="15.75" thickBot="1">
      <c r="A160" s="10"/>
      <c r="B160" s="7" t="s">
        <v>53</v>
      </c>
      <c r="C160" s="8">
        <v>61351</v>
      </c>
      <c r="D160" s="8">
        <v>63755</v>
      </c>
      <c r="E160" s="14">
        <v>2404</v>
      </c>
      <c r="F160" s="8">
        <v>2404</v>
      </c>
      <c r="G160" s="4"/>
      <c r="H160"/>
      <c r="I160"/>
      <c r="J160"/>
      <c r="K160"/>
      <c r="L160"/>
      <c r="M160"/>
      <c r="N160"/>
      <c r="O160" s="4"/>
      <c r="P160" s="4"/>
      <c r="Q160"/>
      <c r="R160"/>
      <c r="S160" s="2"/>
      <c r="T160" s="2"/>
      <c r="U160" s="24"/>
    </row>
    <row r="161" spans="1:21" ht="15.75" thickBot="1">
      <c r="A161" s="10"/>
      <c r="B161" s="7" t="s">
        <v>54</v>
      </c>
      <c r="C161" s="8">
        <v>62396</v>
      </c>
      <c r="D161" s="8">
        <v>64840</v>
      </c>
      <c r="E161" s="14">
        <v>2444</v>
      </c>
      <c r="F161" s="8">
        <v>2444</v>
      </c>
      <c r="G161" s="4"/>
      <c r="H161"/>
      <c r="I161"/>
      <c r="J161"/>
      <c r="K161"/>
      <c r="L161"/>
      <c r="M161"/>
      <c r="N161"/>
      <c r="O161" s="4"/>
      <c r="P161" s="4"/>
      <c r="Q161"/>
      <c r="R161"/>
      <c r="S161" s="2"/>
      <c r="T161" s="2"/>
      <c r="U161" s="24"/>
    </row>
    <row r="162" spans="1:21" ht="15.75" thickBot="1">
      <c r="A162" s="10"/>
      <c r="B162" s="7" t="s">
        <v>56</v>
      </c>
      <c r="C162" s="8">
        <v>63418</v>
      </c>
      <c r="D162" s="8">
        <v>65920</v>
      </c>
      <c r="E162" s="14">
        <v>2502</v>
      </c>
      <c r="F162" s="8">
        <v>2502</v>
      </c>
      <c r="G162" s="4"/>
      <c r="H162"/>
      <c r="I162"/>
      <c r="J162"/>
      <c r="K162"/>
      <c r="L162"/>
      <c r="M162"/>
      <c r="N162"/>
      <c r="O162" s="4"/>
      <c r="P162" s="4"/>
      <c r="Q162"/>
      <c r="R162"/>
      <c r="S162" s="2"/>
      <c r="T162" s="2"/>
      <c r="U162" s="24"/>
    </row>
    <row r="163" spans="1:21" ht="15.75" thickBot="1">
      <c r="A163" s="10"/>
      <c r="B163" s="7" t="s">
        <v>93</v>
      </c>
      <c r="C163" s="8">
        <v>65320</v>
      </c>
      <c r="D163" s="8">
        <v>67886</v>
      </c>
      <c r="E163" s="14">
        <v>2566</v>
      </c>
      <c r="F163" s="8">
        <v>2566</v>
      </c>
      <c r="G163" s="4"/>
      <c r="H163"/>
      <c r="I163"/>
      <c r="J163"/>
      <c r="K163"/>
      <c r="L163"/>
      <c r="M163"/>
      <c r="N163"/>
      <c r="O163" s="4"/>
      <c r="P163" s="4"/>
      <c r="Q163"/>
      <c r="R163"/>
      <c r="S163" s="2"/>
      <c r="T163" s="2"/>
      <c r="U163" s="24"/>
    </row>
    <row r="164" spans="1:21" ht="15.75" thickBot="1">
      <c r="A164" s="11"/>
      <c r="B164" s="7" t="s">
        <v>407</v>
      </c>
      <c r="C164" s="8">
        <v>68200</v>
      </c>
      <c r="D164" s="8">
        <v>70878</v>
      </c>
      <c r="E164" s="14">
        <v>2678</v>
      </c>
      <c r="F164" s="8">
        <v>2678</v>
      </c>
      <c r="G164" s="4"/>
      <c r="H164"/>
      <c r="I164"/>
      <c r="J164"/>
      <c r="K164"/>
      <c r="L164"/>
      <c r="M164"/>
      <c r="N164"/>
      <c r="O164" s="4"/>
      <c r="P164" s="4"/>
      <c r="Q164"/>
      <c r="R164"/>
      <c r="S164" s="2"/>
      <c r="T164" s="2"/>
      <c r="U164" s="24"/>
    </row>
    <row r="165" spans="1:21" ht="15.75" thickBot="1">
      <c r="A165" s="6" t="s">
        <v>97</v>
      </c>
      <c r="B165" s="7" t="s">
        <v>37</v>
      </c>
      <c r="C165" s="8">
        <v>2236.25</v>
      </c>
      <c r="D165" s="8">
        <v>2243.25</v>
      </c>
      <c r="E165" s="9">
        <v>7</v>
      </c>
      <c r="F165" s="8">
        <v>1137.04</v>
      </c>
      <c r="G165" s="4"/>
      <c r="H165"/>
      <c r="I165"/>
      <c r="J165"/>
      <c r="K165"/>
      <c r="L165"/>
      <c r="M165"/>
      <c r="N165"/>
      <c r="O165" s="4"/>
      <c r="P165" s="4"/>
      <c r="Q165"/>
      <c r="R165"/>
      <c r="S165" s="2"/>
      <c r="T165" s="2"/>
      <c r="U165" s="24"/>
    </row>
    <row r="166" spans="1:21" ht="15.75" thickBot="1">
      <c r="A166" s="11"/>
      <c r="B166" s="7" t="s">
        <v>54</v>
      </c>
      <c r="C166" s="8">
        <v>2230.5</v>
      </c>
      <c r="D166" s="8">
        <v>2238</v>
      </c>
      <c r="E166" s="9">
        <v>7.5</v>
      </c>
      <c r="F166" s="8">
        <v>1218.26</v>
      </c>
      <c r="G166" s="4"/>
      <c r="H166"/>
      <c r="I166"/>
      <c r="J166"/>
      <c r="K166"/>
      <c r="L166"/>
      <c r="M166"/>
      <c r="N166"/>
      <c r="O166" s="4"/>
      <c r="P166" s="4"/>
      <c r="Q166"/>
      <c r="R166"/>
      <c r="S166" s="2"/>
      <c r="T166" s="2"/>
      <c r="U166" s="24"/>
    </row>
    <row r="167" spans="1:21" ht="15.75" thickBot="1">
      <c r="A167" s="15" t="s">
        <v>98</v>
      </c>
      <c r="B167" s="7" t="s">
        <v>52</v>
      </c>
      <c r="C167" s="8">
        <v>2820.41</v>
      </c>
      <c r="D167" s="8">
        <v>2795.14</v>
      </c>
      <c r="E167" s="14">
        <v>-25.27</v>
      </c>
      <c r="F167" s="8">
        <v>1263.5</v>
      </c>
      <c r="G167" s="4"/>
      <c r="H167"/>
      <c r="I167"/>
      <c r="J167"/>
      <c r="K167"/>
      <c r="L167"/>
      <c r="M167"/>
      <c r="N167"/>
      <c r="O167" s="4"/>
      <c r="P167" s="4"/>
      <c r="Q167"/>
      <c r="R167"/>
      <c r="S167" s="2"/>
      <c r="T167" s="2"/>
      <c r="U167" s="24"/>
    </row>
    <row r="168" spans="1:21" ht="15.75" thickBot="1">
      <c r="A168" s="6"/>
      <c r="B168" s="7" t="s">
        <v>37</v>
      </c>
      <c r="C168" s="8">
        <v>2842.96</v>
      </c>
      <c r="D168" s="8">
        <v>2817.72</v>
      </c>
      <c r="E168" s="14">
        <v>-25.24</v>
      </c>
      <c r="F168" s="8">
        <v>1262</v>
      </c>
      <c r="G168" s="4"/>
      <c r="H168"/>
      <c r="I168"/>
      <c r="J168"/>
      <c r="K168"/>
      <c r="L168"/>
      <c r="M168"/>
      <c r="N168"/>
      <c r="O168" s="4"/>
      <c r="P168" s="4"/>
      <c r="Q168"/>
      <c r="R168"/>
      <c r="S168" s="2"/>
      <c r="T168" s="2"/>
      <c r="U168" s="24"/>
    </row>
    <row r="169" spans="1:21" ht="15.75" thickBot="1">
      <c r="A169" s="10"/>
      <c r="B169" s="7" t="s">
        <v>53</v>
      </c>
      <c r="C169" s="8">
        <v>2872.02</v>
      </c>
      <c r="D169" s="8">
        <v>2846.83</v>
      </c>
      <c r="E169" s="14">
        <v>-25.19</v>
      </c>
      <c r="F169" s="8">
        <v>1259.5</v>
      </c>
      <c r="G169" s="4"/>
      <c r="H169"/>
      <c r="I169"/>
      <c r="J169"/>
      <c r="K169"/>
      <c r="L169"/>
      <c r="M169"/>
      <c r="N169"/>
      <c r="O169" s="4"/>
      <c r="P169" s="4"/>
      <c r="Q169"/>
      <c r="R169"/>
      <c r="S169" s="2"/>
      <c r="T169" s="2"/>
      <c r="U169" s="24"/>
    </row>
    <row r="170" spans="1:21" ht="15.75" thickBot="1">
      <c r="A170" s="10" t="s">
        <v>99</v>
      </c>
      <c r="B170" s="7" t="s">
        <v>52</v>
      </c>
      <c r="C170" s="14">
        <v>1588.5440000000001</v>
      </c>
      <c r="D170" s="14">
        <v>1560.566</v>
      </c>
      <c r="E170" s="14">
        <v>-27.978000000000002</v>
      </c>
      <c r="F170" s="8">
        <v>2098.35</v>
      </c>
      <c r="G170" s="4"/>
      <c r="H170"/>
      <c r="I170"/>
      <c r="J170"/>
      <c r="K170"/>
      <c r="L170"/>
      <c r="M170"/>
      <c r="N170"/>
      <c r="O170" s="4"/>
      <c r="P170" s="4"/>
      <c r="Q170"/>
      <c r="R170"/>
      <c r="S170" s="2"/>
      <c r="T170" s="2"/>
      <c r="U170" s="24"/>
    </row>
    <row r="171" spans="1:21" ht="15.75" thickBot="1">
      <c r="A171" s="11"/>
      <c r="B171" s="7" t="s">
        <v>37</v>
      </c>
      <c r="C171" s="14">
        <v>1593.471</v>
      </c>
      <c r="D171" s="14">
        <v>1565.5350000000001</v>
      </c>
      <c r="E171" s="14">
        <v>-27.936</v>
      </c>
      <c r="F171" s="8">
        <v>2095.1999999999998</v>
      </c>
      <c r="G171" s="4"/>
      <c r="H171"/>
      <c r="I171"/>
      <c r="J171"/>
      <c r="K171"/>
      <c r="L171"/>
      <c r="M171"/>
      <c r="N171"/>
      <c r="O171" s="4"/>
      <c r="P171" s="4"/>
      <c r="Q171"/>
      <c r="R171"/>
      <c r="S171" s="2"/>
      <c r="T171" s="2"/>
      <c r="U171" s="24"/>
    </row>
    <row r="172" spans="1:21" ht="15.75" thickBot="1">
      <c r="A172" s="15" t="s">
        <v>100</v>
      </c>
      <c r="B172" s="7" t="s">
        <v>52</v>
      </c>
      <c r="C172" s="14">
        <v>2293.9389999999999</v>
      </c>
      <c r="D172" s="14">
        <v>2273.7440000000001</v>
      </c>
      <c r="E172" s="14">
        <v>-20.195</v>
      </c>
      <c r="F172" s="8">
        <v>1514.62</v>
      </c>
      <c r="G172" s="4"/>
      <c r="H172"/>
      <c r="I172"/>
      <c r="J172"/>
      <c r="K172"/>
      <c r="L172"/>
      <c r="M172"/>
      <c r="N172"/>
      <c r="O172" s="4"/>
      <c r="P172" s="4"/>
      <c r="Q172"/>
      <c r="R172"/>
      <c r="S172" s="2"/>
      <c r="T172" s="2"/>
      <c r="U172" s="24"/>
    </row>
    <row r="173" spans="1:21" ht="15.75" thickBot="1">
      <c r="A173" s="6" t="s">
        <v>101</v>
      </c>
      <c r="B173" s="7" t="s">
        <v>52</v>
      </c>
      <c r="C173" s="14">
        <v>98966.86</v>
      </c>
      <c r="D173" s="14">
        <v>98966.35</v>
      </c>
      <c r="E173" s="14">
        <v>-0.51</v>
      </c>
      <c r="F173" s="8">
        <v>0.51</v>
      </c>
      <c r="G173" s="4"/>
      <c r="H173"/>
      <c r="I173"/>
      <c r="J173"/>
      <c r="K173"/>
      <c r="L173"/>
      <c r="M173"/>
      <c r="N173"/>
      <c r="O173" s="4"/>
      <c r="P173" s="4"/>
      <c r="Q173"/>
      <c r="R173"/>
      <c r="S173" s="2"/>
      <c r="T173" s="2"/>
      <c r="U173" s="24"/>
    </row>
    <row r="174" spans="1:21" ht="15.75" thickBot="1">
      <c r="A174" s="10"/>
      <c r="B174" s="7" t="s">
        <v>53</v>
      </c>
      <c r="C174" s="14">
        <v>97055.27</v>
      </c>
      <c r="D174" s="14">
        <v>97054.94</v>
      </c>
      <c r="E174" s="14">
        <v>-0.33</v>
      </c>
      <c r="F174" s="8">
        <v>0.33</v>
      </c>
      <c r="G174" s="4"/>
      <c r="H174"/>
      <c r="I174"/>
      <c r="J174"/>
      <c r="K174"/>
      <c r="L174"/>
      <c r="M174"/>
      <c r="N174"/>
      <c r="O174" s="4"/>
      <c r="P174" s="4"/>
      <c r="Q174"/>
      <c r="R174"/>
      <c r="S174" s="2"/>
      <c r="T174" s="2"/>
      <c r="U174" s="24"/>
    </row>
    <row r="175" spans="1:21" ht="15.75" thickBot="1">
      <c r="A175" s="10" t="s">
        <v>102</v>
      </c>
      <c r="B175" s="7">
        <v>0</v>
      </c>
      <c r="C175" s="14">
        <v>121.84399999999999</v>
      </c>
      <c r="D175" s="14">
        <v>120.456</v>
      </c>
      <c r="E175" s="14">
        <v>1.1000000000000001</v>
      </c>
      <c r="F175" s="8">
        <v>0</v>
      </c>
      <c r="G175" s="4"/>
      <c r="H175"/>
      <c r="I175"/>
      <c r="J175"/>
      <c r="K175"/>
      <c r="L175"/>
      <c r="M175"/>
      <c r="N175"/>
      <c r="O175" s="4"/>
      <c r="P175" s="4"/>
      <c r="Q175"/>
      <c r="R175"/>
      <c r="S175" s="2"/>
      <c r="T175" s="2"/>
      <c r="U175" s="24"/>
    </row>
    <row r="176" spans="1:21" ht="15.75" thickBot="1">
      <c r="A176" s="10" t="s">
        <v>103</v>
      </c>
      <c r="B176" s="7" t="s">
        <v>37</v>
      </c>
      <c r="C176" s="14">
        <v>22.326899999999998</v>
      </c>
      <c r="D176" s="14">
        <v>21.935600000000001</v>
      </c>
      <c r="E176" s="14">
        <v>-0.39129999999999998</v>
      </c>
      <c r="F176" s="8">
        <v>572.04</v>
      </c>
      <c r="G176" s="4"/>
      <c r="H176"/>
      <c r="I176"/>
      <c r="J176"/>
      <c r="K176"/>
      <c r="L176"/>
      <c r="M176"/>
      <c r="N176"/>
      <c r="O176" s="4"/>
      <c r="P176" s="4"/>
      <c r="Q176"/>
      <c r="R176"/>
      <c r="S176" s="2"/>
      <c r="T176" s="2"/>
      <c r="U176" s="24"/>
    </row>
    <row r="177" spans="1:21" ht="15.75" thickBot="1">
      <c r="A177" s="10"/>
      <c r="B177" s="7" t="s">
        <v>27</v>
      </c>
      <c r="C177" s="14">
        <v>22.514299999999999</v>
      </c>
      <c r="D177" s="14">
        <v>22.123000000000001</v>
      </c>
      <c r="E177" s="14">
        <v>-0.39129999999999998</v>
      </c>
      <c r="F177" s="8">
        <v>572.04</v>
      </c>
      <c r="G177" s="4"/>
      <c r="H177"/>
      <c r="I177"/>
      <c r="J177"/>
      <c r="K177"/>
      <c r="L177"/>
      <c r="M177"/>
      <c r="N177"/>
      <c r="O177" s="4"/>
      <c r="P177" s="4"/>
      <c r="Q177" s="4"/>
      <c r="R177" s="4"/>
      <c r="S177" s="4"/>
      <c r="T177" s="4"/>
      <c r="U177" s="4"/>
    </row>
    <row r="178" spans="1:21" ht="15.75" thickBot="1">
      <c r="A178" s="10"/>
      <c r="B178" s="7" t="s">
        <v>55</v>
      </c>
      <c r="C178" s="14">
        <v>22.657599999999999</v>
      </c>
      <c r="D178" s="14">
        <v>22.271799999999999</v>
      </c>
      <c r="E178" s="14">
        <v>-0.38579999999999998</v>
      </c>
      <c r="F178" s="8">
        <v>564</v>
      </c>
      <c r="G178" s="4"/>
      <c r="H178"/>
      <c r="I178"/>
      <c r="J178"/>
      <c r="K178"/>
      <c r="L178"/>
      <c r="M178"/>
      <c r="N178"/>
      <c r="O178" s="4"/>
      <c r="P178" s="4"/>
      <c r="Q178" s="4"/>
      <c r="R178" s="4"/>
      <c r="S178" s="4"/>
      <c r="T178" s="4"/>
      <c r="U178" s="4"/>
    </row>
    <row r="179" spans="1:21" ht="15.75" thickBot="1">
      <c r="A179" s="11" t="s">
        <v>104</v>
      </c>
      <c r="B179" s="7" t="s">
        <v>37</v>
      </c>
      <c r="C179" s="14">
        <v>123.9375</v>
      </c>
      <c r="D179" s="14">
        <v>124.1093</v>
      </c>
      <c r="E179" s="14">
        <v>0.17180000000000001</v>
      </c>
      <c r="F179" s="8">
        <v>560.61</v>
      </c>
      <c r="G179" s="4"/>
      <c r="H179"/>
      <c r="I179"/>
      <c r="J179"/>
      <c r="K179"/>
      <c r="L179"/>
      <c r="M179"/>
      <c r="N179"/>
      <c r="O179" s="4"/>
      <c r="P179" s="4"/>
      <c r="Q179" s="4"/>
      <c r="R179" s="4"/>
      <c r="S179" s="4"/>
      <c r="T179" s="4"/>
      <c r="U179" s="4"/>
    </row>
    <row r="180" spans="1:21" ht="15.75" thickBot="1">
      <c r="A180" s="6" t="s">
        <v>105</v>
      </c>
      <c r="B180" s="7" t="s">
        <v>52</v>
      </c>
      <c r="C180" s="8">
        <v>927.61599999999999</v>
      </c>
      <c r="D180" s="8">
        <v>909.57</v>
      </c>
      <c r="E180" s="14">
        <v>-18.045999999999999</v>
      </c>
      <c r="F180" s="8">
        <v>1353.45</v>
      </c>
      <c r="G180" s="4"/>
      <c r="H180"/>
      <c r="I180"/>
      <c r="J180"/>
      <c r="K180"/>
      <c r="L180"/>
      <c r="M180"/>
      <c r="N180"/>
      <c r="O180" s="4"/>
      <c r="P180" s="4"/>
      <c r="Q180" s="4"/>
      <c r="R180" s="4"/>
      <c r="S180" s="4"/>
      <c r="T180" s="4"/>
      <c r="U180" s="4"/>
    </row>
    <row r="181" spans="1:21" ht="15.75" thickBot="1">
      <c r="A181" s="11"/>
      <c r="B181" s="7" t="s">
        <v>37</v>
      </c>
      <c r="C181" s="8">
        <v>929.2</v>
      </c>
      <c r="D181" s="8">
        <v>911.02800000000002</v>
      </c>
      <c r="E181" s="14">
        <v>-18.172000000000001</v>
      </c>
      <c r="F181" s="8">
        <v>1362.9</v>
      </c>
      <c r="G181" s="4"/>
      <c r="H181"/>
      <c r="I181"/>
      <c r="J181"/>
      <c r="K181"/>
      <c r="L181"/>
      <c r="M181"/>
      <c r="N181"/>
      <c r="O181" s="4"/>
      <c r="P181" s="4"/>
      <c r="Q181" s="4"/>
      <c r="R181" s="4"/>
      <c r="S181" s="4"/>
      <c r="T181" s="4"/>
      <c r="U181" s="4"/>
    </row>
    <row r="182" spans="1:21" ht="15.75" thickBot="1">
      <c r="A182" s="6" t="s">
        <v>106</v>
      </c>
      <c r="B182" s="7" t="s">
        <v>52</v>
      </c>
      <c r="C182" s="8">
        <v>3308.2669999999998</v>
      </c>
      <c r="D182" s="8">
        <v>3280.3739999999998</v>
      </c>
      <c r="E182" s="14">
        <v>-27.893000000000001</v>
      </c>
      <c r="F182" s="8">
        <v>278.93</v>
      </c>
      <c r="G182" s="4"/>
      <c r="H182"/>
      <c r="I182"/>
      <c r="J182"/>
      <c r="K182"/>
      <c r="L182"/>
      <c r="M182"/>
      <c r="N182"/>
      <c r="O182" s="4"/>
      <c r="P182" s="4"/>
      <c r="Q182" s="4"/>
      <c r="R182" s="4"/>
      <c r="S182" s="4"/>
      <c r="T182" s="4"/>
      <c r="U182" s="4"/>
    </row>
    <row r="183" spans="1:21" ht="15.75" thickBot="1">
      <c r="A183" s="11"/>
      <c r="B183" s="7" t="s">
        <v>37</v>
      </c>
      <c r="C183" s="8">
        <v>3332.3629999999998</v>
      </c>
      <c r="D183" s="8">
        <v>3304.5630000000001</v>
      </c>
      <c r="E183" s="14">
        <v>-27.8</v>
      </c>
      <c r="F183" s="8">
        <v>278</v>
      </c>
      <c r="G183" s="4"/>
      <c r="H183"/>
      <c r="I183"/>
      <c r="J183"/>
      <c r="K183"/>
      <c r="L183"/>
      <c r="M183"/>
      <c r="N183"/>
      <c r="O183" s="4"/>
      <c r="P183" s="4"/>
      <c r="Q183" s="4"/>
      <c r="R183" s="4"/>
      <c r="S183" s="4"/>
      <c r="T183" s="4"/>
      <c r="U183" s="4"/>
    </row>
    <row r="184" spans="1:21" ht="15.75" thickBot="1">
      <c r="A184" s="6"/>
      <c r="B184" s="7" t="s">
        <v>53</v>
      </c>
      <c r="C184" s="14">
        <v>3362.2669999999998</v>
      </c>
      <c r="D184" s="14">
        <v>3334.643</v>
      </c>
      <c r="E184" s="14">
        <v>-27.623999999999999</v>
      </c>
      <c r="F184" s="8">
        <v>276.24</v>
      </c>
      <c r="G184" s="4"/>
      <c r="H184"/>
      <c r="I184"/>
      <c r="J184"/>
      <c r="K184"/>
      <c r="L184"/>
      <c r="M184"/>
      <c r="N184"/>
      <c r="O184" s="4"/>
      <c r="P184" s="4"/>
      <c r="Q184" s="4"/>
      <c r="R184" s="4"/>
      <c r="S184" s="4"/>
      <c r="T184" s="4"/>
      <c r="U184" s="4"/>
    </row>
    <row r="185" spans="1:21" ht="15.75" thickBot="1">
      <c r="A185" s="10"/>
      <c r="B185" s="7" t="s">
        <v>27</v>
      </c>
      <c r="C185" s="14">
        <v>3384.125</v>
      </c>
      <c r="D185" s="14">
        <v>3356.7469999999998</v>
      </c>
      <c r="E185" s="14">
        <v>-27.378</v>
      </c>
      <c r="F185" s="8">
        <v>273.77999999999997</v>
      </c>
      <c r="G185" s="4"/>
      <c r="H185"/>
      <c r="I185"/>
      <c r="J185"/>
      <c r="K185"/>
      <c r="L185"/>
      <c r="M185"/>
      <c r="N185"/>
      <c r="O185" s="4"/>
      <c r="P185" s="4"/>
      <c r="Q185" s="4"/>
      <c r="R185" s="4"/>
      <c r="S185" s="4"/>
      <c r="T185" s="4"/>
      <c r="U185" s="4"/>
    </row>
    <row r="186" spans="1:21" ht="15.75" thickBot="1">
      <c r="A186" s="10"/>
      <c r="B186" s="7" t="s">
        <v>55</v>
      </c>
      <c r="C186" s="14">
        <v>3435.5940000000001</v>
      </c>
      <c r="D186" s="14">
        <v>3408.299</v>
      </c>
      <c r="E186" s="14">
        <v>-27.295000000000002</v>
      </c>
      <c r="F186" s="8">
        <v>272.95</v>
      </c>
      <c r="G186" s="4"/>
      <c r="H186"/>
      <c r="I186"/>
      <c r="J186"/>
      <c r="K186"/>
      <c r="L186"/>
      <c r="M186"/>
      <c r="N186"/>
      <c r="O186" s="4"/>
      <c r="P186" s="4"/>
      <c r="Q186" s="4"/>
      <c r="R186" s="4"/>
      <c r="S186" s="4"/>
      <c r="T186" s="4"/>
      <c r="U186" s="4"/>
    </row>
    <row r="187" spans="1:21" ht="15.75" thickBot="1">
      <c r="A187" s="11" t="s">
        <v>107</v>
      </c>
      <c r="B187" s="7" t="s">
        <v>52</v>
      </c>
      <c r="C187" s="14">
        <v>60366</v>
      </c>
      <c r="D187" s="14">
        <v>62731</v>
      </c>
      <c r="E187" s="14">
        <v>2365</v>
      </c>
      <c r="F187" s="8">
        <v>473</v>
      </c>
      <c r="G187" s="4"/>
      <c r="H187"/>
      <c r="I187"/>
      <c r="J187"/>
      <c r="K187"/>
      <c r="L187"/>
      <c r="M187"/>
      <c r="N187"/>
      <c r="O187" s="4"/>
      <c r="P187" s="4"/>
      <c r="Q187" s="4"/>
      <c r="R187" s="4"/>
      <c r="S187" s="4"/>
      <c r="T187" s="4"/>
      <c r="U187" s="4"/>
    </row>
    <row r="188" spans="1:21" ht="15.75" thickBot="1">
      <c r="A188" s="6" t="s">
        <v>108</v>
      </c>
      <c r="B188" s="7" t="s">
        <v>52</v>
      </c>
      <c r="C188" s="8">
        <v>53.77</v>
      </c>
      <c r="D188" s="8">
        <v>52.33</v>
      </c>
      <c r="E188" s="14">
        <v>-1.44</v>
      </c>
      <c r="F188" s="8">
        <v>467.81</v>
      </c>
      <c r="G188" s="4"/>
      <c r="H188"/>
      <c r="I188"/>
      <c r="J188"/>
      <c r="K188"/>
      <c r="L188"/>
      <c r="M188"/>
      <c r="N188"/>
    </row>
    <row r="189" spans="1:21" ht="15.75" thickBot="1">
      <c r="A189" s="10"/>
      <c r="B189" s="7" t="s">
        <v>37</v>
      </c>
      <c r="C189" s="8">
        <v>54.72</v>
      </c>
      <c r="D189" s="8">
        <v>53.29</v>
      </c>
      <c r="E189" s="14">
        <v>-1.43</v>
      </c>
      <c r="F189" s="8">
        <v>464.56</v>
      </c>
      <c r="G189" s="4"/>
      <c r="H189"/>
      <c r="I189"/>
      <c r="J189"/>
      <c r="K189"/>
      <c r="L189"/>
      <c r="M189"/>
      <c r="N189"/>
    </row>
    <row r="190" spans="1:21" ht="15.75" thickBot="1">
      <c r="A190" s="11" t="s">
        <v>109</v>
      </c>
      <c r="B190" s="7" t="s">
        <v>52</v>
      </c>
      <c r="C190" s="8">
        <v>2401.248</v>
      </c>
      <c r="D190" s="8">
        <v>2366.34</v>
      </c>
      <c r="E190" s="14">
        <v>-34.908000000000001</v>
      </c>
      <c r="F190" s="8">
        <v>1221.78</v>
      </c>
      <c r="G190" s="4"/>
      <c r="H190"/>
      <c r="I190"/>
      <c r="J190"/>
      <c r="K190"/>
      <c r="L190"/>
      <c r="M190"/>
      <c r="N190"/>
    </row>
    <row r="191" spans="1:21" ht="15.75" thickBot="1">
      <c r="A191" s="15"/>
      <c r="B191" s="7" t="s">
        <v>37</v>
      </c>
      <c r="C191" s="8">
        <v>2407.239</v>
      </c>
      <c r="D191" s="8">
        <v>2372.4569999999999</v>
      </c>
      <c r="E191" s="14">
        <v>-34.781999999999996</v>
      </c>
      <c r="F191" s="8">
        <v>1217.3699999999999</v>
      </c>
      <c r="G191" s="4"/>
      <c r="H191"/>
      <c r="I191"/>
      <c r="J191"/>
      <c r="K191"/>
      <c r="L191"/>
      <c r="M191"/>
      <c r="N191"/>
      <c r="R191" s="17"/>
    </row>
    <row r="192" spans="1:21" ht="41.25" thickBot="1">
      <c r="A192" s="6" t="s">
        <v>110</v>
      </c>
      <c r="B192" s="7"/>
      <c r="C192" s="8"/>
      <c r="D192" s="12"/>
      <c r="E192" s="14"/>
      <c r="F192" s="8"/>
      <c r="G192" s="4"/>
      <c r="H192"/>
      <c r="I192"/>
      <c r="J192"/>
      <c r="K192"/>
      <c r="L192"/>
      <c r="M192"/>
      <c r="N192"/>
    </row>
    <row r="193" spans="1:14" ht="15.75" thickBot="1">
      <c r="A193" s="6"/>
      <c r="B193" s="7"/>
      <c r="C193" s="8"/>
      <c r="D193" s="12"/>
      <c r="E193" s="14"/>
      <c r="F193" s="8"/>
      <c r="G193" s="4"/>
      <c r="H193"/>
      <c r="I193"/>
      <c r="J193"/>
      <c r="K193"/>
      <c r="L193"/>
      <c r="M193"/>
      <c r="N193"/>
    </row>
    <row r="194" spans="1:14" ht="41.25" thickBot="1">
      <c r="A194" s="6" t="s">
        <v>111</v>
      </c>
      <c r="B194" s="7"/>
      <c r="C194" s="8"/>
      <c r="D194" s="12"/>
      <c r="E194" s="14"/>
      <c r="F194" s="8"/>
      <c r="G194" s="4"/>
      <c r="H194"/>
      <c r="I194"/>
      <c r="J194"/>
      <c r="K194"/>
      <c r="L194"/>
      <c r="M194"/>
      <c r="N194"/>
    </row>
    <row r="195" spans="1:14" ht="41.25" thickBot="1">
      <c r="A195" s="6" t="s">
        <v>111</v>
      </c>
      <c r="B195" s="7"/>
      <c r="C195" s="8"/>
      <c r="D195" s="12"/>
      <c r="E195" s="14"/>
      <c r="F195" s="8"/>
      <c r="G195" s="4"/>
      <c r="H195"/>
      <c r="I195"/>
      <c r="J195"/>
      <c r="K195"/>
      <c r="L195"/>
      <c r="M195"/>
      <c r="N195"/>
    </row>
    <row r="196" spans="1:14" ht="41.25" thickBot="1">
      <c r="A196" s="6" t="s">
        <v>112</v>
      </c>
      <c r="B196" s="7"/>
      <c r="C196" s="8"/>
      <c r="D196" s="12"/>
      <c r="E196" s="14"/>
      <c r="F196" s="8"/>
      <c r="G196" s="4"/>
      <c r="H196"/>
      <c r="I196"/>
      <c r="J196"/>
      <c r="K196"/>
      <c r="L196"/>
      <c r="M196"/>
      <c r="N196"/>
    </row>
    <row r="197" spans="1:14" ht="41.25" thickBot="1">
      <c r="A197" s="6" t="s">
        <v>113</v>
      </c>
      <c r="B197" s="7"/>
      <c r="C197" s="8"/>
      <c r="D197" s="12"/>
      <c r="E197" s="14"/>
      <c r="F197" s="8"/>
      <c r="G197" s="4"/>
      <c r="H197"/>
      <c r="I197"/>
      <c r="J197"/>
      <c r="K197"/>
      <c r="L197"/>
      <c r="M197"/>
      <c r="N197"/>
    </row>
    <row r="198" spans="1:14" ht="41.25" thickBot="1">
      <c r="A198" s="6" t="s">
        <v>114</v>
      </c>
      <c r="B198" s="7"/>
      <c r="C198" s="8"/>
      <c r="D198" s="8"/>
      <c r="E198" s="21"/>
      <c r="F198" s="8"/>
      <c r="G198" s="4"/>
      <c r="H198"/>
      <c r="I198"/>
      <c r="J198"/>
      <c r="K198"/>
      <c r="L198"/>
      <c r="M198"/>
      <c r="N198"/>
    </row>
    <row r="199" spans="1:14" ht="41.25" thickBot="1">
      <c r="A199" s="6" t="s">
        <v>110</v>
      </c>
      <c r="B199" s="7"/>
      <c r="C199" s="8"/>
      <c r="D199" s="8"/>
      <c r="E199" s="21"/>
      <c r="F199" s="8"/>
      <c r="G199" s="4"/>
      <c r="H199"/>
      <c r="I199"/>
      <c r="J199"/>
      <c r="K199"/>
      <c r="L199"/>
      <c r="M199"/>
      <c r="N199"/>
    </row>
    <row r="200" spans="1:14" ht="15.75" thickBot="1">
      <c r="A200" s="6"/>
      <c r="B200" s="7"/>
      <c r="C200" s="8"/>
      <c r="D200" s="12"/>
      <c r="E200" s="14"/>
      <c r="F200" s="8"/>
      <c r="G200" s="4"/>
      <c r="H200"/>
      <c r="I200"/>
      <c r="J200"/>
      <c r="K200"/>
      <c r="L200"/>
      <c r="M200"/>
      <c r="N200"/>
    </row>
    <row r="201" spans="1:14" ht="41.25" thickBot="1">
      <c r="A201" s="6" t="s">
        <v>111</v>
      </c>
      <c r="B201" s="7"/>
      <c r="C201" s="8"/>
      <c r="D201" s="12"/>
      <c r="E201" s="14"/>
      <c r="F201" s="8"/>
      <c r="G201" s="4"/>
      <c r="H201"/>
      <c r="I201"/>
      <c r="J201"/>
      <c r="K201"/>
      <c r="L201"/>
      <c r="M201"/>
      <c r="N201"/>
    </row>
    <row r="202" spans="1:14" ht="41.25" thickBot="1">
      <c r="A202" s="6" t="s">
        <v>114</v>
      </c>
      <c r="B202" s="7"/>
      <c r="C202" s="8"/>
      <c r="D202" s="12"/>
      <c r="E202" s="14"/>
      <c r="F202" s="8"/>
      <c r="G202" s="4"/>
      <c r="H202"/>
      <c r="I202"/>
      <c r="J202"/>
      <c r="K202"/>
      <c r="L202"/>
      <c r="M202"/>
      <c r="N202"/>
    </row>
    <row r="203" spans="1:14" ht="41.25" thickBot="1">
      <c r="A203" s="6" t="s">
        <v>110</v>
      </c>
      <c r="B203" s="7"/>
      <c r="C203" s="8"/>
      <c r="D203" s="12"/>
      <c r="E203" s="14"/>
      <c r="F203" s="8"/>
      <c r="G203" s="4"/>
      <c r="H203"/>
      <c r="I203"/>
      <c r="J203"/>
      <c r="K203"/>
      <c r="L203"/>
      <c r="M203"/>
      <c r="N203"/>
    </row>
    <row r="204" spans="1:14" ht="15.75" thickBot="1">
      <c r="A204" s="6"/>
      <c r="B204" s="7"/>
      <c r="C204" s="8"/>
      <c r="D204" s="12"/>
      <c r="E204" s="14"/>
      <c r="F204" s="8"/>
      <c r="G204" s="4"/>
      <c r="H204"/>
      <c r="I204"/>
      <c r="J204"/>
      <c r="K204"/>
      <c r="L204"/>
      <c r="M204"/>
      <c r="N204"/>
    </row>
    <row r="205" spans="1:14" ht="41.25" thickBot="1">
      <c r="A205" s="6" t="s">
        <v>111</v>
      </c>
      <c r="B205" s="7"/>
      <c r="C205" s="8"/>
      <c r="D205" s="12"/>
      <c r="E205" s="14"/>
      <c r="F205" s="8"/>
      <c r="G205" s="4"/>
      <c r="H205"/>
      <c r="I205"/>
      <c r="J205"/>
      <c r="K205"/>
      <c r="L205"/>
      <c r="M205"/>
      <c r="N205"/>
    </row>
    <row r="206" spans="1:14" ht="15.75" thickBot="1">
      <c r="A206" s="6"/>
      <c r="B206" s="7"/>
      <c r="C206" s="8"/>
      <c r="D206" s="8"/>
      <c r="E206" s="21"/>
      <c r="F206" s="8"/>
      <c r="G206" s="4"/>
      <c r="H206"/>
      <c r="I206"/>
      <c r="J206"/>
      <c r="K206"/>
      <c r="L206"/>
      <c r="M206"/>
      <c r="N206"/>
    </row>
    <row r="207" spans="1:14" ht="41.25" thickBot="1">
      <c r="A207" s="6" t="s">
        <v>111</v>
      </c>
      <c r="B207" s="7"/>
      <c r="C207" s="8"/>
      <c r="D207" s="8"/>
      <c r="E207" s="21"/>
      <c r="F207" s="8"/>
      <c r="G207" s="4"/>
      <c r="H207"/>
      <c r="I207"/>
      <c r="J207"/>
      <c r="K207"/>
      <c r="L207"/>
      <c r="M207"/>
      <c r="N207"/>
    </row>
    <row r="208" spans="1:14" ht="41.25" thickBot="1">
      <c r="A208" s="6" t="s">
        <v>110</v>
      </c>
      <c r="B208" s="7"/>
      <c r="C208" s="8"/>
      <c r="D208" s="8"/>
      <c r="E208" s="21"/>
      <c r="F208" s="8"/>
      <c r="G208" s="4"/>
      <c r="H208"/>
      <c r="I208"/>
      <c r="J208"/>
      <c r="K208"/>
      <c r="L208"/>
      <c r="M208"/>
      <c r="N208"/>
    </row>
    <row r="209" spans="1:14" ht="15">
      <c r="C209" s="17"/>
      <c r="D209" s="17"/>
      <c r="E209" s="22"/>
      <c r="F209" s="17"/>
      <c r="G209" s="4"/>
      <c r="H209"/>
      <c r="I209"/>
      <c r="J209"/>
      <c r="K209"/>
      <c r="L209"/>
      <c r="M209"/>
      <c r="N209"/>
    </row>
    <row r="210" spans="1:14" ht="15">
      <c r="A210" s="5" t="s">
        <v>111</v>
      </c>
      <c r="C210" s="17"/>
      <c r="D210" s="17"/>
      <c r="E210" s="22"/>
      <c r="F210" s="17"/>
      <c r="G210" s="4"/>
      <c r="H210"/>
      <c r="I210"/>
      <c r="J210"/>
      <c r="K210"/>
      <c r="L210"/>
      <c r="M210"/>
      <c r="N210"/>
    </row>
    <row r="211" spans="1:14" ht="15">
      <c r="A211" s="5" t="s">
        <v>111</v>
      </c>
      <c r="C211" s="17"/>
      <c r="D211" s="17"/>
      <c r="E211" s="22"/>
      <c r="F211" s="17"/>
      <c r="G211" s="4"/>
      <c r="H211"/>
      <c r="I211"/>
      <c r="J211"/>
      <c r="K211"/>
      <c r="L211"/>
      <c r="M211"/>
      <c r="N211"/>
    </row>
    <row r="212" spans="1:14" ht="15">
      <c r="A212" s="5" t="s">
        <v>110</v>
      </c>
      <c r="C212" s="17"/>
      <c r="D212" s="17"/>
      <c r="E212" s="22"/>
      <c r="F212" s="17"/>
      <c r="G212" s="4"/>
      <c r="H212"/>
      <c r="I212"/>
      <c r="J212"/>
      <c r="K212"/>
      <c r="L212"/>
      <c r="M212"/>
      <c r="N212"/>
    </row>
    <row r="213" spans="1:14" ht="15">
      <c r="C213" s="17"/>
      <c r="D213" s="17"/>
      <c r="E213" s="22"/>
      <c r="F213" s="17"/>
      <c r="G213" s="4"/>
      <c r="H213"/>
      <c r="I213"/>
      <c r="J213"/>
      <c r="K213"/>
      <c r="L213"/>
      <c r="M213"/>
      <c r="N213"/>
    </row>
    <row r="214" spans="1:14" ht="15">
      <c r="A214" s="5" t="s">
        <v>111</v>
      </c>
      <c r="C214" s="17"/>
      <c r="D214" s="17"/>
      <c r="E214" s="22"/>
      <c r="F214" s="17"/>
      <c r="G214" s="4"/>
      <c r="H214"/>
      <c r="I214"/>
      <c r="J214"/>
      <c r="K214"/>
      <c r="L214"/>
      <c r="M214"/>
      <c r="N214"/>
    </row>
    <row r="215" spans="1:14" ht="15">
      <c r="C215" s="17"/>
      <c r="D215" s="17"/>
      <c r="E215" s="22"/>
      <c r="F215" s="17"/>
      <c r="G215" s="4"/>
      <c r="H215"/>
      <c r="I215"/>
      <c r="J215"/>
      <c r="K215"/>
      <c r="L215"/>
      <c r="M215"/>
      <c r="N215"/>
    </row>
    <row r="216" spans="1:14" ht="15">
      <c r="A216" s="5" t="s">
        <v>111</v>
      </c>
      <c r="C216" s="17"/>
      <c r="D216" s="17"/>
      <c r="E216" s="22"/>
      <c r="F216" s="17"/>
      <c r="G216" s="4"/>
      <c r="H216"/>
      <c r="I216"/>
      <c r="J216"/>
      <c r="K216"/>
      <c r="L216"/>
      <c r="M216"/>
      <c r="N216"/>
    </row>
    <row r="217" spans="1:14" ht="15">
      <c r="A217" s="5" t="s">
        <v>110</v>
      </c>
      <c r="C217" s="17"/>
      <c r="D217" s="17"/>
      <c r="E217" s="22"/>
      <c r="F217" s="17"/>
      <c r="G217" s="4"/>
      <c r="H217"/>
      <c r="I217"/>
      <c r="J217"/>
      <c r="K217"/>
      <c r="L217"/>
      <c r="M217"/>
      <c r="N217"/>
    </row>
    <row r="218" spans="1:14" ht="15">
      <c r="C218" s="17"/>
      <c r="D218" s="17"/>
      <c r="E218" s="22"/>
      <c r="F218" s="17"/>
      <c r="G218" s="4"/>
      <c r="H218"/>
      <c r="I218"/>
      <c r="J218"/>
      <c r="K218"/>
      <c r="L218"/>
      <c r="M218"/>
      <c r="N218"/>
    </row>
    <row r="219" spans="1:14" ht="15">
      <c r="A219" s="5" t="s">
        <v>111</v>
      </c>
      <c r="C219" s="17"/>
      <c r="D219" s="17"/>
      <c r="E219" s="22"/>
      <c r="F219" s="17"/>
      <c r="G219" s="4"/>
      <c r="H219"/>
      <c r="I219"/>
      <c r="J219"/>
      <c r="K219"/>
      <c r="L219"/>
      <c r="M219"/>
      <c r="N219"/>
    </row>
    <row r="220" spans="1:14" ht="15">
      <c r="A220" s="5" t="s">
        <v>113</v>
      </c>
      <c r="C220" s="17"/>
      <c r="D220" s="17"/>
      <c r="E220" s="22"/>
      <c r="F220" s="17"/>
      <c r="G220" s="4"/>
      <c r="H220"/>
      <c r="I220"/>
      <c r="J220"/>
      <c r="K220"/>
      <c r="L220"/>
      <c r="M220"/>
      <c r="N220"/>
    </row>
    <row r="221" spans="1:14" ht="15">
      <c r="A221" s="5" t="s">
        <v>114</v>
      </c>
      <c r="C221" s="17"/>
      <c r="D221" s="17"/>
      <c r="E221" s="22"/>
      <c r="F221" s="17"/>
      <c r="G221" s="4"/>
      <c r="H221"/>
      <c r="I221"/>
      <c r="J221"/>
      <c r="K221"/>
      <c r="L221"/>
      <c r="M221"/>
      <c r="N221"/>
    </row>
    <row r="222" spans="1:14" ht="15">
      <c r="A222" s="5" t="s">
        <v>110</v>
      </c>
      <c r="C222" s="17"/>
      <c r="D222" s="17"/>
      <c r="E222" s="22"/>
      <c r="F222" s="17"/>
      <c r="G222" s="4"/>
      <c r="H222"/>
      <c r="I222"/>
      <c r="J222"/>
      <c r="K222"/>
      <c r="L222"/>
      <c r="M222"/>
      <c r="N222"/>
    </row>
    <row r="223" spans="1:14" ht="15">
      <c r="C223" s="17"/>
      <c r="D223" s="17"/>
      <c r="E223" s="22"/>
      <c r="F223" s="17"/>
      <c r="G223" s="4"/>
      <c r="H223"/>
      <c r="I223"/>
      <c r="J223"/>
      <c r="K223"/>
      <c r="L223"/>
      <c r="M223"/>
      <c r="N223"/>
    </row>
    <row r="224" spans="1:14" ht="15">
      <c r="A224" s="5" t="s">
        <v>111</v>
      </c>
      <c r="C224" s="17"/>
      <c r="D224" s="17"/>
      <c r="E224" s="22"/>
      <c r="F224" s="17"/>
      <c r="G224" s="4"/>
      <c r="H224"/>
      <c r="I224"/>
      <c r="J224"/>
      <c r="K224"/>
      <c r="L224"/>
      <c r="M224"/>
      <c r="N224"/>
    </row>
    <row r="225" spans="1:14" ht="15">
      <c r="A225" s="5" t="s">
        <v>107</v>
      </c>
      <c r="B225" s="5" t="s">
        <v>115</v>
      </c>
      <c r="C225" s="17">
        <v>48829</v>
      </c>
      <c r="D225" s="17">
        <v>47948</v>
      </c>
      <c r="E225" s="22">
        <v>-881</v>
      </c>
      <c r="F225" s="17">
        <v>176.2</v>
      </c>
      <c r="G225" s="4"/>
      <c r="H225"/>
      <c r="I225"/>
      <c r="J225"/>
      <c r="K225"/>
      <c r="L225"/>
      <c r="M225"/>
      <c r="N225"/>
    </row>
    <row r="226" spans="1:14" ht="15">
      <c r="A226" s="5" t="s">
        <v>108</v>
      </c>
      <c r="B226" s="5" t="s">
        <v>116</v>
      </c>
      <c r="C226" s="17">
        <v>46.23</v>
      </c>
      <c r="D226" s="17">
        <v>44.45</v>
      </c>
      <c r="E226" s="5">
        <v>-1.78</v>
      </c>
      <c r="F226" s="17">
        <v>459.54</v>
      </c>
      <c r="G226" s="4"/>
      <c r="H226"/>
      <c r="I226"/>
      <c r="J226"/>
      <c r="K226"/>
      <c r="L226"/>
      <c r="M226"/>
      <c r="N226"/>
    </row>
    <row r="227" spans="1:14" ht="15">
      <c r="B227" s="5" t="s">
        <v>117</v>
      </c>
      <c r="C227" s="17">
        <v>54.29</v>
      </c>
      <c r="D227" s="17">
        <v>53.33</v>
      </c>
      <c r="E227" s="5">
        <v>-0.96</v>
      </c>
      <c r="F227" s="17">
        <v>247.84</v>
      </c>
      <c r="G227" s="4"/>
      <c r="H227"/>
      <c r="I227"/>
      <c r="J227"/>
      <c r="K227"/>
      <c r="L227"/>
      <c r="M227"/>
      <c r="N227"/>
    </row>
    <row r="228" spans="1:14" ht="15">
      <c r="A228" s="5" t="s">
        <v>109</v>
      </c>
      <c r="B228" s="5" t="s">
        <v>115</v>
      </c>
      <c r="C228" s="17">
        <v>2227.9360000000001</v>
      </c>
      <c r="D228" s="17">
        <v>2235.41</v>
      </c>
      <c r="E228" s="5">
        <v>7.4740000000000002</v>
      </c>
      <c r="F228" s="17">
        <v>261.58999999999997</v>
      </c>
      <c r="G228" s="4"/>
      <c r="H228"/>
      <c r="I228"/>
      <c r="J228"/>
      <c r="K228"/>
      <c r="L228"/>
      <c r="M228"/>
      <c r="N228"/>
    </row>
    <row r="229" spans="1:14" ht="15">
      <c r="B229" s="5" t="s">
        <v>116</v>
      </c>
      <c r="C229" s="17">
        <v>2234.6260000000002</v>
      </c>
      <c r="D229" s="17">
        <v>2242.221</v>
      </c>
      <c r="E229" s="5">
        <v>7.5949999999999998</v>
      </c>
      <c r="F229" s="17">
        <v>265.82</v>
      </c>
      <c r="G229" s="4"/>
      <c r="H229"/>
      <c r="I229"/>
      <c r="J229"/>
      <c r="K229"/>
      <c r="L229"/>
      <c r="M229"/>
      <c r="N229"/>
    </row>
    <row r="230" spans="1:14">
      <c r="A230" s="5" t="s">
        <v>112</v>
      </c>
      <c r="C230" s="17"/>
      <c r="D230" s="17"/>
      <c r="F230" s="17"/>
      <c r="G230" s="4"/>
      <c r="H230" s="4"/>
    </row>
    <row r="231" spans="1:14">
      <c r="A231" s="5" t="s">
        <v>113</v>
      </c>
      <c r="C231" s="17"/>
      <c r="D231" s="17"/>
      <c r="F231" s="17"/>
      <c r="G231" s="4"/>
      <c r="H231" s="4"/>
    </row>
    <row r="232" spans="1:14">
      <c r="A232" s="5" t="s">
        <v>114</v>
      </c>
      <c r="C232" s="17"/>
      <c r="D232" s="17"/>
      <c r="F232" s="17"/>
      <c r="G232" s="4"/>
      <c r="H232" s="4"/>
    </row>
    <row r="233" spans="1:14">
      <c r="A233" s="5" t="s">
        <v>110</v>
      </c>
      <c r="C233" s="17"/>
      <c r="D233" s="17"/>
      <c r="F233" s="17"/>
      <c r="G233" s="4"/>
      <c r="H233" s="4"/>
    </row>
    <row r="234" spans="1:14">
      <c r="C234" s="17"/>
      <c r="D234" s="17"/>
      <c r="F234" s="17"/>
      <c r="G234" s="4"/>
      <c r="H234" s="4"/>
    </row>
    <row r="235" spans="1:14">
      <c r="A235" s="5" t="s">
        <v>111</v>
      </c>
      <c r="C235" s="17"/>
      <c r="D235" s="17"/>
      <c r="F235" s="17"/>
      <c r="G235" s="4"/>
      <c r="H235" s="4"/>
    </row>
    <row r="236" spans="1:14">
      <c r="C236" s="17"/>
      <c r="D236" s="17"/>
      <c r="F236" s="17"/>
      <c r="G236" s="4"/>
      <c r="H236" s="4"/>
    </row>
    <row r="237" spans="1:14">
      <c r="A237" s="5" t="s">
        <v>111</v>
      </c>
      <c r="C237" s="17"/>
      <c r="D237" s="17"/>
      <c r="F237" s="17"/>
      <c r="G237" s="4"/>
      <c r="H237" s="4"/>
    </row>
    <row r="238" spans="1:14">
      <c r="A238" s="5" t="s">
        <v>113</v>
      </c>
      <c r="C238" s="17"/>
      <c r="D238" s="17"/>
      <c r="F238" s="17"/>
      <c r="G238" s="4"/>
      <c r="H238" s="4"/>
    </row>
    <row r="239" spans="1:14">
      <c r="A239" s="5" t="s">
        <v>114</v>
      </c>
      <c r="C239" s="17"/>
      <c r="D239" s="17"/>
      <c r="F239" s="17"/>
      <c r="G239" s="4"/>
      <c r="H239" s="4"/>
    </row>
    <row r="240" spans="1:14">
      <c r="A240" s="5" t="s">
        <v>110</v>
      </c>
      <c r="G240" s="4"/>
      <c r="H240" s="4"/>
    </row>
    <row r="241" spans="1:8">
      <c r="C241" s="17"/>
      <c r="D241" s="17"/>
      <c r="F241" s="17"/>
      <c r="G241" s="4"/>
      <c r="H241" s="4"/>
    </row>
    <row r="242" spans="1:8">
      <c r="A242" s="5" t="s">
        <v>111</v>
      </c>
      <c r="C242" s="17"/>
      <c r="D242" s="17"/>
      <c r="F242" s="17"/>
      <c r="G242" s="4"/>
      <c r="H242" s="4"/>
    </row>
    <row r="243" spans="1:8">
      <c r="A243" s="5" t="s">
        <v>111</v>
      </c>
      <c r="C243" s="17"/>
      <c r="D243" s="17"/>
      <c r="F243" s="17"/>
      <c r="G243" s="4"/>
      <c r="H243" s="4"/>
    </row>
    <row r="244" spans="1:8">
      <c r="G244" s="4"/>
      <c r="H244" s="4"/>
    </row>
    <row r="245" spans="1:8">
      <c r="G245" s="4"/>
      <c r="H245" s="4"/>
    </row>
    <row r="246" spans="1:8">
      <c r="G246" s="4"/>
      <c r="H246" s="4"/>
    </row>
    <row r="247" spans="1:8">
      <c r="G247" s="4"/>
      <c r="H247" s="4"/>
    </row>
    <row r="248" spans="1:8">
      <c r="G248" s="4"/>
      <c r="H248" s="4"/>
    </row>
    <row r="249" spans="1:8">
      <c r="G249" s="4"/>
      <c r="H249" s="4"/>
    </row>
    <row r="250" spans="1:8">
      <c r="G250" s="4"/>
      <c r="H250" s="4"/>
    </row>
    <row r="251" spans="1:8">
      <c r="G251" s="4"/>
      <c r="H251" s="4"/>
    </row>
    <row r="252" spans="1:8">
      <c r="G252" s="4"/>
      <c r="H252" s="4"/>
    </row>
    <row r="253" spans="1:8">
      <c r="G253" s="4"/>
      <c r="H253" s="4"/>
    </row>
    <row r="254" spans="1:8">
      <c r="G254" s="4"/>
      <c r="H254" s="4"/>
    </row>
    <row r="255" spans="1:8">
      <c r="G255" s="4"/>
      <c r="H255" s="4"/>
    </row>
    <row r="256" spans="1:8">
      <c r="G256" s="4"/>
      <c r="H256" s="4"/>
    </row>
    <row r="257" spans="7:8">
      <c r="G257" s="4"/>
      <c r="H257" s="4"/>
    </row>
    <row r="258" spans="7:8">
      <c r="G258" s="4"/>
      <c r="H258" s="4"/>
    </row>
    <row r="259" spans="7:8">
      <c r="G259" s="4"/>
      <c r="H259" s="4"/>
    </row>
    <row r="260" spans="7:8">
      <c r="G260" s="4"/>
      <c r="H260" s="4"/>
    </row>
    <row r="261" spans="7:8">
      <c r="G261" s="4"/>
      <c r="H261" s="4"/>
    </row>
    <row r="262" spans="7:8">
      <c r="G262" s="4"/>
      <c r="H262" s="4"/>
    </row>
    <row r="263" spans="7:8">
      <c r="G263" s="4"/>
      <c r="H263" s="4"/>
    </row>
    <row r="264" spans="7:8">
      <c r="G264" s="4"/>
      <c r="H264" s="4"/>
    </row>
    <row r="265" spans="7:8">
      <c r="G265" s="4"/>
      <c r="H265" s="4"/>
    </row>
    <row r="266" spans="7:8">
      <c r="G266" s="4"/>
      <c r="H266" s="4"/>
    </row>
    <row r="267" spans="7:8">
      <c r="G267" s="4"/>
      <c r="H267" s="4"/>
    </row>
    <row r="268" spans="7:8">
      <c r="G268" s="4"/>
      <c r="H268" s="4"/>
    </row>
    <row r="269" spans="7:8">
      <c r="G269" s="4"/>
      <c r="H269" s="4"/>
    </row>
    <row r="270" spans="7:8">
      <c r="G270" s="4"/>
      <c r="H270" s="4"/>
    </row>
    <row r="271" spans="7:8" ht="13.5">
      <c r="G271" s="23"/>
      <c r="H271" s="4"/>
    </row>
    <row r="272" spans="7:8" ht="13.5">
      <c r="G272" s="23"/>
      <c r="H272" s="4"/>
    </row>
    <row r="273" spans="7:8" ht="13.5">
      <c r="G273" s="23"/>
      <c r="H273" s="4"/>
    </row>
    <row r="274" spans="7:8" ht="13.5">
      <c r="G274" s="23"/>
      <c r="H274" s="4"/>
    </row>
    <row r="275" spans="7:8" ht="13.5">
      <c r="G275" s="23"/>
      <c r="H275" s="4"/>
    </row>
    <row r="276" spans="7:8" ht="13.5">
      <c r="G276" s="23"/>
      <c r="H276" s="4"/>
    </row>
    <row r="277" spans="7:8" ht="13.5">
      <c r="G277" s="23"/>
      <c r="H277" s="4"/>
    </row>
    <row r="278" spans="7:8" ht="13.5">
      <c r="G278" s="23"/>
      <c r="H278" s="4"/>
    </row>
    <row r="279" spans="7:8" ht="13.5">
      <c r="G279" s="23"/>
      <c r="H279" s="4"/>
    </row>
    <row r="280" spans="7:8" ht="13.5">
      <c r="G280" s="23"/>
      <c r="H280" s="4"/>
    </row>
    <row r="281" spans="7:8" ht="13.5">
      <c r="G281" s="23"/>
      <c r="H281" s="4"/>
    </row>
    <row r="282" spans="7:8" ht="13.5">
      <c r="G282" s="23"/>
      <c r="H282" s="4"/>
    </row>
    <row r="283" spans="7:8" ht="13.5">
      <c r="G283" s="23"/>
      <c r="H283" s="4"/>
    </row>
    <row r="284" spans="7:8" ht="13.5">
      <c r="G284" s="23"/>
      <c r="H284" s="4"/>
    </row>
    <row r="285" spans="7:8" ht="13.5">
      <c r="G285" s="23"/>
      <c r="H285" s="4"/>
    </row>
    <row r="286" spans="7:8" ht="13.5">
      <c r="G286" s="23"/>
      <c r="H286" s="4"/>
    </row>
    <row r="287" spans="7:8" ht="13.5">
      <c r="G287" s="23"/>
      <c r="H287" s="4"/>
    </row>
    <row r="288" spans="7:8" ht="13.5">
      <c r="G288" s="23"/>
      <c r="H288" s="4"/>
    </row>
    <row r="289" spans="7:8" ht="13.5">
      <c r="G289" s="23"/>
      <c r="H289" s="4"/>
    </row>
    <row r="290" spans="7:8" ht="13.5">
      <c r="G290" s="23"/>
      <c r="H290" s="4"/>
    </row>
    <row r="291" spans="7:8" ht="13.5">
      <c r="G291" s="23"/>
      <c r="H291" s="4"/>
    </row>
    <row r="292" spans="7:8" ht="13.5">
      <c r="G292" s="23"/>
      <c r="H292" s="4"/>
    </row>
    <row r="293" spans="7:8" ht="13.5">
      <c r="G293" s="23"/>
      <c r="H293" s="4"/>
    </row>
    <row r="294" spans="7:8" ht="13.5">
      <c r="G294" s="23"/>
      <c r="H294" s="4"/>
    </row>
    <row r="295" spans="7:8" ht="13.5">
      <c r="G295" s="23"/>
      <c r="H295" s="4"/>
    </row>
    <row r="296" spans="7:8" ht="13.5">
      <c r="G296" s="23"/>
      <c r="H296" s="4"/>
    </row>
    <row r="297" spans="7:8" ht="13.5">
      <c r="G297" s="23"/>
      <c r="H297" s="4"/>
    </row>
    <row r="298" spans="7:8" ht="13.5">
      <c r="G298" s="23"/>
      <c r="H298" s="4"/>
    </row>
    <row r="299" spans="7:8" ht="13.5">
      <c r="G299" s="23"/>
      <c r="H299" s="4"/>
    </row>
    <row r="300" spans="7:8" ht="13.5">
      <c r="G300" s="23"/>
      <c r="H300" s="4"/>
    </row>
    <row r="301" spans="7:8" ht="13.5">
      <c r="G301" s="23"/>
      <c r="H301" s="4"/>
    </row>
    <row r="302" spans="7:8" ht="13.5">
      <c r="G302" s="23"/>
      <c r="H302" s="4"/>
    </row>
    <row r="303" spans="7:8" ht="13.5">
      <c r="G303" s="23"/>
    </row>
    <row r="304" spans="7:8" ht="13.5">
      <c r="G304" s="23"/>
    </row>
    <row r="305" spans="7:7" ht="13.5">
      <c r="G305" s="23"/>
    </row>
    <row r="306" spans="7:7" ht="13.5">
      <c r="G306" s="23"/>
    </row>
    <row r="307" spans="7:7" ht="13.5">
      <c r="G307" s="23"/>
    </row>
    <row r="308" spans="7:7" ht="13.5">
      <c r="G308" s="23"/>
    </row>
    <row r="309" spans="7:7" ht="13.5">
      <c r="G309" s="23"/>
    </row>
    <row r="310" spans="7:7" ht="13.5">
      <c r="G310" s="23"/>
    </row>
    <row r="311" spans="7:7">
      <c r="G311" s="17"/>
    </row>
    <row r="312" spans="7:7">
      <c r="G312" s="17"/>
    </row>
    <row r="313" spans="7:7">
      <c r="G313" s="17"/>
    </row>
    <row r="314" spans="7:7">
      <c r="G314" s="17"/>
    </row>
    <row r="315" spans="7:7">
      <c r="G315" s="17"/>
    </row>
    <row r="316" spans="7:7">
      <c r="G316" s="17"/>
    </row>
    <row r="317" spans="7:7">
      <c r="G317" s="17"/>
    </row>
    <row r="318" spans="7:7">
      <c r="G318" s="17"/>
    </row>
    <row r="319" spans="7:7">
      <c r="G319" s="17"/>
    </row>
    <row r="320" spans="7:7">
      <c r="G320" s="17"/>
    </row>
    <row r="321" spans="7:7">
      <c r="G321" s="17"/>
    </row>
    <row r="322" spans="7:7">
      <c r="G322" s="17"/>
    </row>
    <row r="323" spans="7:7">
      <c r="G323" s="17"/>
    </row>
    <row r="324" spans="7:7">
      <c r="G324" s="17"/>
    </row>
    <row r="325" spans="7:7">
      <c r="G325" s="17"/>
    </row>
    <row r="326" spans="7:7">
      <c r="G326" s="17"/>
    </row>
    <row r="327" spans="7:7">
      <c r="G327" s="17"/>
    </row>
    <row r="328" spans="7:7">
      <c r="G328" s="17"/>
    </row>
    <row r="329" spans="7:7">
      <c r="G329" s="17"/>
    </row>
    <row r="330" spans="7:7">
      <c r="G330" s="17"/>
    </row>
    <row r="331" spans="7:7">
      <c r="G331" s="17"/>
    </row>
    <row r="332" spans="7:7">
      <c r="G332" s="17"/>
    </row>
    <row r="333" spans="7:7">
      <c r="G333" s="17"/>
    </row>
    <row r="334" spans="7:7">
      <c r="G334" s="17"/>
    </row>
    <row r="335" spans="7:7">
      <c r="G335" s="17"/>
    </row>
    <row r="336" spans="7:7">
      <c r="G336" s="17"/>
    </row>
    <row r="337" spans="7:7">
      <c r="G337" s="17"/>
    </row>
    <row r="338" spans="7:7">
      <c r="G338" s="17"/>
    </row>
    <row r="339" spans="7:7">
      <c r="G339" s="17"/>
    </row>
    <row r="340" spans="7:7">
      <c r="G340" s="17"/>
    </row>
    <row r="341" spans="7:7">
      <c r="G341" s="17"/>
    </row>
    <row r="343" spans="7:7">
      <c r="G343" s="17"/>
    </row>
    <row r="344" spans="7:7">
      <c r="G344" s="17"/>
    </row>
    <row r="345" spans="7:7">
      <c r="G345" s="17"/>
    </row>
  </sheetData>
  <pageMargins left="0.78740157499999996" right="0.78740157499999996" top="0.984251969" bottom="0.984251969" header="0.49212598499999999" footer="0.49212598499999999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X613"/>
  <sheetViews>
    <sheetView zoomScale="115" zoomScaleNormal="115" workbookViewId="0">
      <selection activeCell="C7" sqref="C7"/>
    </sheetView>
  </sheetViews>
  <sheetFormatPr defaultRowHeight="12.75"/>
  <cols>
    <col min="1" max="1" width="26.140625" style="5" customWidth="1"/>
    <col min="2" max="2" width="3.85546875" style="5" customWidth="1"/>
    <col min="3" max="3" width="19" style="5" customWidth="1"/>
    <col min="4" max="4" width="16.42578125" style="5" customWidth="1"/>
    <col min="5" max="5" width="8" style="5" customWidth="1"/>
    <col min="6" max="6" width="25.5703125" style="5" customWidth="1"/>
    <col min="7" max="15" width="9.42578125" style="5" customWidth="1"/>
    <col min="16" max="17" width="14.42578125" style="5" bestFit="1" customWidth="1"/>
    <col min="18" max="18" width="9.42578125" style="5" customWidth="1"/>
    <col min="19" max="19" width="10.140625" style="5" bestFit="1" customWidth="1"/>
    <col min="20" max="20" width="8.28515625" style="5" customWidth="1"/>
    <col min="21" max="21" width="12" style="5" bestFit="1" customWidth="1"/>
    <col min="22" max="16384" width="9.140625" style="5"/>
  </cols>
  <sheetData>
    <row r="1" spans="1:21" ht="30.75" thickBot="1">
      <c r="A1" s="3" t="str">
        <f>dadosexternosBMF!A1</f>
        <v>Mercadoria</v>
      </c>
      <c r="B1" s="3" t="str">
        <f>dadosexternosBMF!B1</f>
        <v>Vct</v>
      </c>
      <c r="C1" s="3" t="str">
        <f>dadosexternosBMF!C1</f>
        <v>Preço de Ajuste Anterior</v>
      </c>
      <c r="D1" s="3" t="str">
        <f>dadosexternosBMF!D1</f>
        <v>Preço de Ajuste Atual</v>
      </c>
      <c r="E1" s="3" t="str">
        <f>dadosexternosBMF!E1</f>
        <v>Variação</v>
      </c>
      <c r="F1" s="3" t="str">
        <f>dadosexternosBMF!F1</f>
        <v>Valor do Ajuste por Contrato (R$)</v>
      </c>
      <c r="G1" s="4"/>
      <c r="H1"/>
      <c r="I1"/>
      <c r="J1"/>
      <c r="K1"/>
      <c r="L1"/>
      <c r="M1" t="str">
        <f>IF(A1="DI1",#REF!,"")</f>
        <v/>
      </c>
      <c r="N1"/>
      <c r="O1" s="4"/>
      <c r="P1" s="4"/>
      <c r="Q1" s="4"/>
      <c r="R1" s="4"/>
      <c r="S1" s="4"/>
      <c r="T1" s="4"/>
      <c r="U1" s="4"/>
    </row>
    <row r="2" spans="1:21" ht="15.75" thickBot="1">
      <c r="A2" s="6" t="str">
        <f>dadosexternosBMF!A2</f>
        <v>AUD - Dólar comercial australiano</v>
      </c>
      <c r="B2" s="7" t="str">
        <f>dadosexternosBMF!B2</f>
        <v>G17</v>
      </c>
      <c r="C2" s="8">
        <f>dadosexternosBMF!C2</f>
        <v>2374.991</v>
      </c>
      <c r="D2" s="8">
        <f>dadosexternosBMF!D2</f>
        <v>2372.4360000000001</v>
      </c>
      <c r="E2" s="9">
        <f>dadosexternosBMF!E2</f>
        <v>-2.5550000000000002</v>
      </c>
      <c r="F2" s="8">
        <f>dadosexternosBMF!F2</f>
        <v>153.30000000000001</v>
      </c>
      <c r="G2" s="4"/>
      <c r="H2"/>
      <c r="I2"/>
      <c r="J2"/>
      <c r="K2"/>
      <c r="L2" t="str">
        <f t="shared" ref="L2:L65" si="0">LEFT(A2,3)</f>
        <v>AUD</v>
      </c>
      <c r="M2" t="str">
        <f>IF(A2="DI1",#REF!,"")</f>
        <v/>
      </c>
      <c r="N2"/>
      <c r="O2" s="4">
        <f t="shared" ref="O2:O14" si="1">IF(H2="DOL","",IF(OR(I1="DI1",I2="DI1"),"DI1",O1))</f>
        <v>0</v>
      </c>
      <c r="P2" s="4" t="str">
        <f t="shared" ref="P2:P14" si="2">IF(O2="DI1",CONCATENATE("OD",B2," ","Comdty"),"")</f>
        <v/>
      </c>
      <c r="Q2" s="4"/>
      <c r="R2" s="5" t="s">
        <v>15</v>
      </c>
      <c r="S2" s="5">
        <v>1</v>
      </c>
      <c r="T2" s="4" t="str">
        <f>R2</f>
        <v>F</v>
      </c>
      <c r="U2" s="24" t="str">
        <f>IF(P2="","",NETWORKDAYS(HISTORICO!$C$1,T2,FERIADOS!$A$1:$A$830))</f>
        <v/>
      </c>
    </row>
    <row r="3" spans="1:21" ht="15.75" thickBot="1">
      <c r="A3" s="10">
        <f>dadosexternosBMF!A3</f>
        <v>0</v>
      </c>
      <c r="B3" s="7" t="str">
        <f>dadosexternosBMF!B3</f>
        <v>H17</v>
      </c>
      <c r="C3" s="8">
        <f>dadosexternosBMF!C3</f>
        <v>2390.8229999999999</v>
      </c>
      <c r="D3" s="8">
        <f>dadosexternosBMF!D3</f>
        <v>2388.462</v>
      </c>
      <c r="E3" s="9">
        <f>dadosexternosBMF!E3</f>
        <v>-2.3610000000000002</v>
      </c>
      <c r="F3" s="8">
        <f>dadosexternosBMF!F3</f>
        <v>141.66</v>
      </c>
      <c r="G3" s="4"/>
      <c r="H3"/>
      <c r="I3"/>
      <c r="J3"/>
      <c r="K3"/>
      <c r="L3" t="str">
        <f t="shared" si="0"/>
        <v>0</v>
      </c>
      <c r="M3" t="str">
        <f t="shared" ref="M3:M66" si="3">IF(L3="DOL","",IF(L3="DI1",L3,M2))</f>
        <v/>
      </c>
      <c r="N3"/>
      <c r="O3" s="4">
        <f t="shared" si="1"/>
        <v>0</v>
      </c>
      <c r="P3" s="4" t="str">
        <f t="shared" si="2"/>
        <v/>
      </c>
      <c r="Q3" s="4"/>
      <c r="R3" s="5" t="s">
        <v>18</v>
      </c>
      <c r="S3" s="5">
        <v>2</v>
      </c>
      <c r="T3" s="4" t="str">
        <f t="shared" ref="T3:T13" si="4">R3</f>
        <v>G</v>
      </c>
      <c r="U3" s="24" t="str">
        <f>IF(P3="","",NETWORKDAYS(HISTORICO!$C$1,T3,FERIADOS!$A$1:$A$830))</f>
        <v/>
      </c>
    </row>
    <row r="4" spans="1:21" ht="15.75" thickBot="1">
      <c r="A4" s="11" t="str">
        <f>dadosexternosBMF!A4</f>
        <v>BGI - Boi gordo</v>
      </c>
      <c r="B4" s="7" t="str">
        <f>dadosexternosBMF!B4</f>
        <v>F17</v>
      </c>
      <c r="C4" s="8">
        <f>dadosexternosBMF!C4</f>
        <v>149.63</v>
      </c>
      <c r="D4" s="8">
        <f>dadosexternosBMF!D4</f>
        <v>149.88</v>
      </c>
      <c r="E4" s="9">
        <f>dadosexternosBMF!E4</f>
        <v>0.25</v>
      </c>
      <c r="F4" s="8">
        <f>dadosexternosBMF!F4</f>
        <v>82.5</v>
      </c>
      <c r="G4" s="4"/>
      <c r="H4"/>
      <c r="I4"/>
      <c r="J4"/>
      <c r="K4"/>
      <c r="L4" t="str">
        <f t="shared" si="0"/>
        <v>BGI</v>
      </c>
      <c r="M4" t="str">
        <f t="shared" si="3"/>
        <v/>
      </c>
      <c r="N4"/>
      <c r="O4" s="4">
        <f t="shared" si="1"/>
        <v>0</v>
      </c>
      <c r="P4" s="4" t="str">
        <f t="shared" si="2"/>
        <v/>
      </c>
      <c r="Q4" s="4"/>
      <c r="R4" s="5" t="s">
        <v>19</v>
      </c>
      <c r="S4" s="5">
        <v>3</v>
      </c>
      <c r="T4" s="4" t="str">
        <f t="shared" si="4"/>
        <v>H</v>
      </c>
      <c r="U4" s="24" t="str">
        <f>IF(P4="","",NETWORKDAYS(HISTORICO!$C$1,T4,FERIADOS!$A$1:$A$830))</f>
        <v/>
      </c>
    </row>
    <row r="5" spans="1:21" ht="15.75" thickBot="1">
      <c r="A5" s="6">
        <f>dadosexternosBMF!A5</f>
        <v>0</v>
      </c>
      <c r="B5" s="7" t="str">
        <f>dadosexternosBMF!B5</f>
        <v>G17</v>
      </c>
      <c r="C5" s="8">
        <f>dadosexternosBMF!C5</f>
        <v>147.72</v>
      </c>
      <c r="D5" s="12">
        <f>dadosexternosBMF!D5</f>
        <v>147.9</v>
      </c>
      <c r="E5" s="13">
        <f>dadosexternosBMF!E5</f>
        <v>0.18</v>
      </c>
      <c r="F5" s="8">
        <f>dadosexternosBMF!F5</f>
        <v>59.4</v>
      </c>
      <c r="G5" s="4"/>
      <c r="H5"/>
      <c r="I5"/>
      <c r="J5"/>
      <c r="K5"/>
      <c r="L5" t="str">
        <f t="shared" si="0"/>
        <v>0</v>
      </c>
      <c r="M5" t="str">
        <f t="shared" si="3"/>
        <v/>
      </c>
      <c r="N5"/>
      <c r="O5" s="4">
        <f t="shared" si="1"/>
        <v>0</v>
      </c>
      <c r="P5" s="4" t="str">
        <f t="shared" si="2"/>
        <v/>
      </c>
      <c r="Q5" s="4"/>
      <c r="R5" s="5" t="s">
        <v>22</v>
      </c>
      <c r="S5" s="5">
        <v>4</v>
      </c>
      <c r="T5" s="4" t="str">
        <f t="shared" si="4"/>
        <v>J</v>
      </c>
      <c r="U5" s="24" t="str">
        <f>IF(P5="","",NETWORKDAYS(HISTORICO!$C$1,T5,FERIADOS!$A$1:$A$830))</f>
        <v/>
      </c>
    </row>
    <row r="6" spans="1:21" ht="15.75" thickBot="1">
      <c r="A6" s="10">
        <f>dadosexternosBMF!A6</f>
        <v>0</v>
      </c>
      <c r="B6" s="7" t="str">
        <f>dadosexternosBMF!B6</f>
        <v>H17</v>
      </c>
      <c r="C6" s="8">
        <f>dadosexternosBMF!C6</f>
        <v>147.80000000000001</v>
      </c>
      <c r="D6" s="8">
        <f>dadosexternosBMF!D6</f>
        <v>147.97999999999999</v>
      </c>
      <c r="E6" s="9">
        <f>dadosexternosBMF!E6</f>
        <v>0.18</v>
      </c>
      <c r="F6" s="8">
        <f>dadosexternosBMF!F6</f>
        <v>59.4</v>
      </c>
      <c r="G6" s="4"/>
      <c r="H6"/>
      <c r="I6"/>
      <c r="J6"/>
      <c r="K6"/>
      <c r="L6" t="str">
        <f t="shared" si="0"/>
        <v>0</v>
      </c>
      <c r="M6" t="str">
        <f t="shared" si="3"/>
        <v/>
      </c>
      <c r="N6"/>
      <c r="O6" s="4">
        <f t="shared" si="1"/>
        <v>0</v>
      </c>
      <c r="P6" s="4" t="str">
        <f t="shared" si="2"/>
        <v/>
      </c>
      <c r="Q6" s="4"/>
      <c r="R6" s="5" t="s">
        <v>23</v>
      </c>
      <c r="S6" s="5">
        <v>5</v>
      </c>
      <c r="T6" s="4" t="str">
        <f t="shared" si="4"/>
        <v>K</v>
      </c>
      <c r="U6" s="24" t="str">
        <f>IF(P6="","",NETWORKDAYS(HISTORICO!$C$1,T6,FERIADOS!$A$1:$A$830))</f>
        <v/>
      </c>
    </row>
    <row r="7" spans="1:21" ht="15.75" thickBot="1">
      <c r="A7" s="10">
        <f>dadosexternosBMF!A7</f>
        <v>0</v>
      </c>
      <c r="B7" s="7" t="str">
        <f>dadosexternosBMF!B7</f>
        <v>J17</v>
      </c>
      <c r="C7" s="8">
        <f>dadosexternosBMF!C7</f>
        <v>146.96</v>
      </c>
      <c r="D7" s="8">
        <f>dadosexternosBMF!D7</f>
        <v>147.13999999999999</v>
      </c>
      <c r="E7" s="9">
        <f>dadosexternosBMF!E7</f>
        <v>0.18</v>
      </c>
      <c r="F7" s="8">
        <f>dadosexternosBMF!F7</f>
        <v>59.4</v>
      </c>
      <c r="G7" s="4"/>
      <c r="H7"/>
      <c r="I7"/>
      <c r="J7"/>
      <c r="K7"/>
      <c r="L7" t="str">
        <f t="shared" si="0"/>
        <v>0</v>
      </c>
      <c r="M7" t="str">
        <f t="shared" si="3"/>
        <v/>
      </c>
      <c r="N7"/>
      <c r="O7" s="4">
        <f t="shared" si="1"/>
        <v>0</v>
      </c>
      <c r="P7" s="4" t="str">
        <f t="shared" si="2"/>
        <v/>
      </c>
      <c r="Q7" s="4"/>
      <c r="R7" s="5" t="s">
        <v>24</v>
      </c>
      <c r="S7" s="5">
        <v>6</v>
      </c>
      <c r="T7" s="4" t="str">
        <f t="shared" si="4"/>
        <v>M</v>
      </c>
      <c r="U7" s="24" t="str">
        <f>IF(P7="","",NETWORKDAYS(HISTORICO!$C$1,T7,FERIADOS!$A$1:$A$830))</f>
        <v/>
      </c>
    </row>
    <row r="8" spans="1:21" ht="15.75" thickBot="1">
      <c r="A8" s="10">
        <f>dadosexternosBMF!A8</f>
        <v>0</v>
      </c>
      <c r="B8" s="7" t="str">
        <f>dadosexternosBMF!B8</f>
        <v>K17</v>
      </c>
      <c r="C8" s="9">
        <f>dadosexternosBMF!C8</f>
        <v>146.19</v>
      </c>
      <c r="D8" s="9">
        <f>dadosexternosBMF!D8</f>
        <v>146.30000000000001</v>
      </c>
      <c r="E8" s="9">
        <f>dadosexternosBMF!E8</f>
        <v>0.11</v>
      </c>
      <c r="F8" s="8">
        <f>dadosexternosBMF!F8</f>
        <v>36.299999999999997</v>
      </c>
      <c r="G8" s="4"/>
      <c r="H8"/>
      <c r="I8"/>
      <c r="J8"/>
      <c r="K8"/>
      <c r="L8" t="str">
        <f t="shared" si="0"/>
        <v>0</v>
      </c>
      <c r="M8" t="str">
        <f t="shared" si="3"/>
        <v/>
      </c>
      <c r="N8"/>
      <c r="O8" s="4">
        <f t="shared" si="1"/>
        <v>0</v>
      </c>
      <c r="P8" s="4" t="str">
        <f t="shared" si="2"/>
        <v/>
      </c>
      <c r="Q8" s="4"/>
      <c r="R8" s="5" t="s">
        <v>26</v>
      </c>
      <c r="S8" s="5">
        <v>7</v>
      </c>
      <c r="T8" s="4" t="str">
        <f t="shared" si="4"/>
        <v>N</v>
      </c>
      <c r="U8" s="24" t="str">
        <f>IF(P8="","",NETWORKDAYS(HISTORICO!$C$1,T8,FERIADOS!$A$1:$A$830))</f>
        <v/>
      </c>
    </row>
    <row r="9" spans="1:21" ht="15.75" thickBot="1">
      <c r="A9" s="10">
        <f>dadosexternosBMF!A9</f>
        <v>0</v>
      </c>
      <c r="B9" s="7" t="str">
        <f>dadosexternosBMF!B9</f>
        <v>V17</v>
      </c>
      <c r="C9" s="9">
        <f>dadosexternosBMF!C9</f>
        <v>150.49</v>
      </c>
      <c r="D9" s="9">
        <f>dadosexternosBMF!D9</f>
        <v>150.6</v>
      </c>
      <c r="E9" s="9">
        <f>dadosexternosBMF!E9</f>
        <v>0.11</v>
      </c>
      <c r="F9" s="8">
        <f>dadosexternosBMF!F9</f>
        <v>36.299999999999997</v>
      </c>
      <c r="G9" s="4"/>
      <c r="H9"/>
      <c r="I9"/>
      <c r="J9"/>
      <c r="K9"/>
      <c r="L9" t="str">
        <f t="shared" si="0"/>
        <v>0</v>
      </c>
      <c r="M9" t="str">
        <f t="shared" si="3"/>
        <v/>
      </c>
      <c r="N9"/>
      <c r="O9" s="4">
        <f t="shared" si="1"/>
        <v>0</v>
      </c>
      <c r="P9" s="4" t="str">
        <f t="shared" si="2"/>
        <v/>
      </c>
      <c r="Q9" s="4"/>
      <c r="R9" s="5" t="s">
        <v>28</v>
      </c>
      <c r="S9" s="5">
        <v>8</v>
      </c>
      <c r="T9" s="4" t="str">
        <f t="shared" si="4"/>
        <v>Q</v>
      </c>
      <c r="U9" s="24" t="str">
        <f>IF(P9="","",NETWORKDAYS(HISTORICO!$C$1,T9,FERIADOS!$A$1:$A$830))</f>
        <v/>
      </c>
    </row>
    <row r="10" spans="1:21" ht="15.75" thickBot="1">
      <c r="A10" s="10">
        <f>dadosexternosBMF!A10</f>
        <v>0</v>
      </c>
      <c r="B10" s="7" t="str">
        <f>dadosexternosBMF!B10</f>
        <v>X17</v>
      </c>
      <c r="C10" s="14">
        <f>dadosexternosBMF!C10</f>
        <v>149.91</v>
      </c>
      <c r="D10" s="14">
        <f>dadosexternosBMF!D10</f>
        <v>150.02000000000001</v>
      </c>
      <c r="E10" s="9">
        <f>dadosexternosBMF!E10</f>
        <v>0.11</v>
      </c>
      <c r="F10" s="8">
        <f>dadosexternosBMF!F10</f>
        <v>36.299999999999997</v>
      </c>
      <c r="G10" s="4"/>
      <c r="H10"/>
      <c r="I10"/>
      <c r="J10"/>
      <c r="K10"/>
      <c r="L10" t="str">
        <f t="shared" si="0"/>
        <v>0</v>
      </c>
      <c r="M10" t="str">
        <f t="shared" si="3"/>
        <v/>
      </c>
      <c r="N10"/>
      <c r="O10" s="4">
        <f t="shared" si="1"/>
        <v>0</v>
      </c>
      <c r="P10" s="4" t="str">
        <f t="shared" si="2"/>
        <v/>
      </c>
      <c r="Q10" s="4"/>
      <c r="R10" s="5" t="s">
        <v>30</v>
      </c>
      <c r="S10" s="5">
        <v>9</v>
      </c>
      <c r="T10" s="4" t="str">
        <f t="shared" si="4"/>
        <v>U</v>
      </c>
      <c r="U10" s="24" t="str">
        <f>IF(P10="","",NETWORKDAYS(HISTORICO!$C$1,T10,FERIADOS!$A$1:$A$830))</f>
        <v/>
      </c>
    </row>
    <row r="11" spans="1:21" ht="15.75" thickBot="1">
      <c r="A11" s="11">
        <f>dadosexternosBMF!A11</f>
        <v>0</v>
      </c>
      <c r="B11" s="7" t="str">
        <f>dadosexternosBMF!B11</f>
        <v>Z17</v>
      </c>
      <c r="C11" s="14">
        <f>dadosexternosBMF!C11</f>
        <v>149.91</v>
      </c>
      <c r="D11" s="14">
        <f>dadosexternosBMF!D11</f>
        <v>150.02000000000001</v>
      </c>
      <c r="E11" s="9">
        <f>dadosexternosBMF!E11</f>
        <v>0.11</v>
      </c>
      <c r="F11" s="8">
        <f>dadosexternosBMF!F11</f>
        <v>36.299999999999997</v>
      </c>
      <c r="G11" s="4"/>
      <c r="H11"/>
      <c r="I11"/>
      <c r="J11"/>
      <c r="K11"/>
      <c r="L11" t="str">
        <f t="shared" si="0"/>
        <v>0</v>
      </c>
      <c r="M11" t="str">
        <f t="shared" si="3"/>
        <v/>
      </c>
      <c r="N11"/>
      <c r="O11" s="4">
        <f t="shared" si="1"/>
        <v>0</v>
      </c>
      <c r="P11" s="4" t="str">
        <f t="shared" si="2"/>
        <v/>
      </c>
      <c r="Q11" s="4"/>
      <c r="R11" s="5" t="s">
        <v>32</v>
      </c>
      <c r="S11" s="5">
        <v>10</v>
      </c>
      <c r="T11" s="4" t="str">
        <f t="shared" si="4"/>
        <v>V</v>
      </c>
      <c r="U11" s="24" t="str">
        <f>IF(P11="","",NETWORKDAYS(HISTORICO!$C$1,T11,FERIADOS!$A$1:$A$830))</f>
        <v/>
      </c>
    </row>
    <row r="12" spans="1:21" ht="15.75" thickBot="1">
      <c r="A12" s="15" t="str">
        <f>dadosexternosBMF!A12</f>
        <v>BRI - IBrX-50</v>
      </c>
      <c r="B12" s="7" t="str">
        <f>dadosexternosBMF!B12</f>
        <v>G17</v>
      </c>
      <c r="C12" s="14">
        <f>dadosexternosBMF!C12</f>
        <v>10063</v>
      </c>
      <c r="D12" s="14">
        <f>dadosexternosBMF!D12</f>
        <v>10432</v>
      </c>
      <c r="E12" s="9">
        <f>dadosexternosBMF!E12</f>
        <v>369</v>
      </c>
      <c r="F12" s="8">
        <f>dadosexternosBMF!F12</f>
        <v>3690</v>
      </c>
      <c r="G12" s="4"/>
      <c r="H12"/>
      <c r="I12"/>
      <c r="J12"/>
      <c r="K12"/>
      <c r="L12" t="str">
        <f t="shared" si="0"/>
        <v>BRI</v>
      </c>
      <c r="M12" t="str">
        <f t="shared" si="3"/>
        <v/>
      </c>
      <c r="N12"/>
      <c r="O12" s="4">
        <f t="shared" si="1"/>
        <v>0</v>
      </c>
      <c r="P12" s="4" t="str">
        <f t="shared" si="2"/>
        <v/>
      </c>
      <c r="Q12" s="4"/>
      <c r="R12" s="5" t="s">
        <v>34</v>
      </c>
      <c r="S12" s="5">
        <v>11</v>
      </c>
      <c r="T12" s="4" t="str">
        <f t="shared" si="4"/>
        <v>X</v>
      </c>
      <c r="U12" s="24" t="str">
        <f>IF(P12="","",NETWORKDAYS(HISTORICO!$C$1,T12,FERIADOS!$A$1:$A$830))</f>
        <v/>
      </c>
    </row>
    <row r="13" spans="1:21" ht="15.75" thickBot="1">
      <c r="A13" s="6" t="str">
        <f>dadosexternosBMF!A13</f>
        <v>CAD - Dólar comercial canadense</v>
      </c>
      <c r="B13" s="7" t="str">
        <f>dadosexternosBMF!B13</f>
        <v>G17</v>
      </c>
      <c r="C13" s="8">
        <f>dadosexternosBMF!C13</f>
        <v>2463.694</v>
      </c>
      <c r="D13" s="8">
        <f>dadosexternosBMF!D13</f>
        <v>2443.62</v>
      </c>
      <c r="E13" s="9">
        <f>dadosexternosBMF!E13</f>
        <v>-20.074000000000002</v>
      </c>
      <c r="F13" s="8">
        <f>dadosexternosBMF!F13</f>
        <v>1204.44</v>
      </c>
      <c r="G13" s="4"/>
      <c r="H13"/>
      <c r="I13"/>
      <c r="J13"/>
      <c r="K13"/>
      <c r="L13" t="str">
        <f t="shared" si="0"/>
        <v>CAD</v>
      </c>
      <c r="M13" t="str">
        <f t="shared" si="3"/>
        <v/>
      </c>
      <c r="N13"/>
      <c r="O13" s="4">
        <f t="shared" si="1"/>
        <v>0</v>
      </c>
      <c r="P13" s="4" t="str">
        <f t="shared" si="2"/>
        <v/>
      </c>
      <c r="Q13" s="4"/>
      <c r="R13" s="5" t="s">
        <v>35</v>
      </c>
      <c r="S13" s="5">
        <v>12</v>
      </c>
      <c r="T13" s="4" t="str">
        <f t="shared" si="4"/>
        <v>Z</v>
      </c>
      <c r="U13" s="24" t="str">
        <f>IF(P13="","",NETWORKDAYS(HISTORICO!$C$1,T13,FERIADOS!$A$1:$A$830))</f>
        <v/>
      </c>
    </row>
    <row r="14" spans="1:21" ht="15.75" thickBot="1">
      <c r="A14" s="11">
        <f>dadosexternosBMF!A14</f>
        <v>0</v>
      </c>
      <c r="B14" s="7" t="str">
        <f>dadosexternosBMF!B14</f>
        <v>H17</v>
      </c>
      <c r="C14" s="8">
        <f>dadosexternosBMF!C14</f>
        <v>2482.5039999999999</v>
      </c>
      <c r="D14" s="8">
        <f>dadosexternosBMF!D14</f>
        <v>2462.3130000000001</v>
      </c>
      <c r="E14" s="9">
        <f>dadosexternosBMF!E14</f>
        <v>-20.190999999999999</v>
      </c>
      <c r="F14" s="8">
        <f>dadosexternosBMF!F14</f>
        <v>1211.46</v>
      </c>
      <c r="G14" s="4"/>
      <c r="H14"/>
      <c r="I14"/>
      <c r="J14"/>
      <c r="K14"/>
      <c r="L14" t="str">
        <f t="shared" si="0"/>
        <v>0</v>
      </c>
      <c r="M14" t="str">
        <f t="shared" si="3"/>
        <v/>
      </c>
      <c r="N14"/>
      <c r="O14" s="4">
        <f t="shared" si="1"/>
        <v>0</v>
      </c>
      <c r="P14" s="4" t="str">
        <f t="shared" si="2"/>
        <v/>
      </c>
      <c r="Q14" s="4"/>
      <c r="R14" s="4"/>
      <c r="S14" s="4"/>
      <c r="T14" s="4"/>
      <c r="U14" s="24" t="str">
        <f>IF(P14="","",NETWORKDAYS(HISTORICO!$C$1,T14,FERIADOS!$A$1:$A$830))</f>
        <v/>
      </c>
    </row>
    <row r="15" spans="1:21" ht="15.75" thickBot="1">
      <c r="A15" s="6" t="str">
        <f>dadosexternosBMF!A15</f>
        <v>CCM - Milho</v>
      </c>
      <c r="B15" s="7" t="str">
        <f>dadosexternosBMF!B15</f>
        <v>F17</v>
      </c>
      <c r="C15" s="8">
        <f>dadosexternosBMF!C15</f>
        <v>38</v>
      </c>
      <c r="D15" s="8">
        <f>dadosexternosBMF!D15</f>
        <v>37.93</v>
      </c>
      <c r="E15" s="9">
        <f>dadosexternosBMF!E15</f>
        <v>-7.0000000000000007E-2</v>
      </c>
      <c r="F15" s="8">
        <f>dadosexternosBMF!F15</f>
        <v>31.5</v>
      </c>
      <c r="G15" s="4"/>
      <c r="H15"/>
      <c r="I15"/>
      <c r="J15"/>
      <c r="K15"/>
      <c r="L15" t="str">
        <f t="shared" si="0"/>
        <v>CCM</v>
      </c>
      <c r="M15" t="str">
        <f t="shared" si="3"/>
        <v/>
      </c>
      <c r="N15"/>
      <c r="O15" s="4">
        <f t="shared" ref="O15:O78" si="5">IF(L15="DOL","",IF(OR(M14="DI1",M15="DI1"),"DI1",O14))</f>
        <v>0</v>
      </c>
      <c r="P15" s="4" t="str">
        <f t="shared" ref="P15:P78" si="6">IF(O15="DI1",CONCATENATE("OD",B15," ","Comdty"),"")</f>
        <v/>
      </c>
      <c r="Q15" t="str">
        <f>IF(P15="","",VLOOKUP(LEFT(B15,1),DIs!$R$2:$S$13,2,FALSE))</f>
        <v/>
      </c>
      <c r="R15" t="str">
        <f t="shared" ref="R15:R78" si="7">IF(P15="","",1+CONCATENATE(20,RIGHT(B15,2))-1)</f>
        <v/>
      </c>
      <c r="S15" s="2" t="str">
        <f t="shared" ref="S15:S78" si="8">IF(P15="","",CONCATENATE(1,"/",Q15,"/",R15)+1-1)</f>
        <v/>
      </c>
      <c r="T15" s="2" t="str">
        <f>IF(P15="","",WORKDAY(S15-1,1,FERIADOS!$A$2:$A$831))</f>
        <v/>
      </c>
      <c r="U15" s="24" t="str">
        <f>IF(P15="","",NETWORKDAYS(HISTORICO!$C$1,T15,FERIADOS!$A$1:$A$830))</f>
        <v/>
      </c>
    </row>
    <row r="16" spans="1:21" ht="15.75" thickBot="1">
      <c r="A16" s="10">
        <f>dadosexternosBMF!A16</f>
        <v>0</v>
      </c>
      <c r="B16" s="7" t="str">
        <f>dadosexternosBMF!B16</f>
        <v>H17</v>
      </c>
      <c r="C16" s="8">
        <f>dadosexternosBMF!C16</f>
        <v>35.61</v>
      </c>
      <c r="D16" s="8">
        <f>dadosexternosBMF!D16</f>
        <v>35.479999999999997</v>
      </c>
      <c r="E16" s="9">
        <f>dadosexternosBMF!E16</f>
        <v>-0.13</v>
      </c>
      <c r="F16" s="8">
        <f>dadosexternosBMF!F16</f>
        <v>58.5</v>
      </c>
      <c r="G16" s="4"/>
      <c r="H16"/>
      <c r="I16"/>
      <c r="J16"/>
      <c r="K16"/>
      <c r="L16" t="str">
        <f t="shared" si="0"/>
        <v>0</v>
      </c>
      <c r="M16" t="str">
        <f t="shared" si="3"/>
        <v/>
      </c>
      <c r="N16"/>
      <c r="O16" s="4">
        <f t="shared" si="5"/>
        <v>0</v>
      </c>
      <c r="P16" s="4" t="str">
        <f t="shared" si="6"/>
        <v/>
      </c>
      <c r="Q16" t="str">
        <f>IF(P16="","",VLOOKUP(LEFT(B16,1),DIs!$R$2:$S$13,2,FALSE))</f>
        <v/>
      </c>
      <c r="R16" t="str">
        <f t="shared" si="7"/>
        <v/>
      </c>
      <c r="S16" s="2" t="str">
        <f t="shared" si="8"/>
        <v/>
      </c>
      <c r="T16" s="2" t="str">
        <f>IF(P16="","",WORKDAY(S16-1,1,FERIADOS!$A$2:$A$831))</f>
        <v/>
      </c>
      <c r="U16" s="24" t="str">
        <f>IF(P16="","",NETWORKDAYS(HISTORICO!$C$1,T16,FERIADOS!$A$1:$A$830))</f>
        <v/>
      </c>
    </row>
    <row r="17" spans="1:21" ht="15.75" thickBot="1">
      <c r="A17" s="10">
        <f>dadosexternosBMF!A17</f>
        <v>0</v>
      </c>
      <c r="B17" s="7" t="str">
        <f>dadosexternosBMF!B17</f>
        <v>K17</v>
      </c>
      <c r="C17" s="8">
        <f>dadosexternosBMF!C17</f>
        <v>35.5</v>
      </c>
      <c r="D17" s="8">
        <f>dadosexternosBMF!D17</f>
        <v>35.25</v>
      </c>
      <c r="E17" s="9">
        <f>dadosexternosBMF!E17</f>
        <v>-0.25</v>
      </c>
      <c r="F17" s="8">
        <f>dadosexternosBMF!F17</f>
        <v>112.5</v>
      </c>
      <c r="G17" s="4"/>
      <c r="H17"/>
      <c r="I17"/>
      <c r="J17"/>
      <c r="K17"/>
      <c r="L17" t="str">
        <f t="shared" si="0"/>
        <v>0</v>
      </c>
      <c r="M17" t="str">
        <f t="shared" si="3"/>
        <v/>
      </c>
      <c r="N17"/>
      <c r="O17" s="4">
        <f t="shared" si="5"/>
        <v>0</v>
      </c>
      <c r="P17" s="4" t="str">
        <f t="shared" si="6"/>
        <v/>
      </c>
      <c r="Q17" t="str">
        <f>IF(P17="","",VLOOKUP(LEFT(B17,1),DIs!$R$2:$S$13,2,FALSE))</f>
        <v/>
      </c>
      <c r="R17" t="str">
        <f t="shared" si="7"/>
        <v/>
      </c>
      <c r="S17" s="2" t="str">
        <f t="shared" si="8"/>
        <v/>
      </c>
      <c r="T17" s="2" t="str">
        <f>IF(P17="","",WORKDAY(S17-1,1,FERIADOS!$A$2:$A$831))</f>
        <v/>
      </c>
      <c r="U17" s="24" t="str">
        <f>IF(P17="","",NETWORKDAYS(HISTORICO!$C$1,T17,FERIADOS!$A$1:$A$830))</f>
        <v/>
      </c>
    </row>
    <row r="18" spans="1:21" ht="15.75" thickBot="1">
      <c r="A18" s="11">
        <f>dadosexternosBMF!A18</f>
        <v>0</v>
      </c>
      <c r="B18" s="7" t="str">
        <f>dadosexternosBMF!B18</f>
        <v>U17</v>
      </c>
      <c r="C18" s="8">
        <f>dadosexternosBMF!C18</f>
        <v>31.89</v>
      </c>
      <c r="D18" s="8">
        <f>dadosexternosBMF!D18</f>
        <v>31.63</v>
      </c>
      <c r="E18" s="9">
        <f>dadosexternosBMF!E18</f>
        <v>-0.26</v>
      </c>
      <c r="F18" s="8">
        <f>dadosexternosBMF!F18</f>
        <v>117</v>
      </c>
      <c r="G18" s="4"/>
      <c r="H18"/>
      <c r="I18"/>
      <c r="J18"/>
      <c r="K18"/>
      <c r="L18" t="str">
        <f t="shared" si="0"/>
        <v>0</v>
      </c>
      <c r="M18" t="str">
        <f t="shared" si="3"/>
        <v/>
      </c>
      <c r="N18"/>
      <c r="O18" s="4">
        <f t="shared" si="5"/>
        <v>0</v>
      </c>
      <c r="P18" s="4" t="str">
        <f t="shared" si="6"/>
        <v/>
      </c>
      <c r="Q18" t="str">
        <f>IF(P18="","",VLOOKUP(LEFT(B18,1),DIs!$R$2:$S$13,2,FALSE))</f>
        <v/>
      </c>
      <c r="R18" t="str">
        <f t="shared" si="7"/>
        <v/>
      </c>
      <c r="S18" s="2" t="str">
        <f t="shared" si="8"/>
        <v/>
      </c>
      <c r="T18" s="2" t="str">
        <f>IF(P18="","",WORKDAY(S18-1,1,FERIADOS!$A$2:$A$831))</f>
        <v/>
      </c>
      <c r="U18" s="24" t="str">
        <f>IF(P18="","",NETWORKDAYS(HISTORICO!$C$1,T18,FERIADOS!$A$1:$A$830))</f>
        <v/>
      </c>
    </row>
    <row r="19" spans="1:21" ht="15.75" thickBot="1">
      <c r="A19" s="6">
        <f>dadosexternosBMF!A19</f>
        <v>0</v>
      </c>
      <c r="B19" s="7" t="str">
        <f>dadosexternosBMF!B19</f>
        <v>F18</v>
      </c>
      <c r="C19" s="8">
        <f>dadosexternosBMF!C19</f>
        <v>31.81</v>
      </c>
      <c r="D19" s="8">
        <f>dadosexternosBMF!D19</f>
        <v>31.55</v>
      </c>
      <c r="E19" s="9">
        <f>dadosexternosBMF!E19</f>
        <v>-0.26</v>
      </c>
      <c r="F19" s="8">
        <f>dadosexternosBMF!F19</f>
        <v>117</v>
      </c>
      <c r="G19" s="4"/>
      <c r="H19"/>
      <c r="I19"/>
      <c r="J19"/>
      <c r="K19"/>
      <c r="L19" t="str">
        <f t="shared" si="0"/>
        <v>0</v>
      </c>
      <c r="M19" t="str">
        <f t="shared" si="3"/>
        <v/>
      </c>
      <c r="N19"/>
      <c r="O19" s="4">
        <f t="shared" si="5"/>
        <v>0</v>
      </c>
      <c r="P19" s="4" t="str">
        <f t="shared" si="6"/>
        <v/>
      </c>
      <c r="Q19" t="str">
        <f>IF(P19="","",VLOOKUP(LEFT(B19,1),DIs!$R$2:$S$13,2,FALSE))</f>
        <v/>
      </c>
      <c r="R19" t="str">
        <f t="shared" si="7"/>
        <v/>
      </c>
      <c r="S19" s="2" t="str">
        <f t="shared" si="8"/>
        <v/>
      </c>
      <c r="T19" s="2" t="str">
        <f>IF(P19="","",WORKDAY(S19-1,1,FERIADOS!$A$2:$A$831))</f>
        <v/>
      </c>
      <c r="U19" s="24" t="str">
        <f>IF(P19="","",NETWORKDAYS(HISTORICO!$C$1,T19,FERIADOS!$A$1:$A$830))</f>
        <v/>
      </c>
    </row>
    <row r="20" spans="1:21" ht="15.75" thickBot="1">
      <c r="A20" s="11" t="str">
        <f>dadosexternosBMF!A20</f>
        <v>CHF - FRANCO SUÍÇO</v>
      </c>
      <c r="B20" s="7" t="str">
        <f>dadosexternosBMF!B20</f>
        <v>G17</v>
      </c>
      <c r="C20" s="8">
        <f>dadosexternosBMF!C20</f>
        <v>3239.252</v>
      </c>
      <c r="D20" s="8">
        <f>dadosexternosBMF!D20</f>
        <v>3204.4180000000001</v>
      </c>
      <c r="E20" s="9">
        <f>dadosexternosBMF!E20</f>
        <v>-34.834000000000003</v>
      </c>
      <c r="F20" s="8">
        <f>dadosexternosBMF!F20</f>
        <v>1741.7</v>
      </c>
      <c r="G20" s="4"/>
      <c r="H20"/>
      <c r="I20"/>
      <c r="J20"/>
      <c r="K20"/>
      <c r="L20" t="str">
        <f t="shared" si="0"/>
        <v>CHF</v>
      </c>
      <c r="M20" t="str">
        <f t="shared" si="3"/>
        <v/>
      </c>
      <c r="N20"/>
      <c r="O20" s="4">
        <f t="shared" si="5"/>
        <v>0</v>
      </c>
      <c r="P20" s="4" t="str">
        <f t="shared" si="6"/>
        <v/>
      </c>
      <c r="Q20" t="str">
        <f>IF(P20="","",VLOOKUP(LEFT(B20,1),DIs!$R$2:$S$13,2,FALSE))</f>
        <v/>
      </c>
      <c r="R20" t="str">
        <f t="shared" si="7"/>
        <v/>
      </c>
      <c r="S20" s="2" t="str">
        <f t="shared" si="8"/>
        <v/>
      </c>
      <c r="T20" s="2" t="str">
        <f>IF(P20="","",WORKDAY(S20-1,1,FERIADOS!$A$2:$A$831))</f>
        <v/>
      </c>
      <c r="U20" s="24" t="str">
        <f>IF(P20="","",NETWORKDAYS(HISTORICO!$C$1,T20,FERIADOS!$A$1:$A$830))</f>
        <v/>
      </c>
    </row>
    <row r="21" spans="1:21" ht="15.75" thickBot="1">
      <c r="A21" s="6">
        <f>dadosexternosBMF!A21</f>
        <v>0</v>
      </c>
      <c r="B21" s="7" t="str">
        <f>dadosexternosBMF!B21</f>
        <v>H17</v>
      </c>
      <c r="C21" s="8">
        <f>dadosexternosBMF!C21</f>
        <v>3267.049</v>
      </c>
      <c r="D21" s="8">
        <f>dadosexternosBMF!D21</f>
        <v>3232.8040000000001</v>
      </c>
      <c r="E21" s="9">
        <f>dadosexternosBMF!E21</f>
        <v>-34.244999999999997</v>
      </c>
      <c r="F21" s="8">
        <f>dadosexternosBMF!F21</f>
        <v>1712.25</v>
      </c>
      <c r="G21" s="4"/>
      <c r="H21"/>
      <c r="I21"/>
      <c r="J21"/>
      <c r="K21"/>
      <c r="L21" t="str">
        <f t="shared" si="0"/>
        <v>0</v>
      </c>
      <c r="M21" t="str">
        <f t="shared" si="3"/>
        <v/>
      </c>
      <c r="N21"/>
      <c r="O21" s="4">
        <f t="shared" si="5"/>
        <v>0</v>
      </c>
      <c r="P21" s="4" t="str">
        <f t="shared" si="6"/>
        <v/>
      </c>
      <c r="Q21" t="str">
        <f>IF(P21="","",VLOOKUP(LEFT(B21,1),DIs!$R$2:$S$13,2,FALSE))</f>
        <v/>
      </c>
      <c r="R21" t="str">
        <f t="shared" si="7"/>
        <v/>
      </c>
      <c r="S21" s="2" t="str">
        <f t="shared" si="8"/>
        <v/>
      </c>
      <c r="T21" s="2" t="str">
        <f>IF(P21="","",WORKDAY(S21-1,1,FERIADOS!$A$2:$A$831))</f>
        <v/>
      </c>
      <c r="U21" s="24" t="str">
        <f>IF(P21="","",NETWORKDAYS(HISTORICO!$C$1,T21,FERIADOS!$A$1:$A$830))</f>
        <v/>
      </c>
    </row>
    <row r="22" spans="1:21" ht="15.75" thickBot="1">
      <c r="A22" s="11" t="str">
        <f>dadosexternosBMF!A22</f>
        <v>CLP - PESO CHILENO</v>
      </c>
      <c r="B22" s="7" t="str">
        <f>dadosexternosBMF!B22</f>
        <v>G17</v>
      </c>
      <c r="C22" s="8">
        <f>dadosexternosBMF!C22</f>
        <v>4927.8</v>
      </c>
      <c r="D22" s="8">
        <f>dadosexternosBMF!D22</f>
        <v>4853.3999999999996</v>
      </c>
      <c r="E22" s="9">
        <f>dadosexternosBMF!E22</f>
        <v>-74.400000000000006</v>
      </c>
      <c r="F22" s="8">
        <f>dadosexternosBMF!F22</f>
        <v>1860</v>
      </c>
      <c r="G22" s="4"/>
      <c r="H22"/>
      <c r="I22"/>
      <c r="J22"/>
      <c r="K22"/>
      <c r="L22" t="str">
        <f t="shared" si="0"/>
        <v>CLP</v>
      </c>
      <c r="M22" t="str">
        <f t="shared" si="3"/>
        <v/>
      </c>
      <c r="N22"/>
      <c r="O22" s="4">
        <f t="shared" si="5"/>
        <v>0</v>
      </c>
      <c r="P22" s="4" t="str">
        <f t="shared" si="6"/>
        <v/>
      </c>
      <c r="Q22" t="str">
        <f>IF(P22="","",VLOOKUP(LEFT(B22,1),DIs!$R$2:$S$13,2,FALSE))</f>
        <v/>
      </c>
      <c r="R22" t="str">
        <f t="shared" si="7"/>
        <v/>
      </c>
      <c r="S22" s="2" t="str">
        <f t="shared" si="8"/>
        <v/>
      </c>
      <c r="T22" s="2" t="str">
        <f>IF(P22="","",WORKDAY(S22-1,1,FERIADOS!$A$2:$A$831))</f>
        <v/>
      </c>
      <c r="U22" s="24" t="str">
        <f>IF(P22="","",NETWORKDAYS(HISTORICO!$C$1,T22,FERIADOS!$A$1:$A$830))</f>
        <v/>
      </c>
    </row>
    <row r="23" spans="1:21" ht="15.75" thickBot="1">
      <c r="A23" s="15">
        <f>dadosexternosBMF!A23</f>
        <v>0</v>
      </c>
      <c r="B23" s="7" t="str">
        <f>dadosexternosBMF!B23</f>
        <v>H17</v>
      </c>
      <c r="C23" s="8">
        <f>dadosexternosBMF!C23</f>
        <v>4955.3</v>
      </c>
      <c r="D23" s="8">
        <f>dadosexternosBMF!D23</f>
        <v>4880.6000000000004</v>
      </c>
      <c r="E23" s="9">
        <f>dadosexternosBMF!E23</f>
        <v>-74.7</v>
      </c>
      <c r="F23" s="8">
        <f>dadosexternosBMF!F23</f>
        <v>1867.5</v>
      </c>
      <c r="G23" s="4"/>
      <c r="H23"/>
      <c r="I23"/>
      <c r="J23"/>
      <c r="K23"/>
      <c r="L23" t="str">
        <f t="shared" si="0"/>
        <v>0</v>
      </c>
      <c r="M23" t="str">
        <f t="shared" si="3"/>
        <v/>
      </c>
      <c r="N23"/>
      <c r="O23" s="4">
        <f t="shared" si="5"/>
        <v>0</v>
      </c>
      <c r="P23" s="4" t="str">
        <f t="shared" si="6"/>
        <v/>
      </c>
      <c r="Q23" t="str">
        <f>IF(P23="","",VLOOKUP(LEFT(B23,1),DIs!$R$2:$S$13,2,FALSE))</f>
        <v/>
      </c>
      <c r="R23" t="str">
        <f t="shared" si="7"/>
        <v/>
      </c>
      <c r="S23" s="2" t="str">
        <f t="shared" si="8"/>
        <v/>
      </c>
      <c r="T23" s="2" t="str">
        <f>IF(P23="","",WORKDAY(S23-1,1,FERIADOS!$A$2:$A$831))</f>
        <v/>
      </c>
      <c r="U23" s="24" t="str">
        <f>IF(P23="","",NETWORKDAYS(HISTORICO!$C$1,T23,FERIADOS!$A$1:$A$830))</f>
        <v/>
      </c>
    </row>
    <row r="24" spans="1:21" ht="15.75" thickBot="1">
      <c r="A24" s="6" t="str">
        <f>dadosexternosBMF!A24</f>
        <v>DAP - Cupom de DI x IPCA</v>
      </c>
      <c r="B24" s="7" t="str">
        <f>dadosexternosBMF!B24</f>
        <v>F17</v>
      </c>
      <c r="C24" s="8">
        <f>dadosexternosBMF!C24</f>
        <v>99669.47</v>
      </c>
      <c r="D24" s="8">
        <f>dadosexternosBMF!D24</f>
        <v>99671.53</v>
      </c>
      <c r="E24" s="8">
        <f>dadosexternosBMF!E24</f>
        <v>2.06</v>
      </c>
      <c r="F24" s="8">
        <f>dadosexternosBMF!F24</f>
        <v>2.4500000000000002</v>
      </c>
      <c r="G24" s="4"/>
      <c r="H24"/>
      <c r="I24"/>
      <c r="J24"/>
      <c r="K24"/>
      <c r="L24" t="str">
        <f t="shared" si="0"/>
        <v>DAP</v>
      </c>
      <c r="M24" t="str">
        <f t="shared" si="3"/>
        <v/>
      </c>
      <c r="N24"/>
      <c r="O24" s="4">
        <f t="shared" si="5"/>
        <v>0</v>
      </c>
      <c r="P24" s="4" t="str">
        <f t="shared" si="6"/>
        <v/>
      </c>
      <c r="Q24" t="str">
        <f>IF(P24="","",VLOOKUP(LEFT(B24,1),DIs!$R$2:$S$13,2,FALSE))</f>
        <v/>
      </c>
      <c r="R24" t="str">
        <f t="shared" si="7"/>
        <v/>
      </c>
      <c r="S24" s="2" t="str">
        <f t="shared" si="8"/>
        <v/>
      </c>
      <c r="T24" s="2" t="str">
        <f>IF(P24="","",WORKDAY(S24-1,1,FERIADOS!$A$2:$A$831))</f>
        <v/>
      </c>
      <c r="U24" s="24" t="str">
        <f>IF(P24="","",NETWORKDAYS(HISTORICO!$C$1,T24,FERIADOS!$A$1:$A$830))</f>
        <v/>
      </c>
    </row>
    <row r="25" spans="1:21" ht="15.75" thickBot="1">
      <c r="A25" s="10">
        <f>dadosexternosBMF!A25</f>
        <v>0</v>
      </c>
      <c r="B25" s="7" t="str">
        <f>dadosexternosBMF!B25</f>
        <v>K17</v>
      </c>
      <c r="C25" s="8">
        <f>dadosexternosBMF!C25</f>
        <v>97877.53</v>
      </c>
      <c r="D25" s="8">
        <f>dadosexternosBMF!D25</f>
        <v>97963.12</v>
      </c>
      <c r="E25" s="8">
        <f>dadosexternosBMF!E25</f>
        <v>85.59</v>
      </c>
      <c r="F25" s="8">
        <f>dadosexternosBMF!F25</f>
        <v>102.06</v>
      </c>
      <c r="G25" s="4"/>
      <c r="H25"/>
      <c r="I25"/>
      <c r="J25"/>
      <c r="K25"/>
      <c r="L25" t="str">
        <f t="shared" si="0"/>
        <v>0</v>
      </c>
      <c r="M25" t="str">
        <f t="shared" si="3"/>
        <v/>
      </c>
      <c r="N25"/>
      <c r="O25" s="4">
        <f t="shared" si="5"/>
        <v>0</v>
      </c>
      <c r="P25" s="4" t="str">
        <f t="shared" si="6"/>
        <v/>
      </c>
      <c r="Q25" t="str">
        <f>IF(P25="","",VLOOKUP(LEFT(B25,1),DIs!$R$2:$S$13,2,FALSE))</f>
        <v/>
      </c>
      <c r="R25" t="str">
        <f t="shared" si="7"/>
        <v/>
      </c>
      <c r="S25" s="2" t="str">
        <f t="shared" si="8"/>
        <v/>
      </c>
      <c r="T25" s="2" t="str">
        <f>IF(P25="","",WORKDAY(S25-1,1,FERIADOS!$A$2:$A$831))</f>
        <v/>
      </c>
      <c r="U25" s="24" t="str">
        <f>IF(P25="","",NETWORKDAYS(HISTORICO!$C$1,T25,FERIADOS!$A$1:$A$830))</f>
        <v/>
      </c>
    </row>
    <row r="26" spans="1:21" ht="15.75" thickBot="1">
      <c r="A26" s="10">
        <f>dadosexternosBMF!A26</f>
        <v>0</v>
      </c>
      <c r="B26" s="7" t="str">
        <f>dadosexternosBMF!B26</f>
        <v>Q18</v>
      </c>
      <c r="C26" s="8">
        <f>dadosexternosBMF!C26</f>
        <v>91135.3</v>
      </c>
      <c r="D26" s="8">
        <f>dadosexternosBMF!D26</f>
        <v>91178.03</v>
      </c>
      <c r="E26" s="8">
        <f>dadosexternosBMF!E26</f>
        <v>42.73</v>
      </c>
      <c r="F26" s="8">
        <f>dadosexternosBMF!F26</f>
        <v>50.95</v>
      </c>
      <c r="G26" s="4"/>
      <c r="H26"/>
      <c r="I26"/>
      <c r="J26"/>
      <c r="K26"/>
      <c r="L26" t="str">
        <f t="shared" si="0"/>
        <v>0</v>
      </c>
      <c r="M26" t="str">
        <f t="shared" si="3"/>
        <v/>
      </c>
      <c r="N26"/>
      <c r="O26" s="4">
        <f t="shared" si="5"/>
        <v>0</v>
      </c>
      <c r="P26" s="4" t="str">
        <f t="shared" si="6"/>
        <v/>
      </c>
      <c r="Q26" t="str">
        <f>IF(P26="","",VLOOKUP(LEFT(B26,1),DIs!$R$2:$S$13,2,FALSE))</f>
        <v/>
      </c>
      <c r="R26" t="str">
        <f t="shared" si="7"/>
        <v/>
      </c>
      <c r="S26" s="2" t="str">
        <f t="shared" si="8"/>
        <v/>
      </c>
      <c r="T26" s="2" t="str">
        <f>IF(P26="","",WORKDAY(S26-1,1,FERIADOS!$A$2:$A$831))</f>
        <v/>
      </c>
      <c r="U26" s="24" t="str">
        <f>IF(P26="","",NETWORKDAYS(HISTORICO!$C$1,T26,FERIADOS!$A$1:$A$830))</f>
        <v/>
      </c>
    </row>
    <row r="27" spans="1:21" ht="15.75" thickBot="1">
      <c r="A27" s="10">
        <f>dadosexternosBMF!A27</f>
        <v>0</v>
      </c>
      <c r="B27" s="7" t="str">
        <f>dadosexternosBMF!B27</f>
        <v>K19</v>
      </c>
      <c r="C27" s="8">
        <f>dadosexternosBMF!C27</f>
        <v>87666.09</v>
      </c>
      <c r="D27" s="8">
        <f>dadosexternosBMF!D27</f>
        <v>87672.94</v>
      </c>
      <c r="E27" s="8">
        <f>dadosexternosBMF!E27</f>
        <v>6.85</v>
      </c>
      <c r="F27" s="8">
        <f>dadosexternosBMF!F27</f>
        <v>8.16</v>
      </c>
      <c r="G27" s="4"/>
      <c r="H27"/>
      <c r="I27"/>
      <c r="J27"/>
      <c r="K27"/>
      <c r="L27" t="str">
        <f t="shared" si="0"/>
        <v>0</v>
      </c>
      <c r="M27" t="str">
        <f t="shared" si="3"/>
        <v/>
      </c>
      <c r="N27"/>
      <c r="O27" s="4">
        <f t="shared" si="5"/>
        <v>0</v>
      </c>
      <c r="P27" s="4" t="str">
        <f t="shared" si="6"/>
        <v/>
      </c>
      <c r="Q27" t="str">
        <f>IF(P27="","",VLOOKUP(LEFT(B27,1),DIs!$R$2:$S$13,2,FALSE))</f>
        <v/>
      </c>
      <c r="R27" t="str">
        <f t="shared" si="7"/>
        <v/>
      </c>
      <c r="S27" s="2" t="str">
        <f t="shared" si="8"/>
        <v/>
      </c>
      <c r="T27" s="2" t="str">
        <f>IF(P27="","",WORKDAY(S27-1,1,FERIADOS!$A$2:$A$831))</f>
        <v/>
      </c>
      <c r="U27" s="24" t="str">
        <f>IF(P27="","",NETWORKDAYS(HISTORICO!$C$1,T27,FERIADOS!$A$1:$A$830))</f>
        <v/>
      </c>
    </row>
    <row r="28" spans="1:21" ht="15.75" thickBot="1">
      <c r="A28" s="10">
        <f>dadosexternosBMF!A28</f>
        <v>0</v>
      </c>
      <c r="B28" s="7" t="str">
        <f>dadosexternosBMF!B28</f>
        <v>Q20</v>
      </c>
      <c r="C28" s="8">
        <f>dadosexternosBMF!C28</f>
        <v>81645.649999999994</v>
      </c>
      <c r="D28" s="8">
        <f>dadosexternosBMF!D28</f>
        <v>81606.23</v>
      </c>
      <c r="E28" s="8">
        <f>dadosexternosBMF!E28</f>
        <v>-39.42</v>
      </c>
      <c r="F28" s="8">
        <f>dadosexternosBMF!F28</f>
        <v>47</v>
      </c>
      <c r="G28" s="4"/>
      <c r="H28"/>
      <c r="I28"/>
      <c r="J28"/>
      <c r="K28"/>
      <c r="L28" t="str">
        <f t="shared" si="0"/>
        <v>0</v>
      </c>
      <c r="M28" t="str">
        <f t="shared" si="3"/>
        <v/>
      </c>
      <c r="N28"/>
      <c r="O28" s="4">
        <f t="shared" si="5"/>
        <v>0</v>
      </c>
      <c r="P28" s="4" t="str">
        <f t="shared" si="6"/>
        <v/>
      </c>
      <c r="Q28" t="str">
        <f>IF(P28="","",VLOOKUP(LEFT(B28,1),DIs!$R$2:$S$13,2,FALSE))</f>
        <v/>
      </c>
      <c r="R28" t="str">
        <f t="shared" si="7"/>
        <v/>
      </c>
      <c r="S28" s="2" t="str">
        <f t="shared" si="8"/>
        <v/>
      </c>
      <c r="T28" s="2" t="str">
        <f>IF(P28="","",WORKDAY(S28-1,1,FERIADOS!$A$2:$A$831))</f>
        <v/>
      </c>
      <c r="U28" s="24" t="str">
        <f>IF(P28="","",NETWORKDAYS(HISTORICO!$C$1,T28,FERIADOS!$A$1:$A$830))</f>
        <v/>
      </c>
    </row>
    <row r="29" spans="1:21" ht="15.75" thickBot="1">
      <c r="A29" s="10">
        <f>dadosexternosBMF!A29</f>
        <v>0</v>
      </c>
      <c r="B29" s="7" t="str">
        <f>dadosexternosBMF!B29</f>
        <v>K21</v>
      </c>
      <c r="C29" s="8">
        <f>dadosexternosBMF!C29</f>
        <v>78253.53</v>
      </c>
      <c r="D29" s="8">
        <f>dadosexternosBMF!D29</f>
        <v>78242.41</v>
      </c>
      <c r="E29" s="8">
        <f>dadosexternosBMF!E29</f>
        <v>-11.12</v>
      </c>
      <c r="F29" s="8">
        <f>dadosexternosBMF!F29</f>
        <v>13.26</v>
      </c>
      <c r="G29" s="4"/>
      <c r="H29"/>
      <c r="I29"/>
      <c r="J29"/>
      <c r="K29"/>
      <c r="L29" t="str">
        <f t="shared" si="0"/>
        <v>0</v>
      </c>
      <c r="M29" t="str">
        <f t="shared" si="3"/>
        <v/>
      </c>
      <c r="N29"/>
      <c r="O29" s="4">
        <f t="shared" si="5"/>
        <v>0</v>
      </c>
      <c r="P29" s="4" t="str">
        <f t="shared" si="6"/>
        <v/>
      </c>
      <c r="Q29" t="str">
        <f>IF(P29="","",VLOOKUP(LEFT(B29,1),DIs!$R$2:$S$13,2,FALSE))</f>
        <v/>
      </c>
      <c r="R29" t="str">
        <f t="shared" si="7"/>
        <v/>
      </c>
      <c r="S29" s="2" t="str">
        <f t="shared" si="8"/>
        <v/>
      </c>
      <c r="T29" s="2" t="str">
        <f>IF(P29="","",WORKDAY(S29-1,1,FERIADOS!$A$2:$A$831))</f>
        <v/>
      </c>
      <c r="U29" s="24" t="str">
        <f>IF(P29="","",NETWORKDAYS(HISTORICO!$C$1,T29,FERIADOS!$A$1:$A$830))</f>
        <v/>
      </c>
    </row>
    <row r="30" spans="1:21" ht="15.75" thickBot="1">
      <c r="A30" s="10">
        <f>dadosexternosBMF!A30</f>
        <v>0</v>
      </c>
      <c r="B30" s="7" t="str">
        <f>dadosexternosBMF!B30</f>
        <v>Q22</v>
      </c>
      <c r="C30" s="8">
        <f>dadosexternosBMF!C30</f>
        <v>72565.440000000002</v>
      </c>
      <c r="D30" s="8">
        <f>dadosexternosBMF!D30</f>
        <v>72862.36</v>
      </c>
      <c r="E30" s="8">
        <f>dadosexternosBMF!E30</f>
        <v>296.92</v>
      </c>
      <c r="F30" s="8">
        <f>dadosexternosBMF!F30</f>
        <v>354.08</v>
      </c>
      <c r="G30" s="4"/>
      <c r="H30"/>
      <c r="I30"/>
      <c r="J30"/>
      <c r="K30"/>
      <c r="L30" t="str">
        <f t="shared" si="0"/>
        <v>0</v>
      </c>
      <c r="M30" t="str">
        <f t="shared" si="3"/>
        <v/>
      </c>
      <c r="N30"/>
      <c r="O30" s="4">
        <f t="shared" si="5"/>
        <v>0</v>
      </c>
      <c r="P30" s="4" t="str">
        <f t="shared" si="6"/>
        <v/>
      </c>
      <c r="Q30" t="str">
        <f>IF(P30="","",VLOOKUP(LEFT(B30,1),DIs!$R$2:$S$13,2,FALSE))</f>
        <v/>
      </c>
      <c r="R30" t="str">
        <f t="shared" si="7"/>
        <v/>
      </c>
      <c r="S30" s="2" t="str">
        <f t="shared" si="8"/>
        <v/>
      </c>
      <c r="T30" s="2" t="str">
        <f>IF(P30="","",WORKDAY(S30-1,1,FERIADOS!$A$2:$A$831))</f>
        <v/>
      </c>
      <c r="U30" s="24" t="str">
        <f>IF(P30="","",NETWORKDAYS(HISTORICO!$C$1,T30,FERIADOS!$A$1:$A$830))</f>
        <v/>
      </c>
    </row>
    <row r="31" spans="1:21" ht="15.75" thickBot="1">
      <c r="A31" s="10">
        <f>dadosexternosBMF!A31</f>
        <v>0</v>
      </c>
      <c r="B31" s="7" t="str">
        <f>dadosexternosBMF!B31</f>
        <v>K23</v>
      </c>
      <c r="C31" s="8">
        <f>dadosexternosBMF!C31</f>
        <v>69679.14</v>
      </c>
      <c r="D31" s="8">
        <f>dadosexternosBMF!D31</f>
        <v>69961.45</v>
      </c>
      <c r="E31" s="8">
        <f>dadosexternosBMF!E31</f>
        <v>282.31</v>
      </c>
      <c r="F31" s="8">
        <f>dadosexternosBMF!F31</f>
        <v>336.66</v>
      </c>
      <c r="G31" s="16"/>
      <c r="H31"/>
      <c r="I31"/>
      <c r="J31"/>
      <c r="K31"/>
      <c r="L31" t="str">
        <f t="shared" si="0"/>
        <v>0</v>
      </c>
      <c r="M31" t="str">
        <f t="shared" si="3"/>
        <v/>
      </c>
      <c r="N31"/>
      <c r="O31" s="4">
        <f t="shared" si="5"/>
        <v>0</v>
      </c>
      <c r="P31" s="4" t="str">
        <f t="shared" si="6"/>
        <v/>
      </c>
      <c r="Q31" t="str">
        <f>IF(P31="","",VLOOKUP(LEFT(B31,1),DIs!$R$2:$S$13,2,FALSE))</f>
        <v/>
      </c>
      <c r="R31" t="str">
        <f t="shared" si="7"/>
        <v/>
      </c>
      <c r="S31" s="2" t="str">
        <f t="shared" si="8"/>
        <v/>
      </c>
      <c r="T31" s="2" t="str">
        <f>IF(P31="","",WORKDAY(S31-1,1,FERIADOS!$A$2:$A$831))</f>
        <v/>
      </c>
      <c r="U31" s="24" t="str">
        <f>IF(P31="","",NETWORKDAYS(HISTORICO!$C$1,T31,FERIADOS!$A$1:$A$830))</f>
        <v/>
      </c>
    </row>
    <row r="32" spans="1:21" ht="15.75" thickBot="1">
      <c r="A32" s="10">
        <f>dadosexternosBMF!A32</f>
        <v>0</v>
      </c>
      <c r="B32" s="7" t="str">
        <f>dadosexternosBMF!B32</f>
        <v>Q24</v>
      </c>
      <c r="C32" s="8">
        <f>dadosexternosBMF!C32</f>
        <v>65140.89</v>
      </c>
      <c r="D32" s="8">
        <f>dadosexternosBMF!D32</f>
        <v>65131.64</v>
      </c>
      <c r="E32" s="8">
        <f>dadosexternosBMF!E32</f>
        <v>-9.25</v>
      </c>
      <c r="F32" s="8">
        <f>dadosexternosBMF!F32</f>
        <v>11.03</v>
      </c>
      <c r="G32" s="4"/>
      <c r="H32"/>
      <c r="I32"/>
      <c r="J32"/>
      <c r="K32"/>
      <c r="L32" t="str">
        <f t="shared" si="0"/>
        <v>0</v>
      </c>
      <c r="M32" t="str">
        <f t="shared" si="3"/>
        <v/>
      </c>
      <c r="N32"/>
      <c r="O32" s="4">
        <f t="shared" si="5"/>
        <v>0</v>
      </c>
      <c r="P32" s="4" t="str">
        <f t="shared" si="6"/>
        <v/>
      </c>
      <c r="Q32" t="str">
        <f>IF(P32="","",VLOOKUP(LEFT(B32,1),DIs!$R$2:$S$13,2,FALSE))</f>
        <v/>
      </c>
      <c r="R32" t="str">
        <f t="shared" si="7"/>
        <v/>
      </c>
      <c r="S32" s="2" t="str">
        <f t="shared" si="8"/>
        <v/>
      </c>
      <c r="T32" s="2" t="str">
        <f>IF(P32="","",WORKDAY(S32-1,1,FERIADOS!$A$2:$A$831))</f>
        <v/>
      </c>
      <c r="U32" s="24" t="str">
        <f>IF(P32="","",NETWORKDAYS(HISTORICO!$C$1,T32,FERIADOS!$A$1:$A$830))</f>
        <v/>
      </c>
    </row>
    <row r="33" spans="1:21" ht="15.75" thickBot="1">
      <c r="A33" s="10">
        <f>dadosexternosBMF!A33</f>
        <v>0</v>
      </c>
      <c r="B33" s="7" t="str">
        <f>dadosexternosBMF!B33</f>
        <v>Q26</v>
      </c>
      <c r="C33" s="8">
        <f>dadosexternosBMF!C33</f>
        <v>58054.22</v>
      </c>
      <c r="D33" s="8">
        <f>dadosexternosBMF!D33</f>
        <v>58098.6</v>
      </c>
      <c r="E33" s="8">
        <f>dadosexternosBMF!E33</f>
        <v>44.38</v>
      </c>
      <c r="F33" s="8">
        <f>dadosexternosBMF!F33</f>
        <v>52.92</v>
      </c>
      <c r="G33" s="4"/>
      <c r="H33"/>
      <c r="I33"/>
      <c r="J33"/>
      <c r="K33"/>
      <c r="L33" t="str">
        <f t="shared" si="0"/>
        <v>0</v>
      </c>
      <c r="M33" t="str">
        <f t="shared" si="3"/>
        <v/>
      </c>
      <c r="N33"/>
      <c r="O33" s="4">
        <f t="shared" si="5"/>
        <v>0</v>
      </c>
      <c r="P33" s="4" t="str">
        <f t="shared" si="6"/>
        <v/>
      </c>
      <c r="Q33" t="str">
        <f>IF(P33="","",VLOOKUP(LEFT(B33,1),DIs!$R$2:$S$13,2,FALSE))</f>
        <v/>
      </c>
      <c r="R33" t="str">
        <f t="shared" si="7"/>
        <v/>
      </c>
      <c r="S33" s="2" t="str">
        <f t="shared" si="8"/>
        <v/>
      </c>
      <c r="T33" s="2" t="str">
        <f>IF(P33="","",WORKDAY(S33-1,1,FERIADOS!$A$2:$A$831))</f>
        <v/>
      </c>
      <c r="U33" s="24" t="str">
        <f>IF(P33="","",NETWORKDAYS(HISTORICO!$C$1,T33,FERIADOS!$A$1:$A$830))</f>
        <v/>
      </c>
    </row>
    <row r="34" spans="1:21" ht="15.75" thickBot="1">
      <c r="A34" s="10">
        <f>dadosexternosBMF!A34</f>
        <v>0</v>
      </c>
      <c r="B34" s="7" t="str">
        <f>dadosexternosBMF!B34</f>
        <v>Q30</v>
      </c>
      <c r="C34" s="8">
        <f>dadosexternosBMF!C34</f>
        <v>47417.95</v>
      </c>
      <c r="D34" s="8">
        <f>dadosexternosBMF!D34</f>
        <v>47047.48</v>
      </c>
      <c r="E34" s="8">
        <f>dadosexternosBMF!E34</f>
        <v>-370.47</v>
      </c>
      <c r="F34" s="8">
        <f>dadosexternosBMF!F34</f>
        <v>441.79</v>
      </c>
      <c r="G34" s="4"/>
      <c r="H34"/>
      <c r="I34"/>
      <c r="J34"/>
      <c r="K34"/>
      <c r="L34" t="str">
        <f t="shared" si="0"/>
        <v>0</v>
      </c>
      <c r="M34" t="str">
        <f t="shared" si="3"/>
        <v/>
      </c>
      <c r="N34"/>
      <c r="O34" s="4">
        <f t="shared" si="5"/>
        <v>0</v>
      </c>
      <c r="P34" s="4" t="str">
        <f t="shared" si="6"/>
        <v/>
      </c>
      <c r="Q34" t="str">
        <f>IF(P34="","",VLOOKUP(LEFT(B34,1),DIs!$R$2:$S$13,2,FALSE))</f>
        <v/>
      </c>
      <c r="R34" t="str">
        <f t="shared" si="7"/>
        <v/>
      </c>
      <c r="S34" s="2" t="str">
        <f t="shared" si="8"/>
        <v/>
      </c>
      <c r="T34" s="2" t="str">
        <f>IF(P34="","",WORKDAY(S34-1,1,FERIADOS!$A$2:$A$831))</f>
        <v/>
      </c>
      <c r="U34" s="24" t="str">
        <f>IF(P34="","",NETWORKDAYS(HISTORICO!$C$1,T34,FERIADOS!$A$1:$A$830))</f>
        <v/>
      </c>
    </row>
    <row r="35" spans="1:21" ht="15.75" thickBot="1">
      <c r="A35" s="10" t="str">
        <f>dadosexternosBMF!A35</f>
        <v>DDI - Cupom cambial</v>
      </c>
      <c r="B35" s="7" t="str">
        <f>dadosexternosBMF!B35</f>
        <v>G17</v>
      </c>
      <c r="C35" s="8">
        <f>dadosexternosBMF!C35</f>
        <v>100037.35</v>
      </c>
      <c r="D35" s="8">
        <f>dadosexternosBMF!D35</f>
        <v>99193.75</v>
      </c>
      <c r="E35" s="8">
        <f>dadosexternosBMF!E35</f>
        <v>-843.6</v>
      </c>
      <c r="F35" s="8">
        <f>dadosexternosBMF!F35</f>
        <v>1380.5</v>
      </c>
      <c r="G35" s="4"/>
      <c r="H35"/>
      <c r="I35"/>
      <c r="J35"/>
      <c r="K35"/>
      <c r="L35" t="str">
        <f t="shared" si="0"/>
        <v>DDI</v>
      </c>
      <c r="M35" t="str">
        <f t="shared" si="3"/>
        <v/>
      </c>
      <c r="N35"/>
      <c r="O35" s="4">
        <f t="shared" si="5"/>
        <v>0</v>
      </c>
      <c r="P35" s="4" t="str">
        <f t="shared" si="6"/>
        <v/>
      </c>
      <c r="Q35" t="str">
        <f>IF(P35="","",VLOOKUP(LEFT(B35,1),DIs!$R$2:$S$13,2,FALSE))</f>
        <v/>
      </c>
      <c r="R35" t="str">
        <f t="shared" si="7"/>
        <v/>
      </c>
      <c r="S35" s="2" t="str">
        <f t="shared" si="8"/>
        <v/>
      </c>
      <c r="T35" s="2" t="str">
        <f>IF(P35="","",WORKDAY(S35-1,1,FERIADOS!$A$2:$A$831))</f>
        <v/>
      </c>
      <c r="U35" s="24" t="str">
        <f>IF(P35="","",NETWORKDAYS(HISTORICO!$C$1,T35,FERIADOS!$A$1:$A$830))</f>
        <v/>
      </c>
    </row>
    <row r="36" spans="1:21" ht="15.75" thickBot="1">
      <c r="A36" s="10">
        <f>dadosexternosBMF!A36</f>
        <v>0</v>
      </c>
      <c r="B36" s="7" t="str">
        <f>dadosexternosBMF!B36</f>
        <v>H17</v>
      </c>
      <c r="C36" s="8">
        <f>dadosexternosBMF!C36</f>
        <v>99889.57</v>
      </c>
      <c r="D36" s="8">
        <f>dadosexternosBMF!D36</f>
        <v>99055.83</v>
      </c>
      <c r="E36" s="8">
        <f>dadosexternosBMF!E36</f>
        <v>-833.74</v>
      </c>
      <c r="F36" s="8">
        <f>dadosexternosBMF!F36</f>
        <v>1364.37</v>
      </c>
      <c r="G36" s="4"/>
      <c r="H36"/>
      <c r="I36"/>
      <c r="J36"/>
      <c r="K36"/>
      <c r="L36" t="str">
        <f t="shared" si="0"/>
        <v>0</v>
      </c>
      <c r="M36" t="str">
        <f t="shared" si="3"/>
        <v/>
      </c>
      <c r="N36"/>
      <c r="O36" s="4">
        <f t="shared" si="5"/>
        <v>0</v>
      </c>
      <c r="P36" s="4" t="str">
        <f t="shared" si="6"/>
        <v/>
      </c>
      <c r="Q36" t="str">
        <f>IF(P36="","",VLOOKUP(LEFT(B36,1),DIs!$R$2:$S$13,2,FALSE))</f>
        <v/>
      </c>
      <c r="R36" t="str">
        <f t="shared" si="7"/>
        <v/>
      </c>
      <c r="S36" s="2" t="str">
        <f t="shared" si="8"/>
        <v/>
      </c>
      <c r="T36" s="2" t="str">
        <f>IF(P36="","",WORKDAY(S36-1,1,FERIADOS!$A$2:$A$831))</f>
        <v/>
      </c>
      <c r="U36" s="24" t="str">
        <f>IF(P36="","",NETWORKDAYS(HISTORICO!$C$1,T36,FERIADOS!$A$1:$A$830))</f>
        <v/>
      </c>
    </row>
    <row r="37" spans="1:21" ht="15.75" thickBot="1">
      <c r="A37" s="10">
        <f>dadosexternosBMF!A37</f>
        <v>0</v>
      </c>
      <c r="B37" s="7" t="str">
        <f>dadosexternosBMF!B37</f>
        <v>J17</v>
      </c>
      <c r="C37" s="8">
        <f>dadosexternosBMF!C37</f>
        <v>99709.51</v>
      </c>
      <c r="D37" s="8">
        <f>dadosexternosBMF!D37</f>
        <v>98889.96</v>
      </c>
      <c r="E37" s="8">
        <f>dadosexternosBMF!E37</f>
        <v>-819.55</v>
      </c>
      <c r="F37" s="8">
        <f>dadosexternosBMF!F37</f>
        <v>1341.15</v>
      </c>
      <c r="G37" s="4"/>
      <c r="H37"/>
      <c r="I37"/>
      <c r="J37"/>
      <c r="K37"/>
      <c r="L37" t="str">
        <f t="shared" si="0"/>
        <v>0</v>
      </c>
      <c r="M37" t="str">
        <f t="shared" si="3"/>
        <v/>
      </c>
      <c r="N37"/>
      <c r="O37" s="4">
        <f t="shared" si="5"/>
        <v>0</v>
      </c>
      <c r="P37" s="4" t="str">
        <f t="shared" si="6"/>
        <v/>
      </c>
      <c r="Q37" t="str">
        <f>IF(P37="","",VLOOKUP(LEFT(B37,1),DIs!$R$2:$S$13,2,FALSE))</f>
        <v/>
      </c>
      <c r="R37" t="str">
        <f t="shared" si="7"/>
        <v/>
      </c>
      <c r="S37" s="2" t="str">
        <f t="shared" si="8"/>
        <v/>
      </c>
      <c r="T37" s="2" t="str">
        <f>IF(P37="","",WORKDAY(S37-1,1,FERIADOS!$A$2:$A$831))</f>
        <v/>
      </c>
      <c r="U37" s="24" t="str">
        <f>IF(P37="","",NETWORKDAYS(HISTORICO!$C$1,T37,FERIADOS!$A$1:$A$830))</f>
        <v/>
      </c>
    </row>
    <row r="38" spans="1:21" ht="15.75" thickBot="1">
      <c r="A38" s="10">
        <f>dadosexternosBMF!A38</f>
        <v>0</v>
      </c>
      <c r="B38" s="7" t="str">
        <f>dadosexternosBMF!B38</f>
        <v>K17</v>
      </c>
      <c r="C38" s="8">
        <f>dadosexternosBMF!C38</f>
        <v>99539.27</v>
      </c>
      <c r="D38" s="8">
        <f>dadosexternosBMF!D38</f>
        <v>98733.69</v>
      </c>
      <c r="E38" s="8">
        <f>dadosexternosBMF!E38</f>
        <v>-805.58</v>
      </c>
      <c r="F38" s="8">
        <f>dadosexternosBMF!F38</f>
        <v>1318.29</v>
      </c>
      <c r="G38" s="4"/>
      <c r="H38"/>
      <c r="I38"/>
      <c r="J38"/>
      <c r="K38"/>
      <c r="L38" t="str">
        <f t="shared" si="0"/>
        <v>0</v>
      </c>
      <c r="M38" t="str">
        <f t="shared" si="3"/>
        <v/>
      </c>
      <c r="N38"/>
      <c r="O38" s="4">
        <f t="shared" si="5"/>
        <v>0</v>
      </c>
      <c r="P38" s="4" t="str">
        <f t="shared" si="6"/>
        <v/>
      </c>
      <c r="Q38" t="str">
        <f>IF(P38="","",VLOOKUP(LEFT(B38,1),DIs!$R$2:$S$13,2,FALSE))</f>
        <v/>
      </c>
      <c r="R38" t="str">
        <f t="shared" si="7"/>
        <v/>
      </c>
      <c r="S38" s="2" t="str">
        <f t="shared" si="8"/>
        <v/>
      </c>
      <c r="T38" s="2" t="str">
        <f>IF(P38="","",WORKDAY(S38-1,1,FERIADOS!$A$2:$A$831))</f>
        <v/>
      </c>
      <c r="U38" s="24" t="str">
        <f>IF(P38="","",NETWORKDAYS(HISTORICO!$C$1,T38,FERIADOS!$A$1:$A$830))</f>
        <v/>
      </c>
    </row>
    <row r="39" spans="1:21" ht="15.75" thickBot="1">
      <c r="A39" s="10">
        <f>dadosexternosBMF!A39</f>
        <v>0</v>
      </c>
      <c r="B39" s="7" t="str">
        <f>dadosexternosBMF!B39</f>
        <v>M17</v>
      </c>
      <c r="C39" s="8">
        <f>dadosexternosBMF!C39</f>
        <v>99355.63</v>
      </c>
      <c r="D39" s="8">
        <f>dadosexternosBMF!D39</f>
        <v>98547.95</v>
      </c>
      <c r="E39" s="8">
        <f>dadosexternosBMF!E39</f>
        <v>-807.68</v>
      </c>
      <c r="F39" s="8">
        <f>dadosexternosBMF!F39</f>
        <v>1321.72</v>
      </c>
      <c r="G39" s="4"/>
      <c r="H39"/>
      <c r="I39"/>
      <c r="J39"/>
      <c r="K39"/>
      <c r="L39" t="str">
        <f t="shared" si="0"/>
        <v>0</v>
      </c>
      <c r="M39" t="str">
        <f t="shared" si="3"/>
        <v/>
      </c>
      <c r="N39"/>
      <c r="O39" s="4">
        <f t="shared" si="5"/>
        <v>0</v>
      </c>
      <c r="P39" s="4" t="str">
        <f t="shared" si="6"/>
        <v/>
      </c>
      <c r="Q39" t="str">
        <f>IF(P39="","",VLOOKUP(LEFT(B39,1),DIs!$R$2:$S$13,2,FALSE))</f>
        <v/>
      </c>
      <c r="R39" t="str">
        <f t="shared" si="7"/>
        <v/>
      </c>
      <c r="S39" s="2" t="str">
        <f t="shared" si="8"/>
        <v/>
      </c>
      <c r="T39" s="2" t="str">
        <f>IF(P39="","",WORKDAY(S39-1,1,FERIADOS!$A$2:$A$831))</f>
        <v/>
      </c>
      <c r="U39" s="24" t="str">
        <f>IF(P39="","",NETWORKDAYS(HISTORICO!$C$1,T39,FERIADOS!$A$1:$A$830))</f>
        <v/>
      </c>
    </row>
    <row r="40" spans="1:21" ht="15.75" thickBot="1">
      <c r="A40" s="10">
        <f>dadosexternosBMF!A40</f>
        <v>0</v>
      </c>
      <c r="B40" s="7" t="str">
        <f>dadosexternosBMF!B40</f>
        <v>N17</v>
      </c>
      <c r="C40" s="8">
        <f>dadosexternosBMF!C40</f>
        <v>99177.600000000006</v>
      </c>
      <c r="D40" s="8">
        <f>dadosexternosBMF!D40</f>
        <v>98387.38</v>
      </c>
      <c r="E40" s="8">
        <f>dadosexternosBMF!E40</f>
        <v>-790.22</v>
      </c>
      <c r="F40" s="8">
        <f>dadosexternosBMF!F40</f>
        <v>1293.1500000000001</v>
      </c>
      <c r="G40" s="4"/>
      <c r="H40"/>
      <c r="I40"/>
      <c r="J40"/>
      <c r="K40"/>
      <c r="L40" t="str">
        <f t="shared" si="0"/>
        <v>0</v>
      </c>
      <c r="M40" t="str">
        <f t="shared" si="3"/>
        <v/>
      </c>
      <c r="N40"/>
      <c r="O40" s="4">
        <f t="shared" si="5"/>
        <v>0</v>
      </c>
      <c r="P40" s="4" t="str">
        <f t="shared" si="6"/>
        <v/>
      </c>
      <c r="Q40" t="str">
        <f>IF(P40="","",VLOOKUP(LEFT(B40,1),DIs!$R$2:$S$13,2,FALSE))</f>
        <v/>
      </c>
      <c r="R40" t="str">
        <f t="shared" si="7"/>
        <v/>
      </c>
      <c r="S40" s="2" t="str">
        <f t="shared" si="8"/>
        <v/>
      </c>
      <c r="T40" s="2" t="str">
        <f>IF(P40="","",WORKDAY(S40-1,1,FERIADOS!$A$2:$A$831))</f>
        <v/>
      </c>
      <c r="U40" s="24" t="str">
        <f>IF(P40="","",NETWORKDAYS(HISTORICO!$C$1,T40,FERIADOS!$A$1:$A$830))</f>
        <v/>
      </c>
    </row>
    <row r="41" spans="1:21" ht="15.75" thickBot="1">
      <c r="A41" s="10">
        <f>dadosexternosBMF!A41</f>
        <v>0</v>
      </c>
      <c r="B41" s="7" t="str">
        <f>dadosexternosBMF!B41</f>
        <v>Q17</v>
      </c>
      <c r="C41" s="8">
        <f>dadosexternosBMF!C41</f>
        <v>98979.12</v>
      </c>
      <c r="D41" s="8">
        <f>dadosexternosBMF!D41</f>
        <v>98184.41</v>
      </c>
      <c r="E41" s="8">
        <f>dadosexternosBMF!E41</f>
        <v>-794.71</v>
      </c>
      <c r="F41" s="8">
        <f>dadosexternosBMF!F41</f>
        <v>1300.5</v>
      </c>
      <c r="G41" s="4"/>
      <c r="H41"/>
      <c r="I41"/>
      <c r="J41"/>
      <c r="K41"/>
      <c r="L41" t="str">
        <f t="shared" si="0"/>
        <v>0</v>
      </c>
      <c r="M41" t="str">
        <f t="shared" si="3"/>
        <v/>
      </c>
      <c r="N41"/>
      <c r="O41" s="4">
        <f t="shared" si="5"/>
        <v>0</v>
      </c>
      <c r="P41" s="4" t="str">
        <f t="shared" si="6"/>
        <v/>
      </c>
      <c r="Q41" t="str">
        <f>IF(P41="","",VLOOKUP(LEFT(B41,1),DIs!$R$2:$S$13,2,FALSE))</f>
        <v/>
      </c>
      <c r="R41" t="str">
        <f t="shared" si="7"/>
        <v/>
      </c>
      <c r="S41" s="2" t="str">
        <f t="shared" si="8"/>
        <v/>
      </c>
      <c r="T41" s="2" t="str">
        <f>IF(P41="","",WORKDAY(S41-1,1,FERIADOS!$A$2:$A$831))</f>
        <v/>
      </c>
      <c r="U41" s="24" t="str">
        <f>IF(P41="","",NETWORKDAYS(HISTORICO!$C$1,T41,FERIADOS!$A$1:$A$830))</f>
        <v/>
      </c>
    </row>
    <row r="42" spans="1:21" ht="15.75" thickBot="1">
      <c r="A42" s="10">
        <f>dadosexternosBMF!A42</f>
        <v>0</v>
      </c>
      <c r="B42" s="7" t="str">
        <f>dadosexternosBMF!B42</f>
        <v>U17</v>
      </c>
      <c r="C42" s="8">
        <f>dadosexternosBMF!C42</f>
        <v>98785.5</v>
      </c>
      <c r="D42" s="8">
        <f>dadosexternosBMF!D42</f>
        <v>98018.34</v>
      </c>
      <c r="E42" s="8">
        <f>dadosexternosBMF!E42</f>
        <v>-767.16</v>
      </c>
      <c r="F42" s="8">
        <f>dadosexternosBMF!F42</f>
        <v>1255.4100000000001</v>
      </c>
      <c r="G42" s="4"/>
      <c r="H42"/>
      <c r="I42"/>
      <c r="J42"/>
      <c r="K42"/>
      <c r="L42" t="str">
        <f t="shared" si="0"/>
        <v>0</v>
      </c>
      <c r="M42" t="str">
        <f t="shared" si="3"/>
        <v/>
      </c>
      <c r="N42"/>
      <c r="O42" s="4">
        <f t="shared" si="5"/>
        <v>0</v>
      </c>
      <c r="P42" s="4" t="str">
        <f t="shared" si="6"/>
        <v/>
      </c>
      <c r="Q42" t="str">
        <f>IF(P42="","",VLOOKUP(LEFT(B42,1),DIs!$R$2:$S$13,2,FALSE))</f>
        <v/>
      </c>
      <c r="R42" t="str">
        <f t="shared" si="7"/>
        <v/>
      </c>
      <c r="S42" s="2" t="str">
        <f t="shared" si="8"/>
        <v/>
      </c>
      <c r="T42" s="2" t="str">
        <f>IF(P42="","",WORKDAY(S42-1,1,FERIADOS!$A$2:$A$831))</f>
        <v/>
      </c>
      <c r="U42" s="24" t="str">
        <f>IF(P42="","",NETWORKDAYS(HISTORICO!$C$1,T42,FERIADOS!$A$1:$A$830))</f>
        <v/>
      </c>
    </row>
    <row r="43" spans="1:21" ht="15.75" thickBot="1">
      <c r="A43" s="10">
        <f>dadosexternosBMF!A43</f>
        <v>0</v>
      </c>
      <c r="B43" s="7" t="str">
        <f>dadosexternosBMF!B43</f>
        <v>V17</v>
      </c>
      <c r="C43" s="8">
        <f>dadosexternosBMF!C43</f>
        <v>98589.64</v>
      </c>
      <c r="D43" s="8">
        <f>dadosexternosBMF!D43</f>
        <v>97819.71</v>
      </c>
      <c r="E43" s="8">
        <f>dadosexternosBMF!E43</f>
        <v>-769.93</v>
      </c>
      <c r="F43" s="8">
        <f>dadosexternosBMF!F43</f>
        <v>1259.95</v>
      </c>
      <c r="G43" s="4"/>
      <c r="H43"/>
      <c r="I43"/>
      <c r="J43"/>
      <c r="K43"/>
      <c r="L43" t="str">
        <f t="shared" si="0"/>
        <v>0</v>
      </c>
      <c r="M43" t="str">
        <f t="shared" si="3"/>
        <v/>
      </c>
      <c r="N43"/>
      <c r="O43" s="4">
        <f t="shared" si="5"/>
        <v>0</v>
      </c>
      <c r="P43" s="4" t="str">
        <f t="shared" si="6"/>
        <v/>
      </c>
      <c r="Q43" t="str">
        <f>IF(P43="","",VLOOKUP(LEFT(B43,1),DIs!$R$2:$S$13,2,FALSE))</f>
        <v/>
      </c>
      <c r="R43" t="str">
        <f t="shared" si="7"/>
        <v/>
      </c>
      <c r="S43" s="2" t="str">
        <f t="shared" si="8"/>
        <v/>
      </c>
      <c r="T43" s="2" t="str">
        <f>IF(P43="","",WORKDAY(S43-1,1,FERIADOS!$A$2:$A$831))</f>
        <v/>
      </c>
      <c r="U43" s="24" t="str">
        <f>IF(P43="","",NETWORKDAYS(HISTORICO!$C$1,T43,FERIADOS!$A$1:$A$830))</f>
        <v/>
      </c>
    </row>
    <row r="44" spans="1:21" ht="15.75" thickBot="1">
      <c r="A44" s="10">
        <f>dadosexternosBMF!A44</f>
        <v>0</v>
      </c>
      <c r="B44" s="7" t="str">
        <f>dadosexternosBMF!B44</f>
        <v>X17</v>
      </c>
      <c r="C44" s="8">
        <f>dadosexternosBMF!C44</f>
        <v>98370.38</v>
      </c>
      <c r="D44" s="8">
        <f>dadosexternosBMF!D44</f>
        <v>97609.01</v>
      </c>
      <c r="E44" s="8">
        <f>dadosexternosBMF!E44</f>
        <v>-761.37</v>
      </c>
      <c r="F44" s="8">
        <f>dadosexternosBMF!F44</f>
        <v>1245.94</v>
      </c>
      <c r="G44" s="4"/>
      <c r="H44"/>
      <c r="I44"/>
      <c r="J44"/>
      <c r="K44"/>
      <c r="L44" t="str">
        <f t="shared" si="0"/>
        <v>0</v>
      </c>
      <c r="M44" t="str">
        <f t="shared" si="3"/>
        <v/>
      </c>
      <c r="N44"/>
      <c r="O44" s="4">
        <f t="shared" si="5"/>
        <v>0</v>
      </c>
      <c r="P44" s="4" t="str">
        <f t="shared" si="6"/>
        <v/>
      </c>
      <c r="Q44" t="str">
        <f>IF(P44="","",VLOOKUP(LEFT(B44,1),DIs!$R$2:$S$13,2,FALSE))</f>
        <v/>
      </c>
      <c r="R44" t="str">
        <f t="shared" si="7"/>
        <v/>
      </c>
      <c r="S44" s="2" t="str">
        <f t="shared" si="8"/>
        <v/>
      </c>
      <c r="T44" s="2" t="str">
        <f>IF(P44="","",WORKDAY(S44-1,1,FERIADOS!$A$2:$A$831))</f>
        <v/>
      </c>
      <c r="U44" s="24" t="str">
        <f>IF(P44="","",NETWORKDAYS(HISTORICO!$C$1,T44,FERIADOS!$A$1:$A$830))</f>
        <v/>
      </c>
    </row>
    <row r="45" spans="1:21" ht="15.75" thickBot="1">
      <c r="A45" s="10">
        <f>dadosexternosBMF!A45</f>
        <v>0</v>
      </c>
      <c r="B45" s="7" t="str">
        <f>dadosexternosBMF!B45</f>
        <v>Z17</v>
      </c>
      <c r="C45" s="8">
        <f>dadosexternosBMF!C45</f>
        <v>98166.91</v>
      </c>
      <c r="D45" s="8">
        <f>dadosexternosBMF!D45</f>
        <v>97412.72</v>
      </c>
      <c r="E45" s="8">
        <f>dadosexternosBMF!E45</f>
        <v>-754.19</v>
      </c>
      <c r="F45" s="8">
        <f>dadosexternosBMF!F45</f>
        <v>1234.19</v>
      </c>
      <c r="G45" s="4"/>
      <c r="H45"/>
      <c r="I45"/>
      <c r="J45"/>
      <c r="K45"/>
      <c r="L45" t="str">
        <f t="shared" si="0"/>
        <v>0</v>
      </c>
      <c r="M45" t="str">
        <f t="shared" si="3"/>
        <v/>
      </c>
      <c r="N45"/>
      <c r="O45" s="4">
        <f t="shared" si="5"/>
        <v>0</v>
      </c>
      <c r="P45" s="4" t="str">
        <f t="shared" si="6"/>
        <v/>
      </c>
      <c r="Q45" t="str">
        <f>IF(P45="","",VLOOKUP(LEFT(B45,1),DIs!$R$2:$S$13,2,FALSE))</f>
        <v/>
      </c>
      <c r="R45" t="str">
        <f t="shared" si="7"/>
        <v/>
      </c>
      <c r="S45" s="2" t="str">
        <f t="shared" si="8"/>
        <v/>
      </c>
      <c r="T45" s="2" t="str">
        <f>IF(P45="","",WORKDAY(S45-1,1,FERIADOS!$A$2:$A$831))</f>
        <v/>
      </c>
      <c r="U45" s="24" t="str">
        <f>IF(P45="","",NETWORKDAYS(HISTORICO!$C$1,T45,FERIADOS!$A$1:$A$830))</f>
        <v/>
      </c>
    </row>
    <row r="46" spans="1:21" ht="15.75" thickBot="1">
      <c r="A46" s="10">
        <f>dadosexternosBMF!A46</f>
        <v>0</v>
      </c>
      <c r="B46" s="7" t="str">
        <f>dadosexternosBMF!B46</f>
        <v>F18</v>
      </c>
      <c r="C46" s="8">
        <f>dadosexternosBMF!C46</f>
        <v>97852.97</v>
      </c>
      <c r="D46" s="8">
        <f>dadosexternosBMF!D46</f>
        <v>97113.15</v>
      </c>
      <c r="E46" s="8">
        <f>dadosexternosBMF!E46</f>
        <v>-739.82</v>
      </c>
      <c r="F46" s="8">
        <f>dadosexternosBMF!F46</f>
        <v>1210.67</v>
      </c>
      <c r="G46" s="4"/>
      <c r="H46"/>
      <c r="I46"/>
      <c r="J46"/>
      <c r="K46"/>
      <c r="L46" t="str">
        <f t="shared" si="0"/>
        <v>0</v>
      </c>
      <c r="M46" t="str">
        <f t="shared" si="3"/>
        <v/>
      </c>
      <c r="N46"/>
      <c r="O46" s="4">
        <f t="shared" si="5"/>
        <v>0</v>
      </c>
      <c r="P46" s="4" t="str">
        <f t="shared" si="6"/>
        <v/>
      </c>
      <c r="Q46" t="str">
        <f>IF(P46="","",VLOOKUP(LEFT(B46,1),DIs!$R$2:$S$13,2,FALSE))</f>
        <v/>
      </c>
      <c r="R46" t="str">
        <f t="shared" si="7"/>
        <v/>
      </c>
      <c r="S46" s="2" t="str">
        <f t="shared" si="8"/>
        <v/>
      </c>
      <c r="T46" s="2" t="str">
        <f>IF(P46="","",WORKDAY(S46-1,1,FERIADOS!$A$2:$A$831))</f>
        <v/>
      </c>
      <c r="U46" s="24" t="str">
        <f>IF(P46="","",NETWORKDAYS(HISTORICO!$C$1,T46,FERIADOS!$A$1:$A$830))</f>
        <v/>
      </c>
    </row>
    <row r="47" spans="1:21" ht="15.75" thickBot="1">
      <c r="A47" s="10">
        <f>dadosexternosBMF!A47</f>
        <v>0</v>
      </c>
      <c r="B47" s="7" t="str">
        <f>dadosexternosBMF!B47</f>
        <v>J18</v>
      </c>
      <c r="C47" s="8">
        <f>dadosexternosBMF!C47</f>
        <v>97232.49</v>
      </c>
      <c r="D47" s="8">
        <f>dadosexternosBMF!D47</f>
        <v>96495.29</v>
      </c>
      <c r="E47" s="8">
        <f>dadosexternosBMF!E47</f>
        <v>-737.2</v>
      </c>
      <c r="F47" s="8">
        <f>dadosexternosBMF!F47</f>
        <v>1206.3900000000001</v>
      </c>
      <c r="G47" s="4"/>
      <c r="H47"/>
      <c r="I47"/>
      <c r="J47"/>
      <c r="K47"/>
      <c r="L47" t="str">
        <f t="shared" si="0"/>
        <v>0</v>
      </c>
      <c r="M47" t="str">
        <f t="shared" si="3"/>
        <v/>
      </c>
      <c r="N47"/>
      <c r="O47" s="4">
        <f t="shared" si="5"/>
        <v>0</v>
      </c>
      <c r="P47" s="4" t="str">
        <f t="shared" si="6"/>
        <v/>
      </c>
      <c r="Q47" t="str">
        <f>IF(P47="","",VLOOKUP(LEFT(B47,1),DIs!$R$2:$S$13,2,FALSE))</f>
        <v/>
      </c>
      <c r="R47" t="str">
        <f t="shared" si="7"/>
        <v/>
      </c>
      <c r="S47" s="2" t="str">
        <f t="shared" si="8"/>
        <v/>
      </c>
      <c r="T47" s="2" t="str">
        <f>IF(P47="","",WORKDAY(S47-1,1,FERIADOS!$A$2:$A$831))</f>
        <v/>
      </c>
      <c r="U47" s="24" t="str">
        <f>IF(P47="","",NETWORKDAYS(HISTORICO!$C$1,T47,FERIADOS!$A$1:$A$830))</f>
        <v/>
      </c>
    </row>
    <row r="48" spans="1:21" ht="15.75" thickBot="1">
      <c r="A48" s="10">
        <f>dadosexternosBMF!A48</f>
        <v>0</v>
      </c>
      <c r="B48" s="7" t="str">
        <f>dadosexternosBMF!B48</f>
        <v>N18</v>
      </c>
      <c r="C48" s="8">
        <f>dadosexternosBMF!C48</f>
        <v>96511.07</v>
      </c>
      <c r="D48" s="8">
        <f>dadosexternosBMF!D48</f>
        <v>95794.36</v>
      </c>
      <c r="E48" s="8">
        <f>dadosexternosBMF!E48</f>
        <v>-716.71</v>
      </c>
      <c r="F48" s="8">
        <f>dadosexternosBMF!F48</f>
        <v>1172.8599999999999</v>
      </c>
      <c r="G48" s="4"/>
      <c r="H48"/>
      <c r="I48"/>
      <c r="J48"/>
      <c r="K48"/>
      <c r="L48" t="str">
        <f t="shared" si="0"/>
        <v>0</v>
      </c>
      <c r="M48" t="str">
        <f t="shared" si="3"/>
        <v/>
      </c>
      <c r="N48"/>
      <c r="O48" s="4">
        <f t="shared" si="5"/>
        <v>0</v>
      </c>
      <c r="P48" s="4" t="str">
        <f t="shared" si="6"/>
        <v/>
      </c>
      <c r="Q48" t="str">
        <f>IF(P48="","",VLOOKUP(LEFT(B48,1),DIs!$R$2:$S$13,2,FALSE))</f>
        <v/>
      </c>
      <c r="R48" t="str">
        <f t="shared" si="7"/>
        <v/>
      </c>
      <c r="S48" s="2" t="str">
        <f t="shared" si="8"/>
        <v/>
      </c>
      <c r="T48" s="2" t="str">
        <f>IF(P48="","",WORKDAY(S48-1,1,FERIADOS!$A$2:$A$831))</f>
        <v/>
      </c>
      <c r="U48" s="24" t="str">
        <f>IF(P48="","",NETWORKDAYS(HISTORICO!$C$1,T48,FERIADOS!$A$1:$A$830))</f>
        <v/>
      </c>
    </row>
    <row r="49" spans="1:24" ht="15.75" thickBot="1">
      <c r="A49" s="10">
        <f>dadosexternosBMF!A49</f>
        <v>0</v>
      </c>
      <c r="B49" s="7" t="str">
        <f>dadosexternosBMF!B49</f>
        <v>V18</v>
      </c>
      <c r="C49" s="8">
        <f>dadosexternosBMF!C49</f>
        <v>95765.36</v>
      </c>
      <c r="D49" s="8">
        <f>dadosexternosBMF!D49</f>
        <v>95062.46</v>
      </c>
      <c r="E49" s="8">
        <f>dadosexternosBMF!E49</f>
        <v>-702.9</v>
      </c>
      <c r="F49" s="8">
        <f>dadosexternosBMF!F49</f>
        <v>1150.26</v>
      </c>
      <c r="G49" s="4"/>
      <c r="H49"/>
      <c r="I49"/>
      <c r="J49"/>
      <c r="K49"/>
      <c r="L49" t="str">
        <f t="shared" si="0"/>
        <v>0</v>
      </c>
      <c r="M49" t="str">
        <f t="shared" si="3"/>
        <v/>
      </c>
      <c r="N49"/>
      <c r="O49" s="4">
        <f t="shared" si="5"/>
        <v>0</v>
      </c>
      <c r="P49" s="4" t="str">
        <f t="shared" si="6"/>
        <v/>
      </c>
      <c r="Q49" t="str">
        <f>IF(P49="","",VLOOKUP(LEFT(B49,1),DIs!$R$2:$S$13,2,FALSE))</f>
        <v/>
      </c>
      <c r="R49" t="str">
        <f t="shared" si="7"/>
        <v/>
      </c>
      <c r="S49" s="2" t="str">
        <f t="shared" si="8"/>
        <v/>
      </c>
      <c r="T49" s="2" t="str">
        <f>IF(P49="","",WORKDAY(S49-1,1,FERIADOS!$A$2:$A$831))</f>
        <v/>
      </c>
      <c r="U49" s="24" t="str">
        <f>IF(P49="","",NETWORKDAYS(HISTORICO!$C$1,T49,FERIADOS!$A$1:$A$830))</f>
        <v/>
      </c>
    </row>
    <row r="50" spans="1:24" ht="15.75" thickBot="1">
      <c r="A50" s="10">
        <f>dadosexternosBMF!A50</f>
        <v>0</v>
      </c>
      <c r="B50" s="7" t="str">
        <f>dadosexternosBMF!B50</f>
        <v>F19</v>
      </c>
      <c r="C50" s="8">
        <f>dadosexternosBMF!C50</f>
        <v>94858.53</v>
      </c>
      <c r="D50" s="8">
        <f>dadosexternosBMF!D50</f>
        <v>94183.02</v>
      </c>
      <c r="E50" s="8">
        <f>dadosexternosBMF!E50</f>
        <v>-675.51</v>
      </c>
      <c r="F50" s="8">
        <f>dadosexternosBMF!F50</f>
        <v>1105.43</v>
      </c>
      <c r="G50" s="4"/>
      <c r="H50"/>
      <c r="I50"/>
      <c r="J50"/>
      <c r="K50"/>
      <c r="L50" t="str">
        <f t="shared" si="0"/>
        <v>0</v>
      </c>
      <c r="M50" t="str">
        <f t="shared" si="3"/>
        <v/>
      </c>
      <c r="N50"/>
      <c r="O50" s="4">
        <f t="shared" si="5"/>
        <v>0</v>
      </c>
      <c r="P50" s="4" t="str">
        <f t="shared" si="6"/>
        <v/>
      </c>
      <c r="Q50" t="str">
        <f>IF(P50="","",VLOOKUP(LEFT(B50,1),DIs!$R$2:$S$13,2,FALSE))</f>
        <v/>
      </c>
      <c r="R50" t="str">
        <f t="shared" si="7"/>
        <v/>
      </c>
      <c r="S50" s="2" t="str">
        <f t="shared" si="8"/>
        <v/>
      </c>
      <c r="T50" s="2" t="str">
        <f>IF(P50="","",WORKDAY(S50-1,1,FERIADOS!$A$2:$A$831))</f>
        <v/>
      </c>
      <c r="U50" s="24" t="str">
        <f>IF(P50="","",NETWORKDAYS(HISTORICO!$C$1,T50,FERIADOS!$A$1:$A$830))</f>
        <v/>
      </c>
    </row>
    <row r="51" spans="1:24" ht="15.75" thickBot="1">
      <c r="A51" s="10">
        <f>dadosexternosBMF!A51</f>
        <v>0</v>
      </c>
      <c r="B51" s="7" t="str">
        <f>dadosexternosBMF!B51</f>
        <v>J19</v>
      </c>
      <c r="C51" s="8">
        <f>dadosexternosBMF!C51</f>
        <v>94166.05</v>
      </c>
      <c r="D51" s="8">
        <f>dadosexternosBMF!D51</f>
        <v>93499.01</v>
      </c>
      <c r="E51" s="8">
        <f>dadosexternosBMF!E51</f>
        <v>-667.04</v>
      </c>
      <c r="F51" s="8">
        <f>dadosexternosBMF!F51</f>
        <v>1091.57</v>
      </c>
      <c r="G51" s="4"/>
      <c r="H51"/>
      <c r="I51"/>
      <c r="J51"/>
      <c r="K51"/>
      <c r="L51" t="str">
        <f t="shared" si="0"/>
        <v>0</v>
      </c>
      <c r="M51" t="str">
        <f t="shared" si="3"/>
        <v/>
      </c>
      <c r="N51"/>
      <c r="O51" s="4">
        <f t="shared" si="5"/>
        <v>0</v>
      </c>
      <c r="P51" s="4" t="str">
        <f t="shared" si="6"/>
        <v/>
      </c>
      <c r="Q51" t="str">
        <f>IF(P51="","",VLOOKUP(LEFT(B51,1),DIs!$R$2:$S$13,2,FALSE))</f>
        <v/>
      </c>
      <c r="R51" t="str">
        <f t="shared" si="7"/>
        <v/>
      </c>
      <c r="S51" s="2" t="str">
        <f t="shared" si="8"/>
        <v/>
      </c>
      <c r="T51" s="2" t="str">
        <f>IF(P51="","",WORKDAY(S51-1,1,FERIADOS!$A$2:$A$831))</f>
        <v/>
      </c>
      <c r="U51" s="24" t="str">
        <f>IF(P51="","",NETWORKDAYS(HISTORICO!$C$1,T51,FERIADOS!$A$1:$A$830))</f>
        <v/>
      </c>
    </row>
    <row r="52" spans="1:24" ht="15.75" thickBot="1">
      <c r="A52" s="10">
        <f>dadosexternosBMF!A52</f>
        <v>0</v>
      </c>
      <c r="B52" s="7" t="str">
        <f>dadosexternosBMF!B52</f>
        <v>N19</v>
      </c>
      <c r="C52" s="8">
        <f>dadosexternosBMF!C52</f>
        <v>93197.46</v>
      </c>
      <c r="D52" s="8">
        <f>dadosexternosBMF!D52</f>
        <v>92545.68</v>
      </c>
      <c r="E52" s="8">
        <f>dadosexternosBMF!E52</f>
        <v>-651.78</v>
      </c>
      <c r="F52" s="8">
        <f>dadosexternosBMF!F52</f>
        <v>1066.5999999999999</v>
      </c>
      <c r="G52" s="4"/>
      <c r="H52"/>
      <c r="I52"/>
      <c r="J52"/>
      <c r="K52"/>
      <c r="L52" t="str">
        <f t="shared" si="0"/>
        <v>0</v>
      </c>
      <c r="M52" t="str">
        <f t="shared" si="3"/>
        <v/>
      </c>
      <c r="N52"/>
      <c r="O52" s="4">
        <f t="shared" si="5"/>
        <v>0</v>
      </c>
      <c r="P52" s="4" t="str">
        <f t="shared" si="6"/>
        <v/>
      </c>
      <c r="Q52" t="str">
        <f>IF(P52="","",VLOOKUP(LEFT(B52,1),DIs!$R$2:$S$13,2,FALSE))</f>
        <v/>
      </c>
      <c r="R52" t="str">
        <f t="shared" si="7"/>
        <v/>
      </c>
      <c r="S52" s="2" t="str">
        <f t="shared" si="8"/>
        <v/>
      </c>
      <c r="T52" s="2" t="str">
        <f>IF(P52="","",WORKDAY(S52-1,1,FERIADOS!$A$2:$A$831))</f>
        <v/>
      </c>
      <c r="U52" s="24" t="str">
        <f>IF(P52="","",NETWORKDAYS(HISTORICO!$C$1,T52,FERIADOS!$A$1:$A$830))</f>
        <v/>
      </c>
    </row>
    <row r="53" spans="1:24" ht="15.75" thickBot="1">
      <c r="A53" s="10">
        <f>dadosexternosBMF!A53</f>
        <v>0</v>
      </c>
      <c r="B53" s="7" t="str">
        <f>dadosexternosBMF!B53</f>
        <v>V19</v>
      </c>
      <c r="C53" s="8">
        <f>dadosexternosBMF!C53</f>
        <v>92282.84</v>
      </c>
      <c r="D53" s="8">
        <f>dadosexternosBMF!D53</f>
        <v>91642.04</v>
      </c>
      <c r="E53" s="8">
        <f>dadosexternosBMF!E53</f>
        <v>-640.79999999999995</v>
      </c>
      <c r="F53" s="8">
        <f>dadosexternosBMF!F53</f>
        <v>1048.6300000000001</v>
      </c>
      <c r="G53" s="4"/>
      <c r="H53"/>
      <c r="I53"/>
      <c r="J53"/>
      <c r="K53"/>
      <c r="L53" t="str">
        <f t="shared" si="0"/>
        <v>0</v>
      </c>
      <c r="M53" t="str">
        <f t="shared" si="3"/>
        <v/>
      </c>
      <c r="N53"/>
      <c r="O53" s="4">
        <f t="shared" si="5"/>
        <v>0</v>
      </c>
      <c r="P53" s="4" t="str">
        <f t="shared" si="6"/>
        <v/>
      </c>
      <c r="Q53" t="str">
        <f>IF(P53="","",VLOOKUP(LEFT(B53,1),DIs!$R$2:$S$13,2,FALSE))</f>
        <v/>
      </c>
      <c r="R53" t="str">
        <f t="shared" si="7"/>
        <v/>
      </c>
      <c r="S53" s="2" t="str">
        <f t="shared" si="8"/>
        <v/>
      </c>
      <c r="T53" s="2" t="str">
        <f>IF(P53="","",WORKDAY(S53-1,1,FERIADOS!$A$2:$A$831))</f>
        <v/>
      </c>
      <c r="U53" s="24" t="str">
        <f>IF(P53="","",NETWORKDAYS(HISTORICO!$C$1,T53,FERIADOS!$A$1:$A$830))</f>
        <v/>
      </c>
    </row>
    <row r="54" spans="1:24" ht="15.75" thickBot="1">
      <c r="A54" s="10">
        <f>dadosexternosBMF!A54</f>
        <v>0</v>
      </c>
      <c r="B54" s="7" t="str">
        <f>dadosexternosBMF!B54</f>
        <v>F20</v>
      </c>
      <c r="C54" s="8">
        <f>dadosexternosBMF!C54</f>
        <v>91272.48</v>
      </c>
      <c r="D54" s="8">
        <f>dadosexternosBMF!D54</f>
        <v>90610.4</v>
      </c>
      <c r="E54" s="8">
        <f>dadosexternosBMF!E54</f>
        <v>-662.08</v>
      </c>
      <c r="F54" s="8">
        <f>dadosexternosBMF!F54</f>
        <v>1083.46</v>
      </c>
      <c r="G54" s="4"/>
      <c r="H54"/>
      <c r="I54"/>
      <c r="J54"/>
      <c r="K54"/>
      <c r="L54" t="str">
        <f t="shared" si="0"/>
        <v>0</v>
      </c>
      <c r="M54" t="str">
        <f t="shared" si="3"/>
        <v/>
      </c>
      <c r="N54"/>
      <c r="O54" s="4">
        <f t="shared" si="5"/>
        <v>0</v>
      </c>
      <c r="P54" s="4" t="str">
        <f t="shared" si="6"/>
        <v/>
      </c>
      <c r="Q54" t="str">
        <f>IF(P54="","",VLOOKUP(LEFT(B54,1),DIs!$R$2:$S$13,2,FALSE))</f>
        <v/>
      </c>
      <c r="R54" t="str">
        <f t="shared" si="7"/>
        <v/>
      </c>
      <c r="S54" s="2" t="str">
        <f t="shared" si="8"/>
        <v/>
      </c>
      <c r="T54" s="2" t="str">
        <f>IF(P54="","",WORKDAY(S54-1,1,FERIADOS!$A$2:$A$831))</f>
        <v/>
      </c>
      <c r="U54" s="24" t="str">
        <f>IF(P54="","",NETWORKDAYS(HISTORICO!$C$1,T54,FERIADOS!$A$1:$A$830))</f>
        <v/>
      </c>
    </row>
    <row r="55" spans="1:24" ht="15.75" thickBot="1">
      <c r="A55" s="10">
        <f>dadosexternosBMF!A55</f>
        <v>0</v>
      </c>
      <c r="B55" s="7" t="str">
        <f>dadosexternosBMF!B55</f>
        <v>J20</v>
      </c>
      <c r="C55" s="8">
        <f>dadosexternosBMF!C55</f>
        <v>90376.91</v>
      </c>
      <c r="D55" s="8">
        <f>dadosexternosBMF!D55</f>
        <v>89677.16</v>
      </c>
      <c r="E55" s="8">
        <f>dadosexternosBMF!E55</f>
        <v>-699.75</v>
      </c>
      <c r="F55" s="8">
        <f>dadosexternosBMF!F55</f>
        <v>1145.0999999999999</v>
      </c>
      <c r="G55" s="4"/>
      <c r="H55"/>
      <c r="I55"/>
      <c r="J55"/>
      <c r="K55"/>
      <c r="L55" t="str">
        <f t="shared" si="0"/>
        <v>0</v>
      </c>
      <c r="M55" t="str">
        <f t="shared" si="3"/>
        <v/>
      </c>
      <c r="N55"/>
      <c r="O55" s="4">
        <f t="shared" si="5"/>
        <v>0</v>
      </c>
      <c r="P55" s="4" t="str">
        <f t="shared" si="6"/>
        <v/>
      </c>
      <c r="Q55" t="str">
        <f>IF(P55="","",VLOOKUP(LEFT(B55,1),DIs!$R$2:$S$13,2,FALSE))</f>
        <v/>
      </c>
      <c r="R55" t="str">
        <f t="shared" si="7"/>
        <v/>
      </c>
      <c r="S55" s="2" t="str">
        <f t="shared" si="8"/>
        <v/>
      </c>
      <c r="T55" s="2" t="str">
        <f>IF(P55="","",WORKDAY(S55-1,1,FERIADOS!$A$2:$A$831))</f>
        <v/>
      </c>
      <c r="U55" s="24" t="str">
        <f>IF(P55="","",NETWORKDAYS(HISTORICO!$C$1,T55,FERIADOS!$A$1:$A$830))</f>
        <v/>
      </c>
    </row>
    <row r="56" spans="1:24" ht="15.75" thickBot="1">
      <c r="A56" s="10">
        <f>dadosexternosBMF!A56</f>
        <v>0</v>
      </c>
      <c r="B56" s="7" t="str">
        <f>dadosexternosBMF!B56</f>
        <v>N20</v>
      </c>
      <c r="C56" s="8">
        <f>dadosexternosBMF!C56</f>
        <v>89252.55</v>
      </c>
      <c r="D56" s="8">
        <f>dadosexternosBMF!D56</f>
        <v>88469.48</v>
      </c>
      <c r="E56" s="8">
        <f>dadosexternosBMF!E56</f>
        <v>-783.07</v>
      </c>
      <c r="F56" s="8">
        <f>dadosexternosBMF!F56</f>
        <v>1281.45</v>
      </c>
      <c r="G56" s="4"/>
      <c r="H56"/>
      <c r="I56"/>
      <c r="J56"/>
      <c r="K56"/>
      <c r="L56" t="str">
        <f t="shared" si="0"/>
        <v>0</v>
      </c>
      <c r="M56" t="str">
        <f t="shared" si="3"/>
        <v/>
      </c>
      <c r="N56"/>
      <c r="O56" s="4">
        <f t="shared" si="5"/>
        <v>0</v>
      </c>
      <c r="P56" s="4" t="str">
        <f t="shared" si="6"/>
        <v/>
      </c>
      <c r="Q56" t="str">
        <f>IF(P56="","",VLOOKUP(LEFT(B56,1),DIs!$R$2:$S$13,2,FALSE))</f>
        <v/>
      </c>
      <c r="R56" t="str">
        <f t="shared" si="7"/>
        <v/>
      </c>
      <c r="S56" s="2" t="str">
        <f t="shared" si="8"/>
        <v/>
      </c>
      <c r="T56" s="2" t="str">
        <f>IF(P56="","",WORKDAY(S56-1,1,FERIADOS!$A$2:$A$831))</f>
        <v/>
      </c>
      <c r="U56" s="24" t="str">
        <f>IF(P56="","",NETWORKDAYS(HISTORICO!$C$1,T56,FERIADOS!$A$1:$A$830))</f>
        <v/>
      </c>
    </row>
    <row r="57" spans="1:24" ht="15.75" thickBot="1">
      <c r="A57" s="10">
        <f>dadosexternosBMF!A57</f>
        <v>0</v>
      </c>
      <c r="B57" s="7" t="str">
        <f>dadosexternosBMF!B57</f>
        <v>V20</v>
      </c>
      <c r="C57" s="8">
        <f>dadosexternosBMF!C57</f>
        <v>88587.33</v>
      </c>
      <c r="D57" s="8">
        <f>dadosexternosBMF!D57</f>
        <v>87681.06</v>
      </c>
      <c r="E57" s="8">
        <f>dadosexternosBMF!E57</f>
        <v>-906.27</v>
      </c>
      <c r="F57" s="8">
        <f>dadosexternosBMF!F57</f>
        <v>1483.06</v>
      </c>
      <c r="G57" s="4"/>
      <c r="H57"/>
      <c r="I57"/>
      <c r="J57"/>
      <c r="K57"/>
      <c r="L57" t="str">
        <f t="shared" si="0"/>
        <v>0</v>
      </c>
      <c r="M57" t="str">
        <f t="shared" si="3"/>
        <v/>
      </c>
      <c r="N57"/>
      <c r="O57" s="4">
        <f t="shared" si="5"/>
        <v>0</v>
      </c>
      <c r="P57" s="4" t="str">
        <f t="shared" si="6"/>
        <v/>
      </c>
      <c r="Q57" t="str">
        <f>IF(P57="","",VLOOKUP(LEFT(B57,1),DIs!$R$2:$S$13,2,FALSE))</f>
        <v/>
      </c>
      <c r="R57" t="str">
        <f t="shared" si="7"/>
        <v/>
      </c>
      <c r="S57" s="2" t="str">
        <f t="shared" si="8"/>
        <v/>
      </c>
      <c r="T57" s="2" t="str">
        <f>IF(P57="","",WORKDAY(S57-1,1,FERIADOS!$A$2:$A$831))</f>
        <v/>
      </c>
      <c r="U57" s="24" t="str">
        <f>IF(P57="","",NETWORKDAYS(HISTORICO!$C$1,T57,FERIADOS!$A$1:$A$830))</f>
        <v/>
      </c>
    </row>
    <row r="58" spans="1:24" ht="15.75" thickBot="1">
      <c r="A58" s="10">
        <f>dadosexternosBMF!A58</f>
        <v>0</v>
      </c>
      <c r="B58" s="7" t="str">
        <f>dadosexternosBMF!B58</f>
        <v>F21</v>
      </c>
      <c r="C58" s="8">
        <f>dadosexternosBMF!C58</f>
        <v>87222.65</v>
      </c>
      <c r="D58" s="8">
        <f>dadosexternosBMF!D58</f>
        <v>86600.46</v>
      </c>
      <c r="E58" s="8">
        <f>dadosexternosBMF!E58</f>
        <v>-622.19000000000005</v>
      </c>
      <c r="F58" s="8">
        <f>dadosexternosBMF!F58</f>
        <v>1018.18</v>
      </c>
      <c r="G58" s="4"/>
      <c r="H58"/>
      <c r="I58"/>
      <c r="J58"/>
      <c r="K58"/>
      <c r="L58" t="str">
        <f t="shared" si="0"/>
        <v>0</v>
      </c>
      <c r="M58" t="str">
        <f t="shared" si="3"/>
        <v/>
      </c>
      <c r="N58"/>
      <c r="O58" s="4">
        <f t="shared" si="5"/>
        <v>0</v>
      </c>
      <c r="P58" s="4" t="str">
        <f t="shared" si="6"/>
        <v/>
      </c>
      <c r="Q58" t="str">
        <f>IF(P58="","",VLOOKUP(LEFT(B58,1),DIs!$R$2:$S$13,2,FALSE))</f>
        <v/>
      </c>
      <c r="R58" t="str">
        <f t="shared" si="7"/>
        <v/>
      </c>
      <c r="S58" s="2" t="str">
        <f t="shared" si="8"/>
        <v/>
      </c>
      <c r="T58" s="2" t="str">
        <f>IF(P58="","",WORKDAY(S58-1,1,FERIADOS!$A$2:$A$831))</f>
        <v/>
      </c>
      <c r="U58" s="24" t="str">
        <f>IF(P58="","",NETWORKDAYS(HISTORICO!$C$1,T58,FERIADOS!$A$1:$A$830))</f>
        <v/>
      </c>
    </row>
    <row r="59" spans="1:24" ht="15.75" thickBot="1">
      <c r="A59" s="10">
        <f>dadosexternosBMF!A59</f>
        <v>0</v>
      </c>
      <c r="B59" s="7" t="str">
        <f>dadosexternosBMF!B59</f>
        <v>J21</v>
      </c>
      <c r="C59" s="8">
        <f>dadosexternosBMF!C59</f>
        <v>86194.49</v>
      </c>
      <c r="D59" s="8">
        <f>dadosexternosBMF!D59</f>
        <v>85598.95</v>
      </c>
      <c r="E59" s="8">
        <f>dadosexternosBMF!E59</f>
        <v>-595.54</v>
      </c>
      <c r="F59" s="8">
        <f>dadosexternosBMF!F59</f>
        <v>974.57</v>
      </c>
      <c r="G59" s="4"/>
      <c r="H59"/>
      <c r="I59"/>
      <c r="J59"/>
      <c r="K59"/>
      <c r="L59" t="str">
        <f t="shared" si="0"/>
        <v>0</v>
      </c>
      <c r="M59" t="str">
        <f t="shared" si="3"/>
        <v/>
      </c>
      <c r="N59"/>
      <c r="O59" s="4">
        <f t="shared" si="5"/>
        <v>0</v>
      </c>
      <c r="P59" s="4" t="str">
        <f t="shared" si="6"/>
        <v/>
      </c>
      <c r="Q59" t="str">
        <f>IF(P59="","",VLOOKUP(LEFT(B59,1),DIs!$R$2:$S$13,2,FALSE))</f>
        <v/>
      </c>
      <c r="R59" t="str">
        <f t="shared" si="7"/>
        <v/>
      </c>
      <c r="S59" s="2" t="str">
        <f t="shared" si="8"/>
        <v/>
      </c>
      <c r="T59" s="2" t="str">
        <f>IF(P59="","",WORKDAY(S59-1,1,FERIADOS!$A$2:$A$831))</f>
        <v/>
      </c>
      <c r="U59" s="24" t="str">
        <f>IF(P59="","",NETWORKDAYS(HISTORICO!$C$1,T59,FERIADOS!$A$1:$A$830))</f>
        <v/>
      </c>
      <c r="X59" s="5" t="s">
        <v>69</v>
      </c>
    </row>
    <row r="60" spans="1:24" ht="15.75" thickBot="1">
      <c r="A60" s="10">
        <f>dadosexternosBMF!A60</f>
        <v>0</v>
      </c>
      <c r="B60" s="7" t="str">
        <f>dadosexternosBMF!B60</f>
        <v>N21</v>
      </c>
      <c r="C60" s="8">
        <f>dadosexternosBMF!C60</f>
        <v>85250.63</v>
      </c>
      <c r="D60" s="8">
        <f>dadosexternosBMF!D60</f>
        <v>84619.07</v>
      </c>
      <c r="E60" s="8">
        <f>dadosexternosBMF!E60</f>
        <v>-631.55999999999995</v>
      </c>
      <c r="F60" s="8">
        <f>dadosexternosBMF!F60</f>
        <v>1033.51</v>
      </c>
      <c r="G60" s="4"/>
      <c r="H60"/>
      <c r="I60"/>
      <c r="J60"/>
      <c r="K60"/>
      <c r="L60" t="str">
        <f t="shared" si="0"/>
        <v>0</v>
      </c>
      <c r="M60" t="str">
        <f t="shared" si="3"/>
        <v/>
      </c>
      <c r="N60"/>
      <c r="O60" s="4">
        <f t="shared" si="5"/>
        <v>0</v>
      </c>
      <c r="P60" s="4" t="str">
        <f t="shared" si="6"/>
        <v/>
      </c>
      <c r="Q60" t="str">
        <f>IF(P60="","",VLOOKUP(LEFT(B60,1),DIs!$R$2:$S$13,2,FALSE))</f>
        <v/>
      </c>
      <c r="R60" t="str">
        <f t="shared" si="7"/>
        <v/>
      </c>
      <c r="S60" s="2" t="str">
        <f t="shared" si="8"/>
        <v/>
      </c>
      <c r="T60" s="2" t="str">
        <f>IF(P60="","",WORKDAY(S60-1,1,FERIADOS!$A$2:$A$831))</f>
        <v/>
      </c>
      <c r="U60" s="24" t="str">
        <f>IF(P60="","",NETWORKDAYS(HISTORICO!$C$1,T60,FERIADOS!$A$1:$A$830))</f>
        <v/>
      </c>
    </row>
    <row r="61" spans="1:24" ht="15.75" thickBot="1">
      <c r="A61" s="11">
        <f>dadosexternosBMF!A61</f>
        <v>0</v>
      </c>
      <c r="B61" s="7" t="str">
        <f>dadosexternosBMF!B61</f>
        <v>V21</v>
      </c>
      <c r="C61" s="8">
        <f>dadosexternosBMF!C61</f>
        <v>84222.26</v>
      </c>
      <c r="D61" s="8">
        <f>dadosexternosBMF!D61</f>
        <v>83591.539999999994</v>
      </c>
      <c r="E61" s="8">
        <f>dadosexternosBMF!E61</f>
        <v>-630.72</v>
      </c>
      <c r="F61" s="8">
        <f>dadosexternosBMF!F61</f>
        <v>1032.1400000000001</v>
      </c>
      <c r="G61" s="4"/>
      <c r="H61"/>
      <c r="I61"/>
      <c r="J61"/>
      <c r="K61"/>
      <c r="L61" t="str">
        <f t="shared" si="0"/>
        <v>0</v>
      </c>
      <c r="M61" t="str">
        <f t="shared" si="3"/>
        <v/>
      </c>
      <c r="N61"/>
      <c r="O61" s="4">
        <f t="shared" si="5"/>
        <v>0</v>
      </c>
      <c r="P61" s="4" t="str">
        <f t="shared" si="6"/>
        <v/>
      </c>
      <c r="Q61" t="str">
        <f>IF(P61="","",VLOOKUP(LEFT(B61,1),DIs!$R$2:$S$13,2,FALSE))</f>
        <v/>
      </c>
      <c r="R61" t="str">
        <f t="shared" si="7"/>
        <v/>
      </c>
      <c r="S61" s="2" t="str">
        <f t="shared" si="8"/>
        <v/>
      </c>
      <c r="T61" s="2" t="str">
        <f>IF(P61="","",WORKDAY(S61-1,1,FERIADOS!$A$2:$A$831))</f>
        <v/>
      </c>
      <c r="U61" s="24" t="str">
        <f>IF(P61="","",NETWORKDAYS(HISTORICO!$C$1,T61,FERIADOS!$A$1:$A$830))</f>
        <v/>
      </c>
    </row>
    <row r="62" spans="1:24" ht="15.75" thickBot="1">
      <c r="A62" s="6">
        <f>dadosexternosBMF!A62</f>
        <v>0</v>
      </c>
      <c r="B62" s="7" t="str">
        <f>dadosexternosBMF!B62</f>
        <v>F22</v>
      </c>
      <c r="C62" s="8">
        <f>dadosexternosBMF!C62</f>
        <v>82957</v>
      </c>
      <c r="D62" s="8">
        <f>dadosexternosBMF!D62</f>
        <v>82334.679999999993</v>
      </c>
      <c r="E62" s="8">
        <f>dadosexternosBMF!E62</f>
        <v>-622.32000000000005</v>
      </c>
      <c r="F62" s="8">
        <f>dadosexternosBMF!F62</f>
        <v>1018.39</v>
      </c>
      <c r="G62" s="4"/>
      <c r="H62"/>
      <c r="I62"/>
      <c r="J62"/>
      <c r="K62"/>
      <c r="L62" t="str">
        <f t="shared" si="0"/>
        <v>0</v>
      </c>
      <c r="M62" t="str">
        <f t="shared" si="3"/>
        <v/>
      </c>
      <c r="N62"/>
      <c r="O62" s="4">
        <f t="shared" si="5"/>
        <v>0</v>
      </c>
      <c r="P62" s="4" t="str">
        <f t="shared" si="6"/>
        <v/>
      </c>
      <c r="Q62" t="str">
        <f>IF(P62="","",VLOOKUP(LEFT(B62,1),DIs!$R$2:$S$13,2,FALSE))</f>
        <v/>
      </c>
      <c r="R62" t="str">
        <f t="shared" si="7"/>
        <v/>
      </c>
      <c r="S62" s="2" t="str">
        <f t="shared" si="8"/>
        <v/>
      </c>
      <c r="T62" s="2" t="str">
        <f>IF(P62="","",WORKDAY(S62-1,1,FERIADOS!$A$2:$A$831))</f>
        <v/>
      </c>
      <c r="U62" s="24" t="str">
        <f>IF(P62="","",NETWORKDAYS(HISTORICO!$C$1,T62,FERIADOS!$A$1:$A$830))</f>
        <v/>
      </c>
    </row>
    <row r="63" spans="1:24" ht="15.75" thickBot="1">
      <c r="A63" s="10">
        <f>dadosexternosBMF!A63</f>
        <v>0</v>
      </c>
      <c r="B63" s="7" t="str">
        <f>dadosexternosBMF!B63</f>
        <v>F23</v>
      </c>
      <c r="C63" s="8">
        <f>dadosexternosBMF!C63</f>
        <v>78584.740000000005</v>
      </c>
      <c r="D63" s="8">
        <f>dadosexternosBMF!D63</f>
        <v>77912.97</v>
      </c>
      <c r="E63" s="8">
        <f>dadosexternosBMF!E63</f>
        <v>-671.77</v>
      </c>
      <c r="F63" s="8">
        <f>dadosexternosBMF!F63</f>
        <v>1099.31</v>
      </c>
      <c r="G63" s="4"/>
      <c r="H63"/>
      <c r="I63"/>
      <c r="J63"/>
      <c r="K63"/>
      <c r="L63" t="str">
        <f t="shared" si="0"/>
        <v>0</v>
      </c>
      <c r="M63" t="str">
        <f t="shared" si="3"/>
        <v/>
      </c>
      <c r="N63"/>
      <c r="O63" s="4">
        <f t="shared" si="5"/>
        <v>0</v>
      </c>
      <c r="P63" s="4" t="str">
        <f t="shared" si="6"/>
        <v/>
      </c>
      <c r="Q63" t="str">
        <f>IF(P63="","",VLOOKUP(LEFT(B63,1),DIs!$R$2:$S$13,2,FALSE))</f>
        <v/>
      </c>
      <c r="R63" t="str">
        <f t="shared" si="7"/>
        <v/>
      </c>
      <c r="S63" s="2" t="str">
        <f t="shared" si="8"/>
        <v/>
      </c>
      <c r="T63" s="2" t="str">
        <f>IF(P63="","",WORKDAY(S63-1,1,FERIADOS!$A$2:$A$831))</f>
        <v/>
      </c>
      <c r="U63" s="24" t="str">
        <f>IF(P63="","",NETWORKDAYS(HISTORICO!$C$1,T63,FERIADOS!$A$1:$A$830))</f>
        <v/>
      </c>
    </row>
    <row r="64" spans="1:24" ht="15.75" thickBot="1">
      <c r="A64" s="10">
        <f>dadosexternosBMF!A64</f>
        <v>0</v>
      </c>
      <c r="B64" s="7" t="str">
        <f>dadosexternosBMF!B64</f>
        <v>F24</v>
      </c>
      <c r="C64" s="8">
        <f>dadosexternosBMF!C64</f>
        <v>74070.2</v>
      </c>
      <c r="D64" s="8">
        <f>dadosexternosBMF!D64</f>
        <v>73423.69</v>
      </c>
      <c r="E64" s="8">
        <f>dadosexternosBMF!E64</f>
        <v>-646.51</v>
      </c>
      <c r="F64" s="8">
        <f>dadosexternosBMF!F64</f>
        <v>1057.98</v>
      </c>
      <c r="G64" s="4"/>
      <c r="H64"/>
      <c r="I64"/>
      <c r="J64"/>
      <c r="K64"/>
      <c r="L64" t="str">
        <f t="shared" si="0"/>
        <v>0</v>
      </c>
      <c r="M64" t="str">
        <f t="shared" si="3"/>
        <v/>
      </c>
      <c r="N64"/>
      <c r="O64" s="4">
        <f t="shared" si="5"/>
        <v>0</v>
      </c>
      <c r="P64" s="4" t="str">
        <f t="shared" si="6"/>
        <v/>
      </c>
      <c r="Q64" t="str">
        <f>IF(P64="","",VLOOKUP(LEFT(B64,1),DIs!$R$2:$S$13,2,FALSE))</f>
        <v/>
      </c>
      <c r="R64" t="str">
        <f t="shared" si="7"/>
        <v/>
      </c>
      <c r="S64" s="2" t="str">
        <f t="shared" si="8"/>
        <v/>
      </c>
      <c r="T64" s="2" t="str">
        <f>IF(P64="","",WORKDAY(S64-1,1,FERIADOS!$A$2:$A$831))</f>
        <v/>
      </c>
      <c r="U64" s="24" t="str">
        <f>IF(P64="","",NETWORKDAYS(HISTORICO!$C$1,T64,FERIADOS!$A$1:$A$830))</f>
        <v/>
      </c>
    </row>
    <row r="65" spans="1:21" ht="15.75" thickBot="1">
      <c r="A65" s="10">
        <f>dadosexternosBMF!A65</f>
        <v>0</v>
      </c>
      <c r="B65" s="7" t="str">
        <f>dadosexternosBMF!B65</f>
        <v>F25</v>
      </c>
      <c r="C65" s="8">
        <f>dadosexternosBMF!C65</f>
        <v>69582.62</v>
      </c>
      <c r="D65" s="8">
        <f>dadosexternosBMF!D65</f>
        <v>68873.2</v>
      </c>
      <c r="E65" s="8">
        <f>dadosexternosBMF!E65</f>
        <v>-709.42</v>
      </c>
      <c r="F65" s="8">
        <f>dadosexternosBMF!F65</f>
        <v>1160.93</v>
      </c>
      <c r="G65" s="4"/>
      <c r="H65"/>
      <c r="I65"/>
      <c r="J65"/>
      <c r="K65"/>
      <c r="L65" t="str">
        <f t="shared" si="0"/>
        <v>0</v>
      </c>
      <c r="M65" t="str">
        <f t="shared" si="3"/>
        <v/>
      </c>
      <c r="N65"/>
      <c r="O65" s="4">
        <f t="shared" si="5"/>
        <v>0</v>
      </c>
      <c r="P65" s="4" t="str">
        <f t="shared" si="6"/>
        <v/>
      </c>
      <c r="Q65" t="str">
        <f>IF(P65="","",VLOOKUP(LEFT(B65,1),DIs!$R$2:$S$13,2,FALSE))</f>
        <v/>
      </c>
      <c r="R65" t="str">
        <f t="shared" si="7"/>
        <v/>
      </c>
      <c r="S65" s="2" t="str">
        <f t="shared" si="8"/>
        <v/>
      </c>
      <c r="T65" s="2" t="str">
        <f>IF(P65="","",WORKDAY(S65-1,1,FERIADOS!$A$2:$A$831))</f>
        <v/>
      </c>
      <c r="U65" s="24" t="str">
        <f>IF(P65="","",NETWORKDAYS(HISTORICO!$C$1,T65,FERIADOS!$A$1:$A$830))</f>
        <v/>
      </c>
    </row>
    <row r="66" spans="1:21" ht="15.75" thickBot="1">
      <c r="A66" s="10">
        <f>dadosexternosBMF!A66</f>
        <v>0</v>
      </c>
      <c r="B66" s="7" t="str">
        <f>dadosexternosBMF!B66</f>
        <v>F26</v>
      </c>
      <c r="C66" s="8">
        <f>dadosexternosBMF!C66</f>
        <v>65644.53</v>
      </c>
      <c r="D66" s="8">
        <f>dadosexternosBMF!D66</f>
        <v>64881.25</v>
      </c>
      <c r="E66" s="8">
        <f>dadosexternosBMF!E66</f>
        <v>-763.28</v>
      </c>
      <c r="F66" s="8">
        <f>dadosexternosBMF!F66</f>
        <v>1249.06</v>
      </c>
      <c r="G66" s="4"/>
      <c r="H66"/>
      <c r="I66"/>
      <c r="J66"/>
      <c r="K66"/>
      <c r="L66" t="str">
        <f t="shared" ref="L66:L129" si="9">LEFT(A66,3)</f>
        <v>0</v>
      </c>
      <c r="M66" t="str">
        <f t="shared" si="3"/>
        <v/>
      </c>
      <c r="N66"/>
      <c r="O66" s="4">
        <f t="shared" si="5"/>
        <v>0</v>
      </c>
      <c r="P66" s="4" t="str">
        <f t="shared" si="6"/>
        <v/>
      </c>
      <c r="Q66" t="str">
        <f>IF(P66="","",VLOOKUP(LEFT(B66,1),DIs!$R$2:$S$13,2,FALSE))</f>
        <v/>
      </c>
      <c r="R66" t="str">
        <f t="shared" si="7"/>
        <v/>
      </c>
      <c r="S66" s="2" t="str">
        <f t="shared" si="8"/>
        <v/>
      </c>
      <c r="T66" s="2" t="str">
        <f>IF(P66="","",WORKDAY(S66-1,1,FERIADOS!$A$2:$A$831))</f>
        <v/>
      </c>
      <c r="U66" s="24" t="str">
        <f>IF(P66="","",NETWORKDAYS(HISTORICO!$C$1,T66,FERIADOS!$A$1:$A$830))</f>
        <v/>
      </c>
    </row>
    <row r="67" spans="1:21" ht="15.75" thickBot="1">
      <c r="A67" s="10">
        <f>dadosexternosBMF!A67</f>
        <v>0</v>
      </c>
      <c r="B67" s="7" t="str">
        <f>dadosexternosBMF!B67</f>
        <v>F27</v>
      </c>
      <c r="C67" s="8">
        <f>dadosexternosBMF!C67</f>
        <v>62154.99</v>
      </c>
      <c r="D67" s="8">
        <f>dadosexternosBMF!D67</f>
        <v>61268.05</v>
      </c>
      <c r="E67" s="8">
        <f>dadosexternosBMF!E67</f>
        <v>-886.94</v>
      </c>
      <c r="F67" s="8">
        <f>dadosexternosBMF!F67</f>
        <v>1451.43</v>
      </c>
      <c r="G67" s="4"/>
      <c r="H67"/>
      <c r="I67"/>
      <c r="J67"/>
      <c r="K67"/>
      <c r="L67" t="str">
        <f t="shared" si="9"/>
        <v>0</v>
      </c>
      <c r="M67" t="str">
        <f t="shared" ref="M67:M124" si="10">IF(L67="DOL","",IF(L67="DI1",L67,M66))</f>
        <v/>
      </c>
      <c r="N67"/>
      <c r="O67" s="4">
        <f t="shared" si="5"/>
        <v>0</v>
      </c>
      <c r="P67" s="4" t="str">
        <f t="shared" si="6"/>
        <v/>
      </c>
      <c r="Q67" t="str">
        <f>IF(P67="","",VLOOKUP(LEFT(B67,1),DIs!$R$2:$S$13,2,FALSE))</f>
        <v/>
      </c>
      <c r="R67" t="str">
        <f t="shared" si="7"/>
        <v/>
      </c>
      <c r="S67" s="2" t="str">
        <f t="shared" si="8"/>
        <v/>
      </c>
      <c r="T67" s="2" t="str">
        <f>IF(P67="","",WORKDAY(S67-1,1,FERIADOS!$A$2:$A$831))</f>
        <v/>
      </c>
      <c r="U67" s="24" t="str">
        <f>IF(P67="","",NETWORKDAYS(HISTORICO!$C$1,T67,FERIADOS!$A$1:$A$830))</f>
        <v/>
      </c>
    </row>
    <row r="68" spans="1:21" ht="15.75" thickBot="1">
      <c r="A68" s="10">
        <f>dadosexternosBMF!A68</f>
        <v>0</v>
      </c>
      <c r="B68" s="7" t="str">
        <f>dadosexternosBMF!B68</f>
        <v>F28</v>
      </c>
      <c r="C68" s="8">
        <f>dadosexternosBMF!C68</f>
        <v>58689.120000000003</v>
      </c>
      <c r="D68" s="8">
        <f>dadosexternosBMF!D68</f>
        <v>57811.66</v>
      </c>
      <c r="E68" s="8">
        <f>dadosexternosBMF!E68</f>
        <v>-877.46</v>
      </c>
      <c r="F68" s="8">
        <f>dadosexternosBMF!F68</f>
        <v>1435.91</v>
      </c>
      <c r="G68" s="4"/>
      <c r="H68"/>
      <c r="I68"/>
      <c r="J68"/>
      <c r="K68"/>
      <c r="L68" t="str">
        <f t="shared" si="9"/>
        <v>0</v>
      </c>
      <c r="M68" t="str">
        <f t="shared" si="10"/>
        <v/>
      </c>
      <c r="N68"/>
      <c r="O68" s="4">
        <f t="shared" si="5"/>
        <v>0</v>
      </c>
      <c r="P68" s="4" t="str">
        <f t="shared" si="6"/>
        <v/>
      </c>
      <c r="Q68" t="str">
        <f>IF(P68="","",VLOOKUP(LEFT(B68,1),DIs!$R$2:$S$13,2,FALSE))</f>
        <v/>
      </c>
      <c r="R68" t="str">
        <f t="shared" si="7"/>
        <v/>
      </c>
      <c r="S68" s="2" t="str">
        <f t="shared" si="8"/>
        <v/>
      </c>
      <c r="T68" s="2" t="str">
        <f>IF(P68="","",WORKDAY(S68-1,1,FERIADOS!$A$2:$A$831))</f>
        <v/>
      </c>
      <c r="U68" s="24" t="str">
        <f>IF(P68="","",NETWORKDAYS(HISTORICO!$C$1,T68,FERIADOS!$A$1:$A$830))</f>
        <v/>
      </c>
    </row>
    <row r="69" spans="1:21" ht="15.75" thickBot="1">
      <c r="A69" s="10">
        <f>dadosexternosBMF!A69</f>
        <v>0</v>
      </c>
      <c r="B69" s="7" t="str">
        <f>dadosexternosBMF!B69</f>
        <v>F30</v>
      </c>
      <c r="C69" s="8">
        <f>dadosexternosBMF!C69</f>
        <v>52305.26</v>
      </c>
      <c r="D69" s="8">
        <f>dadosexternosBMF!D69</f>
        <v>51506.879999999997</v>
      </c>
      <c r="E69" s="8">
        <f>dadosexternosBMF!E69</f>
        <v>-798.38</v>
      </c>
      <c r="F69" s="8">
        <f>dadosexternosBMF!F69</f>
        <v>1306.5</v>
      </c>
      <c r="G69" s="4"/>
      <c r="H69"/>
      <c r="I69"/>
      <c r="J69"/>
      <c r="K69"/>
      <c r="L69" t="str">
        <f t="shared" si="9"/>
        <v>0</v>
      </c>
      <c r="M69" t="str">
        <f t="shared" si="10"/>
        <v/>
      </c>
      <c r="N69"/>
      <c r="O69" s="4">
        <f t="shared" si="5"/>
        <v>0</v>
      </c>
      <c r="P69" s="4" t="str">
        <f t="shared" si="6"/>
        <v/>
      </c>
      <c r="Q69" t="str">
        <f>IF(P69="","",VLOOKUP(LEFT(B69,1),DIs!$R$2:$S$13,2,FALSE))</f>
        <v/>
      </c>
      <c r="R69" t="str">
        <f t="shared" si="7"/>
        <v/>
      </c>
      <c r="S69" s="2" t="str">
        <f t="shared" si="8"/>
        <v/>
      </c>
      <c r="T69" s="2" t="str">
        <f>IF(P69="","",WORKDAY(S69-1,1,FERIADOS!$A$2:$A$831))</f>
        <v/>
      </c>
      <c r="U69" s="24" t="str">
        <f>IF(P69="","",NETWORKDAYS(HISTORICO!$C$1,T69,FERIADOS!$A$1:$A$830))</f>
        <v/>
      </c>
    </row>
    <row r="70" spans="1:21" ht="15.75" thickBot="1">
      <c r="A70" s="10" t="str">
        <f>dadosexternosBMF!A70</f>
        <v>DI1 - DI de 1 dia</v>
      </c>
      <c r="B70" s="7" t="str">
        <f>dadosexternosBMF!B70</f>
        <v>G17</v>
      </c>
      <c r="C70" s="8">
        <f>dadosexternosBMF!C70</f>
        <v>98968.24</v>
      </c>
      <c r="D70" s="8">
        <f>dadosexternosBMF!D70</f>
        <v>98967.73</v>
      </c>
      <c r="E70" s="8">
        <f>dadosexternosBMF!E70</f>
        <v>-0.51</v>
      </c>
      <c r="F70" s="8">
        <f>dadosexternosBMF!F70</f>
        <v>0.51</v>
      </c>
      <c r="G70" s="4"/>
      <c r="H70"/>
      <c r="I70"/>
      <c r="J70"/>
      <c r="K70"/>
      <c r="L70" t="str">
        <f t="shared" si="9"/>
        <v>DI1</v>
      </c>
      <c r="M70" t="str">
        <f t="shared" si="10"/>
        <v>DI1</v>
      </c>
      <c r="N70"/>
      <c r="O70" s="4" t="str">
        <f t="shared" si="5"/>
        <v>DI1</v>
      </c>
      <c r="P70" s="4" t="str">
        <f t="shared" si="6"/>
        <v>ODG17 Comdty</v>
      </c>
      <c r="Q70">
        <f>IF(P70="","",VLOOKUP(LEFT(B70,1),DIs!$R$2:$S$13,2,FALSE))</f>
        <v>2</v>
      </c>
      <c r="R70">
        <f t="shared" si="7"/>
        <v>2017</v>
      </c>
      <c r="S70" s="2">
        <f t="shared" si="8"/>
        <v>42767</v>
      </c>
      <c r="T70" s="2">
        <f>IF(P70="","",WORKDAY(S70-1,1,FERIADOS!$A$2:$A$831))</f>
        <v>42767</v>
      </c>
      <c r="U70" s="24">
        <f>IF(P70="","",NETWORKDAYS(HISTORICO!$C$1,T70,FERIADOS!$A$1:$A$830))</f>
        <v>-159</v>
      </c>
    </row>
    <row r="71" spans="1:21" ht="15.75" thickBot="1">
      <c r="A71" s="10">
        <f>dadosexternosBMF!A71</f>
        <v>0</v>
      </c>
      <c r="B71" s="7" t="str">
        <f>dadosexternosBMF!B71</f>
        <v>H17</v>
      </c>
      <c r="C71" s="8">
        <f>dadosexternosBMF!C71</f>
        <v>98107.12</v>
      </c>
      <c r="D71" s="8">
        <f>dadosexternosBMF!D71</f>
        <v>98106.71</v>
      </c>
      <c r="E71" s="8">
        <f>dadosexternosBMF!E71</f>
        <v>-0.41</v>
      </c>
      <c r="F71" s="8">
        <f>dadosexternosBMF!F71</f>
        <v>0.41</v>
      </c>
      <c r="G71" s="4"/>
      <c r="H71"/>
      <c r="I71"/>
      <c r="J71"/>
      <c r="K71"/>
      <c r="L71" t="str">
        <f t="shared" si="9"/>
        <v>0</v>
      </c>
      <c r="M71" t="str">
        <f t="shared" si="10"/>
        <v>DI1</v>
      </c>
      <c r="N71"/>
      <c r="O71" s="4" t="str">
        <f t="shared" si="5"/>
        <v>DI1</v>
      </c>
      <c r="P71" s="4" t="str">
        <f t="shared" si="6"/>
        <v>ODH17 Comdty</v>
      </c>
      <c r="Q71">
        <f>IF(P71="","",VLOOKUP(LEFT(B71,1),DIs!$R$2:$S$13,2,FALSE))</f>
        <v>3</v>
      </c>
      <c r="R71">
        <f t="shared" si="7"/>
        <v>2017</v>
      </c>
      <c r="S71" s="2">
        <f t="shared" si="8"/>
        <v>42795</v>
      </c>
      <c r="T71" s="2">
        <f>IF(P71="","",WORKDAY(S71-1,1,FERIADOS!$A$2:$A$831))</f>
        <v>42795</v>
      </c>
      <c r="U71" s="24">
        <f>IF(P71="","",NETWORKDAYS(HISTORICO!$C$1,T71,FERIADOS!$A$1:$A$830))</f>
        <v>-141</v>
      </c>
    </row>
    <row r="72" spans="1:21" ht="15.75" thickBot="1">
      <c r="A72" s="10">
        <f>dadosexternosBMF!A72</f>
        <v>0</v>
      </c>
      <c r="B72" s="7" t="str">
        <f>dadosexternosBMF!B72</f>
        <v>J17</v>
      </c>
      <c r="C72" s="8">
        <f>dadosexternosBMF!C72</f>
        <v>97059.28</v>
      </c>
      <c r="D72" s="8">
        <f>dadosexternosBMF!D72</f>
        <v>97058.96</v>
      </c>
      <c r="E72" s="8">
        <f>dadosexternosBMF!E72</f>
        <v>-0.32</v>
      </c>
      <c r="F72" s="8">
        <f>dadosexternosBMF!F72</f>
        <v>0.32</v>
      </c>
      <c r="G72" s="4"/>
      <c r="H72"/>
      <c r="I72"/>
      <c r="J72"/>
      <c r="K72"/>
      <c r="L72" t="str">
        <f t="shared" si="9"/>
        <v>0</v>
      </c>
      <c r="M72" t="str">
        <f t="shared" si="10"/>
        <v>DI1</v>
      </c>
      <c r="N72"/>
      <c r="O72" s="4" t="str">
        <f t="shared" si="5"/>
        <v>DI1</v>
      </c>
      <c r="P72" s="4" t="str">
        <f t="shared" si="6"/>
        <v>ODJ17 Comdty</v>
      </c>
      <c r="Q72">
        <f>IF(P72="","",VLOOKUP(LEFT(B72,1),DIs!$R$2:$S$13,2,FALSE))</f>
        <v>4</v>
      </c>
      <c r="R72">
        <f t="shared" si="7"/>
        <v>2017</v>
      </c>
      <c r="S72" s="2">
        <f t="shared" si="8"/>
        <v>42826</v>
      </c>
      <c r="T72" s="2">
        <f>IF(P72="","",WORKDAY(S72-1,1,FERIADOS!$A$2:$A$831))</f>
        <v>42828</v>
      </c>
      <c r="U72" s="24">
        <f>IF(P72="","",NETWORKDAYS(HISTORICO!$C$1,T72,FERIADOS!$A$1:$A$830))</f>
        <v>-118</v>
      </c>
    </row>
    <row r="73" spans="1:21" ht="15.75" thickBot="1">
      <c r="A73" s="10">
        <f>dadosexternosBMF!A73</f>
        <v>0</v>
      </c>
      <c r="B73" s="7" t="str">
        <f>dadosexternosBMF!B73</f>
        <v>K17</v>
      </c>
      <c r="C73" s="8">
        <f>dadosexternosBMF!C73</f>
        <v>96267.74</v>
      </c>
      <c r="D73" s="8">
        <f>dadosexternosBMF!D73</f>
        <v>96267.46</v>
      </c>
      <c r="E73" s="8">
        <f>dadosexternosBMF!E73</f>
        <v>-0.28000000000000003</v>
      </c>
      <c r="F73" s="8">
        <f>dadosexternosBMF!F73</f>
        <v>0.28000000000000003</v>
      </c>
      <c r="G73" s="4"/>
      <c r="H73"/>
      <c r="I73"/>
      <c r="J73"/>
      <c r="K73"/>
      <c r="L73" t="str">
        <f t="shared" si="9"/>
        <v>0</v>
      </c>
      <c r="M73" t="str">
        <f t="shared" si="10"/>
        <v>DI1</v>
      </c>
      <c r="N73"/>
      <c r="O73" s="4" t="str">
        <f t="shared" si="5"/>
        <v>DI1</v>
      </c>
      <c r="P73" s="4" t="str">
        <f t="shared" si="6"/>
        <v>ODK17 Comdty</v>
      </c>
      <c r="Q73">
        <f>IF(P73="","",VLOOKUP(LEFT(B73,1),DIs!$R$2:$S$13,2,FALSE))</f>
        <v>5</v>
      </c>
      <c r="R73">
        <f t="shared" si="7"/>
        <v>2017</v>
      </c>
      <c r="S73" s="2">
        <f t="shared" si="8"/>
        <v>42856</v>
      </c>
      <c r="T73" s="2">
        <f>IF(P73="","",WORKDAY(S73-1,1,FERIADOS!$A$2:$A$831))</f>
        <v>42857</v>
      </c>
      <c r="U73" s="24">
        <f>IF(P73="","",NETWORKDAYS(HISTORICO!$C$1,T73,FERIADOS!$A$1:$A$830))</f>
        <v>-100</v>
      </c>
    </row>
    <row r="74" spans="1:21" ht="15.75" thickBot="1">
      <c r="A74" s="10">
        <f>dadosexternosBMF!A74</f>
        <v>0</v>
      </c>
      <c r="B74" s="7" t="str">
        <f>dadosexternosBMF!B74</f>
        <v>M17</v>
      </c>
      <c r="C74" s="8">
        <f>dadosexternosBMF!C74</f>
        <v>95330.91</v>
      </c>
      <c r="D74" s="8">
        <f>dadosexternosBMF!D74</f>
        <v>95334.16</v>
      </c>
      <c r="E74" s="8">
        <f>dadosexternosBMF!E74</f>
        <v>3.25</v>
      </c>
      <c r="F74" s="8">
        <f>dadosexternosBMF!F74</f>
        <v>3.25</v>
      </c>
      <c r="G74" s="4"/>
      <c r="H74"/>
      <c r="I74"/>
      <c r="J74"/>
      <c r="K74"/>
      <c r="L74" t="str">
        <f t="shared" si="9"/>
        <v>0</v>
      </c>
      <c r="M74" t="str">
        <f t="shared" si="10"/>
        <v>DI1</v>
      </c>
      <c r="N74"/>
      <c r="O74" s="4" t="str">
        <f t="shared" si="5"/>
        <v>DI1</v>
      </c>
      <c r="P74" s="4" t="str">
        <f t="shared" si="6"/>
        <v>ODM17 Comdty</v>
      </c>
      <c r="Q74">
        <f>IF(P74="","",VLOOKUP(LEFT(B74,1),DIs!$R$2:$S$13,2,FALSE))</f>
        <v>6</v>
      </c>
      <c r="R74">
        <f t="shared" si="7"/>
        <v>2017</v>
      </c>
      <c r="S74" s="2">
        <f t="shared" si="8"/>
        <v>42887</v>
      </c>
      <c r="T74" s="2">
        <f>IF(P74="","",WORKDAY(S74-1,1,FERIADOS!$A$2:$A$831))</f>
        <v>42887</v>
      </c>
      <c r="U74" s="24">
        <f>IF(P74="","",NETWORKDAYS(HISTORICO!$C$1,T74,FERIADOS!$A$1:$A$830))</f>
        <v>-78</v>
      </c>
    </row>
    <row r="75" spans="1:21" ht="15.75" thickBot="1">
      <c r="A75" s="10">
        <f>dadosexternosBMF!A75</f>
        <v>0</v>
      </c>
      <c r="B75" s="7" t="str">
        <f>dadosexternosBMF!B75</f>
        <v>N17</v>
      </c>
      <c r="C75" s="8">
        <f>dadosexternosBMF!C75</f>
        <v>94481.01</v>
      </c>
      <c r="D75" s="8">
        <f>dadosexternosBMF!D75</f>
        <v>94478.8</v>
      </c>
      <c r="E75" s="8">
        <f>dadosexternosBMF!E75</f>
        <v>-2.21</v>
      </c>
      <c r="F75" s="8">
        <f>dadosexternosBMF!F75</f>
        <v>2.21</v>
      </c>
      <c r="G75" s="4"/>
      <c r="H75"/>
      <c r="I75"/>
      <c r="J75"/>
      <c r="K75"/>
      <c r="L75" t="str">
        <f t="shared" si="9"/>
        <v>0</v>
      </c>
      <c r="M75" t="str">
        <f t="shared" si="10"/>
        <v>DI1</v>
      </c>
      <c r="N75"/>
      <c r="O75" s="4" t="str">
        <f t="shared" si="5"/>
        <v>DI1</v>
      </c>
      <c r="P75" s="4" t="str">
        <f t="shared" si="6"/>
        <v>ODN17 Comdty</v>
      </c>
      <c r="Q75">
        <f>IF(P75="","",VLOOKUP(LEFT(B75,1),DIs!$R$2:$S$13,2,FALSE))</f>
        <v>7</v>
      </c>
      <c r="R75">
        <f t="shared" si="7"/>
        <v>2017</v>
      </c>
      <c r="S75" s="2">
        <f t="shared" si="8"/>
        <v>42917</v>
      </c>
      <c r="T75" s="2">
        <f>IF(P75="","",WORKDAY(S75-1,1,FERIADOS!$A$2:$A$831))</f>
        <v>42919</v>
      </c>
      <c r="U75" s="24">
        <f>IF(P75="","",NETWORKDAYS(HISTORICO!$C$1,T75,FERIADOS!$A$1:$A$830))</f>
        <v>-57</v>
      </c>
    </row>
    <row r="76" spans="1:21" ht="15.75" thickBot="1">
      <c r="A76" s="10">
        <f>dadosexternosBMF!A76</f>
        <v>0</v>
      </c>
      <c r="B76" s="7" t="str">
        <f>dadosexternosBMF!B76</f>
        <v>Q17</v>
      </c>
      <c r="C76" s="8">
        <f>dadosexternosBMF!C76</f>
        <v>93674.05</v>
      </c>
      <c r="D76" s="8">
        <f>dadosexternosBMF!D76</f>
        <v>93643.34</v>
      </c>
      <c r="E76" s="8">
        <f>dadosexternosBMF!E76</f>
        <v>-30.71</v>
      </c>
      <c r="F76" s="8">
        <f>dadosexternosBMF!F76</f>
        <v>30.71</v>
      </c>
      <c r="G76" s="4"/>
      <c r="H76"/>
      <c r="I76"/>
      <c r="J76"/>
      <c r="K76"/>
      <c r="L76" t="str">
        <f t="shared" si="9"/>
        <v>0</v>
      </c>
      <c r="M76" t="str">
        <f t="shared" si="10"/>
        <v>DI1</v>
      </c>
      <c r="N76"/>
      <c r="O76" s="4" t="str">
        <f t="shared" si="5"/>
        <v>DI1</v>
      </c>
      <c r="P76" s="4" t="str">
        <f t="shared" si="6"/>
        <v>ODQ17 Comdty</v>
      </c>
      <c r="Q76">
        <f>IF(P76="","",VLOOKUP(LEFT(B76,1),DIs!$R$2:$S$13,2,FALSE))</f>
        <v>8</v>
      </c>
      <c r="R76">
        <f t="shared" si="7"/>
        <v>2017</v>
      </c>
      <c r="S76" s="2">
        <f t="shared" si="8"/>
        <v>42948</v>
      </c>
      <c r="T76" s="2">
        <f>IF(P76="","",WORKDAY(S76-1,1,FERIADOS!$A$2:$A$831))</f>
        <v>42948</v>
      </c>
      <c r="U76" s="24">
        <f>IF(P76="","",NETWORKDAYS(HISTORICO!$C$1,T76,FERIADOS!$A$1:$A$830))</f>
        <v>-36</v>
      </c>
    </row>
    <row r="77" spans="1:21" ht="15.75" thickBot="1">
      <c r="A77" s="10">
        <f>dadosexternosBMF!A77</f>
        <v>0</v>
      </c>
      <c r="B77" s="7" t="str">
        <f>dadosexternosBMF!B77</f>
        <v>U17</v>
      </c>
      <c r="C77" s="8">
        <f>dadosexternosBMF!C77</f>
        <v>92798.3</v>
      </c>
      <c r="D77" s="8">
        <f>dadosexternosBMF!D77</f>
        <v>92781.29</v>
      </c>
      <c r="E77" s="8">
        <f>dadosexternosBMF!E77</f>
        <v>-17.010000000000002</v>
      </c>
      <c r="F77" s="8">
        <f>dadosexternosBMF!F77</f>
        <v>17.010000000000002</v>
      </c>
      <c r="G77" s="4"/>
      <c r="H77"/>
      <c r="I77"/>
      <c r="J77"/>
      <c r="K77"/>
      <c r="L77" t="str">
        <f t="shared" si="9"/>
        <v>0</v>
      </c>
      <c r="M77" t="str">
        <f t="shared" si="10"/>
        <v>DI1</v>
      </c>
      <c r="N77"/>
      <c r="O77" s="4" t="str">
        <f t="shared" si="5"/>
        <v>DI1</v>
      </c>
      <c r="P77" s="4" t="str">
        <f t="shared" si="6"/>
        <v>ODU17 Comdty</v>
      </c>
      <c r="Q77">
        <f>IF(P77="","",VLOOKUP(LEFT(B77,1),DIs!$R$2:$S$13,2,FALSE))</f>
        <v>9</v>
      </c>
      <c r="R77">
        <f t="shared" si="7"/>
        <v>2017</v>
      </c>
      <c r="S77" s="2">
        <f t="shared" si="8"/>
        <v>42979</v>
      </c>
      <c r="T77" s="2">
        <f>IF(P77="","",WORKDAY(S77-1,1,FERIADOS!$A$2:$A$831))</f>
        <v>42979</v>
      </c>
      <c r="U77" s="24">
        <f>IF(P77="","",NETWORKDAYS(HISTORICO!$C$1,T77,FERIADOS!$A$1:$A$830))</f>
        <v>-13</v>
      </c>
    </row>
    <row r="78" spans="1:21" ht="15.75" thickBot="1">
      <c r="A78" s="10">
        <f>dadosexternosBMF!A78</f>
        <v>0</v>
      </c>
      <c r="B78" s="7" t="str">
        <f>dadosexternosBMF!B78</f>
        <v>V17</v>
      </c>
      <c r="C78" s="8">
        <f>dadosexternosBMF!C78</f>
        <v>92043.71</v>
      </c>
      <c r="D78" s="8">
        <f>dadosexternosBMF!D78</f>
        <v>92037.89</v>
      </c>
      <c r="E78" s="8">
        <f>dadosexternosBMF!E78</f>
        <v>-5.82</v>
      </c>
      <c r="F78" s="8">
        <f>dadosexternosBMF!F78</f>
        <v>5.82</v>
      </c>
      <c r="G78" s="4"/>
      <c r="H78"/>
      <c r="I78"/>
      <c r="J78"/>
      <c r="K78"/>
      <c r="L78" t="str">
        <f t="shared" si="9"/>
        <v>0</v>
      </c>
      <c r="M78" t="str">
        <f t="shared" si="10"/>
        <v>DI1</v>
      </c>
      <c r="N78"/>
      <c r="O78" s="4" t="str">
        <f t="shared" si="5"/>
        <v>DI1</v>
      </c>
      <c r="P78" s="4" t="str">
        <f t="shared" si="6"/>
        <v>ODV17 Comdty</v>
      </c>
      <c r="Q78">
        <f>IF(P78="","",VLOOKUP(LEFT(B78,1),DIs!$R$2:$S$13,2,FALSE))</f>
        <v>10</v>
      </c>
      <c r="R78">
        <f t="shared" si="7"/>
        <v>2017</v>
      </c>
      <c r="S78" s="2">
        <f t="shared" si="8"/>
        <v>43009</v>
      </c>
      <c r="T78" s="2">
        <f>IF(P78="","",WORKDAY(S78-1,1,FERIADOS!$A$2:$A$831))</f>
        <v>43010</v>
      </c>
      <c r="U78" s="24">
        <f>IF(P78="","",NETWORKDAYS(HISTORICO!$C$1,T78,FERIADOS!$A$1:$A$830))</f>
        <v>9</v>
      </c>
    </row>
    <row r="79" spans="1:21" ht="15.75" thickBot="1">
      <c r="A79" s="10">
        <f>dadosexternosBMF!A79</f>
        <v>0</v>
      </c>
      <c r="B79" s="7" t="str">
        <f>dadosexternosBMF!B79</f>
        <v>X17</v>
      </c>
      <c r="C79" s="8">
        <f>dadosexternosBMF!C79</f>
        <v>91295.71</v>
      </c>
      <c r="D79" s="8">
        <f>dadosexternosBMF!D79</f>
        <v>91288.08</v>
      </c>
      <c r="E79" s="8">
        <f>dadosexternosBMF!E79</f>
        <v>-7.63</v>
      </c>
      <c r="F79" s="8">
        <f>dadosexternosBMF!F79</f>
        <v>7.63</v>
      </c>
      <c r="G79" s="4"/>
      <c r="H79"/>
      <c r="I79"/>
      <c r="J79"/>
      <c r="K79"/>
      <c r="L79" t="str">
        <f t="shared" si="9"/>
        <v>0</v>
      </c>
      <c r="M79" t="str">
        <f t="shared" si="10"/>
        <v>DI1</v>
      </c>
      <c r="N79"/>
      <c r="O79" s="4" t="str">
        <f t="shared" ref="O79:O85" si="11">IF(L79="DOL","",IF(OR(M78="DI1",M79="DI1"),"DI1",O78))</f>
        <v>DI1</v>
      </c>
      <c r="P79" s="4" t="str">
        <f t="shared" ref="P79:P85" si="12">IF(O79="DI1",CONCATENATE("OD",B79," ","Comdty"),"")</f>
        <v>ODX17 Comdty</v>
      </c>
      <c r="Q79">
        <f>IF(P79="","",VLOOKUP(LEFT(B79,1),DIs!$R$2:$S$13,2,FALSE))</f>
        <v>11</v>
      </c>
      <c r="R79">
        <f t="shared" ref="R79:R85" si="13">IF(P79="","",1+CONCATENATE(20,RIGHT(B79,2))-1)</f>
        <v>2017</v>
      </c>
      <c r="S79" s="2">
        <f t="shared" ref="S79:S85" si="14">IF(P79="","",CONCATENATE(1,"/",Q79,"/",R79)+1-1)</f>
        <v>43040</v>
      </c>
      <c r="T79" s="2">
        <f>IF(P79="","",WORKDAY(S79-1,1,FERIADOS!$A$2:$A$831))</f>
        <v>43040</v>
      </c>
      <c r="U79" s="24">
        <f>IF(P79="","",NETWORKDAYS(HISTORICO!$C$1,T79,FERIADOS!$A$1:$A$830))</f>
        <v>30</v>
      </c>
    </row>
    <row r="80" spans="1:21" ht="15.75" thickBot="1">
      <c r="A80" s="10">
        <f>dadosexternosBMF!A80</f>
        <v>0</v>
      </c>
      <c r="B80" s="7" t="str">
        <f>dadosexternosBMF!B80</f>
        <v>Z17</v>
      </c>
      <c r="C80" s="8">
        <f>dadosexternosBMF!C80</f>
        <v>90589.119999999995</v>
      </c>
      <c r="D80" s="8">
        <f>dadosexternosBMF!D80</f>
        <v>90579.56</v>
      </c>
      <c r="E80" s="8">
        <f>dadosexternosBMF!E80</f>
        <v>-9.56</v>
      </c>
      <c r="F80" s="8">
        <f>dadosexternosBMF!F80</f>
        <v>9.56</v>
      </c>
      <c r="G80" s="4"/>
      <c r="H80"/>
      <c r="I80"/>
      <c r="J80"/>
      <c r="K80"/>
      <c r="L80" t="str">
        <f t="shared" si="9"/>
        <v>0</v>
      </c>
      <c r="M80" t="str">
        <f t="shared" si="10"/>
        <v>DI1</v>
      </c>
      <c r="N80"/>
      <c r="O80" s="4" t="str">
        <f t="shared" si="11"/>
        <v>DI1</v>
      </c>
      <c r="P80" s="4" t="str">
        <f t="shared" si="12"/>
        <v>ODZ17 Comdty</v>
      </c>
      <c r="Q80">
        <f>IF(P80="","",VLOOKUP(LEFT(B80,1),DIs!$R$2:$S$13,2,FALSE))</f>
        <v>12</v>
      </c>
      <c r="R80">
        <f t="shared" si="13"/>
        <v>2017</v>
      </c>
      <c r="S80" s="2">
        <f t="shared" si="14"/>
        <v>43070</v>
      </c>
      <c r="T80" s="2">
        <f>IF(P80="","",WORKDAY(S80-1,1,FERIADOS!$A$2:$A$831))</f>
        <v>43070</v>
      </c>
      <c r="U80" s="24">
        <f>IF(P80="","",NETWORKDAYS(HISTORICO!$C$1,T80,FERIADOS!$A$1:$A$830))</f>
        <v>50</v>
      </c>
    </row>
    <row r="81" spans="1:21" ht="15.75" thickBot="1">
      <c r="A81" s="10">
        <f>dadosexternosBMF!A81</f>
        <v>0</v>
      </c>
      <c r="B81" s="7" t="str">
        <f>dadosexternosBMF!B81</f>
        <v>F18</v>
      </c>
      <c r="C81" s="8">
        <f>dadosexternosBMF!C81</f>
        <v>89887.77</v>
      </c>
      <c r="D81" s="8">
        <f>dadosexternosBMF!D81</f>
        <v>89876.89</v>
      </c>
      <c r="E81" s="8">
        <f>dadosexternosBMF!E81</f>
        <v>-10.88</v>
      </c>
      <c r="F81" s="8">
        <f>dadosexternosBMF!F81</f>
        <v>10.88</v>
      </c>
      <c r="G81" s="4"/>
      <c r="H81"/>
      <c r="I81"/>
      <c r="J81"/>
      <c r="K81"/>
      <c r="L81" t="str">
        <f t="shared" si="9"/>
        <v>0</v>
      </c>
      <c r="M81" t="str">
        <f t="shared" si="10"/>
        <v>DI1</v>
      </c>
      <c r="N81"/>
      <c r="O81" s="4" t="str">
        <f t="shared" si="11"/>
        <v>DI1</v>
      </c>
      <c r="P81" s="4" t="str">
        <f t="shared" si="12"/>
        <v>ODF18 Comdty</v>
      </c>
      <c r="Q81">
        <f>IF(P81="","",VLOOKUP(LEFT(B81,1),DIs!$R$2:$S$13,2,FALSE))</f>
        <v>1</v>
      </c>
      <c r="R81">
        <f t="shared" si="13"/>
        <v>2018</v>
      </c>
      <c r="S81" s="2">
        <f t="shared" si="14"/>
        <v>43101</v>
      </c>
      <c r="T81" s="2">
        <f>IF(P81="","",WORKDAY(S81-1,1,FERIADOS!$A$2:$A$831))</f>
        <v>43102</v>
      </c>
      <c r="U81" s="24">
        <f>IF(P81="","",NETWORKDAYS(HISTORICO!$C$1,T81,FERIADOS!$A$1:$A$830))</f>
        <v>70</v>
      </c>
    </row>
    <row r="82" spans="1:21" ht="15.75" thickBot="1">
      <c r="A82" s="10">
        <f>dadosexternosBMF!A82</f>
        <v>0</v>
      </c>
      <c r="B82" s="7" t="str">
        <f>dadosexternosBMF!B82</f>
        <v>J18</v>
      </c>
      <c r="C82" s="8">
        <f>dadosexternosBMF!C82</f>
        <v>87782.49</v>
      </c>
      <c r="D82" s="8">
        <f>dadosexternosBMF!D82</f>
        <v>87775.03</v>
      </c>
      <c r="E82" s="8">
        <f>dadosexternosBMF!E82</f>
        <v>-7.46</v>
      </c>
      <c r="F82" s="8">
        <f>dadosexternosBMF!F82</f>
        <v>7.46</v>
      </c>
      <c r="G82" s="4"/>
      <c r="H82"/>
      <c r="I82"/>
      <c r="J82"/>
      <c r="K82"/>
      <c r="L82" t="str">
        <f t="shared" si="9"/>
        <v>0</v>
      </c>
      <c r="M82" t="str">
        <f t="shared" si="10"/>
        <v>DI1</v>
      </c>
      <c r="N82"/>
      <c r="O82" s="4" t="str">
        <f t="shared" si="11"/>
        <v>DI1</v>
      </c>
      <c r="P82" s="4" t="str">
        <f t="shared" si="12"/>
        <v>ODJ18 Comdty</v>
      </c>
      <c r="Q82">
        <f>IF(P82="","",VLOOKUP(LEFT(B82,1),DIs!$R$2:$S$13,2,FALSE))</f>
        <v>4</v>
      </c>
      <c r="R82">
        <f t="shared" si="13"/>
        <v>2018</v>
      </c>
      <c r="S82" s="2">
        <f t="shared" si="14"/>
        <v>43191</v>
      </c>
      <c r="T82" s="2">
        <f>IF(P82="","",WORKDAY(S82-1,1,FERIADOS!$A$2:$A$831))</f>
        <v>43192</v>
      </c>
      <c r="U82" s="24">
        <f>IF(P82="","",NETWORKDAYS(HISTORICO!$C$1,T82,FERIADOS!$A$1:$A$830))</f>
        <v>131</v>
      </c>
    </row>
    <row r="83" spans="1:21" ht="15.75" thickBot="1">
      <c r="A83" s="10">
        <f>dadosexternosBMF!A83</f>
        <v>0</v>
      </c>
      <c r="B83" s="7" t="str">
        <f>dadosexternosBMF!B83</f>
        <v>N18</v>
      </c>
      <c r="C83" s="8">
        <f>dadosexternosBMF!C83</f>
        <v>85650.46</v>
      </c>
      <c r="D83" s="8">
        <f>dadosexternosBMF!D83</f>
        <v>85642.73</v>
      </c>
      <c r="E83" s="8">
        <f>dadosexternosBMF!E83</f>
        <v>-7.73</v>
      </c>
      <c r="F83" s="8">
        <f>dadosexternosBMF!F83</f>
        <v>7.73</v>
      </c>
      <c r="G83" s="4"/>
      <c r="H83"/>
      <c r="I83"/>
      <c r="J83"/>
      <c r="K83"/>
      <c r="L83" t="str">
        <f t="shared" si="9"/>
        <v>0</v>
      </c>
      <c r="M83" t="str">
        <f t="shared" si="10"/>
        <v>DI1</v>
      </c>
      <c r="N83"/>
      <c r="O83" s="4" t="str">
        <f t="shared" si="11"/>
        <v>DI1</v>
      </c>
      <c r="P83" s="4" t="str">
        <f t="shared" si="12"/>
        <v>ODN18 Comdty</v>
      </c>
      <c r="Q83">
        <f>IF(P83="","",VLOOKUP(LEFT(B83,1),DIs!$R$2:$S$13,2,FALSE))</f>
        <v>7</v>
      </c>
      <c r="R83">
        <f t="shared" si="13"/>
        <v>2018</v>
      </c>
      <c r="S83" s="2">
        <f t="shared" si="14"/>
        <v>43282</v>
      </c>
      <c r="T83" s="2">
        <f>IF(P83="","",WORKDAY(S83-1,1,FERIADOS!$A$2:$A$831))</f>
        <v>43283</v>
      </c>
      <c r="U83" s="24">
        <f>IF(P83="","",NETWORKDAYS(HISTORICO!$C$1,T83,FERIADOS!$A$1:$A$830))</f>
        <v>194</v>
      </c>
    </row>
    <row r="84" spans="1:21" ht="15.75" thickBot="1">
      <c r="A84" s="10">
        <f>dadosexternosBMF!A84</f>
        <v>0</v>
      </c>
      <c r="B84" s="7" t="str">
        <f>dadosexternosBMF!B84</f>
        <v>V18</v>
      </c>
      <c r="C84" s="8">
        <f>dadosexternosBMF!C84</f>
        <v>83488.070000000007</v>
      </c>
      <c r="D84" s="8">
        <f>dadosexternosBMF!D84</f>
        <v>83480.31</v>
      </c>
      <c r="E84" s="8">
        <f>dadosexternosBMF!E84</f>
        <v>-7.76</v>
      </c>
      <c r="F84" s="8">
        <f>dadosexternosBMF!F84</f>
        <v>7.76</v>
      </c>
      <c r="G84" s="4"/>
      <c r="H84"/>
      <c r="I84"/>
      <c r="J84"/>
      <c r="K84"/>
      <c r="L84" t="str">
        <f t="shared" si="9"/>
        <v>0</v>
      </c>
      <c r="M84" t="str">
        <f t="shared" si="10"/>
        <v>DI1</v>
      </c>
      <c r="N84"/>
      <c r="O84" s="4" t="str">
        <f t="shared" si="11"/>
        <v>DI1</v>
      </c>
      <c r="P84" s="4" t="str">
        <f t="shared" si="12"/>
        <v>ODV18 Comdty</v>
      </c>
      <c r="Q84">
        <f>IF(P84="","",VLOOKUP(LEFT(B84,1),DIs!$R$2:$S$13,2,FALSE))</f>
        <v>10</v>
      </c>
      <c r="R84">
        <f t="shared" si="13"/>
        <v>2018</v>
      </c>
      <c r="S84" s="2">
        <f t="shared" si="14"/>
        <v>43374</v>
      </c>
      <c r="T84" s="2">
        <f>IF(P84="","",WORKDAY(S84-1,1,FERIADOS!$A$2:$A$831))</f>
        <v>43374</v>
      </c>
      <c r="U84" s="24">
        <f>IF(P84="","",NETWORKDAYS(HISTORICO!$C$1,T84,FERIADOS!$A$1:$A$830))</f>
        <v>258</v>
      </c>
    </row>
    <row r="85" spans="1:21" ht="15.75" thickBot="1">
      <c r="A85" s="10">
        <f>dadosexternosBMF!A85</f>
        <v>0</v>
      </c>
      <c r="B85" s="7" t="str">
        <f>dadosexternosBMF!B85</f>
        <v>F19</v>
      </c>
      <c r="C85" s="8">
        <f>dadosexternosBMF!C85</f>
        <v>81415.28</v>
      </c>
      <c r="D85" s="8">
        <f>dadosexternosBMF!D85</f>
        <v>81451.149999999994</v>
      </c>
      <c r="E85" s="8">
        <f>dadosexternosBMF!E85</f>
        <v>35.869999999999997</v>
      </c>
      <c r="F85" s="8">
        <f>dadosexternosBMF!F85</f>
        <v>35.869999999999997</v>
      </c>
      <c r="G85" s="4"/>
      <c r="H85"/>
      <c r="I85"/>
      <c r="J85"/>
      <c r="K85"/>
      <c r="L85" t="str">
        <f t="shared" si="9"/>
        <v>0</v>
      </c>
      <c r="M85" t="str">
        <f t="shared" si="10"/>
        <v>DI1</v>
      </c>
      <c r="N85"/>
      <c r="O85" s="4" t="str">
        <f t="shared" si="11"/>
        <v>DI1</v>
      </c>
      <c r="P85" s="4" t="str">
        <f t="shared" si="12"/>
        <v>ODF19 Comdty</v>
      </c>
      <c r="Q85">
        <f>IF(P85="","",VLOOKUP(LEFT(B85,1),DIs!$R$2:$S$13,2,FALSE))</f>
        <v>1</v>
      </c>
      <c r="R85">
        <f t="shared" si="13"/>
        <v>2019</v>
      </c>
      <c r="S85" s="2">
        <f t="shared" si="14"/>
        <v>43466</v>
      </c>
      <c r="T85" s="2">
        <f>IF(P85="","",WORKDAY(S85-1,1,FERIADOS!$A$2:$A$831))</f>
        <v>43467</v>
      </c>
      <c r="U85" s="24">
        <f>IF(P85="","",NETWORKDAYS(HISTORICO!$C$1,T85,FERIADOS!$A$1:$A$830))</f>
        <v>320</v>
      </c>
    </row>
    <row r="86" spans="1:21" ht="15.75" thickBot="1">
      <c r="A86" s="10">
        <f>dadosexternosBMF!A86</f>
        <v>0</v>
      </c>
      <c r="B86" s="7" t="str">
        <f>dadosexternosBMF!B86</f>
        <v>J19</v>
      </c>
      <c r="C86" s="8">
        <f>dadosexternosBMF!C86</f>
        <v>79341.87</v>
      </c>
      <c r="D86" s="8">
        <f>dadosexternosBMF!D86</f>
        <v>79382.09</v>
      </c>
      <c r="E86" s="8">
        <f>dadosexternosBMF!E86</f>
        <v>40.22</v>
      </c>
      <c r="F86" s="8">
        <f>dadosexternosBMF!F86</f>
        <v>40.22</v>
      </c>
      <c r="G86" s="4"/>
      <c r="H86"/>
      <c r="I86"/>
      <c r="J86"/>
      <c r="K86"/>
      <c r="L86" t="str">
        <f t="shared" si="9"/>
        <v>0</v>
      </c>
      <c r="M86" t="str">
        <f t="shared" si="10"/>
        <v>DI1</v>
      </c>
      <c r="N86"/>
      <c r="O86" s="4" t="str">
        <f t="shared" ref="O86:O149" si="15">IF(L86="DOL","",IF(OR(M85="DI1",M86="DI1"),"DI1",O85))</f>
        <v>DI1</v>
      </c>
      <c r="P86" s="4" t="str">
        <f t="shared" ref="P86:P117" si="16">IF(O86="DI1",CONCATENATE("OD",B86," ","Comdty"),"")</f>
        <v>ODJ19 Comdty</v>
      </c>
      <c r="Q86">
        <f>IF(P86="","",VLOOKUP(LEFT(B86,1),DIs!$R$2:$S$13,2,FALSE))</f>
        <v>4</v>
      </c>
      <c r="R86">
        <f t="shared" ref="R86:R117" si="17">IF(P86="","",1+CONCATENATE(20,RIGHT(B86,2))-1)</f>
        <v>2019</v>
      </c>
      <c r="S86" s="2">
        <f t="shared" ref="S86:S136" si="18">IF(P86="","",CONCATENATE(1,"/",Q86,"/",R86)+1-1)</f>
        <v>43556</v>
      </c>
      <c r="T86" s="2">
        <f>IF(P86="","",WORKDAY(S86-1,1,FERIADOS!$A$2:$A$831))</f>
        <v>43556</v>
      </c>
      <c r="U86" s="24">
        <f>IF(P86="","",NETWORKDAYS(HISTORICO!$C$1,T86,FERIADOS!$A$1:$A$830))</f>
        <v>381</v>
      </c>
    </row>
    <row r="87" spans="1:21" ht="15.75" thickBot="1">
      <c r="A87" s="10">
        <f>dadosexternosBMF!A87</f>
        <v>0</v>
      </c>
      <c r="B87" s="7" t="str">
        <f>dadosexternosBMF!B87</f>
        <v>N19</v>
      </c>
      <c r="C87" s="8">
        <f>dadosexternosBMF!C87</f>
        <v>77313.440000000002</v>
      </c>
      <c r="D87" s="8">
        <f>dadosexternosBMF!D87</f>
        <v>77323.45</v>
      </c>
      <c r="E87" s="8">
        <f>dadosexternosBMF!E87</f>
        <v>10.01</v>
      </c>
      <c r="F87" s="8">
        <f>dadosexternosBMF!F87</f>
        <v>10.01</v>
      </c>
      <c r="G87" s="4"/>
      <c r="H87"/>
      <c r="I87"/>
      <c r="J87"/>
      <c r="K87"/>
      <c r="L87" t="str">
        <f t="shared" si="9"/>
        <v>0</v>
      </c>
      <c r="M87" t="str">
        <f t="shared" si="10"/>
        <v>DI1</v>
      </c>
      <c r="N87"/>
      <c r="O87" s="4" t="str">
        <f t="shared" si="15"/>
        <v>DI1</v>
      </c>
      <c r="P87" s="4" t="str">
        <f t="shared" si="16"/>
        <v>ODN19 Comdty</v>
      </c>
      <c r="Q87">
        <f>IF(P87="","",VLOOKUP(LEFT(B87,1),DIs!$R$2:$S$13,2,FALSE))</f>
        <v>7</v>
      </c>
      <c r="R87">
        <f t="shared" si="17"/>
        <v>2019</v>
      </c>
      <c r="S87" s="2">
        <f t="shared" si="18"/>
        <v>43647</v>
      </c>
      <c r="T87" s="2">
        <f>IF(P87="","",WORKDAY(S87-1,1,FERIADOS!$A$2:$A$831))</f>
        <v>43647</v>
      </c>
      <c r="U87" s="24">
        <f>IF(P87="","",NETWORKDAYS(HISTORICO!$C$1,T87,FERIADOS!$A$1:$A$830))</f>
        <v>443</v>
      </c>
    </row>
    <row r="88" spans="1:21" ht="15.75" thickBot="1">
      <c r="A88" s="10">
        <f>dadosexternosBMF!A88</f>
        <v>0</v>
      </c>
      <c r="B88" s="7" t="str">
        <f>dadosexternosBMF!B88</f>
        <v>V19</v>
      </c>
      <c r="C88" s="8">
        <f>dadosexternosBMF!C88</f>
        <v>75175.34</v>
      </c>
      <c r="D88" s="8">
        <f>dadosexternosBMF!D88</f>
        <v>75174</v>
      </c>
      <c r="E88" s="8">
        <f>dadosexternosBMF!E88</f>
        <v>-1.34</v>
      </c>
      <c r="F88" s="8">
        <f>dadosexternosBMF!F88</f>
        <v>1.34</v>
      </c>
      <c r="G88" s="4"/>
      <c r="H88"/>
      <c r="I88"/>
      <c r="J88"/>
      <c r="K88"/>
      <c r="L88" t="str">
        <f t="shared" si="9"/>
        <v>0</v>
      </c>
      <c r="M88" t="str">
        <f t="shared" si="10"/>
        <v>DI1</v>
      </c>
      <c r="N88"/>
      <c r="O88" s="4" t="str">
        <f t="shared" si="15"/>
        <v>DI1</v>
      </c>
      <c r="P88" s="4" t="str">
        <f t="shared" si="16"/>
        <v>ODV19 Comdty</v>
      </c>
      <c r="Q88">
        <f>IF(P88="","",VLOOKUP(LEFT(B88,1),DIs!$R$2:$S$13,2,FALSE))</f>
        <v>10</v>
      </c>
      <c r="R88">
        <f t="shared" si="17"/>
        <v>2019</v>
      </c>
      <c r="S88" s="2">
        <f t="shared" si="18"/>
        <v>43739</v>
      </c>
      <c r="T88" s="2">
        <f>IF(P88="","",WORKDAY(S88-1,1,FERIADOS!$A$2:$A$831))</f>
        <v>43739</v>
      </c>
      <c r="U88" s="24">
        <f>IF(P88="","",NETWORKDAYS(HISTORICO!$C$1,T88,FERIADOS!$A$1:$A$830))</f>
        <v>509</v>
      </c>
    </row>
    <row r="89" spans="1:21" ht="15.75" thickBot="1">
      <c r="A89" s="10">
        <f>dadosexternosBMF!A89</f>
        <v>0</v>
      </c>
      <c r="B89" s="7" t="str">
        <f>dadosexternosBMF!B89</f>
        <v>F20</v>
      </c>
      <c r="C89" s="8">
        <f>dadosexternosBMF!C89</f>
        <v>73159.429999999993</v>
      </c>
      <c r="D89" s="8">
        <f>dadosexternosBMF!D89</f>
        <v>73172.429999999993</v>
      </c>
      <c r="E89" s="8">
        <f>dadosexternosBMF!E89</f>
        <v>13</v>
      </c>
      <c r="F89" s="8">
        <f>dadosexternosBMF!F89</f>
        <v>13</v>
      </c>
      <c r="G89" s="4"/>
      <c r="H89"/>
      <c r="I89"/>
      <c r="J89"/>
      <c r="K89"/>
      <c r="L89" t="str">
        <f t="shared" si="9"/>
        <v>0</v>
      </c>
      <c r="M89" t="str">
        <f t="shared" si="10"/>
        <v>DI1</v>
      </c>
      <c r="N89"/>
      <c r="O89" s="4" t="str">
        <f t="shared" si="15"/>
        <v>DI1</v>
      </c>
      <c r="P89" s="4" t="str">
        <f t="shared" si="16"/>
        <v>ODF20 Comdty</v>
      </c>
      <c r="Q89">
        <f>IF(P89="","",VLOOKUP(LEFT(B89,1),DIs!$R$2:$S$13,2,FALSE))</f>
        <v>1</v>
      </c>
      <c r="R89">
        <f t="shared" si="17"/>
        <v>2020</v>
      </c>
      <c r="S89" s="2">
        <f t="shared" si="18"/>
        <v>43831</v>
      </c>
      <c r="T89" s="2">
        <f>IF(P89="","",WORKDAY(S89-1,1,FERIADOS!$A$2:$A$831))</f>
        <v>43832</v>
      </c>
      <c r="U89" s="24">
        <f>IF(P89="","",NETWORKDAYS(HISTORICO!$C$1,T89,FERIADOS!$A$1:$A$830))</f>
        <v>573</v>
      </c>
    </row>
    <row r="90" spans="1:21" ht="15.75" thickBot="1">
      <c r="A90" s="10">
        <f>dadosexternosBMF!A90</f>
        <v>0</v>
      </c>
      <c r="B90" s="7" t="str">
        <f>dadosexternosBMF!B90</f>
        <v>J20</v>
      </c>
      <c r="C90" s="8">
        <f>dadosexternosBMF!C90</f>
        <v>71233.25</v>
      </c>
      <c r="D90" s="8">
        <f>dadosexternosBMF!D90</f>
        <v>71206.19</v>
      </c>
      <c r="E90" s="8">
        <f>dadosexternosBMF!E90</f>
        <v>-27.06</v>
      </c>
      <c r="F90" s="8">
        <f>dadosexternosBMF!F90</f>
        <v>27.06</v>
      </c>
      <c r="G90" s="4"/>
      <c r="H90"/>
      <c r="I90"/>
      <c r="J90"/>
      <c r="K90"/>
      <c r="L90" t="str">
        <f t="shared" si="9"/>
        <v>0</v>
      </c>
      <c r="M90" t="str">
        <f t="shared" si="10"/>
        <v>DI1</v>
      </c>
      <c r="N90"/>
      <c r="O90" s="4" t="str">
        <f t="shared" si="15"/>
        <v>DI1</v>
      </c>
      <c r="P90" s="4" t="str">
        <f t="shared" si="16"/>
        <v>ODJ20 Comdty</v>
      </c>
      <c r="Q90">
        <f>IF(P90="","",VLOOKUP(LEFT(B90,1),DIs!$R$2:$S$13,2,FALSE))</f>
        <v>4</v>
      </c>
      <c r="R90">
        <f t="shared" si="17"/>
        <v>2020</v>
      </c>
      <c r="S90" s="2">
        <f t="shared" si="18"/>
        <v>43922</v>
      </c>
      <c r="T90" s="2">
        <f>IF(P90="","",WORKDAY(S90-1,1,FERIADOS!$A$2:$A$831))</f>
        <v>43922</v>
      </c>
      <c r="U90" s="24">
        <f>IF(P90="","",NETWORKDAYS(HISTORICO!$C$1,T90,FERIADOS!$A$1:$A$830))</f>
        <v>635</v>
      </c>
    </row>
    <row r="91" spans="1:21" ht="15.75" thickBot="1">
      <c r="A91" s="10">
        <f>dadosexternosBMF!A91</f>
        <v>0</v>
      </c>
      <c r="B91" s="7" t="str">
        <f>dadosexternosBMF!B91</f>
        <v>N20</v>
      </c>
      <c r="C91" s="8">
        <f>dadosexternosBMF!C91</f>
        <v>69312.62</v>
      </c>
      <c r="D91" s="8">
        <f>dadosexternosBMF!D91</f>
        <v>69306.55</v>
      </c>
      <c r="E91" s="8">
        <f>dadosexternosBMF!E91</f>
        <v>-6.07</v>
      </c>
      <c r="F91" s="8">
        <f>dadosexternosBMF!F91</f>
        <v>6.07</v>
      </c>
      <c r="G91" s="4"/>
      <c r="H91"/>
      <c r="I91"/>
      <c r="J91"/>
      <c r="K91"/>
      <c r="L91" t="str">
        <f t="shared" si="9"/>
        <v>0</v>
      </c>
      <c r="M91" t="str">
        <f t="shared" si="10"/>
        <v>DI1</v>
      </c>
      <c r="N91"/>
      <c r="O91" s="4" t="str">
        <f t="shared" si="15"/>
        <v>DI1</v>
      </c>
      <c r="P91" s="4" t="str">
        <f t="shared" si="16"/>
        <v>ODN20 Comdty</v>
      </c>
      <c r="Q91">
        <f>IF(P91="","",VLOOKUP(LEFT(B91,1),DIs!$R$2:$S$13,2,FALSE))</f>
        <v>7</v>
      </c>
      <c r="R91">
        <f t="shared" si="17"/>
        <v>2020</v>
      </c>
      <c r="S91" s="2">
        <f t="shared" si="18"/>
        <v>44013</v>
      </c>
      <c r="T91" s="2">
        <f>IF(P91="","",WORKDAY(S91-1,1,FERIADOS!$A$2:$A$831))</f>
        <v>44013</v>
      </c>
      <c r="U91" s="24">
        <f>IF(P91="","",NETWORKDAYS(HISTORICO!$C$1,T91,FERIADOS!$A$1:$A$830))</f>
        <v>696</v>
      </c>
    </row>
    <row r="92" spans="1:21" ht="15.75" thickBot="1">
      <c r="A92" s="10">
        <f>dadosexternosBMF!A92</f>
        <v>0</v>
      </c>
      <c r="B92" s="7" t="str">
        <f>dadosexternosBMF!B92</f>
        <v>V20</v>
      </c>
      <c r="C92" s="8">
        <f>dadosexternosBMF!C92</f>
        <v>67373.59</v>
      </c>
      <c r="D92" s="8">
        <f>dadosexternosBMF!D92</f>
        <v>67329.41</v>
      </c>
      <c r="E92" s="8">
        <f>dadosexternosBMF!E92</f>
        <v>-44.18</v>
      </c>
      <c r="F92" s="8">
        <f>dadosexternosBMF!F92</f>
        <v>44.18</v>
      </c>
      <c r="G92" s="4"/>
      <c r="H92"/>
      <c r="I92"/>
      <c r="J92"/>
      <c r="K92"/>
      <c r="L92" t="str">
        <f t="shared" si="9"/>
        <v>0</v>
      </c>
      <c r="M92" t="str">
        <f t="shared" si="10"/>
        <v>DI1</v>
      </c>
      <c r="N92"/>
      <c r="O92" s="4" t="str">
        <f t="shared" si="15"/>
        <v>DI1</v>
      </c>
      <c r="P92" s="4" t="str">
        <f t="shared" si="16"/>
        <v>ODV20 Comdty</v>
      </c>
      <c r="Q92">
        <f>IF(P92="","",VLOOKUP(LEFT(B92,1),DIs!$R$2:$S$13,2,FALSE))</f>
        <v>10</v>
      </c>
      <c r="R92">
        <f t="shared" si="17"/>
        <v>2020</v>
      </c>
      <c r="S92" s="2">
        <f t="shared" si="18"/>
        <v>44105</v>
      </c>
      <c r="T92" s="2">
        <f>IF(P92="","",WORKDAY(S92-1,1,FERIADOS!$A$2:$A$831))</f>
        <v>44105</v>
      </c>
      <c r="U92" s="24">
        <f>IF(P92="","",NETWORKDAYS(HISTORICO!$C$1,T92,FERIADOS!$A$1:$A$830))</f>
        <v>761</v>
      </c>
    </row>
    <row r="93" spans="1:21" ht="15.75" thickBot="1">
      <c r="A93" s="10">
        <f>dadosexternosBMF!A93</f>
        <v>0</v>
      </c>
      <c r="B93" s="7" t="str">
        <f>dadosexternosBMF!B93</f>
        <v>F21</v>
      </c>
      <c r="C93" s="8">
        <f>dadosexternosBMF!C93</f>
        <v>65548.14</v>
      </c>
      <c r="D93" s="8">
        <f>dadosexternosBMF!D93</f>
        <v>65495.7</v>
      </c>
      <c r="E93" s="8">
        <f>dadosexternosBMF!E93</f>
        <v>-52.44</v>
      </c>
      <c r="F93" s="8">
        <f>dadosexternosBMF!F93</f>
        <v>52.44</v>
      </c>
      <c r="G93" s="4"/>
      <c r="H93"/>
      <c r="I93"/>
      <c r="J93"/>
      <c r="K93"/>
      <c r="L93" t="str">
        <f t="shared" si="9"/>
        <v>0</v>
      </c>
      <c r="M93" t="str">
        <f t="shared" si="10"/>
        <v>DI1</v>
      </c>
      <c r="N93"/>
      <c r="O93" s="4" t="str">
        <f t="shared" si="15"/>
        <v>DI1</v>
      </c>
      <c r="P93" s="4" t="str">
        <f t="shared" si="16"/>
        <v>ODF21 Comdty</v>
      </c>
      <c r="Q93">
        <f>IF(P93="","",VLOOKUP(LEFT(B93,1),DIs!$R$2:$S$13,2,FALSE))</f>
        <v>1</v>
      </c>
      <c r="R93">
        <f t="shared" si="17"/>
        <v>2021</v>
      </c>
      <c r="S93" s="2">
        <f t="shared" si="18"/>
        <v>44197</v>
      </c>
      <c r="T93" s="2">
        <f>IF(P93="","",WORKDAY(S93-1,1,FERIADOS!$A$2:$A$831))</f>
        <v>44200</v>
      </c>
      <c r="U93" s="24">
        <f>IF(P93="","",NETWORKDAYS(HISTORICO!$C$1,T93,FERIADOS!$A$1:$A$830))</f>
        <v>824</v>
      </c>
    </row>
    <row r="94" spans="1:21" ht="15.75" thickBot="1">
      <c r="A94" s="10">
        <f>dadosexternosBMF!A94</f>
        <v>0</v>
      </c>
      <c r="B94" s="7" t="str">
        <f>dadosexternosBMF!B94</f>
        <v>J21</v>
      </c>
      <c r="C94" s="8">
        <f>dadosexternosBMF!C94</f>
        <v>63801.39</v>
      </c>
      <c r="D94" s="8">
        <f>dadosexternosBMF!D94</f>
        <v>63750.07</v>
      </c>
      <c r="E94" s="8">
        <f>dadosexternosBMF!E94</f>
        <v>-51.32</v>
      </c>
      <c r="F94" s="8">
        <f>dadosexternosBMF!F94</f>
        <v>51.32</v>
      </c>
      <c r="G94" s="4"/>
      <c r="H94"/>
      <c r="I94"/>
      <c r="J94"/>
      <c r="K94"/>
      <c r="L94" t="str">
        <f t="shared" si="9"/>
        <v>0</v>
      </c>
      <c r="M94" t="str">
        <f t="shared" si="10"/>
        <v>DI1</v>
      </c>
      <c r="N94"/>
      <c r="O94" s="4" t="str">
        <f t="shared" si="15"/>
        <v>DI1</v>
      </c>
      <c r="P94" s="4" t="str">
        <f t="shared" si="16"/>
        <v>ODJ21 Comdty</v>
      </c>
      <c r="Q94">
        <f>IF(P94="","",VLOOKUP(LEFT(B94,1),DIs!$R$2:$S$13,2,FALSE))</f>
        <v>4</v>
      </c>
      <c r="R94">
        <f t="shared" si="17"/>
        <v>2021</v>
      </c>
      <c r="S94" s="2">
        <f t="shared" si="18"/>
        <v>44287</v>
      </c>
      <c r="T94" s="2">
        <f>IF(P94="","",WORKDAY(S94-1,1,FERIADOS!$A$2:$A$831))</f>
        <v>44287</v>
      </c>
      <c r="U94" s="24">
        <f>IF(P94="","",NETWORKDAYS(HISTORICO!$C$1,T94,FERIADOS!$A$1:$A$830))</f>
        <v>885</v>
      </c>
    </row>
    <row r="95" spans="1:21" ht="15.75" thickBot="1">
      <c r="A95" s="10">
        <f>dadosexternosBMF!A95</f>
        <v>0</v>
      </c>
      <c r="B95" s="7" t="str">
        <f>dadosexternosBMF!B95</f>
        <v>N21</v>
      </c>
      <c r="C95" s="8">
        <f>dadosexternosBMF!C95</f>
        <v>62073.17</v>
      </c>
      <c r="D95" s="8">
        <f>dadosexternosBMF!D95</f>
        <v>62005.8</v>
      </c>
      <c r="E95" s="8">
        <f>dadosexternosBMF!E95</f>
        <v>-67.37</v>
      </c>
      <c r="F95" s="8">
        <f>dadosexternosBMF!F95</f>
        <v>67.37</v>
      </c>
      <c r="G95" s="4"/>
      <c r="H95"/>
      <c r="I95"/>
      <c r="J95"/>
      <c r="K95"/>
      <c r="L95" t="str">
        <f t="shared" si="9"/>
        <v>0</v>
      </c>
      <c r="M95" t="str">
        <f t="shared" si="10"/>
        <v>DI1</v>
      </c>
      <c r="N95"/>
      <c r="O95" s="4" t="str">
        <f t="shared" si="15"/>
        <v>DI1</v>
      </c>
      <c r="P95" s="4" t="str">
        <f t="shared" si="16"/>
        <v>ODN21 Comdty</v>
      </c>
      <c r="Q95">
        <f>IF(P95="","",VLOOKUP(LEFT(B95,1),DIs!$R$2:$S$13,2,FALSE))</f>
        <v>7</v>
      </c>
      <c r="R95">
        <f t="shared" si="17"/>
        <v>2021</v>
      </c>
      <c r="S95" s="2">
        <f t="shared" si="18"/>
        <v>44378</v>
      </c>
      <c r="T95" s="2">
        <f>IF(P95="","",WORKDAY(S95-1,1,FERIADOS!$A$2:$A$831))</f>
        <v>44378</v>
      </c>
      <c r="U95" s="24">
        <f>IF(P95="","",NETWORKDAYS(HISTORICO!$C$1,T95,FERIADOS!$A$1:$A$830))</f>
        <v>947</v>
      </c>
    </row>
    <row r="96" spans="1:21" ht="15.75" thickBot="1">
      <c r="A96" s="10">
        <f>dadosexternosBMF!A96</f>
        <v>0</v>
      </c>
      <c r="B96" s="7" t="str">
        <f>dadosexternosBMF!B96</f>
        <v>V21</v>
      </c>
      <c r="C96" s="8">
        <f>dadosexternosBMF!C96</f>
        <v>60309.120000000003</v>
      </c>
      <c r="D96" s="8">
        <f>dadosexternosBMF!D96</f>
        <v>60263.26</v>
      </c>
      <c r="E96" s="8">
        <f>dadosexternosBMF!E96</f>
        <v>-45.86</v>
      </c>
      <c r="F96" s="8">
        <f>dadosexternosBMF!F96</f>
        <v>45.86</v>
      </c>
      <c r="G96" s="4"/>
      <c r="H96"/>
      <c r="I96"/>
      <c r="J96"/>
      <c r="K96"/>
      <c r="L96" t="str">
        <f t="shared" si="9"/>
        <v>0</v>
      </c>
      <c r="M96" t="str">
        <f t="shared" si="10"/>
        <v>DI1</v>
      </c>
      <c r="N96"/>
      <c r="O96" s="4" t="str">
        <f t="shared" si="15"/>
        <v>DI1</v>
      </c>
      <c r="P96" s="4" t="str">
        <f t="shared" si="16"/>
        <v>ODV21 Comdty</v>
      </c>
      <c r="Q96">
        <f>IF(P96="","",VLOOKUP(LEFT(B96,1),DIs!$R$2:$S$13,2,FALSE))</f>
        <v>10</v>
      </c>
      <c r="R96">
        <f t="shared" si="17"/>
        <v>2021</v>
      </c>
      <c r="S96" s="2">
        <f t="shared" si="18"/>
        <v>44470</v>
      </c>
      <c r="T96" s="2">
        <f>IF(P96="","",WORKDAY(S96-1,1,FERIADOS!$A$2:$A$831))</f>
        <v>44470</v>
      </c>
      <c r="U96" s="24">
        <f>IF(P96="","",NETWORKDAYS(HISTORICO!$C$1,T96,FERIADOS!$A$1:$A$830))</f>
        <v>1012</v>
      </c>
    </row>
    <row r="97" spans="1:21" ht="15.75" thickBot="1">
      <c r="A97" s="10">
        <f>dadosexternosBMF!A97</f>
        <v>0</v>
      </c>
      <c r="B97" s="7" t="str">
        <f>dadosexternosBMF!B97</f>
        <v>F22</v>
      </c>
      <c r="C97" s="8">
        <f>dadosexternosBMF!C97</f>
        <v>58650.13</v>
      </c>
      <c r="D97" s="8">
        <f>dadosexternosBMF!D97</f>
        <v>58606.1</v>
      </c>
      <c r="E97" s="8">
        <f>dadosexternosBMF!E97</f>
        <v>-44.03</v>
      </c>
      <c r="F97" s="8">
        <f>dadosexternosBMF!F97</f>
        <v>44.03</v>
      </c>
      <c r="G97" s="4"/>
      <c r="H97"/>
      <c r="I97"/>
      <c r="J97"/>
      <c r="K97"/>
      <c r="L97" t="str">
        <f t="shared" si="9"/>
        <v>0</v>
      </c>
      <c r="M97" t="str">
        <f t="shared" si="10"/>
        <v>DI1</v>
      </c>
      <c r="N97"/>
      <c r="O97" s="4" t="str">
        <f t="shared" si="15"/>
        <v>DI1</v>
      </c>
      <c r="P97" s="4" t="str">
        <f t="shared" si="16"/>
        <v>ODF22 Comdty</v>
      </c>
      <c r="Q97">
        <f>IF(P97="","",VLOOKUP(LEFT(B97,1),DIs!$R$2:$S$13,2,FALSE))</f>
        <v>1</v>
      </c>
      <c r="R97">
        <f t="shared" si="17"/>
        <v>2022</v>
      </c>
      <c r="S97" s="2">
        <f t="shared" si="18"/>
        <v>44562</v>
      </c>
      <c r="T97" s="2">
        <f>IF(P97="","",WORKDAY(S97-1,1,FERIADOS!$A$2:$A$831))</f>
        <v>44564</v>
      </c>
      <c r="U97" s="24">
        <f>IF(P97="","",NETWORKDAYS(HISTORICO!$C$1,T97,FERIADOS!$A$1:$A$830))</f>
        <v>1075</v>
      </c>
    </row>
    <row r="98" spans="1:21" ht="15.75" thickBot="1">
      <c r="A98" s="10">
        <f>dadosexternosBMF!A98</f>
        <v>0</v>
      </c>
      <c r="B98" s="7" t="str">
        <f>dadosexternosBMF!B98</f>
        <v>N22</v>
      </c>
      <c r="C98" s="8">
        <f>dadosexternosBMF!C98</f>
        <v>55515.69</v>
      </c>
      <c r="D98" s="8">
        <f>dadosexternosBMF!D98</f>
        <v>55462.27</v>
      </c>
      <c r="E98" s="8">
        <f>dadosexternosBMF!E98</f>
        <v>-53.42</v>
      </c>
      <c r="F98" s="8">
        <f>dadosexternosBMF!F98</f>
        <v>53.42</v>
      </c>
      <c r="G98" s="4"/>
      <c r="H98"/>
      <c r="I98"/>
      <c r="J98"/>
      <c r="K98"/>
      <c r="L98" t="str">
        <f t="shared" si="9"/>
        <v>0</v>
      </c>
      <c r="M98" t="str">
        <f t="shared" si="10"/>
        <v>DI1</v>
      </c>
      <c r="N98"/>
      <c r="O98" s="4" t="str">
        <f t="shared" si="15"/>
        <v>DI1</v>
      </c>
      <c r="P98" s="4" t="str">
        <f t="shared" si="16"/>
        <v>ODN22 Comdty</v>
      </c>
      <c r="Q98">
        <f>IF(P98="","",VLOOKUP(LEFT(B98,1),DIs!$R$2:$S$13,2,FALSE))</f>
        <v>7</v>
      </c>
      <c r="R98">
        <f t="shared" si="17"/>
        <v>2022</v>
      </c>
      <c r="S98" s="2">
        <f t="shared" si="18"/>
        <v>44743</v>
      </c>
      <c r="T98" s="2">
        <f>IF(P98="","",WORKDAY(S98-1,1,FERIADOS!$A$2:$A$831))</f>
        <v>44743</v>
      </c>
      <c r="U98" s="24">
        <f>IF(P98="","",NETWORKDAYS(HISTORICO!$C$1,T98,FERIADOS!$A$1:$A$830))</f>
        <v>1199</v>
      </c>
    </row>
    <row r="99" spans="1:21" ht="15.75" thickBot="1">
      <c r="A99" s="10">
        <f>dadosexternosBMF!A99</f>
        <v>0</v>
      </c>
      <c r="B99" s="7" t="str">
        <f>dadosexternosBMF!B99</f>
        <v>F23</v>
      </c>
      <c r="C99" s="8">
        <f>dadosexternosBMF!C99</f>
        <v>52478.16</v>
      </c>
      <c r="D99" s="8">
        <f>dadosexternosBMF!D99</f>
        <v>52417.87</v>
      </c>
      <c r="E99" s="8">
        <f>dadosexternosBMF!E99</f>
        <v>-60.29</v>
      </c>
      <c r="F99" s="8">
        <f>dadosexternosBMF!F99</f>
        <v>60.29</v>
      </c>
      <c r="G99" s="4"/>
      <c r="H99"/>
      <c r="I99"/>
      <c r="J99"/>
      <c r="K99"/>
      <c r="L99" t="str">
        <f t="shared" si="9"/>
        <v>0</v>
      </c>
      <c r="M99" t="str">
        <f t="shared" si="10"/>
        <v>DI1</v>
      </c>
      <c r="N99"/>
      <c r="O99" s="4" t="str">
        <f t="shared" si="15"/>
        <v>DI1</v>
      </c>
      <c r="P99" s="4" t="str">
        <f t="shared" si="16"/>
        <v>ODF23 Comdty</v>
      </c>
      <c r="Q99">
        <f>IF(P99="","",VLOOKUP(LEFT(B99,1),DIs!$R$2:$S$13,2,FALSE))</f>
        <v>1</v>
      </c>
      <c r="R99">
        <f t="shared" si="17"/>
        <v>2023</v>
      </c>
      <c r="S99" s="2">
        <f t="shared" si="18"/>
        <v>44927</v>
      </c>
      <c r="T99" s="2">
        <f>IF(P99="","",WORKDAY(S99-1,1,FERIADOS!$A$2:$A$831))</f>
        <v>44928</v>
      </c>
      <c r="U99" s="24">
        <f>IF(P99="","",NETWORKDAYS(HISTORICO!$C$1,T99,FERIADOS!$A$1:$A$830))</f>
        <v>1326</v>
      </c>
    </row>
    <row r="100" spans="1:21" ht="15.75" thickBot="1">
      <c r="A100" s="10">
        <f>dadosexternosBMF!A100</f>
        <v>0</v>
      </c>
      <c r="B100" s="7" t="str">
        <f>dadosexternosBMF!B100</f>
        <v>N23</v>
      </c>
      <c r="C100" s="8">
        <f>dadosexternosBMF!C100</f>
        <v>49726.34</v>
      </c>
      <c r="D100" s="8">
        <f>dadosexternosBMF!D100</f>
        <v>49638.95</v>
      </c>
      <c r="E100" s="8">
        <f>dadosexternosBMF!E100</f>
        <v>-87.39</v>
      </c>
      <c r="F100" s="8">
        <f>dadosexternosBMF!F100</f>
        <v>87.39</v>
      </c>
      <c r="G100" s="4"/>
      <c r="H100"/>
      <c r="I100"/>
      <c r="J100"/>
      <c r="K100"/>
      <c r="L100" t="str">
        <f t="shared" si="9"/>
        <v>0</v>
      </c>
      <c r="M100" t="str">
        <f t="shared" si="10"/>
        <v>DI1</v>
      </c>
      <c r="N100"/>
      <c r="O100" s="4" t="str">
        <f t="shared" si="15"/>
        <v>DI1</v>
      </c>
      <c r="P100" s="4" t="str">
        <f t="shared" si="16"/>
        <v>ODN23 Comdty</v>
      </c>
      <c r="Q100">
        <f>IF(P100="","",VLOOKUP(LEFT(B100,1),DIs!$R$2:$S$13,2,FALSE))</f>
        <v>7</v>
      </c>
      <c r="R100">
        <f t="shared" si="17"/>
        <v>2023</v>
      </c>
      <c r="S100" s="2">
        <f t="shared" si="18"/>
        <v>45108</v>
      </c>
      <c r="T100" s="2">
        <f>IF(P100="","",WORKDAY(S100-1,1,FERIADOS!$A$2:$A$831))</f>
        <v>45110</v>
      </c>
      <c r="U100" s="24">
        <f>IF(P100="","",NETWORKDAYS(HISTORICO!$C$1,T100,FERIADOS!$A$1:$A$830))</f>
        <v>1450</v>
      </c>
    </row>
    <row r="101" spans="1:21" ht="15.75" thickBot="1">
      <c r="A101" s="10">
        <f>dadosexternosBMF!A101</f>
        <v>0</v>
      </c>
      <c r="B101" s="7" t="str">
        <f>dadosexternosBMF!B101</f>
        <v>F24</v>
      </c>
      <c r="C101" s="8">
        <f>dadosexternosBMF!C101</f>
        <v>47096.54</v>
      </c>
      <c r="D101" s="8">
        <f>dadosexternosBMF!D101</f>
        <v>46984.27</v>
      </c>
      <c r="E101" s="8">
        <f>dadosexternosBMF!E101</f>
        <v>-112.27</v>
      </c>
      <c r="F101" s="8">
        <f>dadosexternosBMF!F101</f>
        <v>112.27</v>
      </c>
      <c r="G101" s="4"/>
      <c r="H101"/>
      <c r="I101"/>
      <c r="J101"/>
      <c r="K101"/>
      <c r="L101" t="str">
        <f t="shared" si="9"/>
        <v>0</v>
      </c>
      <c r="M101" t="str">
        <f t="shared" si="10"/>
        <v>DI1</v>
      </c>
      <c r="N101"/>
      <c r="O101" s="4" t="str">
        <f t="shared" si="15"/>
        <v>DI1</v>
      </c>
      <c r="P101" s="4" t="str">
        <f t="shared" si="16"/>
        <v>ODF24 Comdty</v>
      </c>
      <c r="Q101">
        <f>IF(P101="","",VLOOKUP(LEFT(B101,1),DIs!$R$2:$S$13,2,FALSE))</f>
        <v>1</v>
      </c>
      <c r="R101">
        <f t="shared" si="17"/>
        <v>2024</v>
      </c>
      <c r="S101" s="2">
        <f t="shared" si="18"/>
        <v>45292</v>
      </c>
      <c r="T101" s="2">
        <f>IF(P101="","",WORKDAY(S101-1,1,FERIADOS!$A$2:$A$831))</f>
        <v>45293</v>
      </c>
      <c r="U101" s="24">
        <f>IF(P101="","",NETWORKDAYS(HISTORICO!$C$1,T101,FERIADOS!$A$1:$A$830))</f>
        <v>1575</v>
      </c>
    </row>
    <row r="102" spans="1:21" ht="15.75" thickBot="1">
      <c r="A102" s="10">
        <f>dadosexternosBMF!A102</f>
        <v>0</v>
      </c>
      <c r="B102" s="7" t="str">
        <f>dadosexternosBMF!B102</f>
        <v>N24</v>
      </c>
      <c r="C102" s="8">
        <f>dadosexternosBMF!C102</f>
        <v>44626.61</v>
      </c>
      <c r="D102" s="8">
        <f>dadosexternosBMF!D102</f>
        <v>44539.75</v>
      </c>
      <c r="E102" s="8">
        <f>dadosexternosBMF!E102</f>
        <v>-86.86</v>
      </c>
      <c r="F102" s="8">
        <f>dadosexternosBMF!F102</f>
        <v>86.86</v>
      </c>
      <c r="G102" s="4"/>
      <c r="H102"/>
      <c r="I102"/>
      <c r="J102"/>
      <c r="K102"/>
      <c r="L102" t="str">
        <f t="shared" si="9"/>
        <v>0</v>
      </c>
      <c r="M102" t="str">
        <f t="shared" si="10"/>
        <v>DI1</v>
      </c>
      <c r="N102"/>
      <c r="O102" s="4" t="str">
        <f t="shared" si="15"/>
        <v>DI1</v>
      </c>
      <c r="P102" s="4" t="str">
        <f t="shared" si="16"/>
        <v>ODN24 Comdty</v>
      </c>
      <c r="Q102">
        <f>IF(P102="","",VLOOKUP(LEFT(B102,1),DIs!$R$2:$S$13,2,FALSE))</f>
        <v>7</v>
      </c>
      <c r="R102">
        <f t="shared" si="17"/>
        <v>2024</v>
      </c>
      <c r="S102" s="2">
        <f t="shared" si="18"/>
        <v>45474</v>
      </c>
      <c r="T102" s="2">
        <f>IF(P102="","",WORKDAY(S102-1,1,FERIADOS!$A$2:$A$831))</f>
        <v>45474</v>
      </c>
      <c r="U102" s="24">
        <f>IF(P102="","",NETWORKDAYS(HISTORICO!$C$1,T102,FERIADOS!$A$1:$A$830))</f>
        <v>1699</v>
      </c>
    </row>
    <row r="103" spans="1:21" ht="15.75" thickBot="1">
      <c r="A103" s="11">
        <f>dadosexternosBMF!A103</f>
        <v>0</v>
      </c>
      <c r="B103" s="7" t="str">
        <f>dadosexternosBMF!B103</f>
        <v>F25</v>
      </c>
      <c r="C103" s="8">
        <f>dadosexternosBMF!C103</f>
        <v>42176.86</v>
      </c>
      <c r="D103" s="8">
        <f>dadosexternosBMF!D103</f>
        <v>42113.39</v>
      </c>
      <c r="E103" s="8">
        <f>dadosexternosBMF!E103</f>
        <v>-63.47</v>
      </c>
      <c r="F103" s="8">
        <f>dadosexternosBMF!F103</f>
        <v>63.47</v>
      </c>
      <c r="G103" s="4"/>
      <c r="H103"/>
      <c r="I103"/>
      <c r="J103"/>
      <c r="K103"/>
      <c r="L103" t="str">
        <f t="shared" si="9"/>
        <v>0</v>
      </c>
      <c r="M103" t="str">
        <f t="shared" si="10"/>
        <v>DI1</v>
      </c>
      <c r="N103"/>
      <c r="O103" s="4" t="str">
        <f t="shared" si="15"/>
        <v>DI1</v>
      </c>
      <c r="P103" s="4" t="str">
        <f t="shared" si="16"/>
        <v>ODF25 Comdty</v>
      </c>
      <c r="Q103">
        <f>IF(P103="","",VLOOKUP(LEFT(B103,1),DIs!$R$2:$S$13,2,FALSE))</f>
        <v>1</v>
      </c>
      <c r="R103">
        <f t="shared" si="17"/>
        <v>2025</v>
      </c>
      <c r="S103" s="2">
        <f t="shared" si="18"/>
        <v>45658</v>
      </c>
      <c r="T103" s="2">
        <f>IF(P103="","",WORKDAY(S103-1,1,FERIADOS!$A$2:$A$831))</f>
        <v>45659</v>
      </c>
      <c r="U103" s="24">
        <f>IF(P103="","",NETWORKDAYS(HISTORICO!$C$1,T103,FERIADOS!$A$1:$A$830))</f>
        <v>1829</v>
      </c>
    </row>
    <row r="104" spans="1:21" ht="15.75" thickBot="1">
      <c r="A104" s="6">
        <f>dadosexternosBMF!A104</f>
        <v>0</v>
      </c>
      <c r="B104" s="7" t="str">
        <f>dadosexternosBMF!B104</f>
        <v>F26</v>
      </c>
      <c r="C104" s="8">
        <f>dadosexternosBMF!C104</f>
        <v>37857.94</v>
      </c>
      <c r="D104" s="8">
        <f>dadosexternosBMF!D104</f>
        <v>37745.519999999997</v>
      </c>
      <c r="E104" s="8">
        <f>dadosexternosBMF!E104</f>
        <v>-112.42</v>
      </c>
      <c r="F104" s="8">
        <f>dadosexternosBMF!F104</f>
        <v>112.42</v>
      </c>
      <c r="G104" s="4"/>
      <c r="H104"/>
      <c r="I104"/>
      <c r="J104"/>
      <c r="K104"/>
      <c r="L104" t="str">
        <f t="shared" si="9"/>
        <v>0</v>
      </c>
      <c r="M104" t="str">
        <f t="shared" si="10"/>
        <v>DI1</v>
      </c>
      <c r="N104"/>
      <c r="O104" s="4" t="str">
        <f t="shared" si="15"/>
        <v>DI1</v>
      </c>
      <c r="P104" s="4" t="str">
        <f t="shared" si="16"/>
        <v>ODF26 Comdty</v>
      </c>
      <c r="Q104">
        <f>IF(P104="","",VLOOKUP(LEFT(B104,1),DIs!$R$2:$S$13,2,FALSE))</f>
        <v>1</v>
      </c>
      <c r="R104">
        <f t="shared" si="17"/>
        <v>2026</v>
      </c>
      <c r="S104" s="2">
        <f t="shared" si="18"/>
        <v>46023</v>
      </c>
      <c r="T104" s="2">
        <f>IF(P104="","",WORKDAY(S104-1,1,FERIADOS!$A$2:$A$831))</f>
        <v>46024</v>
      </c>
      <c r="U104" s="24">
        <f>IF(P104="","",NETWORKDAYS(HISTORICO!$C$1,T104,FERIADOS!$A$1:$A$830))</f>
        <v>2082</v>
      </c>
    </row>
    <row r="105" spans="1:21" ht="15.75" thickBot="1">
      <c r="A105" s="10">
        <f>dadosexternosBMF!A105</f>
        <v>0</v>
      </c>
      <c r="B105" s="7" t="str">
        <f>dadosexternosBMF!B105</f>
        <v>F27</v>
      </c>
      <c r="C105" s="8">
        <f>dadosexternosBMF!C105</f>
        <v>33879.440000000002</v>
      </c>
      <c r="D105" s="8">
        <f>dadosexternosBMF!D105</f>
        <v>33876.870000000003</v>
      </c>
      <c r="E105" s="8">
        <f>dadosexternosBMF!E105</f>
        <v>-2.57</v>
      </c>
      <c r="F105" s="8">
        <f>dadosexternosBMF!F105</f>
        <v>2.57</v>
      </c>
      <c r="G105" s="4"/>
      <c r="H105"/>
      <c r="I105"/>
      <c r="J105"/>
      <c r="K105"/>
      <c r="L105" t="str">
        <f t="shared" si="9"/>
        <v>0</v>
      </c>
      <c r="M105" t="str">
        <f t="shared" si="10"/>
        <v>DI1</v>
      </c>
      <c r="N105"/>
      <c r="O105" s="4" t="str">
        <f t="shared" si="15"/>
        <v>DI1</v>
      </c>
      <c r="P105" s="4" t="str">
        <f t="shared" si="16"/>
        <v>ODF27 Comdty</v>
      </c>
      <c r="Q105">
        <f>IF(P105="","",VLOOKUP(LEFT(B105,1),DIs!$R$2:$S$13,2,FALSE))</f>
        <v>1</v>
      </c>
      <c r="R105">
        <f t="shared" si="17"/>
        <v>2027</v>
      </c>
      <c r="S105" s="2">
        <f t="shared" si="18"/>
        <v>46388</v>
      </c>
      <c r="T105" s="2">
        <f>IF(P105="","",WORKDAY(S105-1,1,FERIADOS!$A$2:$A$831))</f>
        <v>46391</v>
      </c>
      <c r="U105" s="24">
        <f>IF(P105="","",NETWORKDAYS(HISTORICO!$C$1,T105,FERIADOS!$A$1:$A$830))</f>
        <v>2332</v>
      </c>
    </row>
    <row r="106" spans="1:21" ht="15.75" thickBot="1">
      <c r="A106" s="10">
        <f>dadosexternosBMF!A106</f>
        <v>0</v>
      </c>
      <c r="B106" s="7" t="str">
        <f>dadosexternosBMF!B106</f>
        <v>F28</v>
      </c>
      <c r="C106" s="8">
        <f>dadosexternosBMF!C106</f>
        <v>30403.71</v>
      </c>
      <c r="D106" s="8">
        <f>dadosexternosBMF!D106</f>
        <v>30401.4</v>
      </c>
      <c r="E106" s="8">
        <f>dadosexternosBMF!E106</f>
        <v>-2.31</v>
      </c>
      <c r="F106" s="8">
        <f>dadosexternosBMF!F106</f>
        <v>2.31</v>
      </c>
      <c r="G106" s="4"/>
      <c r="H106"/>
      <c r="I106"/>
      <c r="J106"/>
      <c r="K106"/>
      <c r="L106" t="str">
        <f t="shared" si="9"/>
        <v>0</v>
      </c>
      <c r="M106" t="str">
        <f t="shared" si="10"/>
        <v>DI1</v>
      </c>
      <c r="N106"/>
      <c r="O106" s="4" t="str">
        <f t="shared" si="15"/>
        <v>DI1</v>
      </c>
      <c r="P106" s="4" t="str">
        <f t="shared" si="16"/>
        <v>ODF28 Comdty</v>
      </c>
      <c r="Q106">
        <f>IF(P106="","",VLOOKUP(LEFT(B106,1),DIs!$R$2:$S$13,2,FALSE))</f>
        <v>1</v>
      </c>
      <c r="R106">
        <f t="shared" si="17"/>
        <v>2028</v>
      </c>
      <c r="S106" s="2">
        <f t="shared" si="18"/>
        <v>46753</v>
      </c>
      <c r="T106" s="2">
        <f>IF(P106="","",WORKDAY(S106-1,1,FERIADOS!$A$2:$A$831))</f>
        <v>46755</v>
      </c>
      <c r="U106" s="24">
        <f>IF(P106="","",NETWORKDAYS(HISTORICO!$C$1,T106,FERIADOS!$A$1:$A$830))</f>
        <v>2583</v>
      </c>
    </row>
    <row r="107" spans="1:21" ht="15.75" thickBot="1">
      <c r="A107" s="10">
        <f>dadosexternosBMF!A107</f>
        <v>0</v>
      </c>
      <c r="B107" s="7" t="str">
        <f>dadosexternosBMF!B107</f>
        <v>F29</v>
      </c>
      <c r="C107" s="8">
        <f>dadosexternosBMF!C107</f>
        <v>27308.09</v>
      </c>
      <c r="D107" s="8">
        <f>dadosexternosBMF!D107</f>
        <v>27306.03</v>
      </c>
      <c r="E107" s="8">
        <f>dadosexternosBMF!E107</f>
        <v>-2.06</v>
      </c>
      <c r="F107" s="8">
        <f>dadosexternosBMF!F107</f>
        <v>2.06</v>
      </c>
      <c r="G107" s="4"/>
      <c r="H107"/>
      <c r="I107"/>
      <c r="J107"/>
      <c r="K107"/>
      <c r="L107" t="str">
        <f t="shared" si="9"/>
        <v>0</v>
      </c>
      <c r="M107" t="str">
        <f t="shared" si="10"/>
        <v>DI1</v>
      </c>
      <c r="N107"/>
      <c r="O107" s="4" t="str">
        <f t="shared" si="15"/>
        <v>DI1</v>
      </c>
      <c r="P107" s="4" t="str">
        <f t="shared" si="16"/>
        <v>ODF29 Comdty</v>
      </c>
      <c r="Q107">
        <f>IF(P107="","",VLOOKUP(LEFT(B107,1),DIs!$R$2:$S$13,2,FALSE))</f>
        <v>1</v>
      </c>
      <c r="R107">
        <f t="shared" si="17"/>
        <v>2029</v>
      </c>
      <c r="S107" s="2">
        <f t="shared" si="18"/>
        <v>47119</v>
      </c>
      <c r="T107" s="2">
        <f>IF(P107="","",WORKDAY(S107-1,1,FERIADOS!$A$2:$A$831))</f>
        <v>47120</v>
      </c>
      <c r="U107" s="24">
        <f>IF(P107="","",NETWORKDAYS(HISTORICO!$C$1,T107,FERIADOS!$A$1:$A$830))</f>
        <v>2832</v>
      </c>
    </row>
    <row r="108" spans="1:21" ht="15.75" thickBot="1">
      <c r="A108" s="10">
        <f>dadosexternosBMF!A108</f>
        <v>0</v>
      </c>
      <c r="B108" s="7" t="str">
        <f>dadosexternosBMF!B108</f>
        <v>F30</v>
      </c>
      <c r="C108" s="8">
        <f>dadosexternosBMF!C108</f>
        <v>24474.44</v>
      </c>
      <c r="D108" s="8">
        <f>dadosexternosBMF!D108</f>
        <v>24472.61</v>
      </c>
      <c r="E108" s="8">
        <f>dadosexternosBMF!E108</f>
        <v>-1.83</v>
      </c>
      <c r="F108" s="8">
        <f>dadosexternosBMF!F108</f>
        <v>1.83</v>
      </c>
      <c r="G108" s="4"/>
      <c r="H108"/>
      <c r="I108"/>
      <c r="J108"/>
      <c r="K108"/>
      <c r="L108" t="str">
        <f t="shared" si="9"/>
        <v>0</v>
      </c>
      <c r="M108" t="str">
        <f t="shared" si="10"/>
        <v>DI1</v>
      </c>
      <c r="N108"/>
      <c r="O108" s="4" t="str">
        <f t="shared" si="15"/>
        <v>DI1</v>
      </c>
      <c r="P108" s="4" t="str">
        <f t="shared" si="16"/>
        <v>ODF30 Comdty</v>
      </c>
      <c r="Q108">
        <f>IF(P108="","",VLOOKUP(LEFT(B108,1),DIs!$R$2:$S$13,2,FALSE))</f>
        <v>1</v>
      </c>
      <c r="R108">
        <f t="shared" si="17"/>
        <v>2030</v>
      </c>
      <c r="S108" s="2">
        <f t="shared" si="18"/>
        <v>47484</v>
      </c>
      <c r="T108" s="2">
        <f>IF(P108="","",WORKDAY(S108-1,1,FERIADOS!$A$2:$A$831))</f>
        <v>47485</v>
      </c>
      <c r="U108" s="24">
        <f>IF(P108="","",NETWORKDAYS(HISTORICO!$C$1,T108,FERIADOS!$A$1:$A$830))</f>
        <v>3082</v>
      </c>
    </row>
    <row r="109" spans="1:21" ht="15.75" thickBot="1">
      <c r="A109" s="10" t="str">
        <f>dadosexternosBMF!A109</f>
        <v>DOL - Dólar comercial</v>
      </c>
      <c r="B109" s="7" t="str">
        <f>dadosexternosBMF!B109</f>
        <v>G17</v>
      </c>
      <c r="C109" s="8">
        <f>dadosexternosBMF!C109</f>
        <v>3308.2669999999998</v>
      </c>
      <c r="D109" s="8">
        <f>dadosexternosBMF!D109</f>
        <v>3280.3739999999998</v>
      </c>
      <c r="E109" s="8">
        <f>dadosexternosBMF!E109</f>
        <v>-27.893000000000001</v>
      </c>
      <c r="F109" s="8">
        <f>dadosexternosBMF!F109</f>
        <v>1394.65</v>
      </c>
      <c r="G109" s="4"/>
      <c r="H109"/>
      <c r="I109"/>
      <c r="J109"/>
      <c r="K109"/>
      <c r="L109" t="str">
        <f t="shared" si="9"/>
        <v>DOL</v>
      </c>
      <c r="M109" t="str">
        <f t="shared" si="10"/>
        <v/>
      </c>
      <c r="N109"/>
      <c r="O109" s="4" t="str">
        <f t="shared" si="15"/>
        <v/>
      </c>
      <c r="P109" s="4" t="str">
        <f t="shared" si="16"/>
        <v/>
      </c>
      <c r="Q109" t="str">
        <f>IF(P109="","",VLOOKUP(LEFT(B109,1),DIs!$R$2:$S$13,2,FALSE))</f>
        <v/>
      </c>
      <c r="R109" t="str">
        <f t="shared" si="17"/>
        <v/>
      </c>
      <c r="S109" s="2" t="str">
        <f t="shared" si="18"/>
        <v/>
      </c>
      <c r="T109" s="2" t="str">
        <f>IF(P109="","",WORKDAY(S109-1,1,FERIADOS!$A$2:$A$831))</f>
        <v/>
      </c>
      <c r="U109" s="24" t="str">
        <f>IF(P109="","",NETWORKDAYS(HISTORICO!$C$1,T109,FERIADOS!$A$1:$A$830))</f>
        <v/>
      </c>
    </row>
    <row r="110" spans="1:21" ht="15.75" thickBot="1">
      <c r="A110" s="10">
        <f>dadosexternosBMF!A110</f>
        <v>0</v>
      </c>
      <c r="B110" s="7" t="str">
        <f>dadosexternosBMF!B110</f>
        <v>H17</v>
      </c>
      <c r="C110" s="8">
        <f>dadosexternosBMF!C110</f>
        <v>3332.3629999999998</v>
      </c>
      <c r="D110" s="8">
        <f>dadosexternosBMF!D110</f>
        <v>3304.5630000000001</v>
      </c>
      <c r="E110" s="8">
        <f>dadosexternosBMF!E110</f>
        <v>-27.8</v>
      </c>
      <c r="F110" s="8">
        <f>dadosexternosBMF!F110</f>
        <v>1390</v>
      </c>
      <c r="G110" s="4"/>
      <c r="H110"/>
      <c r="I110"/>
      <c r="J110"/>
      <c r="K110"/>
      <c r="L110" t="str">
        <f t="shared" si="9"/>
        <v>0</v>
      </c>
      <c r="M110" t="str">
        <f t="shared" si="10"/>
        <v/>
      </c>
      <c r="N110"/>
      <c r="O110" s="4" t="str">
        <f t="shared" si="15"/>
        <v/>
      </c>
      <c r="P110" s="4" t="str">
        <f t="shared" si="16"/>
        <v/>
      </c>
      <c r="Q110" t="str">
        <f>IF(P110="","",VLOOKUP(LEFT(B110,1),DIs!$R$2:$S$13,2,FALSE))</f>
        <v/>
      </c>
      <c r="R110" t="str">
        <f t="shared" si="17"/>
        <v/>
      </c>
      <c r="S110" s="2" t="str">
        <f t="shared" si="18"/>
        <v/>
      </c>
      <c r="T110" s="2" t="str">
        <f>IF(P110="","",WORKDAY(S110-1,1,FERIADOS!$A$2:$A$831))</f>
        <v/>
      </c>
      <c r="U110" s="24" t="str">
        <f>IF(P110="","",NETWORKDAYS(HISTORICO!$C$1,T110,FERIADOS!$A$1:$A$830))</f>
        <v/>
      </c>
    </row>
    <row r="111" spans="1:21" ht="15.75" thickBot="1">
      <c r="A111" s="10">
        <f>dadosexternosBMF!A111</f>
        <v>0</v>
      </c>
      <c r="B111" s="7" t="str">
        <f>dadosexternosBMF!B111</f>
        <v>J17</v>
      </c>
      <c r="C111" s="8">
        <f>dadosexternosBMF!C111</f>
        <v>3362.2669999999998</v>
      </c>
      <c r="D111" s="8">
        <f>dadosexternosBMF!D111</f>
        <v>3334.643</v>
      </c>
      <c r="E111" s="8">
        <f>dadosexternosBMF!E111</f>
        <v>-27.623999999999999</v>
      </c>
      <c r="F111" s="8">
        <f>dadosexternosBMF!F111</f>
        <v>1381.2</v>
      </c>
      <c r="G111" s="4"/>
      <c r="H111"/>
      <c r="I111"/>
      <c r="J111"/>
      <c r="K111"/>
      <c r="L111" t="str">
        <f t="shared" si="9"/>
        <v>0</v>
      </c>
      <c r="M111" t="str">
        <f t="shared" si="10"/>
        <v/>
      </c>
      <c r="N111"/>
      <c r="O111" s="4" t="str">
        <f t="shared" si="15"/>
        <v/>
      </c>
      <c r="P111" s="4" t="str">
        <f t="shared" si="16"/>
        <v/>
      </c>
      <c r="Q111" t="str">
        <f>IF(P111="","",VLOOKUP(LEFT(B111,1),DIs!$R$2:$S$13,2,FALSE))</f>
        <v/>
      </c>
      <c r="R111" t="str">
        <f t="shared" si="17"/>
        <v/>
      </c>
      <c r="S111" s="2" t="str">
        <f t="shared" si="18"/>
        <v/>
      </c>
      <c r="T111" s="2" t="str">
        <f>IF(P111="","",WORKDAY(S111-1,1,FERIADOS!$A$2:$A$831))</f>
        <v/>
      </c>
      <c r="U111" s="24" t="str">
        <f>IF(P111="","",NETWORKDAYS(HISTORICO!$C$1,T111,FERIADOS!$A$1:$A$830))</f>
        <v/>
      </c>
    </row>
    <row r="112" spans="1:21" ht="15.75" thickBot="1">
      <c r="A112" s="10">
        <f>dadosexternosBMF!A112</f>
        <v>0</v>
      </c>
      <c r="B112" s="7" t="str">
        <f>dadosexternosBMF!B112</f>
        <v>K17</v>
      </c>
      <c r="C112" s="8">
        <f>dadosexternosBMF!C112</f>
        <v>3384.125</v>
      </c>
      <c r="D112" s="8">
        <f>dadosexternosBMF!D112</f>
        <v>3356.7469999999998</v>
      </c>
      <c r="E112" s="8">
        <f>dadosexternosBMF!E112</f>
        <v>-27.378</v>
      </c>
      <c r="F112" s="8">
        <f>dadosexternosBMF!F112</f>
        <v>1368.9</v>
      </c>
      <c r="G112" s="4"/>
      <c r="H112"/>
      <c r="I112"/>
      <c r="J112"/>
      <c r="K112"/>
      <c r="L112" t="str">
        <f t="shared" si="9"/>
        <v>0</v>
      </c>
      <c r="M112" t="str">
        <f t="shared" si="10"/>
        <v/>
      </c>
      <c r="N112"/>
      <c r="O112" s="4" t="str">
        <f t="shared" si="15"/>
        <v/>
      </c>
      <c r="P112" s="4" t="str">
        <f t="shared" si="16"/>
        <v/>
      </c>
      <c r="Q112" t="str">
        <f>IF(P112="","",VLOOKUP(LEFT(B112,1),DIs!$R$2:$S$13,2,FALSE))</f>
        <v/>
      </c>
      <c r="R112" t="str">
        <f t="shared" si="17"/>
        <v/>
      </c>
      <c r="S112" s="2" t="str">
        <f t="shared" si="18"/>
        <v/>
      </c>
      <c r="T112" s="2" t="str">
        <f>IF(P112="","",WORKDAY(S112-1,1,FERIADOS!$A$2:$A$831))</f>
        <v/>
      </c>
      <c r="U112" s="24" t="str">
        <f>IF(P112="","",NETWORKDAYS(HISTORICO!$C$1,T112,FERIADOS!$A$1:$A$830))</f>
        <v/>
      </c>
    </row>
    <row r="113" spans="1:21" ht="15.75" thickBot="1">
      <c r="A113" s="10">
        <f>dadosexternosBMF!A113</f>
        <v>0</v>
      </c>
      <c r="B113" s="7" t="str">
        <f>dadosexternosBMF!B113</f>
        <v>M17</v>
      </c>
      <c r="C113" s="8">
        <f>dadosexternosBMF!C113</f>
        <v>3411.0770000000002</v>
      </c>
      <c r="D113" s="8">
        <f>dadosexternosBMF!D113</f>
        <v>3383.232</v>
      </c>
      <c r="E113" s="8">
        <f>dadosexternosBMF!E113</f>
        <v>-27.844999999999999</v>
      </c>
      <c r="F113" s="8">
        <f>dadosexternosBMF!F113</f>
        <v>1392.25</v>
      </c>
      <c r="G113" s="4"/>
      <c r="H113"/>
      <c r="I113"/>
      <c r="J113"/>
      <c r="K113"/>
      <c r="L113" t="str">
        <f t="shared" si="9"/>
        <v>0</v>
      </c>
      <c r="M113" t="str">
        <f t="shared" si="10"/>
        <v/>
      </c>
      <c r="N113"/>
      <c r="O113" s="4" t="str">
        <f t="shared" si="15"/>
        <v/>
      </c>
      <c r="P113" s="4" t="str">
        <f t="shared" si="16"/>
        <v/>
      </c>
      <c r="Q113" t="str">
        <f>IF(P113="","",VLOOKUP(LEFT(B113,1),DIs!$R$2:$S$13,2,FALSE))</f>
        <v/>
      </c>
      <c r="R113" t="str">
        <f t="shared" si="17"/>
        <v/>
      </c>
      <c r="S113" s="2" t="str">
        <f t="shared" si="18"/>
        <v/>
      </c>
      <c r="T113" s="2" t="str">
        <f>IF(P113="","",WORKDAY(S113-1,1,FERIADOS!$A$2:$A$831))</f>
        <v/>
      </c>
      <c r="U113" s="24" t="str">
        <f>IF(P113="","",NETWORKDAYS(HISTORICO!$C$1,T113,FERIADOS!$A$1:$A$830))</f>
        <v/>
      </c>
    </row>
    <row r="114" spans="1:21" ht="15.75" thickBot="1">
      <c r="A114" s="10">
        <f>dadosexternosBMF!A114</f>
        <v>0</v>
      </c>
      <c r="B114" s="7" t="str">
        <f>dadosexternosBMF!B114</f>
        <v>N17</v>
      </c>
      <c r="C114" s="8">
        <f>dadosexternosBMF!C114</f>
        <v>3435.5940000000001</v>
      </c>
      <c r="D114" s="8">
        <f>dadosexternosBMF!D114</f>
        <v>3408.299</v>
      </c>
      <c r="E114" s="8">
        <f>dadosexternosBMF!E114</f>
        <v>-27.295000000000002</v>
      </c>
      <c r="F114" s="8">
        <f>dadosexternosBMF!F114</f>
        <v>1364.75</v>
      </c>
      <c r="G114" s="4"/>
      <c r="H114"/>
      <c r="I114"/>
      <c r="J114"/>
      <c r="K114"/>
      <c r="L114" t="str">
        <f t="shared" si="9"/>
        <v>0</v>
      </c>
      <c r="M114" t="str">
        <f t="shared" si="10"/>
        <v/>
      </c>
      <c r="N114"/>
      <c r="O114" s="4" t="str">
        <f t="shared" si="15"/>
        <v/>
      </c>
      <c r="P114" s="4" t="str">
        <f t="shared" si="16"/>
        <v/>
      </c>
      <c r="Q114" t="str">
        <f>IF(P114="","",VLOOKUP(LEFT(B114,1),DIs!$R$2:$S$13,2,FALSE))</f>
        <v/>
      </c>
      <c r="R114" t="str">
        <f t="shared" si="17"/>
        <v/>
      </c>
      <c r="S114" s="2" t="str">
        <f t="shared" si="18"/>
        <v/>
      </c>
      <c r="T114" s="2" t="str">
        <f>IF(P114="","",WORKDAY(S114-1,1,FERIADOS!$A$2:$A$831))</f>
        <v/>
      </c>
      <c r="U114" s="24" t="str">
        <f>IF(P114="","",NETWORKDAYS(HISTORICO!$C$1,T114,FERIADOS!$A$1:$A$830))</f>
        <v/>
      </c>
    </row>
    <row r="115" spans="1:21" ht="15.75" thickBot="1">
      <c r="A115" s="10">
        <f>dadosexternosBMF!A115</f>
        <v>0</v>
      </c>
      <c r="B115" s="7" t="str">
        <f>dadosexternosBMF!B115</f>
        <v>Q17</v>
      </c>
      <c r="C115" s="8">
        <f>dadosexternosBMF!C115</f>
        <v>3458.2550000000001</v>
      </c>
      <c r="D115" s="8">
        <f>dadosexternosBMF!D115</f>
        <v>3431.6129999999998</v>
      </c>
      <c r="E115" s="8">
        <f>dadosexternosBMF!E115</f>
        <v>-26.641999999999999</v>
      </c>
      <c r="F115" s="8">
        <f>dadosexternosBMF!F115</f>
        <v>1332.1</v>
      </c>
      <c r="G115" s="4"/>
      <c r="H115"/>
      <c r="I115"/>
      <c r="J115"/>
      <c r="K115"/>
      <c r="L115" t="str">
        <f t="shared" si="9"/>
        <v>0</v>
      </c>
      <c r="M115" t="str">
        <f t="shared" si="10"/>
        <v/>
      </c>
      <c r="N115"/>
      <c r="O115" s="4" t="str">
        <f t="shared" si="15"/>
        <v/>
      </c>
      <c r="P115" s="4" t="str">
        <f t="shared" si="16"/>
        <v/>
      </c>
      <c r="Q115" t="str">
        <f>IF(P115="","",VLOOKUP(LEFT(B115,1),DIs!$R$2:$S$13,2,FALSE))</f>
        <v/>
      </c>
      <c r="R115" t="str">
        <f t="shared" si="17"/>
        <v/>
      </c>
      <c r="S115" s="2" t="str">
        <f t="shared" si="18"/>
        <v/>
      </c>
      <c r="T115" s="2" t="str">
        <f>IF(P115="","",WORKDAY(S115-1,1,FERIADOS!$A$2:$A$831))</f>
        <v/>
      </c>
      <c r="U115" s="24" t="str">
        <f>IF(P115="","",NETWORKDAYS(HISTORICO!$C$1,T115,FERIADOS!$A$1:$A$830))</f>
        <v/>
      </c>
    </row>
    <row r="116" spans="1:21" ht="15.75" thickBot="1">
      <c r="A116" s="10">
        <f>dadosexternosBMF!A116</f>
        <v>0</v>
      </c>
      <c r="B116" s="7" t="str">
        <f>dadosexternosBMF!B116</f>
        <v>U17</v>
      </c>
      <c r="C116" s="8">
        <f>dadosexternosBMF!C116</f>
        <v>3484.0619999999999</v>
      </c>
      <c r="D116" s="8">
        <f>dadosexternosBMF!D116</f>
        <v>3457.6390000000001</v>
      </c>
      <c r="E116" s="8">
        <f>dadosexternosBMF!E116</f>
        <v>-26.422999999999998</v>
      </c>
      <c r="F116" s="8">
        <f>dadosexternosBMF!F116</f>
        <v>1321.15</v>
      </c>
      <c r="G116" s="4"/>
      <c r="H116"/>
      <c r="I116"/>
      <c r="J116"/>
      <c r="K116"/>
      <c r="L116" t="str">
        <f t="shared" si="9"/>
        <v>0</v>
      </c>
      <c r="M116" t="str">
        <f t="shared" si="10"/>
        <v/>
      </c>
      <c r="N116"/>
      <c r="O116" s="4" t="str">
        <f t="shared" si="15"/>
        <v/>
      </c>
      <c r="P116" s="4" t="str">
        <f t="shared" si="16"/>
        <v/>
      </c>
      <c r="Q116" t="str">
        <f>IF(P116="","",VLOOKUP(LEFT(B116,1),DIs!$R$2:$S$13,2,FALSE))</f>
        <v/>
      </c>
      <c r="R116" t="str">
        <f t="shared" si="17"/>
        <v/>
      </c>
      <c r="S116" s="2" t="str">
        <f t="shared" si="18"/>
        <v/>
      </c>
      <c r="T116" s="2" t="str">
        <f>IF(P116="","",WORKDAY(S116-1,1,FERIADOS!$A$2:$A$831))</f>
        <v/>
      </c>
      <c r="U116" s="24" t="str">
        <f>IF(P116="","",NETWORKDAYS(HISTORICO!$C$1,T116,FERIADOS!$A$1:$A$830))</f>
        <v/>
      </c>
    </row>
    <row r="117" spans="1:21" ht="15.75" thickBot="1">
      <c r="A117" s="10">
        <f>dadosexternosBMF!A117</f>
        <v>0</v>
      </c>
      <c r="B117" s="7" t="str">
        <f>dadosexternosBMF!B117</f>
        <v>V17</v>
      </c>
      <c r="C117" s="8">
        <f>dadosexternosBMF!C117</f>
        <v>3505.6610000000001</v>
      </c>
      <c r="D117" s="8">
        <f>dadosexternosBMF!D117</f>
        <v>3478.5039999999999</v>
      </c>
      <c r="E117" s="8">
        <f>dadosexternosBMF!E117</f>
        <v>-27.157</v>
      </c>
      <c r="F117" s="8">
        <f>dadosexternosBMF!F117</f>
        <v>1357.85</v>
      </c>
      <c r="G117" s="4"/>
      <c r="H117"/>
      <c r="I117"/>
      <c r="J117"/>
      <c r="K117"/>
      <c r="L117" t="str">
        <f t="shared" si="9"/>
        <v>0</v>
      </c>
      <c r="M117" t="str">
        <f t="shared" si="10"/>
        <v/>
      </c>
      <c r="N117"/>
      <c r="O117" s="4" t="str">
        <f t="shared" si="15"/>
        <v/>
      </c>
      <c r="P117" s="4" t="str">
        <f t="shared" si="16"/>
        <v/>
      </c>
      <c r="Q117" t="str">
        <f>IF(P117="","",VLOOKUP(LEFT(B117,1),DIs!$R$2:$S$13,2,FALSE))</f>
        <v/>
      </c>
      <c r="R117" t="str">
        <f t="shared" si="17"/>
        <v/>
      </c>
      <c r="S117" s="2" t="str">
        <f t="shared" si="18"/>
        <v/>
      </c>
      <c r="T117" s="2" t="str">
        <f>IF(P117="","",WORKDAY(S117-1,1,FERIADOS!$A$2:$A$831))</f>
        <v/>
      </c>
      <c r="U117" s="24" t="str">
        <f>IF(P117="","",NETWORKDAYS(HISTORICO!$C$1,T117,FERIADOS!$A$1:$A$830))</f>
        <v/>
      </c>
    </row>
    <row r="118" spans="1:21" ht="15.75" thickBot="1">
      <c r="A118" s="10">
        <f>dadosexternosBMF!A118</f>
        <v>0</v>
      </c>
      <c r="B118" s="7" t="str">
        <f>dadosexternosBMF!B118</f>
        <v>F18</v>
      </c>
      <c r="C118" s="8">
        <f>dadosexternosBMF!C118</f>
        <v>3562.92</v>
      </c>
      <c r="D118" s="8">
        <f>dadosexternosBMF!D118</f>
        <v>3536.4110000000001</v>
      </c>
      <c r="E118" s="8">
        <f>dadosexternosBMF!E118</f>
        <v>-26.509</v>
      </c>
      <c r="F118" s="8">
        <f>dadosexternosBMF!F118</f>
        <v>1325.45</v>
      </c>
      <c r="G118" s="4"/>
      <c r="H118"/>
      <c r="I118"/>
      <c r="J118"/>
      <c r="K118"/>
      <c r="L118" t="str">
        <f t="shared" si="9"/>
        <v>0</v>
      </c>
      <c r="M118" t="str">
        <f t="shared" si="10"/>
        <v/>
      </c>
      <c r="N118"/>
      <c r="O118" s="4" t="str">
        <f t="shared" si="15"/>
        <v/>
      </c>
      <c r="P118" s="4" t="str">
        <f t="shared" ref="P118:P149" si="19">IF(O118="DI1",CONCATENATE("OD",B118," ","Comdty"),"")</f>
        <v/>
      </c>
      <c r="Q118" t="str">
        <f>IF(P118="","",VLOOKUP(LEFT(B118,1),DIs!$R$2:$S$13,2,FALSE))</f>
        <v/>
      </c>
      <c r="R118" t="str">
        <f t="shared" ref="R118:R149" si="20">IF(P118="","",1+CONCATENATE(20,RIGHT(B118,2))-1)</f>
        <v/>
      </c>
      <c r="S118" s="2" t="str">
        <f t="shared" si="18"/>
        <v/>
      </c>
      <c r="T118" s="2" t="str">
        <f>IF(P118="","",WORKDAY(S118-1,1,FERIADOS!$A$2:$A$831))</f>
        <v/>
      </c>
      <c r="U118" s="24" t="str">
        <f>IF(P118="","",NETWORKDAYS(HISTORICO!$C$1,T118,FERIADOS!$A$1:$A$830))</f>
        <v/>
      </c>
    </row>
    <row r="119" spans="1:21" ht="15.75" thickBot="1">
      <c r="A119" s="10">
        <f>dadosexternosBMF!A119</f>
        <v>0</v>
      </c>
      <c r="B119" s="7" t="str">
        <f>dadosexternosBMF!B119</f>
        <v>N18</v>
      </c>
      <c r="C119" s="8">
        <f>dadosexternosBMF!C119</f>
        <v>3687.9079999999999</v>
      </c>
      <c r="D119" s="8">
        <f>dadosexternosBMF!D119</f>
        <v>3660.8519999999999</v>
      </c>
      <c r="E119" s="8">
        <f>dadosexternosBMF!E119</f>
        <v>-27.056000000000001</v>
      </c>
      <c r="F119" s="8">
        <f>dadosexternosBMF!F119</f>
        <v>1352.8</v>
      </c>
      <c r="G119" s="4"/>
      <c r="H119"/>
      <c r="I119"/>
      <c r="J119"/>
      <c r="K119"/>
      <c r="L119" t="str">
        <f t="shared" si="9"/>
        <v>0</v>
      </c>
      <c r="M119" t="str">
        <f t="shared" si="10"/>
        <v/>
      </c>
      <c r="N119"/>
      <c r="O119" s="4" t="str">
        <f t="shared" si="15"/>
        <v/>
      </c>
      <c r="P119" s="4" t="str">
        <f t="shared" si="19"/>
        <v/>
      </c>
      <c r="Q119" t="str">
        <f>IF(P119="","",VLOOKUP(LEFT(B119,1),DIs!$R$2:$S$13,2,FALSE))</f>
        <v/>
      </c>
      <c r="R119" t="str">
        <f t="shared" si="20"/>
        <v/>
      </c>
      <c r="S119" s="2" t="str">
        <f t="shared" si="18"/>
        <v/>
      </c>
      <c r="T119" s="2" t="str">
        <f>IF(P119="","",WORKDAY(S119-1,1,FERIADOS!$A$2:$A$831))</f>
        <v/>
      </c>
      <c r="U119" s="24" t="str">
        <f>IF(P119="","",NETWORKDAYS(HISTORICO!$C$1,T119,FERIADOS!$A$1:$A$830))</f>
        <v/>
      </c>
    </row>
    <row r="120" spans="1:21" ht="15.75" thickBot="1">
      <c r="A120" s="10">
        <f>dadosexternosBMF!A120</f>
        <v>0</v>
      </c>
      <c r="B120" s="7" t="str">
        <f>dadosexternosBMF!B120</f>
        <v>N19</v>
      </c>
      <c r="C120" s="8">
        <f>dadosexternosBMF!C120</f>
        <v>3945.3159999999998</v>
      </c>
      <c r="D120" s="8">
        <f>dadosexternosBMF!D120</f>
        <v>3917.2170000000001</v>
      </c>
      <c r="E120" s="8">
        <f>dadosexternosBMF!E120</f>
        <v>-28.099</v>
      </c>
      <c r="F120" s="8">
        <f>dadosexternosBMF!F120</f>
        <v>1404.95</v>
      </c>
      <c r="G120" s="4"/>
      <c r="H120"/>
      <c r="I120"/>
      <c r="J120"/>
      <c r="K120"/>
      <c r="L120" t="str">
        <f t="shared" si="9"/>
        <v>0</v>
      </c>
      <c r="M120" t="str">
        <f t="shared" si="10"/>
        <v/>
      </c>
      <c r="N120"/>
      <c r="O120" s="4" t="str">
        <f t="shared" si="15"/>
        <v/>
      </c>
      <c r="P120" s="4" t="str">
        <f t="shared" si="19"/>
        <v/>
      </c>
      <c r="Q120" t="str">
        <f>IF(P120="","",VLOOKUP(LEFT(B120,1),DIs!$R$2:$S$13,2,FALSE))</f>
        <v/>
      </c>
      <c r="R120" t="str">
        <f t="shared" si="20"/>
        <v/>
      </c>
      <c r="S120" s="2" t="str">
        <f t="shared" si="18"/>
        <v/>
      </c>
      <c r="T120" s="2" t="str">
        <f>IF(P120="","",WORKDAY(S120-1,1,FERIADOS!$A$2:$A$831))</f>
        <v/>
      </c>
      <c r="U120" s="24" t="str">
        <f>IF(P120="","",NETWORKDAYS(HISTORICO!$C$1,T120,FERIADOS!$A$1:$A$830))</f>
        <v/>
      </c>
    </row>
    <row r="121" spans="1:21" ht="15.75" thickBot="1">
      <c r="A121" s="10">
        <f>dadosexternosBMF!A121</f>
        <v>0</v>
      </c>
      <c r="B121" s="7" t="str">
        <f>dadosexternosBMF!B121</f>
        <v>F21</v>
      </c>
      <c r="C121" s="8">
        <f>dadosexternosBMF!C121</f>
        <v>4355.1350000000002</v>
      </c>
      <c r="D121" s="8">
        <f>dadosexternosBMF!D121</f>
        <v>4327.5309999999999</v>
      </c>
      <c r="E121" s="8">
        <f>dadosexternosBMF!E121</f>
        <v>-27.603999999999999</v>
      </c>
      <c r="F121" s="8">
        <f>dadosexternosBMF!F121</f>
        <v>1380.2</v>
      </c>
      <c r="G121" s="4"/>
      <c r="H121"/>
      <c r="I121"/>
      <c r="J121"/>
      <c r="K121"/>
      <c r="L121" t="str">
        <f t="shared" si="9"/>
        <v>0</v>
      </c>
      <c r="M121" t="str">
        <f t="shared" si="10"/>
        <v/>
      </c>
      <c r="N121"/>
      <c r="O121" s="4" t="str">
        <f t="shared" si="15"/>
        <v/>
      </c>
      <c r="P121" s="4" t="str">
        <f t="shared" si="19"/>
        <v/>
      </c>
      <c r="Q121" t="str">
        <f>IF(P121="","",VLOOKUP(LEFT(B121,1),DIs!$R$2:$S$13,2,FALSE))</f>
        <v/>
      </c>
      <c r="R121" t="str">
        <f t="shared" si="20"/>
        <v/>
      </c>
      <c r="S121" s="2" t="str">
        <f t="shared" si="18"/>
        <v/>
      </c>
      <c r="T121" s="2" t="str">
        <f>IF(P121="","",WORKDAY(S121-1,1,FERIADOS!$A$2:$A$831))</f>
        <v/>
      </c>
      <c r="U121" s="24" t="str">
        <f>IF(P121="","",NETWORKDAYS(HISTORICO!$C$1,T121,FERIADOS!$A$1:$A$830))</f>
        <v/>
      </c>
    </row>
    <row r="122" spans="1:21" ht="15.75" thickBot="1">
      <c r="A122" s="10" t="str">
        <f>dadosexternosBMF!A122</f>
        <v>ETH - Etanol Hidratado</v>
      </c>
      <c r="B122" s="7" t="str">
        <f>dadosexternosBMF!B122</f>
        <v>F17</v>
      </c>
      <c r="C122" s="8">
        <f>dadosexternosBMF!C122</f>
        <v>1925</v>
      </c>
      <c r="D122" s="8">
        <f>dadosexternosBMF!D122</f>
        <v>1930</v>
      </c>
      <c r="E122" s="8">
        <f>dadosexternosBMF!E122</f>
        <v>5</v>
      </c>
      <c r="F122" s="8">
        <f>dadosexternosBMF!F122</f>
        <v>150</v>
      </c>
      <c r="G122" s="4"/>
      <c r="H122"/>
      <c r="I122"/>
      <c r="J122"/>
      <c r="K122"/>
      <c r="L122" t="str">
        <f t="shared" si="9"/>
        <v>ETH</v>
      </c>
      <c r="M122" t="str">
        <f t="shared" si="10"/>
        <v/>
      </c>
      <c r="N122"/>
      <c r="O122" s="4" t="str">
        <f t="shared" si="15"/>
        <v/>
      </c>
      <c r="P122" s="4" t="str">
        <f t="shared" si="19"/>
        <v/>
      </c>
      <c r="Q122" t="str">
        <f>IF(P122="","",VLOOKUP(LEFT(B122,1),DIs!$R$2:$S$13,2,FALSE))</f>
        <v/>
      </c>
      <c r="R122" t="str">
        <f t="shared" si="20"/>
        <v/>
      </c>
      <c r="S122" s="2" t="str">
        <f t="shared" si="18"/>
        <v/>
      </c>
      <c r="T122" s="2" t="str">
        <f>IF(P122="","",WORKDAY(S122-1,1,FERIADOS!$A$2:$A$831))</f>
        <v/>
      </c>
      <c r="U122" s="24" t="str">
        <f>IF(P122="","",NETWORKDAYS(HISTORICO!$C$1,T122,FERIADOS!$A$1:$A$830))</f>
        <v/>
      </c>
    </row>
    <row r="123" spans="1:21" ht="15.75" thickBot="1">
      <c r="A123" s="11">
        <f>dadosexternosBMF!A123</f>
        <v>0</v>
      </c>
      <c r="B123" s="7" t="str">
        <f>dadosexternosBMF!B123</f>
        <v>G17</v>
      </c>
      <c r="C123" s="8">
        <f>dadosexternosBMF!C123</f>
        <v>1945</v>
      </c>
      <c r="D123" s="8">
        <f>dadosexternosBMF!D123</f>
        <v>1960</v>
      </c>
      <c r="E123" s="9">
        <f>dadosexternosBMF!E123</f>
        <v>15</v>
      </c>
      <c r="F123" s="8">
        <f>dadosexternosBMF!F123</f>
        <v>450</v>
      </c>
      <c r="G123" s="4"/>
      <c r="H123"/>
      <c r="I123"/>
      <c r="J123"/>
      <c r="K123"/>
      <c r="L123" t="str">
        <f t="shared" si="9"/>
        <v>0</v>
      </c>
      <c r="M123" t="str">
        <f t="shared" si="10"/>
        <v/>
      </c>
      <c r="N123"/>
      <c r="O123" s="4" t="str">
        <f t="shared" si="15"/>
        <v/>
      </c>
      <c r="P123" s="4" t="str">
        <f t="shared" si="19"/>
        <v/>
      </c>
      <c r="Q123" t="str">
        <f>IF(P123="","",VLOOKUP(LEFT(B123,1),DIs!$R$2:$S$13,2,FALSE))</f>
        <v/>
      </c>
      <c r="R123" t="str">
        <f t="shared" si="20"/>
        <v/>
      </c>
      <c r="S123" s="2" t="str">
        <f t="shared" si="18"/>
        <v/>
      </c>
      <c r="T123" s="2" t="str">
        <f>IF(P123="","",WORKDAY(S123-1,1,FERIADOS!$A$2:$A$831))</f>
        <v/>
      </c>
      <c r="U123" s="24" t="str">
        <f>IF(P123="","",NETWORKDAYS(HISTORICO!$C$1,T123,FERIADOS!$A$1:$A$830))</f>
        <v/>
      </c>
    </row>
    <row r="124" spans="1:21" ht="15.75" thickBot="1">
      <c r="A124" s="6">
        <f>dadosexternosBMF!A124</f>
        <v>0</v>
      </c>
      <c r="B124" s="7" t="str">
        <f>dadosexternosBMF!B124</f>
        <v>H17</v>
      </c>
      <c r="C124" s="8">
        <f>dadosexternosBMF!C124</f>
        <v>1940</v>
      </c>
      <c r="D124" s="8">
        <f>dadosexternosBMF!D124</f>
        <v>1950</v>
      </c>
      <c r="E124" s="9">
        <f>dadosexternosBMF!E124</f>
        <v>10</v>
      </c>
      <c r="F124" s="8">
        <f>dadosexternosBMF!F124</f>
        <v>300</v>
      </c>
      <c r="G124" s="4"/>
      <c r="H124"/>
      <c r="I124"/>
      <c r="J124"/>
      <c r="K124"/>
      <c r="L124" t="str">
        <f t="shared" si="9"/>
        <v>0</v>
      </c>
      <c r="M124" t="str">
        <f t="shared" si="10"/>
        <v/>
      </c>
      <c r="N124"/>
      <c r="O124" s="4" t="str">
        <f t="shared" si="15"/>
        <v/>
      </c>
      <c r="P124" s="4" t="str">
        <f t="shared" si="19"/>
        <v/>
      </c>
      <c r="Q124" t="str">
        <f>IF(P124="","",VLOOKUP(LEFT(B124,1),DIs!$R$2:$S$13,2,FALSE))</f>
        <v/>
      </c>
      <c r="R124" t="str">
        <f t="shared" si="20"/>
        <v/>
      </c>
      <c r="S124" s="2" t="str">
        <f t="shared" si="18"/>
        <v/>
      </c>
      <c r="T124" s="2" t="str">
        <f>IF(P124="","",WORKDAY(S124-1,1,FERIADOS!$A$2:$A$831))</f>
        <v/>
      </c>
      <c r="U124" s="24" t="str">
        <f>IF(P124="","",NETWORKDAYS(HISTORICO!$C$1,T124,FERIADOS!$A$1:$A$830))</f>
        <v/>
      </c>
    </row>
    <row r="125" spans="1:21" ht="15.75" thickBot="1">
      <c r="A125" s="10">
        <f>dadosexternosBMF!A125</f>
        <v>0</v>
      </c>
      <c r="B125" s="7" t="str">
        <f>dadosexternosBMF!B125</f>
        <v>K17</v>
      </c>
      <c r="C125" s="8">
        <f>dadosexternosBMF!C125</f>
        <v>1590</v>
      </c>
      <c r="D125" s="8">
        <f>dadosexternosBMF!D125</f>
        <v>1590</v>
      </c>
      <c r="E125" s="9">
        <f>dadosexternosBMF!E125</f>
        <v>0</v>
      </c>
      <c r="F125" s="8">
        <f>dadosexternosBMF!F125</f>
        <v>0</v>
      </c>
      <c r="G125" s="4"/>
      <c r="H125"/>
      <c r="I125"/>
      <c r="J125"/>
      <c r="K125"/>
      <c r="L125" t="str">
        <f t="shared" si="9"/>
        <v>0</v>
      </c>
      <c r="M125" t="str">
        <f>IF(L125="DOL","",IF(L125="DI1",L125,M124))</f>
        <v/>
      </c>
      <c r="N125"/>
      <c r="O125" s="4" t="str">
        <f t="shared" si="15"/>
        <v/>
      </c>
      <c r="P125" s="4" t="str">
        <f t="shared" si="19"/>
        <v/>
      </c>
      <c r="Q125" t="str">
        <f>IF(P125="","",VLOOKUP(LEFT(B125,1),DIs!$R$2:$S$13,2,FALSE))</f>
        <v/>
      </c>
      <c r="R125" t="str">
        <f t="shared" si="20"/>
        <v/>
      </c>
      <c r="S125" s="2" t="str">
        <f t="shared" si="18"/>
        <v/>
      </c>
      <c r="T125" s="2" t="str">
        <f>IF(P125="","",WORKDAY(S125-1,1,FERIADOS!$A$2:$A$831))</f>
        <v/>
      </c>
      <c r="U125" s="24" t="str">
        <f>IF(P125="","",NETWORKDAYS(HISTORICO!$C$1,T125,FERIADOS!$A$1:$A$830))</f>
        <v/>
      </c>
    </row>
    <row r="126" spans="1:21" ht="15.75" thickBot="1">
      <c r="A126" s="10">
        <f>dadosexternosBMF!A126</f>
        <v>0</v>
      </c>
      <c r="B126" s="7" t="str">
        <f>dadosexternosBMF!B126</f>
        <v>M17</v>
      </c>
      <c r="C126" s="8">
        <f>dadosexternosBMF!C126</f>
        <v>1600</v>
      </c>
      <c r="D126" s="8">
        <f>dadosexternosBMF!D126</f>
        <v>1600</v>
      </c>
      <c r="E126" s="9">
        <f>dadosexternosBMF!E126</f>
        <v>0</v>
      </c>
      <c r="F126" s="8">
        <f>dadosexternosBMF!F126</f>
        <v>0</v>
      </c>
      <c r="G126" s="4"/>
      <c r="H126"/>
      <c r="I126"/>
      <c r="J126"/>
      <c r="K126"/>
      <c r="L126" t="str">
        <f t="shared" si="9"/>
        <v>0</v>
      </c>
      <c r="M126" t="str">
        <f t="shared" ref="M126:M176" si="21">IF(L126="DOL","",IF(L126="DI1",L126,M125))</f>
        <v/>
      </c>
      <c r="N126"/>
      <c r="O126" s="4" t="str">
        <f t="shared" si="15"/>
        <v/>
      </c>
      <c r="P126" s="4" t="str">
        <f t="shared" si="19"/>
        <v/>
      </c>
      <c r="Q126" t="str">
        <f>IF(P126="","",VLOOKUP(LEFT(B126,1),DIs!$R$2:$S$13,2,FALSE))</f>
        <v/>
      </c>
      <c r="R126" t="str">
        <f t="shared" si="20"/>
        <v/>
      </c>
      <c r="S126" s="2" t="str">
        <f t="shared" si="18"/>
        <v/>
      </c>
      <c r="T126" s="2" t="str">
        <f>IF(P126="","",WORKDAY(S126-1,1,FERIADOS!$A$2:$A$831))</f>
        <v/>
      </c>
      <c r="U126" s="24" t="str">
        <f>IF(P126="","",NETWORKDAYS(HISTORICO!$C$1,T126,FERIADOS!$A$1:$A$830))</f>
        <v/>
      </c>
    </row>
    <row r="127" spans="1:21" ht="15.75" thickBot="1">
      <c r="A127" s="10">
        <f>dadosexternosBMF!A127</f>
        <v>0</v>
      </c>
      <c r="B127" s="7" t="str">
        <f>dadosexternosBMF!B127</f>
        <v>N17</v>
      </c>
      <c r="C127" s="8">
        <f>dadosexternosBMF!C127</f>
        <v>1650</v>
      </c>
      <c r="D127" s="8">
        <f>dadosexternosBMF!D127</f>
        <v>1650</v>
      </c>
      <c r="E127" s="9">
        <f>dadosexternosBMF!E127</f>
        <v>0</v>
      </c>
      <c r="F127" s="8">
        <f>dadosexternosBMF!F127</f>
        <v>0</v>
      </c>
      <c r="G127" s="4"/>
      <c r="H127"/>
      <c r="I127"/>
      <c r="J127"/>
      <c r="K127"/>
      <c r="L127" t="str">
        <f t="shared" si="9"/>
        <v>0</v>
      </c>
      <c r="M127" t="str">
        <f t="shared" si="21"/>
        <v/>
      </c>
      <c r="N127"/>
      <c r="O127" s="4" t="str">
        <f t="shared" si="15"/>
        <v/>
      </c>
      <c r="P127" s="4" t="str">
        <f t="shared" si="19"/>
        <v/>
      </c>
      <c r="Q127" t="str">
        <f>IF(P127="","",VLOOKUP(LEFT(B127,1),DIs!$R$2:$S$13,2,FALSE))</f>
        <v/>
      </c>
      <c r="R127" t="str">
        <f t="shared" si="20"/>
        <v/>
      </c>
      <c r="S127" s="2" t="str">
        <f t="shared" si="18"/>
        <v/>
      </c>
      <c r="T127" s="2" t="str">
        <f>IF(P127="","",WORKDAY(S127-1,1,FERIADOS!$A$2:$A$831))</f>
        <v/>
      </c>
      <c r="U127" s="24" t="str">
        <f>IF(P127="","",NETWORKDAYS(HISTORICO!$C$1,T127,FERIADOS!$A$1:$A$830))</f>
        <v/>
      </c>
    </row>
    <row r="128" spans="1:21" ht="15.75" thickBot="1">
      <c r="A128" s="10">
        <f>dadosexternosBMF!A128</f>
        <v>0</v>
      </c>
      <c r="B128" s="7" t="str">
        <f>dadosexternosBMF!B128</f>
        <v>Q17</v>
      </c>
      <c r="C128" s="8">
        <f>dadosexternosBMF!C128</f>
        <v>1650</v>
      </c>
      <c r="D128" s="8">
        <f>dadosexternosBMF!D128</f>
        <v>1650</v>
      </c>
      <c r="E128" s="9">
        <f>dadosexternosBMF!E128</f>
        <v>0</v>
      </c>
      <c r="F128" s="8">
        <f>dadosexternosBMF!F128</f>
        <v>0</v>
      </c>
      <c r="G128" s="4"/>
      <c r="H128"/>
      <c r="I128"/>
      <c r="J128"/>
      <c r="K128"/>
      <c r="L128" t="str">
        <f t="shared" si="9"/>
        <v>0</v>
      </c>
      <c r="M128" t="str">
        <f t="shared" si="21"/>
        <v/>
      </c>
      <c r="N128"/>
      <c r="O128" s="4" t="str">
        <f t="shared" si="15"/>
        <v/>
      </c>
      <c r="P128" s="4" t="str">
        <f t="shared" si="19"/>
        <v/>
      </c>
      <c r="Q128" t="str">
        <f>IF(P128="","",VLOOKUP(LEFT(B128,1),DIs!$R$2:$S$13,2,FALSE))</f>
        <v/>
      </c>
      <c r="R128" t="str">
        <f t="shared" si="20"/>
        <v/>
      </c>
      <c r="S128" s="2" t="str">
        <f t="shared" si="18"/>
        <v/>
      </c>
      <c r="T128" s="2" t="str">
        <f>IF(P128="","",WORKDAY(S128-1,1,FERIADOS!$A$2:$A$831))</f>
        <v/>
      </c>
      <c r="U128" s="24" t="str">
        <f>IF(P128="","",NETWORKDAYS(HISTORICO!$C$1,T128,FERIADOS!$A$1:$A$830))</f>
        <v/>
      </c>
    </row>
    <row r="129" spans="1:21" ht="15.75" thickBot="1">
      <c r="A129" s="10" t="str">
        <f>dadosexternosBMF!A129</f>
        <v>EUR - Euro</v>
      </c>
      <c r="B129" s="7" t="str">
        <f>dadosexternosBMF!B129</f>
        <v>G17</v>
      </c>
      <c r="C129" s="8">
        <f>dadosexternosBMF!C129</f>
        <v>3468.7139999999999</v>
      </c>
      <c r="D129" s="8">
        <f>dadosexternosBMF!D129</f>
        <v>3423.605</v>
      </c>
      <c r="E129" s="9">
        <f>dadosexternosBMF!E129</f>
        <v>-45.109000000000002</v>
      </c>
      <c r="F129" s="8">
        <f>dadosexternosBMF!F129</f>
        <v>2255.4499999999998</v>
      </c>
      <c r="G129" s="4"/>
      <c r="H129"/>
      <c r="I129"/>
      <c r="J129"/>
      <c r="K129"/>
      <c r="L129" t="str">
        <f t="shared" si="9"/>
        <v>EUR</v>
      </c>
      <c r="M129" t="str">
        <f t="shared" si="21"/>
        <v/>
      </c>
      <c r="N129"/>
      <c r="O129" s="4" t="str">
        <f t="shared" si="15"/>
        <v/>
      </c>
      <c r="P129" s="4" t="str">
        <f t="shared" si="19"/>
        <v/>
      </c>
      <c r="Q129" t="str">
        <f>IF(P129="","",VLOOKUP(LEFT(B129,1),DIs!$R$2:$S$13,2,FALSE))</f>
        <v/>
      </c>
      <c r="R129" t="str">
        <f t="shared" si="20"/>
        <v/>
      </c>
      <c r="S129" s="2" t="str">
        <f t="shared" si="18"/>
        <v/>
      </c>
      <c r="T129" s="2" t="str">
        <f>IF(P129="","",WORKDAY(S129-1,1,FERIADOS!$A$2:$A$831))</f>
        <v/>
      </c>
      <c r="U129" s="24" t="str">
        <f>IF(P129="","",NETWORKDAYS(HISTORICO!$C$1,T129,FERIADOS!$A$1:$A$830))</f>
        <v/>
      </c>
    </row>
    <row r="130" spans="1:21" ht="15.75" thickBot="1">
      <c r="A130" s="10">
        <f>dadosexternosBMF!A130</f>
        <v>0</v>
      </c>
      <c r="B130" s="7" t="str">
        <f>dadosexternosBMF!B130</f>
        <v>H17</v>
      </c>
      <c r="C130" s="8">
        <f>dadosexternosBMF!C130</f>
        <v>3497.2710000000002</v>
      </c>
      <c r="D130" s="8">
        <f>dadosexternosBMF!D130</f>
        <v>3452.0729999999999</v>
      </c>
      <c r="E130" s="9">
        <f>dadosexternosBMF!E130</f>
        <v>-45.198</v>
      </c>
      <c r="F130" s="8">
        <f>dadosexternosBMF!F130</f>
        <v>2259.9</v>
      </c>
      <c r="G130" s="4"/>
      <c r="H130"/>
      <c r="I130"/>
      <c r="J130"/>
      <c r="K130"/>
      <c r="L130" t="str">
        <f t="shared" ref="L130:L193" si="22">LEFT(A130,3)</f>
        <v>0</v>
      </c>
      <c r="M130" t="str">
        <f t="shared" si="21"/>
        <v/>
      </c>
      <c r="N130"/>
      <c r="O130" s="4" t="str">
        <f t="shared" si="15"/>
        <v/>
      </c>
      <c r="P130" s="4" t="str">
        <f t="shared" si="19"/>
        <v/>
      </c>
      <c r="Q130" t="str">
        <f>IF(P130="","",VLOOKUP(LEFT(B130,1),DIs!$R$2:$S$13,2,FALSE))</f>
        <v/>
      </c>
      <c r="R130" t="str">
        <f t="shared" si="20"/>
        <v/>
      </c>
      <c r="S130" s="2" t="str">
        <f t="shared" si="18"/>
        <v/>
      </c>
      <c r="T130" s="2" t="str">
        <f>IF(P130="","",WORKDAY(S130-1,1,FERIADOS!$A$2:$A$831))</f>
        <v/>
      </c>
      <c r="U130" s="24" t="str">
        <f>IF(P130="","",NETWORKDAYS(HISTORICO!$C$1,T130,FERIADOS!$A$1:$A$830))</f>
        <v/>
      </c>
    </row>
    <row r="131" spans="1:21" ht="15.75" thickBot="1">
      <c r="A131" s="11">
        <f>dadosexternosBMF!A131</f>
        <v>0</v>
      </c>
      <c r="B131" s="7" t="str">
        <f>dadosexternosBMF!B131</f>
        <v>J17</v>
      </c>
      <c r="C131" s="8">
        <f>dadosexternosBMF!C131</f>
        <v>3533.8159999999998</v>
      </c>
      <c r="D131" s="8">
        <f>dadosexternosBMF!D131</f>
        <v>3488.6120000000001</v>
      </c>
      <c r="E131" s="9">
        <f>dadosexternosBMF!E131</f>
        <v>-45.204000000000001</v>
      </c>
      <c r="F131" s="8">
        <f>dadosexternosBMF!F131</f>
        <v>2260.1999999999998</v>
      </c>
      <c r="G131" s="4"/>
      <c r="H131"/>
      <c r="I131"/>
      <c r="J131"/>
      <c r="K131"/>
      <c r="L131" t="str">
        <f t="shared" si="22"/>
        <v>0</v>
      </c>
      <c r="M131" t="str">
        <f t="shared" si="21"/>
        <v/>
      </c>
      <c r="N131"/>
      <c r="O131" s="4" t="str">
        <f t="shared" si="15"/>
        <v/>
      </c>
      <c r="P131" s="4" t="str">
        <f t="shared" si="19"/>
        <v/>
      </c>
      <c r="Q131" t="str">
        <f>IF(P131="","",VLOOKUP(LEFT(B131,1),DIs!$R$2:$S$13,2,FALSE))</f>
        <v/>
      </c>
      <c r="R131" t="str">
        <f t="shared" si="20"/>
        <v/>
      </c>
      <c r="S131" s="2" t="str">
        <f t="shared" si="18"/>
        <v/>
      </c>
      <c r="T131" s="2" t="str">
        <f>IF(P131="","",WORKDAY(S131-1,1,FERIADOS!$A$2:$A$831))</f>
        <v/>
      </c>
      <c r="U131" s="24" t="str">
        <f>IF(P131="","",NETWORKDAYS(HISTORICO!$C$1,T131,FERIADOS!$A$1:$A$830))</f>
        <v/>
      </c>
    </row>
    <row r="132" spans="1:21" ht="15.75" thickBot="1">
      <c r="A132" s="6" t="str">
        <f>dadosexternosBMF!A132</f>
        <v>FRC - FRA de cupom</v>
      </c>
      <c r="B132" s="7" t="str">
        <f>dadosexternosBMF!B132</f>
        <v>H17</v>
      </c>
      <c r="C132" s="8">
        <f>dadosexternosBMF!C132</f>
        <v>1.91</v>
      </c>
      <c r="D132" s="8">
        <f>dadosexternosBMF!D132</f>
        <v>1.8</v>
      </c>
      <c r="E132" s="9">
        <f>dadosexternosBMF!E132</f>
        <v>-0.11</v>
      </c>
      <c r="F132" s="8">
        <f>dadosexternosBMF!F132</f>
        <v>0.05</v>
      </c>
      <c r="G132" s="4"/>
      <c r="H132"/>
      <c r="I132"/>
      <c r="J132"/>
      <c r="K132"/>
      <c r="L132" t="str">
        <f t="shared" si="22"/>
        <v>FRC</v>
      </c>
      <c r="M132" t="str">
        <f t="shared" si="21"/>
        <v/>
      </c>
      <c r="N132"/>
      <c r="O132" s="4" t="str">
        <f t="shared" si="15"/>
        <v/>
      </c>
      <c r="P132" s="4" t="str">
        <f t="shared" si="19"/>
        <v/>
      </c>
      <c r="Q132" t="str">
        <f>IF(P132="","",VLOOKUP(LEFT(B132,1),DIs!$R$2:$S$13,2,FALSE))</f>
        <v/>
      </c>
      <c r="R132" t="str">
        <f t="shared" si="20"/>
        <v/>
      </c>
      <c r="S132" s="2" t="str">
        <f t="shared" si="18"/>
        <v/>
      </c>
      <c r="T132" s="2" t="str">
        <f>IF(P132="","",WORKDAY(S132-1,1,FERIADOS!$A$2:$A$831))</f>
        <v/>
      </c>
      <c r="U132" s="24" t="str">
        <f>IF(P132="","",NETWORKDAYS(HISTORICO!$C$1,T132,FERIADOS!$A$1:$A$830))</f>
        <v/>
      </c>
    </row>
    <row r="133" spans="1:21" ht="15.75" thickBot="1">
      <c r="A133" s="10">
        <f>dadosexternosBMF!A133</f>
        <v>0</v>
      </c>
      <c r="B133" s="7" t="str">
        <f>dadosexternosBMF!B133</f>
        <v>J17</v>
      </c>
      <c r="C133" s="8">
        <f>dadosexternosBMF!C133</f>
        <v>1.94</v>
      </c>
      <c r="D133" s="8">
        <f>dadosexternosBMF!D133</f>
        <v>1.81</v>
      </c>
      <c r="E133" s="9">
        <f>dadosexternosBMF!E133</f>
        <v>-0.13</v>
      </c>
      <c r="F133" s="8">
        <f>dadosexternosBMF!F133</f>
        <v>0.06</v>
      </c>
      <c r="G133" s="4"/>
      <c r="H133"/>
      <c r="I133"/>
      <c r="J133"/>
      <c r="K133"/>
      <c r="L133" t="str">
        <f t="shared" si="22"/>
        <v>0</v>
      </c>
      <c r="M133" t="str">
        <f t="shared" si="21"/>
        <v/>
      </c>
      <c r="N133"/>
      <c r="O133" s="4" t="str">
        <f t="shared" si="15"/>
        <v/>
      </c>
      <c r="P133" s="4" t="str">
        <f t="shared" si="19"/>
        <v/>
      </c>
      <c r="Q133" t="str">
        <f>IF(P133="","",VLOOKUP(LEFT(B133,1),DIs!$R$2:$S$13,2,FALSE))</f>
        <v/>
      </c>
      <c r="R133" t="str">
        <f t="shared" si="20"/>
        <v/>
      </c>
      <c r="S133" s="2" t="str">
        <f t="shared" si="18"/>
        <v/>
      </c>
      <c r="T133" s="2" t="str">
        <f>IF(P133="","",WORKDAY(S133-1,1,FERIADOS!$A$2:$A$831))</f>
        <v/>
      </c>
      <c r="U133" s="24" t="str">
        <f>IF(P133="","",NETWORKDAYS(HISTORICO!$C$1,T133,FERIADOS!$A$1:$A$830))</f>
        <v/>
      </c>
    </row>
    <row r="134" spans="1:21" ht="15.75" thickBot="1">
      <c r="A134" s="10">
        <f>dadosexternosBMF!A134</f>
        <v>0</v>
      </c>
      <c r="B134" s="7" t="str">
        <f>dadosexternosBMF!B134</f>
        <v>K17</v>
      </c>
      <c r="C134" s="8">
        <f>dadosexternosBMF!C134</f>
        <v>2</v>
      </c>
      <c r="D134" s="8">
        <f>dadosexternosBMF!D134</f>
        <v>1.87</v>
      </c>
      <c r="E134" s="9">
        <f>dadosexternosBMF!E134</f>
        <v>-0.13</v>
      </c>
      <c r="F134" s="8">
        <f>dadosexternosBMF!F134</f>
        <v>0.06</v>
      </c>
      <c r="G134" s="4"/>
      <c r="H134"/>
      <c r="I134"/>
      <c r="J134"/>
      <c r="K134"/>
      <c r="L134" t="str">
        <f t="shared" si="22"/>
        <v>0</v>
      </c>
      <c r="M134" t="str">
        <f t="shared" si="21"/>
        <v/>
      </c>
      <c r="N134"/>
      <c r="O134" s="4" t="str">
        <f t="shared" si="15"/>
        <v/>
      </c>
      <c r="P134" s="4" t="str">
        <f t="shared" si="19"/>
        <v/>
      </c>
      <c r="Q134" t="str">
        <f>IF(P134="","",VLOOKUP(LEFT(B134,1),DIs!$R$2:$S$13,2,FALSE))</f>
        <v/>
      </c>
      <c r="R134" t="str">
        <f t="shared" si="20"/>
        <v/>
      </c>
      <c r="S134" s="2" t="str">
        <f t="shared" si="18"/>
        <v/>
      </c>
      <c r="T134" s="2" t="str">
        <f>IF(P134="","",WORKDAY(S134-1,1,FERIADOS!$A$2:$A$831))</f>
        <v/>
      </c>
      <c r="U134" s="24" t="str">
        <f>IF(P134="","",NETWORKDAYS(HISTORICO!$C$1,T134,FERIADOS!$A$1:$A$830))</f>
        <v/>
      </c>
    </row>
    <row r="135" spans="1:21" ht="15.75" thickBot="1">
      <c r="A135" s="10">
        <f>dadosexternosBMF!A135</f>
        <v>0</v>
      </c>
      <c r="B135" s="7" t="str">
        <f>dadosexternosBMF!B135</f>
        <v>M17</v>
      </c>
      <c r="C135" s="8">
        <f>dadosexternosBMF!C135</f>
        <v>2.06</v>
      </c>
      <c r="D135" s="8">
        <f>dadosexternosBMF!D135</f>
        <v>1.96</v>
      </c>
      <c r="E135" s="9">
        <f>dadosexternosBMF!E135</f>
        <v>-0.1</v>
      </c>
      <c r="F135" s="8">
        <f>dadosexternosBMF!F135</f>
        <v>0.05</v>
      </c>
      <c r="G135" s="4"/>
      <c r="H135"/>
      <c r="I135"/>
      <c r="J135"/>
      <c r="K135"/>
      <c r="L135" t="str">
        <f t="shared" si="22"/>
        <v>0</v>
      </c>
      <c r="M135" t="str">
        <f t="shared" si="21"/>
        <v/>
      </c>
      <c r="N135"/>
      <c r="O135" s="4" t="str">
        <f t="shared" si="15"/>
        <v/>
      </c>
      <c r="P135" s="4" t="str">
        <f t="shared" si="19"/>
        <v/>
      </c>
      <c r="Q135" t="str">
        <f>IF(P135="","",VLOOKUP(LEFT(B135,1),DIs!$R$2:$S$13,2,FALSE))</f>
        <v/>
      </c>
      <c r="R135" t="str">
        <f t="shared" si="20"/>
        <v/>
      </c>
      <c r="S135" s="2" t="str">
        <f t="shared" si="18"/>
        <v/>
      </c>
      <c r="T135" s="2" t="str">
        <f>IF(P135="","",WORKDAY(S135-1,1,FERIADOS!$A$2:$A$831))</f>
        <v/>
      </c>
      <c r="U135" s="24" t="str">
        <f>IF(P135="","",NETWORKDAYS(HISTORICO!$C$1,T135,FERIADOS!$A$1:$A$830))</f>
        <v/>
      </c>
    </row>
    <row r="136" spans="1:21" ht="15.75" thickBot="1">
      <c r="A136" s="10">
        <f>dadosexternosBMF!A136</f>
        <v>0</v>
      </c>
      <c r="B136" s="7" t="str">
        <f>dadosexternosBMF!B136</f>
        <v>N17</v>
      </c>
      <c r="C136" s="8">
        <f>dadosexternosBMF!C136</f>
        <v>2.0499999999999998</v>
      </c>
      <c r="D136" s="8">
        <f>dadosexternosBMF!D136</f>
        <v>1.94</v>
      </c>
      <c r="E136" s="9">
        <f>dadosexternosBMF!E136</f>
        <v>-0.11</v>
      </c>
      <c r="F136" s="8">
        <f>dadosexternosBMF!F136</f>
        <v>0.05</v>
      </c>
      <c r="G136" s="4"/>
      <c r="H136"/>
      <c r="I136"/>
      <c r="J136"/>
      <c r="K136"/>
      <c r="L136" t="str">
        <f t="shared" si="22"/>
        <v>0</v>
      </c>
      <c r="M136" t="str">
        <f t="shared" si="21"/>
        <v/>
      </c>
      <c r="N136"/>
      <c r="O136" s="4" t="str">
        <f t="shared" si="15"/>
        <v/>
      </c>
      <c r="P136" s="4" t="str">
        <f t="shared" si="19"/>
        <v/>
      </c>
      <c r="Q136" t="str">
        <f>IF(P136="","",VLOOKUP(LEFT(B136,1),DIs!$R$2:$S$13,2,FALSE))</f>
        <v/>
      </c>
      <c r="R136" t="str">
        <f t="shared" si="20"/>
        <v/>
      </c>
      <c r="S136" s="2" t="str">
        <f t="shared" si="18"/>
        <v/>
      </c>
      <c r="T136" s="2" t="str">
        <f>IF(P136="","",WORKDAY(S136-1,1,FERIADOS!$A$2:$A$831))</f>
        <v/>
      </c>
      <c r="U136" s="24" t="str">
        <f>IF(P136="","",NETWORKDAYS(HISTORICO!$C$1,T136,FERIADOS!$A$1:$A$830))</f>
        <v/>
      </c>
    </row>
    <row r="137" spans="1:21" ht="15.75" thickBot="1">
      <c r="A137" s="10">
        <f>dadosexternosBMF!A137</f>
        <v>0</v>
      </c>
      <c r="B137" s="7" t="str">
        <f>dadosexternosBMF!B137</f>
        <v>Q17</v>
      </c>
      <c r="C137" s="8">
        <f>dadosexternosBMF!C137</f>
        <v>2.13</v>
      </c>
      <c r="D137" s="8">
        <f>dadosexternosBMF!D137</f>
        <v>2.0499999999999998</v>
      </c>
      <c r="E137" s="9">
        <f>dadosexternosBMF!E137</f>
        <v>-0.08</v>
      </c>
      <c r="F137" s="8">
        <f>dadosexternosBMF!F137</f>
        <v>0.04</v>
      </c>
      <c r="G137" s="4"/>
      <c r="H137"/>
      <c r="I137"/>
      <c r="J137"/>
      <c r="K137"/>
      <c r="L137" t="str">
        <f t="shared" si="22"/>
        <v>0</v>
      </c>
      <c r="M137" t="str">
        <f t="shared" si="21"/>
        <v/>
      </c>
      <c r="N137"/>
      <c r="O137" s="4" t="str">
        <f t="shared" si="15"/>
        <v/>
      </c>
      <c r="P137" s="4" t="str">
        <f t="shared" si="19"/>
        <v/>
      </c>
      <c r="Q137" t="str">
        <f>IF(P137="","",VLOOKUP(LEFT(B137,1),DIs!$R$2:$S$13,2,FALSE))</f>
        <v/>
      </c>
      <c r="R137" t="str">
        <f t="shared" si="20"/>
        <v/>
      </c>
      <c r="S137" s="2" t="str">
        <f t="shared" ref="S137:S176" si="23">IF(P137="","",CONCATENATE(1,"/",Q137,"/",R137)+1-1)</f>
        <v/>
      </c>
      <c r="T137" s="2" t="str">
        <f>IF(P137="","",WORKDAY(S137-1,1,FERIADOS!$A$2:$A$831))</f>
        <v/>
      </c>
      <c r="U137" s="24" t="str">
        <f>IF(P137="","",NETWORKDAYS(HISTORICO!$C$1,T137,FERIADOS!$A$1:$A$830))</f>
        <v/>
      </c>
    </row>
    <row r="138" spans="1:21" ht="15.75" thickBot="1">
      <c r="A138" s="11">
        <f>dadosexternosBMF!A138</f>
        <v>0</v>
      </c>
      <c r="B138" s="7" t="str">
        <f>dadosexternosBMF!B138</f>
        <v>U17</v>
      </c>
      <c r="C138" s="8">
        <f>dadosexternosBMF!C138</f>
        <v>2.15</v>
      </c>
      <c r="D138" s="8">
        <f>dadosexternosBMF!D138</f>
        <v>2.04</v>
      </c>
      <c r="E138" s="9">
        <f>dadosexternosBMF!E138</f>
        <v>-0.11</v>
      </c>
      <c r="F138" s="8">
        <f>dadosexternosBMF!F138</f>
        <v>0.05</v>
      </c>
      <c r="G138" s="4"/>
      <c r="H138"/>
      <c r="I138"/>
      <c r="J138"/>
      <c r="K138"/>
      <c r="L138" t="str">
        <f t="shared" si="22"/>
        <v>0</v>
      </c>
      <c r="M138" t="str">
        <f t="shared" si="21"/>
        <v/>
      </c>
      <c r="N138"/>
      <c r="O138" s="4" t="str">
        <f t="shared" si="15"/>
        <v/>
      </c>
      <c r="P138" s="4" t="str">
        <f t="shared" si="19"/>
        <v/>
      </c>
      <c r="Q138" t="str">
        <f>IF(P138="","",VLOOKUP(LEFT(B138,1),DIs!$R$2:$S$13,2,FALSE))</f>
        <v/>
      </c>
      <c r="R138" t="str">
        <f t="shared" si="20"/>
        <v/>
      </c>
      <c r="S138" s="2" t="str">
        <f t="shared" si="23"/>
        <v/>
      </c>
      <c r="T138" s="2" t="str">
        <f>IF(P138="","",WORKDAY(S138-1,1,FERIADOS!$A$2:$A$831))</f>
        <v/>
      </c>
      <c r="U138" s="24" t="str">
        <f>IF(P138="","",NETWORKDAYS(HISTORICO!$C$1,T138,FERIADOS!$A$1:$A$830))</f>
        <v/>
      </c>
    </row>
    <row r="139" spans="1:21" ht="15.75" thickBot="1">
      <c r="A139" s="6">
        <f>dadosexternosBMF!A139</f>
        <v>0</v>
      </c>
      <c r="B139" s="7" t="str">
        <f>dadosexternosBMF!B139</f>
        <v>V17</v>
      </c>
      <c r="C139" s="8">
        <f>dadosexternosBMF!C139</f>
        <v>2.1800000000000002</v>
      </c>
      <c r="D139" s="8">
        <f>dadosexternosBMF!D139</f>
        <v>2.08</v>
      </c>
      <c r="E139" s="9">
        <f>dadosexternosBMF!E139</f>
        <v>-0.1</v>
      </c>
      <c r="F139" s="8">
        <f>dadosexternosBMF!F139</f>
        <v>0.05</v>
      </c>
      <c r="G139" s="4"/>
      <c r="H139"/>
      <c r="I139"/>
      <c r="J139"/>
      <c r="K139"/>
      <c r="L139" t="str">
        <f t="shared" si="22"/>
        <v>0</v>
      </c>
      <c r="M139" t="str">
        <f t="shared" si="21"/>
        <v/>
      </c>
      <c r="N139"/>
      <c r="O139" s="4" t="str">
        <f t="shared" si="15"/>
        <v/>
      </c>
      <c r="P139" s="4" t="str">
        <f t="shared" si="19"/>
        <v/>
      </c>
      <c r="Q139" t="str">
        <f>IF(P139="","",VLOOKUP(LEFT(B139,1),DIs!$R$2:$S$13,2,FALSE))</f>
        <v/>
      </c>
      <c r="R139" t="str">
        <f t="shared" si="20"/>
        <v/>
      </c>
      <c r="S139" s="2" t="str">
        <f t="shared" si="23"/>
        <v/>
      </c>
      <c r="T139" s="2" t="str">
        <f>IF(P139="","",WORKDAY(S139-1,1,FERIADOS!$A$2:$A$831))</f>
        <v/>
      </c>
      <c r="U139" s="24" t="str">
        <f>IF(P139="","",NETWORKDAYS(HISTORICO!$C$1,T139,FERIADOS!$A$1:$A$830))</f>
        <v/>
      </c>
    </row>
    <row r="140" spans="1:21" ht="15.75" thickBot="1">
      <c r="A140" s="10">
        <f>dadosexternosBMF!A140</f>
        <v>0</v>
      </c>
      <c r="B140" s="7" t="str">
        <f>dadosexternosBMF!B140</f>
        <v>X17</v>
      </c>
      <c r="C140" s="8">
        <f>dadosexternosBMF!C140</f>
        <v>2.2400000000000002</v>
      </c>
      <c r="D140" s="8">
        <f>dadosexternosBMF!D140</f>
        <v>2.14</v>
      </c>
      <c r="E140" s="9">
        <f>dadosexternosBMF!E140</f>
        <v>-0.1</v>
      </c>
      <c r="F140" s="8">
        <f>dadosexternosBMF!F140</f>
        <v>0.05</v>
      </c>
      <c r="G140" s="4"/>
      <c r="H140"/>
      <c r="I140"/>
      <c r="J140"/>
      <c r="K140"/>
      <c r="L140" t="str">
        <f t="shared" si="22"/>
        <v>0</v>
      </c>
      <c r="M140" t="str">
        <f t="shared" si="21"/>
        <v/>
      </c>
      <c r="N140"/>
      <c r="O140" s="4" t="str">
        <f t="shared" si="15"/>
        <v/>
      </c>
      <c r="P140" s="4" t="str">
        <f t="shared" si="19"/>
        <v/>
      </c>
      <c r="Q140" t="str">
        <f>IF(P140="","",VLOOKUP(LEFT(B140,1),DIs!$R$2:$S$13,2,FALSE))</f>
        <v/>
      </c>
      <c r="R140" t="str">
        <f t="shared" si="20"/>
        <v/>
      </c>
      <c r="S140" s="2" t="str">
        <f t="shared" si="23"/>
        <v/>
      </c>
      <c r="T140" s="2" t="str">
        <f>IF(P140="","",WORKDAY(S140-1,1,FERIADOS!$A$2:$A$831))</f>
        <v/>
      </c>
      <c r="U140" s="24" t="str">
        <f>IF(P140="","",NETWORKDAYS(HISTORICO!$C$1,T140,FERIADOS!$A$1:$A$830))</f>
        <v/>
      </c>
    </row>
    <row r="141" spans="1:21" ht="15.75" thickBot="1">
      <c r="A141" s="10">
        <f>dadosexternosBMF!A141</f>
        <v>0</v>
      </c>
      <c r="B141" s="7" t="str">
        <f>dadosexternosBMF!B141</f>
        <v>Z17</v>
      </c>
      <c r="C141" s="8">
        <f>dadosexternosBMF!C141</f>
        <v>2.2599999999999998</v>
      </c>
      <c r="D141" s="8">
        <f>dadosexternosBMF!D141</f>
        <v>2.17</v>
      </c>
      <c r="E141" s="9">
        <f>dadosexternosBMF!E141</f>
        <v>-0.09</v>
      </c>
      <c r="F141" s="8">
        <f>dadosexternosBMF!F141</f>
        <v>0.04</v>
      </c>
      <c r="G141" s="4"/>
      <c r="H141"/>
      <c r="I141"/>
      <c r="J141"/>
      <c r="K141"/>
      <c r="L141" t="str">
        <f t="shared" si="22"/>
        <v>0</v>
      </c>
      <c r="M141" t="str">
        <f t="shared" si="21"/>
        <v/>
      </c>
      <c r="N141"/>
      <c r="O141" s="4" t="str">
        <f t="shared" si="15"/>
        <v/>
      </c>
      <c r="P141" s="4" t="str">
        <f t="shared" si="19"/>
        <v/>
      </c>
      <c r="Q141" t="str">
        <f>IF(P141="","",VLOOKUP(LEFT(B141,1),DIs!$R$2:$S$13,2,FALSE))</f>
        <v/>
      </c>
      <c r="R141" t="str">
        <f t="shared" si="20"/>
        <v/>
      </c>
      <c r="S141" s="2" t="str">
        <f t="shared" si="23"/>
        <v/>
      </c>
      <c r="T141" s="2" t="str">
        <f>IF(P141="","",WORKDAY(S141-1,1,FERIADOS!$A$2:$A$831))</f>
        <v/>
      </c>
      <c r="U141" s="24" t="str">
        <f>IF(P141="","",NETWORKDAYS(HISTORICO!$C$1,T141,FERIADOS!$A$1:$A$830))</f>
        <v/>
      </c>
    </row>
    <row r="142" spans="1:21" ht="15.75" thickBot="1">
      <c r="A142" s="10">
        <f>dadosexternosBMF!A142</f>
        <v>0</v>
      </c>
      <c r="B142" s="7" t="str">
        <f>dadosexternosBMF!B142</f>
        <v>F18</v>
      </c>
      <c r="C142" s="8">
        <f>dadosexternosBMF!C142</f>
        <v>2.4</v>
      </c>
      <c r="D142" s="8">
        <f>dadosexternosBMF!D142</f>
        <v>2.2999999999999998</v>
      </c>
      <c r="E142" s="9">
        <f>dadosexternosBMF!E142</f>
        <v>-0.1</v>
      </c>
      <c r="F142" s="8">
        <f>dadosexternosBMF!F142</f>
        <v>0.05</v>
      </c>
      <c r="G142" s="4"/>
      <c r="H142"/>
      <c r="I142"/>
      <c r="J142"/>
      <c r="K142"/>
      <c r="L142" t="str">
        <f t="shared" si="22"/>
        <v>0</v>
      </c>
      <c r="M142" t="str">
        <f t="shared" si="21"/>
        <v/>
      </c>
      <c r="N142"/>
      <c r="O142" s="4" t="str">
        <f t="shared" si="15"/>
        <v/>
      </c>
      <c r="P142" s="4" t="str">
        <f t="shared" si="19"/>
        <v/>
      </c>
      <c r="Q142" t="str">
        <f>IF(P142="","",VLOOKUP(LEFT(B142,1),DIs!$R$2:$S$13,2,FALSE))</f>
        <v/>
      </c>
      <c r="R142" t="str">
        <f t="shared" si="20"/>
        <v/>
      </c>
      <c r="S142" s="2" t="str">
        <f t="shared" si="23"/>
        <v/>
      </c>
      <c r="T142" s="2" t="str">
        <f>IF(P142="","",WORKDAY(S142-1,1,FERIADOS!$A$2:$A$831))</f>
        <v/>
      </c>
      <c r="U142" s="24" t="str">
        <f>IF(P142="","",NETWORKDAYS(HISTORICO!$C$1,T142,FERIADOS!$A$1:$A$830))</f>
        <v/>
      </c>
    </row>
    <row r="143" spans="1:21" ht="15.75" thickBot="1">
      <c r="A143" s="10">
        <f>dadosexternosBMF!A143</f>
        <v>0</v>
      </c>
      <c r="B143" s="7" t="str">
        <f>dadosexternosBMF!B143</f>
        <v>J18</v>
      </c>
      <c r="C143" s="8">
        <f>dadosexternosBMF!C143</f>
        <v>2.44</v>
      </c>
      <c r="D143" s="8">
        <f>dadosexternosBMF!D143</f>
        <v>2.37</v>
      </c>
      <c r="E143" s="9">
        <f>dadosexternosBMF!E143</f>
        <v>-7.0000000000000007E-2</v>
      </c>
      <c r="F143" s="8">
        <f>dadosexternosBMF!F143</f>
        <v>0.03</v>
      </c>
      <c r="G143" s="4"/>
      <c r="H143"/>
      <c r="I143"/>
      <c r="J143"/>
      <c r="K143"/>
      <c r="L143" t="str">
        <f t="shared" si="22"/>
        <v>0</v>
      </c>
      <c r="M143" t="str">
        <f t="shared" si="21"/>
        <v/>
      </c>
      <c r="N143"/>
      <c r="O143" s="4" t="str">
        <f t="shared" si="15"/>
        <v/>
      </c>
      <c r="P143" s="4" t="str">
        <f t="shared" si="19"/>
        <v/>
      </c>
      <c r="Q143" t="str">
        <f>IF(P143="","",VLOOKUP(LEFT(B143,1),DIs!$R$2:$S$13,2,FALSE))</f>
        <v/>
      </c>
      <c r="R143" t="str">
        <f t="shared" si="20"/>
        <v/>
      </c>
      <c r="S143" s="2" t="str">
        <f t="shared" si="23"/>
        <v/>
      </c>
      <c r="T143" s="2" t="str">
        <f>IF(P143="","",WORKDAY(S143-1,1,FERIADOS!$A$2:$A$831))</f>
        <v/>
      </c>
      <c r="U143" s="24" t="str">
        <f>IF(P143="","",NETWORKDAYS(HISTORICO!$C$1,T143,FERIADOS!$A$1:$A$830))</f>
        <v/>
      </c>
    </row>
    <row r="144" spans="1:21" ht="15.75" thickBot="1">
      <c r="A144" s="10">
        <f>dadosexternosBMF!A144</f>
        <v>0</v>
      </c>
      <c r="B144" s="7" t="str">
        <f>dadosexternosBMF!B144</f>
        <v>F19</v>
      </c>
      <c r="C144" s="8">
        <f>dadosexternosBMF!C144</f>
        <v>2.81</v>
      </c>
      <c r="D144" s="8">
        <f>dadosexternosBMF!D144</f>
        <v>2.74</v>
      </c>
      <c r="E144" s="9">
        <f>dadosexternosBMF!E144</f>
        <v>-7.0000000000000007E-2</v>
      </c>
      <c r="F144" s="8">
        <f>dadosexternosBMF!F144</f>
        <v>0.03</v>
      </c>
      <c r="G144" s="4"/>
      <c r="H144"/>
      <c r="I144"/>
      <c r="J144"/>
      <c r="K144"/>
      <c r="L144" t="str">
        <f t="shared" si="22"/>
        <v>0</v>
      </c>
      <c r="M144" t="str">
        <f t="shared" si="21"/>
        <v/>
      </c>
      <c r="N144"/>
      <c r="O144" s="4" t="str">
        <f t="shared" si="15"/>
        <v/>
      </c>
      <c r="P144" s="4" t="str">
        <f t="shared" si="19"/>
        <v/>
      </c>
      <c r="Q144" t="str">
        <f>IF(P144="","",VLOOKUP(LEFT(B144,1),DIs!$R$2:$S$13,2,FALSE))</f>
        <v/>
      </c>
      <c r="R144" t="str">
        <f t="shared" si="20"/>
        <v/>
      </c>
      <c r="S144" s="2" t="str">
        <f t="shared" si="23"/>
        <v/>
      </c>
      <c r="T144" s="2" t="str">
        <f>IF(P144="","",WORKDAY(S144-1,1,FERIADOS!$A$2:$A$831))</f>
        <v/>
      </c>
      <c r="U144" s="24" t="str">
        <f>IF(P144="","",NETWORKDAYS(HISTORICO!$C$1,T144,FERIADOS!$A$1:$A$830))</f>
        <v/>
      </c>
    </row>
    <row r="145" spans="1:21" ht="15.75" thickBot="1">
      <c r="A145" s="10">
        <f>dadosexternosBMF!A145</f>
        <v>0</v>
      </c>
      <c r="B145" s="7" t="str">
        <f>dadosexternosBMF!B145</f>
        <v>F20</v>
      </c>
      <c r="C145" s="8">
        <f>dadosexternosBMF!C145</f>
        <v>3.25</v>
      </c>
      <c r="D145" s="8">
        <f>dadosexternosBMF!D145</f>
        <v>3.2</v>
      </c>
      <c r="E145" s="9">
        <f>dadosexternosBMF!E145</f>
        <v>-0.05</v>
      </c>
      <c r="F145" s="8">
        <f>dadosexternosBMF!F145</f>
        <v>0.02</v>
      </c>
      <c r="G145" s="4"/>
      <c r="H145"/>
      <c r="I145"/>
      <c r="J145"/>
      <c r="K145"/>
      <c r="L145" t="str">
        <f t="shared" si="22"/>
        <v>0</v>
      </c>
      <c r="M145" t="str">
        <f t="shared" si="21"/>
        <v/>
      </c>
      <c r="N145"/>
      <c r="O145" s="4" t="str">
        <f t="shared" si="15"/>
        <v/>
      </c>
      <c r="P145" s="4" t="str">
        <f t="shared" si="19"/>
        <v/>
      </c>
      <c r="Q145" t="str">
        <f>IF(P145="","",VLOOKUP(LEFT(B145,1),DIs!$R$2:$S$13,2,FALSE))</f>
        <v/>
      </c>
      <c r="R145" t="str">
        <f t="shared" si="20"/>
        <v/>
      </c>
      <c r="S145" s="2" t="str">
        <f t="shared" si="23"/>
        <v/>
      </c>
      <c r="T145" s="2" t="str">
        <f>IF(P145="","",WORKDAY(S145-1,1,FERIADOS!$A$2:$A$831))</f>
        <v/>
      </c>
      <c r="U145" s="24" t="str">
        <f>IF(P145="","",NETWORKDAYS(HISTORICO!$C$1,T145,FERIADOS!$A$1:$A$830))</f>
        <v/>
      </c>
    </row>
    <row r="146" spans="1:21" ht="15.75" thickBot="1">
      <c r="A146" s="10">
        <f>dadosexternosBMF!A146</f>
        <v>0</v>
      </c>
      <c r="B146" s="7" t="str">
        <f>dadosexternosBMF!B146</f>
        <v>F21</v>
      </c>
      <c r="C146" s="8">
        <f>dadosexternosBMF!C146</f>
        <v>3.69</v>
      </c>
      <c r="D146" s="8">
        <f>dadosexternosBMF!D146</f>
        <v>3.65</v>
      </c>
      <c r="E146" s="9">
        <f>dadosexternosBMF!E146</f>
        <v>-0.04</v>
      </c>
      <c r="F146" s="8">
        <f>dadosexternosBMF!F146</f>
        <v>0.02</v>
      </c>
      <c r="G146" s="4"/>
      <c r="H146"/>
      <c r="I146"/>
      <c r="J146"/>
      <c r="K146"/>
      <c r="L146" t="str">
        <f t="shared" si="22"/>
        <v>0</v>
      </c>
      <c r="M146" t="str">
        <f t="shared" si="21"/>
        <v/>
      </c>
      <c r="N146"/>
      <c r="O146" s="4" t="str">
        <f t="shared" si="15"/>
        <v/>
      </c>
      <c r="P146" s="4" t="str">
        <f t="shared" si="19"/>
        <v/>
      </c>
      <c r="Q146" t="str">
        <f>IF(P146="","",VLOOKUP(LEFT(B146,1),DIs!$R$2:$S$13,2,FALSE))</f>
        <v/>
      </c>
      <c r="R146" t="str">
        <f t="shared" si="20"/>
        <v/>
      </c>
      <c r="S146" s="2" t="str">
        <f t="shared" si="23"/>
        <v/>
      </c>
      <c r="T146" s="2" t="str">
        <f>IF(P146="","",WORKDAY(S146-1,1,FERIADOS!$A$2:$A$831))</f>
        <v/>
      </c>
      <c r="U146" s="24" t="str">
        <f>IF(P146="","",NETWORKDAYS(HISTORICO!$C$1,T146,FERIADOS!$A$1:$A$830))</f>
        <v/>
      </c>
    </row>
    <row r="147" spans="1:21" ht="15.75" thickBot="1">
      <c r="A147" s="10">
        <f>dadosexternosBMF!A147</f>
        <v>0</v>
      </c>
      <c r="B147" s="7" t="str">
        <f>dadosexternosBMF!B147</f>
        <v>F23</v>
      </c>
      <c r="C147" s="8">
        <f>dadosexternosBMF!C147</f>
        <v>4.55</v>
      </c>
      <c r="D147" s="8">
        <f>dadosexternosBMF!D147</f>
        <v>4.55</v>
      </c>
      <c r="E147" s="9">
        <f>dadosexternosBMF!E147</f>
        <v>0</v>
      </c>
      <c r="F147" s="8">
        <f>dadosexternosBMF!F147</f>
        <v>0</v>
      </c>
      <c r="G147" s="4"/>
      <c r="H147"/>
      <c r="I147"/>
      <c r="J147"/>
      <c r="K147"/>
      <c r="L147" t="str">
        <f t="shared" si="22"/>
        <v>0</v>
      </c>
      <c r="M147" t="str">
        <f t="shared" si="21"/>
        <v/>
      </c>
      <c r="N147"/>
      <c r="O147" s="4" t="str">
        <f t="shared" si="15"/>
        <v/>
      </c>
      <c r="P147" s="4" t="str">
        <f t="shared" si="19"/>
        <v/>
      </c>
      <c r="Q147" t="str">
        <f>IF(P147="","",VLOOKUP(LEFT(B147,1),DIs!$R$2:$S$13,2,FALSE))</f>
        <v/>
      </c>
      <c r="R147" t="str">
        <f t="shared" si="20"/>
        <v/>
      </c>
      <c r="S147" s="2" t="str">
        <f t="shared" si="23"/>
        <v/>
      </c>
      <c r="T147" s="2" t="str">
        <f>IF(P147="","",WORKDAY(S147-1,1,FERIADOS!$A$2:$A$831))</f>
        <v/>
      </c>
      <c r="U147" s="24" t="str">
        <f>IF(P147="","",NETWORKDAYS(HISTORICO!$C$1,T147,FERIADOS!$A$1:$A$830))</f>
        <v/>
      </c>
    </row>
    <row r="148" spans="1:21" ht="15.75" thickBot="1">
      <c r="A148" s="10">
        <f>dadosexternosBMF!A148</f>
        <v>0</v>
      </c>
      <c r="B148" s="7" t="str">
        <f>dadosexternosBMF!B148</f>
        <v>F24</v>
      </c>
      <c r="C148" s="8">
        <f>dadosexternosBMF!C148</f>
        <v>5</v>
      </c>
      <c r="D148" s="8">
        <f>dadosexternosBMF!D148</f>
        <v>5</v>
      </c>
      <c r="E148" s="9">
        <f>dadosexternosBMF!E148</f>
        <v>0</v>
      </c>
      <c r="F148" s="8">
        <f>dadosexternosBMF!F148</f>
        <v>0</v>
      </c>
      <c r="G148" s="4"/>
      <c r="H148"/>
      <c r="I148"/>
      <c r="J148"/>
      <c r="K148"/>
      <c r="L148" t="str">
        <f t="shared" si="22"/>
        <v>0</v>
      </c>
      <c r="M148" t="str">
        <f t="shared" si="21"/>
        <v/>
      </c>
      <c r="N148"/>
      <c r="O148" s="4" t="str">
        <f t="shared" si="15"/>
        <v/>
      </c>
      <c r="P148" s="4" t="str">
        <f t="shared" si="19"/>
        <v/>
      </c>
      <c r="Q148" t="str">
        <f>IF(P148="","",VLOOKUP(LEFT(B148,1),DIs!$R$2:$S$13,2,FALSE))</f>
        <v/>
      </c>
      <c r="R148" t="str">
        <f t="shared" si="20"/>
        <v/>
      </c>
      <c r="S148" s="2" t="str">
        <f t="shared" si="23"/>
        <v/>
      </c>
      <c r="T148" s="2" t="str">
        <f>IF(P148="","",WORKDAY(S148-1,1,FERIADOS!$A$2:$A$831))</f>
        <v/>
      </c>
      <c r="U148" s="24" t="str">
        <f>IF(P148="","",NETWORKDAYS(HISTORICO!$C$1,T148,FERIADOS!$A$1:$A$830))</f>
        <v/>
      </c>
    </row>
    <row r="149" spans="1:21" ht="15.75" thickBot="1">
      <c r="A149" s="10">
        <f>dadosexternosBMF!A149</f>
        <v>0</v>
      </c>
      <c r="B149" s="7" t="str">
        <f>dadosexternosBMF!B149</f>
        <v>F25</v>
      </c>
      <c r="C149" s="8">
        <f>dadosexternosBMF!C149</f>
        <v>5.45</v>
      </c>
      <c r="D149" s="8">
        <f>dadosexternosBMF!D149</f>
        <v>5.48</v>
      </c>
      <c r="E149" s="9">
        <f>dadosexternosBMF!E149</f>
        <v>0.03</v>
      </c>
      <c r="F149" s="8">
        <f>dadosexternosBMF!F149</f>
        <v>0.01</v>
      </c>
      <c r="G149" s="4"/>
      <c r="H149"/>
      <c r="I149"/>
      <c r="J149"/>
      <c r="K149"/>
      <c r="L149" t="str">
        <f t="shared" si="22"/>
        <v>0</v>
      </c>
      <c r="M149" t="str">
        <f t="shared" si="21"/>
        <v/>
      </c>
      <c r="N149"/>
      <c r="O149" s="4" t="str">
        <f t="shared" si="15"/>
        <v/>
      </c>
      <c r="P149" s="4" t="str">
        <f t="shared" si="19"/>
        <v/>
      </c>
      <c r="Q149" t="str">
        <f>IF(P149="","",VLOOKUP(LEFT(B149,1),DIs!$R$2:$S$13,2,FALSE))</f>
        <v/>
      </c>
      <c r="R149" t="str">
        <f t="shared" si="20"/>
        <v/>
      </c>
      <c r="S149" s="2" t="str">
        <f t="shared" si="23"/>
        <v/>
      </c>
      <c r="T149" s="2" t="str">
        <f>IF(P149="","",WORKDAY(S149-1,1,FERIADOS!$A$2:$A$831))</f>
        <v/>
      </c>
      <c r="U149" s="24" t="str">
        <f>IF(P149="","",NETWORKDAYS(HISTORICO!$C$1,T149,FERIADOS!$A$1:$A$830))</f>
        <v/>
      </c>
    </row>
    <row r="150" spans="1:21" ht="15.75" thickBot="1">
      <c r="A150" s="10" t="str">
        <f>dadosexternosBMF!A150</f>
        <v>GBP - Libra Esterlina</v>
      </c>
      <c r="B150" s="7" t="str">
        <f>dadosexternosBMF!B150</f>
        <v>G17</v>
      </c>
      <c r="C150" s="8">
        <f>dadosexternosBMF!C150</f>
        <v>4066.2750000000001</v>
      </c>
      <c r="D150" s="8">
        <f>dadosexternosBMF!D150</f>
        <v>4023.41</v>
      </c>
      <c r="E150" s="9">
        <f>dadosexternosBMF!E150</f>
        <v>-42.865000000000002</v>
      </c>
      <c r="F150" s="8">
        <f>dadosexternosBMF!F150</f>
        <v>1500.27</v>
      </c>
      <c r="G150" s="4"/>
      <c r="H150"/>
      <c r="I150"/>
      <c r="J150"/>
      <c r="K150"/>
      <c r="L150" t="str">
        <f t="shared" si="22"/>
        <v>GBP</v>
      </c>
      <c r="M150" t="str">
        <f t="shared" si="21"/>
        <v/>
      </c>
      <c r="N150"/>
      <c r="O150" s="4" t="str">
        <f t="shared" ref="O150:O176" si="24">IF(L150="DOL","",IF(OR(M149="DI1",M150="DI1"),"DI1",O149))</f>
        <v/>
      </c>
      <c r="P150" s="4" t="str">
        <f t="shared" ref="P150:P176" si="25">IF(O150="DI1",CONCATENATE("OD",B150," ","Comdty"),"")</f>
        <v/>
      </c>
      <c r="Q150" t="str">
        <f>IF(P150="","",VLOOKUP(LEFT(B150,1),DIs!$R$2:$S$13,2,FALSE))</f>
        <v/>
      </c>
      <c r="R150" t="str">
        <f t="shared" ref="R150:R176" si="26">IF(P150="","",1+CONCATENATE(20,RIGHT(B150,2))-1)</f>
        <v/>
      </c>
      <c r="S150" s="2" t="str">
        <f t="shared" si="23"/>
        <v/>
      </c>
      <c r="T150" s="2" t="str">
        <f>IF(P150="","",WORKDAY(S150-1,1,FERIADOS!$A$2:$A$831))</f>
        <v/>
      </c>
      <c r="U150" s="24" t="str">
        <f>IF(P150="","",NETWORKDAYS(HISTORICO!$C$1,T150,FERIADOS!$A$1:$A$830))</f>
        <v/>
      </c>
    </row>
    <row r="151" spans="1:21" ht="15.75" thickBot="1">
      <c r="A151" s="10">
        <f>dadosexternosBMF!A151</f>
        <v>0</v>
      </c>
      <c r="B151" s="7" t="str">
        <f>dadosexternosBMF!B151</f>
        <v>H17</v>
      </c>
      <c r="C151" s="8">
        <f>dadosexternosBMF!C151</f>
        <v>4097.4750000000004</v>
      </c>
      <c r="D151" s="8">
        <f>dadosexternosBMF!D151</f>
        <v>4054.616</v>
      </c>
      <c r="E151" s="9">
        <f>dadosexternosBMF!E151</f>
        <v>-42.859000000000002</v>
      </c>
      <c r="F151" s="8">
        <f>dadosexternosBMF!F151</f>
        <v>1500.06</v>
      </c>
      <c r="G151" s="4"/>
      <c r="H151"/>
      <c r="I151"/>
      <c r="J151"/>
      <c r="K151"/>
      <c r="L151" t="str">
        <f t="shared" si="22"/>
        <v>0</v>
      </c>
      <c r="M151" t="str">
        <f t="shared" si="21"/>
        <v/>
      </c>
      <c r="N151"/>
      <c r="O151" s="4" t="str">
        <f t="shared" si="24"/>
        <v/>
      </c>
      <c r="P151" s="4" t="str">
        <f t="shared" si="25"/>
        <v/>
      </c>
      <c r="Q151" t="str">
        <f>IF(P151="","",VLOOKUP(LEFT(B151,1),DIs!$R$2:$S$13,2,FALSE))</f>
        <v/>
      </c>
      <c r="R151" t="str">
        <f t="shared" si="26"/>
        <v/>
      </c>
      <c r="S151" s="2" t="str">
        <f t="shared" si="23"/>
        <v/>
      </c>
      <c r="T151" s="2" t="str">
        <f>IF(P151="","",WORKDAY(S151-1,1,FERIADOS!$A$2:$A$831))</f>
        <v/>
      </c>
      <c r="U151" s="24" t="str">
        <f>IF(P151="","",NETWORKDAYS(HISTORICO!$C$1,T151,FERIADOS!$A$1:$A$830))</f>
        <v/>
      </c>
    </row>
    <row r="152" spans="1:21" ht="15.75" thickBot="1">
      <c r="A152" s="10" t="str">
        <f>dadosexternosBMF!A152</f>
        <v>IAP - IPCA</v>
      </c>
      <c r="B152" s="7" t="str">
        <f>dadosexternosBMF!B152</f>
        <v>F17</v>
      </c>
      <c r="C152" s="8">
        <f>dadosexternosBMF!C152</f>
        <v>4775.66</v>
      </c>
      <c r="D152" s="8">
        <f>dadosexternosBMF!D152</f>
        <v>4775.68</v>
      </c>
      <c r="E152" s="9">
        <f>dadosexternosBMF!E152</f>
        <v>0.02</v>
      </c>
      <c r="F152" s="8">
        <f>dadosexternosBMF!F152</f>
        <v>0.5</v>
      </c>
      <c r="G152" s="4"/>
      <c r="H152"/>
      <c r="I152"/>
      <c r="J152"/>
      <c r="K152"/>
      <c r="L152" t="str">
        <f t="shared" si="22"/>
        <v>IAP</v>
      </c>
      <c r="M152" t="str">
        <f t="shared" si="21"/>
        <v/>
      </c>
      <c r="N152"/>
      <c r="O152" s="4" t="str">
        <f t="shared" si="24"/>
        <v/>
      </c>
      <c r="P152" s="4" t="str">
        <f t="shared" si="25"/>
        <v/>
      </c>
      <c r="Q152" t="str">
        <f>IF(P152="","",VLOOKUP(LEFT(B152,1),DIs!$R$2:$S$13,2,FALSE))</f>
        <v/>
      </c>
      <c r="R152" t="str">
        <f t="shared" si="26"/>
        <v/>
      </c>
      <c r="S152" s="2" t="str">
        <f t="shared" si="23"/>
        <v/>
      </c>
      <c r="T152" s="2" t="str">
        <f>IF(P152="","",WORKDAY(S152-1,1,FERIADOS!$A$2:$A$831))</f>
        <v/>
      </c>
      <c r="U152" s="24" t="str">
        <f>IF(P152="","",NETWORKDAYS(HISTORICO!$C$1,T152,FERIADOS!$A$1:$A$830))</f>
        <v/>
      </c>
    </row>
    <row r="153" spans="1:21" ht="15.75" thickBot="1">
      <c r="A153" s="10" t="str">
        <f>dadosexternosBMF!A153</f>
        <v>ICF - Café Arábica 4/5</v>
      </c>
      <c r="B153" s="7" t="str">
        <f>dadosexternosBMF!B153</f>
        <v>H17</v>
      </c>
      <c r="C153" s="8">
        <f>dadosexternosBMF!C153</f>
        <v>159.85</v>
      </c>
      <c r="D153" s="8">
        <f>dadosexternosBMF!D153</f>
        <v>163.30000000000001</v>
      </c>
      <c r="E153" s="9">
        <f>dadosexternosBMF!E153</f>
        <v>3.45</v>
      </c>
      <c r="F153" s="8">
        <f>dadosexternosBMF!F153</f>
        <v>1120.8</v>
      </c>
      <c r="G153" s="4"/>
      <c r="H153"/>
      <c r="I153"/>
      <c r="J153"/>
      <c r="K153"/>
      <c r="L153" t="str">
        <f t="shared" si="22"/>
        <v>ICF</v>
      </c>
      <c r="M153" t="str">
        <f t="shared" si="21"/>
        <v/>
      </c>
      <c r="N153"/>
      <c r="O153" s="4" t="str">
        <f t="shared" si="24"/>
        <v/>
      </c>
      <c r="P153" s="4" t="str">
        <f t="shared" si="25"/>
        <v/>
      </c>
      <c r="Q153" t="str">
        <f>IF(P153="","",VLOOKUP(LEFT(B153,1),DIs!$R$2:$S$13,2,FALSE))</f>
        <v/>
      </c>
      <c r="R153" t="str">
        <f t="shared" si="26"/>
        <v/>
      </c>
      <c r="S153" s="2" t="str">
        <f t="shared" si="23"/>
        <v/>
      </c>
      <c r="T153" s="2" t="str">
        <f>IF(P153="","",WORKDAY(S153-1,1,FERIADOS!$A$2:$A$831))</f>
        <v/>
      </c>
      <c r="U153" s="24" t="str">
        <f>IF(P153="","",NETWORKDAYS(HISTORICO!$C$1,T153,FERIADOS!$A$1:$A$830))</f>
        <v/>
      </c>
    </row>
    <row r="154" spans="1:21" ht="15.75" thickBot="1">
      <c r="A154" s="10">
        <f>dadosexternosBMF!A154</f>
        <v>0</v>
      </c>
      <c r="B154" s="7" t="str">
        <f>dadosexternosBMF!B154</f>
        <v>U17</v>
      </c>
      <c r="C154" s="8">
        <f>dadosexternosBMF!C154</f>
        <v>169.25</v>
      </c>
      <c r="D154" s="8">
        <f>dadosexternosBMF!D154</f>
        <v>171.7</v>
      </c>
      <c r="E154" s="9">
        <f>dadosexternosBMF!E154</f>
        <v>2.4500000000000002</v>
      </c>
      <c r="F154" s="8">
        <f>dadosexternosBMF!F154</f>
        <v>795.93</v>
      </c>
      <c r="G154" s="4"/>
      <c r="H154"/>
      <c r="I154"/>
      <c r="J154"/>
      <c r="K154"/>
      <c r="L154" t="str">
        <f t="shared" si="22"/>
        <v>0</v>
      </c>
      <c r="M154" t="str">
        <f t="shared" si="21"/>
        <v/>
      </c>
      <c r="N154"/>
      <c r="O154" s="4" t="str">
        <f t="shared" si="24"/>
        <v/>
      </c>
      <c r="P154" s="4" t="str">
        <f t="shared" si="25"/>
        <v/>
      </c>
      <c r="Q154" t="str">
        <f>IF(P154="","",VLOOKUP(LEFT(B154,1),DIs!$R$2:$S$13,2,FALSE))</f>
        <v/>
      </c>
      <c r="R154" t="str">
        <f t="shared" si="26"/>
        <v/>
      </c>
      <c r="S154" s="2" t="str">
        <f t="shared" si="23"/>
        <v/>
      </c>
      <c r="T154" s="2" t="str">
        <f>IF(P154="","",WORKDAY(S154-1,1,FERIADOS!$A$2:$A$831))</f>
        <v/>
      </c>
      <c r="U154" s="24" t="str">
        <f>IF(P154="","",NETWORKDAYS(HISTORICO!$C$1,T154,FERIADOS!$A$1:$A$830))</f>
        <v/>
      </c>
    </row>
    <row r="155" spans="1:21" ht="15.75" thickBot="1">
      <c r="A155" s="10">
        <f>dadosexternosBMF!A155</f>
        <v>0</v>
      </c>
      <c r="B155" s="7" t="str">
        <f>dadosexternosBMF!B155</f>
        <v>Z17</v>
      </c>
      <c r="C155" s="8">
        <f>dadosexternosBMF!C155</f>
        <v>174.05</v>
      </c>
      <c r="D155" s="8">
        <f>dadosexternosBMF!D155</f>
        <v>176.35</v>
      </c>
      <c r="E155" s="9">
        <f>dadosexternosBMF!E155</f>
        <v>2.2999999999999998</v>
      </c>
      <c r="F155" s="8">
        <f>dadosexternosBMF!F155</f>
        <v>747.2</v>
      </c>
      <c r="G155" s="4"/>
      <c r="H155"/>
      <c r="I155"/>
      <c r="J155"/>
      <c r="K155"/>
      <c r="L155" t="str">
        <f t="shared" si="22"/>
        <v>0</v>
      </c>
      <c r="M155" t="str">
        <f t="shared" si="21"/>
        <v/>
      </c>
      <c r="N155"/>
      <c r="O155" s="4" t="str">
        <f t="shared" si="24"/>
        <v/>
      </c>
      <c r="P155" s="4" t="str">
        <f t="shared" si="25"/>
        <v/>
      </c>
      <c r="Q155" t="str">
        <f>IF(P155="","",VLOOKUP(LEFT(B155,1),DIs!$R$2:$S$13,2,FALSE))</f>
        <v/>
      </c>
      <c r="R155" t="str">
        <f t="shared" si="26"/>
        <v/>
      </c>
      <c r="S155" s="2" t="str">
        <f t="shared" si="23"/>
        <v/>
      </c>
      <c r="T155" s="2" t="str">
        <f>IF(P155="","",WORKDAY(S155-1,1,FERIADOS!$A$2:$A$831))</f>
        <v/>
      </c>
      <c r="U155" s="24" t="str">
        <f>IF(P155="","",NETWORKDAYS(HISTORICO!$C$1,T155,FERIADOS!$A$1:$A$830))</f>
        <v/>
      </c>
    </row>
    <row r="156" spans="1:21" ht="15.75" thickBot="1">
      <c r="A156" s="10">
        <f>dadosexternosBMF!A156</f>
        <v>0</v>
      </c>
      <c r="B156" s="7" t="str">
        <f>dadosexternosBMF!B156</f>
        <v>U18</v>
      </c>
      <c r="C156" s="8">
        <f>dadosexternosBMF!C156</f>
        <v>174.25</v>
      </c>
      <c r="D156" s="8">
        <f>dadosexternosBMF!D156</f>
        <v>176.6</v>
      </c>
      <c r="E156" s="9">
        <f>dadosexternosBMF!E156</f>
        <v>2.35</v>
      </c>
      <c r="F156" s="8">
        <f>dadosexternosBMF!F156</f>
        <v>763.44</v>
      </c>
      <c r="G156" s="4"/>
      <c r="H156"/>
      <c r="I156"/>
      <c r="J156"/>
      <c r="K156"/>
      <c r="L156" t="str">
        <f t="shared" si="22"/>
        <v>0</v>
      </c>
      <c r="M156" t="str">
        <f t="shared" si="21"/>
        <v/>
      </c>
      <c r="N156"/>
      <c r="O156" s="4" t="str">
        <f t="shared" si="24"/>
        <v/>
      </c>
      <c r="P156" s="4" t="str">
        <f t="shared" si="25"/>
        <v/>
      </c>
      <c r="Q156" t="str">
        <f>IF(P156="","",VLOOKUP(LEFT(B156,1),DIs!$R$2:$S$13,2,FALSE))</f>
        <v/>
      </c>
      <c r="R156" t="str">
        <f t="shared" si="26"/>
        <v/>
      </c>
      <c r="S156" s="2" t="str">
        <f t="shared" si="23"/>
        <v/>
      </c>
      <c r="T156" s="2" t="str">
        <f>IF(P156="","",WORKDAY(S156-1,1,FERIADOS!$A$2:$A$831))</f>
        <v/>
      </c>
      <c r="U156" s="24" t="str">
        <f>IF(P156="","",NETWORKDAYS(HISTORICO!$C$1,T156,FERIADOS!$A$1:$A$830))</f>
        <v/>
      </c>
    </row>
    <row r="157" spans="1:21" ht="15.75" thickBot="1">
      <c r="A157" s="10">
        <f>dadosexternosBMF!A157</f>
        <v>0</v>
      </c>
      <c r="B157" s="7" t="str">
        <f>dadosexternosBMF!B157</f>
        <v>Z18</v>
      </c>
      <c r="C157" s="8">
        <f>dadosexternosBMF!C157</f>
        <v>177.6</v>
      </c>
      <c r="D157" s="8">
        <f>dadosexternosBMF!D157</f>
        <v>179.85</v>
      </c>
      <c r="E157" s="9">
        <f>dadosexternosBMF!E157</f>
        <v>2.25</v>
      </c>
      <c r="F157" s="8">
        <f>dadosexternosBMF!F157</f>
        <v>730.95</v>
      </c>
      <c r="G157" s="4"/>
      <c r="H157"/>
      <c r="I157"/>
      <c r="J157"/>
      <c r="K157"/>
      <c r="L157" t="str">
        <f t="shared" si="22"/>
        <v>0</v>
      </c>
      <c r="M157" t="str">
        <f t="shared" si="21"/>
        <v/>
      </c>
      <c r="N157"/>
      <c r="O157" s="4" t="str">
        <f t="shared" si="24"/>
        <v/>
      </c>
      <c r="P157" s="4" t="str">
        <f t="shared" si="25"/>
        <v/>
      </c>
      <c r="Q157" t="str">
        <f>IF(P157="","",VLOOKUP(LEFT(B157,1),DIs!$R$2:$S$13,2,FALSE))</f>
        <v/>
      </c>
      <c r="R157" t="str">
        <f t="shared" si="26"/>
        <v/>
      </c>
      <c r="S157" s="2" t="str">
        <f t="shared" si="23"/>
        <v/>
      </c>
      <c r="T157" s="2" t="str">
        <f>IF(P157="","",WORKDAY(S157-1,1,FERIADOS!$A$2:$A$831))</f>
        <v/>
      </c>
      <c r="U157" s="24" t="str">
        <f>IF(P157="","",NETWORKDAYS(HISTORICO!$C$1,T157,FERIADOS!$A$1:$A$830))</f>
        <v/>
      </c>
    </row>
    <row r="158" spans="1:21" ht="15.75" thickBot="1">
      <c r="A158" s="10" t="str">
        <f>dadosexternosBMF!A158</f>
        <v>IGM - IGP-M</v>
      </c>
      <c r="B158" s="7" t="str">
        <f>dadosexternosBMF!B158</f>
        <v>K17</v>
      </c>
      <c r="C158" s="8">
        <f>dadosexternosBMF!C158</f>
        <v>674.27200000000005</v>
      </c>
      <c r="D158" s="8">
        <f>dadosexternosBMF!D158</f>
        <v>674.10799999999995</v>
      </c>
      <c r="E158" s="9">
        <f>dadosexternosBMF!E158</f>
        <v>-0.16400000000000001</v>
      </c>
      <c r="F158" s="8">
        <f>dadosexternosBMF!F158</f>
        <v>32.799999999999997</v>
      </c>
      <c r="G158" s="4"/>
      <c r="H158"/>
      <c r="I158"/>
      <c r="J158"/>
      <c r="K158"/>
      <c r="L158" t="str">
        <f t="shared" si="22"/>
        <v>IGM</v>
      </c>
      <c r="M158" t="str">
        <f t="shared" si="21"/>
        <v/>
      </c>
      <c r="N158"/>
      <c r="O158" s="4" t="str">
        <f t="shared" si="24"/>
        <v/>
      </c>
      <c r="P158" s="4" t="str">
        <f t="shared" si="25"/>
        <v/>
      </c>
      <c r="Q158" t="str">
        <f>IF(P158="","",VLOOKUP(LEFT(B158,1),DIs!$R$2:$S$13,2,FALSE))</f>
        <v/>
      </c>
      <c r="R158" t="str">
        <f t="shared" si="26"/>
        <v/>
      </c>
      <c r="S158" s="2" t="str">
        <f t="shared" si="23"/>
        <v/>
      </c>
      <c r="T158" s="2" t="str">
        <f>IF(P158="","",WORKDAY(S158-1,1,FERIADOS!$A$2:$A$831))</f>
        <v/>
      </c>
      <c r="U158" s="24" t="str">
        <f>IF(P158="","",NETWORKDAYS(HISTORICO!$C$1,T158,FERIADOS!$A$1:$A$830))</f>
        <v/>
      </c>
    </row>
    <row r="159" spans="1:21" ht="15.75" thickBot="1">
      <c r="A159" s="10" t="str">
        <f>dadosexternosBMF!A159</f>
        <v>IND - Ibovespa</v>
      </c>
      <c r="B159" s="7" t="str">
        <f>dadosexternosBMF!B159</f>
        <v>G17</v>
      </c>
      <c r="C159" s="8">
        <f>dadosexternosBMF!C159</f>
        <v>60366</v>
      </c>
      <c r="D159" s="8">
        <f>dadosexternosBMF!D159</f>
        <v>62731</v>
      </c>
      <c r="E159" s="9">
        <f>dadosexternosBMF!E159</f>
        <v>2365</v>
      </c>
      <c r="F159" s="8">
        <f>dadosexternosBMF!F159</f>
        <v>2365</v>
      </c>
      <c r="G159" s="4"/>
      <c r="H159"/>
      <c r="I159"/>
      <c r="J159"/>
      <c r="K159"/>
      <c r="L159" t="str">
        <f t="shared" si="22"/>
        <v>IND</v>
      </c>
      <c r="M159" t="str">
        <f t="shared" si="21"/>
        <v/>
      </c>
      <c r="N159"/>
      <c r="O159" s="4" t="str">
        <f t="shared" si="24"/>
        <v/>
      </c>
      <c r="P159" s="4" t="str">
        <f t="shared" si="25"/>
        <v/>
      </c>
      <c r="Q159" t="str">
        <f>IF(P159="","",VLOOKUP(LEFT(B159,1),DIs!$R$2:$S$13,2,FALSE))</f>
        <v/>
      </c>
      <c r="R159" t="str">
        <f t="shared" si="26"/>
        <v/>
      </c>
      <c r="S159" s="2" t="str">
        <f t="shared" si="23"/>
        <v/>
      </c>
      <c r="T159" s="2" t="str">
        <f>IF(P159="","",WORKDAY(S159-1,1,FERIADOS!$A$2:$A$831))</f>
        <v/>
      </c>
      <c r="U159" s="24" t="str">
        <f>IF(P159="","",NETWORKDAYS(HISTORICO!$C$1,T159,FERIADOS!$A$1:$A$830))</f>
        <v/>
      </c>
    </row>
    <row r="160" spans="1:21" ht="15.75" thickBot="1">
      <c r="A160" s="10">
        <f>dadosexternosBMF!A160</f>
        <v>0</v>
      </c>
      <c r="B160" s="7" t="str">
        <f>dadosexternosBMF!B160</f>
        <v>J17</v>
      </c>
      <c r="C160" s="8">
        <f>dadosexternosBMF!C160</f>
        <v>61351</v>
      </c>
      <c r="D160" s="8">
        <f>dadosexternosBMF!D160</f>
        <v>63755</v>
      </c>
      <c r="E160" s="9">
        <f>dadosexternosBMF!E160</f>
        <v>2404</v>
      </c>
      <c r="F160" s="8">
        <f>dadosexternosBMF!F160</f>
        <v>2404</v>
      </c>
      <c r="G160" s="4"/>
      <c r="H160"/>
      <c r="I160"/>
      <c r="J160"/>
      <c r="K160"/>
      <c r="L160" t="str">
        <f t="shared" si="22"/>
        <v>0</v>
      </c>
      <c r="M160" t="str">
        <f t="shared" si="21"/>
        <v/>
      </c>
      <c r="N160"/>
      <c r="O160" s="4" t="str">
        <f t="shared" si="24"/>
        <v/>
      </c>
      <c r="P160" s="4" t="str">
        <f t="shared" si="25"/>
        <v/>
      </c>
      <c r="Q160" t="str">
        <f>IF(P160="","",VLOOKUP(LEFT(B160,1),DIs!$R$2:$S$13,2,FALSE))</f>
        <v/>
      </c>
      <c r="R160" t="str">
        <f t="shared" si="26"/>
        <v/>
      </c>
      <c r="S160" s="2" t="str">
        <f t="shared" si="23"/>
        <v/>
      </c>
      <c r="T160" s="2" t="str">
        <f>IF(P160="","",WORKDAY(S160-1,1,FERIADOS!$A$2:$A$831))</f>
        <v/>
      </c>
      <c r="U160" s="24" t="str">
        <f>IF(P160="","",NETWORKDAYS(HISTORICO!$C$1,T160,FERIADOS!$A$1:$A$830))</f>
        <v/>
      </c>
    </row>
    <row r="161" spans="1:21" ht="15.75" thickBot="1">
      <c r="A161" s="10">
        <f>dadosexternosBMF!A161</f>
        <v>0</v>
      </c>
      <c r="B161" s="7" t="str">
        <f>dadosexternosBMF!B161</f>
        <v>M17</v>
      </c>
      <c r="C161" s="8">
        <f>dadosexternosBMF!C161</f>
        <v>62396</v>
      </c>
      <c r="D161" s="8">
        <f>dadosexternosBMF!D161</f>
        <v>64840</v>
      </c>
      <c r="E161" s="9">
        <f>dadosexternosBMF!E161</f>
        <v>2444</v>
      </c>
      <c r="F161" s="8">
        <f>dadosexternosBMF!F161</f>
        <v>2444</v>
      </c>
      <c r="G161" s="4"/>
      <c r="H161"/>
      <c r="I161"/>
      <c r="J161"/>
      <c r="K161"/>
      <c r="L161" t="str">
        <f t="shared" si="22"/>
        <v>0</v>
      </c>
      <c r="M161" t="str">
        <f t="shared" si="21"/>
        <v/>
      </c>
      <c r="N161"/>
      <c r="O161" s="4" t="str">
        <f t="shared" si="24"/>
        <v/>
      </c>
      <c r="P161" s="4" t="str">
        <f t="shared" si="25"/>
        <v/>
      </c>
      <c r="Q161" t="str">
        <f>IF(P161="","",VLOOKUP(LEFT(B161,1),DIs!$R$2:$S$13,2,FALSE))</f>
        <v/>
      </c>
      <c r="R161" t="str">
        <f t="shared" si="26"/>
        <v/>
      </c>
      <c r="S161" s="2" t="str">
        <f t="shared" si="23"/>
        <v/>
      </c>
      <c r="T161" s="2" t="str">
        <f>IF(P161="","",WORKDAY(S161-1,1,FERIADOS!$A$2:$A$831))</f>
        <v/>
      </c>
      <c r="U161" s="24" t="str">
        <f>IF(P161="","",NETWORKDAYS(HISTORICO!$C$1,T161,FERIADOS!$A$1:$A$830))</f>
        <v/>
      </c>
    </row>
    <row r="162" spans="1:21" ht="15.75" thickBot="1">
      <c r="A162" s="10">
        <f>dadosexternosBMF!A162</f>
        <v>0</v>
      </c>
      <c r="B162" s="7" t="str">
        <f>dadosexternosBMF!B162</f>
        <v>Q17</v>
      </c>
      <c r="C162" s="8">
        <f>dadosexternosBMF!C162</f>
        <v>63418</v>
      </c>
      <c r="D162" s="8">
        <f>dadosexternosBMF!D162</f>
        <v>65920</v>
      </c>
      <c r="E162" s="9">
        <f>dadosexternosBMF!E162</f>
        <v>2502</v>
      </c>
      <c r="F162" s="8">
        <f>dadosexternosBMF!F162</f>
        <v>2502</v>
      </c>
      <c r="G162" s="4"/>
      <c r="H162"/>
      <c r="I162"/>
      <c r="J162"/>
      <c r="K162"/>
      <c r="L162" t="str">
        <f t="shared" si="22"/>
        <v>0</v>
      </c>
      <c r="M162" t="str">
        <f t="shared" si="21"/>
        <v/>
      </c>
      <c r="N162"/>
      <c r="O162" s="4" t="str">
        <f t="shared" si="24"/>
        <v/>
      </c>
      <c r="P162" s="4" t="str">
        <f t="shared" si="25"/>
        <v/>
      </c>
      <c r="Q162" t="str">
        <f>IF(P162="","",VLOOKUP(LEFT(B162,1),DIs!$R$2:$S$13,2,FALSE))</f>
        <v/>
      </c>
      <c r="R162" t="str">
        <f t="shared" si="26"/>
        <v/>
      </c>
      <c r="S162" s="2" t="str">
        <f t="shared" si="23"/>
        <v/>
      </c>
      <c r="T162" s="2" t="str">
        <f>IF(P162="","",WORKDAY(S162-1,1,FERIADOS!$A$2:$A$831))</f>
        <v/>
      </c>
      <c r="U162" s="24" t="str">
        <f>IF(P162="","",NETWORKDAYS(HISTORICO!$C$1,T162,FERIADOS!$A$1:$A$830))</f>
        <v/>
      </c>
    </row>
    <row r="163" spans="1:21" ht="15.75" thickBot="1">
      <c r="A163" s="10">
        <f>dadosexternosBMF!A163</f>
        <v>0</v>
      </c>
      <c r="B163" s="7" t="str">
        <f>dadosexternosBMF!B163</f>
        <v>Z17</v>
      </c>
      <c r="C163" s="8">
        <f>dadosexternosBMF!C163</f>
        <v>65320</v>
      </c>
      <c r="D163" s="8">
        <f>dadosexternosBMF!D163</f>
        <v>67886</v>
      </c>
      <c r="E163" s="9">
        <f>dadosexternosBMF!E163</f>
        <v>2566</v>
      </c>
      <c r="F163" s="8">
        <f>dadosexternosBMF!F163</f>
        <v>2566</v>
      </c>
      <c r="G163" s="4"/>
      <c r="H163"/>
      <c r="I163"/>
      <c r="J163"/>
      <c r="K163"/>
      <c r="L163" t="str">
        <f t="shared" si="22"/>
        <v>0</v>
      </c>
      <c r="M163" t="str">
        <f t="shared" si="21"/>
        <v/>
      </c>
      <c r="N163"/>
      <c r="O163" s="4" t="str">
        <f t="shared" si="24"/>
        <v/>
      </c>
      <c r="P163" s="4" t="str">
        <f t="shared" si="25"/>
        <v/>
      </c>
      <c r="Q163" t="str">
        <f>IF(P163="","",VLOOKUP(LEFT(B163,1),DIs!$R$2:$S$13,2,FALSE))</f>
        <v/>
      </c>
      <c r="R163" t="str">
        <f t="shared" si="26"/>
        <v/>
      </c>
      <c r="S163" s="2" t="str">
        <f t="shared" si="23"/>
        <v/>
      </c>
      <c r="T163" s="2" t="str">
        <f>IF(P163="","",WORKDAY(S163-1,1,FERIADOS!$A$2:$A$831))</f>
        <v/>
      </c>
      <c r="U163" s="24" t="str">
        <f>IF(P163="","",NETWORKDAYS(HISTORICO!$C$1,T163,FERIADOS!$A$1:$A$830))</f>
        <v/>
      </c>
    </row>
    <row r="164" spans="1:21" ht="15.75" thickBot="1">
      <c r="A164" s="11">
        <f>dadosexternosBMF!A164</f>
        <v>0</v>
      </c>
      <c r="B164" s="7" t="str">
        <f>dadosexternosBMF!B164</f>
        <v>M18</v>
      </c>
      <c r="C164" s="8">
        <f>dadosexternosBMF!C164</f>
        <v>68200</v>
      </c>
      <c r="D164" s="8">
        <f>dadosexternosBMF!D164</f>
        <v>70878</v>
      </c>
      <c r="E164" s="9">
        <f>dadosexternosBMF!E164</f>
        <v>2678</v>
      </c>
      <c r="F164" s="8">
        <f>dadosexternosBMF!F164</f>
        <v>2678</v>
      </c>
      <c r="G164" s="4"/>
      <c r="H164"/>
      <c r="I164"/>
      <c r="J164"/>
      <c r="K164"/>
      <c r="L164" t="str">
        <f t="shared" si="22"/>
        <v>0</v>
      </c>
      <c r="M164" t="str">
        <f t="shared" si="21"/>
        <v/>
      </c>
      <c r="N164"/>
      <c r="O164" s="4" t="str">
        <f t="shared" si="24"/>
        <v/>
      </c>
      <c r="P164" s="4" t="str">
        <f t="shared" si="25"/>
        <v/>
      </c>
      <c r="Q164" t="str">
        <f>IF(P164="","",VLOOKUP(LEFT(B164,1),DIs!$R$2:$S$13,2,FALSE))</f>
        <v/>
      </c>
      <c r="R164" t="str">
        <f t="shared" si="26"/>
        <v/>
      </c>
      <c r="S164" s="2" t="str">
        <f t="shared" si="23"/>
        <v/>
      </c>
      <c r="T164" s="2" t="str">
        <f>IF(P164="","",WORKDAY(S164-1,1,FERIADOS!$A$2:$A$831))</f>
        <v/>
      </c>
      <c r="U164" s="24" t="str">
        <f>IF(P164="","",NETWORKDAYS(HISTORICO!$C$1,T164,FERIADOS!$A$1:$A$830))</f>
        <v/>
      </c>
    </row>
    <row r="165" spans="1:21" ht="15.75" thickBot="1">
      <c r="A165" s="6" t="str">
        <f>dadosexternosBMF!A165</f>
        <v>ISP - S&amp;P 500</v>
      </c>
      <c r="B165" s="7" t="str">
        <f>dadosexternosBMF!B165</f>
        <v>H17</v>
      </c>
      <c r="C165" s="8">
        <f>dadosexternosBMF!C165</f>
        <v>2236.25</v>
      </c>
      <c r="D165" s="8">
        <f>dadosexternosBMF!D165</f>
        <v>2243.25</v>
      </c>
      <c r="E165" s="9">
        <f>dadosexternosBMF!E165</f>
        <v>7</v>
      </c>
      <c r="F165" s="8">
        <f>dadosexternosBMF!F165</f>
        <v>1137.04</v>
      </c>
      <c r="G165" s="4"/>
      <c r="H165"/>
      <c r="I165"/>
      <c r="J165"/>
      <c r="K165"/>
      <c r="L165" t="str">
        <f t="shared" si="22"/>
        <v>ISP</v>
      </c>
      <c r="M165" t="str">
        <f t="shared" si="21"/>
        <v/>
      </c>
      <c r="N165"/>
      <c r="O165" s="4" t="str">
        <f t="shared" si="24"/>
        <v/>
      </c>
      <c r="P165" s="4" t="str">
        <f t="shared" si="25"/>
        <v/>
      </c>
      <c r="Q165" t="str">
        <f>IF(P165="","",VLOOKUP(LEFT(B165,1),DIs!$R$2:$S$13,2,FALSE))</f>
        <v/>
      </c>
      <c r="R165" t="str">
        <f t="shared" si="26"/>
        <v/>
      </c>
      <c r="S165" s="2" t="str">
        <f t="shared" si="23"/>
        <v/>
      </c>
      <c r="T165" s="2" t="str">
        <f>IF(P165="","",WORKDAY(S165-1,1,FERIADOS!$A$2:$A$831))</f>
        <v/>
      </c>
      <c r="U165" s="24" t="str">
        <f>IF(P165="","",NETWORKDAYS(HISTORICO!$C$1,T165,FERIADOS!$A$1:$A$830))</f>
        <v/>
      </c>
    </row>
    <row r="166" spans="1:21" ht="15.75" thickBot="1">
      <c r="A166" s="11">
        <f>dadosexternosBMF!A166</f>
        <v>0</v>
      </c>
      <c r="B166" s="7" t="str">
        <f>dadosexternosBMF!B166</f>
        <v>M17</v>
      </c>
      <c r="C166" s="8">
        <f>dadosexternosBMF!C166</f>
        <v>2230.5</v>
      </c>
      <c r="D166" s="8">
        <f>dadosexternosBMF!D166</f>
        <v>2238</v>
      </c>
      <c r="E166" s="9">
        <f>dadosexternosBMF!E166</f>
        <v>7.5</v>
      </c>
      <c r="F166" s="8">
        <f>dadosexternosBMF!F166</f>
        <v>1218.26</v>
      </c>
      <c r="G166" s="4"/>
      <c r="H166"/>
      <c r="I166"/>
      <c r="J166"/>
      <c r="K166"/>
      <c r="L166" t="str">
        <f t="shared" si="22"/>
        <v>0</v>
      </c>
      <c r="M166" t="str">
        <f t="shared" si="21"/>
        <v/>
      </c>
      <c r="N166"/>
      <c r="O166" s="4" t="str">
        <f t="shared" si="24"/>
        <v/>
      </c>
      <c r="P166" s="4" t="str">
        <f t="shared" si="25"/>
        <v/>
      </c>
      <c r="Q166" t="str">
        <f>IF(P166="","",VLOOKUP(LEFT(B166,1),DIs!$R$2:$S$13,2,FALSE))</f>
        <v/>
      </c>
      <c r="R166" t="str">
        <f t="shared" si="26"/>
        <v/>
      </c>
      <c r="S166" s="2" t="str">
        <f t="shared" si="23"/>
        <v/>
      </c>
      <c r="T166" s="2" t="str">
        <f>IF(P166="","",WORKDAY(S166-1,1,FERIADOS!$A$2:$A$831))</f>
        <v/>
      </c>
      <c r="U166" s="24" t="str">
        <f>IF(P166="","",NETWORKDAYS(HISTORICO!$C$1,T166,FERIADOS!$A$1:$A$830))</f>
        <v/>
      </c>
    </row>
    <row r="167" spans="1:21" ht="15.75" thickBot="1">
      <c r="A167" s="15" t="str">
        <f>dadosexternosBMF!A167</f>
        <v>JPY - Iene</v>
      </c>
      <c r="B167" s="7" t="str">
        <f>dadosexternosBMF!B167</f>
        <v>G17</v>
      </c>
      <c r="C167" s="8">
        <f>dadosexternosBMF!C167</f>
        <v>2820.41</v>
      </c>
      <c r="D167" s="8">
        <f>dadosexternosBMF!D167</f>
        <v>2795.14</v>
      </c>
      <c r="E167" s="14">
        <f>dadosexternosBMF!E167</f>
        <v>-25.27</v>
      </c>
      <c r="F167" s="8">
        <f>dadosexternosBMF!F167</f>
        <v>1263.5</v>
      </c>
      <c r="G167" s="4"/>
      <c r="H167"/>
      <c r="I167"/>
      <c r="J167"/>
      <c r="K167"/>
      <c r="L167" t="str">
        <f t="shared" si="22"/>
        <v>JPY</v>
      </c>
      <c r="M167" t="str">
        <f t="shared" si="21"/>
        <v/>
      </c>
      <c r="N167"/>
      <c r="O167" s="4" t="str">
        <f t="shared" si="24"/>
        <v/>
      </c>
      <c r="P167" s="4" t="str">
        <f t="shared" si="25"/>
        <v/>
      </c>
      <c r="Q167" t="str">
        <f>IF(P167="","",VLOOKUP(LEFT(B167,1),DIs!$R$2:$S$13,2,FALSE))</f>
        <v/>
      </c>
      <c r="R167" t="str">
        <f t="shared" si="26"/>
        <v/>
      </c>
      <c r="S167" s="2" t="str">
        <f t="shared" si="23"/>
        <v/>
      </c>
      <c r="T167" s="2" t="str">
        <f>IF(P167="","",WORKDAY(S167-1,1,FERIADOS!$A$2:$A$831))</f>
        <v/>
      </c>
      <c r="U167" s="24" t="str">
        <f>IF(P167="","",NETWORKDAYS(HISTORICO!$C$1,T167,FERIADOS!$A$1:$A$830))</f>
        <v/>
      </c>
    </row>
    <row r="168" spans="1:21" ht="15.75" thickBot="1">
      <c r="A168" s="6">
        <f>dadosexternosBMF!A168</f>
        <v>0</v>
      </c>
      <c r="B168" s="7" t="str">
        <f>dadosexternosBMF!B168</f>
        <v>H17</v>
      </c>
      <c r="C168" s="8">
        <f>dadosexternosBMF!C168</f>
        <v>2842.96</v>
      </c>
      <c r="D168" s="8">
        <f>dadosexternosBMF!D168</f>
        <v>2817.72</v>
      </c>
      <c r="E168" s="14">
        <f>dadosexternosBMF!E168</f>
        <v>-25.24</v>
      </c>
      <c r="F168" s="8">
        <f>dadosexternosBMF!F168</f>
        <v>1262</v>
      </c>
      <c r="G168" s="4"/>
      <c r="H168"/>
      <c r="I168"/>
      <c r="J168"/>
      <c r="K168"/>
      <c r="L168" t="str">
        <f t="shared" si="22"/>
        <v>0</v>
      </c>
      <c r="M168" t="str">
        <f t="shared" si="21"/>
        <v/>
      </c>
      <c r="N168"/>
      <c r="O168" s="4" t="str">
        <f t="shared" si="24"/>
        <v/>
      </c>
      <c r="P168" s="4" t="str">
        <f t="shared" si="25"/>
        <v/>
      </c>
      <c r="Q168" t="str">
        <f>IF(P168="","",VLOOKUP(LEFT(B168,1),DIs!$R$2:$S$13,2,FALSE))</f>
        <v/>
      </c>
      <c r="R168" t="str">
        <f t="shared" si="26"/>
        <v/>
      </c>
      <c r="S168" s="2" t="str">
        <f t="shared" si="23"/>
        <v/>
      </c>
      <c r="T168" s="2" t="str">
        <f>IF(P168="","",WORKDAY(S168-1,1,FERIADOS!$A$2:$A$831))</f>
        <v/>
      </c>
      <c r="U168" s="24" t="str">
        <f>IF(P168="","",NETWORKDAYS(HISTORICO!$C$1,T168,FERIADOS!$A$1:$A$830))</f>
        <v/>
      </c>
    </row>
    <row r="169" spans="1:21" ht="15.75" thickBot="1">
      <c r="A169" s="10">
        <f>dadosexternosBMF!A169</f>
        <v>0</v>
      </c>
      <c r="B169" s="7" t="str">
        <f>dadosexternosBMF!B169</f>
        <v>J17</v>
      </c>
      <c r="C169" s="8">
        <f>dadosexternosBMF!C169</f>
        <v>2872.02</v>
      </c>
      <c r="D169" s="8">
        <f>dadosexternosBMF!D169</f>
        <v>2846.83</v>
      </c>
      <c r="E169" s="14">
        <f>dadosexternosBMF!E169</f>
        <v>-25.19</v>
      </c>
      <c r="F169" s="8">
        <f>dadosexternosBMF!F169</f>
        <v>1259.5</v>
      </c>
      <c r="G169" s="4"/>
      <c r="H169"/>
      <c r="I169"/>
      <c r="J169"/>
      <c r="K169"/>
      <c r="L169" t="str">
        <f t="shared" si="22"/>
        <v>0</v>
      </c>
      <c r="M169" t="str">
        <f t="shared" si="21"/>
        <v/>
      </c>
      <c r="N169"/>
      <c r="O169" s="4" t="str">
        <f t="shared" si="24"/>
        <v/>
      </c>
      <c r="P169" s="4" t="str">
        <f t="shared" si="25"/>
        <v/>
      </c>
      <c r="Q169" t="str">
        <f>IF(P169="","",VLOOKUP(LEFT(B169,1),DIs!$R$2:$S$13,2,FALSE))</f>
        <v/>
      </c>
      <c r="R169" t="str">
        <f t="shared" si="26"/>
        <v/>
      </c>
      <c r="S169" s="2" t="str">
        <f t="shared" si="23"/>
        <v/>
      </c>
      <c r="T169" s="2" t="str">
        <f>IF(P169="","",WORKDAY(S169-1,1,FERIADOS!$A$2:$A$831))</f>
        <v/>
      </c>
      <c r="U169" s="24" t="str">
        <f>IF(P169="","",NETWORKDAYS(HISTORICO!$C$1,T169,FERIADOS!$A$1:$A$830))</f>
        <v/>
      </c>
    </row>
    <row r="170" spans="1:21" ht="15.75" thickBot="1">
      <c r="A170" s="10" t="str">
        <f>dadosexternosBMF!A170</f>
        <v>MXN - Peso mexicano</v>
      </c>
      <c r="B170" s="7" t="str">
        <f>dadosexternosBMF!B170</f>
        <v>G17</v>
      </c>
      <c r="C170" s="14">
        <f>dadosexternosBMF!C170</f>
        <v>1588.5440000000001</v>
      </c>
      <c r="D170" s="14">
        <f>dadosexternosBMF!D170</f>
        <v>1560.566</v>
      </c>
      <c r="E170" s="14">
        <f>dadosexternosBMF!E170</f>
        <v>-27.978000000000002</v>
      </c>
      <c r="F170" s="8">
        <f>dadosexternosBMF!F170</f>
        <v>2098.35</v>
      </c>
      <c r="G170" s="4"/>
      <c r="H170"/>
      <c r="I170"/>
      <c r="J170"/>
      <c r="K170"/>
      <c r="L170" t="str">
        <f t="shared" si="22"/>
        <v>MXN</v>
      </c>
      <c r="M170" t="str">
        <f t="shared" si="21"/>
        <v/>
      </c>
      <c r="N170"/>
      <c r="O170" s="4" t="str">
        <f t="shared" si="24"/>
        <v/>
      </c>
      <c r="P170" s="4" t="str">
        <f t="shared" si="25"/>
        <v/>
      </c>
      <c r="Q170" t="str">
        <f>IF(P170="","",VLOOKUP(LEFT(B170,1),DIs!$R$2:$S$13,2,FALSE))</f>
        <v/>
      </c>
      <c r="R170" t="str">
        <f t="shared" si="26"/>
        <v/>
      </c>
      <c r="S170" s="2" t="str">
        <f t="shared" si="23"/>
        <v/>
      </c>
      <c r="T170" s="2" t="str">
        <f>IF(P170="","",WORKDAY(S170-1,1,FERIADOS!$A$2:$A$831))</f>
        <v/>
      </c>
      <c r="U170" s="24" t="str">
        <f>IF(P170="","",NETWORKDAYS(HISTORICO!$C$1,T170,FERIADOS!$A$1:$A$830))</f>
        <v/>
      </c>
    </row>
    <row r="171" spans="1:21" ht="15.75" thickBot="1">
      <c r="A171" s="11">
        <f>dadosexternosBMF!A171</f>
        <v>0</v>
      </c>
      <c r="B171" s="7" t="str">
        <f>dadosexternosBMF!B171</f>
        <v>H17</v>
      </c>
      <c r="C171" s="14">
        <f>dadosexternosBMF!C171</f>
        <v>1593.471</v>
      </c>
      <c r="D171" s="14">
        <f>dadosexternosBMF!D171</f>
        <v>1565.5350000000001</v>
      </c>
      <c r="E171" s="14">
        <f>dadosexternosBMF!E171</f>
        <v>-27.936</v>
      </c>
      <c r="F171" s="8">
        <f>dadosexternosBMF!F171</f>
        <v>2095.1999999999998</v>
      </c>
      <c r="G171" s="4"/>
      <c r="H171"/>
      <c r="I171"/>
      <c r="J171"/>
      <c r="K171"/>
      <c r="L171" t="str">
        <f t="shared" si="22"/>
        <v>0</v>
      </c>
      <c r="M171" t="str">
        <f t="shared" si="21"/>
        <v/>
      </c>
      <c r="N171"/>
      <c r="O171" s="4" t="str">
        <f t="shared" si="24"/>
        <v/>
      </c>
      <c r="P171" s="4" t="str">
        <f t="shared" si="25"/>
        <v/>
      </c>
      <c r="Q171" t="str">
        <f>IF(P171="","",VLOOKUP(LEFT(B171,1),DIs!$R$2:$S$13,2,FALSE))</f>
        <v/>
      </c>
      <c r="R171" t="str">
        <f t="shared" si="26"/>
        <v/>
      </c>
      <c r="S171" s="2" t="str">
        <f t="shared" si="23"/>
        <v/>
      </c>
      <c r="T171" s="2" t="str">
        <f>IF(P171="","",WORKDAY(S171-1,1,FERIADOS!$A$2:$A$831))</f>
        <v/>
      </c>
      <c r="U171" s="24" t="str">
        <f>IF(P171="","",NETWORKDAYS(HISTORICO!$C$1,T171,FERIADOS!$A$1:$A$830))</f>
        <v/>
      </c>
    </row>
    <row r="172" spans="1:21" ht="15.75" thickBot="1">
      <c r="A172" s="15" t="str">
        <f>dadosexternosBMF!A172</f>
        <v>NZD - DÓLAR DA NOVA ZELÂNDIA</v>
      </c>
      <c r="B172" s="7" t="str">
        <f>dadosexternosBMF!B172</f>
        <v>G17</v>
      </c>
      <c r="C172" s="14">
        <f>dadosexternosBMF!C172</f>
        <v>2293.9389999999999</v>
      </c>
      <c r="D172" s="14">
        <f>dadosexternosBMF!D172</f>
        <v>2273.7440000000001</v>
      </c>
      <c r="E172" s="14">
        <f>dadosexternosBMF!E172</f>
        <v>-20.195</v>
      </c>
      <c r="F172" s="8">
        <f>dadosexternosBMF!F172</f>
        <v>1514.62</v>
      </c>
      <c r="G172" s="4"/>
      <c r="H172"/>
      <c r="I172"/>
      <c r="J172"/>
      <c r="K172"/>
      <c r="L172" t="str">
        <f t="shared" si="22"/>
        <v>NZD</v>
      </c>
      <c r="M172" t="str">
        <f t="shared" si="21"/>
        <v/>
      </c>
      <c r="N172"/>
      <c r="O172" s="4" t="str">
        <f t="shared" si="24"/>
        <v/>
      </c>
      <c r="P172" s="4" t="str">
        <f t="shared" si="25"/>
        <v/>
      </c>
      <c r="Q172" t="str">
        <f>IF(P172="","",VLOOKUP(LEFT(B172,1),DIs!$R$2:$S$13,2,FALSE))</f>
        <v/>
      </c>
      <c r="R172" t="str">
        <f t="shared" si="26"/>
        <v/>
      </c>
      <c r="S172" s="2" t="str">
        <f t="shared" si="23"/>
        <v/>
      </c>
      <c r="T172" s="2" t="str">
        <f>IF(P172="","",WORKDAY(S172-1,1,FERIADOS!$A$2:$A$831))</f>
        <v/>
      </c>
      <c r="U172" s="24" t="str">
        <f>IF(P172="","",NETWORKDAYS(HISTORICO!$C$1,T172,FERIADOS!$A$1:$A$830))</f>
        <v/>
      </c>
    </row>
    <row r="173" spans="1:21" ht="15.75" thickBot="1">
      <c r="A173" s="6" t="str">
        <f>dadosexternosBMF!A173</f>
        <v>OC1 - Contrato Futuro de OC1</v>
      </c>
      <c r="B173" s="7" t="str">
        <f>dadosexternosBMF!B173</f>
        <v>G17</v>
      </c>
      <c r="C173" s="14">
        <f>dadosexternosBMF!C173</f>
        <v>98966.86</v>
      </c>
      <c r="D173" s="14">
        <f>dadosexternosBMF!D173</f>
        <v>98966.35</v>
      </c>
      <c r="E173" s="14">
        <f>dadosexternosBMF!E173</f>
        <v>-0.51</v>
      </c>
      <c r="F173" s="8">
        <f>dadosexternosBMF!F173</f>
        <v>0.51</v>
      </c>
      <c r="G173" s="4"/>
      <c r="H173"/>
      <c r="I173"/>
      <c r="J173"/>
      <c r="K173"/>
      <c r="L173" t="str">
        <f t="shared" si="22"/>
        <v>OC1</v>
      </c>
      <c r="M173" t="str">
        <f t="shared" si="21"/>
        <v/>
      </c>
      <c r="N173"/>
      <c r="O173" s="4" t="str">
        <f t="shared" si="24"/>
        <v/>
      </c>
      <c r="P173" s="4" t="str">
        <f t="shared" si="25"/>
        <v/>
      </c>
      <c r="Q173" t="str">
        <f>IF(P173="","",VLOOKUP(LEFT(B173,1),DIs!$R$2:$S$13,2,FALSE))</f>
        <v/>
      </c>
      <c r="R173" t="str">
        <f t="shared" si="26"/>
        <v/>
      </c>
      <c r="S173" s="2" t="str">
        <f t="shared" si="23"/>
        <v/>
      </c>
      <c r="T173" s="2" t="str">
        <f>IF(P173="","",WORKDAY(S173-1,1,FERIADOS!$A$2:$A$831))</f>
        <v/>
      </c>
      <c r="U173" s="24" t="str">
        <f>IF(P173="","",NETWORKDAYS(HISTORICO!$C$1,T173,FERIADOS!$A$1:$A$830))</f>
        <v/>
      </c>
    </row>
    <row r="174" spans="1:21" ht="15.75" thickBot="1">
      <c r="A174" s="10">
        <f>dadosexternosBMF!A174</f>
        <v>0</v>
      </c>
      <c r="B174" s="7" t="str">
        <f>dadosexternosBMF!B174</f>
        <v>J17</v>
      </c>
      <c r="C174" s="14">
        <f>dadosexternosBMF!C174</f>
        <v>97055.27</v>
      </c>
      <c r="D174" s="14">
        <f>dadosexternosBMF!D174</f>
        <v>97054.94</v>
      </c>
      <c r="E174" s="14">
        <f>dadosexternosBMF!E174</f>
        <v>-0.33</v>
      </c>
      <c r="F174" s="8">
        <f>dadosexternosBMF!F174</f>
        <v>0.33</v>
      </c>
      <c r="G174" s="4"/>
      <c r="H174"/>
      <c r="I174"/>
      <c r="J174"/>
      <c r="K174"/>
      <c r="L174" t="str">
        <f t="shared" si="22"/>
        <v>0</v>
      </c>
      <c r="M174" t="str">
        <f t="shared" si="21"/>
        <v/>
      </c>
      <c r="N174"/>
      <c r="O174" s="4" t="str">
        <f t="shared" si="24"/>
        <v/>
      </c>
      <c r="P174" s="4" t="str">
        <f t="shared" si="25"/>
        <v/>
      </c>
      <c r="Q174" t="str">
        <f>IF(P174="","",VLOOKUP(LEFT(B174,1),DIs!$R$2:$S$13,2,FALSE))</f>
        <v/>
      </c>
      <c r="R174" t="str">
        <f t="shared" si="26"/>
        <v/>
      </c>
      <c r="S174" s="2" t="str">
        <f t="shared" si="23"/>
        <v/>
      </c>
      <c r="T174" s="2" t="str">
        <f>IF(P174="","",WORKDAY(S174-1,1,FERIADOS!$A$2:$A$831))</f>
        <v/>
      </c>
      <c r="U174" s="24" t="str">
        <f>IF(P174="","",NETWORKDAYS(HISTORICO!$C$1,T174,FERIADOS!$A$1:$A$830))</f>
        <v/>
      </c>
    </row>
    <row r="175" spans="1:21" ht="15.75" thickBot="1">
      <c r="A175" s="10" t="str">
        <f>dadosexternosBMF!A175</f>
        <v>OZ1 - Ouro 250g</v>
      </c>
      <c r="B175" s="7">
        <f>dadosexternosBMF!B175</f>
        <v>0</v>
      </c>
      <c r="C175" s="14">
        <f>dadosexternosBMF!C175</f>
        <v>121.84399999999999</v>
      </c>
      <c r="D175" s="14">
        <f>dadosexternosBMF!D175</f>
        <v>120.456</v>
      </c>
      <c r="E175" s="14">
        <f>dadosexternosBMF!E175</f>
        <v>1.1000000000000001</v>
      </c>
      <c r="F175" s="8">
        <f>dadosexternosBMF!F175</f>
        <v>0</v>
      </c>
      <c r="G175" s="4"/>
      <c r="H175"/>
      <c r="I175"/>
      <c r="J175"/>
      <c r="K175"/>
      <c r="L175" t="str">
        <f t="shared" si="22"/>
        <v>OZ1</v>
      </c>
      <c r="M175" t="str">
        <f t="shared" si="21"/>
        <v/>
      </c>
      <c r="N175"/>
      <c r="O175" s="4" t="str">
        <f t="shared" si="24"/>
        <v/>
      </c>
      <c r="P175" s="4" t="str">
        <f t="shared" si="25"/>
        <v/>
      </c>
      <c r="Q175" t="str">
        <f>IF(P175="","",VLOOKUP(LEFT(B175,1),DIs!$R$2:$S$13,2,FALSE))</f>
        <v/>
      </c>
      <c r="R175" t="str">
        <f t="shared" si="26"/>
        <v/>
      </c>
      <c r="S175" s="2" t="str">
        <f t="shared" si="23"/>
        <v/>
      </c>
      <c r="T175" s="2" t="str">
        <f>IF(P175="","",WORKDAY(S175-1,1,FERIADOS!$A$2:$A$831))</f>
        <v/>
      </c>
      <c r="U175" s="24" t="str">
        <f>IF(P175="","",NETWORKDAYS(HISTORICO!$C$1,T175,FERIADOS!$A$1:$A$830))</f>
        <v/>
      </c>
    </row>
    <row r="176" spans="1:21" ht="15.75" thickBot="1">
      <c r="A176" s="10" t="str">
        <f>dadosexternosBMF!A176</f>
        <v>SJC - Soja Financeira Cross Listing</v>
      </c>
      <c r="B176" s="7" t="str">
        <f>dadosexternosBMF!B176</f>
        <v>H17</v>
      </c>
      <c r="C176" s="14">
        <f>dadosexternosBMF!C176</f>
        <v>22.326899999999998</v>
      </c>
      <c r="D176" s="14">
        <f>dadosexternosBMF!D176</f>
        <v>21.935600000000001</v>
      </c>
      <c r="E176" s="14">
        <f>dadosexternosBMF!E176</f>
        <v>-0.39129999999999998</v>
      </c>
      <c r="F176" s="8">
        <f>dadosexternosBMF!F176</f>
        <v>572.04</v>
      </c>
      <c r="G176" s="4"/>
      <c r="H176"/>
      <c r="I176"/>
      <c r="J176"/>
      <c r="K176"/>
      <c r="L176" t="str">
        <f t="shared" si="22"/>
        <v>SJC</v>
      </c>
      <c r="M176" t="str">
        <f t="shared" si="21"/>
        <v/>
      </c>
      <c r="N176"/>
      <c r="O176" s="4" t="str">
        <f t="shared" si="24"/>
        <v/>
      </c>
      <c r="P176" s="4" t="str">
        <f t="shared" si="25"/>
        <v/>
      </c>
      <c r="Q176" t="str">
        <f>IF(P176="","",VLOOKUP(LEFT(B176,1),DIs!$R$2:$S$13,2,FALSE))</f>
        <v/>
      </c>
      <c r="R176" t="str">
        <f t="shared" si="26"/>
        <v/>
      </c>
      <c r="S176" s="2" t="str">
        <f t="shared" si="23"/>
        <v/>
      </c>
      <c r="T176" s="2" t="str">
        <f>IF(P176="","",WORKDAY(S176-1,1,FERIADOS!$A$2:$A$831))</f>
        <v/>
      </c>
      <c r="U176" s="24" t="str">
        <f>IF(P176="","",NETWORKDAYS(HISTORICO!$C$1,T176,FERIADOS!$A$1:$A$830))</f>
        <v/>
      </c>
    </row>
    <row r="177" spans="1:21" ht="15.75" thickBot="1">
      <c r="A177" s="10">
        <f>dadosexternosBMF!A177</f>
        <v>0</v>
      </c>
      <c r="B177" s="7" t="str">
        <f>dadosexternosBMF!B177</f>
        <v>K17</v>
      </c>
      <c r="C177" s="14">
        <f>dadosexternosBMF!C177</f>
        <v>22.514299999999999</v>
      </c>
      <c r="D177" s="14">
        <f>dadosexternosBMF!D177</f>
        <v>22.123000000000001</v>
      </c>
      <c r="E177" s="14">
        <f>dadosexternosBMF!E177</f>
        <v>-0.39129999999999998</v>
      </c>
      <c r="F177" s="8">
        <f>dadosexternosBMF!F177</f>
        <v>572.04</v>
      </c>
      <c r="G177" s="4"/>
      <c r="H177"/>
      <c r="I177"/>
      <c r="J177"/>
      <c r="K177"/>
      <c r="L177" t="str">
        <f t="shared" si="22"/>
        <v>0</v>
      </c>
      <c r="M177" t="str">
        <f t="shared" ref="M177:M208" si="27">IF(A177="DI1",DI118,"")</f>
        <v/>
      </c>
      <c r="N177"/>
      <c r="O177" s="4"/>
      <c r="P177" s="4"/>
      <c r="Q177" s="4"/>
      <c r="R177" s="4"/>
      <c r="S177" s="4"/>
      <c r="T177" s="4"/>
      <c r="U177" s="4"/>
    </row>
    <row r="178" spans="1:21" ht="15.75" thickBot="1">
      <c r="A178" s="10">
        <f>dadosexternosBMF!A178</f>
        <v>0</v>
      </c>
      <c r="B178" s="7" t="str">
        <f>dadosexternosBMF!B178</f>
        <v>N17</v>
      </c>
      <c r="C178" s="14">
        <f>dadosexternosBMF!C178</f>
        <v>22.657599999999999</v>
      </c>
      <c r="D178" s="14">
        <f>dadosexternosBMF!D178</f>
        <v>22.271799999999999</v>
      </c>
      <c r="E178" s="14">
        <f>dadosexternosBMF!E178</f>
        <v>-0.38579999999999998</v>
      </c>
      <c r="F178" s="8">
        <f>dadosexternosBMF!F178</f>
        <v>564</v>
      </c>
      <c r="G178" s="4"/>
      <c r="H178"/>
      <c r="I178"/>
      <c r="J178"/>
      <c r="K178"/>
      <c r="L178" t="str">
        <f t="shared" si="22"/>
        <v>0</v>
      </c>
      <c r="M178" t="str">
        <f t="shared" si="27"/>
        <v/>
      </c>
      <c r="N178"/>
      <c r="O178" s="4"/>
      <c r="P178" s="4"/>
      <c r="Q178" s="4"/>
      <c r="R178" s="4"/>
      <c r="S178" s="4"/>
      <c r="T178" s="4"/>
      <c r="U178" s="4"/>
    </row>
    <row r="179" spans="1:21" ht="15.75" thickBot="1">
      <c r="A179" s="11" t="str">
        <f>dadosexternosBMF!A179</f>
        <v>T10 - US T-Note 10 anos</v>
      </c>
      <c r="B179" s="7" t="str">
        <f>dadosexternosBMF!B179</f>
        <v>H17</v>
      </c>
      <c r="C179" s="14">
        <f>dadosexternosBMF!C179</f>
        <v>123.9375</v>
      </c>
      <c r="D179" s="14">
        <f>dadosexternosBMF!D179</f>
        <v>124.1093</v>
      </c>
      <c r="E179" s="14">
        <f>dadosexternosBMF!E179</f>
        <v>0.17180000000000001</v>
      </c>
      <c r="F179" s="8">
        <f>dadosexternosBMF!F179</f>
        <v>560.61</v>
      </c>
      <c r="G179" s="4"/>
      <c r="H179"/>
      <c r="I179"/>
      <c r="J179"/>
      <c r="K179"/>
      <c r="L179" t="str">
        <f t="shared" si="22"/>
        <v>T10</v>
      </c>
      <c r="M179" t="str">
        <f t="shared" si="27"/>
        <v/>
      </c>
      <c r="N179"/>
      <c r="O179" s="4"/>
      <c r="P179" s="4"/>
      <c r="Q179" s="4"/>
      <c r="R179" s="4"/>
      <c r="S179" s="4"/>
      <c r="T179" s="4"/>
      <c r="U179" s="4"/>
    </row>
    <row r="180" spans="1:21" ht="15.75" thickBot="1">
      <c r="A180" s="6" t="str">
        <f>dadosexternosBMF!A180</f>
        <v>TRY - LIRA TURCA</v>
      </c>
      <c r="B180" s="7" t="str">
        <f>dadosexternosBMF!B180</f>
        <v>G17</v>
      </c>
      <c r="C180" s="8">
        <f>dadosexternosBMF!C180</f>
        <v>927.61599999999999</v>
      </c>
      <c r="D180" s="8">
        <f>dadosexternosBMF!D180</f>
        <v>909.57</v>
      </c>
      <c r="E180" s="14">
        <f>dadosexternosBMF!E180</f>
        <v>-18.045999999999999</v>
      </c>
      <c r="F180" s="8">
        <f>dadosexternosBMF!F180</f>
        <v>1353.45</v>
      </c>
      <c r="G180" s="4"/>
      <c r="H180"/>
      <c r="I180"/>
      <c r="J180"/>
      <c r="K180"/>
      <c r="L180" t="str">
        <f t="shared" si="22"/>
        <v>TRY</v>
      </c>
      <c r="M180" t="str">
        <f t="shared" si="27"/>
        <v/>
      </c>
      <c r="N180"/>
      <c r="O180" s="4"/>
      <c r="P180" s="4"/>
      <c r="Q180" s="4"/>
      <c r="R180" s="4"/>
      <c r="S180" s="4"/>
      <c r="T180" s="4"/>
      <c r="U180" s="4"/>
    </row>
    <row r="181" spans="1:21" ht="15.75" thickBot="1">
      <c r="A181" s="11">
        <f>dadosexternosBMF!A181</f>
        <v>0</v>
      </c>
      <c r="B181" s="7" t="str">
        <f>dadosexternosBMF!B181</f>
        <v>H17</v>
      </c>
      <c r="C181" s="8">
        <f>dadosexternosBMF!C181</f>
        <v>929.2</v>
      </c>
      <c r="D181" s="8">
        <f>dadosexternosBMF!D181</f>
        <v>911.02800000000002</v>
      </c>
      <c r="E181" s="14">
        <f>dadosexternosBMF!E181</f>
        <v>-18.172000000000001</v>
      </c>
      <c r="F181" s="8">
        <f>dadosexternosBMF!F181</f>
        <v>1362.9</v>
      </c>
      <c r="G181" s="4"/>
      <c r="H181"/>
      <c r="I181"/>
      <c r="J181"/>
      <c r="K181"/>
      <c r="L181" t="str">
        <f t="shared" si="22"/>
        <v>0</v>
      </c>
      <c r="M181" t="str">
        <f t="shared" si="27"/>
        <v/>
      </c>
      <c r="N181"/>
      <c r="O181" s="4"/>
      <c r="P181" s="4"/>
      <c r="Q181" s="4"/>
      <c r="R181" s="4"/>
      <c r="S181" s="4"/>
      <c r="T181" s="4"/>
      <c r="U181" s="4"/>
    </row>
    <row r="182" spans="1:21" ht="15.75" thickBot="1">
      <c r="A182" s="6" t="str">
        <f>dadosexternosBMF!A182</f>
        <v>WDO - Dólar Comercial Míni</v>
      </c>
      <c r="B182" s="7" t="str">
        <f>dadosexternosBMF!B182</f>
        <v>G17</v>
      </c>
      <c r="C182" s="8">
        <f>dadosexternosBMF!C182</f>
        <v>3308.2669999999998</v>
      </c>
      <c r="D182" s="8">
        <f>dadosexternosBMF!D182</f>
        <v>3280.3739999999998</v>
      </c>
      <c r="E182" s="14">
        <f>dadosexternosBMF!E182</f>
        <v>-27.893000000000001</v>
      </c>
      <c r="F182" s="8">
        <f>dadosexternosBMF!F182</f>
        <v>278.93</v>
      </c>
      <c r="G182" s="4"/>
      <c r="H182"/>
      <c r="I182"/>
      <c r="J182"/>
      <c r="K182"/>
      <c r="L182" t="str">
        <f t="shared" si="22"/>
        <v>WDO</v>
      </c>
      <c r="M182" t="str">
        <f t="shared" si="27"/>
        <v/>
      </c>
      <c r="N182"/>
      <c r="O182" s="4"/>
      <c r="P182" s="4"/>
      <c r="Q182" s="4"/>
      <c r="R182" s="4"/>
      <c r="S182" s="4"/>
      <c r="T182" s="4"/>
      <c r="U182" s="4"/>
    </row>
    <row r="183" spans="1:21" ht="15.75" thickBot="1">
      <c r="A183" s="11">
        <f>dadosexternosBMF!A183</f>
        <v>0</v>
      </c>
      <c r="B183" s="7" t="str">
        <f>dadosexternosBMF!B183</f>
        <v>H17</v>
      </c>
      <c r="C183" s="8">
        <f>dadosexternosBMF!C183</f>
        <v>3332.3629999999998</v>
      </c>
      <c r="D183" s="8">
        <f>dadosexternosBMF!D183</f>
        <v>3304.5630000000001</v>
      </c>
      <c r="E183" s="14">
        <f>dadosexternosBMF!E183</f>
        <v>-27.8</v>
      </c>
      <c r="F183" s="8">
        <f>dadosexternosBMF!F183</f>
        <v>278</v>
      </c>
      <c r="G183" s="4"/>
      <c r="H183"/>
      <c r="I183"/>
      <c r="J183"/>
      <c r="K183"/>
      <c r="L183" t="str">
        <f t="shared" si="22"/>
        <v>0</v>
      </c>
      <c r="M183" t="str">
        <f t="shared" si="27"/>
        <v/>
      </c>
      <c r="N183"/>
      <c r="O183" s="4"/>
      <c r="P183" s="4"/>
      <c r="Q183" s="4"/>
      <c r="R183" s="4"/>
      <c r="S183" s="4"/>
      <c r="T183" s="4"/>
      <c r="U183" s="4"/>
    </row>
    <row r="184" spans="1:21" ht="15.75" thickBot="1">
      <c r="A184" s="6">
        <f>dadosexternosBMF!A184</f>
        <v>0</v>
      </c>
      <c r="B184" s="7" t="str">
        <f>dadosexternosBMF!B184</f>
        <v>J17</v>
      </c>
      <c r="C184" s="14">
        <f>dadosexternosBMF!C184</f>
        <v>3362.2669999999998</v>
      </c>
      <c r="D184" s="14">
        <f>dadosexternosBMF!D184</f>
        <v>3334.643</v>
      </c>
      <c r="E184" s="14">
        <f>dadosexternosBMF!E184</f>
        <v>-27.623999999999999</v>
      </c>
      <c r="F184" s="8">
        <f>dadosexternosBMF!F184</f>
        <v>276.24</v>
      </c>
      <c r="G184" s="4"/>
      <c r="H184"/>
      <c r="I184"/>
      <c r="J184"/>
      <c r="K184"/>
      <c r="L184" t="str">
        <f t="shared" si="22"/>
        <v>0</v>
      </c>
      <c r="M184" t="str">
        <f t="shared" si="27"/>
        <v/>
      </c>
      <c r="N184"/>
      <c r="O184" s="4"/>
      <c r="P184" s="4"/>
      <c r="Q184" s="4"/>
      <c r="R184" s="4"/>
      <c r="S184" s="4"/>
      <c r="T184" s="4"/>
      <c r="U184" s="4"/>
    </row>
    <row r="185" spans="1:21" ht="15.75" thickBot="1">
      <c r="A185" s="10">
        <f>dadosexternosBMF!A185</f>
        <v>0</v>
      </c>
      <c r="B185" s="7" t="str">
        <f>dadosexternosBMF!B185</f>
        <v>K17</v>
      </c>
      <c r="C185" s="14">
        <f>dadosexternosBMF!C185</f>
        <v>3384.125</v>
      </c>
      <c r="D185" s="14">
        <f>dadosexternosBMF!D185</f>
        <v>3356.7469999999998</v>
      </c>
      <c r="E185" s="14">
        <f>dadosexternosBMF!E185</f>
        <v>-27.378</v>
      </c>
      <c r="F185" s="8">
        <f>dadosexternosBMF!F185</f>
        <v>273.77999999999997</v>
      </c>
      <c r="G185" s="4"/>
      <c r="H185"/>
      <c r="I185"/>
      <c r="J185"/>
      <c r="K185"/>
      <c r="L185" t="str">
        <f t="shared" si="22"/>
        <v>0</v>
      </c>
      <c r="M185" t="str">
        <f t="shared" si="27"/>
        <v/>
      </c>
      <c r="N185"/>
      <c r="O185" s="4"/>
      <c r="P185" s="4"/>
      <c r="Q185" s="4"/>
      <c r="R185" s="4"/>
      <c r="S185" s="4"/>
      <c r="T185" s="4"/>
      <c r="U185" s="4"/>
    </row>
    <row r="186" spans="1:21" ht="15.75" thickBot="1">
      <c r="A186" s="10">
        <f>dadosexternosBMF!A186</f>
        <v>0</v>
      </c>
      <c r="B186" s="7" t="str">
        <f>dadosexternosBMF!B186</f>
        <v>N17</v>
      </c>
      <c r="C186" s="14">
        <f>dadosexternosBMF!C186</f>
        <v>3435.5940000000001</v>
      </c>
      <c r="D186" s="14">
        <f>dadosexternosBMF!D186</f>
        <v>3408.299</v>
      </c>
      <c r="E186" s="14">
        <f>dadosexternosBMF!E186</f>
        <v>-27.295000000000002</v>
      </c>
      <c r="F186" s="8">
        <f>dadosexternosBMF!F186</f>
        <v>272.95</v>
      </c>
      <c r="G186" s="4"/>
      <c r="H186"/>
      <c r="I186"/>
      <c r="J186"/>
      <c r="K186"/>
      <c r="L186" t="str">
        <f t="shared" si="22"/>
        <v>0</v>
      </c>
      <c r="M186" t="str">
        <f t="shared" si="27"/>
        <v/>
      </c>
      <c r="N186"/>
      <c r="O186" s="4"/>
      <c r="P186" s="4"/>
      <c r="Q186" s="4"/>
      <c r="R186" s="4"/>
      <c r="S186" s="4"/>
      <c r="T186" s="4"/>
      <c r="U186" s="4"/>
    </row>
    <row r="187" spans="1:21" ht="15.75" thickBot="1">
      <c r="A187" s="11" t="str">
        <f>dadosexternosBMF!A187</f>
        <v>WIN - Ibovespa Mini</v>
      </c>
      <c r="B187" s="7" t="str">
        <f>dadosexternosBMF!B187</f>
        <v>G17</v>
      </c>
      <c r="C187" s="14">
        <f>dadosexternosBMF!C187</f>
        <v>60366</v>
      </c>
      <c r="D187" s="14">
        <f>dadosexternosBMF!D187</f>
        <v>62731</v>
      </c>
      <c r="E187" s="14">
        <f>dadosexternosBMF!E187</f>
        <v>2365</v>
      </c>
      <c r="F187" s="8">
        <f>dadosexternosBMF!F187</f>
        <v>473</v>
      </c>
      <c r="G187" s="4"/>
      <c r="H187"/>
      <c r="I187"/>
      <c r="J187"/>
      <c r="K187"/>
      <c r="L187" t="str">
        <f t="shared" si="22"/>
        <v>WIN</v>
      </c>
      <c r="M187" t="str">
        <f t="shared" si="27"/>
        <v/>
      </c>
      <c r="N187"/>
      <c r="O187" s="4"/>
      <c r="P187" s="4"/>
      <c r="Q187" s="4"/>
      <c r="R187" s="4"/>
      <c r="S187" s="4"/>
      <c r="T187" s="4"/>
      <c r="U187" s="4"/>
    </row>
    <row r="188" spans="1:21" ht="15.75" thickBot="1">
      <c r="A188" s="6" t="str">
        <f>dadosexternosBMF!A188</f>
        <v>WTI - Petróleo Mini</v>
      </c>
      <c r="B188" s="7" t="str">
        <f>dadosexternosBMF!B188</f>
        <v>G17</v>
      </c>
      <c r="C188" s="8">
        <f>dadosexternosBMF!C188</f>
        <v>53.77</v>
      </c>
      <c r="D188" s="8">
        <f>dadosexternosBMF!D188</f>
        <v>52.33</v>
      </c>
      <c r="E188" s="14">
        <f>dadosexternosBMF!E188</f>
        <v>-1.44</v>
      </c>
      <c r="F188" s="8">
        <f>dadosexternosBMF!F188</f>
        <v>467.81</v>
      </c>
      <c r="G188" s="4"/>
      <c r="H188"/>
      <c r="I188"/>
      <c r="J188"/>
      <c r="K188"/>
      <c r="L188" t="str">
        <f t="shared" si="22"/>
        <v>WTI</v>
      </c>
      <c r="M188" t="str">
        <f t="shared" si="27"/>
        <v/>
      </c>
      <c r="N188"/>
    </row>
    <row r="189" spans="1:21" ht="15.75" thickBot="1">
      <c r="A189" s="10">
        <f>dadosexternosBMF!A189</f>
        <v>0</v>
      </c>
      <c r="B189" s="7" t="str">
        <f>dadosexternosBMF!B189</f>
        <v>H17</v>
      </c>
      <c r="C189" s="8">
        <f>dadosexternosBMF!C189</f>
        <v>54.72</v>
      </c>
      <c r="D189" s="8">
        <f>dadosexternosBMF!D189</f>
        <v>53.29</v>
      </c>
      <c r="E189" s="14">
        <f>dadosexternosBMF!E189</f>
        <v>-1.43</v>
      </c>
      <c r="F189" s="8">
        <f>dadosexternosBMF!F189</f>
        <v>464.56</v>
      </c>
      <c r="G189" s="4"/>
      <c r="H189"/>
      <c r="I189"/>
      <c r="J189"/>
      <c r="K189"/>
      <c r="L189" t="str">
        <f t="shared" si="22"/>
        <v>0</v>
      </c>
      <c r="M189" t="str">
        <f t="shared" si="27"/>
        <v/>
      </c>
      <c r="N189"/>
    </row>
    <row r="190" spans="1:21" ht="15.75" thickBot="1">
      <c r="A190" s="11" t="str">
        <f>dadosexternosBMF!A190</f>
        <v>ZAR - RANDE DA ÁFRICA DO SUL</v>
      </c>
      <c r="B190" s="7" t="str">
        <f>dadosexternosBMF!B190</f>
        <v>G17</v>
      </c>
      <c r="C190" s="8">
        <f>dadosexternosBMF!C190</f>
        <v>2401.248</v>
      </c>
      <c r="D190" s="8">
        <f>dadosexternosBMF!D190</f>
        <v>2366.34</v>
      </c>
      <c r="E190" s="14">
        <f>dadosexternosBMF!E190</f>
        <v>-34.908000000000001</v>
      </c>
      <c r="F190" s="8">
        <f>dadosexternosBMF!F190</f>
        <v>1221.78</v>
      </c>
      <c r="G190" s="4"/>
      <c r="H190"/>
      <c r="I190"/>
      <c r="J190"/>
      <c r="K190"/>
      <c r="L190" t="str">
        <f t="shared" si="22"/>
        <v>ZAR</v>
      </c>
      <c r="M190" t="str">
        <f t="shared" si="27"/>
        <v/>
      </c>
      <c r="N190"/>
    </row>
    <row r="191" spans="1:21" ht="15.75" thickBot="1">
      <c r="A191" s="6" t="e">
        <f>dadosexternosBMF!#REF!</f>
        <v>#REF!</v>
      </c>
      <c r="B191" s="7" t="e">
        <f>dadosexternosBMF!#REF!</f>
        <v>#REF!</v>
      </c>
      <c r="C191" s="8" t="e">
        <f>dadosexternosBMF!#REF!</f>
        <v>#REF!</v>
      </c>
      <c r="D191" s="8" t="e">
        <f>dadosexternosBMF!#REF!</f>
        <v>#REF!</v>
      </c>
      <c r="E191" s="14" t="e">
        <f>dadosexternosBMF!#REF!</f>
        <v>#REF!</v>
      </c>
      <c r="F191" s="8" t="e">
        <f>dadosexternosBMF!#REF!</f>
        <v>#REF!</v>
      </c>
      <c r="G191" s="4"/>
      <c r="H191"/>
      <c r="I191"/>
      <c r="J191"/>
      <c r="K191"/>
      <c r="L191" t="e">
        <f t="shared" si="22"/>
        <v>#REF!</v>
      </c>
      <c r="M191" t="e">
        <f t="shared" si="27"/>
        <v>#REF!</v>
      </c>
      <c r="N191"/>
      <c r="R191" s="17"/>
    </row>
    <row r="192" spans="1:21" ht="15.75" thickBot="1">
      <c r="A192" s="11" t="e">
        <f>dadosexternosBMF!#REF!</f>
        <v>#REF!</v>
      </c>
      <c r="B192" s="7" t="e">
        <f>dadosexternosBMF!#REF!</f>
        <v>#REF!</v>
      </c>
      <c r="C192" s="8" t="e">
        <f>dadosexternosBMF!#REF!</f>
        <v>#REF!</v>
      </c>
      <c r="D192" s="8" t="e">
        <f>dadosexternosBMF!#REF!</f>
        <v>#REF!</v>
      </c>
      <c r="E192" s="14" t="e">
        <f>dadosexternosBMF!#REF!</f>
        <v>#REF!</v>
      </c>
      <c r="F192" s="8" t="e">
        <f>dadosexternosBMF!#REF!</f>
        <v>#REF!</v>
      </c>
      <c r="G192" s="4"/>
      <c r="H192"/>
      <c r="I192"/>
      <c r="J192"/>
      <c r="K192"/>
      <c r="L192" t="e">
        <f t="shared" si="22"/>
        <v>#REF!</v>
      </c>
      <c r="M192" t="e">
        <f t="shared" si="27"/>
        <v>#REF!</v>
      </c>
      <c r="N192"/>
    </row>
    <row r="193" spans="1:14" ht="15.75" thickBot="1">
      <c r="A193" s="6" t="e">
        <f>dadosexternosBMF!#REF!</f>
        <v>#REF!</v>
      </c>
      <c r="B193" s="7" t="e">
        <f>dadosexternosBMF!#REF!</f>
        <v>#REF!</v>
      </c>
      <c r="C193" s="8" t="e">
        <f>dadosexternosBMF!#REF!</f>
        <v>#REF!</v>
      </c>
      <c r="D193" s="8" t="e">
        <f>dadosexternosBMF!#REF!</f>
        <v>#REF!</v>
      </c>
      <c r="E193" s="14" t="e">
        <f>dadosexternosBMF!#REF!</f>
        <v>#REF!</v>
      </c>
      <c r="F193" s="8" t="e">
        <f>dadosexternosBMF!#REF!</f>
        <v>#REF!</v>
      </c>
      <c r="G193" s="4"/>
      <c r="H193"/>
      <c r="I193"/>
      <c r="J193"/>
      <c r="K193"/>
      <c r="L193" t="e">
        <f t="shared" si="22"/>
        <v>#REF!</v>
      </c>
      <c r="M193" t="e">
        <f t="shared" si="27"/>
        <v>#REF!</v>
      </c>
      <c r="N193"/>
    </row>
    <row r="194" spans="1:14" ht="15.75" thickBot="1">
      <c r="A194" s="10" t="e">
        <f>dadosexternosBMF!#REF!</f>
        <v>#REF!</v>
      </c>
      <c r="B194" s="7" t="e">
        <f>dadosexternosBMF!#REF!</f>
        <v>#REF!</v>
      </c>
      <c r="C194" s="8" t="e">
        <f>dadosexternosBMF!#REF!</f>
        <v>#REF!</v>
      </c>
      <c r="D194" s="8" t="e">
        <f>dadosexternosBMF!#REF!</f>
        <v>#REF!</v>
      </c>
      <c r="E194" s="14" t="e">
        <f>dadosexternosBMF!#REF!</f>
        <v>#REF!</v>
      </c>
      <c r="F194" s="8" t="e">
        <f>dadosexternosBMF!#REF!</f>
        <v>#REF!</v>
      </c>
      <c r="G194" s="4"/>
      <c r="H194"/>
      <c r="I194"/>
      <c r="J194"/>
      <c r="K194"/>
      <c r="L194" t="e">
        <f t="shared" ref="L194:L212" si="28">LEFT(A194,3)</f>
        <v>#REF!</v>
      </c>
      <c r="M194" t="e">
        <f t="shared" si="27"/>
        <v>#REF!</v>
      </c>
      <c r="N194"/>
    </row>
    <row r="195" spans="1:14" ht="15.75" thickBot="1">
      <c r="A195" s="10" t="e">
        <f>dadosexternosBMF!#REF!</f>
        <v>#REF!</v>
      </c>
      <c r="B195" s="7" t="e">
        <f>dadosexternosBMF!#REF!</f>
        <v>#REF!</v>
      </c>
      <c r="C195" s="8" t="e">
        <f>dadosexternosBMF!#REF!</f>
        <v>#REF!</v>
      </c>
      <c r="D195" s="8" t="e">
        <f>dadosexternosBMF!#REF!</f>
        <v>#REF!</v>
      </c>
      <c r="E195" s="14" t="e">
        <f>dadosexternosBMF!#REF!</f>
        <v>#REF!</v>
      </c>
      <c r="F195" s="8" t="e">
        <f>dadosexternosBMF!#REF!</f>
        <v>#REF!</v>
      </c>
      <c r="G195" s="4"/>
      <c r="H195"/>
      <c r="I195"/>
      <c r="J195"/>
      <c r="K195"/>
      <c r="L195" t="e">
        <f t="shared" si="28"/>
        <v>#REF!</v>
      </c>
      <c r="M195" t="e">
        <f t="shared" si="27"/>
        <v>#REF!</v>
      </c>
      <c r="N195"/>
    </row>
    <row r="196" spans="1:14" ht="15.75" thickBot="1">
      <c r="A196" s="10" t="e">
        <f>dadosexternosBMF!#REF!</f>
        <v>#REF!</v>
      </c>
      <c r="B196" s="7" t="e">
        <f>dadosexternosBMF!#REF!</f>
        <v>#REF!</v>
      </c>
      <c r="C196" s="8" t="e">
        <f>dadosexternosBMF!#REF!</f>
        <v>#REF!</v>
      </c>
      <c r="D196" s="8" t="e">
        <f>dadosexternosBMF!#REF!</f>
        <v>#REF!</v>
      </c>
      <c r="E196" s="14" t="e">
        <f>dadosexternosBMF!#REF!</f>
        <v>#REF!</v>
      </c>
      <c r="F196" s="8" t="e">
        <f>dadosexternosBMF!#REF!</f>
        <v>#REF!</v>
      </c>
      <c r="G196" s="4"/>
      <c r="H196"/>
      <c r="I196"/>
      <c r="J196"/>
      <c r="K196"/>
      <c r="L196" t="e">
        <f t="shared" si="28"/>
        <v>#REF!</v>
      </c>
      <c r="M196" t="e">
        <f t="shared" si="27"/>
        <v>#REF!</v>
      </c>
      <c r="N196"/>
    </row>
    <row r="197" spans="1:14" ht="15.75" thickBot="1">
      <c r="A197" s="10" t="e">
        <f>dadosexternosBMF!#REF!</f>
        <v>#REF!</v>
      </c>
      <c r="B197" s="7" t="e">
        <f>dadosexternosBMF!#REF!</f>
        <v>#REF!</v>
      </c>
      <c r="C197" s="8" t="e">
        <f>dadosexternosBMF!#REF!</f>
        <v>#REF!</v>
      </c>
      <c r="D197" s="8" t="e">
        <f>dadosexternosBMF!#REF!</f>
        <v>#REF!</v>
      </c>
      <c r="E197" s="14" t="e">
        <f>dadosexternosBMF!#REF!</f>
        <v>#REF!</v>
      </c>
      <c r="F197" s="8" t="e">
        <f>dadosexternosBMF!#REF!</f>
        <v>#REF!</v>
      </c>
      <c r="G197" s="4"/>
      <c r="H197"/>
      <c r="I197"/>
      <c r="J197"/>
      <c r="K197"/>
      <c r="L197" t="e">
        <f t="shared" si="28"/>
        <v>#REF!</v>
      </c>
      <c r="M197" t="e">
        <f t="shared" si="27"/>
        <v>#REF!</v>
      </c>
      <c r="N197"/>
    </row>
    <row r="198" spans="1:14" ht="15.75" thickBot="1">
      <c r="A198" s="10" t="e">
        <f>dadosexternosBMF!#REF!</f>
        <v>#REF!</v>
      </c>
      <c r="B198" s="7" t="e">
        <f>dadosexternosBMF!#REF!</f>
        <v>#REF!</v>
      </c>
      <c r="C198" s="8" t="e">
        <f>dadosexternosBMF!#REF!</f>
        <v>#REF!</v>
      </c>
      <c r="D198" s="8" t="e">
        <f>dadosexternosBMF!#REF!</f>
        <v>#REF!</v>
      </c>
      <c r="E198" s="14" t="e">
        <f>dadosexternosBMF!#REF!</f>
        <v>#REF!</v>
      </c>
      <c r="F198" s="8" t="e">
        <f>dadosexternosBMF!#REF!</f>
        <v>#REF!</v>
      </c>
      <c r="G198" s="4"/>
      <c r="H198"/>
      <c r="I198"/>
      <c r="J198"/>
      <c r="K198"/>
      <c r="L198" t="e">
        <f t="shared" si="28"/>
        <v>#REF!</v>
      </c>
      <c r="M198" t="e">
        <f t="shared" si="27"/>
        <v>#REF!</v>
      </c>
      <c r="N198"/>
    </row>
    <row r="199" spans="1:14" ht="15.75" thickBot="1">
      <c r="A199" s="10" t="e">
        <f>dadosexternosBMF!#REF!</f>
        <v>#REF!</v>
      </c>
      <c r="B199" s="18" t="e">
        <f>dadosexternosBMF!#REF!</f>
        <v>#REF!</v>
      </c>
      <c r="C199" s="19" t="e">
        <f>dadosexternosBMF!#REF!</f>
        <v>#REF!</v>
      </c>
      <c r="D199" s="19" t="e">
        <f>dadosexternosBMF!#REF!</f>
        <v>#REF!</v>
      </c>
      <c r="E199" s="20" t="e">
        <f>dadosexternosBMF!#REF!</f>
        <v>#REF!</v>
      </c>
      <c r="F199" s="19" t="e">
        <f>dadosexternosBMF!#REF!</f>
        <v>#REF!</v>
      </c>
      <c r="G199" s="4"/>
      <c r="H199"/>
      <c r="I199"/>
      <c r="J199"/>
      <c r="K199"/>
      <c r="L199" t="e">
        <f t="shared" si="28"/>
        <v>#REF!</v>
      </c>
      <c r="M199" t="e">
        <f t="shared" si="27"/>
        <v>#REF!</v>
      </c>
      <c r="N199"/>
    </row>
    <row r="200" spans="1:14" ht="15.75" thickBot="1">
      <c r="A200" s="6" t="e">
        <f>dadosexternosBMF!#REF!</f>
        <v>#REF!</v>
      </c>
      <c r="B200" s="7" t="e">
        <f>dadosexternosBMF!#REF!</f>
        <v>#REF!</v>
      </c>
      <c r="C200" s="8" t="e">
        <f>dadosexternosBMF!#REF!</f>
        <v>#REF!</v>
      </c>
      <c r="D200" s="12" t="e">
        <f>dadosexternosBMF!#REF!</f>
        <v>#REF!</v>
      </c>
      <c r="E200" s="14" t="e">
        <f>dadosexternosBMF!#REF!</f>
        <v>#REF!</v>
      </c>
      <c r="F200" s="8" t="e">
        <f>dadosexternosBMF!#REF!</f>
        <v>#REF!</v>
      </c>
      <c r="G200" s="4"/>
      <c r="H200"/>
      <c r="I200"/>
      <c r="J200"/>
      <c r="K200"/>
      <c r="L200" t="e">
        <f t="shared" si="28"/>
        <v>#REF!</v>
      </c>
      <c r="M200" t="e">
        <f t="shared" si="27"/>
        <v>#REF!</v>
      </c>
      <c r="N200"/>
    </row>
    <row r="201" spans="1:14" ht="15.75" thickBot="1">
      <c r="A201" s="6" t="e">
        <f>dadosexternosBMF!#REF!</f>
        <v>#REF!</v>
      </c>
      <c r="B201" s="7" t="e">
        <f>dadosexternosBMF!#REF!</f>
        <v>#REF!</v>
      </c>
      <c r="C201" s="8" t="e">
        <f>dadosexternosBMF!#REF!</f>
        <v>#REF!</v>
      </c>
      <c r="D201" s="12" t="e">
        <f>dadosexternosBMF!#REF!</f>
        <v>#REF!</v>
      </c>
      <c r="E201" s="14" t="e">
        <f>dadosexternosBMF!#REF!</f>
        <v>#REF!</v>
      </c>
      <c r="F201" s="8" t="e">
        <f>dadosexternosBMF!#REF!</f>
        <v>#REF!</v>
      </c>
      <c r="G201" s="4"/>
      <c r="H201"/>
      <c r="I201"/>
      <c r="J201"/>
      <c r="K201"/>
      <c r="L201" t="e">
        <f t="shared" si="28"/>
        <v>#REF!</v>
      </c>
      <c r="M201" t="e">
        <f t="shared" si="27"/>
        <v>#REF!</v>
      </c>
      <c r="N201"/>
    </row>
    <row r="202" spans="1:14" ht="15.75" thickBot="1">
      <c r="A202" s="6" t="e">
        <f>dadosexternosBMF!#REF!</f>
        <v>#REF!</v>
      </c>
      <c r="B202" s="7" t="e">
        <f>dadosexternosBMF!#REF!</f>
        <v>#REF!</v>
      </c>
      <c r="C202" s="8" t="e">
        <f>dadosexternosBMF!#REF!</f>
        <v>#REF!</v>
      </c>
      <c r="D202" s="12" t="e">
        <f>dadosexternosBMF!#REF!</f>
        <v>#REF!</v>
      </c>
      <c r="E202" s="14" t="e">
        <f>dadosexternosBMF!#REF!</f>
        <v>#REF!</v>
      </c>
      <c r="F202" s="8" t="e">
        <f>dadosexternosBMF!#REF!</f>
        <v>#REF!</v>
      </c>
      <c r="G202" s="4"/>
      <c r="H202"/>
      <c r="I202"/>
      <c r="J202"/>
      <c r="K202"/>
      <c r="L202" t="e">
        <f t="shared" si="28"/>
        <v>#REF!</v>
      </c>
      <c r="M202" t="e">
        <f t="shared" si="27"/>
        <v>#REF!</v>
      </c>
      <c r="N202"/>
    </row>
    <row r="203" spans="1:14" ht="15.75" thickBot="1">
      <c r="A203" s="6" t="e">
        <f>dadosexternosBMF!#REF!</f>
        <v>#REF!</v>
      </c>
      <c r="B203" s="7" t="e">
        <f>dadosexternosBMF!#REF!</f>
        <v>#REF!</v>
      </c>
      <c r="C203" s="8" t="e">
        <f>dadosexternosBMF!#REF!</f>
        <v>#REF!</v>
      </c>
      <c r="D203" s="12" t="e">
        <f>dadosexternosBMF!#REF!</f>
        <v>#REF!</v>
      </c>
      <c r="E203" s="14" t="e">
        <f>dadosexternosBMF!#REF!</f>
        <v>#REF!</v>
      </c>
      <c r="F203" s="8" t="e">
        <f>dadosexternosBMF!#REF!</f>
        <v>#REF!</v>
      </c>
      <c r="G203" s="4"/>
      <c r="H203"/>
      <c r="I203"/>
      <c r="J203"/>
      <c r="K203"/>
      <c r="L203" t="e">
        <f t="shared" si="28"/>
        <v>#REF!</v>
      </c>
      <c r="M203" t="e">
        <f t="shared" si="27"/>
        <v>#REF!</v>
      </c>
      <c r="N203"/>
    </row>
    <row r="204" spans="1:14" ht="15.75" thickBot="1">
      <c r="A204" s="6" t="e">
        <f>dadosexternosBMF!#REF!</f>
        <v>#REF!</v>
      </c>
      <c r="B204" s="7" t="e">
        <f>dadosexternosBMF!#REF!</f>
        <v>#REF!</v>
      </c>
      <c r="C204" s="8" t="e">
        <f>dadosexternosBMF!#REF!</f>
        <v>#REF!</v>
      </c>
      <c r="D204" s="12" t="e">
        <f>dadosexternosBMF!#REF!</f>
        <v>#REF!</v>
      </c>
      <c r="E204" s="14" t="e">
        <f>dadosexternosBMF!#REF!</f>
        <v>#REF!</v>
      </c>
      <c r="F204" s="8" t="e">
        <f>dadosexternosBMF!#REF!</f>
        <v>#REF!</v>
      </c>
      <c r="G204" s="4"/>
      <c r="H204"/>
      <c r="I204"/>
      <c r="J204"/>
      <c r="K204"/>
      <c r="L204" t="e">
        <f t="shared" si="28"/>
        <v>#REF!</v>
      </c>
      <c r="M204" t="e">
        <f t="shared" si="27"/>
        <v>#REF!</v>
      </c>
      <c r="N204"/>
    </row>
    <row r="205" spans="1:14" ht="15.75" thickBot="1">
      <c r="A205" s="6" t="e">
        <f>dadosexternosBMF!#REF!</f>
        <v>#REF!</v>
      </c>
      <c r="B205" s="7" t="e">
        <f>dadosexternosBMF!#REF!</f>
        <v>#REF!</v>
      </c>
      <c r="C205" s="8" t="e">
        <f>dadosexternosBMF!#REF!</f>
        <v>#REF!</v>
      </c>
      <c r="D205" s="12" t="e">
        <f>dadosexternosBMF!#REF!</f>
        <v>#REF!</v>
      </c>
      <c r="E205" s="14" t="e">
        <f>dadosexternosBMF!#REF!</f>
        <v>#REF!</v>
      </c>
      <c r="F205" s="8" t="e">
        <f>dadosexternosBMF!#REF!</f>
        <v>#REF!</v>
      </c>
      <c r="G205" s="4"/>
      <c r="H205"/>
      <c r="I205"/>
      <c r="J205"/>
      <c r="K205"/>
      <c r="L205" t="e">
        <f t="shared" si="28"/>
        <v>#REF!</v>
      </c>
      <c r="M205" t="e">
        <f t="shared" si="27"/>
        <v>#REF!</v>
      </c>
      <c r="N205"/>
    </row>
    <row r="206" spans="1:14" ht="15.75" thickBot="1">
      <c r="A206" s="6" t="e">
        <f>dadosexternosBMF!#REF!</f>
        <v>#REF!</v>
      </c>
      <c r="B206" s="7" t="e">
        <f>dadosexternosBMF!#REF!</f>
        <v>#REF!</v>
      </c>
      <c r="C206" s="8" t="e">
        <f>dadosexternosBMF!#REF!</f>
        <v>#REF!</v>
      </c>
      <c r="D206" s="12" t="e">
        <f>dadosexternosBMF!#REF!</f>
        <v>#REF!</v>
      </c>
      <c r="E206" s="14" t="e">
        <f>dadosexternosBMF!#REF!</f>
        <v>#REF!</v>
      </c>
      <c r="F206" s="8" t="e">
        <f>dadosexternosBMF!#REF!</f>
        <v>#REF!</v>
      </c>
      <c r="G206" s="4"/>
      <c r="H206"/>
      <c r="I206"/>
      <c r="J206"/>
      <c r="K206"/>
      <c r="L206" t="e">
        <f t="shared" si="28"/>
        <v>#REF!</v>
      </c>
      <c r="M206" t="e">
        <f t="shared" si="27"/>
        <v>#REF!</v>
      </c>
      <c r="N206"/>
    </row>
    <row r="207" spans="1:14" ht="15.75" thickBot="1">
      <c r="A207" s="6" t="e">
        <f>dadosexternosBMF!#REF!</f>
        <v>#REF!</v>
      </c>
      <c r="B207" s="7" t="e">
        <f>dadosexternosBMF!#REF!</f>
        <v>#REF!</v>
      </c>
      <c r="C207" s="8" t="e">
        <f>dadosexternosBMF!#REF!</f>
        <v>#REF!</v>
      </c>
      <c r="D207" s="12" t="e">
        <f>dadosexternosBMF!#REF!</f>
        <v>#REF!</v>
      </c>
      <c r="E207" s="14" t="e">
        <f>dadosexternosBMF!#REF!</f>
        <v>#REF!</v>
      </c>
      <c r="F207" s="8" t="e">
        <f>dadosexternosBMF!#REF!</f>
        <v>#REF!</v>
      </c>
      <c r="G207" s="4"/>
      <c r="H207"/>
      <c r="I207"/>
      <c r="J207"/>
      <c r="K207"/>
      <c r="L207" t="e">
        <f t="shared" si="28"/>
        <v>#REF!</v>
      </c>
      <c r="M207" t="e">
        <f t="shared" si="27"/>
        <v>#REF!</v>
      </c>
      <c r="N207"/>
    </row>
    <row r="208" spans="1:14" ht="15.75" thickBot="1">
      <c r="A208" s="6" t="e">
        <f>dadosexternosBMF!#REF!</f>
        <v>#REF!</v>
      </c>
      <c r="B208" s="7" t="e">
        <f>dadosexternosBMF!#REF!</f>
        <v>#REF!</v>
      </c>
      <c r="C208" s="8" t="e">
        <f>dadosexternosBMF!#REF!</f>
        <v>#REF!</v>
      </c>
      <c r="D208" s="12" t="e">
        <f>dadosexternosBMF!#REF!</f>
        <v>#REF!</v>
      </c>
      <c r="E208" s="14" t="e">
        <f>dadosexternosBMF!#REF!</f>
        <v>#REF!</v>
      </c>
      <c r="F208" s="8" t="e">
        <f>dadosexternosBMF!#REF!</f>
        <v>#REF!</v>
      </c>
      <c r="G208" s="4"/>
      <c r="H208"/>
      <c r="I208"/>
      <c r="J208"/>
      <c r="K208"/>
      <c r="L208" t="e">
        <f t="shared" si="28"/>
        <v>#REF!</v>
      </c>
      <c r="M208" t="e">
        <f t="shared" si="27"/>
        <v>#REF!</v>
      </c>
      <c r="N208"/>
    </row>
    <row r="209" spans="1:14" ht="15.75" thickBot="1">
      <c r="A209" s="6" t="e">
        <f>dadosexternosBMF!#REF!</f>
        <v>#REF!</v>
      </c>
      <c r="B209" s="7" t="e">
        <f>dadosexternosBMF!#REF!</f>
        <v>#REF!</v>
      </c>
      <c r="C209" s="8" t="e">
        <f>dadosexternosBMF!#REF!</f>
        <v>#REF!</v>
      </c>
      <c r="D209" s="12" t="e">
        <f>dadosexternosBMF!#REF!</f>
        <v>#REF!</v>
      </c>
      <c r="E209" s="14" t="e">
        <f>dadosexternosBMF!#REF!</f>
        <v>#REF!</v>
      </c>
      <c r="F209" s="8" t="e">
        <f>dadosexternosBMF!#REF!</f>
        <v>#REF!</v>
      </c>
      <c r="G209" s="4"/>
      <c r="H209"/>
      <c r="I209"/>
      <c r="J209"/>
      <c r="K209"/>
      <c r="L209" t="e">
        <f t="shared" si="28"/>
        <v>#REF!</v>
      </c>
      <c r="M209" t="e">
        <f t="shared" ref="M209:M229" si="29">IF(A209="DI1",DI150,"")</f>
        <v>#REF!</v>
      </c>
      <c r="N209"/>
    </row>
    <row r="210" spans="1:14" ht="15.75" thickBot="1">
      <c r="A210" s="6" t="e">
        <f>dadosexternosBMF!#REF!</f>
        <v>#REF!</v>
      </c>
      <c r="B210" s="7" t="e">
        <f>dadosexternosBMF!#REF!</f>
        <v>#REF!</v>
      </c>
      <c r="C210" s="8" t="e">
        <f>dadosexternosBMF!#REF!</f>
        <v>#REF!</v>
      </c>
      <c r="D210" s="12" t="e">
        <f>dadosexternosBMF!#REF!</f>
        <v>#REF!</v>
      </c>
      <c r="E210" s="14" t="e">
        <f>dadosexternosBMF!#REF!</f>
        <v>#REF!</v>
      </c>
      <c r="F210" s="8" t="e">
        <f>dadosexternosBMF!#REF!</f>
        <v>#REF!</v>
      </c>
      <c r="G210" s="4"/>
      <c r="H210"/>
      <c r="I210"/>
      <c r="J210"/>
      <c r="K210"/>
      <c r="L210" t="e">
        <f t="shared" si="28"/>
        <v>#REF!</v>
      </c>
      <c r="M210" t="e">
        <f t="shared" si="29"/>
        <v>#REF!</v>
      </c>
      <c r="N210"/>
    </row>
    <row r="211" spans="1:14" ht="15.75" thickBot="1">
      <c r="A211" s="6" t="e">
        <f>dadosexternosBMF!#REF!</f>
        <v>#REF!</v>
      </c>
      <c r="B211" s="7" t="e">
        <f>dadosexternosBMF!#REF!</f>
        <v>#REF!</v>
      </c>
      <c r="C211" s="8" t="e">
        <f>dadosexternosBMF!#REF!</f>
        <v>#REF!</v>
      </c>
      <c r="D211" s="12" t="e">
        <f>dadosexternosBMF!#REF!</f>
        <v>#REF!</v>
      </c>
      <c r="E211" s="14" t="e">
        <f>dadosexternosBMF!#REF!</f>
        <v>#REF!</v>
      </c>
      <c r="F211" s="8" t="e">
        <f>dadosexternosBMF!#REF!</f>
        <v>#REF!</v>
      </c>
      <c r="G211" s="4"/>
      <c r="H211"/>
      <c r="I211"/>
      <c r="J211"/>
      <c r="K211"/>
      <c r="L211" t="e">
        <f t="shared" si="28"/>
        <v>#REF!</v>
      </c>
      <c r="M211" t="e">
        <f t="shared" si="29"/>
        <v>#REF!</v>
      </c>
      <c r="N211"/>
    </row>
    <row r="212" spans="1:14" ht="15.75" thickBot="1">
      <c r="A212" s="6" t="e">
        <f>dadosexternosBMF!#REF!</f>
        <v>#REF!</v>
      </c>
      <c r="B212" s="7" t="e">
        <f>dadosexternosBMF!#REF!</f>
        <v>#REF!</v>
      </c>
      <c r="C212" s="8" t="e">
        <f>dadosexternosBMF!#REF!</f>
        <v>#REF!</v>
      </c>
      <c r="D212" s="12" t="e">
        <f>dadosexternosBMF!#REF!</f>
        <v>#REF!</v>
      </c>
      <c r="E212" s="14" t="e">
        <f>dadosexternosBMF!#REF!</f>
        <v>#REF!</v>
      </c>
      <c r="F212" s="8" t="e">
        <f>dadosexternosBMF!#REF!</f>
        <v>#REF!</v>
      </c>
      <c r="G212" s="4"/>
      <c r="H212"/>
      <c r="I212"/>
      <c r="J212"/>
      <c r="K212"/>
      <c r="L212" t="e">
        <f t="shared" si="28"/>
        <v>#REF!</v>
      </c>
      <c r="M212" t="e">
        <f t="shared" si="29"/>
        <v>#REF!</v>
      </c>
      <c r="N212"/>
    </row>
    <row r="213" spans="1:14" ht="15.75" thickBot="1">
      <c r="A213" s="6" t="e">
        <f>dadosexternosBMF!#REF!</f>
        <v>#REF!</v>
      </c>
      <c r="B213" s="7" t="e">
        <f>dadosexternosBMF!#REF!</f>
        <v>#REF!</v>
      </c>
      <c r="C213" s="8" t="e">
        <f>dadosexternosBMF!#REF!</f>
        <v>#REF!</v>
      </c>
      <c r="D213" s="12" t="e">
        <f>dadosexternosBMF!#REF!</f>
        <v>#REF!</v>
      </c>
      <c r="E213" s="14" t="e">
        <f>dadosexternosBMF!#REF!</f>
        <v>#REF!</v>
      </c>
      <c r="F213" s="8" t="e">
        <f>dadosexternosBMF!#REF!</f>
        <v>#REF!</v>
      </c>
      <c r="G213" s="4"/>
      <c r="H213"/>
      <c r="I213"/>
      <c r="J213"/>
      <c r="K213"/>
      <c r="L213" t="e">
        <f t="shared" ref="L213:L229" si="30">LEFT(A213,3)</f>
        <v>#REF!</v>
      </c>
      <c r="M213" t="e">
        <f t="shared" si="29"/>
        <v>#REF!</v>
      </c>
      <c r="N213"/>
    </row>
    <row r="214" spans="1:14" ht="15.75" thickBot="1">
      <c r="A214" s="6" t="e">
        <f>dadosexternosBMF!#REF!</f>
        <v>#REF!</v>
      </c>
      <c r="B214" s="7" t="e">
        <f>dadosexternosBMF!#REF!</f>
        <v>#REF!</v>
      </c>
      <c r="C214" s="8" t="e">
        <f>dadosexternosBMF!#REF!</f>
        <v>#REF!</v>
      </c>
      <c r="D214" s="12" t="e">
        <f>dadosexternosBMF!#REF!</f>
        <v>#REF!</v>
      </c>
      <c r="E214" s="14" t="e">
        <f>dadosexternosBMF!#REF!</f>
        <v>#REF!</v>
      </c>
      <c r="F214" s="8" t="e">
        <f>dadosexternosBMF!#REF!</f>
        <v>#REF!</v>
      </c>
      <c r="G214" s="4"/>
      <c r="H214"/>
      <c r="I214"/>
      <c r="J214"/>
      <c r="K214"/>
      <c r="L214" t="e">
        <f t="shared" si="30"/>
        <v>#REF!</v>
      </c>
      <c r="M214" t="e">
        <f t="shared" si="29"/>
        <v>#REF!</v>
      </c>
      <c r="N214"/>
    </row>
    <row r="215" spans="1:14" ht="15.75" thickBot="1">
      <c r="A215" s="6" t="e">
        <f>dadosexternosBMF!#REF!</f>
        <v>#REF!</v>
      </c>
      <c r="B215" s="7" t="e">
        <f>dadosexternosBMF!#REF!</f>
        <v>#REF!</v>
      </c>
      <c r="C215" s="8" t="e">
        <f>dadosexternosBMF!#REF!</f>
        <v>#REF!</v>
      </c>
      <c r="D215" s="12" t="e">
        <f>dadosexternosBMF!#REF!</f>
        <v>#REF!</v>
      </c>
      <c r="E215" s="14" t="e">
        <f>dadosexternosBMF!#REF!</f>
        <v>#REF!</v>
      </c>
      <c r="F215" s="8" t="e">
        <f>dadosexternosBMF!#REF!</f>
        <v>#REF!</v>
      </c>
      <c r="G215" s="4"/>
      <c r="H215"/>
      <c r="I215"/>
      <c r="J215"/>
      <c r="K215"/>
      <c r="L215" t="e">
        <f t="shared" si="30"/>
        <v>#REF!</v>
      </c>
      <c r="M215" t="e">
        <f t="shared" si="29"/>
        <v>#REF!</v>
      </c>
      <c r="N215"/>
    </row>
    <row r="216" spans="1:14" ht="15.75" thickBot="1">
      <c r="A216" s="6" t="e">
        <f>dadosexternosBMF!#REF!</f>
        <v>#REF!</v>
      </c>
      <c r="B216" s="7" t="e">
        <f>dadosexternosBMF!#REF!</f>
        <v>#REF!</v>
      </c>
      <c r="C216" s="8" t="e">
        <f>dadosexternosBMF!#REF!</f>
        <v>#REF!</v>
      </c>
      <c r="D216" s="12" t="e">
        <f>dadosexternosBMF!#REF!</f>
        <v>#REF!</v>
      </c>
      <c r="E216" s="14" t="e">
        <f>dadosexternosBMF!#REF!</f>
        <v>#REF!</v>
      </c>
      <c r="F216" s="8" t="e">
        <f>dadosexternosBMF!#REF!</f>
        <v>#REF!</v>
      </c>
      <c r="G216" s="4"/>
      <c r="H216"/>
      <c r="I216"/>
      <c r="J216"/>
      <c r="K216"/>
      <c r="L216" t="e">
        <f t="shared" si="30"/>
        <v>#REF!</v>
      </c>
      <c r="M216" t="e">
        <f t="shared" si="29"/>
        <v>#REF!</v>
      </c>
      <c r="N216"/>
    </row>
    <row r="217" spans="1:14" ht="15.75" thickBot="1">
      <c r="A217" s="6" t="e">
        <f>dadosexternosBMF!#REF!</f>
        <v>#REF!</v>
      </c>
      <c r="B217" s="7" t="e">
        <f>dadosexternosBMF!#REF!</f>
        <v>#REF!</v>
      </c>
      <c r="C217" s="8" t="e">
        <f>dadosexternosBMF!#REF!</f>
        <v>#REF!</v>
      </c>
      <c r="D217" s="12" t="e">
        <f>dadosexternosBMF!#REF!</f>
        <v>#REF!</v>
      </c>
      <c r="E217" s="14" t="e">
        <f>dadosexternosBMF!#REF!</f>
        <v>#REF!</v>
      </c>
      <c r="F217" s="8" t="e">
        <f>dadosexternosBMF!#REF!</f>
        <v>#REF!</v>
      </c>
      <c r="G217" s="4"/>
      <c r="H217"/>
      <c r="I217"/>
      <c r="J217"/>
      <c r="K217"/>
      <c r="L217" t="e">
        <f t="shared" si="30"/>
        <v>#REF!</v>
      </c>
      <c r="M217" t="e">
        <f t="shared" si="29"/>
        <v>#REF!</v>
      </c>
      <c r="N217"/>
    </row>
    <row r="218" spans="1:14" ht="15.75" thickBot="1">
      <c r="A218" s="6" t="e">
        <f>dadosexternosBMF!#REF!</f>
        <v>#REF!</v>
      </c>
      <c r="B218" s="7" t="e">
        <f>dadosexternosBMF!#REF!</f>
        <v>#REF!</v>
      </c>
      <c r="C218" s="8" t="e">
        <f>dadosexternosBMF!#REF!</f>
        <v>#REF!</v>
      </c>
      <c r="D218" s="12" t="e">
        <f>dadosexternosBMF!#REF!</f>
        <v>#REF!</v>
      </c>
      <c r="E218" s="14" t="e">
        <f>dadosexternosBMF!#REF!</f>
        <v>#REF!</v>
      </c>
      <c r="F218" s="8" t="e">
        <f>dadosexternosBMF!#REF!</f>
        <v>#REF!</v>
      </c>
      <c r="G218" s="4"/>
      <c r="H218"/>
      <c r="I218"/>
      <c r="J218"/>
      <c r="K218"/>
      <c r="L218" t="e">
        <f t="shared" si="30"/>
        <v>#REF!</v>
      </c>
      <c r="M218" t="e">
        <f t="shared" si="29"/>
        <v>#REF!</v>
      </c>
      <c r="N218"/>
    </row>
    <row r="219" spans="1:14" ht="15.75" thickBot="1">
      <c r="A219" s="6" t="e">
        <f>dadosexternosBMF!#REF!</f>
        <v>#REF!</v>
      </c>
      <c r="B219" s="7" t="e">
        <f>dadosexternosBMF!#REF!</f>
        <v>#REF!</v>
      </c>
      <c r="C219" s="8" t="e">
        <f>dadosexternosBMF!#REF!</f>
        <v>#REF!</v>
      </c>
      <c r="D219" s="12" t="e">
        <f>dadosexternosBMF!#REF!</f>
        <v>#REF!</v>
      </c>
      <c r="E219" s="14" t="e">
        <f>dadosexternosBMF!#REF!</f>
        <v>#REF!</v>
      </c>
      <c r="F219" s="8" t="e">
        <f>dadosexternosBMF!#REF!</f>
        <v>#REF!</v>
      </c>
      <c r="G219" s="4"/>
      <c r="H219"/>
      <c r="I219"/>
      <c r="J219"/>
      <c r="K219"/>
      <c r="L219" t="e">
        <f t="shared" si="30"/>
        <v>#REF!</v>
      </c>
      <c r="M219" t="e">
        <f t="shared" si="29"/>
        <v>#REF!</v>
      </c>
      <c r="N219"/>
    </row>
    <row r="220" spans="1:14" ht="15.75" thickBot="1">
      <c r="A220" s="6" t="e">
        <f>dadosexternosBMF!#REF!</f>
        <v>#REF!</v>
      </c>
      <c r="B220" s="7" t="e">
        <f>dadosexternosBMF!#REF!</f>
        <v>#REF!</v>
      </c>
      <c r="C220" s="8" t="e">
        <f>dadosexternosBMF!#REF!</f>
        <v>#REF!</v>
      </c>
      <c r="D220" s="12" t="e">
        <f>dadosexternosBMF!#REF!</f>
        <v>#REF!</v>
      </c>
      <c r="E220" s="14" t="e">
        <f>dadosexternosBMF!#REF!</f>
        <v>#REF!</v>
      </c>
      <c r="F220" s="8" t="e">
        <f>dadosexternosBMF!#REF!</f>
        <v>#REF!</v>
      </c>
      <c r="G220" s="4"/>
      <c r="H220"/>
      <c r="I220"/>
      <c r="J220"/>
      <c r="K220"/>
      <c r="L220" t="e">
        <f t="shared" si="30"/>
        <v>#REF!</v>
      </c>
      <c r="M220" t="e">
        <f t="shared" si="29"/>
        <v>#REF!</v>
      </c>
      <c r="N220"/>
    </row>
    <row r="221" spans="1:14" ht="15.75" thickBot="1">
      <c r="A221" s="6" t="e">
        <f>dadosexternosBMF!#REF!</f>
        <v>#REF!</v>
      </c>
      <c r="B221" s="7" t="e">
        <f>dadosexternosBMF!#REF!</f>
        <v>#REF!</v>
      </c>
      <c r="C221" s="8" t="e">
        <f>dadosexternosBMF!#REF!</f>
        <v>#REF!</v>
      </c>
      <c r="D221" s="12" t="e">
        <f>dadosexternosBMF!#REF!</f>
        <v>#REF!</v>
      </c>
      <c r="E221" s="14" t="e">
        <f>dadosexternosBMF!#REF!</f>
        <v>#REF!</v>
      </c>
      <c r="F221" s="8" t="e">
        <f>dadosexternosBMF!#REF!</f>
        <v>#REF!</v>
      </c>
      <c r="G221" s="4"/>
      <c r="H221"/>
      <c r="I221"/>
      <c r="J221"/>
      <c r="K221"/>
      <c r="L221" t="e">
        <f t="shared" si="30"/>
        <v>#REF!</v>
      </c>
      <c r="M221" t="e">
        <f t="shared" si="29"/>
        <v>#REF!</v>
      </c>
      <c r="N221"/>
    </row>
    <row r="222" spans="1:14" ht="15.75" thickBot="1">
      <c r="A222" s="6" t="e">
        <f>dadosexternosBMF!#REF!</f>
        <v>#REF!</v>
      </c>
      <c r="B222" s="7" t="e">
        <f>dadosexternosBMF!#REF!</f>
        <v>#REF!</v>
      </c>
      <c r="C222" s="8" t="e">
        <f>dadosexternosBMF!#REF!</f>
        <v>#REF!</v>
      </c>
      <c r="D222" s="12" t="e">
        <f>dadosexternosBMF!#REF!</f>
        <v>#REF!</v>
      </c>
      <c r="E222" s="14" t="e">
        <f>dadosexternosBMF!#REF!</f>
        <v>#REF!</v>
      </c>
      <c r="F222" s="8" t="e">
        <f>dadosexternosBMF!#REF!</f>
        <v>#REF!</v>
      </c>
      <c r="G222" s="4"/>
      <c r="H222"/>
      <c r="I222"/>
      <c r="J222"/>
      <c r="K222"/>
      <c r="L222" t="e">
        <f t="shared" si="30"/>
        <v>#REF!</v>
      </c>
      <c r="M222" t="e">
        <f t="shared" si="29"/>
        <v>#REF!</v>
      </c>
      <c r="N222"/>
    </row>
    <row r="223" spans="1:14" ht="15.75" thickBot="1">
      <c r="A223" s="6" t="e">
        <f>dadosexternosBMF!#REF!</f>
        <v>#REF!</v>
      </c>
      <c r="B223" s="7" t="e">
        <f>dadosexternosBMF!#REF!</f>
        <v>#REF!</v>
      </c>
      <c r="C223" s="8" t="e">
        <f>dadosexternosBMF!#REF!</f>
        <v>#REF!</v>
      </c>
      <c r="D223" s="12" t="e">
        <f>dadosexternosBMF!#REF!</f>
        <v>#REF!</v>
      </c>
      <c r="E223" s="14" t="e">
        <f>dadosexternosBMF!#REF!</f>
        <v>#REF!</v>
      </c>
      <c r="F223" s="8" t="e">
        <f>dadosexternosBMF!#REF!</f>
        <v>#REF!</v>
      </c>
      <c r="G223" s="4"/>
      <c r="H223"/>
      <c r="I223"/>
      <c r="J223"/>
      <c r="K223"/>
      <c r="L223" t="e">
        <f t="shared" si="30"/>
        <v>#REF!</v>
      </c>
      <c r="M223" t="e">
        <f t="shared" si="29"/>
        <v>#REF!</v>
      </c>
      <c r="N223"/>
    </row>
    <row r="224" spans="1:14" ht="15.75" thickBot="1">
      <c r="A224" s="6" t="e">
        <f>dadosexternosBMF!#REF!</f>
        <v>#REF!</v>
      </c>
      <c r="B224" s="7" t="e">
        <f>dadosexternosBMF!#REF!</f>
        <v>#REF!</v>
      </c>
      <c r="C224" s="8" t="e">
        <f>dadosexternosBMF!#REF!</f>
        <v>#REF!</v>
      </c>
      <c r="D224" s="12" t="e">
        <f>dadosexternosBMF!#REF!</f>
        <v>#REF!</v>
      </c>
      <c r="E224" s="14" t="e">
        <f>dadosexternosBMF!#REF!</f>
        <v>#REF!</v>
      </c>
      <c r="F224" s="8" t="e">
        <f>dadosexternosBMF!#REF!</f>
        <v>#REF!</v>
      </c>
      <c r="G224" s="4"/>
      <c r="H224"/>
      <c r="I224"/>
      <c r="J224"/>
      <c r="K224"/>
      <c r="L224" t="e">
        <f t="shared" si="30"/>
        <v>#REF!</v>
      </c>
      <c r="M224" t="e">
        <f t="shared" si="29"/>
        <v>#REF!</v>
      </c>
      <c r="N224"/>
    </row>
    <row r="225" spans="1:14" ht="15.75" thickBot="1">
      <c r="A225" s="6" t="e">
        <f>dadosexternosBMF!#REF!</f>
        <v>#REF!</v>
      </c>
      <c r="B225" s="7" t="e">
        <f>dadosexternosBMF!#REF!</f>
        <v>#REF!</v>
      </c>
      <c r="C225" s="8" t="e">
        <f>dadosexternosBMF!#REF!</f>
        <v>#REF!</v>
      </c>
      <c r="D225" s="12" t="e">
        <f>dadosexternosBMF!#REF!</f>
        <v>#REF!</v>
      </c>
      <c r="E225" s="14" t="e">
        <f>dadosexternosBMF!#REF!</f>
        <v>#REF!</v>
      </c>
      <c r="F225" s="8" t="e">
        <f>dadosexternosBMF!#REF!</f>
        <v>#REF!</v>
      </c>
      <c r="G225" s="4"/>
      <c r="H225"/>
      <c r="I225"/>
      <c r="J225"/>
      <c r="K225"/>
      <c r="L225" t="e">
        <f t="shared" si="30"/>
        <v>#REF!</v>
      </c>
      <c r="M225" t="e">
        <f t="shared" si="29"/>
        <v>#REF!</v>
      </c>
      <c r="N225"/>
    </row>
    <row r="226" spans="1:14" ht="15.75" thickBot="1">
      <c r="A226" s="6" t="e">
        <f>dadosexternosBMF!#REF!</f>
        <v>#REF!</v>
      </c>
      <c r="B226" s="7" t="e">
        <f>dadosexternosBMF!#REF!</f>
        <v>#REF!</v>
      </c>
      <c r="C226" s="8" t="e">
        <f>dadosexternosBMF!#REF!</f>
        <v>#REF!</v>
      </c>
      <c r="D226" s="12" t="e">
        <f>dadosexternosBMF!#REF!</f>
        <v>#REF!</v>
      </c>
      <c r="E226" s="14" t="e">
        <f>dadosexternosBMF!#REF!</f>
        <v>#REF!</v>
      </c>
      <c r="F226" s="8" t="e">
        <f>dadosexternosBMF!#REF!</f>
        <v>#REF!</v>
      </c>
      <c r="G226" s="4"/>
      <c r="H226"/>
      <c r="I226"/>
      <c r="J226"/>
      <c r="K226"/>
      <c r="L226" t="e">
        <f t="shared" si="30"/>
        <v>#REF!</v>
      </c>
      <c r="M226" t="e">
        <f t="shared" si="29"/>
        <v>#REF!</v>
      </c>
      <c r="N226"/>
    </row>
    <row r="227" spans="1:14" ht="15.75" thickBot="1">
      <c r="A227" s="6" t="e">
        <f>dadosexternosBMF!#REF!</f>
        <v>#REF!</v>
      </c>
      <c r="B227" s="7" t="e">
        <f>dadosexternosBMF!#REF!</f>
        <v>#REF!</v>
      </c>
      <c r="C227" s="8" t="e">
        <f>dadosexternosBMF!#REF!</f>
        <v>#REF!</v>
      </c>
      <c r="D227" s="12" t="e">
        <f>dadosexternosBMF!#REF!</f>
        <v>#REF!</v>
      </c>
      <c r="E227" s="14" t="e">
        <f>dadosexternosBMF!#REF!</f>
        <v>#REF!</v>
      </c>
      <c r="F227" s="8" t="e">
        <f>dadosexternosBMF!#REF!</f>
        <v>#REF!</v>
      </c>
      <c r="G227" s="4"/>
      <c r="H227"/>
      <c r="I227"/>
      <c r="J227"/>
      <c r="K227"/>
      <c r="L227" t="e">
        <f t="shared" si="30"/>
        <v>#REF!</v>
      </c>
      <c r="M227" t="e">
        <f t="shared" si="29"/>
        <v>#REF!</v>
      </c>
      <c r="N227"/>
    </row>
    <row r="228" spans="1:14" ht="15.75" thickBot="1">
      <c r="A228" s="6" t="e">
        <f>dadosexternosBMF!#REF!</f>
        <v>#REF!</v>
      </c>
      <c r="B228" s="7" t="e">
        <f>dadosexternosBMF!#REF!</f>
        <v>#REF!</v>
      </c>
      <c r="C228" s="8" t="e">
        <f>dadosexternosBMF!#REF!</f>
        <v>#REF!</v>
      </c>
      <c r="D228" s="12" t="e">
        <f>dadosexternosBMF!#REF!</f>
        <v>#REF!</v>
      </c>
      <c r="E228" s="14" t="e">
        <f>dadosexternosBMF!#REF!</f>
        <v>#REF!</v>
      </c>
      <c r="F228" s="8" t="e">
        <f>dadosexternosBMF!#REF!</f>
        <v>#REF!</v>
      </c>
      <c r="G228" s="4"/>
      <c r="H228"/>
      <c r="I228"/>
      <c r="J228"/>
      <c r="K228"/>
      <c r="L228" t="e">
        <f t="shared" si="30"/>
        <v>#REF!</v>
      </c>
      <c r="M228" t="e">
        <f t="shared" si="29"/>
        <v>#REF!</v>
      </c>
      <c r="N228"/>
    </row>
    <row r="229" spans="1:14" ht="15.75" thickBot="1">
      <c r="A229" s="6" t="e">
        <f>dadosexternosBMF!#REF!</f>
        <v>#REF!</v>
      </c>
      <c r="B229" s="7" t="e">
        <f>dadosexternosBMF!#REF!</f>
        <v>#REF!</v>
      </c>
      <c r="C229" s="8" t="e">
        <f>dadosexternosBMF!#REF!</f>
        <v>#REF!</v>
      </c>
      <c r="D229" s="12" t="e">
        <f>dadosexternosBMF!#REF!</f>
        <v>#REF!</v>
      </c>
      <c r="E229" s="14" t="e">
        <f>dadosexternosBMF!#REF!</f>
        <v>#REF!</v>
      </c>
      <c r="F229" s="8" t="e">
        <f>dadosexternosBMF!#REF!</f>
        <v>#REF!</v>
      </c>
      <c r="G229" s="4"/>
      <c r="H229"/>
      <c r="I229"/>
      <c r="J229"/>
      <c r="K229"/>
      <c r="L229" t="e">
        <f t="shared" si="30"/>
        <v>#REF!</v>
      </c>
      <c r="M229" t="e">
        <f t="shared" si="29"/>
        <v>#REF!</v>
      </c>
      <c r="N229"/>
    </row>
    <row r="230" spans="1:14" ht="14.25" thickBot="1">
      <c r="A230" s="6" t="e">
        <f>dadosexternosBMF!#REF!</f>
        <v>#REF!</v>
      </c>
      <c r="B230" s="7" t="e">
        <f>dadosexternosBMF!#REF!</f>
        <v>#REF!</v>
      </c>
      <c r="C230" s="8" t="e">
        <f>dadosexternosBMF!#REF!</f>
        <v>#REF!</v>
      </c>
      <c r="D230" s="12" t="e">
        <f>dadosexternosBMF!#REF!</f>
        <v>#REF!</v>
      </c>
      <c r="E230" s="14" t="e">
        <f>dadosexternosBMF!#REF!</f>
        <v>#REF!</v>
      </c>
      <c r="F230" s="8" t="e">
        <f>dadosexternosBMF!#REF!</f>
        <v>#REF!</v>
      </c>
      <c r="G230" s="4"/>
      <c r="H230" s="4" t="str">
        <f t="shared" ref="H230:H261" si="31">LEFT(A252,3)</f>
        <v>OBS</v>
      </c>
    </row>
    <row r="231" spans="1:14" ht="14.25" thickBot="1">
      <c r="A231" s="6" t="e">
        <f>dadosexternosBMF!#REF!</f>
        <v>#REF!</v>
      </c>
      <c r="B231" s="7" t="e">
        <f>dadosexternosBMF!#REF!</f>
        <v>#REF!</v>
      </c>
      <c r="C231" s="8" t="e">
        <f>dadosexternosBMF!#REF!</f>
        <v>#REF!</v>
      </c>
      <c r="D231" s="12" t="e">
        <f>dadosexternosBMF!#REF!</f>
        <v>#REF!</v>
      </c>
      <c r="E231" s="14" t="e">
        <f>dadosexternosBMF!#REF!</f>
        <v>#REF!</v>
      </c>
      <c r="F231" s="8" t="e">
        <f>dadosexternosBMF!#REF!</f>
        <v>#REF!</v>
      </c>
      <c r="G231" s="4"/>
      <c r="H231" s="4" t="str">
        <f t="shared" si="31"/>
        <v>OBS</v>
      </c>
    </row>
    <row r="232" spans="1:14" ht="14.25" thickBot="1">
      <c r="A232" s="15" t="e">
        <f>dadosexternosBMF!#REF!</f>
        <v>#REF!</v>
      </c>
      <c r="B232" s="7" t="e">
        <f>dadosexternosBMF!#REF!</f>
        <v>#REF!</v>
      </c>
      <c r="C232" s="8" t="e">
        <f>dadosexternosBMF!#REF!</f>
        <v>#REF!</v>
      </c>
      <c r="D232" s="12" t="e">
        <f>dadosexternosBMF!#REF!</f>
        <v>#REF!</v>
      </c>
      <c r="E232" s="14" t="e">
        <f>dadosexternosBMF!#REF!</f>
        <v>#REF!</v>
      </c>
      <c r="F232" s="8" t="e">
        <f>dadosexternosBMF!#REF!</f>
        <v>#REF!</v>
      </c>
      <c r="G232" s="4"/>
      <c r="H232" s="4" t="str">
        <f t="shared" si="31"/>
        <v>PEL</v>
      </c>
    </row>
    <row r="233" spans="1:14" ht="14.25" thickBot="1">
      <c r="A233" s="15">
        <f>dadosexternosBMF!A191</f>
        <v>0</v>
      </c>
      <c r="B233" s="7" t="str">
        <f>dadosexternosBMF!B191</f>
        <v>H17</v>
      </c>
      <c r="C233" s="8">
        <f>dadosexternosBMF!C191</f>
        <v>2407.239</v>
      </c>
      <c r="D233" s="12">
        <f>dadosexternosBMF!D191</f>
        <v>2372.4569999999999</v>
      </c>
      <c r="E233" s="14">
        <f>dadosexternosBMF!E191</f>
        <v>-34.781999999999996</v>
      </c>
      <c r="F233" s="8">
        <f>dadosexternosBMF!F191</f>
        <v>1217.3699999999999</v>
      </c>
      <c r="G233" s="4"/>
      <c r="H233" s="4" t="str">
        <f t="shared" si="31"/>
        <v>0</v>
      </c>
    </row>
    <row r="234" spans="1:14" ht="41.25" thickBot="1">
      <c r="A234" s="6" t="str">
        <f>dadosexternosBMF!A192</f>
        <v>PELA DIFERENÇA ENTRE TAXA CETIP E VARIAÇÃO DO IPCA PARA DAP.</v>
      </c>
      <c r="B234" s="7">
        <f>dadosexternosBMF!B192</f>
        <v>0</v>
      </c>
      <c r="C234" s="8">
        <f>dadosexternosBMF!C192</f>
        <v>0</v>
      </c>
      <c r="D234" s="12">
        <f>dadosexternosBMF!D192</f>
        <v>0</v>
      </c>
      <c r="E234" s="14">
        <f>dadosexternosBMF!E192</f>
        <v>0</v>
      </c>
      <c r="F234" s="8">
        <f>dadosexternosBMF!F192</f>
        <v>0</v>
      </c>
      <c r="G234" s="4"/>
      <c r="H234" s="4" t="str">
        <f t="shared" si="31"/>
        <v>OBS</v>
      </c>
    </row>
    <row r="235" spans="1:14" ht="14.25" thickBot="1">
      <c r="A235" s="6">
        <f>dadosexternosBMF!A193</f>
        <v>0</v>
      </c>
      <c r="B235" s="7">
        <f>dadosexternosBMF!B193</f>
        <v>0</v>
      </c>
      <c r="C235" s="8">
        <f>dadosexternosBMF!C193</f>
        <v>0</v>
      </c>
      <c r="D235" s="12">
        <f>dadosexternosBMF!D193</f>
        <v>0</v>
      </c>
      <c r="E235" s="14">
        <f>dadosexternosBMF!E193</f>
        <v>0</v>
      </c>
      <c r="F235" s="8">
        <f>dadosexternosBMF!F193</f>
        <v>0</v>
      </c>
      <c r="G235" s="4"/>
      <c r="H235" s="4" t="str">
        <f t="shared" si="31"/>
        <v>0</v>
      </c>
    </row>
    <row r="236" spans="1:14" ht="41.25" thickBot="1">
      <c r="A236" s="6" t="str">
        <f>dadosexternosBMF!A194</f>
        <v>OBS.: AS TAXAS DE CÂMBIO UTILIZADAS SEGUEM AS ESPECIFICAÇÕES CONTRATUAIS</v>
      </c>
      <c r="B236" s="7">
        <f>dadosexternosBMF!B194</f>
        <v>0</v>
      </c>
      <c r="C236" s="8">
        <f>dadosexternosBMF!C194</f>
        <v>0</v>
      </c>
      <c r="D236" s="12">
        <f>dadosexternosBMF!D194</f>
        <v>0</v>
      </c>
      <c r="E236" s="14">
        <f>dadosexternosBMF!E194</f>
        <v>0</v>
      </c>
      <c r="F236" s="8">
        <f>dadosexternosBMF!F194</f>
        <v>0</v>
      </c>
      <c r="G236" s="4"/>
      <c r="H236" s="4" t="str">
        <f t="shared" si="31"/>
        <v>OBS</v>
      </c>
    </row>
    <row r="237" spans="1:14" ht="41.25" thickBot="1">
      <c r="A237" s="6" t="str">
        <f>dadosexternosBMF!A195</f>
        <v>OBS.: AS TAXAS DE CÂMBIO UTILIZADAS SEGUEM AS ESPECIFICAÇÕES CONTRATUAIS</v>
      </c>
      <c r="B237" s="7">
        <f>dadosexternosBMF!B195</f>
        <v>0</v>
      </c>
      <c r="C237" s="8">
        <f>dadosexternosBMF!C195</f>
        <v>0</v>
      </c>
      <c r="D237" s="12">
        <f>dadosexternosBMF!D195</f>
        <v>0</v>
      </c>
      <c r="E237" s="14">
        <f>dadosexternosBMF!E195</f>
        <v>0</v>
      </c>
      <c r="F237" s="8">
        <f>dadosexternosBMF!F195</f>
        <v>0</v>
      </c>
      <c r="G237" s="4"/>
      <c r="H237" s="4" t="str">
        <f t="shared" si="31"/>
        <v>PEL</v>
      </c>
    </row>
    <row r="238" spans="1:14" ht="41.25" thickBot="1">
      <c r="A238" s="6" t="str">
        <f>dadosexternosBMF!A196</f>
        <v>(*) O PREÇO ANTERIOR JÁ ESTÁ CORRIGIDO PELA TAXA CETIP PARA DI1;</v>
      </c>
      <c r="B238" s="7">
        <f>dadosexternosBMF!B196</f>
        <v>0</v>
      </c>
      <c r="C238" s="8">
        <f>dadosexternosBMF!C196</f>
        <v>0</v>
      </c>
      <c r="D238" s="12">
        <f>dadosexternosBMF!D196</f>
        <v>0</v>
      </c>
      <c r="E238" s="14">
        <f>dadosexternosBMF!E196</f>
        <v>0</v>
      </c>
      <c r="F238" s="8">
        <f>dadosexternosBMF!F196</f>
        <v>0</v>
      </c>
      <c r="G238" s="4"/>
      <c r="H238" s="4" t="str">
        <f t="shared" si="31"/>
        <v>0</v>
      </c>
    </row>
    <row r="239" spans="1:14" ht="41.25" thickBot="1">
      <c r="A239" s="6" t="str">
        <f>dadosexternosBMF!A197</f>
        <v>PELA DIFERENÇA ENTRE TAXA CETIP E VARIAÇÃO DO DÓLAR PARA DDI;</v>
      </c>
      <c r="B239" s="7">
        <f>dadosexternosBMF!B197</f>
        <v>0</v>
      </c>
      <c r="C239" s="8">
        <f>dadosexternosBMF!C197</f>
        <v>0</v>
      </c>
      <c r="D239" s="12">
        <f>dadosexternosBMF!D197</f>
        <v>0</v>
      </c>
      <c r="E239" s="14">
        <f>dadosexternosBMF!E197</f>
        <v>0</v>
      </c>
      <c r="F239" s="8">
        <f>dadosexternosBMF!F197</f>
        <v>0</v>
      </c>
      <c r="G239" s="4"/>
      <c r="H239" s="4" t="str">
        <f t="shared" si="31"/>
        <v>OBS</v>
      </c>
    </row>
    <row r="240" spans="1:14" ht="41.25" thickBot="1">
      <c r="A240" s="6" t="str">
        <f>dadosexternosBMF!A198</f>
        <v>PELA DIFERENÇA ENTRE TAXA CETIP E VARIAÇÃO DO IGP-M; PARA DDM;</v>
      </c>
      <c r="B240" s="7">
        <f>dadosexternosBMF!B198</f>
        <v>0</v>
      </c>
      <c r="C240" s="8">
        <f>dadosexternosBMF!C198</f>
        <v>0</v>
      </c>
      <c r="D240" s="8">
        <f>dadosexternosBMF!D198</f>
        <v>0</v>
      </c>
      <c r="E240" s="21">
        <f>dadosexternosBMF!E198</f>
        <v>0</v>
      </c>
      <c r="F240" s="8">
        <f>dadosexternosBMF!F198</f>
        <v>0</v>
      </c>
      <c r="G240" s="4"/>
      <c r="H240" s="4" t="str">
        <f t="shared" si="31"/>
        <v>PEL</v>
      </c>
    </row>
    <row r="241" spans="1:8" ht="41.25" thickBot="1">
      <c r="A241" s="6" t="str">
        <f>dadosexternosBMF!A199</f>
        <v>PELA DIFERENÇA ENTRE TAXA CETIP E VARIAÇÃO DO IPCA PARA DAP.</v>
      </c>
      <c r="B241" s="7">
        <f>dadosexternosBMF!B199</f>
        <v>0</v>
      </c>
      <c r="C241" s="8">
        <f>dadosexternosBMF!C199</f>
        <v>0</v>
      </c>
      <c r="D241" s="8">
        <f>dadosexternosBMF!D199</f>
        <v>0</v>
      </c>
      <c r="E241" s="21">
        <f>dadosexternosBMF!E199</f>
        <v>0</v>
      </c>
      <c r="F241" s="8">
        <f>dadosexternosBMF!F199</f>
        <v>0</v>
      </c>
      <c r="G241" s="4"/>
      <c r="H241" s="4" t="str">
        <f t="shared" si="31"/>
        <v>PEL</v>
      </c>
    </row>
    <row r="242" spans="1:8" ht="14.25" thickBot="1">
      <c r="A242" s="6">
        <f>dadosexternosBMF!A200</f>
        <v>0</v>
      </c>
      <c r="B242" s="7">
        <f>dadosexternosBMF!B200</f>
        <v>0</v>
      </c>
      <c r="C242" s="8">
        <f>dadosexternosBMF!C200</f>
        <v>0</v>
      </c>
      <c r="D242" s="12">
        <f>dadosexternosBMF!D200</f>
        <v>0</v>
      </c>
      <c r="E242" s="14">
        <f>dadosexternosBMF!E200</f>
        <v>0</v>
      </c>
      <c r="F242" s="8">
        <f>dadosexternosBMF!F200</f>
        <v>0</v>
      </c>
      <c r="G242" s="4"/>
      <c r="H242" s="4" t="str">
        <f t="shared" si="31"/>
        <v>PEL</v>
      </c>
    </row>
    <row r="243" spans="1:8" ht="41.25" thickBot="1">
      <c r="A243" s="6" t="str">
        <f>dadosexternosBMF!A201</f>
        <v>OBS.: AS TAXAS DE CÂMBIO UTILIZADAS SEGUEM AS ESPECIFICAÇÕES CONTRATUAIS</v>
      </c>
      <c r="B243" s="7">
        <f>dadosexternosBMF!B201</f>
        <v>0</v>
      </c>
      <c r="C243" s="8">
        <f>dadosexternosBMF!C201</f>
        <v>0</v>
      </c>
      <c r="D243" s="12">
        <f>dadosexternosBMF!D201</f>
        <v>0</v>
      </c>
      <c r="E243" s="14">
        <f>dadosexternosBMF!E201</f>
        <v>0</v>
      </c>
      <c r="F243" s="8">
        <f>dadosexternosBMF!F201</f>
        <v>0</v>
      </c>
      <c r="G243" s="4"/>
      <c r="H243" s="4" t="str">
        <f t="shared" si="31"/>
        <v>0</v>
      </c>
    </row>
    <row r="244" spans="1:8" ht="41.25" thickBot="1">
      <c r="A244" s="6" t="str">
        <f>dadosexternosBMF!A202</f>
        <v>PELA DIFERENÇA ENTRE TAXA CETIP E VARIAÇÃO DO IGP-M; PARA DDM;</v>
      </c>
      <c r="B244" s="7">
        <f>dadosexternosBMF!B202</f>
        <v>0</v>
      </c>
      <c r="C244" s="8">
        <f>dadosexternosBMF!C202</f>
        <v>0</v>
      </c>
      <c r="D244" s="12">
        <f>dadosexternosBMF!D202</f>
        <v>0</v>
      </c>
      <c r="E244" s="14">
        <f>dadosexternosBMF!E202</f>
        <v>0</v>
      </c>
      <c r="F244" s="8">
        <f>dadosexternosBMF!F202</f>
        <v>0</v>
      </c>
      <c r="G244" s="4"/>
      <c r="H244" s="4" t="str">
        <f t="shared" si="31"/>
        <v>OBS</v>
      </c>
    </row>
    <row r="245" spans="1:8" ht="41.25" thickBot="1">
      <c r="A245" s="6" t="str">
        <f>dadosexternosBMF!A203</f>
        <v>PELA DIFERENÇA ENTRE TAXA CETIP E VARIAÇÃO DO IPCA PARA DAP.</v>
      </c>
      <c r="B245" s="7">
        <f>dadosexternosBMF!B203</f>
        <v>0</v>
      </c>
      <c r="C245" s="8">
        <f>dadosexternosBMF!C203</f>
        <v>0</v>
      </c>
      <c r="D245" s="12">
        <f>dadosexternosBMF!D203</f>
        <v>0</v>
      </c>
      <c r="E245" s="14">
        <f>dadosexternosBMF!E203</f>
        <v>0</v>
      </c>
      <c r="F245" s="8">
        <f>dadosexternosBMF!F203</f>
        <v>0</v>
      </c>
      <c r="G245" s="4"/>
      <c r="H245" s="4" t="str">
        <f t="shared" si="31"/>
        <v>WIN</v>
      </c>
    </row>
    <row r="246" spans="1:8" ht="14.25" thickBot="1">
      <c r="A246" s="6">
        <f>dadosexternosBMF!A204</f>
        <v>0</v>
      </c>
      <c r="B246" s="7">
        <f>dadosexternosBMF!B204</f>
        <v>0</v>
      </c>
      <c r="C246" s="8">
        <f>dadosexternosBMF!C204</f>
        <v>0</v>
      </c>
      <c r="D246" s="12">
        <f>dadosexternosBMF!D204</f>
        <v>0</v>
      </c>
      <c r="E246" s="14">
        <f>dadosexternosBMF!E204</f>
        <v>0</v>
      </c>
      <c r="F246" s="8">
        <f>dadosexternosBMF!F204</f>
        <v>0</v>
      </c>
      <c r="G246" s="4"/>
      <c r="H246" s="4" t="str">
        <f t="shared" si="31"/>
        <v>WTI</v>
      </c>
    </row>
    <row r="247" spans="1:8" ht="41.25" thickBot="1">
      <c r="A247" s="6" t="str">
        <f>dadosexternosBMF!A205</f>
        <v>OBS.: AS TAXAS DE CÂMBIO UTILIZADAS SEGUEM AS ESPECIFICAÇÕES CONTRATUAIS</v>
      </c>
      <c r="B247" s="7">
        <f>dadosexternosBMF!B205</f>
        <v>0</v>
      </c>
      <c r="C247" s="8">
        <f>dadosexternosBMF!C205</f>
        <v>0</v>
      </c>
      <c r="D247" s="12">
        <f>dadosexternosBMF!D205</f>
        <v>0</v>
      </c>
      <c r="E247" s="14">
        <f>dadosexternosBMF!E205</f>
        <v>0</v>
      </c>
      <c r="F247" s="8">
        <f>dadosexternosBMF!F205</f>
        <v>0</v>
      </c>
      <c r="G247" s="4"/>
      <c r="H247" s="4" t="str">
        <f t="shared" si="31"/>
        <v>0</v>
      </c>
    </row>
    <row r="248" spans="1:8" ht="14.25" thickBot="1">
      <c r="A248" s="6">
        <f>dadosexternosBMF!A206</f>
        <v>0</v>
      </c>
      <c r="B248" s="7">
        <f>dadosexternosBMF!B206</f>
        <v>0</v>
      </c>
      <c r="C248" s="8">
        <f>dadosexternosBMF!C206</f>
        <v>0</v>
      </c>
      <c r="D248" s="8">
        <f>dadosexternosBMF!D206</f>
        <v>0</v>
      </c>
      <c r="E248" s="21">
        <f>dadosexternosBMF!E206</f>
        <v>0</v>
      </c>
      <c r="F248" s="8">
        <f>dadosexternosBMF!F206</f>
        <v>0</v>
      </c>
      <c r="G248" s="4"/>
      <c r="H248" s="4" t="str">
        <f t="shared" si="31"/>
        <v>ZAR</v>
      </c>
    </row>
    <row r="249" spans="1:8" ht="41.25" thickBot="1">
      <c r="A249" s="6" t="str">
        <f>dadosexternosBMF!A207</f>
        <v>OBS.: AS TAXAS DE CÂMBIO UTILIZADAS SEGUEM AS ESPECIFICAÇÕES CONTRATUAIS</v>
      </c>
      <c r="B249" s="7">
        <f>dadosexternosBMF!B207</f>
        <v>0</v>
      </c>
      <c r="C249" s="8">
        <f>dadosexternosBMF!C207</f>
        <v>0</v>
      </c>
      <c r="D249" s="8">
        <f>dadosexternosBMF!D207</f>
        <v>0</v>
      </c>
      <c r="E249" s="21">
        <f>dadosexternosBMF!E207</f>
        <v>0</v>
      </c>
      <c r="F249" s="8">
        <f>dadosexternosBMF!F207</f>
        <v>0</v>
      </c>
      <c r="G249" s="4"/>
      <c r="H249" s="4" t="str">
        <f t="shared" si="31"/>
        <v>0</v>
      </c>
    </row>
    <row r="250" spans="1:8" ht="41.25" thickBot="1">
      <c r="A250" s="6" t="str">
        <f>dadosexternosBMF!A208</f>
        <v>PELA DIFERENÇA ENTRE TAXA CETIP E VARIAÇÃO DO IPCA PARA DAP.</v>
      </c>
      <c r="B250" s="7">
        <f>dadosexternosBMF!B208</f>
        <v>0</v>
      </c>
      <c r="C250" s="8">
        <f>dadosexternosBMF!C208</f>
        <v>0</v>
      </c>
      <c r="D250" s="8">
        <f>dadosexternosBMF!D208</f>
        <v>0</v>
      </c>
      <c r="E250" s="21">
        <f>dadosexternosBMF!E208</f>
        <v>0</v>
      </c>
      <c r="F250" s="8">
        <f>dadosexternosBMF!F208</f>
        <v>0</v>
      </c>
      <c r="G250" s="4"/>
      <c r="H250" s="4" t="str">
        <f t="shared" si="31"/>
        <v>(*)</v>
      </c>
    </row>
    <row r="251" spans="1:8">
      <c r="A251" s="5">
        <f>dadosexternosBMF!A209</f>
        <v>0</v>
      </c>
      <c r="B251" s="5">
        <f>dadosexternosBMF!B209</f>
        <v>0</v>
      </c>
      <c r="C251" s="17">
        <f>dadosexternosBMF!C209</f>
        <v>0</v>
      </c>
      <c r="D251" s="17">
        <f>dadosexternosBMF!D209</f>
        <v>0</v>
      </c>
      <c r="E251" s="22">
        <f>dadosexternosBMF!E209</f>
        <v>0</v>
      </c>
      <c r="F251" s="17">
        <f>dadosexternosBMF!F209</f>
        <v>0</v>
      </c>
      <c r="G251" s="4"/>
      <c r="H251" s="4" t="str">
        <f t="shared" si="31"/>
        <v>PEL</v>
      </c>
    </row>
    <row r="252" spans="1:8">
      <c r="A252" s="5" t="str">
        <f>dadosexternosBMF!A210</f>
        <v>OBS.: AS TAXAS DE CÂMBIO UTILIZADAS SEGUEM AS ESPECIFICAÇÕES CONTRATUAIS</v>
      </c>
      <c r="B252" s="5">
        <f>dadosexternosBMF!B210</f>
        <v>0</v>
      </c>
      <c r="C252" s="17">
        <f>dadosexternosBMF!C210</f>
        <v>0</v>
      </c>
      <c r="D252" s="17">
        <f>dadosexternosBMF!D210</f>
        <v>0</v>
      </c>
      <c r="E252" s="22">
        <f>dadosexternosBMF!E210</f>
        <v>0</v>
      </c>
      <c r="F252" s="17">
        <f>dadosexternosBMF!F210</f>
        <v>0</v>
      </c>
      <c r="G252" s="4"/>
      <c r="H252" s="4" t="str">
        <f t="shared" si="31"/>
        <v>PEL</v>
      </c>
    </row>
    <row r="253" spans="1:8">
      <c r="A253" s="5" t="str">
        <f>dadosexternosBMF!A211</f>
        <v>OBS.: AS TAXAS DE CÂMBIO UTILIZADAS SEGUEM AS ESPECIFICAÇÕES CONTRATUAIS</v>
      </c>
      <c r="B253" s="5">
        <f>dadosexternosBMF!B211</f>
        <v>0</v>
      </c>
      <c r="C253" s="17">
        <f>dadosexternosBMF!C211</f>
        <v>0</v>
      </c>
      <c r="D253" s="17">
        <f>dadosexternosBMF!D211</f>
        <v>0</v>
      </c>
      <c r="E253" s="22">
        <f>dadosexternosBMF!E211</f>
        <v>0</v>
      </c>
      <c r="F253" s="17">
        <f>dadosexternosBMF!F211</f>
        <v>0</v>
      </c>
      <c r="G253" s="4"/>
      <c r="H253" s="4" t="str">
        <f t="shared" si="31"/>
        <v>PEL</v>
      </c>
    </row>
    <row r="254" spans="1:8">
      <c r="A254" s="5" t="str">
        <f>dadosexternosBMF!A212</f>
        <v>PELA DIFERENÇA ENTRE TAXA CETIP E VARIAÇÃO DO IPCA PARA DAP.</v>
      </c>
      <c r="B254" s="5">
        <f>dadosexternosBMF!B212</f>
        <v>0</v>
      </c>
      <c r="C254" s="17">
        <f>dadosexternosBMF!C212</f>
        <v>0</v>
      </c>
      <c r="D254" s="17">
        <f>dadosexternosBMF!D212</f>
        <v>0</v>
      </c>
      <c r="E254" s="22">
        <f>dadosexternosBMF!E212</f>
        <v>0</v>
      </c>
      <c r="F254" s="17">
        <f>dadosexternosBMF!F212</f>
        <v>0</v>
      </c>
      <c r="G254" s="4"/>
      <c r="H254" s="4" t="str">
        <f t="shared" si="31"/>
        <v>0</v>
      </c>
    </row>
    <row r="255" spans="1:8">
      <c r="A255" s="5">
        <f>dadosexternosBMF!A213</f>
        <v>0</v>
      </c>
      <c r="B255" s="5">
        <f>dadosexternosBMF!B213</f>
        <v>0</v>
      </c>
      <c r="C255" s="17">
        <f>dadosexternosBMF!C213</f>
        <v>0</v>
      </c>
      <c r="D255" s="17">
        <f>dadosexternosBMF!D213</f>
        <v>0</v>
      </c>
      <c r="E255" s="22">
        <f>dadosexternosBMF!E213</f>
        <v>0</v>
      </c>
      <c r="F255" s="17">
        <f>dadosexternosBMF!F213</f>
        <v>0</v>
      </c>
      <c r="G255" s="4"/>
      <c r="H255" s="4" t="str">
        <f t="shared" si="31"/>
        <v>OBS</v>
      </c>
    </row>
    <row r="256" spans="1:8">
      <c r="A256" s="5" t="str">
        <f>dadosexternosBMF!A214</f>
        <v>OBS.: AS TAXAS DE CÂMBIO UTILIZADAS SEGUEM AS ESPECIFICAÇÕES CONTRATUAIS</v>
      </c>
      <c r="B256" s="5">
        <f>dadosexternosBMF!B214</f>
        <v>0</v>
      </c>
      <c r="C256" s="17">
        <f>dadosexternosBMF!C214</f>
        <v>0</v>
      </c>
      <c r="D256" s="17">
        <f>dadosexternosBMF!D214</f>
        <v>0</v>
      </c>
      <c r="E256" s="22">
        <f>dadosexternosBMF!E214</f>
        <v>0</v>
      </c>
      <c r="F256" s="17">
        <f>dadosexternosBMF!F214</f>
        <v>0</v>
      </c>
      <c r="G256" s="4"/>
      <c r="H256" s="4" t="str">
        <f t="shared" si="31"/>
        <v>0</v>
      </c>
    </row>
    <row r="257" spans="1:8">
      <c r="A257" s="5">
        <f>dadosexternosBMF!A215</f>
        <v>0</v>
      </c>
      <c r="B257" s="5">
        <f>dadosexternosBMF!B215</f>
        <v>0</v>
      </c>
      <c r="C257" s="17">
        <f>dadosexternosBMF!C215</f>
        <v>0</v>
      </c>
      <c r="D257" s="17">
        <f>dadosexternosBMF!D215</f>
        <v>0</v>
      </c>
      <c r="E257" s="22">
        <f>dadosexternosBMF!E215</f>
        <v>0</v>
      </c>
      <c r="F257" s="17">
        <f>dadosexternosBMF!F215</f>
        <v>0</v>
      </c>
      <c r="G257" s="4"/>
      <c r="H257" s="4" t="str">
        <f t="shared" si="31"/>
        <v>OBS</v>
      </c>
    </row>
    <row r="258" spans="1:8">
      <c r="A258" s="5" t="str">
        <f>dadosexternosBMF!A216</f>
        <v>OBS.: AS TAXAS DE CÂMBIO UTILIZADAS SEGUEM AS ESPECIFICAÇÕES CONTRATUAIS</v>
      </c>
      <c r="B258" s="5">
        <f>dadosexternosBMF!B216</f>
        <v>0</v>
      </c>
      <c r="C258" s="17">
        <f>dadosexternosBMF!C216</f>
        <v>0</v>
      </c>
      <c r="D258" s="17">
        <f>dadosexternosBMF!D216</f>
        <v>0</v>
      </c>
      <c r="E258" s="22">
        <f>dadosexternosBMF!E216</f>
        <v>0</v>
      </c>
      <c r="F258" s="17">
        <f>dadosexternosBMF!F216</f>
        <v>0</v>
      </c>
      <c r="G258" s="4"/>
      <c r="H258" s="4" t="str">
        <f t="shared" si="31"/>
        <v>PEL</v>
      </c>
    </row>
    <row r="259" spans="1:8">
      <c r="A259" s="5" t="str">
        <f>dadosexternosBMF!A217</f>
        <v>PELA DIFERENÇA ENTRE TAXA CETIP E VARIAÇÃO DO IPCA PARA DAP.</v>
      </c>
      <c r="B259" s="5">
        <f>dadosexternosBMF!B217</f>
        <v>0</v>
      </c>
      <c r="C259" s="17">
        <f>dadosexternosBMF!C217</f>
        <v>0</v>
      </c>
      <c r="D259" s="17">
        <f>dadosexternosBMF!D217</f>
        <v>0</v>
      </c>
      <c r="E259" s="22">
        <f>dadosexternosBMF!E217</f>
        <v>0</v>
      </c>
      <c r="F259" s="17">
        <f>dadosexternosBMF!F217</f>
        <v>0</v>
      </c>
      <c r="G259" s="4"/>
      <c r="H259" s="4" t="str">
        <f t="shared" si="31"/>
        <v>PEL</v>
      </c>
    </row>
    <row r="260" spans="1:8">
      <c r="A260" s="5">
        <f>dadosexternosBMF!A218</f>
        <v>0</v>
      </c>
      <c r="B260" s="5">
        <f>dadosexternosBMF!B218</f>
        <v>0</v>
      </c>
      <c r="C260" s="17">
        <f>dadosexternosBMF!C218</f>
        <v>0</v>
      </c>
      <c r="D260" s="17">
        <f>dadosexternosBMF!D218</f>
        <v>0</v>
      </c>
      <c r="E260" s="22">
        <f>dadosexternosBMF!E218</f>
        <v>0</v>
      </c>
      <c r="F260" s="17">
        <f>dadosexternosBMF!F218</f>
        <v>0</v>
      </c>
      <c r="G260" s="4"/>
      <c r="H260" s="4" t="str">
        <f t="shared" si="31"/>
        <v>PEL</v>
      </c>
    </row>
    <row r="261" spans="1:8">
      <c r="A261" s="5" t="str">
        <f>dadosexternosBMF!A219</f>
        <v>OBS.: AS TAXAS DE CÂMBIO UTILIZADAS SEGUEM AS ESPECIFICAÇÕES CONTRATUAIS</v>
      </c>
      <c r="B261" s="5">
        <f>dadosexternosBMF!B219</f>
        <v>0</v>
      </c>
      <c r="C261" s="17">
        <f>dadosexternosBMF!C219</f>
        <v>0</v>
      </c>
      <c r="D261" s="17">
        <f>dadosexternosBMF!D219</f>
        <v>0</v>
      </c>
      <c r="E261" s="22">
        <f>dadosexternosBMF!E219</f>
        <v>0</v>
      </c>
      <c r="F261" s="17">
        <f>dadosexternosBMF!F219</f>
        <v>0</v>
      </c>
      <c r="G261" s="4"/>
      <c r="H261" s="4" t="str">
        <f t="shared" si="31"/>
        <v>0</v>
      </c>
    </row>
    <row r="262" spans="1:8">
      <c r="A262" s="5" t="str">
        <f>dadosexternosBMF!A220</f>
        <v>PELA DIFERENÇA ENTRE TAXA CETIP E VARIAÇÃO DO DÓLAR PARA DDI;</v>
      </c>
      <c r="B262" s="5">
        <f>dadosexternosBMF!B220</f>
        <v>0</v>
      </c>
      <c r="C262" s="17">
        <f>dadosexternosBMF!C220</f>
        <v>0</v>
      </c>
      <c r="D262" s="17">
        <f>dadosexternosBMF!D220</f>
        <v>0</v>
      </c>
      <c r="E262" s="22">
        <f>dadosexternosBMF!E220</f>
        <v>0</v>
      </c>
      <c r="F262" s="17">
        <f>dadosexternosBMF!F220</f>
        <v>0</v>
      </c>
      <c r="G262" s="4"/>
      <c r="H262" s="4" t="str">
        <f t="shared" ref="H262:H293" si="32">LEFT(A284,3)</f>
        <v>OBS</v>
      </c>
    </row>
    <row r="263" spans="1:8">
      <c r="A263" s="5" t="str">
        <f>dadosexternosBMF!A221</f>
        <v>PELA DIFERENÇA ENTRE TAXA CETIP E VARIAÇÃO DO IGP-M; PARA DDM;</v>
      </c>
      <c r="B263" s="5">
        <f>dadosexternosBMF!B221</f>
        <v>0</v>
      </c>
      <c r="C263" s="17">
        <f>dadosexternosBMF!C221</f>
        <v>0</v>
      </c>
      <c r="D263" s="17">
        <f>dadosexternosBMF!D221</f>
        <v>0</v>
      </c>
      <c r="E263" s="22">
        <f>dadosexternosBMF!E221</f>
        <v>0</v>
      </c>
      <c r="F263" s="17">
        <f>dadosexternosBMF!F221</f>
        <v>0</v>
      </c>
      <c r="G263" s="4"/>
      <c r="H263" s="4" t="str">
        <f t="shared" si="32"/>
        <v>OBS</v>
      </c>
    </row>
    <row r="264" spans="1:8">
      <c r="A264" s="5" t="str">
        <f>dadosexternosBMF!A222</f>
        <v>PELA DIFERENÇA ENTRE TAXA CETIP E VARIAÇÃO DO IPCA PARA DAP.</v>
      </c>
      <c r="B264" s="5">
        <f>dadosexternosBMF!B222</f>
        <v>0</v>
      </c>
      <c r="C264" s="17">
        <f>dadosexternosBMF!C222</f>
        <v>0</v>
      </c>
      <c r="D264" s="17">
        <f>dadosexternosBMF!D222</f>
        <v>0</v>
      </c>
      <c r="E264" s="22">
        <f>dadosexternosBMF!E222</f>
        <v>0</v>
      </c>
      <c r="F264" s="17">
        <f>dadosexternosBMF!F222</f>
        <v>0</v>
      </c>
      <c r="G264" s="4"/>
      <c r="H264" s="4" t="str">
        <f t="shared" si="32"/>
        <v>0</v>
      </c>
    </row>
    <row r="265" spans="1:8">
      <c r="A265" s="5">
        <f>dadosexternosBMF!A223</f>
        <v>0</v>
      </c>
      <c r="B265" s="5">
        <f>dadosexternosBMF!B223</f>
        <v>0</v>
      </c>
      <c r="C265" s="17">
        <f>dadosexternosBMF!C223</f>
        <v>0</v>
      </c>
      <c r="D265" s="17">
        <f>dadosexternosBMF!D223</f>
        <v>0</v>
      </c>
      <c r="E265" s="22">
        <f>dadosexternosBMF!E223</f>
        <v>0</v>
      </c>
      <c r="F265" s="17">
        <f>dadosexternosBMF!F223</f>
        <v>0</v>
      </c>
      <c r="G265" s="4"/>
      <c r="H265" s="4" t="str">
        <f t="shared" si="32"/>
        <v>0</v>
      </c>
    </row>
    <row r="266" spans="1:8">
      <c r="A266" s="5" t="str">
        <f>dadosexternosBMF!A224</f>
        <v>OBS.: AS TAXAS DE CÂMBIO UTILIZADAS SEGUEM AS ESPECIFICAÇÕES CONTRATUAIS</v>
      </c>
      <c r="B266" s="5">
        <f>dadosexternosBMF!B224</f>
        <v>0</v>
      </c>
      <c r="C266" s="17">
        <f>dadosexternosBMF!C224</f>
        <v>0</v>
      </c>
      <c r="D266" s="17">
        <f>dadosexternosBMF!D224</f>
        <v>0</v>
      </c>
      <c r="E266" s="22">
        <f>dadosexternosBMF!E224</f>
        <v>0</v>
      </c>
      <c r="F266" s="17">
        <f>dadosexternosBMF!F224</f>
        <v>0</v>
      </c>
      <c r="G266" s="4"/>
      <c r="H266" s="4" t="str">
        <f t="shared" si="32"/>
        <v>0</v>
      </c>
    </row>
    <row r="267" spans="1:8">
      <c r="A267" s="5" t="str">
        <f>dadosexternosBMF!A225</f>
        <v>WIN - Ibovespa Mini</v>
      </c>
      <c r="B267" s="5" t="str">
        <f>dadosexternosBMF!B225</f>
        <v>G15</v>
      </c>
      <c r="C267" s="17">
        <f>dadosexternosBMF!C225</f>
        <v>48829</v>
      </c>
      <c r="D267" s="17">
        <f>dadosexternosBMF!D225</f>
        <v>47948</v>
      </c>
      <c r="E267" s="22">
        <f>dadosexternosBMF!E225</f>
        <v>-881</v>
      </c>
      <c r="F267" s="17">
        <f>dadosexternosBMF!F225</f>
        <v>176.2</v>
      </c>
      <c r="G267" s="4"/>
      <c r="H267" s="4" t="str">
        <f t="shared" si="32"/>
        <v>0</v>
      </c>
    </row>
    <row r="268" spans="1:8">
      <c r="A268" s="5" t="str">
        <f>dadosexternosBMF!A226</f>
        <v>WTI - Petróleo Mini</v>
      </c>
      <c r="B268" s="5" t="str">
        <f>dadosexternosBMF!B226</f>
        <v>H15</v>
      </c>
      <c r="C268" s="17">
        <f>dadosexternosBMF!C226</f>
        <v>46.23</v>
      </c>
      <c r="D268" s="17">
        <f>dadosexternosBMF!D226</f>
        <v>44.45</v>
      </c>
      <c r="E268" s="5">
        <f>dadosexternosBMF!E226</f>
        <v>-1.78</v>
      </c>
      <c r="F268" s="17">
        <f>dadosexternosBMF!F226</f>
        <v>459.54</v>
      </c>
      <c r="G268" s="4"/>
      <c r="H268" s="4" t="str">
        <f t="shared" si="32"/>
        <v>0</v>
      </c>
    </row>
    <row r="269" spans="1:8">
      <c r="A269" s="5">
        <f>dadosexternosBMF!A227</f>
        <v>0</v>
      </c>
      <c r="B269" s="5" t="str">
        <f>dadosexternosBMF!B227</f>
        <v>Z15</v>
      </c>
      <c r="C269" s="17">
        <f>dadosexternosBMF!C227</f>
        <v>54.29</v>
      </c>
      <c r="D269" s="17">
        <f>dadosexternosBMF!D227</f>
        <v>53.33</v>
      </c>
      <c r="E269" s="5">
        <f>dadosexternosBMF!E227</f>
        <v>-0.96</v>
      </c>
      <c r="F269" s="17">
        <f>dadosexternosBMF!F227</f>
        <v>247.84</v>
      </c>
      <c r="G269" s="4"/>
      <c r="H269" s="4" t="str">
        <f t="shared" si="32"/>
        <v>0</v>
      </c>
    </row>
    <row r="270" spans="1:8">
      <c r="A270" s="5" t="str">
        <f>dadosexternosBMF!A228</f>
        <v>ZAR - RANDE DA ÁFRICA DO SUL</v>
      </c>
      <c r="B270" s="5" t="str">
        <f>dadosexternosBMF!B228</f>
        <v>G15</v>
      </c>
      <c r="C270" s="17">
        <f>dadosexternosBMF!C228</f>
        <v>2227.9360000000001</v>
      </c>
      <c r="D270" s="17">
        <f>dadosexternosBMF!D228</f>
        <v>2235.41</v>
      </c>
      <c r="E270" s="5">
        <f>dadosexternosBMF!E228</f>
        <v>7.4740000000000002</v>
      </c>
      <c r="F270" s="17">
        <f>dadosexternosBMF!F228</f>
        <v>261.58999999999997</v>
      </c>
      <c r="G270" s="4"/>
      <c r="H270" s="4" t="str">
        <f t="shared" si="32"/>
        <v>0</v>
      </c>
    </row>
    <row r="271" spans="1:8" ht="13.5">
      <c r="A271" s="5">
        <f>dadosexternosBMF!A229</f>
        <v>0</v>
      </c>
      <c r="B271" s="5" t="str">
        <f>dadosexternosBMF!B229</f>
        <v>H15</v>
      </c>
      <c r="C271" s="17">
        <f>dadosexternosBMF!C229</f>
        <v>2234.6260000000002</v>
      </c>
      <c r="D271" s="17">
        <f>dadosexternosBMF!D229</f>
        <v>2242.221</v>
      </c>
      <c r="E271" s="5">
        <f>dadosexternosBMF!E229</f>
        <v>7.5949999999999998</v>
      </c>
      <c r="F271" s="17">
        <f>dadosexternosBMF!F229</f>
        <v>265.82</v>
      </c>
      <c r="G271" s="23"/>
      <c r="H271" s="4" t="str">
        <f t="shared" si="32"/>
        <v>0</v>
      </c>
    </row>
    <row r="272" spans="1:8" ht="13.5">
      <c r="A272" s="5" t="str">
        <f>dadosexternosBMF!A230</f>
        <v>(*) O PREÇO ANTERIOR JÁ ESTÁ CORRIGIDO PELA TAXA CETIP PARA DI1;</v>
      </c>
      <c r="B272" s="5">
        <f>dadosexternosBMF!B230</f>
        <v>0</v>
      </c>
      <c r="C272" s="17">
        <f>dadosexternosBMF!C230</f>
        <v>0</v>
      </c>
      <c r="D272" s="17">
        <f>dadosexternosBMF!D230</f>
        <v>0</v>
      </c>
      <c r="E272" s="5">
        <f>dadosexternosBMF!E230</f>
        <v>0</v>
      </c>
      <c r="F272" s="17">
        <f>dadosexternosBMF!F230</f>
        <v>0</v>
      </c>
      <c r="G272" s="23"/>
      <c r="H272" s="4" t="str">
        <f t="shared" si="32"/>
        <v>0</v>
      </c>
    </row>
    <row r="273" spans="1:8" ht="13.5">
      <c r="A273" s="5" t="str">
        <f>dadosexternosBMF!A231</f>
        <v>PELA DIFERENÇA ENTRE TAXA CETIP E VARIAÇÃO DO DÓLAR PARA DDI;</v>
      </c>
      <c r="B273" s="5">
        <f>dadosexternosBMF!B231</f>
        <v>0</v>
      </c>
      <c r="C273" s="17">
        <f>dadosexternosBMF!C231</f>
        <v>0</v>
      </c>
      <c r="D273" s="17">
        <f>dadosexternosBMF!D231</f>
        <v>0</v>
      </c>
      <c r="E273" s="5">
        <f>dadosexternosBMF!E231</f>
        <v>0</v>
      </c>
      <c r="F273" s="17">
        <f>dadosexternosBMF!F231</f>
        <v>0</v>
      </c>
      <c r="G273" s="23"/>
      <c r="H273" s="4" t="str">
        <f t="shared" si="32"/>
        <v>0</v>
      </c>
    </row>
    <row r="274" spans="1:8" ht="13.5">
      <c r="A274" s="5" t="str">
        <f>dadosexternosBMF!A232</f>
        <v>PELA DIFERENÇA ENTRE TAXA CETIP E VARIAÇÃO DO IGP-M; PARA DDM;</v>
      </c>
      <c r="B274" s="5">
        <f>dadosexternosBMF!B232</f>
        <v>0</v>
      </c>
      <c r="C274" s="17">
        <f>dadosexternosBMF!C232</f>
        <v>0</v>
      </c>
      <c r="D274" s="17">
        <f>dadosexternosBMF!D232</f>
        <v>0</v>
      </c>
      <c r="E274" s="5">
        <f>dadosexternosBMF!E232</f>
        <v>0</v>
      </c>
      <c r="F274" s="17">
        <f>dadosexternosBMF!F232</f>
        <v>0</v>
      </c>
      <c r="G274" s="23"/>
      <c r="H274" s="4" t="str">
        <f t="shared" si="32"/>
        <v>0</v>
      </c>
    </row>
    <row r="275" spans="1:8" ht="13.5">
      <c r="A275" s="5" t="str">
        <f>dadosexternosBMF!A233</f>
        <v>PELA DIFERENÇA ENTRE TAXA CETIP E VARIAÇÃO DO IPCA PARA DAP.</v>
      </c>
      <c r="B275" s="5">
        <f>dadosexternosBMF!B233</f>
        <v>0</v>
      </c>
      <c r="C275" s="17">
        <f>dadosexternosBMF!C233</f>
        <v>0</v>
      </c>
      <c r="D275" s="17">
        <f>dadosexternosBMF!D233</f>
        <v>0</v>
      </c>
      <c r="E275" s="5">
        <f>dadosexternosBMF!E233</f>
        <v>0</v>
      </c>
      <c r="F275" s="17">
        <f>dadosexternosBMF!F233</f>
        <v>0</v>
      </c>
      <c r="G275" s="23"/>
      <c r="H275" s="4" t="str">
        <f t="shared" si="32"/>
        <v>0</v>
      </c>
    </row>
    <row r="276" spans="1:8" ht="13.5">
      <c r="A276" s="5">
        <f>dadosexternosBMF!A234</f>
        <v>0</v>
      </c>
      <c r="B276" s="5">
        <f>dadosexternosBMF!B234</f>
        <v>0</v>
      </c>
      <c r="C276" s="17">
        <f>dadosexternosBMF!C234</f>
        <v>0</v>
      </c>
      <c r="D276" s="17">
        <f>dadosexternosBMF!D234</f>
        <v>0</v>
      </c>
      <c r="E276" s="5">
        <f>dadosexternosBMF!E234</f>
        <v>0</v>
      </c>
      <c r="F276" s="17">
        <f>dadosexternosBMF!F234</f>
        <v>0</v>
      </c>
      <c r="G276" s="23"/>
      <c r="H276" s="4" t="str">
        <f t="shared" si="32"/>
        <v>0</v>
      </c>
    </row>
    <row r="277" spans="1:8" ht="13.5">
      <c r="A277" s="5" t="str">
        <f>dadosexternosBMF!A235</f>
        <v>OBS.: AS TAXAS DE CÂMBIO UTILIZADAS SEGUEM AS ESPECIFICAÇÕES CONTRATUAIS</v>
      </c>
      <c r="B277" s="5">
        <f>dadosexternosBMF!B235</f>
        <v>0</v>
      </c>
      <c r="C277" s="17">
        <f>dadosexternosBMF!C235</f>
        <v>0</v>
      </c>
      <c r="D277" s="17">
        <f>dadosexternosBMF!D235</f>
        <v>0</v>
      </c>
      <c r="E277" s="5">
        <f>dadosexternosBMF!E235</f>
        <v>0</v>
      </c>
      <c r="F277" s="17">
        <f>dadosexternosBMF!F235</f>
        <v>0</v>
      </c>
      <c r="G277" s="23"/>
      <c r="H277" s="4" t="str">
        <f t="shared" si="32"/>
        <v>0</v>
      </c>
    </row>
    <row r="278" spans="1:8" ht="13.5">
      <c r="A278" s="5">
        <f>dadosexternosBMF!A236</f>
        <v>0</v>
      </c>
      <c r="B278" s="5">
        <f>dadosexternosBMF!B236</f>
        <v>0</v>
      </c>
      <c r="C278" s="17">
        <f>dadosexternosBMF!C236</f>
        <v>0</v>
      </c>
      <c r="D278" s="17">
        <f>dadosexternosBMF!D236</f>
        <v>0</v>
      </c>
      <c r="E278" s="5">
        <f>dadosexternosBMF!E236</f>
        <v>0</v>
      </c>
      <c r="F278" s="17">
        <f>dadosexternosBMF!F236</f>
        <v>0</v>
      </c>
      <c r="G278" s="23"/>
      <c r="H278" s="4" t="str">
        <f t="shared" si="32"/>
        <v>0</v>
      </c>
    </row>
    <row r="279" spans="1:8" ht="13.5">
      <c r="A279" s="5" t="str">
        <f>dadosexternosBMF!A237</f>
        <v>OBS.: AS TAXAS DE CÂMBIO UTILIZADAS SEGUEM AS ESPECIFICAÇÕES CONTRATUAIS</v>
      </c>
      <c r="B279" s="5">
        <f>dadosexternosBMF!B237</f>
        <v>0</v>
      </c>
      <c r="C279" s="17">
        <f>dadosexternosBMF!C237</f>
        <v>0</v>
      </c>
      <c r="D279" s="17">
        <f>dadosexternosBMF!D237</f>
        <v>0</v>
      </c>
      <c r="E279" s="5">
        <f>dadosexternosBMF!E237</f>
        <v>0</v>
      </c>
      <c r="F279" s="17">
        <f>dadosexternosBMF!F237</f>
        <v>0</v>
      </c>
      <c r="G279" s="23"/>
      <c r="H279" s="4" t="str">
        <f t="shared" si="32"/>
        <v>0</v>
      </c>
    </row>
    <row r="280" spans="1:8" ht="13.5">
      <c r="A280" s="5" t="str">
        <f>dadosexternosBMF!A238</f>
        <v>PELA DIFERENÇA ENTRE TAXA CETIP E VARIAÇÃO DO DÓLAR PARA DDI;</v>
      </c>
      <c r="B280" s="5">
        <f>dadosexternosBMF!B238</f>
        <v>0</v>
      </c>
      <c r="C280" s="17">
        <f>dadosexternosBMF!C238</f>
        <v>0</v>
      </c>
      <c r="D280" s="17">
        <f>dadosexternosBMF!D238</f>
        <v>0</v>
      </c>
      <c r="E280" s="5">
        <f>dadosexternosBMF!E238</f>
        <v>0</v>
      </c>
      <c r="F280" s="17">
        <f>dadosexternosBMF!F238</f>
        <v>0</v>
      </c>
      <c r="G280" s="23"/>
      <c r="H280" s="4" t="str">
        <f t="shared" si="32"/>
        <v>0</v>
      </c>
    </row>
    <row r="281" spans="1:8" ht="13.5">
      <c r="A281" s="5" t="str">
        <f>dadosexternosBMF!A239</f>
        <v>PELA DIFERENÇA ENTRE TAXA CETIP E VARIAÇÃO DO IGP-M; PARA DDM;</v>
      </c>
      <c r="B281" s="5">
        <f>dadosexternosBMF!B239</f>
        <v>0</v>
      </c>
      <c r="C281" s="17">
        <f>dadosexternosBMF!C239</f>
        <v>0</v>
      </c>
      <c r="D281" s="17">
        <f>dadosexternosBMF!D239</f>
        <v>0</v>
      </c>
      <c r="E281" s="5">
        <f>dadosexternosBMF!E239</f>
        <v>0</v>
      </c>
      <c r="F281" s="17">
        <f>dadosexternosBMF!F239</f>
        <v>0</v>
      </c>
      <c r="G281" s="23"/>
      <c r="H281" s="4" t="str">
        <f t="shared" si="32"/>
        <v>0</v>
      </c>
    </row>
    <row r="282" spans="1:8" ht="13.5">
      <c r="A282" s="5" t="str">
        <f>dadosexternosBMF!A240</f>
        <v>PELA DIFERENÇA ENTRE TAXA CETIP E VARIAÇÃO DO IPCA PARA DAP.</v>
      </c>
      <c r="B282" s="5">
        <f>dadosexternosBMF!B240</f>
        <v>0</v>
      </c>
      <c r="C282" s="5">
        <f>dadosexternosBMF!C240</f>
        <v>0</v>
      </c>
      <c r="D282" s="5">
        <f>dadosexternosBMF!D240</f>
        <v>0</v>
      </c>
      <c r="E282" s="5">
        <f>dadosexternosBMF!E240</f>
        <v>0</v>
      </c>
      <c r="F282" s="5">
        <f>dadosexternosBMF!F240</f>
        <v>0</v>
      </c>
      <c r="G282" s="23"/>
      <c r="H282" s="4" t="str">
        <f t="shared" si="32"/>
        <v>0</v>
      </c>
    </row>
    <row r="283" spans="1:8" ht="13.5">
      <c r="A283" s="5">
        <f>dadosexternosBMF!A241</f>
        <v>0</v>
      </c>
      <c r="B283" s="5">
        <f>dadosexternosBMF!B241</f>
        <v>0</v>
      </c>
      <c r="C283" s="17">
        <f>dadosexternosBMF!C241</f>
        <v>0</v>
      </c>
      <c r="D283" s="17">
        <f>dadosexternosBMF!D241</f>
        <v>0</v>
      </c>
      <c r="E283" s="5">
        <f>dadosexternosBMF!E241</f>
        <v>0</v>
      </c>
      <c r="F283" s="17">
        <f>dadosexternosBMF!F241</f>
        <v>0</v>
      </c>
      <c r="G283" s="23"/>
      <c r="H283" s="4" t="str">
        <f t="shared" si="32"/>
        <v>0</v>
      </c>
    </row>
    <row r="284" spans="1:8" ht="13.5">
      <c r="A284" s="5" t="str">
        <f>dadosexternosBMF!A242</f>
        <v>OBS.: AS TAXAS DE CÂMBIO UTILIZADAS SEGUEM AS ESPECIFICAÇÕES CONTRATUAIS</v>
      </c>
      <c r="B284" s="5">
        <f>dadosexternosBMF!B242</f>
        <v>0</v>
      </c>
      <c r="C284" s="17">
        <f>dadosexternosBMF!C242</f>
        <v>0</v>
      </c>
      <c r="D284" s="17">
        <f>dadosexternosBMF!D242</f>
        <v>0</v>
      </c>
      <c r="E284" s="5">
        <f>dadosexternosBMF!E242</f>
        <v>0</v>
      </c>
      <c r="F284" s="17">
        <f>dadosexternosBMF!F242</f>
        <v>0</v>
      </c>
      <c r="G284" s="23"/>
      <c r="H284" s="4" t="str">
        <f t="shared" si="32"/>
        <v>0</v>
      </c>
    </row>
    <row r="285" spans="1:8" ht="13.5">
      <c r="A285" s="5" t="str">
        <f>dadosexternosBMF!A243</f>
        <v>OBS.: AS TAXAS DE CÂMBIO UTILIZADAS SEGUEM AS ESPECIFICAÇÕES CONTRATUAIS</v>
      </c>
      <c r="B285" s="5">
        <f>dadosexternosBMF!B243</f>
        <v>0</v>
      </c>
      <c r="C285" s="17">
        <f>dadosexternosBMF!C243</f>
        <v>0</v>
      </c>
      <c r="D285" s="17">
        <f>dadosexternosBMF!D243</f>
        <v>0</v>
      </c>
      <c r="E285" s="5">
        <f>dadosexternosBMF!E243</f>
        <v>0</v>
      </c>
      <c r="F285" s="17">
        <f>dadosexternosBMF!F243</f>
        <v>0</v>
      </c>
      <c r="G285" s="23"/>
      <c r="H285" s="4" t="str">
        <f t="shared" si="32"/>
        <v>0</v>
      </c>
    </row>
    <row r="286" spans="1:8" ht="13.5">
      <c r="A286" s="5">
        <f>dadosexternosBMF!A244</f>
        <v>0</v>
      </c>
      <c r="B286" s="5">
        <f>dadosexternosBMF!B244</f>
        <v>0</v>
      </c>
      <c r="C286" s="5">
        <f>dadosexternosBMF!C244</f>
        <v>0</v>
      </c>
      <c r="D286" s="5">
        <f>dadosexternosBMF!D244</f>
        <v>0</v>
      </c>
      <c r="E286" s="5">
        <f>dadosexternosBMF!E244</f>
        <v>0</v>
      </c>
      <c r="F286" s="5">
        <f>dadosexternosBMF!F244</f>
        <v>0</v>
      </c>
      <c r="G286" s="23"/>
      <c r="H286" s="4" t="str">
        <f t="shared" si="32"/>
        <v>0</v>
      </c>
    </row>
    <row r="287" spans="1:8" ht="13.5">
      <c r="A287" s="5">
        <f>dadosexternosBMF!A245</f>
        <v>0</v>
      </c>
      <c r="B287" s="5">
        <f>dadosexternosBMF!B245</f>
        <v>0</v>
      </c>
      <c r="C287" s="5">
        <f>dadosexternosBMF!C245</f>
        <v>0</v>
      </c>
      <c r="D287" s="5">
        <f>dadosexternosBMF!D245</f>
        <v>0</v>
      </c>
      <c r="E287" s="5">
        <f>dadosexternosBMF!E245</f>
        <v>0</v>
      </c>
      <c r="F287" s="5">
        <f>dadosexternosBMF!F245</f>
        <v>0</v>
      </c>
      <c r="G287" s="23"/>
      <c r="H287" s="4" t="str">
        <f t="shared" si="32"/>
        <v>0</v>
      </c>
    </row>
    <row r="288" spans="1:8" ht="13.5">
      <c r="A288" s="5">
        <f>dadosexternosBMF!A246</f>
        <v>0</v>
      </c>
      <c r="B288" s="5">
        <f>dadosexternosBMF!B246</f>
        <v>0</v>
      </c>
      <c r="C288" s="5">
        <f>dadosexternosBMF!C246</f>
        <v>0</v>
      </c>
      <c r="D288" s="5">
        <f>dadosexternosBMF!D246</f>
        <v>0</v>
      </c>
      <c r="E288" s="5">
        <f>dadosexternosBMF!E246</f>
        <v>0</v>
      </c>
      <c r="F288" s="5">
        <f>dadosexternosBMF!F246</f>
        <v>0</v>
      </c>
      <c r="G288" s="23"/>
      <c r="H288" s="4" t="str">
        <f t="shared" si="32"/>
        <v>0</v>
      </c>
    </row>
    <row r="289" spans="1:8" ht="13.5">
      <c r="A289" s="5">
        <f>dadosexternosBMF!A247</f>
        <v>0</v>
      </c>
      <c r="B289" s="5">
        <f>dadosexternosBMF!B247</f>
        <v>0</v>
      </c>
      <c r="C289" s="5">
        <f>dadosexternosBMF!C247</f>
        <v>0</v>
      </c>
      <c r="D289" s="5">
        <f>dadosexternosBMF!D247</f>
        <v>0</v>
      </c>
      <c r="E289" s="5">
        <f>dadosexternosBMF!E247</f>
        <v>0</v>
      </c>
      <c r="F289" s="5">
        <f>dadosexternosBMF!F247</f>
        <v>0</v>
      </c>
      <c r="G289" s="23"/>
      <c r="H289" s="4" t="str">
        <f t="shared" si="32"/>
        <v>0</v>
      </c>
    </row>
    <row r="290" spans="1:8" ht="13.5">
      <c r="A290" s="5">
        <f>dadosexternosBMF!A248</f>
        <v>0</v>
      </c>
      <c r="B290" s="5">
        <f>dadosexternosBMF!B248</f>
        <v>0</v>
      </c>
      <c r="C290" s="5">
        <f>dadosexternosBMF!C248</f>
        <v>0</v>
      </c>
      <c r="D290" s="5">
        <f>dadosexternosBMF!D248</f>
        <v>0</v>
      </c>
      <c r="E290" s="5">
        <f>dadosexternosBMF!E248</f>
        <v>0</v>
      </c>
      <c r="F290" s="5">
        <f>dadosexternosBMF!F248</f>
        <v>0</v>
      </c>
      <c r="G290" s="23"/>
      <c r="H290" s="4" t="str">
        <f t="shared" si="32"/>
        <v>0</v>
      </c>
    </row>
    <row r="291" spans="1:8" ht="13.5">
      <c r="A291" s="5">
        <f>dadosexternosBMF!A249</f>
        <v>0</v>
      </c>
      <c r="B291" s="5">
        <f>dadosexternosBMF!B249</f>
        <v>0</v>
      </c>
      <c r="C291" s="5">
        <f>dadosexternosBMF!C249</f>
        <v>0</v>
      </c>
      <c r="D291" s="5">
        <f>dadosexternosBMF!D249</f>
        <v>0</v>
      </c>
      <c r="E291" s="5">
        <f>dadosexternosBMF!E249</f>
        <v>0</v>
      </c>
      <c r="F291" s="5">
        <f>dadosexternosBMF!F249</f>
        <v>0</v>
      </c>
      <c r="G291" s="23"/>
      <c r="H291" s="4" t="str">
        <f t="shared" si="32"/>
        <v>0</v>
      </c>
    </row>
    <row r="292" spans="1:8" ht="13.5">
      <c r="A292" s="5">
        <f>dadosexternosBMF!A250</f>
        <v>0</v>
      </c>
      <c r="B292" s="5">
        <f>dadosexternosBMF!B250</f>
        <v>0</v>
      </c>
      <c r="C292" s="5">
        <f>dadosexternosBMF!C250</f>
        <v>0</v>
      </c>
      <c r="D292" s="5">
        <f>dadosexternosBMF!D250</f>
        <v>0</v>
      </c>
      <c r="E292" s="5">
        <f>dadosexternosBMF!E250</f>
        <v>0</v>
      </c>
      <c r="F292" s="5">
        <f>dadosexternosBMF!F250</f>
        <v>0</v>
      </c>
      <c r="G292" s="23"/>
      <c r="H292" s="4" t="str">
        <f t="shared" si="32"/>
        <v>0</v>
      </c>
    </row>
    <row r="293" spans="1:8" ht="13.5">
      <c r="A293" s="5">
        <f>dadosexternosBMF!A251</f>
        <v>0</v>
      </c>
      <c r="B293" s="5">
        <f>dadosexternosBMF!B251</f>
        <v>0</v>
      </c>
      <c r="C293" s="5">
        <f>dadosexternosBMF!C251</f>
        <v>0</v>
      </c>
      <c r="D293" s="5">
        <f>dadosexternosBMF!D251</f>
        <v>0</v>
      </c>
      <c r="E293" s="5">
        <f>dadosexternosBMF!E251</f>
        <v>0</v>
      </c>
      <c r="F293" s="5">
        <f>dadosexternosBMF!F251</f>
        <v>0</v>
      </c>
      <c r="G293" s="23"/>
      <c r="H293" s="4" t="str">
        <f t="shared" si="32"/>
        <v>0</v>
      </c>
    </row>
    <row r="294" spans="1:8" ht="13.5">
      <c r="A294" s="5">
        <f>dadosexternosBMF!A252</f>
        <v>0</v>
      </c>
      <c r="B294" s="5">
        <f>dadosexternosBMF!B252</f>
        <v>0</v>
      </c>
      <c r="C294" s="5">
        <f>dadosexternosBMF!C252</f>
        <v>0</v>
      </c>
      <c r="D294" s="5">
        <f>dadosexternosBMF!D252</f>
        <v>0</v>
      </c>
      <c r="E294" s="5">
        <f>dadosexternosBMF!E252</f>
        <v>0</v>
      </c>
      <c r="F294" s="5">
        <f>dadosexternosBMF!F252</f>
        <v>0</v>
      </c>
      <c r="G294" s="23"/>
      <c r="H294" s="4" t="str">
        <f t="shared" ref="H294:H302" si="33">LEFT(A316,3)</f>
        <v>0</v>
      </c>
    </row>
    <row r="295" spans="1:8" ht="13.5">
      <c r="A295" s="5">
        <f>dadosexternosBMF!A253</f>
        <v>0</v>
      </c>
      <c r="B295" s="5">
        <f>dadosexternosBMF!B253</f>
        <v>0</v>
      </c>
      <c r="C295" s="5">
        <f>dadosexternosBMF!C253</f>
        <v>0</v>
      </c>
      <c r="D295" s="5">
        <f>dadosexternosBMF!D253</f>
        <v>0</v>
      </c>
      <c r="E295" s="5">
        <f>dadosexternosBMF!E253</f>
        <v>0</v>
      </c>
      <c r="F295" s="5">
        <f>dadosexternosBMF!F253</f>
        <v>0</v>
      </c>
      <c r="G295" s="23"/>
      <c r="H295" s="4" t="str">
        <f t="shared" si="33"/>
        <v>0</v>
      </c>
    </row>
    <row r="296" spans="1:8" ht="13.5">
      <c r="A296" s="5">
        <f>dadosexternosBMF!A254</f>
        <v>0</v>
      </c>
      <c r="B296" s="5">
        <f>dadosexternosBMF!B254</f>
        <v>0</v>
      </c>
      <c r="C296" s="5">
        <f>dadosexternosBMF!C254</f>
        <v>0</v>
      </c>
      <c r="D296" s="5">
        <f>dadosexternosBMF!D254</f>
        <v>0</v>
      </c>
      <c r="E296" s="5">
        <f>dadosexternosBMF!E254</f>
        <v>0</v>
      </c>
      <c r="F296" s="5">
        <f>dadosexternosBMF!F254</f>
        <v>0</v>
      </c>
      <c r="G296" s="23"/>
      <c r="H296" s="4" t="str">
        <f t="shared" si="33"/>
        <v>0</v>
      </c>
    </row>
    <row r="297" spans="1:8" ht="13.5">
      <c r="A297" s="5">
        <f>dadosexternosBMF!A255</f>
        <v>0</v>
      </c>
      <c r="B297" s="5">
        <f>dadosexternosBMF!B255</f>
        <v>0</v>
      </c>
      <c r="C297" s="5">
        <f>dadosexternosBMF!C255</f>
        <v>0</v>
      </c>
      <c r="D297" s="5">
        <f>dadosexternosBMF!D255</f>
        <v>0</v>
      </c>
      <c r="E297" s="5">
        <f>dadosexternosBMF!E255</f>
        <v>0</v>
      </c>
      <c r="F297" s="5">
        <f>dadosexternosBMF!F255</f>
        <v>0</v>
      </c>
      <c r="G297" s="23"/>
      <c r="H297" s="4" t="str">
        <f t="shared" si="33"/>
        <v>0</v>
      </c>
    </row>
    <row r="298" spans="1:8" ht="13.5">
      <c r="A298" s="5">
        <f>dadosexternosBMF!A256</f>
        <v>0</v>
      </c>
      <c r="B298" s="5">
        <f>dadosexternosBMF!B256</f>
        <v>0</v>
      </c>
      <c r="C298" s="5">
        <f>dadosexternosBMF!C256</f>
        <v>0</v>
      </c>
      <c r="D298" s="5">
        <f>dadosexternosBMF!D256</f>
        <v>0</v>
      </c>
      <c r="E298" s="5">
        <f>dadosexternosBMF!E256</f>
        <v>0</v>
      </c>
      <c r="F298" s="5">
        <f>dadosexternosBMF!F256</f>
        <v>0</v>
      </c>
      <c r="G298" s="23"/>
      <c r="H298" s="4" t="str">
        <f t="shared" si="33"/>
        <v>0</v>
      </c>
    </row>
    <row r="299" spans="1:8" ht="13.5">
      <c r="A299" s="5">
        <f>dadosexternosBMF!A257</f>
        <v>0</v>
      </c>
      <c r="B299" s="5">
        <f>dadosexternosBMF!B257</f>
        <v>0</v>
      </c>
      <c r="C299" s="5">
        <f>dadosexternosBMF!C257</f>
        <v>0</v>
      </c>
      <c r="D299" s="5">
        <f>dadosexternosBMF!D257</f>
        <v>0</v>
      </c>
      <c r="E299" s="5">
        <f>dadosexternosBMF!E257</f>
        <v>0</v>
      </c>
      <c r="F299" s="5">
        <f>dadosexternosBMF!F257</f>
        <v>0</v>
      </c>
      <c r="G299" s="23"/>
      <c r="H299" s="4" t="str">
        <f t="shared" si="33"/>
        <v>0</v>
      </c>
    </row>
    <row r="300" spans="1:8" ht="13.5">
      <c r="A300" s="5">
        <f>dadosexternosBMF!A258</f>
        <v>0</v>
      </c>
      <c r="B300" s="5">
        <f>dadosexternosBMF!B258</f>
        <v>0</v>
      </c>
      <c r="C300" s="5">
        <f>dadosexternosBMF!C258</f>
        <v>0</v>
      </c>
      <c r="D300" s="5">
        <f>dadosexternosBMF!D258</f>
        <v>0</v>
      </c>
      <c r="E300" s="5">
        <f>dadosexternosBMF!E258</f>
        <v>0</v>
      </c>
      <c r="F300" s="5">
        <f>dadosexternosBMF!F258</f>
        <v>0</v>
      </c>
      <c r="G300" s="23"/>
      <c r="H300" s="4" t="str">
        <f t="shared" si="33"/>
        <v>0</v>
      </c>
    </row>
    <row r="301" spans="1:8" ht="13.5">
      <c r="A301" s="5">
        <f>dadosexternosBMF!A259</f>
        <v>0</v>
      </c>
      <c r="B301" s="5">
        <f>dadosexternosBMF!B259</f>
        <v>0</v>
      </c>
      <c r="C301" s="5">
        <f>dadosexternosBMF!C259</f>
        <v>0</v>
      </c>
      <c r="D301" s="5">
        <f>dadosexternosBMF!D259</f>
        <v>0</v>
      </c>
      <c r="E301" s="5">
        <f>dadosexternosBMF!E259</f>
        <v>0</v>
      </c>
      <c r="F301" s="5">
        <f>dadosexternosBMF!F259</f>
        <v>0</v>
      </c>
      <c r="G301" s="23"/>
      <c r="H301" s="4" t="str">
        <f t="shared" si="33"/>
        <v>0</v>
      </c>
    </row>
    <row r="302" spans="1:8" ht="13.5">
      <c r="A302" s="5">
        <f>dadosexternosBMF!A260</f>
        <v>0</v>
      </c>
      <c r="B302" s="5">
        <f>dadosexternosBMF!B260</f>
        <v>0</v>
      </c>
      <c r="C302" s="5">
        <f>dadosexternosBMF!C260</f>
        <v>0</v>
      </c>
      <c r="D302" s="5">
        <f>dadosexternosBMF!D260</f>
        <v>0</v>
      </c>
      <c r="E302" s="5">
        <f>dadosexternosBMF!E260</f>
        <v>0</v>
      </c>
      <c r="F302" s="5">
        <f>dadosexternosBMF!F260</f>
        <v>0</v>
      </c>
      <c r="G302" s="23"/>
      <c r="H302" s="4" t="str">
        <f t="shared" si="33"/>
        <v>0</v>
      </c>
    </row>
    <row r="303" spans="1:8" ht="13.5">
      <c r="A303" s="5">
        <f>dadosexternosBMF!A261</f>
        <v>0</v>
      </c>
      <c r="B303" s="5">
        <f>dadosexternosBMF!B261</f>
        <v>0</v>
      </c>
      <c r="C303" s="5">
        <f>dadosexternosBMF!C261</f>
        <v>0</v>
      </c>
      <c r="D303" s="5">
        <f>dadosexternosBMF!D261</f>
        <v>0</v>
      </c>
      <c r="E303" s="5">
        <f>dadosexternosBMF!E261</f>
        <v>0</v>
      </c>
      <c r="F303" s="5">
        <f>dadosexternosBMF!F261</f>
        <v>0</v>
      </c>
      <c r="G303" s="23"/>
    </row>
    <row r="304" spans="1:8" ht="13.5">
      <c r="A304" s="5">
        <f>dadosexternosBMF!A262</f>
        <v>0</v>
      </c>
      <c r="B304" s="5">
        <f>dadosexternosBMF!B262</f>
        <v>0</v>
      </c>
      <c r="C304" s="5">
        <f>dadosexternosBMF!C262</f>
        <v>0</v>
      </c>
      <c r="D304" s="5">
        <f>dadosexternosBMF!D262</f>
        <v>0</v>
      </c>
      <c r="E304" s="5">
        <f>dadosexternosBMF!E262</f>
        <v>0</v>
      </c>
      <c r="F304" s="5">
        <f>dadosexternosBMF!F262</f>
        <v>0</v>
      </c>
      <c r="G304" s="23"/>
    </row>
    <row r="305" spans="1:7" ht="13.5">
      <c r="A305" s="5">
        <f>dadosexternosBMF!A263</f>
        <v>0</v>
      </c>
      <c r="B305" s="5">
        <f>dadosexternosBMF!B263</f>
        <v>0</v>
      </c>
      <c r="C305" s="5">
        <f>dadosexternosBMF!C263</f>
        <v>0</v>
      </c>
      <c r="D305" s="5">
        <f>dadosexternosBMF!D263</f>
        <v>0</v>
      </c>
      <c r="E305" s="5">
        <f>dadosexternosBMF!E263</f>
        <v>0</v>
      </c>
      <c r="F305" s="5">
        <f>dadosexternosBMF!F263</f>
        <v>0</v>
      </c>
      <c r="G305" s="23"/>
    </row>
    <row r="306" spans="1:7" ht="13.5">
      <c r="A306" s="5">
        <f>dadosexternosBMF!A264</f>
        <v>0</v>
      </c>
      <c r="B306" s="5">
        <f>dadosexternosBMF!B264</f>
        <v>0</v>
      </c>
      <c r="C306" s="5">
        <f>dadosexternosBMF!C264</f>
        <v>0</v>
      </c>
      <c r="D306" s="5">
        <f>dadosexternosBMF!D264</f>
        <v>0</v>
      </c>
      <c r="E306" s="5">
        <f>dadosexternosBMF!E264</f>
        <v>0</v>
      </c>
      <c r="F306" s="5">
        <f>dadosexternosBMF!F264</f>
        <v>0</v>
      </c>
      <c r="G306" s="23"/>
    </row>
    <row r="307" spans="1:7" ht="13.5">
      <c r="A307" s="5">
        <f>dadosexternosBMF!A265</f>
        <v>0</v>
      </c>
      <c r="B307" s="5">
        <f>dadosexternosBMF!B265</f>
        <v>0</v>
      </c>
      <c r="C307" s="5">
        <f>dadosexternosBMF!C265</f>
        <v>0</v>
      </c>
      <c r="D307" s="5">
        <f>dadosexternosBMF!D265</f>
        <v>0</v>
      </c>
      <c r="E307" s="5">
        <f>dadosexternosBMF!E265</f>
        <v>0</v>
      </c>
      <c r="F307" s="5">
        <f>dadosexternosBMF!F265</f>
        <v>0</v>
      </c>
      <c r="G307" s="23"/>
    </row>
    <row r="308" spans="1:7" ht="13.5">
      <c r="A308" s="5">
        <f>dadosexternosBMF!A266</f>
        <v>0</v>
      </c>
      <c r="B308" s="5">
        <f>dadosexternosBMF!B266</f>
        <v>0</v>
      </c>
      <c r="C308" s="5">
        <f>dadosexternosBMF!C266</f>
        <v>0</v>
      </c>
      <c r="D308" s="5">
        <f>dadosexternosBMF!D266</f>
        <v>0</v>
      </c>
      <c r="E308" s="5">
        <f>dadosexternosBMF!E266</f>
        <v>0</v>
      </c>
      <c r="F308" s="5">
        <f>dadosexternosBMF!F266</f>
        <v>0</v>
      </c>
      <c r="G308" s="23"/>
    </row>
    <row r="309" spans="1:7" ht="13.5">
      <c r="A309" s="5">
        <f>dadosexternosBMF!A267</f>
        <v>0</v>
      </c>
      <c r="B309" s="5">
        <f>dadosexternosBMF!B267</f>
        <v>0</v>
      </c>
      <c r="C309" s="5">
        <f>dadosexternosBMF!C267</f>
        <v>0</v>
      </c>
      <c r="D309" s="5">
        <f>dadosexternosBMF!D267</f>
        <v>0</v>
      </c>
      <c r="E309" s="5">
        <f>dadosexternosBMF!E267</f>
        <v>0</v>
      </c>
      <c r="F309" s="5">
        <f>dadosexternosBMF!F267</f>
        <v>0</v>
      </c>
      <c r="G309" s="23"/>
    </row>
    <row r="310" spans="1:7" ht="13.5">
      <c r="A310" s="5">
        <f>dadosexternosBMF!A268</f>
        <v>0</v>
      </c>
      <c r="B310" s="5">
        <f>dadosexternosBMF!B268</f>
        <v>0</v>
      </c>
      <c r="C310" s="5">
        <f>dadosexternosBMF!C268</f>
        <v>0</v>
      </c>
      <c r="D310" s="5">
        <f>dadosexternosBMF!D268</f>
        <v>0</v>
      </c>
      <c r="E310" s="5">
        <f>dadosexternosBMF!E268</f>
        <v>0</v>
      </c>
      <c r="F310" s="5">
        <f>dadosexternosBMF!F268</f>
        <v>0</v>
      </c>
      <c r="G310" s="23"/>
    </row>
    <row r="311" spans="1:7">
      <c r="A311" s="5">
        <f>dadosexternosBMF!A269</f>
        <v>0</v>
      </c>
      <c r="B311" s="5">
        <f>dadosexternosBMF!B269</f>
        <v>0</v>
      </c>
      <c r="C311" s="5">
        <f>dadosexternosBMF!C269</f>
        <v>0</v>
      </c>
      <c r="D311" s="5">
        <f>dadosexternosBMF!D269</f>
        <v>0</v>
      </c>
      <c r="E311" s="5">
        <f>dadosexternosBMF!E269</f>
        <v>0</v>
      </c>
      <c r="F311" s="5">
        <f>dadosexternosBMF!F269</f>
        <v>0</v>
      </c>
      <c r="G311" s="17"/>
    </row>
    <row r="312" spans="1:7">
      <c r="A312" s="5">
        <f>dadosexternosBMF!A270</f>
        <v>0</v>
      </c>
      <c r="B312" s="5">
        <f>dadosexternosBMF!B270</f>
        <v>0</v>
      </c>
      <c r="C312" s="5">
        <f>dadosexternosBMF!C270</f>
        <v>0</v>
      </c>
      <c r="D312" s="5">
        <f>dadosexternosBMF!D270</f>
        <v>0</v>
      </c>
      <c r="E312" s="5">
        <f>dadosexternosBMF!E270</f>
        <v>0</v>
      </c>
      <c r="F312" s="5">
        <f>dadosexternosBMF!F270</f>
        <v>0</v>
      </c>
      <c r="G312" s="17"/>
    </row>
    <row r="313" spans="1:7">
      <c r="A313" s="5">
        <f>dadosexternosBMF!A271</f>
        <v>0</v>
      </c>
      <c r="B313" s="5">
        <f>dadosexternosBMF!B271</f>
        <v>0</v>
      </c>
      <c r="C313" s="5">
        <f>dadosexternosBMF!C271</f>
        <v>0</v>
      </c>
      <c r="D313" s="5">
        <f>dadosexternosBMF!D271</f>
        <v>0</v>
      </c>
      <c r="E313" s="5">
        <f>dadosexternosBMF!E271</f>
        <v>0</v>
      </c>
      <c r="F313" s="5">
        <f>dadosexternosBMF!F271</f>
        <v>0</v>
      </c>
      <c r="G313" s="17"/>
    </row>
    <row r="314" spans="1:7">
      <c r="A314" s="5">
        <f>dadosexternosBMF!A272</f>
        <v>0</v>
      </c>
      <c r="B314" s="5">
        <f>dadosexternosBMF!B272</f>
        <v>0</v>
      </c>
      <c r="C314" s="5">
        <f>dadosexternosBMF!C272</f>
        <v>0</v>
      </c>
      <c r="D314" s="5">
        <f>dadosexternosBMF!D272</f>
        <v>0</v>
      </c>
      <c r="E314" s="5">
        <f>dadosexternosBMF!E272</f>
        <v>0</v>
      </c>
      <c r="F314" s="5">
        <f>dadosexternosBMF!F272</f>
        <v>0</v>
      </c>
      <c r="G314" s="17"/>
    </row>
    <row r="315" spans="1:7">
      <c r="A315" s="5">
        <f>dadosexternosBMF!A273</f>
        <v>0</v>
      </c>
      <c r="B315" s="5">
        <f>dadosexternosBMF!B273</f>
        <v>0</v>
      </c>
      <c r="C315" s="5">
        <f>dadosexternosBMF!C273</f>
        <v>0</v>
      </c>
      <c r="D315" s="5">
        <f>dadosexternosBMF!D273</f>
        <v>0</v>
      </c>
      <c r="E315" s="5">
        <f>dadosexternosBMF!E273</f>
        <v>0</v>
      </c>
      <c r="F315" s="5">
        <f>dadosexternosBMF!F273</f>
        <v>0</v>
      </c>
      <c r="G315" s="17"/>
    </row>
    <row r="316" spans="1:7">
      <c r="A316" s="5">
        <f>dadosexternosBMF!A274</f>
        <v>0</v>
      </c>
      <c r="B316" s="5">
        <f>dadosexternosBMF!B274</f>
        <v>0</v>
      </c>
      <c r="C316" s="5">
        <f>dadosexternosBMF!C274</f>
        <v>0</v>
      </c>
      <c r="D316" s="5">
        <f>dadosexternosBMF!D274</f>
        <v>0</v>
      </c>
      <c r="E316" s="5">
        <f>dadosexternosBMF!E274</f>
        <v>0</v>
      </c>
      <c r="F316" s="5">
        <f>dadosexternosBMF!F274</f>
        <v>0</v>
      </c>
      <c r="G316" s="17"/>
    </row>
    <row r="317" spans="1:7">
      <c r="A317" s="5">
        <f>dadosexternosBMF!A275</f>
        <v>0</v>
      </c>
      <c r="B317" s="5">
        <f>dadosexternosBMF!B275</f>
        <v>0</v>
      </c>
      <c r="C317" s="5">
        <f>dadosexternosBMF!C275</f>
        <v>0</v>
      </c>
      <c r="D317" s="5">
        <f>dadosexternosBMF!D275</f>
        <v>0</v>
      </c>
      <c r="E317" s="5">
        <f>dadosexternosBMF!E275</f>
        <v>0</v>
      </c>
      <c r="F317" s="5">
        <f>dadosexternosBMF!F275</f>
        <v>0</v>
      </c>
      <c r="G317" s="17"/>
    </row>
    <row r="318" spans="1:7">
      <c r="A318" s="5">
        <f>dadosexternosBMF!A276</f>
        <v>0</v>
      </c>
      <c r="B318" s="5">
        <f>dadosexternosBMF!B276</f>
        <v>0</v>
      </c>
      <c r="C318" s="5">
        <f>dadosexternosBMF!C276</f>
        <v>0</v>
      </c>
      <c r="D318" s="5">
        <f>dadosexternosBMF!D276</f>
        <v>0</v>
      </c>
      <c r="E318" s="5">
        <f>dadosexternosBMF!E276</f>
        <v>0</v>
      </c>
      <c r="F318" s="5">
        <f>dadosexternosBMF!F276</f>
        <v>0</v>
      </c>
      <c r="G318" s="17"/>
    </row>
    <row r="319" spans="1:7">
      <c r="A319" s="5">
        <f>dadosexternosBMF!A277</f>
        <v>0</v>
      </c>
      <c r="B319" s="5">
        <f>dadosexternosBMF!B277</f>
        <v>0</v>
      </c>
      <c r="C319" s="5">
        <f>dadosexternosBMF!C277</f>
        <v>0</v>
      </c>
      <c r="D319" s="5">
        <f>dadosexternosBMF!D277</f>
        <v>0</v>
      </c>
      <c r="E319" s="5">
        <f>dadosexternosBMF!E277</f>
        <v>0</v>
      </c>
      <c r="F319" s="5">
        <f>dadosexternosBMF!F277</f>
        <v>0</v>
      </c>
      <c r="G319" s="17"/>
    </row>
    <row r="320" spans="1:7">
      <c r="A320" s="5">
        <f>dadosexternosBMF!A278</f>
        <v>0</v>
      </c>
      <c r="B320" s="5">
        <f>dadosexternosBMF!B278</f>
        <v>0</v>
      </c>
      <c r="C320" s="5">
        <f>dadosexternosBMF!C278</f>
        <v>0</v>
      </c>
      <c r="D320" s="5">
        <f>dadosexternosBMF!D278</f>
        <v>0</v>
      </c>
      <c r="E320" s="5">
        <f>dadosexternosBMF!E278</f>
        <v>0</v>
      </c>
      <c r="F320" s="5">
        <f>dadosexternosBMF!F278</f>
        <v>0</v>
      </c>
      <c r="G320" s="17"/>
    </row>
    <row r="321" spans="1:7">
      <c r="A321" s="5">
        <f>dadosexternosBMF!A279</f>
        <v>0</v>
      </c>
      <c r="B321" s="5">
        <f>dadosexternosBMF!B279</f>
        <v>0</v>
      </c>
      <c r="C321" s="5">
        <f>dadosexternosBMF!C279</f>
        <v>0</v>
      </c>
      <c r="D321" s="5">
        <f>dadosexternosBMF!D279</f>
        <v>0</v>
      </c>
      <c r="E321" s="5">
        <f>dadosexternosBMF!E279</f>
        <v>0</v>
      </c>
      <c r="F321" s="5">
        <f>dadosexternosBMF!F279</f>
        <v>0</v>
      </c>
      <c r="G321" s="17"/>
    </row>
    <row r="322" spans="1:7">
      <c r="A322" s="5">
        <f>dadosexternosBMF!A280</f>
        <v>0</v>
      </c>
      <c r="B322" s="5">
        <f>dadosexternosBMF!B280</f>
        <v>0</v>
      </c>
      <c r="C322" s="5">
        <f>dadosexternosBMF!C280</f>
        <v>0</v>
      </c>
      <c r="D322" s="5">
        <f>dadosexternosBMF!D280</f>
        <v>0</v>
      </c>
      <c r="E322" s="5">
        <f>dadosexternosBMF!E280</f>
        <v>0</v>
      </c>
      <c r="F322" s="5">
        <f>dadosexternosBMF!F280</f>
        <v>0</v>
      </c>
      <c r="G322" s="17"/>
    </row>
    <row r="323" spans="1:7">
      <c r="A323" s="5">
        <f>dadosexternosBMF!A281</f>
        <v>0</v>
      </c>
      <c r="B323" s="5">
        <f>dadosexternosBMF!B281</f>
        <v>0</v>
      </c>
      <c r="C323" s="5">
        <f>dadosexternosBMF!C281</f>
        <v>0</v>
      </c>
      <c r="D323" s="5">
        <f>dadosexternosBMF!D281</f>
        <v>0</v>
      </c>
      <c r="E323" s="5">
        <f>dadosexternosBMF!E281</f>
        <v>0</v>
      </c>
      <c r="F323" s="5">
        <f>dadosexternosBMF!F281</f>
        <v>0</v>
      </c>
      <c r="G323" s="17"/>
    </row>
    <row r="324" spans="1:7">
      <c r="A324" s="5">
        <f>dadosexternosBMF!A282</f>
        <v>0</v>
      </c>
      <c r="B324" s="5">
        <f>dadosexternosBMF!B282</f>
        <v>0</v>
      </c>
      <c r="C324" s="5">
        <f>dadosexternosBMF!C282</f>
        <v>0</v>
      </c>
      <c r="D324" s="5">
        <f>dadosexternosBMF!D282</f>
        <v>0</v>
      </c>
      <c r="E324" s="5">
        <f>dadosexternosBMF!E282</f>
        <v>0</v>
      </c>
      <c r="F324" s="5">
        <f>dadosexternosBMF!F282</f>
        <v>0</v>
      </c>
      <c r="G324" s="17"/>
    </row>
    <row r="325" spans="1:7">
      <c r="A325" s="5">
        <f>dadosexternosBMF!A283</f>
        <v>0</v>
      </c>
      <c r="B325" s="5">
        <f>dadosexternosBMF!B283</f>
        <v>0</v>
      </c>
      <c r="C325" s="5">
        <f>dadosexternosBMF!C283</f>
        <v>0</v>
      </c>
      <c r="D325" s="5">
        <f>dadosexternosBMF!D283</f>
        <v>0</v>
      </c>
      <c r="E325" s="5">
        <f>dadosexternosBMF!E283</f>
        <v>0</v>
      </c>
      <c r="F325" s="5">
        <f>dadosexternosBMF!F283</f>
        <v>0</v>
      </c>
      <c r="G325" s="17"/>
    </row>
    <row r="326" spans="1:7">
      <c r="A326" s="5">
        <f>dadosexternosBMF!A284</f>
        <v>0</v>
      </c>
      <c r="B326" s="5">
        <f>dadosexternosBMF!B284</f>
        <v>0</v>
      </c>
      <c r="C326" s="5">
        <f>dadosexternosBMF!C284</f>
        <v>0</v>
      </c>
      <c r="D326" s="5">
        <f>dadosexternosBMF!D284</f>
        <v>0</v>
      </c>
      <c r="E326" s="5">
        <f>dadosexternosBMF!E284</f>
        <v>0</v>
      </c>
      <c r="F326" s="5">
        <f>dadosexternosBMF!F284</f>
        <v>0</v>
      </c>
      <c r="G326" s="17"/>
    </row>
    <row r="327" spans="1:7">
      <c r="A327" s="5">
        <f>dadosexternosBMF!A285</f>
        <v>0</v>
      </c>
      <c r="B327" s="5">
        <f>dadosexternosBMF!B285</f>
        <v>0</v>
      </c>
      <c r="C327" s="5">
        <f>dadosexternosBMF!C285</f>
        <v>0</v>
      </c>
      <c r="D327" s="5">
        <f>dadosexternosBMF!D285</f>
        <v>0</v>
      </c>
      <c r="E327" s="5">
        <f>dadosexternosBMF!E285</f>
        <v>0</v>
      </c>
      <c r="F327" s="5">
        <f>dadosexternosBMF!F285</f>
        <v>0</v>
      </c>
      <c r="G327" s="17"/>
    </row>
    <row r="328" spans="1:7">
      <c r="A328" s="5">
        <f>dadosexternosBMF!A286</f>
        <v>0</v>
      </c>
      <c r="B328" s="5">
        <f>dadosexternosBMF!B286</f>
        <v>0</v>
      </c>
      <c r="C328" s="5">
        <f>dadosexternosBMF!C286</f>
        <v>0</v>
      </c>
      <c r="D328" s="5">
        <f>dadosexternosBMF!D286</f>
        <v>0</v>
      </c>
      <c r="E328" s="5">
        <f>dadosexternosBMF!E286</f>
        <v>0</v>
      </c>
      <c r="F328" s="5">
        <f>dadosexternosBMF!F286</f>
        <v>0</v>
      </c>
      <c r="G328" s="17"/>
    </row>
    <row r="329" spans="1:7">
      <c r="A329" s="5">
        <f>dadosexternosBMF!A287</f>
        <v>0</v>
      </c>
      <c r="B329" s="5">
        <f>dadosexternosBMF!B287</f>
        <v>0</v>
      </c>
      <c r="C329" s="5">
        <f>dadosexternosBMF!C287</f>
        <v>0</v>
      </c>
      <c r="D329" s="5">
        <f>dadosexternosBMF!D287</f>
        <v>0</v>
      </c>
      <c r="E329" s="5">
        <f>dadosexternosBMF!E287</f>
        <v>0</v>
      </c>
      <c r="F329" s="5">
        <f>dadosexternosBMF!F287</f>
        <v>0</v>
      </c>
      <c r="G329" s="17"/>
    </row>
    <row r="330" spans="1:7">
      <c r="A330" s="5">
        <f>dadosexternosBMF!A288</f>
        <v>0</v>
      </c>
      <c r="B330" s="5">
        <f>dadosexternosBMF!B288</f>
        <v>0</v>
      </c>
      <c r="C330" s="5">
        <f>dadosexternosBMF!C288</f>
        <v>0</v>
      </c>
      <c r="D330" s="5">
        <f>dadosexternosBMF!D288</f>
        <v>0</v>
      </c>
      <c r="E330" s="5">
        <f>dadosexternosBMF!E288</f>
        <v>0</v>
      </c>
      <c r="F330" s="5">
        <f>dadosexternosBMF!F288</f>
        <v>0</v>
      </c>
      <c r="G330" s="17"/>
    </row>
    <row r="331" spans="1:7">
      <c r="A331" s="5">
        <f>dadosexternosBMF!A289</f>
        <v>0</v>
      </c>
      <c r="B331" s="5">
        <f>dadosexternosBMF!B289</f>
        <v>0</v>
      </c>
      <c r="C331" s="5">
        <f>dadosexternosBMF!C289</f>
        <v>0</v>
      </c>
      <c r="D331" s="5">
        <f>dadosexternosBMF!D289</f>
        <v>0</v>
      </c>
      <c r="E331" s="5">
        <f>dadosexternosBMF!E289</f>
        <v>0</v>
      </c>
      <c r="F331" s="5">
        <f>dadosexternosBMF!F289</f>
        <v>0</v>
      </c>
      <c r="G331" s="17"/>
    </row>
    <row r="332" spans="1:7">
      <c r="A332" s="5">
        <f>dadosexternosBMF!A290</f>
        <v>0</v>
      </c>
      <c r="B332" s="5">
        <f>dadosexternosBMF!B290</f>
        <v>0</v>
      </c>
      <c r="C332" s="5">
        <f>dadosexternosBMF!C290</f>
        <v>0</v>
      </c>
      <c r="D332" s="5">
        <f>dadosexternosBMF!D290</f>
        <v>0</v>
      </c>
      <c r="E332" s="5">
        <f>dadosexternosBMF!E290</f>
        <v>0</v>
      </c>
      <c r="F332" s="5">
        <f>dadosexternosBMF!F290</f>
        <v>0</v>
      </c>
      <c r="G332" s="17"/>
    </row>
    <row r="333" spans="1:7">
      <c r="A333" s="5">
        <f>dadosexternosBMF!A291</f>
        <v>0</v>
      </c>
      <c r="B333" s="5">
        <f>dadosexternosBMF!B291</f>
        <v>0</v>
      </c>
      <c r="C333" s="5">
        <f>dadosexternosBMF!C291</f>
        <v>0</v>
      </c>
      <c r="D333" s="5">
        <f>dadosexternosBMF!D291</f>
        <v>0</v>
      </c>
      <c r="E333" s="5">
        <f>dadosexternosBMF!E291</f>
        <v>0</v>
      </c>
      <c r="F333" s="5">
        <f>dadosexternosBMF!F291</f>
        <v>0</v>
      </c>
      <c r="G333" s="17"/>
    </row>
    <row r="334" spans="1:7">
      <c r="A334" s="5">
        <f>dadosexternosBMF!A292</f>
        <v>0</v>
      </c>
      <c r="B334" s="5">
        <f>dadosexternosBMF!B292</f>
        <v>0</v>
      </c>
      <c r="C334" s="5">
        <f>dadosexternosBMF!C292</f>
        <v>0</v>
      </c>
      <c r="D334" s="5">
        <f>dadosexternosBMF!D292</f>
        <v>0</v>
      </c>
      <c r="E334" s="5">
        <f>dadosexternosBMF!E292</f>
        <v>0</v>
      </c>
      <c r="F334" s="5">
        <f>dadosexternosBMF!F292</f>
        <v>0</v>
      </c>
      <c r="G334" s="17"/>
    </row>
    <row r="335" spans="1:7">
      <c r="A335" s="5">
        <f>dadosexternosBMF!A293</f>
        <v>0</v>
      </c>
      <c r="B335" s="5">
        <f>dadosexternosBMF!B293</f>
        <v>0</v>
      </c>
      <c r="C335" s="5">
        <f>dadosexternosBMF!C293</f>
        <v>0</v>
      </c>
      <c r="D335" s="5">
        <f>dadosexternosBMF!D293</f>
        <v>0</v>
      </c>
      <c r="E335" s="5">
        <f>dadosexternosBMF!E293</f>
        <v>0</v>
      </c>
      <c r="F335" s="5">
        <f>dadosexternosBMF!F293</f>
        <v>0</v>
      </c>
      <c r="G335" s="17"/>
    </row>
    <row r="336" spans="1:7">
      <c r="A336" s="5">
        <f>dadosexternosBMF!A294</f>
        <v>0</v>
      </c>
      <c r="B336" s="5">
        <f>dadosexternosBMF!B294</f>
        <v>0</v>
      </c>
      <c r="C336" s="5">
        <f>dadosexternosBMF!C294</f>
        <v>0</v>
      </c>
      <c r="D336" s="5">
        <f>dadosexternosBMF!D294</f>
        <v>0</v>
      </c>
      <c r="E336" s="5">
        <f>dadosexternosBMF!E294</f>
        <v>0</v>
      </c>
      <c r="F336" s="5">
        <f>dadosexternosBMF!F294</f>
        <v>0</v>
      </c>
      <c r="G336" s="17"/>
    </row>
    <row r="337" spans="1:7">
      <c r="A337" s="5">
        <f>dadosexternosBMF!A295</f>
        <v>0</v>
      </c>
      <c r="B337" s="5">
        <f>dadosexternosBMF!B295</f>
        <v>0</v>
      </c>
      <c r="C337" s="5">
        <f>dadosexternosBMF!C295</f>
        <v>0</v>
      </c>
      <c r="D337" s="5">
        <f>dadosexternosBMF!D295</f>
        <v>0</v>
      </c>
      <c r="E337" s="5">
        <f>dadosexternosBMF!E295</f>
        <v>0</v>
      </c>
      <c r="F337" s="5">
        <f>dadosexternosBMF!F295</f>
        <v>0</v>
      </c>
      <c r="G337" s="17"/>
    </row>
    <row r="338" spans="1:7">
      <c r="A338" s="5">
        <f>dadosexternosBMF!A296</f>
        <v>0</v>
      </c>
      <c r="B338" s="5">
        <f>dadosexternosBMF!B296</f>
        <v>0</v>
      </c>
      <c r="C338" s="5">
        <f>dadosexternosBMF!C296</f>
        <v>0</v>
      </c>
      <c r="D338" s="5">
        <f>dadosexternosBMF!D296</f>
        <v>0</v>
      </c>
      <c r="E338" s="5">
        <f>dadosexternosBMF!E296</f>
        <v>0</v>
      </c>
      <c r="F338" s="5">
        <f>dadosexternosBMF!F296</f>
        <v>0</v>
      </c>
      <c r="G338" s="17"/>
    </row>
    <row r="339" spans="1:7">
      <c r="A339" s="5">
        <f>dadosexternosBMF!A297</f>
        <v>0</v>
      </c>
      <c r="B339" s="5">
        <f>dadosexternosBMF!B297</f>
        <v>0</v>
      </c>
      <c r="C339" s="5">
        <f>dadosexternosBMF!C297</f>
        <v>0</v>
      </c>
      <c r="D339" s="5">
        <f>dadosexternosBMF!D297</f>
        <v>0</v>
      </c>
      <c r="E339" s="5">
        <f>dadosexternosBMF!E297</f>
        <v>0</v>
      </c>
      <c r="F339" s="5">
        <f>dadosexternosBMF!F297</f>
        <v>0</v>
      </c>
      <c r="G339" s="17"/>
    </row>
    <row r="340" spans="1:7">
      <c r="A340" s="5">
        <f>dadosexternosBMF!A298</f>
        <v>0</v>
      </c>
      <c r="B340" s="5">
        <f>dadosexternosBMF!B298</f>
        <v>0</v>
      </c>
      <c r="C340" s="5">
        <f>dadosexternosBMF!C298</f>
        <v>0</v>
      </c>
      <c r="D340" s="5">
        <f>dadosexternosBMF!D298</f>
        <v>0</v>
      </c>
      <c r="E340" s="5">
        <f>dadosexternosBMF!E298</f>
        <v>0</v>
      </c>
      <c r="F340" s="5">
        <f>dadosexternosBMF!F298</f>
        <v>0</v>
      </c>
      <c r="G340" s="17"/>
    </row>
    <row r="341" spans="1:7">
      <c r="A341" s="5">
        <f>dadosexternosBMF!A299</f>
        <v>0</v>
      </c>
      <c r="B341" s="5">
        <f>dadosexternosBMF!B299</f>
        <v>0</v>
      </c>
      <c r="C341" s="5">
        <f>dadosexternosBMF!C299</f>
        <v>0</v>
      </c>
      <c r="D341" s="5">
        <f>dadosexternosBMF!D299</f>
        <v>0</v>
      </c>
      <c r="E341" s="5">
        <f>dadosexternosBMF!E299</f>
        <v>0</v>
      </c>
      <c r="F341" s="5">
        <f>dadosexternosBMF!F299</f>
        <v>0</v>
      </c>
      <c r="G341" s="17"/>
    </row>
    <row r="342" spans="1:7">
      <c r="A342" s="5">
        <f>dadosexternosBMF!A300</f>
        <v>0</v>
      </c>
      <c r="B342" s="5">
        <f>dadosexternosBMF!B300</f>
        <v>0</v>
      </c>
      <c r="C342" s="5">
        <f>dadosexternosBMF!C300</f>
        <v>0</v>
      </c>
      <c r="D342" s="5">
        <f>dadosexternosBMF!D300</f>
        <v>0</v>
      </c>
      <c r="E342" s="5">
        <f>dadosexternosBMF!E300</f>
        <v>0</v>
      </c>
      <c r="F342" s="5">
        <f>dadosexternosBMF!F300</f>
        <v>0</v>
      </c>
    </row>
    <row r="343" spans="1:7">
      <c r="A343" s="5">
        <f>dadosexternosBMF!A301</f>
        <v>0</v>
      </c>
      <c r="B343" s="5">
        <f>dadosexternosBMF!B301</f>
        <v>0</v>
      </c>
      <c r="C343" s="5">
        <f>dadosexternosBMF!C301</f>
        <v>0</v>
      </c>
      <c r="D343" s="5">
        <f>dadosexternosBMF!D301</f>
        <v>0</v>
      </c>
      <c r="E343" s="5">
        <f>dadosexternosBMF!E301</f>
        <v>0</v>
      </c>
      <c r="F343" s="5">
        <f>dadosexternosBMF!F301</f>
        <v>0</v>
      </c>
      <c r="G343" s="17"/>
    </row>
    <row r="344" spans="1:7">
      <c r="A344" s="5">
        <f>dadosexternosBMF!A302</f>
        <v>0</v>
      </c>
      <c r="B344" s="5">
        <f>dadosexternosBMF!B302</f>
        <v>0</v>
      </c>
      <c r="C344" s="5">
        <f>dadosexternosBMF!C302</f>
        <v>0</v>
      </c>
      <c r="D344" s="5">
        <f>dadosexternosBMF!D302</f>
        <v>0</v>
      </c>
      <c r="E344" s="5">
        <f>dadosexternosBMF!E302</f>
        <v>0</v>
      </c>
      <c r="F344" s="5">
        <f>dadosexternosBMF!F302</f>
        <v>0</v>
      </c>
      <c r="G344" s="17"/>
    </row>
    <row r="345" spans="1:7">
      <c r="A345" s="5">
        <f>dadosexternosBMF!A303</f>
        <v>0</v>
      </c>
      <c r="B345" s="5">
        <f>dadosexternosBMF!B303</f>
        <v>0</v>
      </c>
      <c r="C345" s="5">
        <f>dadosexternosBMF!C303</f>
        <v>0</v>
      </c>
      <c r="D345" s="5">
        <f>dadosexternosBMF!D303</f>
        <v>0</v>
      </c>
      <c r="E345" s="5">
        <f>dadosexternosBMF!E303</f>
        <v>0</v>
      </c>
      <c r="F345" s="5">
        <f>dadosexternosBMF!F303</f>
        <v>0</v>
      </c>
      <c r="G345" s="17"/>
    </row>
    <row r="346" spans="1:7">
      <c r="A346" s="5">
        <f>dadosexternosBMF!A304</f>
        <v>0</v>
      </c>
      <c r="B346" s="5">
        <f>dadosexternosBMF!B304</f>
        <v>0</v>
      </c>
      <c r="C346" s="5">
        <f>dadosexternosBMF!C304</f>
        <v>0</v>
      </c>
      <c r="D346" s="5">
        <f>dadosexternosBMF!D304</f>
        <v>0</v>
      </c>
      <c r="E346" s="5">
        <f>dadosexternosBMF!E304</f>
        <v>0</v>
      </c>
      <c r="F346" s="5">
        <f>dadosexternosBMF!F304</f>
        <v>0</v>
      </c>
    </row>
    <row r="347" spans="1:7">
      <c r="A347" s="5">
        <f>dadosexternosBMF!A305</f>
        <v>0</v>
      </c>
      <c r="B347" s="5">
        <f>dadosexternosBMF!B305</f>
        <v>0</v>
      </c>
      <c r="C347" s="5">
        <f>dadosexternosBMF!C305</f>
        <v>0</v>
      </c>
      <c r="D347" s="5">
        <f>dadosexternosBMF!D305</f>
        <v>0</v>
      </c>
      <c r="E347" s="5">
        <f>dadosexternosBMF!E305</f>
        <v>0</v>
      </c>
      <c r="F347" s="5">
        <f>dadosexternosBMF!F305</f>
        <v>0</v>
      </c>
    </row>
    <row r="348" spans="1:7">
      <c r="A348" s="5">
        <f>dadosexternosBMF!A306</f>
        <v>0</v>
      </c>
      <c r="B348" s="5">
        <f>dadosexternosBMF!B306</f>
        <v>0</v>
      </c>
      <c r="C348" s="5">
        <f>dadosexternosBMF!C306</f>
        <v>0</v>
      </c>
      <c r="D348" s="5">
        <f>dadosexternosBMF!D306</f>
        <v>0</v>
      </c>
      <c r="E348" s="5">
        <f>dadosexternosBMF!E306</f>
        <v>0</v>
      </c>
      <c r="F348" s="5">
        <f>dadosexternosBMF!F306</f>
        <v>0</v>
      </c>
    </row>
    <row r="349" spans="1:7">
      <c r="A349" s="5">
        <f>dadosexternosBMF!A307</f>
        <v>0</v>
      </c>
      <c r="B349" s="5">
        <f>dadosexternosBMF!B307</f>
        <v>0</v>
      </c>
      <c r="C349" s="5">
        <f>dadosexternosBMF!C307</f>
        <v>0</v>
      </c>
      <c r="D349" s="5">
        <f>dadosexternosBMF!D307</f>
        <v>0</v>
      </c>
      <c r="E349" s="5">
        <f>dadosexternosBMF!E307</f>
        <v>0</v>
      </c>
      <c r="F349" s="5">
        <f>dadosexternosBMF!F307</f>
        <v>0</v>
      </c>
    </row>
    <row r="350" spans="1:7">
      <c r="A350" s="5">
        <f>dadosexternosBMF!A308</f>
        <v>0</v>
      </c>
      <c r="B350" s="5">
        <f>dadosexternosBMF!B308</f>
        <v>0</v>
      </c>
      <c r="C350" s="5">
        <f>dadosexternosBMF!C308</f>
        <v>0</v>
      </c>
      <c r="D350" s="5">
        <f>dadosexternosBMF!D308</f>
        <v>0</v>
      </c>
      <c r="E350" s="5">
        <f>dadosexternosBMF!E308</f>
        <v>0</v>
      </c>
      <c r="F350" s="5">
        <f>dadosexternosBMF!F308</f>
        <v>0</v>
      </c>
    </row>
    <row r="351" spans="1:7">
      <c r="A351" s="5">
        <f>dadosexternosBMF!A309</f>
        <v>0</v>
      </c>
      <c r="B351" s="5">
        <f>dadosexternosBMF!B309</f>
        <v>0</v>
      </c>
      <c r="C351" s="5">
        <f>dadosexternosBMF!C309</f>
        <v>0</v>
      </c>
      <c r="D351" s="5">
        <f>dadosexternosBMF!D309</f>
        <v>0</v>
      </c>
      <c r="E351" s="5">
        <f>dadosexternosBMF!E309</f>
        <v>0</v>
      </c>
      <c r="F351" s="5">
        <f>dadosexternosBMF!F309</f>
        <v>0</v>
      </c>
    </row>
    <row r="352" spans="1:7">
      <c r="A352" s="5">
        <f>dadosexternosBMF!A310</f>
        <v>0</v>
      </c>
      <c r="B352" s="5">
        <f>dadosexternosBMF!B310</f>
        <v>0</v>
      </c>
      <c r="C352" s="5">
        <f>dadosexternosBMF!C310</f>
        <v>0</v>
      </c>
      <c r="D352" s="5">
        <f>dadosexternosBMF!D310</f>
        <v>0</v>
      </c>
      <c r="E352" s="5">
        <f>dadosexternosBMF!E310</f>
        <v>0</v>
      </c>
      <c r="F352" s="5">
        <f>dadosexternosBMF!F310</f>
        <v>0</v>
      </c>
    </row>
    <row r="353" spans="1:6">
      <c r="A353" s="5">
        <f>dadosexternosBMF!A311</f>
        <v>0</v>
      </c>
      <c r="B353" s="5">
        <f>dadosexternosBMF!B311</f>
        <v>0</v>
      </c>
      <c r="C353" s="5">
        <f>dadosexternosBMF!C311</f>
        <v>0</v>
      </c>
      <c r="D353" s="5">
        <f>dadosexternosBMF!D311</f>
        <v>0</v>
      </c>
      <c r="E353" s="5">
        <f>dadosexternosBMF!E311</f>
        <v>0</v>
      </c>
      <c r="F353" s="5">
        <f>dadosexternosBMF!F311</f>
        <v>0</v>
      </c>
    </row>
    <row r="354" spans="1:6">
      <c r="A354" s="5">
        <f>dadosexternosBMF!A312</f>
        <v>0</v>
      </c>
      <c r="B354" s="5">
        <f>dadosexternosBMF!B312</f>
        <v>0</v>
      </c>
      <c r="C354" s="5">
        <f>dadosexternosBMF!C312</f>
        <v>0</v>
      </c>
      <c r="D354" s="5">
        <f>dadosexternosBMF!D312</f>
        <v>0</v>
      </c>
      <c r="E354" s="5">
        <f>dadosexternosBMF!E312</f>
        <v>0</v>
      </c>
      <c r="F354" s="5">
        <f>dadosexternosBMF!F312</f>
        <v>0</v>
      </c>
    </row>
    <row r="355" spans="1:6">
      <c r="A355" s="5">
        <f>dadosexternosBMF!A313</f>
        <v>0</v>
      </c>
      <c r="B355" s="5">
        <f>dadosexternosBMF!B313</f>
        <v>0</v>
      </c>
      <c r="C355" s="5">
        <f>dadosexternosBMF!C313</f>
        <v>0</v>
      </c>
      <c r="D355" s="5">
        <f>dadosexternosBMF!D313</f>
        <v>0</v>
      </c>
      <c r="E355" s="5">
        <f>dadosexternosBMF!E313</f>
        <v>0</v>
      </c>
      <c r="F355" s="5">
        <f>dadosexternosBMF!F313</f>
        <v>0</v>
      </c>
    </row>
    <row r="356" spans="1:6">
      <c r="A356" s="5">
        <f>dadosexternosBMF!A314</f>
        <v>0</v>
      </c>
      <c r="B356" s="5">
        <f>dadosexternosBMF!B314</f>
        <v>0</v>
      </c>
      <c r="C356" s="5">
        <f>dadosexternosBMF!C314</f>
        <v>0</v>
      </c>
      <c r="D356" s="5">
        <f>dadosexternosBMF!D314</f>
        <v>0</v>
      </c>
      <c r="E356" s="5">
        <f>dadosexternosBMF!E314</f>
        <v>0</v>
      </c>
      <c r="F356" s="5">
        <f>dadosexternosBMF!F314</f>
        <v>0</v>
      </c>
    </row>
    <row r="357" spans="1:6">
      <c r="A357" s="5">
        <f>dadosexternosBMF!A315</f>
        <v>0</v>
      </c>
      <c r="B357" s="5">
        <f>dadosexternosBMF!B315</f>
        <v>0</v>
      </c>
      <c r="C357" s="5">
        <f>dadosexternosBMF!C315</f>
        <v>0</v>
      </c>
      <c r="D357" s="5">
        <f>dadosexternosBMF!D315</f>
        <v>0</v>
      </c>
      <c r="E357" s="5">
        <f>dadosexternosBMF!E315</f>
        <v>0</v>
      </c>
      <c r="F357" s="5">
        <f>dadosexternosBMF!F315</f>
        <v>0</v>
      </c>
    </row>
    <row r="358" spans="1:6">
      <c r="A358" s="5">
        <f>dadosexternosBMF!A316</f>
        <v>0</v>
      </c>
      <c r="B358" s="5">
        <f>dadosexternosBMF!B316</f>
        <v>0</v>
      </c>
      <c r="C358" s="5">
        <f>dadosexternosBMF!C316</f>
        <v>0</v>
      </c>
      <c r="D358" s="5">
        <f>dadosexternosBMF!D316</f>
        <v>0</v>
      </c>
      <c r="E358" s="5">
        <f>dadosexternosBMF!E316</f>
        <v>0</v>
      </c>
      <c r="F358" s="5">
        <f>dadosexternosBMF!F316</f>
        <v>0</v>
      </c>
    </row>
    <row r="359" spans="1:6">
      <c r="A359" s="5">
        <f>dadosexternosBMF!A317</f>
        <v>0</v>
      </c>
      <c r="B359" s="5">
        <f>dadosexternosBMF!B317</f>
        <v>0</v>
      </c>
      <c r="C359" s="5">
        <f>dadosexternosBMF!C317</f>
        <v>0</v>
      </c>
      <c r="D359" s="5">
        <f>dadosexternosBMF!D317</f>
        <v>0</v>
      </c>
      <c r="E359" s="5">
        <f>dadosexternosBMF!E317</f>
        <v>0</v>
      </c>
      <c r="F359" s="5">
        <f>dadosexternosBMF!F317</f>
        <v>0</v>
      </c>
    </row>
    <row r="360" spans="1:6">
      <c r="A360" s="5">
        <f>dadosexternosBMF!A318</f>
        <v>0</v>
      </c>
      <c r="B360" s="5">
        <f>dadosexternosBMF!B318</f>
        <v>0</v>
      </c>
      <c r="C360" s="5">
        <f>dadosexternosBMF!C318</f>
        <v>0</v>
      </c>
      <c r="D360" s="5">
        <f>dadosexternosBMF!D318</f>
        <v>0</v>
      </c>
      <c r="E360" s="5">
        <f>dadosexternosBMF!E318</f>
        <v>0</v>
      </c>
      <c r="F360" s="5">
        <f>dadosexternosBMF!F318</f>
        <v>0</v>
      </c>
    </row>
    <row r="361" spans="1:6">
      <c r="A361" s="5">
        <f>dadosexternosBMF!A319</f>
        <v>0</v>
      </c>
      <c r="B361" s="5">
        <f>dadosexternosBMF!B319</f>
        <v>0</v>
      </c>
      <c r="C361" s="5">
        <f>dadosexternosBMF!C319</f>
        <v>0</v>
      </c>
      <c r="D361" s="5">
        <f>dadosexternosBMF!D319</f>
        <v>0</v>
      </c>
      <c r="E361" s="5">
        <f>dadosexternosBMF!E319</f>
        <v>0</v>
      </c>
      <c r="F361" s="5">
        <f>dadosexternosBMF!F319</f>
        <v>0</v>
      </c>
    </row>
    <row r="362" spans="1:6">
      <c r="A362" s="5">
        <f>dadosexternosBMF!A320</f>
        <v>0</v>
      </c>
      <c r="B362" s="5">
        <f>dadosexternosBMF!B320</f>
        <v>0</v>
      </c>
      <c r="C362" s="5">
        <f>dadosexternosBMF!C320</f>
        <v>0</v>
      </c>
      <c r="D362" s="5">
        <f>dadosexternosBMF!D320</f>
        <v>0</v>
      </c>
      <c r="E362" s="5">
        <f>dadosexternosBMF!E320</f>
        <v>0</v>
      </c>
      <c r="F362" s="5">
        <f>dadosexternosBMF!F320</f>
        <v>0</v>
      </c>
    </row>
    <row r="363" spans="1:6">
      <c r="A363" s="5">
        <f>dadosexternosBMF!A321</f>
        <v>0</v>
      </c>
      <c r="B363" s="5">
        <f>dadosexternosBMF!B321</f>
        <v>0</v>
      </c>
      <c r="C363" s="5">
        <f>dadosexternosBMF!C321</f>
        <v>0</v>
      </c>
      <c r="D363" s="5">
        <f>dadosexternosBMF!D321</f>
        <v>0</v>
      </c>
      <c r="E363" s="5">
        <f>dadosexternosBMF!E321</f>
        <v>0</v>
      </c>
      <c r="F363" s="5">
        <f>dadosexternosBMF!F321</f>
        <v>0</v>
      </c>
    </row>
    <row r="364" spans="1:6">
      <c r="A364" s="5">
        <f>dadosexternosBMF!A322</f>
        <v>0</v>
      </c>
      <c r="B364" s="5">
        <f>dadosexternosBMF!B322</f>
        <v>0</v>
      </c>
      <c r="C364" s="5">
        <f>dadosexternosBMF!C322</f>
        <v>0</v>
      </c>
      <c r="D364" s="5">
        <f>dadosexternosBMF!D322</f>
        <v>0</v>
      </c>
      <c r="E364" s="5">
        <f>dadosexternosBMF!E322</f>
        <v>0</v>
      </c>
      <c r="F364" s="5">
        <f>dadosexternosBMF!F322</f>
        <v>0</v>
      </c>
    </row>
    <row r="365" spans="1:6">
      <c r="A365" s="5">
        <f>dadosexternosBMF!A323</f>
        <v>0</v>
      </c>
      <c r="B365" s="5">
        <f>dadosexternosBMF!B323</f>
        <v>0</v>
      </c>
      <c r="C365" s="5">
        <f>dadosexternosBMF!C323</f>
        <v>0</v>
      </c>
      <c r="D365" s="5">
        <f>dadosexternosBMF!D323</f>
        <v>0</v>
      </c>
      <c r="E365" s="5">
        <f>dadosexternosBMF!E323</f>
        <v>0</v>
      </c>
      <c r="F365" s="5">
        <f>dadosexternosBMF!F323</f>
        <v>0</v>
      </c>
    </row>
    <row r="366" spans="1:6">
      <c r="A366" s="5">
        <f>dadosexternosBMF!A324</f>
        <v>0</v>
      </c>
      <c r="B366" s="5">
        <f>dadosexternosBMF!B324</f>
        <v>0</v>
      </c>
      <c r="C366" s="5">
        <f>dadosexternosBMF!C324</f>
        <v>0</v>
      </c>
      <c r="D366" s="5">
        <f>dadosexternosBMF!D324</f>
        <v>0</v>
      </c>
      <c r="E366" s="5">
        <f>dadosexternosBMF!E324</f>
        <v>0</v>
      </c>
      <c r="F366" s="5">
        <f>dadosexternosBMF!F324</f>
        <v>0</v>
      </c>
    </row>
    <row r="367" spans="1:6">
      <c r="A367" s="5">
        <f>dadosexternosBMF!A325</f>
        <v>0</v>
      </c>
      <c r="B367" s="5">
        <f>dadosexternosBMF!B325</f>
        <v>0</v>
      </c>
      <c r="C367" s="5">
        <f>dadosexternosBMF!C325</f>
        <v>0</v>
      </c>
      <c r="D367" s="5">
        <f>dadosexternosBMF!D325</f>
        <v>0</v>
      </c>
      <c r="E367" s="5">
        <f>dadosexternosBMF!E325</f>
        <v>0</v>
      </c>
      <c r="F367" s="5">
        <f>dadosexternosBMF!F325</f>
        <v>0</v>
      </c>
    </row>
    <row r="368" spans="1:6">
      <c r="A368" s="5">
        <f>dadosexternosBMF!A326</f>
        <v>0</v>
      </c>
      <c r="B368" s="5">
        <f>dadosexternosBMF!B326</f>
        <v>0</v>
      </c>
      <c r="C368" s="5">
        <f>dadosexternosBMF!C326</f>
        <v>0</v>
      </c>
      <c r="D368" s="5">
        <f>dadosexternosBMF!D326</f>
        <v>0</v>
      </c>
      <c r="E368" s="5">
        <f>dadosexternosBMF!E326</f>
        <v>0</v>
      </c>
      <c r="F368" s="5">
        <f>dadosexternosBMF!F326</f>
        <v>0</v>
      </c>
    </row>
    <row r="369" spans="1:6">
      <c r="A369" s="5">
        <f>dadosexternosBMF!A327</f>
        <v>0</v>
      </c>
      <c r="B369" s="5">
        <f>dadosexternosBMF!B327</f>
        <v>0</v>
      </c>
      <c r="C369" s="5">
        <f>dadosexternosBMF!C327</f>
        <v>0</v>
      </c>
      <c r="D369" s="5">
        <f>dadosexternosBMF!D327</f>
        <v>0</v>
      </c>
      <c r="E369" s="5">
        <f>dadosexternosBMF!E327</f>
        <v>0</v>
      </c>
      <c r="F369" s="5">
        <f>dadosexternosBMF!F327</f>
        <v>0</v>
      </c>
    </row>
    <row r="370" spans="1:6">
      <c r="A370" s="5">
        <f>dadosexternosBMF!A328</f>
        <v>0</v>
      </c>
      <c r="B370" s="5">
        <f>dadosexternosBMF!B328</f>
        <v>0</v>
      </c>
      <c r="C370" s="5">
        <f>dadosexternosBMF!C328</f>
        <v>0</v>
      </c>
      <c r="D370" s="5">
        <f>dadosexternosBMF!D328</f>
        <v>0</v>
      </c>
      <c r="E370" s="5">
        <f>dadosexternosBMF!E328</f>
        <v>0</v>
      </c>
      <c r="F370" s="5">
        <f>dadosexternosBMF!F328</f>
        <v>0</v>
      </c>
    </row>
    <row r="371" spans="1:6">
      <c r="A371" s="5">
        <f>dadosexternosBMF!A329</f>
        <v>0</v>
      </c>
      <c r="B371" s="5">
        <f>dadosexternosBMF!B329</f>
        <v>0</v>
      </c>
      <c r="C371" s="5">
        <f>dadosexternosBMF!C329</f>
        <v>0</v>
      </c>
      <c r="D371" s="5">
        <f>dadosexternosBMF!D329</f>
        <v>0</v>
      </c>
      <c r="E371" s="5">
        <f>dadosexternosBMF!E329</f>
        <v>0</v>
      </c>
      <c r="F371" s="5">
        <f>dadosexternosBMF!F329</f>
        <v>0</v>
      </c>
    </row>
    <row r="372" spans="1:6">
      <c r="A372" s="5">
        <f>dadosexternosBMF!A330</f>
        <v>0</v>
      </c>
      <c r="B372" s="5">
        <f>dadosexternosBMF!B330</f>
        <v>0</v>
      </c>
      <c r="C372" s="5">
        <f>dadosexternosBMF!C330</f>
        <v>0</v>
      </c>
      <c r="D372" s="5">
        <f>dadosexternosBMF!D330</f>
        <v>0</v>
      </c>
      <c r="E372" s="5">
        <f>dadosexternosBMF!E330</f>
        <v>0</v>
      </c>
      <c r="F372" s="5">
        <f>dadosexternosBMF!F330</f>
        <v>0</v>
      </c>
    </row>
    <row r="373" spans="1:6">
      <c r="A373" s="5">
        <f>dadosexternosBMF!A331</f>
        <v>0</v>
      </c>
      <c r="B373" s="5">
        <f>dadosexternosBMF!B331</f>
        <v>0</v>
      </c>
      <c r="C373" s="5">
        <f>dadosexternosBMF!C331</f>
        <v>0</v>
      </c>
      <c r="D373" s="5">
        <f>dadosexternosBMF!D331</f>
        <v>0</v>
      </c>
      <c r="E373" s="5">
        <f>dadosexternosBMF!E331</f>
        <v>0</v>
      </c>
      <c r="F373" s="5">
        <f>dadosexternosBMF!F331</f>
        <v>0</v>
      </c>
    </row>
    <row r="374" spans="1:6">
      <c r="A374" s="5">
        <f>dadosexternosBMF!A332</f>
        <v>0</v>
      </c>
      <c r="B374" s="5">
        <f>dadosexternosBMF!B332</f>
        <v>0</v>
      </c>
      <c r="C374" s="5">
        <f>dadosexternosBMF!C332</f>
        <v>0</v>
      </c>
      <c r="D374" s="5">
        <f>dadosexternosBMF!D332</f>
        <v>0</v>
      </c>
      <c r="E374" s="5">
        <f>dadosexternosBMF!E332</f>
        <v>0</v>
      </c>
      <c r="F374" s="5">
        <f>dadosexternosBMF!F332</f>
        <v>0</v>
      </c>
    </row>
    <row r="375" spans="1:6">
      <c r="A375" s="5">
        <f>dadosexternosBMF!A333</f>
        <v>0</v>
      </c>
      <c r="B375" s="5">
        <f>dadosexternosBMF!B333</f>
        <v>0</v>
      </c>
      <c r="C375" s="5">
        <f>dadosexternosBMF!C333</f>
        <v>0</v>
      </c>
      <c r="D375" s="5">
        <f>dadosexternosBMF!D333</f>
        <v>0</v>
      </c>
      <c r="E375" s="5">
        <f>dadosexternosBMF!E333</f>
        <v>0</v>
      </c>
      <c r="F375" s="5">
        <f>dadosexternosBMF!F333</f>
        <v>0</v>
      </c>
    </row>
    <row r="376" spans="1:6">
      <c r="A376" s="5">
        <f>dadosexternosBMF!A334</f>
        <v>0</v>
      </c>
      <c r="B376" s="5">
        <f>dadosexternosBMF!B334</f>
        <v>0</v>
      </c>
      <c r="C376" s="5">
        <f>dadosexternosBMF!C334</f>
        <v>0</v>
      </c>
      <c r="D376" s="5">
        <f>dadosexternosBMF!D334</f>
        <v>0</v>
      </c>
      <c r="E376" s="5">
        <f>dadosexternosBMF!E334</f>
        <v>0</v>
      </c>
      <c r="F376" s="5">
        <f>dadosexternosBMF!F334</f>
        <v>0</v>
      </c>
    </row>
    <row r="377" spans="1:6">
      <c r="A377" s="5">
        <f>dadosexternosBMF!A335</f>
        <v>0</v>
      </c>
      <c r="B377" s="5">
        <f>dadosexternosBMF!B335</f>
        <v>0</v>
      </c>
      <c r="C377" s="5">
        <f>dadosexternosBMF!C335</f>
        <v>0</v>
      </c>
      <c r="D377" s="5">
        <f>dadosexternosBMF!D335</f>
        <v>0</v>
      </c>
      <c r="E377" s="5">
        <f>dadosexternosBMF!E335</f>
        <v>0</v>
      </c>
      <c r="F377" s="5">
        <f>dadosexternosBMF!F335</f>
        <v>0</v>
      </c>
    </row>
    <row r="378" spans="1:6">
      <c r="A378" s="5">
        <f>dadosexternosBMF!A336</f>
        <v>0</v>
      </c>
      <c r="B378" s="5">
        <f>dadosexternosBMF!B336</f>
        <v>0</v>
      </c>
      <c r="C378" s="5">
        <f>dadosexternosBMF!C336</f>
        <v>0</v>
      </c>
      <c r="D378" s="5">
        <f>dadosexternosBMF!D336</f>
        <v>0</v>
      </c>
      <c r="E378" s="5">
        <f>dadosexternosBMF!E336</f>
        <v>0</v>
      </c>
      <c r="F378" s="5">
        <f>dadosexternosBMF!F336</f>
        <v>0</v>
      </c>
    </row>
    <row r="379" spans="1:6">
      <c r="A379" s="5">
        <f>dadosexternosBMF!A337</f>
        <v>0</v>
      </c>
      <c r="B379" s="5">
        <f>dadosexternosBMF!B337</f>
        <v>0</v>
      </c>
      <c r="C379" s="5">
        <f>dadosexternosBMF!C337</f>
        <v>0</v>
      </c>
      <c r="D379" s="5">
        <f>dadosexternosBMF!D337</f>
        <v>0</v>
      </c>
      <c r="E379" s="5">
        <f>dadosexternosBMF!E337</f>
        <v>0</v>
      </c>
      <c r="F379" s="5">
        <f>dadosexternosBMF!F337</f>
        <v>0</v>
      </c>
    </row>
    <row r="380" spans="1:6">
      <c r="A380" s="5">
        <f>dadosexternosBMF!A338</f>
        <v>0</v>
      </c>
      <c r="B380" s="5">
        <f>dadosexternosBMF!B338</f>
        <v>0</v>
      </c>
      <c r="C380" s="5">
        <f>dadosexternosBMF!C338</f>
        <v>0</v>
      </c>
      <c r="D380" s="5">
        <f>dadosexternosBMF!D338</f>
        <v>0</v>
      </c>
      <c r="E380" s="5">
        <f>dadosexternosBMF!E338</f>
        <v>0</v>
      </c>
      <c r="F380" s="5">
        <f>dadosexternosBMF!F338</f>
        <v>0</v>
      </c>
    </row>
    <row r="381" spans="1:6">
      <c r="A381" s="5">
        <f>dadosexternosBMF!A339</f>
        <v>0</v>
      </c>
      <c r="B381" s="5">
        <f>dadosexternosBMF!B339</f>
        <v>0</v>
      </c>
      <c r="C381" s="5">
        <f>dadosexternosBMF!C339</f>
        <v>0</v>
      </c>
      <c r="D381" s="5">
        <f>dadosexternosBMF!D339</f>
        <v>0</v>
      </c>
      <c r="E381" s="5">
        <f>dadosexternosBMF!E339</f>
        <v>0</v>
      </c>
      <c r="F381" s="5">
        <f>dadosexternosBMF!F339</f>
        <v>0</v>
      </c>
    </row>
    <row r="382" spans="1:6">
      <c r="A382" s="5">
        <f>dadosexternosBMF!A340</f>
        <v>0</v>
      </c>
      <c r="B382" s="5">
        <f>dadosexternosBMF!B340</f>
        <v>0</v>
      </c>
      <c r="C382" s="5">
        <f>dadosexternosBMF!C340</f>
        <v>0</v>
      </c>
      <c r="D382" s="5">
        <f>dadosexternosBMF!D340</f>
        <v>0</v>
      </c>
      <c r="E382" s="5">
        <f>dadosexternosBMF!E340</f>
        <v>0</v>
      </c>
      <c r="F382" s="5">
        <f>dadosexternosBMF!F340</f>
        <v>0</v>
      </c>
    </row>
    <row r="383" spans="1:6">
      <c r="A383" s="5">
        <f>dadosexternosBMF!A341</f>
        <v>0</v>
      </c>
      <c r="B383" s="5">
        <f>dadosexternosBMF!B341</f>
        <v>0</v>
      </c>
      <c r="C383" s="5">
        <f>dadosexternosBMF!C341</f>
        <v>0</v>
      </c>
      <c r="D383" s="5">
        <f>dadosexternosBMF!D341</f>
        <v>0</v>
      </c>
      <c r="E383" s="5">
        <f>dadosexternosBMF!E341</f>
        <v>0</v>
      </c>
      <c r="F383" s="5">
        <f>dadosexternosBMF!F341</f>
        <v>0</v>
      </c>
    </row>
    <row r="384" spans="1:6">
      <c r="A384" s="5">
        <f>dadosexternosBMF!A342</f>
        <v>0</v>
      </c>
      <c r="B384" s="5">
        <f>dadosexternosBMF!B342</f>
        <v>0</v>
      </c>
      <c r="C384" s="5">
        <f>dadosexternosBMF!C342</f>
        <v>0</v>
      </c>
      <c r="D384" s="5">
        <f>dadosexternosBMF!D342</f>
        <v>0</v>
      </c>
      <c r="E384" s="5">
        <f>dadosexternosBMF!E342</f>
        <v>0</v>
      </c>
      <c r="F384" s="5">
        <f>dadosexternosBMF!F342</f>
        <v>0</v>
      </c>
    </row>
    <row r="385" spans="1:6">
      <c r="A385" s="5">
        <f>dadosexternosBMF!A343</f>
        <v>0</v>
      </c>
      <c r="B385" s="5">
        <f>dadosexternosBMF!B343</f>
        <v>0</v>
      </c>
      <c r="C385" s="5">
        <f>dadosexternosBMF!C343</f>
        <v>0</v>
      </c>
      <c r="D385" s="5">
        <f>dadosexternosBMF!D343</f>
        <v>0</v>
      </c>
      <c r="E385" s="5">
        <f>dadosexternosBMF!E343</f>
        <v>0</v>
      </c>
      <c r="F385" s="5">
        <f>dadosexternosBMF!F343</f>
        <v>0</v>
      </c>
    </row>
    <row r="386" spans="1:6">
      <c r="A386" s="5">
        <f>dadosexternosBMF!A344</f>
        <v>0</v>
      </c>
      <c r="B386" s="5">
        <f>dadosexternosBMF!B344</f>
        <v>0</v>
      </c>
      <c r="C386" s="5">
        <f>dadosexternosBMF!C344</f>
        <v>0</v>
      </c>
      <c r="D386" s="5">
        <f>dadosexternosBMF!D344</f>
        <v>0</v>
      </c>
      <c r="E386" s="5">
        <f>dadosexternosBMF!E344</f>
        <v>0</v>
      </c>
      <c r="F386" s="5">
        <f>dadosexternosBMF!F344</f>
        <v>0</v>
      </c>
    </row>
    <row r="387" spans="1:6">
      <c r="A387" s="5">
        <f>dadosexternosBMF!A345</f>
        <v>0</v>
      </c>
      <c r="B387" s="5">
        <f>dadosexternosBMF!B345</f>
        <v>0</v>
      </c>
      <c r="C387" s="5">
        <f>dadosexternosBMF!C345</f>
        <v>0</v>
      </c>
      <c r="D387" s="5">
        <f>dadosexternosBMF!D345</f>
        <v>0</v>
      </c>
      <c r="E387" s="5">
        <f>dadosexternosBMF!E345</f>
        <v>0</v>
      </c>
      <c r="F387" s="5">
        <f>dadosexternosBMF!F345</f>
        <v>0</v>
      </c>
    </row>
    <row r="388" spans="1:6">
      <c r="A388" s="5">
        <f>dadosexternosBMF!A346</f>
        <v>0</v>
      </c>
      <c r="B388" s="5">
        <f>dadosexternosBMF!B346</f>
        <v>0</v>
      </c>
      <c r="C388" s="5">
        <f>dadosexternosBMF!C346</f>
        <v>0</v>
      </c>
      <c r="D388" s="5">
        <f>dadosexternosBMF!D346</f>
        <v>0</v>
      </c>
      <c r="E388" s="5">
        <f>dadosexternosBMF!E346</f>
        <v>0</v>
      </c>
      <c r="F388" s="5">
        <f>dadosexternosBMF!F346</f>
        <v>0</v>
      </c>
    </row>
    <row r="389" spans="1:6">
      <c r="A389" s="5">
        <f>dadosexternosBMF!A347</f>
        <v>0</v>
      </c>
      <c r="B389" s="5">
        <f>dadosexternosBMF!B347</f>
        <v>0</v>
      </c>
      <c r="C389" s="5">
        <f>dadosexternosBMF!C347</f>
        <v>0</v>
      </c>
      <c r="D389" s="5">
        <f>dadosexternosBMF!D347</f>
        <v>0</v>
      </c>
      <c r="E389" s="5">
        <f>dadosexternosBMF!E347</f>
        <v>0</v>
      </c>
      <c r="F389" s="5">
        <f>dadosexternosBMF!F347</f>
        <v>0</v>
      </c>
    </row>
    <row r="390" spans="1:6">
      <c r="A390" s="5">
        <f>dadosexternosBMF!A348</f>
        <v>0</v>
      </c>
      <c r="B390" s="5">
        <f>dadosexternosBMF!B348</f>
        <v>0</v>
      </c>
      <c r="C390" s="5">
        <f>dadosexternosBMF!C348</f>
        <v>0</v>
      </c>
      <c r="D390" s="5">
        <f>dadosexternosBMF!D348</f>
        <v>0</v>
      </c>
      <c r="E390" s="5">
        <f>dadosexternosBMF!E348</f>
        <v>0</v>
      </c>
      <c r="F390" s="5">
        <f>dadosexternosBMF!F348</f>
        <v>0</v>
      </c>
    </row>
    <row r="391" spans="1:6">
      <c r="A391" s="5">
        <f>dadosexternosBMF!A349</f>
        <v>0</v>
      </c>
      <c r="B391" s="5">
        <f>dadosexternosBMF!B349</f>
        <v>0</v>
      </c>
      <c r="C391" s="5">
        <f>dadosexternosBMF!C349</f>
        <v>0</v>
      </c>
      <c r="D391" s="5">
        <f>dadosexternosBMF!D349</f>
        <v>0</v>
      </c>
      <c r="E391" s="5">
        <f>dadosexternosBMF!E349</f>
        <v>0</v>
      </c>
      <c r="F391" s="5">
        <f>dadosexternosBMF!F349</f>
        <v>0</v>
      </c>
    </row>
    <row r="392" spans="1:6">
      <c r="A392" s="5">
        <f>dadosexternosBMF!A350</f>
        <v>0</v>
      </c>
      <c r="B392" s="5">
        <f>dadosexternosBMF!B350</f>
        <v>0</v>
      </c>
      <c r="C392" s="5">
        <f>dadosexternosBMF!C350</f>
        <v>0</v>
      </c>
      <c r="D392" s="5">
        <f>dadosexternosBMF!D350</f>
        <v>0</v>
      </c>
      <c r="E392" s="5">
        <f>dadosexternosBMF!E350</f>
        <v>0</v>
      </c>
      <c r="F392" s="5">
        <f>dadosexternosBMF!F350</f>
        <v>0</v>
      </c>
    </row>
    <row r="393" spans="1:6">
      <c r="A393" s="5">
        <f>dadosexternosBMF!A351</f>
        <v>0</v>
      </c>
      <c r="B393" s="5">
        <f>dadosexternosBMF!B351</f>
        <v>0</v>
      </c>
      <c r="C393" s="5">
        <f>dadosexternosBMF!C351</f>
        <v>0</v>
      </c>
      <c r="D393" s="5">
        <f>dadosexternosBMF!D351</f>
        <v>0</v>
      </c>
      <c r="E393" s="5">
        <f>dadosexternosBMF!E351</f>
        <v>0</v>
      </c>
      <c r="F393" s="5">
        <f>dadosexternosBMF!F351</f>
        <v>0</v>
      </c>
    </row>
    <row r="394" spans="1:6">
      <c r="A394" s="5">
        <f>dadosexternosBMF!A352</f>
        <v>0</v>
      </c>
      <c r="B394" s="5">
        <f>dadosexternosBMF!B352</f>
        <v>0</v>
      </c>
      <c r="C394" s="5">
        <f>dadosexternosBMF!C352</f>
        <v>0</v>
      </c>
      <c r="D394" s="5">
        <f>dadosexternosBMF!D352</f>
        <v>0</v>
      </c>
      <c r="E394" s="5">
        <f>dadosexternosBMF!E352</f>
        <v>0</v>
      </c>
      <c r="F394" s="5">
        <f>dadosexternosBMF!F352</f>
        <v>0</v>
      </c>
    </row>
    <row r="395" spans="1:6">
      <c r="A395" s="5">
        <f>dadosexternosBMF!A353</f>
        <v>0</v>
      </c>
      <c r="B395" s="5">
        <f>dadosexternosBMF!B353</f>
        <v>0</v>
      </c>
      <c r="C395" s="5">
        <f>dadosexternosBMF!C353</f>
        <v>0</v>
      </c>
      <c r="D395" s="5">
        <f>dadosexternosBMF!D353</f>
        <v>0</v>
      </c>
      <c r="E395" s="5">
        <f>dadosexternosBMF!E353</f>
        <v>0</v>
      </c>
      <c r="F395" s="5">
        <f>dadosexternosBMF!F353</f>
        <v>0</v>
      </c>
    </row>
    <row r="396" spans="1:6">
      <c r="A396" s="5">
        <f>dadosexternosBMF!A354</f>
        <v>0</v>
      </c>
      <c r="B396" s="5">
        <f>dadosexternosBMF!B354</f>
        <v>0</v>
      </c>
      <c r="C396" s="5">
        <f>dadosexternosBMF!C354</f>
        <v>0</v>
      </c>
      <c r="D396" s="5">
        <f>dadosexternosBMF!D354</f>
        <v>0</v>
      </c>
      <c r="E396" s="5">
        <f>dadosexternosBMF!E354</f>
        <v>0</v>
      </c>
      <c r="F396" s="5">
        <f>dadosexternosBMF!F354</f>
        <v>0</v>
      </c>
    </row>
    <row r="397" spans="1:6">
      <c r="A397" s="5">
        <f>dadosexternosBMF!A355</f>
        <v>0</v>
      </c>
      <c r="B397" s="5">
        <f>dadosexternosBMF!B355</f>
        <v>0</v>
      </c>
      <c r="C397" s="5">
        <f>dadosexternosBMF!C355</f>
        <v>0</v>
      </c>
      <c r="D397" s="5">
        <f>dadosexternosBMF!D355</f>
        <v>0</v>
      </c>
      <c r="E397" s="5">
        <f>dadosexternosBMF!E355</f>
        <v>0</v>
      </c>
      <c r="F397" s="5">
        <f>dadosexternosBMF!F355</f>
        <v>0</v>
      </c>
    </row>
    <row r="398" spans="1:6">
      <c r="A398" s="5">
        <f>dadosexternosBMF!A356</f>
        <v>0</v>
      </c>
      <c r="B398" s="5">
        <f>dadosexternosBMF!B356</f>
        <v>0</v>
      </c>
      <c r="C398" s="5">
        <f>dadosexternosBMF!C356</f>
        <v>0</v>
      </c>
      <c r="D398" s="5">
        <f>dadosexternosBMF!D356</f>
        <v>0</v>
      </c>
      <c r="E398" s="5">
        <f>dadosexternosBMF!E356</f>
        <v>0</v>
      </c>
      <c r="F398" s="5">
        <f>dadosexternosBMF!F356</f>
        <v>0</v>
      </c>
    </row>
    <row r="399" spans="1:6">
      <c r="A399" s="5">
        <f>dadosexternosBMF!A357</f>
        <v>0</v>
      </c>
      <c r="B399" s="5">
        <f>dadosexternosBMF!B357</f>
        <v>0</v>
      </c>
      <c r="C399" s="5">
        <f>dadosexternosBMF!C357</f>
        <v>0</v>
      </c>
      <c r="D399" s="5">
        <f>dadosexternosBMF!D357</f>
        <v>0</v>
      </c>
      <c r="E399" s="5">
        <f>dadosexternosBMF!E357</f>
        <v>0</v>
      </c>
      <c r="F399" s="5">
        <f>dadosexternosBMF!F357</f>
        <v>0</v>
      </c>
    </row>
    <row r="400" spans="1:6">
      <c r="A400" s="5">
        <f>dadosexternosBMF!A358</f>
        <v>0</v>
      </c>
      <c r="B400" s="5">
        <f>dadosexternosBMF!B358</f>
        <v>0</v>
      </c>
      <c r="C400" s="5">
        <f>dadosexternosBMF!C358</f>
        <v>0</v>
      </c>
      <c r="D400" s="5">
        <f>dadosexternosBMF!D358</f>
        <v>0</v>
      </c>
      <c r="E400" s="5">
        <f>dadosexternosBMF!E358</f>
        <v>0</v>
      </c>
      <c r="F400" s="5">
        <f>dadosexternosBMF!F358</f>
        <v>0</v>
      </c>
    </row>
    <row r="401" spans="1:6">
      <c r="A401" s="5">
        <f>dadosexternosBMF!A359</f>
        <v>0</v>
      </c>
      <c r="B401" s="5">
        <f>dadosexternosBMF!B359</f>
        <v>0</v>
      </c>
      <c r="C401" s="5">
        <f>dadosexternosBMF!C359</f>
        <v>0</v>
      </c>
      <c r="D401" s="5">
        <f>dadosexternosBMF!D359</f>
        <v>0</v>
      </c>
      <c r="E401" s="5">
        <f>dadosexternosBMF!E359</f>
        <v>0</v>
      </c>
      <c r="F401" s="5">
        <f>dadosexternosBMF!F359</f>
        <v>0</v>
      </c>
    </row>
    <row r="402" spans="1:6">
      <c r="A402" s="5">
        <f>dadosexternosBMF!A360</f>
        <v>0</v>
      </c>
      <c r="B402" s="5">
        <f>dadosexternosBMF!B360</f>
        <v>0</v>
      </c>
      <c r="C402" s="5">
        <f>dadosexternosBMF!C360</f>
        <v>0</v>
      </c>
      <c r="D402" s="5">
        <f>dadosexternosBMF!D360</f>
        <v>0</v>
      </c>
      <c r="E402" s="5">
        <f>dadosexternosBMF!E360</f>
        <v>0</v>
      </c>
      <c r="F402" s="5">
        <f>dadosexternosBMF!F360</f>
        <v>0</v>
      </c>
    </row>
    <row r="403" spans="1:6">
      <c r="A403" s="5">
        <f>dadosexternosBMF!A361</f>
        <v>0</v>
      </c>
      <c r="B403" s="5">
        <f>dadosexternosBMF!B361</f>
        <v>0</v>
      </c>
      <c r="C403" s="5">
        <f>dadosexternosBMF!C361</f>
        <v>0</v>
      </c>
      <c r="D403" s="5">
        <f>dadosexternosBMF!D361</f>
        <v>0</v>
      </c>
      <c r="E403" s="5">
        <f>dadosexternosBMF!E361</f>
        <v>0</v>
      </c>
      <c r="F403" s="5">
        <f>dadosexternosBMF!F361</f>
        <v>0</v>
      </c>
    </row>
    <row r="404" spans="1:6">
      <c r="A404" s="5">
        <f>dadosexternosBMF!A362</f>
        <v>0</v>
      </c>
      <c r="B404" s="5">
        <f>dadosexternosBMF!B362</f>
        <v>0</v>
      </c>
      <c r="C404" s="5">
        <f>dadosexternosBMF!C362</f>
        <v>0</v>
      </c>
      <c r="D404" s="5">
        <f>dadosexternosBMF!D362</f>
        <v>0</v>
      </c>
      <c r="E404" s="5">
        <f>dadosexternosBMF!E362</f>
        <v>0</v>
      </c>
      <c r="F404" s="5">
        <f>dadosexternosBMF!F362</f>
        <v>0</v>
      </c>
    </row>
    <row r="405" spans="1:6">
      <c r="A405" s="5">
        <f>dadosexternosBMF!A363</f>
        <v>0</v>
      </c>
      <c r="B405" s="5">
        <f>dadosexternosBMF!B363</f>
        <v>0</v>
      </c>
      <c r="C405" s="5">
        <f>dadosexternosBMF!C363</f>
        <v>0</v>
      </c>
      <c r="D405" s="5">
        <f>dadosexternosBMF!D363</f>
        <v>0</v>
      </c>
      <c r="E405" s="5">
        <f>dadosexternosBMF!E363</f>
        <v>0</v>
      </c>
      <c r="F405" s="5">
        <f>dadosexternosBMF!F363</f>
        <v>0</v>
      </c>
    </row>
    <row r="406" spans="1:6">
      <c r="A406" s="5">
        <f>dadosexternosBMF!A364</f>
        <v>0</v>
      </c>
      <c r="B406" s="5">
        <f>dadosexternosBMF!B364</f>
        <v>0</v>
      </c>
      <c r="C406" s="5">
        <f>dadosexternosBMF!C364</f>
        <v>0</v>
      </c>
      <c r="D406" s="5">
        <f>dadosexternosBMF!D364</f>
        <v>0</v>
      </c>
      <c r="E406" s="5">
        <f>dadosexternosBMF!E364</f>
        <v>0</v>
      </c>
      <c r="F406" s="5">
        <f>dadosexternosBMF!F364</f>
        <v>0</v>
      </c>
    </row>
    <row r="407" spans="1:6">
      <c r="A407" s="5">
        <f>dadosexternosBMF!A365</f>
        <v>0</v>
      </c>
      <c r="B407" s="5">
        <f>dadosexternosBMF!B365</f>
        <v>0</v>
      </c>
      <c r="C407" s="5">
        <f>dadosexternosBMF!C365</f>
        <v>0</v>
      </c>
      <c r="D407" s="5">
        <f>dadosexternosBMF!D365</f>
        <v>0</v>
      </c>
      <c r="E407" s="5">
        <f>dadosexternosBMF!E365</f>
        <v>0</v>
      </c>
      <c r="F407" s="5">
        <f>dadosexternosBMF!F365</f>
        <v>0</v>
      </c>
    </row>
    <row r="408" spans="1:6">
      <c r="A408" s="5">
        <f>dadosexternosBMF!A366</f>
        <v>0</v>
      </c>
      <c r="B408" s="5">
        <f>dadosexternosBMF!B366</f>
        <v>0</v>
      </c>
      <c r="C408" s="5">
        <f>dadosexternosBMF!C366</f>
        <v>0</v>
      </c>
      <c r="D408" s="5">
        <f>dadosexternosBMF!D366</f>
        <v>0</v>
      </c>
      <c r="E408" s="5">
        <f>dadosexternosBMF!E366</f>
        <v>0</v>
      </c>
      <c r="F408" s="5">
        <f>dadosexternosBMF!F366</f>
        <v>0</v>
      </c>
    </row>
    <row r="409" spans="1:6">
      <c r="A409" s="5">
        <f>dadosexternosBMF!A367</f>
        <v>0</v>
      </c>
      <c r="B409" s="5">
        <f>dadosexternosBMF!B367</f>
        <v>0</v>
      </c>
      <c r="C409" s="5">
        <f>dadosexternosBMF!C367</f>
        <v>0</v>
      </c>
      <c r="D409" s="5">
        <f>dadosexternosBMF!D367</f>
        <v>0</v>
      </c>
      <c r="E409" s="5">
        <f>dadosexternosBMF!E367</f>
        <v>0</v>
      </c>
      <c r="F409" s="5">
        <f>dadosexternosBMF!F367</f>
        <v>0</v>
      </c>
    </row>
    <row r="410" spans="1:6">
      <c r="A410" s="5">
        <f>dadosexternosBMF!A368</f>
        <v>0</v>
      </c>
      <c r="B410" s="5">
        <f>dadosexternosBMF!B368</f>
        <v>0</v>
      </c>
      <c r="C410" s="5">
        <f>dadosexternosBMF!C368</f>
        <v>0</v>
      </c>
      <c r="D410" s="5">
        <f>dadosexternosBMF!D368</f>
        <v>0</v>
      </c>
      <c r="E410" s="5">
        <f>dadosexternosBMF!E368</f>
        <v>0</v>
      </c>
      <c r="F410" s="5">
        <f>dadosexternosBMF!F368</f>
        <v>0</v>
      </c>
    </row>
    <row r="411" spans="1:6">
      <c r="A411" s="5">
        <f>dadosexternosBMF!A369</f>
        <v>0</v>
      </c>
      <c r="B411" s="5">
        <f>dadosexternosBMF!B369</f>
        <v>0</v>
      </c>
      <c r="C411" s="5">
        <f>dadosexternosBMF!C369</f>
        <v>0</v>
      </c>
      <c r="D411" s="5">
        <f>dadosexternosBMF!D369</f>
        <v>0</v>
      </c>
      <c r="E411" s="5">
        <f>dadosexternosBMF!E369</f>
        <v>0</v>
      </c>
      <c r="F411" s="5">
        <f>dadosexternosBMF!F369</f>
        <v>0</v>
      </c>
    </row>
    <row r="412" spans="1:6">
      <c r="A412" s="5">
        <f>dadosexternosBMF!A370</f>
        <v>0</v>
      </c>
      <c r="B412" s="5">
        <f>dadosexternosBMF!B370</f>
        <v>0</v>
      </c>
      <c r="C412" s="5">
        <f>dadosexternosBMF!C370</f>
        <v>0</v>
      </c>
      <c r="D412" s="5">
        <f>dadosexternosBMF!D370</f>
        <v>0</v>
      </c>
      <c r="E412" s="5">
        <f>dadosexternosBMF!E370</f>
        <v>0</v>
      </c>
      <c r="F412" s="5">
        <f>dadosexternosBMF!F370</f>
        <v>0</v>
      </c>
    </row>
    <row r="413" spans="1:6">
      <c r="A413" s="5">
        <f>dadosexternosBMF!A371</f>
        <v>0</v>
      </c>
      <c r="B413" s="5">
        <f>dadosexternosBMF!B371</f>
        <v>0</v>
      </c>
      <c r="C413" s="5">
        <f>dadosexternosBMF!C371</f>
        <v>0</v>
      </c>
      <c r="D413" s="5">
        <f>dadosexternosBMF!D371</f>
        <v>0</v>
      </c>
      <c r="E413" s="5">
        <f>dadosexternosBMF!E371</f>
        <v>0</v>
      </c>
      <c r="F413" s="5">
        <f>dadosexternosBMF!F371</f>
        <v>0</v>
      </c>
    </row>
    <row r="414" spans="1:6">
      <c r="A414" s="5">
        <f>dadosexternosBMF!A372</f>
        <v>0</v>
      </c>
      <c r="B414" s="5">
        <f>dadosexternosBMF!B372</f>
        <v>0</v>
      </c>
      <c r="C414" s="5">
        <f>dadosexternosBMF!C372</f>
        <v>0</v>
      </c>
      <c r="D414" s="5">
        <f>dadosexternosBMF!D372</f>
        <v>0</v>
      </c>
      <c r="E414" s="5">
        <f>dadosexternosBMF!E372</f>
        <v>0</v>
      </c>
      <c r="F414" s="5">
        <f>dadosexternosBMF!F372</f>
        <v>0</v>
      </c>
    </row>
    <row r="415" spans="1:6">
      <c r="A415" s="5">
        <f>dadosexternosBMF!A373</f>
        <v>0</v>
      </c>
      <c r="B415" s="5">
        <f>dadosexternosBMF!B373</f>
        <v>0</v>
      </c>
      <c r="C415" s="5">
        <f>dadosexternosBMF!C373</f>
        <v>0</v>
      </c>
      <c r="D415" s="5">
        <f>dadosexternosBMF!D373</f>
        <v>0</v>
      </c>
      <c r="E415" s="5">
        <f>dadosexternosBMF!E373</f>
        <v>0</v>
      </c>
      <c r="F415" s="5">
        <f>dadosexternosBMF!F373</f>
        <v>0</v>
      </c>
    </row>
    <row r="416" spans="1:6">
      <c r="A416" s="5">
        <f>dadosexternosBMF!A374</f>
        <v>0</v>
      </c>
      <c r="B416" s="5">
        <f>dadosexternosBMF!B374</f>
        <v>0</v>
      </c>
      <c r="C416" s="5">
        <f>dadosexternosBMF!C374</f>
        <v>0</v>
      </c>
      <c r="D416" s="5">
        <f>dadosexternosBMF!D374</f>
        <v>0</v>
      </c>
      <c r="E416" s="5">
        <f>dadosexternosBMF!E374</f>
        <v>0</v>
      </c>
      <c r="F416" s="5">
        <f>dadosexternosBMF!F374</f>
        <v>0</v>
      </c>
    </row>
    <row r="417" spans="1:6">
      <c r="A417" s="5">
        <f>dadosexternosBMF!A375</f>
        <v>0</v>
      </c>
      <c r="B417" s="5">
        <f>dadosexternosBMF!B375</f>
        <v>0</v>
      </c>
      <c r="C417" s="5">
        <f>dadosexternosBMF!C375</f>
        <v>0</v>
      </c>
      <c r="D417" s="5">
        <f>dadosexternosBMF!D375</f>
        <v>0</v>
      </c>
      <c r="E417" s="5">
        <f>dadosexternosBMF!E375</f>
        <v>0</v>
      </c>
      <c r="F417" s="5">
        <f>dadosexternosBMF!F375</f>
        <v>0</v>
      </c>
    </row>
    <row r="418" spans="1:6">
      <c r="A418" s="5">
        <f>dadosexternosBMF!A376</f>
        <v>0</v>
      </c>
      <c r="B418" s="5">
        <f>dadosexternosBMF!B376</f>
        <v>0</v>
      </c>
      <c r="C418" s="5">
        <f>dadosexternosBMF!C376</f>
        <v>0</v>
      </c>
      <c r="D418" s="5">
        <f>dadosexternosBMF!D376</f>
        <v>0</v>
      </c>
      <c r="E418" s="5">
        <f>dadosexternosBMF!E376</f>
        <v>0</v>
      </c>
      <c r="F418" s="5">
        <f>dadosexternosBMF!F376</f>
        <v>0</v>
      </c>
    </row>
    <row r="419" spans="1:6">
      <c r="A419" s="5">
        <f>dadosexternosBMF!A377</f>
        <v>0</v>
      </c>
      <c r="B419" s="5">
        <f>dadosexternosBMF!B377</f>
        <v>0</v>
      </c>
      <c r="C419" s="5">
        <f>dadosexternosBMF!C377</f>
        <v>0</v>
      </c>
      <c r="D419" s="5">
        <f>dadosexternosBMF!D377</f>
        <v>0</v>
      </c>
      <c r="E419" s="5">
        <f>dadosexternosBMF!E377</f>
        <v>0</v>
      </c>
      <c r="F419" s="5">
        <f>dadosexternosBMF!F377</f>
        <v>0</v>
      </c>
    </row>
    <row r="420" spans="1:6">
      <c r="A420" s="5">
        <f>dadosexternosBMF!A378</f>
        <v>0</v>
      </c>
      <c r="B420" s="5">
        <f>dadosexternosBMF!B378</f>
        <v>0</v>
      </c>
      <c r="C420" s="5">
        <f>dadosexternosBMF!C378</f>
        <v>0</v>
      </c>
      <c r="D420" s="5">
        <f>dadosexternosBMF!D378</f>
        <v>0</v>
      </c>
      <c r="E420" s="5">
        <f>dadosexternosBMF!E378</f>
        <v>0</v>
      </c>
      <c r="F420" s="5">
        <f>dadosexternosBMF!F378</f>
        <v>0</v>
      </c>
    </row>
    <row r="421" spans="1:6">
      <c r="A421" s="5">
        <f>dadosexternosBMF!A379</f>
        <v>0</v>
      </c>
      <c r="B421" s="5">
        <f>dadosexternosBMF!B379</f>
        <v>0</v>
      </c>
      <c r="C421" s="5">
        <f>dadosexternosBMF!C379</f>
        <v>0</v>
      </c>
      <c r="D421" s="5">
        <f>dadosexternosBMF!D379</f>
        <v>0</v>
      </c>
      <c r="E421" s="5">
        <f>dadosexternosBMF!E379</f>
        <v>0</v>
      </c>
      <c r="F421" s="5">
        <f>dadosexternosBMF!F379</f>
        <v>0</v>
      </c>
    </row>
    <row r="422" spans="1:6">
      <c r="A422" s="5">
        <f>dadosexternosBMF!A380</f>
        <v>0</v>
      </c>
      <c r="B422" s="5">
        <f>dadosexternosBMF!B380</f>
        <v>0</v>
      </c>
      <c r="C422" s="5">
        <f>dadosexternosBMF!C380</f>
        <v>0</v>
      </c>
      <c r="D422" s="5">
        <f>dadosexternosBMF!D380</f>
        <v>0</v>
      </c>
      <c r="E422" s="5">
        <f>dadosexternosBMF!E380</f>
        <v>0</v>
      </c>
      <c r="F422" s="5">
        <f>dadosexternosBMF!F380</f>
        <v>0</v>
      </c>
    </row>
    <row r="423" spans="1:6">
      <c r="A423" s="5">
        <f>dadosexternosBMF!A381</f>
        <v>0</v>
      </c>
      <c r="B423" s="5">
        <f>dadosexternosBMF!B381</f>
        <v>0</v>
      </c>
      <c r="C423" s="5">
        <f>dadosexternosBMF!C381</f>
        <v>0</v>
      </c>
      <c r="D423" s="5">
        <f>dadosexternosBMF!D381</f>
        <v>0</v>
      </c>
      <c r="E423" s="5">
        <f>dadosexternosBMF!E381</f>
        <v>0</v>
      </c>
      <c r="F423" s="5">
        <f>dadosexternosBMF!F381</f>
        <v>0</v>
      </c>
    </row>
    <row r="424" spans="1:6">
      <c r="A424" s="5">
        <f>dadosexternosBMF!A382</f>
        <v>0</v>
      </c>
      <c r="B424" s="5">
        <f>dadosexternosBMF!B382</f>
        <v>0</v>
      </c>
      <c r="C424" s="5">
        <f>dadosexternosBMF!C382</f>
        <v>0</v>
      </c>
      <c r="D424" s="5">
        <f>dadosexternosBMF!D382</f>
        <v>0</v>
      </c>
      <c r="E424" s="5">
        <f>dadosexternosBMF!E382</f>
        <v>0</v>
      </c>
      <c r="F424" s="5">
        <f>dadosexternosBMF!F382</f>
        <v>0</v>
      </c>
    </row>
    <row r="425" spans="1:6">
      <c r="A425" s="5">
        <f>dadosexternosBMF!A383</f>
        <v>0</v>
      </c>
      <c r="B425" s="5">
        <f>dadosexternosBMF!B383</f>
        <v>0</v>
      </c>
      <c r="C425" s="5">
        <f>dadosexternosBMF!C383</f>
        <v>0</v>
      </c>
      <c r="D425" s="5">
        <f>dadosexternosBMF!D383</f>
        <v>0</v>
      </c>
      <c r="E425" s="5">
        <f>dadosexternosBMF!E383</f>
        <v>0</v>
      </c>
      <c r="F425" s="5">
        <f>dadosexternosBMF!F383</f>
        <v>0</v>
      </c>
    </row>
    <row r="426" spans="1:6">
      <c r="A426" s="5">
        <f>dadosexternosBMF!A384</f>
        <v>0</v>
      </c>
      <c r="B426" s="5">
        <f>dadosexternosBMF!B384</f>
        <v>0</v>
      </c>
      <c r="C426" s="5">
        <f>dadosexternosBMF!C384</f>
        <v>0</v>
      </c>
      <c r="D426" s="5">
        <f>dadosexternosBMF!D384</f>
        <v>0</v>
      </c>
      <c r="E426" s="5">
        <f>dadosexternosBMF!E384</f>
        <v>0</v>
      </c>
      <c r="F426" s="5">
        <f>dadosexternosBMF!F384</f>
        <v>0</v>
      </c>
    </row>
    <row r="427" spans="1:6">
      <c r="A427" s="5">
        <f>dadosexternosBMF!A385</f>
        <v>0</v>
      </c>
      <c r="B427" s="5">
        <f>dadosexternosBMF!B385</f>
        <v>0</v>
      </c>
      <c r="C427" s="5">
        <f>dadosexternosBMF!C385</f>
        <v>0</v>
      </c>
      <c r="D427" s="5">
        <f>dadosexternosBMF!D385</f>
        <v>0</v>
      </c>
      <c r="E427" s="5">
        <f>dadosexternosBMF!E385</f>
        <v>0</v>
      </c>
      <c r="F427" s="5">
        <f>dadosexternosBMF!F385</f>
        <v>0</v>
      </c>
    </row>
    <row r="428" spans="1:6">
      <c r="A428" s="5">
        <f>dadosexternosBMF!A386</f>
        <v>0</v>
      </c>
      <c r="B428" s="5">
        <f>dadosexternosBMF!B386</f>
        <v>0</v>
      </c>
      <c r="C428" s="5">
        <f>dadosexternosBMF!C386</f>
        <v>0</v>
      </c>
      <c r="D428" s="5">
        <f>dadosexternosBMF!D386</f>
        <v>0</v>
      </c>
      <c r="E428" s="5">
        <f>dadosexternosBMF!E386</f>
        <v>0</v>
      </c>
      <c r="F428" s="5">
        <f>dadosexternosBMF!F386</f>
        <v>0</v>
      </c>
    </row>
    <row r="429" spans="1:6">
      <c r="A429" s="5">
        <f>dadosexternosBMF!A387</f>
        <v>0</v>
      </c>
      <c r="B429" s="5">
        <f>dadosexternosBMF!B387</f>
        <v>0</v>
      </c>
      <c r="C429" s="5">
        <f>dadosexternosBMF!C387</f>
        <v>0</v>
      </c>
      <c r="D429" s="5">
        <f>dadosexternosBMF!D387</f>
        <v>0</v>
      </c>
      <c r="E429" s="5">
        <f>dadosexternosBMF!E387</f>
        <v>0</v>
      </c>
      <c r="F429" s="5">
        <f>dadosexternosBMF!F387</f>
        <v>0</v>
      </c>
    </row>
    <row r="430" spans="1:6">
      <c r="A430" s="5">
        <f>dadosexternosBMF!A388</f>
        <v>0</v>
      </c>
      <c r="B430" s="5">
        <f>dadosexternosBMF!B388</f>
        <v>0</v>
      </c>
      <c r="C430" s="5">
        <f>dadosexternosBMF!C388</f>
        <v>0</v>
      </c>
      <c r="D430" s="5">
        <f>dadosexternosBMF!D388</f>
        <v>0</v>
      </c>
      <c r="E430" s="5">
        <f>dadosexternosBMF!E388</f>
        <v>0</v>
      </c>
      <c r="F430" s="5">
        <f>dadosexternosBMF!F388</f>
        <v>0</v>
      </c>
    </row>
    <row r="431" spans="1:6">
      <c r="A431" s="5">
        <f>dadosexternosBMF!A389</f>
        <v>0</v>
      </c>
      <c r="B431" s="5">
        <f>dadosexternosBMF!B389</f>
        <v>0</v>
      </c>
      <c r="C431" s="5">
        <f>dadosexternosBMF!C389</f>
        <v>0</v>
      </c>
      <c r="D431" s="5">
        <f>dadosexternosBMF!D389</f>
        <v>0</v>
      </c>
      <c r="E431" s="5">
        <f>dadosexternosBMF!E389</f>
        <v>0</v>
      </c>
      <c r="F431" s="5">
        <f>dadosexternosBMF!F389</f>
        <v>0</v>
      </c>
    </row>
    <row r="432" spans="1:6">
      <c r="A432" s="5">
        <f>dadosexternosBMF!A390</f>
        <v>0</v>
      </c>
      <c r="B432" s="5">
        <f>dadosexternosBMF!B390</f>
        <v>0</v>
      </c>
      <c r="C432" s="5">
        <f>dadosexternosBMF!C390</f>
        <v>0</v>
      </c>
      <c r="D432" s="5">
        <f>dadosexternosBMF!D390</f>
        <v>0</v>
      </c>
      <c r="E432" s="5">
        <f>dadosexternosBMF!E390</f>
        <v>0</v>
      </c>
      <c r="F432" s="5">
        <f>dadosexternosBMF!F390</f>
        <v>0</v>
      </c>
    </row>
    <row r="433" spans="1:6">
      <c r="A433" s="5">
        <f>dadosexternosBMF!A391</f>
        <v>0</v>
      </c>
      <c r="B433" s="5">
        <f>dadosexternosBMF!B391</f>
        <v>0</v>
      </c>
      <c r="C433" s="5">
        <f>dadosexternosBMF!C391</f>
        <v>0</v>
      </c>
      <c r="D433" s="5">
        <f>dadosexternosBMF!D391</f>
        <v>0</v>
      </c>
      <c r="E433" s="5">
        <f>dadosexternosBMF!E391</f>
        <v>0</v>
      </c>
      <c r="F433" s="5">
        <f>dadosexternosBMF!F391</f>
        <v>0</v>
      </c>
    </row>
    <row r="434" spans="1:6">
      <c r="A434" s="5">
        <f>dadosexternosBMF!A392</f>
        <v>0</v>
      </c>
      <c r="B434" s="5">
        <f>dadosexternosBMF!B392</f>
        <v>0</v>
      </c>
      <c r="C434" s="5">
        <f>dadosexternosBMF!C392</f>
        <v>0</v>
      </c>
      <c r="D434" s="5">
        <f>dadosexternosBMF!D392</f>
        <v>0</v>
      </c>
      <c r="E434" s="5">
        <f>dadosexternosBMF!E392</f>
        <v>0</v>
      </c>
      <c r="F434" s="5">
        <f>dadosexternosBMF!F392</f>
        <v>0</v>
      </c>
    </row>
    <row r="435" spans="1:6">
      <c r="A435" s="5">
        <f>dadosexternosBMF!A393</f>
        <v>0</v>
      </c>
      <c r="B435" s="5">
        <f>dadosexternosBMF!B393</f>
        <v>0</v>
      </c>
      <c r="C435" s="5">
        <f>dadosexternosBMF!C393</f>
        <v>0</v>
      </c>
      <c r="D435" s="5">
        <f>dadosexternosBMF!D393</f>
        <v>0</v>
      </c>
      <c r="E435" s="5">
        <f>dadosexternosBMF!E393</f>
        <v>0</v>
      </c>
      <c r="F435" s="5">
        <f>dadosexternosBMF!F393</f>
        <v>0</v>
      </c>
    </row>
    <row r="436" spans="1:6">
      <c r="A436" s="5">
        <f>dadosexternosBMF!A394</f>
        <v>0</v>
      </c>
      <c r="B436" s="5">
        <f>dadosexternosBMF!B394</f>
        <v>0</v>
      </c>
      <c r="C436" s="5">
        <f>dadosexternosBMF!C394</f>
        <v>0</v>
      </c>
      <c r="D436" s="5">
        <f>dadosexternosBMF!D394</f>
        <v>0</v>
      </c>
      <c r="E436" s="5">
        <f>dadosexternosBMF!E394</f>
        <v>0</v>
      </c>
      <c r="F436" s="5">
        <f>dadosexternosBMF!F394</f>
        <v>0</v>
      </c>
    </row>
    <row r="437" spans="1:6">
      <c r="A437" s="5">
        <f>dadosexternosBMF!A395</f>
        <v>0</v>
      </c>
      <c r="B437" s="5">
        <f>dadosexternosBMF!B395</f>
        <v>0</v>
      </c>
      <c r="C437" s="5">
        <f>dadosexternosBMF!C395</f>
        <v>0</v>
      </c>
      <c r="D437" s="5">
        <f>dadosexternosBMF!D395</f>
        <v>0</v>
      </c>
      <c r="E437" s="5">
        <f>dadosexternosBMF!E395</f>
        <v>0</v>
      </c>
      <c r="F437" s="5">
        <f>dadosexternosBMF!F395</f>
        <v>0</v>
      </c>
    </row>
    <row r="438" spans="1:6">
      <c r="A438" s="5">
        <f>dadosexternosBMF!A396</f>
        <v>0</v>
      </c>
      <c r="B438" s="5">
        <f>dadosexternosBMF!B396</f>
        <v>0</v>
      </c>
      <c r="C438" s="5">
        <f>dadosexternosBMF!C396</f>
        <v>0</v>
      </c>
      <c r="D438" s="5">
        <f>dadosexternosBMF!D396</f>
        <v>0</v>
      </c>
      <c r="E438" s="5">
        <f>dadosexternosBMF!E396</f>
        <v>0</v>
      </c>
      <c r="F438" s="5">
        <f>dadosexternosBMF!F396</f>
        <v>0</v>
      </c>
    </row>
    <row r="439" spans="1:6">
      <c r="A439" s="5">
        <f>dadosexternosBMF!A397</f>
        <v>0</v>
      </c>
      <c r="B439" s="5">
        <f>dadosexternosBMF!B397</f>
        <v>0</v>
      </c>
      <c r="C439" s="5">
        <f>dadosexternosBMF!C397</f>
        <v>0</v>
      </c>
      <c r="D439" s="5">
        <f>dadosexternosBMF!D397</f>
        <v>0</v>
      </c>
      <c r="E439" s="5">
        <f>dadosexternosBMF!E397</f>
        <v>0</v>
      </c>
      <c r="F439" s="5">
        <f>dadosexternosBMF!F397</f>
        <v>0</v>
      </c>
    </row>
    <row r="440" spans="1:6">
      <c r="A440" s="5">
        <f>dadosexternosBMF!A398</f>
        <v>0</v>
      </c>
      <c r="B440" s="5">
        <f>dadosexternosBMF!B398</f>
        <v>0</v>
      </c>
      <c r="C440" s="5">
        <f>dadosexternosBMF!C398</f>
        <v>0</v>
      </c>
      <c r="D440" s="5">
        <f>dadosexternosBMF!D398</f>
        <v>0</v>
      </c>
      <c r="E440" s="5">
        <f>dadosexternosBMF!E398</f>
        <v>0</v>
      </c>
      <c r="F440" s="5">
        <f>dadosexternosBMF!F398</f>
        <v>0</v>
      </c>
    </row>
    <row r="441" spans="1:6">
      <c r="A441" s="5">
        <f>dadosexternosBMF!A399</f>
        <v>0</v>
      </c>
      <c r="B441" s="5">
        <f>dadosexternosBMF!B399</f>
        <v>0</v>
      </c>
      <c r="C441" s="5">
        <f>dadosexternosBMF!C399</f>
        <v>0</v>
      </c>
      <c r="D441" s="5">
        <f>dadosexternosBMF!D399</f>
        <v>0</v>
      </c>
      <c r="E441" s="5">
        <f>dadosexternosBMF!E399</f>
        <v>0</v>
      </c>
      <c r="F441" s="5">
        <f>dadosexternosBMF!F399</f>
        <v>0</v>
      </c>
    </row>
    <row r="442" spans="1:6">
      <c r="A442" s="5">
        <f>dadosexternosBMF!A400</f>
        <v>0</v>
      </c>
      <c r="B442" s="5">
        <f>dadosexternosBMF!B400</f>
        <v>0</v>
      </c>
      <c r="C442" s="5">
        <f>dadosexternosBMF!C400</f>
        <v>0</v>
      </c>
      <c r="D442" s="5">
        <f>dadosexternosBMF!D400</f>
        <v>0</v>
      </c>
      <c r="E442" s="5">
        <f>dadosexternosBMF!E400</f>
        <v>0</v>
      </c>
      <c r="F442" s="5">
        <f>dadosexternosBMF!F400</f>
        <v>0</v>
      </c>
    </row>
    <row r="443" spans="1:6">
      <c r="A443" s="5">
        <f>dadosexternosBMF!A401</f>
        <v>0</v>
      </c>
      <c r="B443" s="5">
        <f>dadosexternosBMF!B401</f>
        <v>0</v>
      </c>
      <c r="C443" s="5">
        <f>dadosexternosBMF!C401</f>
        <v>0</v>
      </c>
      <c r="D443" s="5">
        <f>dadosexternosBMF!D401</f>
        <v>0</v>
      </c>
      <c r="E443" s="5">
        <f>dadosexternosBMF!E401</f>
        <v>0</v>
      </c>
      <c r="F443" s="5">
        <f>dadosexternosBMF!F401</f>
        <v>0</v>
      </c>
    </row>
    <row r="444" spans="1:6">
      <c r="A444" s="5">
        <f>dadosexternosBMF!A402</f>
        <v>0</v>
      </c>
      <c r="B444" s="5">
        <f>dadosexternosBMF!B402</f>
        <v>0</v>
      </c>
      <c r="C444" s="5">
        <f>dadosexternosBMF!C402</f>
        <v>0</v>
      </c>
      <c r="D444" s="5">
        <f>dadosexternosBMF!D402</f>
        <v>0</v>
      </c>
      <c r="E444" s="5">
        <f>dadosexternosBMF!E402</f>
        <v>0</v>
      </c>
      <c r="F444" s="5">
        <f>dadosexternosBMF!F402</f>
        <v>0</v>
      </c>
    </row>
    <row r="445" spans="1:6">
      <c r="A445" s="5">
        <f>dadosexternosBMF!A403</f>
        <v>0</v>
      </c>
      <c r="B445" s="5">
        <f>dadosexternosBMF!B403</f>
        <v>0</v>
      </c>
      <c r="C445" s="5">
        <f>dadosexternosBMF!C403</f>
        <v>0</v>
      </c>
      <c r="D445" s="5">
        <f>dadosexternosBMF!D403</f>
        <v>0</v>
      </c>
      <c r="E445" s="5">
        <f>dadosexternosBMF!E403</f>
        <v>0</v>
      </c>
      <c r="F445" s="5">
        <f>dadosexternosBMF!F403</f>
        <v>0</v>
      </c>
    </row>
    <row r="446" spans="1:6">
      <c r="A446" s="5">
        <f>dadosexternosBMF!A404</f>
        <v>0</v>
      </c>
      <c r="B446" s="5">
        <f>dadosexternosBMF!B404</f>
        <v>0</v>
      </c>
      <c r="C446" s="5">
        <f>dadosexternosBMF!C404</f>
        <v>0</v>
      </c>
      <c r="D446" s="5">
        <f>dadosexternosBMF!D404</f>
        <v>0</v>
      </c>
      <c r="E446" s="5">
        <f>dadosexternosBMF!E404</f>
        <v>0</v>
      </c>
      <c r="F446" s="5">
        <f>dadosexternosBMF!F404</f>
        <v>0</v>
      </c>
    </row>
    <row r="447" spans="1:6">
      <c r="A447" s="5">
        <f>dadosexternosBMF!A405</f>
        <v>0</v>
      </c>
      <c r="B447" s="5">
        <f>dadosexternosBMF!B405</f>
        <v>0</v>
      </c>
      <c r="C447" s="5">
        <f>dadosexternosBMF!C405</f>
        <v>0</v>
      </c>
      <c r="D447" s="5">
        <f>dadosexternosBMF!D405</f>
        <v>0</v>
      </c>
      <c r="E447" s="5">
        <f>dadosexternosBMF!E405</f>
        <v>0</v>
      </c>
      <c r="F447" s="5">
        <f>dadosexternosBMF!F405</f>
        <v>0</v>
      </c>
    </row>
    <row r="448" spans="1:6">
      <c r="A448" s="5">
        <f>dadosexternosBMF!A406</f>
        <v>0</v>
      </c>
      <c r="B448" s="5">
        <f>dadosexternosBMF!B406</f>
        <v>0</v>
      </c>
      <c r="C448" s="5">
        <f>dadosexternosBMF!C406</f>
        <v>0</v>
      </c>
      <c r="D448" s="5">
        <f>dadosexternosBMF!D406</f>
        <v>0</v>
      </c>
      <c r="E448" s="5">
        <f>dadosexternosBMF!E406</f>
        <v>0</v>
      </c>
      <c r="F448" s="5">
        <f>dadosexternosBMF!F406</f>
        <v>0</v>
      </c>
    </row>
    <row r="449" spans="1:6">
      <c r="A449" s="5">
        <f>dadosexternosBMF!A407</f>
        <v>0</v>
      </c>
      <c r="B449" s="5">
        <f>dadosexternosBMF!B407</f>
        <v>0</v>
      </c>
      <c r="C449" s="5">
        <f>dadosexternosBMF!C407</f>
        <v>0</v>
      </c>
      <c r="D449" s="5">
        <f>dadosexternosBMF!D407</f>
        <v>0</v>
      </c>
      <c r="E449" s="5">
        <f>dadosexternosBMF!E407</f>
        <v>0</v>
      </c>
      <c r="F449" s="5">
        <f>dadosexternosBMF!F407</f>
        <v>0</v>
      </c>
    </row>
    <row r="450" spans="1:6">
      <c r="A450" s="5">
        <f>dadosexternosBMF!A408</f>
        <v>0</v>
      </c>
      <c r="B450" s="5">
        <f>dadosexternosBMF!B408</f>
        <v>0</v>
      </c>
      <c r="C450" s="5">
        <f>dadosexternosBMF!C408</f>
        <v>0</v>
      </c>
      <c r="D450" s="5">
        <f>dadosexternosBMF!D408</f>
        <v>0</v>
      </c>
      <c r="E450" s="5">
        <f>dadosexternosBMF!E408</f>
        <v>0</v>
      </c>
      <c r="F450" s="5">
        <f>dadosexternosBMF!F408</f>
        <v>0</v>
      </c>
    </row>
    <row r="451" spans="1:6">
      <c r="A451" s="5">
        <f>dadosexternosBMF!A409</f>
        <v>0</v>
      </c>
      <c r="B451" s="5">
        <f>dadosexternosBMF!B409</f>
        <v>0</v>
      </c>
      <c r="C451" s="5">
        <f>dadosexternosBMF!C409</f>
        <v>0</v>
      </c>
      <c r="D451" s="5">
        <f>dadosexternosBMF!D409</f>
        <v>0</v>
      </c>
      <c r="E451" s="5">
        <f>dadosexternosBMF!E409</f>
        <v>0</v>
      </c>
      <c r="F451" s="5">
        <f>dadosexternosBMF!F409</f>
        <v>0</v>
      </c>
    </row>
    <row r="452" spans="1:6">
      <c r="A452" s="5">
        <f>dadosexternosBMF!A410</f>
        <v>0</v>
      </c>
      <c r="B452" s="5">
        <f>dadosexternosBMF!B410</f>
        <v>0</v>
      </c>
      <c r="C452" s="5">
        <f>dadosexternosBMF!C410</f>
        <v>0</v>
      </c>
      <c r="D452" s="5">
        <f>dadosexternosBMF!D410</f>
        <v>0</v>
      </c>
      <c r="E452" s="5">
        <f>dadosexternosBMF!E410</f>
        <v>0</v>
      </c>
      <c r="F452" s="5">
        <f>dadosexternosBMF!F410</f>
        <v>0</v>
      </c>
    </row>
    <row r="453" spans="1:6">
      <c r="A453" s="5">
        <f>dadosexternosBMF!A411</f>
        <v>0</v>
      </c>
      <c r="B453" s="5">
        <f>dadosexternosBMF!B411</f>
        <v>0</v>
      </c>
      <c r="C453" s="5">
        <f>dadosexternosBMF!C411</f>
        <v>0</v>
      </c>
      <c r="D453" s="5">
        <f>dadosexternosBMF!D411</f>
        <v>0</v>
      </c>
      <c r="E453" s="5">
        <f>dadosexternosBMF!E411</f>
        <v>0</v>
      </c>
      <c r="F453" s="5">
        <f>dadosexternosBMF!F411</f>
        <v>0</v>
      </c>
    </row>
    <row r="454" spans="1:6">
      <c r="A454" s="5">
        <f>dadosexternosBMF!A412</f>
        <v>0</v>
      </c>
      <c r="B454" s="5">
        <f>dadosexternosBMF!B412</f>
        <v>0</v>
      </c>
      <c r="C454" s="5">
        <f>dadosexternosBMF!C412</f>
        <v>0</v>
      </c>
      <c r="D454" s="5">
        <f>dadosexternosBMF!D412</f>
        <v>0</v>
      </c>
      <c r="E454" s="5">
        <f>dadosexternosBMF!E412</f>
        <v>0</v>
      </c>
      <c r="F454" s="5">
        <f>dadosexternosBMF!F412</f>
        <v>0</v>
      </c>
    </row>
    <row r="455" spans="1:6">
      <c r="A455" s="5">
        <f>dadosexternosBMF!A413</f>
        <v>0</v>
      </c>
      <c r="B455" s="5">
        <f>dadosexternosBMF!B413</f>
        <v>0</v>
      </c>
      <c r="C455" s="5">
        <f>dadosexternosBMF!C413</f>
        <v>0</v>
      </c>
      <c r="D455" s="5">
        <f>dadosexternosBMF!D413</f>
        <v>0</v>
      </c>
      <c r="E455" s="5">
        <f>dadosexternosBMF!E413</f>
        <v>0</v>
      </c>
      <c r="F455" s="5">
        <f>dadosexternosBMF!F413</f>
        <v>0</v>
      </c>
    </row>
    <row r="456" spans="1:6">
      <c r="A456" s="5">
        <f>dadosexternosBMF!A414</f>
        <v>0</v>
      </c>
      <c r="B456" s="5">
        <f>dadosexternosBMF!B414</f>
        <v>0</v>
      </c>
      <c r="C456" s="5">
        <f>dadosexternosBMF!C414</f>
        <v>0</v>
      </c>
      <c r="D456" s="5">
        <f>dadosexternosBMF!D414</f>
        <v>0</v>
      </c>
      <c r="E456" s="5">
        <f>dadosexternosBMF!E414</f>
        <v>0</v>
      </c>
      <c r="F456" s="5">
        <f>dadosexternosBMF!F414</f>
        <v>0</v>
      </c>
    </row>
    <row r="457" spans="1:6">
      <c r="A457" s="5">
        <f>dadosexternosBMF!A415</f>
        <v>0</v>
      </c>
      <c r="B457" s="5">
        <f>dadosexternosBMF!B415</f>
        <v>0</v>
      </c>
      <c r="C457" s="5">
        <f>dadosexternosBMF!C415</f>
        <v>0</v>
      </c>
      <c r="D457" s="5">
        <f>dadosexternosBMF!D415</f>
        <v>0</v>
      </c>
      <c r="E457" s="5">
        <f>dadosexternosBMF!E415</f>
        <v>0</v>
      </c>
      <c r="F457" s="5">
        <f>dadosexternosBMF!F415</f>
        <v>0</v>
      </c>
    </row>
    <row r="458" spans="1:6">
      <c r="A458" s="5">
        <f>dadosexternosBMF!A416</f>
        <v>0</v>
      </c>
      <c r="B458" s="5">
        <f>dadosexternosBMF!B416</f>
        <v>0</v>
      </c>
      <c r="C458" s="5">
        <f>dadosexternosBMF!C416</f>
        <v>0</v>
      </c>
      <c r="D458" s="5">
        <f>dadosexternosBMF!D416</f>
        <v>0</v>
      </c>
      <c r="E458" s="5">
        <f>dadosexternosBMF!E416</f>
        <v>0</v>
      </c>
      <c r="F458" s="5">
        <f>dadosexternosBMF!F416</f>
        <v>0</v>
      </c>
    </row>
    <row r="459" spans="1:6">
      <c r="A459" s="5">
        <f>dadosexternosBMF!A417</f>
        <v>0</v>
      </c>
      <c r="B459" s="5">
        <f>dadosexternosBMF!B417</f>
        <v>0</v>
      </c>
      <c r="C459" s="5">
        <f>dadosexternosBMF!C417</f>
        <v>0</v>
      </c>
      <c r="D459" s="5">
        <f>dadosexternosBMF!D417</f>
        <v>0</v>
      </c>
      <c r="E459" s="5">
        <f>dadosexternosBMF!E417</f>
        <v>0</v>
      </c>
      <c r="F459" s="5">
        <f>dadosexternosBMF!F417</f>
        <v>0</v>
      </c>
    </row>
    <row r="460" spans="1:6">
      <c r="A460" s="5">
        <f>dadosexternosBMF!A418</f>
        <v>0</v>
      </c>
      <c r="B460" s="5">
        <f>dadosexternosBMF!B418</f>
        <v>0</v>
      </c>
      <c r="C460" s="5">
        <f>dadosexternosBMF!C418</f>
        <v>0</v>
      </c>
      <c r="D460" s="5">
        <f>dadosexternosBMF!D418</f>
        <v>0</v>
      </c>
      <c r="E460" s="5">
        <f>dadosexternosBMF!E418</f>
        <v>0</v>
      </c>
      <c r="F460" s="5">
        <f>dadosexternosBMF!F418</f>
        <v>0</v>
      </c>
    </row>
    <row r="461" spans="1:6">
      <c r="A461" s="5">
        <f>dadosexternosBMF!A419</f>
        <v>0</v>
      </c>
      <c r="B461" s="5">
        <f>dadosexternosBMF!B419</f>
        <v>0</v>
      </c>
      <c r="C461" s="5">
        <f>dadosexternosBMF!C419</f>
        <v>0</v>
      </c>
      <c r="D461" s="5">
        <f>dadosexternosBMF!D419</f>
        <v>0</v>
      </c>
      <c r="E461" s="5">
        <f>dadosexternosBMF!E419</f>
        <v>0</v>
      </c>
      <c r="F461" s="5">
        <f>dadosexternosBMF!F419</f>
        <v>0</v>
      </c>
    </row>
    <row r="462" spans="1:6">
      <c r="A462" s="5">
        <f>dadosexternosBMF!A420</f>
        <v>0</v>
      </c>
      <c r="B462" s="5">
        <f>dadosexternosBMF!B420</f>
        <v>0</v>
      </c>
      <c r="C462" s="5">
        <f>dadosexternosBMF!C420</f>
        <v>0</v>
      </c>
      <c r="D462" s="5">
        <f>dadosexternosBMF!D420</f>
        <v>0</v>
      </c>
      <c r="E462" s="5">
        <f>dadosexternosBMF!E420</f>
        <v>0</v>
      </c>
      <c r="F462" s="5">
        <f>dadosexternosBMF!F420</f>
        <v>0</v>
      </c>
    </row>
    <row r="463" spans="1:6">
      <c r="A463" s="5">
        <f>dadosexternosBMF!A421</f>
        <v>0</v>
      </c>
      <c r="B463" s="5">
        <f>dadosexternosBMF!B421</f>
        <v>0</v>
      </c>
      <c r="C463" s="5">
        <f>dadosexternosBMF!C421</f>
        <v>0</v>
      </c>
      <c r="D463" s="5">
        <f>dadosexternosBMF!D421</f>
        <v>0</v>
      </c>
      <c r="E463" s="5">
        <f>dadosexternosBMF!E421</f>
        <v>0</v>
      </c>
      <c r="F463" s="5">
        <f>dadosexternosBMF!F421</f>
        <v>0</v>
      </c>
    </row>
    <row r="464" spans="1:6">
      <c r="A464" s="5">
        <f>dadosexternosBMF!A422</f>
        <v>0</v>
      </c>
      <c r="B464" s="5">
        <f>dadosexternosBMF!B422</f>
        <v>0</v>
      </c>
      <c r="C464" s="5">
        <f>dadosexternosBMF!C422</f>
        <v>0</v>
      </c>
      <c r="D464" s="5">
        <f>dadosexternosBMF!D422</f>
        <v>0</v>
      </c>
      <c r="E464" s="5">
        <f>dadosexternosBMF!E422</f>
        <v>0</v>
      </c>
      <c r="F464" s="5">
        <f>dadosexternosBMF!F422</f>
        <v>0</v>
      </c>
    </row>
    <row r="465" spans="1:6">
      <c r="A465" s="5">
        <f>dadosexternosBMF!A423</f>
        <v>0</v>
      </c>
      <c r="B465" s="5">
        <f>dadosexternosBMF!B423</f>
        <v>0</v>
      </c>
      <c r="C465" s="5">
        <f>dadosexternosBMF!C423</f>
        <v>0</v>
      </c>
      <c r="D465" s="5">
        <f>dadosexternosBMF!D423</f>
        <v>0</v>
      </c>
      <c r="E465" s="5">
        <f>dadosexternosBMF!E423</f>
        <v>0</v>
      </c>
      <c r="F465" s="5">
        <f>dadosexternosBMF!F423</f>
        <v>0</v>
      </c>
    </row>
    <row r="466" spans="1:6">
      <c r="A466" s="5">
        <f>dadosexternosBMF!A424</f>
        <v>0</v>
      </c>
      <c r="B466" s="5">
        <f>dadosexternosBMF!B424</f>
        <v>0</v>
      </c>
      <c r="C466" s="5">
        <f>dadosexternosBMF!C424</f>
        <v>0</v>
      </c>
      <c r="D466" s="5">
        <f>dadosexternosBMF!D424</f>
        <v>0</v>
      </c>
      <c r="E466" s="5">
        <f>dadosexternosBMF!E424</f>
        <v>0</v>
      </c>
      <c r="F466" s="5">
        <f>dadosexternosBMF!F424</f>
        <v>0</v>
      </c>
    </row>
    <row r="467" spans="1:6">
      <c r="A467" s="5">
        <f>dadosexternosBMF!A425</f>
        <v>0</v>
      </c>
      <c r="B467" s="5">
        <f>dadosexternosBMF!B425</f>
        <v>0</v>
      </c>
      <c r="C467" s="5">
        <f>dadosexternosBMF!C425</f>
        <v>0</v>
      </c>
      <c r="D467" s="5">
        <f>dadosexternosBMF!D425</f>
        <v>0</v>
      </c>
      <c r="E467" s="5">
        <f>dadosexternosBMF!E425</f>
        <v>0</v>
      </c>
      <c r="F467" s="5">
        <f>dadosexternosBMF!F425</f>
        <v>0</v>
      </c>
    </row>
    <row r="468" spans="1:6">
      <c r="A468" s="5">
        <f>dadosexternosBMF!A426</f>
        <v>0</v>
      </c>
      <c r="B468" s="5">
        <f>dadosexternosBMF!B426</f>
        <v>0</v>
      </c>
      <c r="C468" s="5">
        <f>dadosexternosBMF!C426</f>
        <v>0</v>
      </c>
      <c r="D468" s="5">
        <f>dadosexternosBMF!D426</f>
        <v>0</v>
      </c>
      <c r="E468" s="5">
        <f>dadosexternosBMF!E426</f>
        <v>0</v>
      </c>
      <c r="F468" s="5">
        <f>dadosexternosBMF!F426</f>
        <v>0</v>
      </c>
    </row>
    <row r="469" spans="1:6">
      <c r="A469" s="5">
        <f>dadosexternosBMF!A427</f>
        <v>0</v>
      </c>
      <c r="B469" s="5">
        <f>dadosexternosBMF!B427</f>
        <v>0</v>
      </c>
      <c r="C469" s="5">
        <f>dadosexternosBMF!C427</f>
        <v>0</v>
      </c>
      <c r="D469" s="5">
        <f>dadosexternosBMF!D427</f>
        <v>0</v>
      </c>
      <c r="E469" s="5">
        <f>dadosexternosBMF!E427</f>
        <v>0</v>
      </c>
      <c r="F469" s="5">
        <f>dadosexternosBMF!F427</f>
        <v>0</v>
      </c>
    </row>
    <row r="470" spans="1:6">
      <c r="A470" s="5">
        <f>dadosexternosBMF!A428</f>
        <v>0</v>
      </c>
      <c r="B470" s="5">
        <f>dadosexternosBMF!B428</f>
        <v>0</v>
      </c>
      <c r="C470" s="5">
        <f>dadosexternosBMF!C428</f>
        <v>0</v>
      </c>
      <c r="D470" s="5">
        <f>dadosexternosBMF!D428</f>
        <v>0</v>
      </c>
      <c r="E470" s="5">
        <f>dadosexternosBMF!E428</f>
        <v>0</v>
      </c>
      <c r="F470" s="5">
        <f>dadosexternosBMF!F428</f>
        <v>0</v>
      </c>
    </row>
    <row r="471" spans="1:6">
      <c r="A471" s="5">
        <f>dadosexternosBMF!A429</f>
        <v>0</v>
      </c>
      <c r="B471" s="5">
        <f>dadosexternosBMF!B429</f>
        <v>0</v>
      </c>
      <c r="C471" s="5">
        <f>dadosexternosBMF!C429</f>
        <v>0</v>
      </c>
      <c r="D471" s="5">
        <f>dadosexternosBMF!D429</f>
        <v>0</v>
      </c>
      <c r="E471" s="5">
        <f>dadosexternosBMF!E429</f>
        <v>0</v>
      </c>
      <c r="F471" s="5">
        <f>dadosexternosBMF!F429</f>
        <v>0</v>
      </c>
    </row>
    <row r="472" spans="1:6">
      <c r="A472" s="5">
        <f>dadosexternosBMF!A430</f>
        <v>0</v>
      </c>
      <c r="B472" s="5">
        <f>dadosexternosBMF!B430</f>
        <v>0</v>
      </c>
      <c r="C472" s="5">
        <f>dadosexternosBMF!C430</f>
        <v>0</v>
      </c>
      <c r="D472" s="5">
        <f>dadosexternosBMF!D430</f>
        <v>0</v>
      </c>
      <c r="E472" s="5">
        <f>dadosexternosBMF!E430</f>
        <v>0</v>
      </c>
      <c r="F472" s="5">
        <f>dadosexternosBMF!F430</f>
        <v>0</v>
      </c>
    </row>
    <row r="473" spans="1:6">
      <c r="A473" s="5">
        <f>dadosexternosBMF!A431</f>
        <v>0</v>
      </c>
      <c r="B473" s="5">
        <f>dadosexternosBMF!B431</f>
        <v>0</v>
      </c>
      <c r="C473" s="5">
        <f>dadosexternosBMF!C431</f>
        <v>0</v>
      </c>
      <c r="D473" s="5">
        <f>dadosexternosBMF!D431</f>
        <v>0</v>
      </c>
      <c r="E473" s="5">
        <f>dadosexternosBMF!E431</f>
        <v>0</v>
      </c>
      <c r="F473" s="5">
        <f>dadosexternosBMF!F431</f>
        <v>0</v>
      </c>
    </row>
    <row r="474" spans="1:6">
      <c r="A474" s="5">
        <f>dadosexternosBMF!A432</f>
        <v>0</v>
      </c>
      <c r="B474" s="5">
        <f>dadosexternosBMF!B432</f>
        <v>0</v>
      </c>
      <c r="C474" s="5">
        <f>dadosexternosBMF!C432</f>
        <v>0</v>
      </c>
      <c r="D474" s="5">
        <f>dadosexternosBMF!D432</f>
        <v>0</v>
      </c>
      <c r="E474" s="5">
        <f>dadosexternosBMF!E432</f>
        <v>0</v>
      </c>
      <c r="F474" s="5">
        <f>dadosexternosBMF!F432</f>
        <v>0</v>
      </c>
    </row>
    <row r="475" spans="1:6">
      <c r="A475" s="5">
        <f>dadosexternosBMF!A433</f>
        <v>0</v>
      </c>
      <c r="B475" s="5">
        <f>dadosexternosBMF!B433</f>
        <v>0</v>
      </c>
      <c r="C475" s="5">
        <f>dadosexternosBMF!C433</f>
        <v>0</v>
      </c>
      <c r="D475" s="5">
        <f>dadosexternosBMF!D433</f>
        <v>0</v>
      </c>
      <c r="E475" s="5">
        <f>dadosexternosBMF!E433</f>
        <v>0</v>
      </c>
      <c r="F475" s="5">
        <f>dadosexternosBMF!F433</f>
        <v>0</v>
      </c>
    </row>
    <row r="476" spans="1:6">
      <c r="A476" s="5">
        <f>dadosexternosBMF!A434</f>
        <v>0</v>
      </c>
      <c r="B476" s="5">
        <f>dadosexternosBMF!B434</f>
        <v>0</v>
      </c>
      <c r="C476" s="5">
        <f>dadosexternosBMF!C434</f>
        <v>0</v>
      </c>
      <c r="D476" s="5">
        <f>dadosexternosBMF!D434</f>
        <v>0</v>
      </c>
      <c r="E476" s="5">
        <f>dadosexternosBMF!E434</f>
        <v>0</v>
      </c>
      <c r="F476" s="5">
        <f>dadosexternosBMF!F434</f>
        <v>0</v>
      </c>
    </row>
    <row r="477" spans="1:6">
      <c r="A477" s="5">
        <f>dadosexternosBMF!A435</f>
        <v>0</v>
      </c>
      <c r="B477" s="5">
        <f>dadosexternosBMF!B435</f>
        <v>0</v>
      </c>
      <c r="C477" s="5">
        <f>dadosexternosBMF!C435</f>
        <v>0</v>
      </c>
      <c r="D477" s="5">
        <f>dadosexternosBMF!D435</f>
        <v>0</v>
      </c>
      <c r="E477" s="5">
        <f>dadosexternosBMF!E435</f>
        <v>0</v>
      </c>
      <c r="F477" s="5">
        <f>dadosexternosBMF!F435</f>
        <v>0</v>
      </c>
    </row>
    <row r="478" spans="1:6">
      <c r="A478" s="5">
        <f>dadosexternosBMF!A436</f>
        <v>0</v>
      </c>
      <c r="B478" s="5">
        <f>dadosexternosBMF!B436</f>
        <v>0</v>
      </c>
      <c r="C478" s="5">
        <f>dadosexternosBMF!C436</f>
        <v>0</v>
      </c>
      <c r="D478" s="5">
        <f>dadosexternosBMF!D436</f>
        <v>0</v>
      </c>
      <c r="E478" s="5">
        <f>dadosexternosBMF!E436</f>
        <v>0</v>
      </c>
      <c r="F478" s="5">
        <f>dadosexternosBMF!F436</f>
        <v>0</v>
      </c>
    </row>
    <row r="479" spans="1:6">
      <c r="A479" s="5">
        <f>dadosexternosBMF!A437</f>
        <v>0</v>
      </c>
      <c r="B479" s="5">
        <f>dadosexternosBMF!B437</f>
        <v>0</v>
      </c>
      <c r="C479" s="5">
        <f>dadosexternosBMF!C437</f>
        <v>0</v>
      </c>
      <c r="D479" s="5">
        <f>dadosexternosBMF!D437</f>
        <v>0</v>
      </c>
      <c r="E479" s="5">
        <f>dadosexternosBMF!E437</f>
        <v>0</v>
      </c>
      <c r="F479" s="5">
        <f>dadosexternosBMF!F437</f>
        <v>0</v>
      </c>
    </row>
    <row r="480" spans="1:6">
      <c r="A480" s="5">
        <f>dadosexternosBMF!A438</f>
        <v>0</v>
      </c>
      <c r="B480" s="5">
        <f>dadosexternosBMF!B438</f>
        <v>0</v>
      </c>
      <c r="C480" s="5">
        <f>dadosexternosBMF!C438</f>
        <v>0</v>
      </c>
      <c r="D480" s="5">
        <f>dadosexternosBMF!D438</f>
        <v>0</v>
      </c>
      <c r="E480" s="5">
        <f>dadosexternosBMF!E438</f>
        <v>0</v>
      </c>
      <c r="F480" s="5">
        <f>dadosexternosBMF!F438</f>
        <v>0</v>
      </c>
    </row>
    <row r="481" spans="1:6">
      <c r="A481" s="5">
        <f>dadosexternosBMF!A439</f>
        <v>0</v>
      </c>
      <c r="B481" s="5">
        <f>dadosexternosBMF!B439</f>
        <v>0</v>
      </c>
      <c r="C481" s="5">
        <f>dadosexternosBMF!C439</f>
        <v>0</v>
      </c>
      <c r="D481" s="5">
        <f>dadosexternosBMF!D439</f>
        <v>0</v>
      </c>
      <c r="E481" s="5">
        <f>dadosexternosBMF!E439</f>
        <v>0</v>
      </c>
      <c r="F481" s="5">
        <f>dadosexternosBMF!F439</f>
        <v>0</v>
      </c>
    </row>
    <row r="482" spans="1:6">
      <c r="A482" s="5">
        <f>dadosexternosBMF!A440</f>
        <v>0</v>
      </c>
      <c r="B482" s="5">
        <f>dadosexternosBMF!B440</f>
        <v>0</v>
      </c>
      <c r="C482" s="5">
        <f>dadosexternosBMF!C440</f>
        <v>0</v>
      </c>
      <c r="D482" s="5">
        <f>dadosexternosBMF!D440</f>
        <v>0</v>
      </c>
      <c r="E482" s="5">
        <f>dadosexternosBMF!E440</f>
        <v>0</v>
      </c>
      <c r="F482" s="5">
        <f>dadosexternosBMF!F440</f>
        <v>0</v>
      </c>
    </row>
    <row r="483" spans="1:6">
      <c r="A483" s="5">
        <f>dadosexternosBMF!A441</f>
        <v>0</v>
      </c>
      <c r="B483" s="5">
        <f>dadosexternosBMF!B441</f>
        <v>0</v>
      </c>
      <c r="C483" s="5">
        <f>dadosexternosBMF!C441</f>
        <v>0</v>
      </c>
      <c r="D483" s="5">
        <f>dadosexternosBMF!D441</f>
        <v>0</v>
      </c>
      <c r="E483" s="5">
        <f>dadosexternosBMF!E441</f>
        <v>0</v>
      </c>
      <c r="F483" s="5">
        <f>dadosexternosBMF!F441</f>
        <v>0</v>
      </c>
    </row>
    <row r="484" spans="1:6">
      <c r="A484" s="5">
        <f>dadosexternosBMF!A442</f>
        <v>0</v>
      </c>
      <c r="B484" s="5">
        <f>dadosexternosBMF!B442</f>
        <v>0</v>
      </c>
      <c r="C484" s="5">
        <f>dadosexternosBMF!C442</f>
        <v>0</v>
      </c>
      <c r="D484" s="5">
        <f>dadosexternosBMF!D442</f>
        <v>0</v>
      </c>
      <c r="E484" s="5">
        <f>dadosexternosBMF!E442</f>
        <v>0</v>
      </c>
      <c r="F484" s="5">
        <f>dadosexternosBMF!F442</f>
        <v>0</v>
      </c>
    </row>
    <row r="485" spans="1:6">
      <c r="A485" s="5">
        <f>dadosexternosBMF!A443</f>
        <v>0</v>
      </c>
      <c r="B485" s="5">
        <f>dadosexternosBMF!B443</f>
        <v>0</v>
      </c>
      <c r="C485" s="5">
        <f>dadosexternosBMF!C443</f>
        <v>0</v>
      </c>
      <c r="D485" s="5">
        <f>dadosexternosBMF!D443</f>
        <v>0</v>
      </c>
      <c r="E485" s="5">
        <f>dadosexternosBMF!E443</f>
        <v>0</v>
      </c>
      <c r="F485" s="5">
        <f>dadosexternosBMF!F443</f>
        <v>0</v>
      </c>
    </row>
    <row r="486" spans="1:6">
      <c r="A486" s="5">
        <f>dadosexternosBMF!A444</f>
        <v>0</v>
      </c>
      <c r="B486" s="5">
        <f>dadosexternosBMF!B444</f>
        <v>0</v>
      </c>
      <c r="C486" s="5">
        <f>dadosexternosBMF!C444</f>
        <v>0</v>
      </c>
      <c r="D486" s="5">
        <f>dadosexternosBMF!D444</f>
        <v>0</v>
      </c>
      <c r="E486" s="5">
        <f>dadosexternosBMF!E444</f>
        <v>0</v>
      </c>
      <c r="F486" s="5">
        <f>dadosexternosBMF!F444</f>
        <v>0</v>
      </c>
    </row>
    <row r="487" spans="1:6">
      <c r="A487" s="5">
        <f>dadosexternosBMF!A445</f>
        <v>0</v>
      </c>
      <c r="B487" s="5">
        <f>dadosexternosBMF!B445</f>
        <v>0</v>
      </c>
      <c r="C487" s="5">
        <f>dadosexternosBMF!C445</f>
        <v>0</v>
      </c>
      <c r="D487" s="5">
        <f>dadosexternosBMF!D445</f>
        <v>0</v>
      </c>
      <c r="E487" s="5">
        <f>dadosexternosBMF!E445</f>
        <v>0</v>
      </c>
      <c r="F487" s="5">
        <f>dadosexternosBMF!F445</f>
        <v>0</v>
      </c>
    </row>
    <row r="488" spans="1:6">
      <c r="A488" s="5">
        <f>dadosexternosBMF!A446</f>
        <v>0</v>
      </c>
      <c r="B488" s="5">
        <f>dadosexternosBMF!B446</f>
        <v>0</v>
      </c>
      <c r="C488" s="5">
        <f>dadosexternosBMF!C446</f>
        <v>0</v>
      </c>
      <c r="D488" s="5">
        <f>dadosexternosBMF!D446</f>
        <v>0</v>
      </c>
      <c r="E488" s="5">
        <f>dadosexternosBMF!E446</f>
        <v>0</v>
      </c>
      <c r="F488" s="5">
        <f>dadosexternosBMF!F446</f>
        <v>0</v>
      </c>
    </row>
    <row r="489" spans="1:6">
      <c r="A489" s="5">
        <f>dadosexternosBMF!A447</f>
        <v>0</v>
      </c>
      <c r="B489" s="5">
        <f>dadosexternosBMF!B447</f>
        <v>0</v>
      </c>
      <c r="C489" s="5">
        <f>dadosexternosBMF!C447</f>
        <v>0</v>
      </c>
      <c r="D489" s="5">
        <f>dadosexternosBMF!D447</f>
        <v>0</v>
      </c>
      <c r="E489" s="5">
        <f>dadosexternosBMF!E447</f>
        <v>0</v>
      </c>
      <c r="F489" s="5">
        <f>dadosexternosBMF!F447</f>
        <v>0</v>
      </c>
    </row>
    <row r="490" spans="1:6">
      <c r="A490" s="5">
        <f>dadosexternosBMF!A448</f>
        <v>0</v>
      </c>
      <c r="B490" s="5">
        <f>dadosexternosBMF!B448</f>
        <v>0</v>
      </c>
      <c r="C490" s="5">
        <f>dadosexternosBMF!C448</f>
        <v>0</v>
      </c>
      <c r="D490" s="5">
        <f>dadosexternosBMF!D448</f>
        <v>0</v>
      </c>
      <c r="E490" s="5">
        <f>dadosexternosBMF!E448</f>
        <v>0</v>
      </c>
      <c r="F490" s="5">
        <f>dadosexternosBMF!F448</f>
        <v>0</v>
      </c>
    </row>
    <row r="491" spans="1:6">
      <c r="A491" s="5">
        <f>dadosexternosBMF!A449</f>
        <v>0</v>
      </c>
      <c r="B491" s="5">
        <f>dadosexternosBMF!B449</f>
        <v>0</v>
      </c>
      <c r="C491" s="5">
        <f>dadosexternosBMF!C449</f>
        <v>0</v>
      </c>
      <c r="D491" s="5">
        <f>dadosexternosBMF!D449</f>
        <v>0</v>
      </c>
      <c r="E491" s="5">
        <f>dadosexternosBMF!E449</f>
        <v>0</v>
      </c>
      <c r="F491" s="5">
        <f>dadosexternosBMF!F449</f>
        <v>0</v>
      </c>
    </row>
    <row r="492" spans="1:6">
      <c r="A492" s="5">
        <f>dadosexternosBMF!A450</f>
        <v>0</v>
      </c>
      <c r="B492" s="5">
        <f>dadosexternosBMF!B450</f>
        <v>0</v>
      </c>
      <c r="C492" s="5">
        <f>dadosexternosBMF!C450</f>
        <v>0</v>
      </c>
      <c r="D492" s="5">
        <f>dadosexternosBMF!D450</f>
        <v>0</v>
      </c>
      <c r="E492" s="5">
        <f>dadosexternosBMF!E450</f>
        <v>0</v>
      </c>
      <c r="F492" s="5">
        <f>dadosexternosBMF!F450</f>
        <v>0</v>
      </c>
    </row>
    <row r="493" spans="1:6">
      <c r="A493" s="5">
        <f>dadosexternosBMF!A451</f>
        <v>0</v>
      </c>
      <c r="B493" s="5">
        <f>dadosexternosBMF!B451</f>
        <v>0</v>
      </c>
      <c r="C493" s="5">
        <f>dadosexternosBMF!C451</f>
        <v>0</v>
      </c>
      <c r="D493" s="5">
        <f>dadosexternosBMF!D451</f>
        <v>0</v>
      </c>
      <c r="E493" s="5">
        <f>dadosexternosBMF!E451</f>
        <v>0</v>
      </c>
      <c r="F493" s="5">
        <f>dadosexternosBMF!F451</f>
        <v>0</v>
      </c>
    </row>
    <row r="494" spans="1:6">
      <c r="A494" s="5">
        <f>dadosexternosBMF!A452</f>
        <v>0</v>
      </c>
      <c r="B494" s="5">
        <f>dadosexternosBMF!B452</f>
        <v>0</v>
      </c>
      <c r="C494" s="5">
        <f>dadosexternosBMF!C452</f>
        <v>0</v>
      </c>
      <c r="D494" s="5">
        <f>dadosexternosBMF!D452</f>
        <v>0</v>
      </c>
      <c r="E494" s="5">
        <f>dadosexternosBMF!E452</f>
        <v>0</v>
      </c>
      <c r="F494" s="5">
        <f>dadosexternosBMF!F452</f>
        <v>0</v>
      </c>
    </row>
    <row r="495" spans="1:6">
      <c r="A495" s="5">
        <f>dadosexternosBMF!A453</f>
        <v>0</v>
      </c>
      <c r="B495" s="5">
        <f>dadosexternosBMF!B453</f>
        <v>0</v>
      </c>
      <c r="C495" s="5">
        <f>dadosexternosBMF!C453</f>
        <v>0</v>
      </c>
      <c r="D495" s="5">
        <f>dadosexternosBMF!D453</f>
        <v>0</v>
      </c>
      <c r="E495" s="5">
        <f>dadosexternosBMF!E453</f>
        <v>0</v>
      </c>
      <c r="F495" s="5">
        <f>dadosexternosBMF!F453</f>
        <v>0</v>
      </c>
    </row>
    <row r="496" spans="1:6">
      <c r="A496" s="5">
        <f>dadosexternosBMF!A454</f>
        <v>0</v>
      </c>
      <c r="B496" s="5">
        <f>dadosexternosBMF!B454</f>
        <v>0</v>
      </c>
      <c r="C496" s="5">
        <f>dadosexternosBMF!C454</f>
        <v>0</v>
      </c>
      <c r="D496" s="5">
        <f>dadosexternosBMF!D454</f>
        <v>0</v>
      </c>
      <c r="E496" s="5">
        <f>dadosexternosBMF!E454</f>
        <v>0</v>
      </c>
      <c r="F496" s="5">
        <f>dadosexternosBMF!F454</f>
        <v>0</v>
      </c>
    </row>
    <row r="497" spans="1:6">
      <c r="A497" s="5">
        <f>dadosexternosBMF!A455</f>
        <v>0</v>
      </c>
      <c r="B497" s="5">
        <f>dadosexternosBMF!B455</f>
        <v>0</v>
      </c>
      <c r="C497" s="5">
        <f>dadosexternosBMF!C455</f>
        <v>0</v>
      </c>
      <c r="D497" s="5">
        <f>dadosexternosBMF!D455</f>
        <v>0</v>
      </c>
      <c r="E497" s="5">
        <f>dadosexternosBMF!E455</f>
        <v>0</v>
      </c>
      <c r="F497" s="5">
        <f>dadosexternosBMF!F455</f>
        <v>0</v>
      </c>
    </row>
    <row r="498" spans="1:6">
      <c r="A498" s="5">
        <f>dadosexternosBMF!A456</f>
        <v>0</v>
      </c>
      <c r="B498" s="5">
        <f>dadosexternosBMF!B456</f>
        <v>0</v>
      </c>
      <c r="C498" s="5">
        <f>dadosexternosBMF!C456</f>
        <v>0</v>
      </c>
      <c r="D498" s="5">
        <f>dadosexternosBMF!D456</f>
        <v>0</v>
      </c>
      <c r="E498" s="5">
        <f>dadosexternosBMF!E456</f>
        <v>0</v>
      </c>
      <c r="F498" s="5">
        <f>dadosexternosBMF!F456</f>
        <v>0</v>
      </c>
    </row>
    <row r="499" spans="1:6">
      <c r="A499" s="5">
        <f>dadosexternosBMF!A457</f>
        <v>0</v>
      </c>
      <c r="B499" s="5">
        <f>dadosexternosBMF!B457</f>
        <v>0</v>
      </c>
      <c r="C499" s="5">
        <f>dadosexternosBMF!C457</f>
        <v>0</v>
      </c>
      <c r="D499" s="5">
        <f>dadosexternosBMF!D457</f>
        <v>0</v>
      </c>
      <c r="E499" s="5">
        <f>dadosexternosBMF!E457</f>
        <v>0</v>
      </c>
      <c r="F499" s="5">
        <f>dadosexternosBMF!F457</f>
        <v>0</v>
      </c>
    </row>
    <row r="500" spans="1:6">
      <c r="A500" s="5">
        <f>dadosexternosBMF!A458</f>
        <v>0</v>
      </c>
      <c r="B500" s="5">
        <f>dadosexternosBMF!B458</f>
        <v>0</v>
      </c>
      <c r="C500" s="5">
        <f>dadosexternosBMF!C458</f>
        <v>0</v>
      </c>
      <c r="D500" s="5">
        <f>dadosexternosBMF!D458</f>
        <v>0</v>
      </c>
      <c r="E500" s="5">
        <f>dadosexternosBMF!E458</f>
        <v>0</v>
      </c>
      <c r="F500" s="5">
        <f>dadosexternosBMF!F458</f>
        <v>0</v>
      </c>
    </row>
    <row r="501" spans="1:6">
      <c r="A501" s="5">
        <f>dadosexternosBMF!A459</f>
        <v>0</v>
      </c>
      <c r="B501" s="5">
        <f>dadosexternosBMF!B459</f>
        <v>0</v>
      </c>
      <c r="C501" s="5">
        <f>dadosexternosBMF!C459</f>
        <v>0</v>
      </c>
      <c r="D501" s="5">
        <f>dadosexternosBMF!D459</f>
        <v>0</v>
      </c>
      <c r="E501" s="5">
        <f>dadosexternosBMF!E459</f>
        <v>0</v>
      </c>
      <c r="F501" s="5">
        <f>dadosexternosBMF!F459</f>
        <v>0</v>
      </c>
    </row>
    <row r="502" spans="1:6">
      <c r="A502" s="5">
        <f>dadosexternosBMF!A460</f>
        <v>0</v>
      </c>
      <c r="B502" s="5">
        <f>dadosexternosBMF!B460</f>
        <v>0</v>
      </c>
      <c r="C502" s="5">
        <f>dadosexternosBMF!C460</f>
        <v>0</v>
      </c>
      <c r="D502" s="5">
        <f>dadosexternosBMF!D460</f>
        <v>0</v>
      </c>
      <c r="E502" s="5">
        <f>dadosexternosBMF!E460</f>
        <v>0</v>
      </c>
      <c r="F502" s="5">
        <f>dadosexternosBMF!F460</f>
        <v>0</v>
      </c>
    </row>
    <row r="503" spans="1:6">
      <c r="A503" s="5">
        <f>dadosexternosBMF!A461</f>
        <v>0</v>
      </c>
      <c r="B503" s="5">
        <f>dadosexternosBMF!B461</f>
        <v>0</v>
      </c>
      <c r="C503" s="5">
        <f>dadosexternosBMF!C461</f>
        <v>0</v>
      </c>
      <c r="D503" s="5">
        <f>dadosexternosBMF!D461</f>
        <v>0</v>
      </c>
      <c r="E503" s="5">
        <f>dadosexternosBMF!E461</f>
        <v>0</v>
      </c>
      <c r="F503" s="5">
        <f>dadosexternosBMF!F461</f>
        <v>0</v>
      </c>
    </row>
    <row r="504" spans="1:6">
      <c r="A504" s="5">
        <f>dadosexternosBMF!A462</f>
        <v>0</v>
      </c>
      <c r="B504" s="5">
        <f>dadosexternosBMF!B462</f>
        <v>0</v>
      </c>
      <c r="C504" s="5">
        <f>dadosexternosBMF!C462</f>
        <v>0</v>
      </c>
      <c r="D504" s="5">
        <f>dadosexternosBMF!D462</f>
        <v>0</v>
      </c>
      <c r="E504" s="5">
        <f>dadosexternosBMF!E462</f>
        <v>0</v>
      </c>
      <c r="F504" s="5">
        <f>dadosexternosBMF!F462</f>
        <v>0</v>
      </c>
    </row>
    <row r="505" spans="1:6">
      <c r="A505" s="5">
        <f>dadosexternosBMF!A463</f>
        <v>0</v>
      </c>
      <c r="B505" s="5">
        <f>dadosexternosBMF!B463</f>
        <v>0</v>
      </c>
      <c r="C505" s="5">
        <f>dadosexternosBMF!C463</f>
        <v>0</v>
      </c>
      <c r="D505" s="5">
        <f>dadosexternosBMF!D463</f>
        <v>0</v>
      </c>
      <c r="E505" s="5">
        <f>dadosexternosBMF!E463</f>
        <v>0</v>
      </c>
      <c r="F505" s="5">
        <f>dadosexternosBMF!F463</f>
        <v>0</v>
      </c>
    </row>
    <row r="506" spans="1:6">
      <c r="A506" s="5">
        <f>dadosexternosBMF!A464</f>
        <v>0</v>
      </c>
      <c r="B506" s="5">
        <f>dadosexternosBMF!B464</f>
        <v>0</v>
      </c>
      <c r="C506" s="5">
        <f>dadosexternosBMF!C464</f>
        <v>0</v>
      </c>
      <c r="D506" s="5">
        <f>dadosexternosBMF!D464</f>
        <v>0</v>
      </c>
      <c r="E506" s="5">
        <f>dadosexternosBMF!E464</f>
        <v>0</v>
      </c>
      <c r="F506" s="5">
        <f>dadosexternosBMF!F464</f>
        <v>0</v>
      </c>
    </row>
    <row r="507" spans="1:6">
      <c r="A507" s="5">
        <f>dadosexternosBMF!A465</f>
        <v>0</v>
      </c>
      <c r="B507" s="5">
        <f>dadosexternosBMF!B465</f>
        <v>0</v>
      </c>
      <c r="C507" s="5">
        <f>dadosexternosBMF!C465</f>
        <v>0</v>
      </c>
      <c r="D507" s="5">
        <f>dadosexternosBMF!D465</f>
        <v>0</v>
      </c>
      <c r="E507" s="5">
        <f>dadosexternosBMF!E465</f>
        <v>0</v>
      </c>
      <c r="F507" s="5">
        <f>dadosexternosBMF!F465</f>
        <v>0</v>
      </c>
    </row>
    <row r="508" spans="1:6">
      <c r="A508" s="5">
        <f>dadosexternosBMF!A466</f>
        <v>0</v>
      </c>
      <c r="B508" s="5">
        <f>dadosexternosBMF!B466</f>
        <v>0</v>
      </c>
      <c r="C508" s="5">
        <f>dadosexternosBMF!C466</f>
        <v>0</v>
      </c>
      <c r="D508" s="5">
        <f>dadosexternosBMF!D466</f>
        <v>0</v>
      </c>
      <c r="E508" s="5">
        <f>dadosexternosBMF!E466</f>
        <v>0</v>
      </c>
      <c r="F508" s="5">
        <f>dadosexternosBMF!F466</f>
        <v>0</v>
      </c>
    </row>
    <row r="509" spans="1:6">
      <c r="A509" s="5">
        <f>dadosexternosBMF!A467</f>
        <v>0</v>
      </c>
      <c r="B509" s="5">
        <f>dadosexternosBMF!B467</f>
        <v>0</v>
      </c>
      <c r="C509" s="5">
        <f>dadosexternosBMF!C467</f>
        <v>0</v>
      </c>
      <c r="D509" s="5">
        <f>dadosexternosBMF!D467</f>
        <v>0</v>
      </c>
      <c r="E509" s="5">
        <f>dadosexternosBMF!E467</f>
        <v>0</v>
      </c>
      <c r="F509" s="5">
        <f>dadosexternosBMF!F467</f>
        <v>0</v>
      </c>
    </row>
    <row r="510" spans="1:6">
      <c r="A510" s="5">
        <f>dadosexternosBMF!A468</f>
        <v>0</v>
      </c>
      <c r="B510" s="5">
        <f>dadosexternosBMF!B468</f>
        <v>0</v>
      </c>
      <c r="C510" s="5">
        <f>dadosexternosBMF!C468</f>
        <v>0</v>
      </c>
      <c r="D510" s="5">
        <f>dadosexternosBMF!D468</f>
        <v>0</v>
      </c>
      <c r="E510" s="5">
        <f>dadosexternosBMF!E468</f>
        <v>0</v>
      </c>
      <c r="F510" s="5">
        <f>dadosexternosBMF!F468</f>
        <v>0</v>
      </c>
    </row>
    <row r="511" spans="1:6">
      <c r="A511" s="5">
        <f>dadosexternosBMF!A469</f>
        <v>0</v>
      </c>
      <c r="B511" s="5">
        <f>dadosexternosBMF!B469</f>
        <v>0</v>
      </c>
      <c r="C511" s="5">
        <f>dadosexternosBMF!C469</f>
        <v>0</v>
      </c>
      <c r="D511" s="5">
        <f>dadosexternosBMF!D469</f>
        <v>0</v>
      </c>
      <c r="E511" s="5">
        <f>dadosexternosBMF!E469</f>
        <v>0</v>
      </c>
      <c r="F511" s="5">
        <f>dadosexternosBMF!F469</f>
        <v>0</v>
      </c>
    </row>
    <row r="512" spans="1:6">
      <c r="A512" s="5">
        <f>dadosexternosBMF!A470</f>
        <v>0</v>
      </c>
      <c r="B512" s="5">
        <f>dadosexternosBMF!B470</f>
        <v>0</v>
      </c>
      <c r="C512" s="5">
        <f>dadosexternosBMF!C470</f>
        <v>0</v>
      </c>
      <c r="D512" s="5">
        <f>dadosexternosBMF!D470</f>
        <v>0</v>
      </c>
      <c r="E512" s="5">
        <f>dadosexternosBMF!E470</f>
        <v>0</v>
      </c>
      <c r="F512" s="5">
        <f>dadosexternosBMF!F470</f>
        <v>0</v>
      </c>
    </row>
    <row r="513" spans="1:6">
      <c r="A513" s="5">
        <f>dadosexternosBMF!A471</f>
        <v>0</v>
      </c>
      <c r="B513" s="5">
        <f>dadosexternosBMF!B471</f>
        <v>0</v>
      </c>
      <c r="C513" s="5">
        <f>dadosexternosBMF!C471</f>
        <v>0</v>
      </c>
      <c r="D513" s="5">
        <f>dadosexternosBMF!D471</f>
        <v>0</v>
      </c>
      <c r="E513" s="5">
        <f>dadosexternosBMF!E471</f>
        <v>0</v>
      </c>
      <c r="F513" s="5">
        <f>dadosexternosBMF!F471</f>
        <v>0</v>
      </c>
    </row>
    <row r="514" spans="1:6">
      <c r="A514" s="5">
        <f>dadosexternosBMF!A472</f>
        <v>0</v>
      </c>
      <c r="B514" s="5">
        <f>dadosexternosBMF!B472</f>
        <v>0</v>
      </c>
      <c r="C514" s="5">
        <f>dadosexternosBMF!C472</f>
        <v>0</v>
      </c>
      <c r="D514" s="5">
        <f>dadosexternosBMF!D472</f>
        <v>0</v>
      </c>
      <c r="E514" s="5">
        <f>dadosexternosBMF!E472</f>
        <v>0</v>
      </c>
      <c r="F514" s="5">
        <f>dadosexternosBMF!F472</f>
        <v>0</v>
      </c>
    </row>
    <row r="515" spans="1:6">
      <c r="A515" s="5">
        <f>dadosexternosBMF!A473</f>
        <v>0</v>
      </c>
      <c r="B515" s="5">
        <f>dadosexternosBMF!B473</f>
        <v>0</v>
      </c>
      <c r="C515" s="5">
        <f>dadosexternosBMF!C473</f>
        <v>0</v>
      </c>
      <c r="D515" s="5">
        <f>dadosexternosBMF!D473</f>
        <v>0</v>
      </c>
      <c r="E515" s="5">
        <f>dadosexternosBMF!E473</f>
        <v>0</v>
      </c>
      <c r="F515" s="5">
        <f>dadosexternosBMF!F473</f>
        <v>0</v>
      </c>
    </row>
    <row r="516" spans="1:6">
      <c r="A516" s="5">
        <f>dadosexternosBMF!A474</f>
        <v>0</v>
      </c>
      <c r="B516" s="5">
        <f>dadosexternosBMF!B474</f>
        <v>0</v>
      </c>
      <c r="C516" s="5">
        <f>dadosexternosBMF!C474</f>
        <v>0</v>
      </c>
      <c r="D516" s="5">
        <f>dadosexternosBMF!D474</f>
        <v>0</v>
      </c>
      <c r="E516" s="5">
        <f>dadosexternosBMF!E474</f>
        <v>0</v>
      </c>
      <c r="F516" s="5">
        <f>dadosexternosBMF!F474</f>
        <v>0</v>
      </c>
    </row>
    <row r="517" spans="1:6">
      <c r="A517" s="5">
        <f>dadosexternosBMF!A475</f>
        <v>0</v>
      </c>
      <c r="B517" s="5">
        <f>dadosexternosBMF!B475</f>
        <v>0</v>
      </c>
      <c r="C517" s="5">
        <f>dadosexternosBMF!C475</f>
        <v>0</v>
      </c>
      <c r="D517" s="5">
        <f>dadosexternosBMF!D475</f>
        <v>0</v>
      </c>
      <c r="E517" s="5">
        <f>dadosexternosBMF!E475</f>
        <v>0</v>
      </c>
      <c r="F517" s="5">
        <f>dadosexternosBMF!F475</f>
        <v>0</v>
      </c>
    </row>
    <row r="518" spans="1:6">
      <c r="A518" s="5">
        <f>dadosexternosBMF!A476</f>
        <v>0</v>
      </c>
      <c r="B518" s="5">
        <f>dadosexternosBMF!B476</f>
        <v>0</v>
      </c>
      <c r="C518" s="5">
        <f>dadosexternosBMF!C476</f>
        <v>0</v>
      </c>
      <c r="D518" s="5">
        <f>dadosexternosBMF!D476</f>
        <v>0</v>
      </c>
      <c r="E518" s="5">
        <f>dadosexternosBMF!E476</f>
        <v>0</v>
      </c>
      <c r="F518" s="5">
        <f>dadosexternosBMF!F476</f>
        <v>0</v>
      </c>
    </row>
    <row r="519" spans="1:6">
      <c r="A519" s="5">
        <f>dadosexternosBMF!A477</f>
        <v>0</v>
      </c>
      <c r="B519" s="5">
        <f>dadosexternosBMF!B477</f>
        <v>0</v>
      </c>
      <c r="C519" s="5">
        <f>dadosexternosBMF!C477</f>
        <v>0</v>
      </c>
      <c r="D519" s="5">
        <f>dadosexternosBMF!D477</f>
        <v>0</v>
      </c>
      <c r="E519" s="5">
        <f>dadosexternosBMF!E477</f>
        <v>0</v>
      </c>
      <c r="F519" s="5">
        <f>dadosexternosBMF!F477</f>
        <v>0</v>
      </c>
    </row>
    <row r="520" spans="1:6">
      <c r="A520" s="5">
        <f>dadosexternosBMF!A478</f>
        <v>0</v>
      </c>
      <c r="B520" s="5">
        <f>dadosexternosBMF!B478</f>
        <v>0</v>
      </c>
      <c r="C520" s="5">
        <f>dadosexternosBMF!C478</f>
        <v>0</v>
      </c>
      <c r="D520" s="5">
        <f>dadosexternosBMF!D478</f>
        <v>0</v>
      </c>
      <c r="E520" s="5">
        <f>dadosexternosBMF!E478</f>
        <v>0</v>
      </c>
      <c r="F520" s="5">
        <f>dadosexternosBMF!F478</f>
        <v>0</v>
      </c>
    </row>
    <row r="521" spans="1:6">
      <c r="A521" s="5">
        <f>dadosexternosBMF!A479</f>
        <v>0</v>
      </c>
      <c r="B521" s="5">
        <f>dadosexternosBMF!B479</f>
        <v>0</v>
      </c>
      <c r="C521" s="5">
        <f>dadosexternosBMF!C479</f>
        <v>0</v>
      </c>
      <c r="D521" s="5">
        <f>dadosexternosBMF!D479</f>
        <v>0</v>
      </c>
      <c r="E521" s="5">
        <f>dadosexternosBMF!E479</f>
        <v>0</v>
      </c>
      <c r="F521" s="5">
        <f>dadosexternosBMF!F479</f>
        <v>0</v>
      </c>
    </row>
    <row r="522" spans="1:6">
      <c r="A522" s="5">
        <f>dadosexternosBMF!A480</f>
        <v>0</v>
      </c>
      <c r="B522" s="5">
        <f>dadosexternosBMF!B480</f>
        <v>0</v>
      </c>
      <c r="C522" s="5">
        <f>dadosexternosBMF!C480</f>
        <v>0</v>
      </c>
      <c r="D522" s="5">
        <f>dadosexternosBMF!D480</f>
        <v>0</v>
      </c>
      <c r="E522" s="5">
        <f>dadosexternosBMF!E480</f>
        <v>0</v>
      </c>
      <c r="F522" s="5">
        <f>dadosexternosBMF!F480</f>
        <v>0</v>
      </c>
    </row>
    <row r="523" spans="1:6">
      <c r="A523" s="5">
        <f>dadosexternosBMF!A481</f>
        <v>0</v>
      </c>
      <c r="B523" s="5">
        <f>dadosexternosBMF!B481</f>
        <v>0</v>
      </c>
      <c r="C523" s="5">
        <f>dadosexternosBMF!C481</f>
        <v>0</v>
      </c>
      <c r="D523" s="5">
        <f>dadosexternosBMF!D481</f>
        <v>0</v>
      </c>
      <c r="E523" s="5">
        <f>dadosexternosBMF!E481</f>
        <v>0</v>
      </c>
      <c r="F523" s="5">
        <f>dadosexternosBMF!F481</f>
        <v>0</v>
      </c>
    </row>
    <row r="524" spans="1:6">
      <c r="A524" s="5">
        <f>dadosexternosBMF!A482</f>
        <v>0</v>
      </c>
      <c r="B524" s="5">
        <f>dadosexternosBMF!B482</f>
        <v>0</v>
      </c>
      <c r="C524" s="5">
        <f>dadosexternosBMF!C482</f>
        <v>0</v>
      </c>
      <c r="D524" s="5">
        <f>dadosexternosBMF!D482</f>
        <v>0</v>
      </c>
      <c r="E524" s="5">
        <f>dadosexternosBMF!E482</f>
        <v>0</v>
      </c>
      <c r="F524" s="5">
        <f>dadosexternosBMF!F482</f>
        <v>0</v>
      </c>
    </row>
    <row r="525" spans="1:6">
      <c r="A525" s="5">
        <f>dadosexternosBMF!A483</f>
        <v>0</v>
      </c>
      <c r="B525" s="5">
        <f>dadosexternosBMF!B483</f>
        <v>0</v>
      </c>
      <c r="C525" s="5">
        <f>dadosexternosBMF!C483</f>
        <v>0</v>
      </c>
      <c r="D525" s="5">
        <f>dadosexternosBMF!D483</f>
        <v>0</v>
      </c>
      <c r="E525" s="5">
        <f>dadosexternosBMF!E483</f>
        <v>0</v>
      </c>
      <c r="F525" s="5">
        <f>dadosexternosBMF!F483</f>
        <v>0</v>
      </c>
    </row>
    <row r="526" spans="1:6">
      <c r="A526" s="5">
        <f>dadosexternosBMF!A484</f>
        <v>0</v>
      </c>
      <c r="B526" s="5">
        <f>dadosexternosBMF!B484</f>
        <v>0</v>
      </c>
      <c r="C526" s="5">
        <f>dadosexternosBMF!C484</f>
        <v>0</v>
      </c>
      <c r="D526" s="5">
        <f>dadosexternosBMF!D484</f>
        <v>0</v>
      </c>
      <c r="E526" s="5">
        <f>dadosexternosBMF!E484</f>
        <v>0</v>
      </c>
      <c r="F526" s="5">
        <f>dadosexternosBMF!F484</f>
        <v>0</v>
      </c>
    </row>
    <row r="527" spans="1:6">
      <c r="A527" s="5">
        <f>dadosexternosBMF!A485</f>
        <v>0</v>
      </c>
      <c r="B527" s="5">
        <f>dadosexternosBMF!B485</f>
        <v>0</v>
      </c>
      <c r="C527" s="5">
        <f>dadosexternosBMF!C485</f>
        <v>0</v>
      </c>
      <c r="D527" s="5">
        <f>dadosexternosBMF!D485</f>
        <v>0</v>
      </c>
      <c r="E527" s="5">
        <f>dadosexternosBMF!E485</f>
        <v>0</v>
      </c>
      <c r="F527" s="5">
        <f>dadosexternosBMF!F485</f>
        <v>0</v>
      </c>
    </row>
    <row r="528" spans="1:6">
      <c r="A528" s="5">
        <f>dadosexternosBMF!A486</f>
        <v>0</v>
      </c>
      <c r="B528" s="5">
        <f>dadosexternosBMF!B486</f>
        <v>0</v>
      </c>
      <c r="C528" s="5">
        <f>dadosexternosBMF!C486</f>
        <v>0</v>
      </c>
      <c r="D528" s="5">
        <f>dadosexternosBMF!D486</f>
        <v>0</v>
      </c>
      <c r="E528" s="5">
        <f>dadosexternosBMF!E486</f>
        <v>0</v>
      </c>
      <c r="F528" s="5">
        <f>dadosexternosBMF!F486</f>
        <v>0</v>
      </c>
    </row>
    <row r="529" spans="1:6">
      <c r="A529" s="5">
        <f>dadosexternosBMF!A487</f>
        <v>0</v>
      </c>
      <c r="B529" s="5">
        <f>dadosexternosBMF!B487</f>
        <v>0</v>
      </c>
      <c r="C529" s="5">
        <f>dadosexternosBMF!C487</f>
        <v>0</v>
      </c>
      <c r="D529" s="5">
        <f>dadosexternosBMF!D487</f>
        <v>0</v>
      </c>
      <c r="E529" s="5">
        <f>dadosexternosBMF!E487</f>
        <v>0</v>
      </c>
      <c r="F529" s="5">
        <f>dadosexternosBMF!F487</f>
        <v>0</v>
      </c>
    </row>
    <row r="530" spans="1:6">
      <c r="A530" s="5">
        <f>dadosexternosBMF!A488</f>
        <v>0</v>
      </c>
      <c r="B530" s="5">
        <f>dadosexternosBMF!B488</f>
        <v>0</v>
      </c>
      <c r="C530" s="5">
        <f>dadosexternosBMF!C488</f>
        <v>0</v>
      </c>
      <c r="D530" s="5">
        <f>dadosexternosBMF!D488</f>
        <v>0</v>
      </c>
      <c r="E530" s="5">
        <f>dadosexternosBMF!E488</f>
        <v>0</v>
      </c>
      <c r="F530" s="5">
        <f>dadosexternosBMF!F488</f>
        <v>0</v>
      </c>
    </row>
    <row r="531" spans="1:6">
      <c r="A531" s="5">
        <f>dadosexternosBMF!A489</f>
        <v>0</v>
      </c>
      <c r="B531" s="5">
        <f>dadosexternosBMF!B489</f>
        <v>0</v>
      </c>
      <c r="C531" s="5">
        <f>dadosexternosBMF!C489</f>
        <v>0</v>
      </c>
      <c r="D531" s="5">
        <f>dadosexternosBMF!D489</f>
        <v>0</v>
      </c>
      <c r="E531" s="5">
        <f>dadosexternosBMF!E489</f>
        <v>0</v>
      </c>
      <c r="F531" s="5">
        <f>dadosexternosBMF!F489</f>
        <v>0</v>
      </c>
    </row>
    <row r="532" spans="1:6">
      <c r="A532" s="5">
        <f>dadosexternosBMF!A490</f>
        <v>0</v>
      </c>
      <c r="B532" s="5">
        <f>dadosexternosBMF!B490</f>
        <v>0</v>
      </c>
      <c r="C532" s="5">
        <f>dadosexternosBMF!C490</f>
        <v>0</v>
      </c>
      <c r="D532" s="5">
        <f>dadosexternosBMF!D490</f>
        <v>0</v>
      </c>
      <c r="E532" s="5">
        <f>dadosexternosBMF!E490</f>
        <v>0</v>
      </c>
      <c r="F532" s="5">
        <f>dadosexternosBMF!F490</f>
        <v>0</v>
      </c>
    </row>
    <row r="533" spans="1:6">
      <c r="A533" s="5">
        <f>dadosexternosBMF!A491</f>
        <v>0</v>
      </c>
      <c r="B533" s="5">
        <f>dadosexternosBMF!B491</f>
        <v>0</v>
      </c>
      <c r="C533" s="5">
        <f>dadosexternosBMF!C491</f>
        <v>0</v>
      </c>
      <c r="D533" s="5">
        <f>dadosexternosBMF!D491</f>
        <v>0</v>
      </c>
      <c r="E533" s="5">
        <f>dadosexternosBMF!E491</f>
        <v>0</v>
      </c>
      <c r="F533" s="5">
        <f>dadosexternosBMF!F491</f>
        <v>0</v>
      </c>
    </row>
    <row r="534" spans="1:6">
      <c r="A534" s="5">
        <f>dadosexternosBMF!A492</f>
        <v>0</v>
      </c>
      <c r="B534" s="5">
        <f>dadosexternosBMF!B492</f>
        <v>0</v>
      </c>
      <c r="C534" s="5">
        <f>dadosexternosBMF!C492</f>
        <v>0</v>
      </c>
      <c r="D534" s="5">
        <f>dadosexternosBMF!D492</f>
        <v>0</v>
      </c>
      <c r="E534" s="5">
        <f>dadosexternosBMF!E492</f>
        <v>0</v>
      </c>
      <c r="F534" s="5">
        <f>dadosexternosBMF!F492</f>
        <v>0</v>
      </c>
    </row>
    <row r="535" spans="1:6">
      <c r="A535" s="5">
        <f>dadosexternosBMF!A493</f>
        <v>0</v>
      </c>
      <c r="B535" s="5">
        <f>dadosexternosBMF!B493</f>
        <v>0</v>
      </c>
      <c r="C535" s="5">
        <f>dadosexternosBMF!C493</f>
        <v>0</v>
      </c>
      <c r="D535" s="5">
        <f>dadosexternosBMF!D493</f>
        <v>0</v>
      </c>
      <c r="E535" s="5">
        <f>dadosexternosBMF!E493</f>
        <v>0</v>
      </c>
      <c r="F535" s="5">
        <f>dadosexternosBMF!F493</f>
        <v>0</v>
      </c>
    </row>
    <row r="536" spans="1:6">
      <c r="A536" s="5">
        <f>dadosexternosBMF!A494</f>
        <v>0</v>
      </c>
      <c r="B536" s="5">
        <f>dadosexternosBMF!B494</f>
        <v>0</v>
      </c>
      <c r="C536" s="5">
        <f>dadosexternosBMF!C494</f>
        <v>0</v>
      </c>
      <c r="D536" s="5">
        <f>dadosexternosBMF!D494</f>
        <v>0</v>
      </c>
      <c r="E536" s="5">
        <f>dadosexternosBMF!E494</f>
        <v>0</v>
      </c>
      <c r="F536" s="5">
        <f>dadosexternosBMF!F494</f>
        <v>0</v>
      </c>
    </row>
    <row r="537" spans="1:6">
      <c r="A537" s="5">
        <f>dadosexternosBMF!A495</f>
        <v>0</v>
      </c>
      <c r="B537" s="5">
        <f>dadosexternosBMF!B495</f>
        <v>0</v>
      </c>
      <c r="C537" s="5">
        <f>dadosexternosBMF!C495</f>
        <v>0</v>
      </c>
      <c r="D537" s="5">
        <f>dadosexternosBMF!D495</f>
        <v>0</v>
      </c>
      <c r="E537" s="5">
        <f>dadosexternosBMF!E495</f>
        <v>0</v>
      </c>
      <c r="F537" s="5">
        <f>dadosexternosBMF!F495</f>
        <v>0</v>
      </c>
    </row>
    <row r="538" spans="1:6">
      <c r="A538" s="5">
        <f>dadosexternosBMF!A496</f>
        <v>0</v>
      </c>
      <c r="B538" s="5">
        <f>dadosexternosBMF!B496</f>
        <v>0</v>
      </c>
      <c r="C538" s="5">
        <f>dadosexternosBMF!C496</f>
        <v>0</v>
      </c>
      <c r="D538" s="5">
        <f>dadosexternosBMF!D496</f>
        <v>0</v>
      </c>
      <c r="E538" s="5">
        <f>dadosexternosBMF!E496</f>
        <v>0</v>
      </c>
      <c r="F538" s="5">
        <f>dadosexternosBMF!F496</f>
        <v>0</v>
      </c>
    </row>
    <row r="539" spans="1:6">
      <c r="A539" s="5">
        <f>dadosexternosBMF!A497</f>
        <v>0</v>
      </c>
      <c r="B539" s="5">
        <f>dadosexternosBMF!B497</f>
        <v>0</v>
      </c>
      <c r="C539" s="5">
        <f>dadosexternosBMF!C497</f>
        <v>0</v>
      </c>
      <c r="D539" s="5">
        <f>dadosexternosBMF!D497</f>
        <v>0</v>
      </c>
      <c r="E539" s="5">
        <f>dadosexternosBMF!E497</f>
        <v>0</v>
      </c>
      <c r="F539" s="5">
        <f>dadosexternosBMF!F497</f>
        <v>0</v>
      </c>
    </row>
    <row r="540" spans="1:6">
      <c r="A540" s="5">
        <f>dadosexternosBMF!A498</f>
        <v>0</v>
      </c>
      <c r="B540" s="5">
        <f>dadosexternosBMF!B498</f>
        <v>0</v>
      </c>
      <c r="C540" s="5">
        <f>dadosexternosBMF!C498</f>
        <v>0</v>
      </c>
      <c r="D540" s="5">
        <f>dadosexternosBMF!D498</f>
        <v>0</v>
      </c>
      <c r="E540" s="5">
        <f>dadosexternosBMF!E498</f>
        <v>0</v>
      </c>
      <c r="F540" s="5">
        <f>dadosexternosBMF!F498</f>
        <v>0</v>
      </c>
    </row>
    <row r="541" spans="1:6">
      <c r="A541" s="5">
        <f>dadosexternosBMF!A499</f>
        <v>0</v>
      </c>
      <c r="B541" s="5">
        <f>dadosexternosBMF!B499</f>
        <v>0</v>
      </c>
      <c r="C541" s="5">
        <f>dadosexternosBMF!C499</f>
        <v>0</v>
      </c>
      <c r="D541" s="5">
        <f>dadosexternosBMF!D499</f>
        <v>0</v>
      </c>
      <c r="E541" s="5">
        <f>dadosexternosBMF!E499</f>
        <v>0</v>
      </c>
      <c r="F541" s="5">
        <f>dadosexternosBMF!F499</f>
        <v>0</v>
      </c>
    </row>
    <row r="542" spans="1:6">
      <c r="A542" s="5">
        <f>dadosexternosBMF!A500</f>
        <v>0</v>
      </c>
      <c r="B542" s="5">
        <f>dadosexternosBMF!B500</f>
        <v>0</v>
      </c>
      <c r="C542" s="5">
        <f>dadosexternosBMF!C500</f>
        <v>0</v>
      </c>
      <c r="D542" s="5">
        <f>dadosexternosBMF!D500</f>
        <v>0</v>
      </c>
      <c r="E542" s="5">
        <f>dadosexternosBMF!E500</f>
        <v>0</v>
      </c>
      <c r="F542" s="5">
        <f>dadosexternosBMF!F500</f>
        <v>0</v>
      </c>
    </row>
    <row r="543" spans="1:6">
      <c r="A543" s="5">
        <f>dadosexternosBMF!A501</f>
        <v>0</v>
      </c>
      <c r="B543" s="5">
        <f>dadosexternosBMF!B501</f>
        <v>0</v>
      </c>
      <c r="C543" s="5">
        <f>dadosexternosBMF!C501</f>
        <v>0</v>
      </c>
      <c r="D543" s="5">
        <f>dadosexternosBMF!D501</f>
        <v>0</v>
      </c>
      <c r="E543" s="5">
        <f>dadosexternosBMF!E501</f>
        <v>0</v>
      </c>
      <c r="F543" s="5">
        <f>dadosexternosBMF!F501</f>
        <v>0</v>
      </c>
    </row>
    <row r="544" spans="1:6">
      <c r="A544" s="5">
        <f>dadosexternosBMF!A502</f>
        <v>0</v>
      </c>
      <c r="B544" s="5">
        <f>dadosexternosBMF!B502</f>
        <v>0</v>
      </c>
      <c r="C544" s="5">
        <f>dadosexternosBMF!C502</f>
        <v>0</v>
      </c>
      <c r="D544" s="5">
        <f>dadosexternosBMF!D502</f>
        <v>0</v>
      </c>
      <c r="E544" s="5">
        <f>dadosexternosBMF!E502</f>
        <v>0</v>
      </c>
      <c r="F544" s="5">
        <f>dadosexternosBMF!F502</f>
        <v>0</v>
      </c>
    </row>
    <row r="545" spans="1:6">
      <c r="A545" s="5">
        <f>dadosexternosBMF!A503</f>
        <v>0</v>
      </c>
      <c r="B545" s="5">
        <f>dadosexternosBMF!B503</f>
        <v>0</v>
      </c>
      <c r="C545" s="5">
        <f>dadosexternosBMF!C503</f>
        <v>0</v>
      </c>
      <c r="D545" s="5">
        <f>dadosexternosBMF!D503</f>
        <v>0</v>
      </c>
      <c r="E545" s="5">
        <f>dadosexternosBMF!E503</f>
        <v>0</v>
      </c>
      <c r="F545" s="5">
        <f>dadosexternosBMF!F503</f>
        <v>0</v>
      </c>
    </row>
    <row r="546" spans="1:6">
      <c r="A546" s="5">
        <f>dadosexternosBMF!A504</f>
        <v>0</v>
      </c>
      <c r="B546" s="5">
        <f>dadosexternosBMF!B504</f>
        <v>0</v>
      </c>
      <c r="C546" s="5">
        <f>dadosexternosBMF!C504</f>
        <v>0</v>
      </c>
      <c r="D546" s="5">
        <f>dadosexternosBMF!D504</f>
        <v>0</v>
      </c>
      <c r="E546" s="5">
        <f>dadosexternosBMF!E504</f>
        <v>0</v>
      </c>
      <c r="F546" s="5">
        <f>dadosexternosBMF!F504</f>
        <v>0</v>
      </c>
    </row>
    <row r="547" spans="1:6">
      <c r="A547" s="5">
        <f>dadosexternosBMF!A505</f>
        <v>0</v>
      </c>
      <c r="B547" s="5">
        <f>dadosexternosBMF!B505</f>
        <v>0</v>
      </c>
      <c r="C547" s="5">
        <f>dadosexternosBMF!C505</f>
        <v>0</v>
      </c>
      <c r="D547" s="5">
        <f>dadosexternosBMF!D505</f>
        <v>0</v>
      </c>
      <c r="E547" s="5">
        <f>dadosexternosBMF!E505</f>
        <v>0</v>
      </c>
      <c r="F547" s="5">
        <f>dadosexternosBMF!F505</f>
        <v>0</v>
      </c>
    </row>
    <row r="548" spans="1:6">
      <c r="A548" s="5">
        <f>dadosexternosBMF!A506</f>
        <v>0</v>
      </c>
      <c r="B548" s="5">
        <f>dadosexternosBMF!B506</f>
        <v>0</v>
      </c>
      <c r="C548" s="5">
        <f>dadosexternosBMF!C506</f>
        <v>0</v>
      </c>
      <c r="D548" s="5">
        <f>dadosexternosBMF!D506</f>
        <v>0</v>
      </c>
      <c r="E548" s="5">
        <f>dadosexternosBMF!E506</f>
        <v>0</v>
      </c>
      <c r="F548" s="5">
        <f>dadosexternosBMF!F506</f>
        <v>0</v>
      </c>
    </row>
    <row r="549" spans="1:6">
      <c r="A549" s="5">
        <f>dadosexternosBMF!A507</f>
        <v>0</v>
      </c>
      <c r="B549" s="5">
        <f>dadosexternosBMF!B507</f>
        <v>0</v>
      </c>
      <c r="C549" s="5">
        <f>dadosexternosBMF!C507</f>
        <v>0</v>
      </c>
      <c r="D549" s="5">
        <f>dadosexternosBMF!D507</f>
        <v>0</v>
      </c>
      <c r="E549" s="5">
        <f>dadosexternosBMF!E507</f>
        <v>0</v>
      </c>
      <c r="F549" s="5">
        <f>dadosexternosBMF!F507</f>
        <v>0</v>
      </c>
    </row>
    <row r="550" spans="1:6">
      <c r="A550" s="5">
        <f>dadosexternosBMF!A508</f>
        <v>0</v>
      </c>
      <c r="B550" s="5">
        <f>dadosexternosBMF!B508</f>
        <v>0</v>
      </c>
      <c r="C550" s="5">
        <f>dadosexternosBMF!C508</f>
        <v>0</v>
      </c>
      <c r="D550" s="5">
        <f>dadosexternosBMF!D508</f>
        <v>0</v>
      </c>
      <c r="E550" s="5">
        <f>dadosexternosBMF!E508</f>
        <v>0</v>
      </c>
      <c r="F550" s="5">
        <f>dadosexternosBMF!F508</f>
        <v>0</v>
      </c>
    </row>
    <row r="551" spans="1:6">
      <c r="A551" s="5">
        <f>dadosexternosBMF!A509</f>
        <v>0</v>
      </c>
      <c r="B551" s="5">
        <f>dadosexternosBMF!B509</f>
        <v>0</v>
      </c>
      <c r="C551" s="5">
        <f>dadosexternosBMF!C509</f>
        <v>0</v>
      </c>
      <c r="D551" s="5">
        <f>dadosexternosBMF!D509</f>
        <v>0</v>
      </c>
      <c r="E551" s="5">
        <f>dadosexternosBMF!E509</f>
        <v>0</v>
      </c>
      <c r="F551" s="5">
        <f>dadosexternosBMF!F509</f>
        <v>0</v>
      </c>
    </row>
    <row r="552" spans="1:6">
      <c r="A552" s="5">
        <f>dadosexternosBMF!A510</f>
        <v>0</v>
      </c>
      <c r="B552" s="5">
        <f>dadosexternosBMF!B510</f>
        <v>0</v>
      </c>
      <c r="C552" s="5">
        <f>dadosexternosBMF!C510</f>
        <v>0</v>
      </c>
      <c r="D552" s="5">
        <f>dadosexternosBMF!D510</f>
        <v>0</v>
      </c>
      <c r="E552" s="5">
        <f>dadosexternosBMF!E510</f>
        <v>0</v>
      </c>
      <c r="F552" s="5">
        <f>dadosexternosBMF!F510</f>
        <v>0</v>
      </c>
    </row>
    <row r="553" spans="1:6">
      <c r="A553" s="5">
        <f>dadosexternosBMF!A511</f>
        <v>0</v>
      </c>
      <c r="B553" s="5">
        <f>dadosexternosBMF!B511</f>
        <v>0</v>
      </c>
      <c r="C553" s="5">
        <f>dadosexternosBMF!C511</f>
        <v>0</v>
      </c>
      <c r="D553" s="5">
        <f>dadosexternosBMF!D511</f>
        <v>0</v>
      </c>
      <c r="E553" s="5">
        <f>dadosexternosBMF!E511</f>
        <v>0</v>
      </c>
      <c r="F553" s="5">
        <f>dadosexternosBMF!F511</f>
        <v>0</v>
      </c>
    </row>
    <row r="554" spans="1:6">
      <c r="A554" s="5">
        <f>dadosexternosBMF!A512</f>
        <v>0</v>
      </c>
      <c r="B554" s="5">
        <f>dadosexternosBMF!B512</f>
        <v>0</v>
      </c>
      <c r="C554" s="5">
        <f>dadosexternosBMF!C512</f>
        <v>0</v>
      </c>
      <c r="D554" s="5">
        <f>dadosexternosBMF!D512</f>
        <v>0</v>
      </c>
      <c r="E554" s="5">
        <f>dadosexternosBMF!E512</f>
        <v>0</v>
      </c>
      <c r="F554" s="5">
        <f>dadosexternosBMF!F512</f>
        <v>0</v>
      </c>
    </row>
    <row r="555" spans="1:6">
      <c r="A555" s="5">
        <f>dadosexternosBMF!A513</f>
        <v>0</v>
      </c>
      <c r="B555" s="5">
        <f>dadosexternosBMF!B513</f>
        <v>0</v>
      </c>
      <c r="C555" s="5">
        <f>dadosexternosBMF!C513</f>
        <v>0</v>
      </c>
      <c r="D555" s="5">
        <f>dadosexternosBMF!D513</f>
        <v>0</v>
      </c>
      <c r="E555" s="5">
        <f>dadosexternosBMF!E513</f>
        <v>0</v>
      </c>
      <c r="F555" s="5">
        <f>dadosexternosBMF!F513</f>
        <v>0</v>
      </c>
    </row>
    <row r="556" spans="1:6">
      <c r="A556" s="5">
        <f>dadosexternosBMF!A514</f>
        <v>0</v>
      </c>
      <c r="B556" s="5">
        <f>dadosexternosBMF!B514</f>
        <v>0</v>
      </c>
      <c r="C556" s="5">
        <f>dadosexternosBMF!C514</f>
        <v>0</v>
      </c>
      <c r="D556" s="5">
        <f>dadosexternosBMF!D514</f>
        <v>0</v>
      </c>
      <c r="E556" s="5">
        <f>dadosexternosBMF!E514</f>
        <v>0</v>
      </c>
      <c r="F556" s="5">
        <f>dadosexternosBMF!F514</f>
        <v>0</v>
      </c>
    </row>
    <row r="557" spans="1:6">
      <c r="A557" s="5">
        <f>dadosexternosBMF!A515</f>
        <v>0</v>
      </c>
      <c r="B557" s="5">
        <f>dadosexternosBMF!B515</f>
        <v>0</v>
      </c>
      <c r="C557" s="5">
        <f>dadosexternosBMF!C515</f>
        <v>0</v>
      </c>
      <c r="D557" s="5">
        <f>dadosexternosBMF!D515</f>
        <v>0</v>
      </c>
      <c r="E557" s="5">
        <f>dadosexternosBMF!E515</f>
        <v>0</v>
      </c>
      <c r="F557" s="5">
        <f>dadosexternosBMF!F515</f>
        <v>0</v>
      </c>
    </row>
    <row r="558" spans="1:6">
      <c r="A558" s="5">
        <f>dadosexternosBMF!A516</f>
        <v>0</v>
      </c>
      <c r="B558" s="5">
        <f>dadosexternosBMF!B516</f>
        <v>0</v>
      </c>
      <c r="C558" s="5">
        <f>dadosexternosBMF!C516</f>
        <v>0</v>
      </c>
      <c r="D558" s="5">
        <f>dadosexternosBMF!D516</f>
        <v>0</v>
      </c>
      <c r="E558" s="5">
        <f>dadosexternosBMF!E516</f>
        <v>0</v>
      </c>
      <c r="F558" s="5">
        <f>dadosexternosBMF!F516</f>
        <v>0</v>
      </c>
    </row>
    <row r="559" spans="1:6">
      <c r="A559" s="5">
        <f>dadosexternosBMF!A517</f>
        <v>0</v>
      </c>
      <c r="B559" s="5">
        <f>dadosexternosBMF!B517</f>
        <v>0</v>
      </c>
      <c r="C559" s="5">
        <f>dadosexternosBMF!C517</f>
        <v>0</v>
      </c>
      <c r="D559" s="5">
        <f>dadosexternosBMF!D517</f>
        <v>0</v>
      </c>
      <c r="E559" s="5">
        <f>dadosexternosBMF!E517</f>
        <v>0</v>
      </c>
      <c r="F559" s="5">
        <f>dadosexternosBMF!F517</f>
        <v>0</v>
      </c>
    </row>
    <row r="560" spans="1:6">
      <c r="A560" s="5">
        <f>dadosexternosBMF!A518</f>
        <v>0</v>
      </c>
      <c r="B560" s="5">
        <f>dadosexternosBMF!B518</f>
        <v>0</v>
      </c>
      <c r="C560" s="5">
        <f>dadosexternosBMF!C518</f>
        <v>0</v>
      </c>
      <c r="D560" s="5">
        <f>dadosexternosBMF!D518</f>
        <v>0</v>
      </c>
      <c r="E560" s="5">
        <f>dadosexternosBMF!E518</f>
        <v>0</v>
      </c>
      <c r="F560" s="5">
        <f>dadosexternosBMF!F518</f>
        <v>0</v>
      </c>
    </row>
    <row r="561" spans="1:6">
      <c r="A561" s="5">
        <f>dadosexternosBMF!A519</f>
        <v>0</v>
      </c>
      <c r="B561" s="5">
        <f>dadosexternosBMF!B519</f>
        <v>0</v>
      </c>
      <c r="C561" s="5">
        <f>dadosexternosBMF!C519</f>
        <v>0</v>
      </c>
      <c r="D561" s="5">
        <f>dadosexternosBMF!D519</f>
        <v>0</v>
      </c>
      <c r="E561" s="5">
        <f>dadosexternosBMF!E519</f>
        <v>0</v>
      </c>
      <c r="F561" s="5">
        <f>dadosexternosBMF!F519</f>
        <v>0</v>
      </c>
    </row>
    <row r="562" spans="1:6">
      <c r="A562" s="5">
        <f>dadosexternosBMF!A520</f>
        <v>0</v>
      </c>
      <c r="B562" s="5">
        <f>dadosexternosBMF!B520</f>
        <v>0</v>
      </c>
      <c r="C562" s="5">
        <f>dadosexternosBMF!C520</f>
        <v>0</v>
      </c>
      <c r="D562" s="5">
        <f>dadosexternosBMF!D520</f>
        <v>0</v>
      </c>
      <c r="E562" s="5">
        <f>dadosexternosBMF!E520</f>
        <v>0</v>
      </c>
      <c r="F562" s="5">
        <f>dadosexternosBMF!F520</f>
        <v>0</v>
      </c>
    </row>
    <row r="563" spans="1:6">
      <c r="A563" s="5">
        <f>dadosexternosBMF!A521</f>
        <v>0</v>
      </c>
      <c r="B563" s="5">
        <f>dadosexternosBMF!B521</f>
        <v>0</v>
      </c>
      <c r="C563" s="5">
        <f>dadosexternosBMF!C521</f>
        <v>0</v>
      </c>
      <c r="D563" s="5">
        <f>dadosexternosBMF!D521</f>
        <v>0</v>
      </c>
      <c r="E563" s="5">
        <f>dadosexternosBMF!E521</f>
        <v>0</v>
      </c>
      <c r="F563" s="5">
        <f>dadosexternosBMF!F521</f>
        <v>0</v>
      </c>
    </row>
    <row r="564" spans="1:6">
      <c r="A564" s="5">
        <f>dadosexternosBMF!A522</f>
        <v>0</v>
      </c>
      <c r="B564" s="5">
        <f>dadosexternosBMF!B522</f>
        <v>0</v>
      </c>
      <c r="C564" s="5">
        <f>dadosexternosBMF!C522</f>
        <v>0</v>
      </c>
      <c r="D564" s="5">
        <f>dadosexternosBMF!D522</f>
        <v>0</v>
      </c>
      <c r="E564" s="5">
        <f>dadosexternosBMF!E522</f>
        <v>0</v>
      </c>
      <c r="F564" s="5">
        <f>dadosexternosBMF!F522</f>
        <v>0</v>
      </c>
    </row>
    <row r="565" spans="1:6">
      <c r="A565" s="5">
        <f>dadosexternosBMF!A523</f>
        <v>0</v>
      </c>
      <c r="B565" s="5">
        <f>dadosexternosBMF!B523</f>
        <v>0</v>
      </c>
      <c r="C565" s="5">
        <f>dadosexternosBMF!C523</f>
        <v>0</v>
      </c>
      <c r="D565" s="5">
        <f>dadosexternosBMF!D523</f>
        <v>0</v>
      </c>
      <c r="E565" s="5">
        <f>dadosexternosBMF!E523</f>
        <v>0</v>
      </c>
      <c r="F565" s="5">
        <f>dadosexternosBMF!F523</f>
        <v>0</v>
      </c>
    </row>
    <row r="566" spans="1:6">
      <c r="A566" s="5">
        <f>dadosexternosBMF!A524</f>
        <v>0</v>
      </c>
      <c r="B566" s="5">
        <f>dadosexternosBMF!B524</f>
        <v>0</v>
      </c>
      <c r="C566" s="5">
        <f>dadosexternosBMF!C524</f>
        <v>0</v>
      </c>
      <c r="D566" s="5">
        <f>dadosexternosBMF!D524</f>
        <v>0</v>
      </c>
      <c r="E566" s="5">
        <f>dadosexternosBMF!E524</f>
        <v>0</v>
      </c>
      <c r="F566" s="5">
        <f>dadosexternosBMF!F524</f>
        <v>0</v>
      </c>
    </row>
    <row r="567" spans="1:6">
      <c r="A567" s="5">
        <f>dadosexternosBMF!A525</f>
        <v>0</v>
      </c>
      <c r="B567" s="5">
        <f>dadosexternosBMF!B525</f>
        <v>0</v>
      </c>
      <c r="C567" s="5">
        <f>dadosexternosBMF!C525</f>
        <v>0</v>
      </c>
      <c r="D567" s="5">
        <f>dadosexternosBMF!D525</f>
        <v>0</v>
      </c>
      <c r="E567" s="5">
        <f>dadosexternosBMF!E525</f>
        <v>0</v>
      </c>
      <c r="F567" s="5">
        <f>dadosexternosBMF!F525</f>
        <v>0</v>
      </c>
    </row>
    <row r="568" spans="1:6">
      <c r="A568" s="5">
        <f>dadosexternosBMF!A526</f>
        <v>0</v>
      </c>
      <c r="B568" s="5">
        <f>dadosexternosBMF!B526</f>
        <v>0</v>
      </c>
      <c r="C568" s="5">
        <f>dadosexternosBMF!C526</f>
        <v>0</v>
      </c>
      <c r="D568" s="5">
        <f>dadosexternosBMF!D526</f>
        <v>0</v>
      </c>
      <c r="E568" s="5">
        <f>dadosexternosBMF!E526</f>
        <v>0</v>
      </c>
      <c r="F568" s="5">
        <f>dadosexternosBMF!F526</f>
        <v>0</v>
      </c>
    </row>
    <row r="569" spans="1:6">
      <c r="A569" s="5">
        <f>dadosexternosBMF!A527</f>
        <v>0</v>
      </c>
      <c r="B569" s="5">
        <f>dadosexternosBMF!B527</f>
        <v>0</v>
      </c>
      <c r="C569" s="5">
        <f>dadosexternosBMF!C527</f>
        <v>0</v>
      </c>
      <c r="D569" s="5">
        <f>dadosexternosBMF!D527</f>
        <v>0</v>
      </c>
      <c r="E569" s="5">
        <f>dadosexternosBMF!E527</f>
        <v>0</v>
      </c>
      <c r="F569" s="5">
        <f>dadosexternosBMF!F527</f>
        <v>0</v>
      </c>
    </row>
    <row r="570" spans="1:6">
      <c r="A570" s="5">
        <f>dadosexternosBMF!A528</f>
        <v>0</v>
      </c>
      <c r="B570" s="5">
        <f>dadosexternosBMF!B528</f>
        <v>0</v>
      </c>
      <c r="C570" s="5">
        <f>dadosexternosBMF!C528</f>
        <v>0</v>
      </c>
      <c r="D570" s="5">
        <f>dadosexternosBMF!D528</f>
        <v>0</v>
      </c>
      <c r="E570" s="5">
        <f>dadosexternosBMF!E528</f>
        <v>0</v>
      </c>
      <c r="F570" s="5">
        <f>dadosexternosBMF!F528</f>
        <v>0</v>
      </c>
    </row>
    <row r="571" spans="1:6">
      <c r="A571" s="5">
        <f>dadosexternosBMF!A529</f>
        <v>0</v>
      </c>
      <c r="B571" s="5">
        <f>dadosexternosBMF!B529</f>
        <v>0</v>
      </c>
      <c r="C571" s="5">
        <f>dadosexternosBMF!C529</f>
        <v>0</v>
      </c>
      <c r="D571" s="5">
        <f>dadosexternosBMF!D529</f>
        <v>0</v>
      </c>
      <c r="E571" s="5">
        <f>dadosexternosBMF!E529</f>
        <v>0</v>
      </c>
      <c r="F571" s="5">
        <f>dadosexternosBMF!F529</f>
        <v>0</v>
      </c>
    </row>
    <row r="572" spans="1:6">
      <c r="A572" s="5">
        <f>dadosexternosBMF!A530</f>
        <v>0</v>
      </c>
      <c r="B572" s="5">
        <f>dadosexternosBMF!B530</f>
        <v>0</v>
      </c>
      <c r="C572" s="5">
        <f>dadosexternosBMF!C530</f>
        <v>0</v>
      </c>
      <c r="D572" s="5">
        <f>dadosexternosBMF!D530</f>
        <v>0</v>
      </c>
      <c r="E572" s="5">
        <f>dadosexternosBMF!E530</f>
        <v>0</v>
      </c>
      <c r="F572" s="5">
        <f>dadosexternosBMF!F530</f>
        <v>0</v>
      </c>
    </row>
    <row r="573" spans="1:6">
      <c r="A573" s="5">
        <f>dadosexternosBMF!A531</f>
        <v>0</v>
      </c>
      <c r="B573" s="5">
        <f>dadosexternosBMF!B531</f>
        <v>0</v>
      </c>
      <c r="C573" s="5">
        <f>dadosexternosBMF!C531</f>
        <v>0</v>
      </c>
      <c r="D573" s="5">
        <f>dadosexternosBMF!D531</f>
        <v>0</v>
      </c>
      <c r="E573" s="5">
        <f>dadosexternosBMF!E531</f>
        <v>0</v>
      </c>
      <c r="F573" s="5">
        <f>dadosexternosBMF!F531</f>
        <v>0</v>
      </c>
    </row>
    <row r="574" spans="1:6">
      <c r="A574" s="5">
        <f>dadosexternosBMF!A532</f>
        <v>0</v>
      </c>
      <c r="B574" s="5">
        <f>dadosexternosBMF!B532</f>
        <v>0</v>
      </c>
      <c r="C574" s="5">
        <f>dadosexternosBMF!C532</f>
        <v>0</v>
      </c>
      <c r="D574" s="5">
        <f>dadosexternosBMF!D532</f>
        <v>0</v>
      </c>
      <c r="E574" s="5">
        <f>dadosexternosBMF!E532</f>
        <v>0</v>
      </c>
      <c r="F574" s="5">
        <f>dadosexternosBMF!F532</f>
        <v>0</v>
      </c>
    </row>
    <row r="575" spans="1:6">
      <c r="A575" s="5">
        <f>dadosexternosBMF!A533</f>
        <v>0</v>
      </c>
      <c r="B575" s="5">
        <f>dadosexternosBMF!B533</f>
        <v>0</v>
      </c>
      <c r="C575" s="5">
        <f>dadosexternosBMF!C533</f>
        <v>0</v>
      </c>
      <c r="D575" s="5">
        <f>dadosexternosBMF!D533</f>
        <v>0</v>
      </c>
      <c r="E575" s="5">
        <f>dadosexternosBMF!E533</f>
        <v>0</v>
      </c>
      <c r="F575" s="5">
        <f>dadosexternosBMF!F533</f>
        <v>0</v>
      </c>
    </row>
    <row r="576" spans="1:6">
      <c r="A576" s="5">
        <f>dadosexternosBMF!A534</f>
        <v>0</v>
      </c>
      <c r="B576" s="5">
        <f>dadosexternosBMF!B534</f>
        <v>0</v>
      </c>
      <c r="C576" s="5">
        <f>dadosexternosBMF!C534</f>
        <v>0</v>
      </c>
      <c r="D576" s="5">
        <f>dadosexternosBMF!D534</f>
        <v>0</v>
      </c>
      <c r="E576" s="5">
        <f>dadosexternosBMF!E534</f>
        <v>0</v>
      </c>
      <c r="F576" s="5">
        <f>dadosexternosBMF!F534</f>
        <v>0</v>
      </c>
    </row>
    <row r="577" spans="1:6">
      <c r="A577" s="5">
        <f>dadosexternosBMF!A535</f>
        <v>0</v>
      </c>
      <c r="B577" s="5">
        <f>dadosexternosBMF!B535</f>
        <v>0</v>
      </c>
      <c r="C577" s="5">
        <f>dadosexternosBMF!C535</f>
        <v>0</v>
      </c>
      <c r="D577" s="5">
        <f>dadosexternosBMF!D535</f>
        <v>0</v>
      </c>
      <c r="E577" s="5">
        <f>dadosexternosBMF!E535</f>
        <v>0</v>
      </c>
      <c r="F577" s="5">
        <f>dadosexternosBMF!F535</f>
        <v>0</v>
      </c>
    </row>
    <row r="578" spans="1:6">
      <c r="A578" s="5">
        <f>dadosexternosBMF!A536</f>
        <v>0</v>
      </c>
      <c r="B578" s="5">
        <f>dadosexternosBMF!B536</f>
        <v>0</v>
      </c>
      <c r="C578" s="5">
        <f>dadosexternosBMF!C536</f>
        <v>0</v>
      </c>
      <c r="D578" s="5">
        <f>dadosexternosBMF!D536</f>
        <v>0</v>
      </c>
      <c r="E578" s="5">
        <f>dadosexternosBMF!E536</f>
        <v>0</v>
      </c>
      <c r="F578" s="5">
        <f>dadosexternosBMF!F536</f>
        <v>0</v>
      </c>
    </row>
    <row r="579" spans="1:6">
      <c r="A579" s="5">
        <f>dadosexternosBMF!A537</f>
        <v>0</v>
      </c>
      <c r="B579" s="5">
        <f>dadosexternosBMF!B537</f>
        <v>0</v>
      </c>
      <c r="C579" s="5">
        <f>dadosexternosBMF!C537</f>
        <v>0</v>
      </c>
      <c r="D579" s="5">
        <f>dadosexternosBMF!D537</f>
        <v>0</v>
      </c>
      <c r="E579" s="5">
        <f>dadosexternosBMF!E537</f>
        <v>0</v>
      </c>
      <c r="F579" s="5">
        <f>dadosexternosBMF!F537</f>
        <v>0</v>
      </c>
    </row>
    <row r="580" spans="1:6">
      <c r="A580" s="5">
        <f>dadosexternosBMF!A538</f>
        <v>0</v>
      </c>
      <c r="B580" s="5">
        <f>dadosexternosBMF!B538</f>
        <v>0</v>
      </c>
      <c r="C580" s="5">
        <f>dadosexternosBMF!C538</f>
        <v>0</v>
      </c>
      <c r="D580" s="5">
        <f>dadosexternosBMF!D538</f>
        <v>0</v>
      </c>
      <c r="E580" s="5">
        <f>dadosexternosBMF!E538</f>
        <v>0</v>
      </c>
      <c r="F580" s="5">
        <f>dadosexternosBMF!F538</f>
        <v>0</v>
      </c>
    </row>
    <row r="581" spans="1:6">
      <c r="A581" s="5">
        <f>dadosexternosBMF!A539</f>
        <v>0</v>
      </c>
      <c r="B581" s="5">
        <f>dadosexternosBMF!B539</f>
        <v>0</v>
      </c>
      <c r="C581" s="5">
        <f>dadosexternosBMF!C539</f>
        <v>0</v>
      </c>
      <c r="D581" s="5">
        <f>dadosexternosBMF!D539</f>
        <v>0</v>
      </c>
      <c r="E581" s="5">
        <f>dadosexternosBMF!E539</f>
        <v>0</v>
      </c>
      <c r="F581" s="5">
        <f>dadosexternosBMF!F539</f>
        <v>0</v>
      </c>
    </row>
    <row r="582" spans="1:6">
      <c r="A582" s="5">
        <f>dadosexternosBMF!A540</f>
        <v>0</v>
      </c>
      <c r="B582" s="5">
        <f>dadosexternosBMF!B540</f>
        <v>0</v>
      </c>
      <c r="C582" s="5">
        <f>dadosexternosBMF!C540</f>
        <v>0</v>
      </c>
      <c r="D582" s="5">
        <f>dadosexternosBMF!D540</f>
        <v>0</v>
      </c>
      <c r="E582" s="5">
        <f>dadosexternosBMF!E540</f>
        <v>0</v>
      </c>
      <c r="F582" s="5">
        <f>dadosexternosBMF!F540</f>
        <v>0</v>
      </c>
    </row>
    <row r="583" spans="1:6">
      <c r="A583" s="5">
        <f>dadosexternosBMF!A541</f>
        <v>0</v>
      </c>
      <c r="B583" s="5">
        <f>dadosexternosBMF!B541</f>
        <v>0</v>
      </c>
      <c r="C583" s="5">
        <f>dadosexternosBMF!C541</f>
        <v>0</v>
      </c>
      <c r="D583" s="5">
        <f>dadosexternosBMF!D541</f>
        <v>0</v>
      </c>
      <c r="E583" s="5">
        <f>dadosexternosBMF!E541</f>
        <v>0</v>
      </c>
      <c r="F583" s="5">
        <f>dadosexternosBMF!F541</f>
        <v>0</v>
      </c>
    </row>
    <row r="584" spans="1:6">
      <c r="A584" s="5">
        <f>dadosexternosBMF!A542</f>
        <v>0</v>
      </c>
      <c r="B584" s="5">
        <f>dadosexternosBMF!B542</f>
        <v>0</v>
      </c>
      <c r="C584" s="5">
        <f>dadosexternosBMF!C542</f>
        <v>0</v>
      </c>
      <c r="D584" s="5">
        <f>dadosexternosBMF!D542</f>
        <v>0</v>
      </c>
      <c r="E584" s="5">
        <f>dadosexternosBMF!E542</f>
        <v>0</v>
      </c>
      <c r="F584" s="5">
        <f>dadosexternosBMF!F542</f>
        <v>0</v>
      </c>
    </row>
    <row r="585" spans="1:6">
      <c r="A585" s="5">
        <f>dadosexternosBMF!A543</f>
        <v>0</v>
      </c>
      <c r="B585" s="5">
        <f>dadosexternosBMF!B543</f>
        <v>0</v>
      </c>
      <c r="C585" s="5">
        <f>dadosexternosBMF!C543</f>
        <v>0</v>
      </c>
      <c r="D585" s="5">
        <f>dadosexternosBMF!D543</f>
        <v>0</v>
      </c>
      <c r="E585" s="5">
        <f>dadosexternosBMF!E543</f>
        <v>0</v>
      </c>
      <c r="F585" s="5">
        <f>dadosexternosBMF!F543</f>
        <v>0</v>
      </c>
    </row>
    <row r="586" spans="1:6">
      <c r="A586" s="5">
        <f>dadosexternosBMF!A544</f>
        <v>0</v>
      </c>
      <c r="B586" s="5">
        <f>dadosexternosBMF!B544</f>
        <v>0</v>
      </c>
      <c r="C586" s="5">
        <f>dadosexternosBMF!C544</f>
        <v>0</v>
      </c>
      <c r="D586" s="5">
        <f>dadosexternosBMF!D544</f>
        <v>0</v>
      </c>
      <c r="E586" s="5">
        <f>dadosexternosBMF!E544</f>
        <v>0</v>
      </c>
      <c r="F586" s="5">
        <f>dadosexternosBMF!F544</f>
        <v>0</v>
      </c>
    </row>
    <row r="587" spans="1:6">
      <c r="A587" s="5">
        <f>dadosexternosBMF!A545</f>
        <v>0</v>
      </c>
      <c r="B587" s="5">
        <f>dadosexternosBMF!B545</f>
        <v>0</v>
      </c>
      <c r="C587" s="5">
        <f>dadosexternosBMF!C545</f>
        <v>0</v>
      </c>
      <c r="D587" s="5">
        <f>dadosexternosBMF!D545</f>
        <v>0</v>
      </c>
      <c r="E587" s="5">
        <f>dadosexternosBMF!E545</f>
        <v>0</v>
      </c>
      <c r="F587" s="5">
        <f>dadosexternosBMF!F545</f>
        <v>0</v>
      </c>
    </row>
    <row r="588" spans="1:6">
      <c r="A588" s="5">
        <f>dadosexternosBMF!A546</f>
        <v>0</v>
      </c>
      <c r="B588" s="5">
        <f>dadosexternosBMF!B546</f>
        <v>0</v>
      </c>
      <c r="C588" s="5">
        <f>dadosexternosBMF!C546</f>
        <v>0</v>
      </c>
      <c r="D588" s="5">
        <f>dadosexternosBMF!D546</f>
        <v>0</v>
      </c>
      <c r="E588" s="5">
        <f>dadosexternosBMF!E546</f>
        <v>0</v>
      </c>
      <c r="F588" s="5">
        <f>dadosexternosBMF!F546</f>
        <v>0</v>
      </c>
    </row>
    <row r="589" spans="1:6">
      <c r="A589" s="5">
        <f>dadosexternosBMF!A547</f>
        <v>0</v>
      </c>
      <c r="B589" s="5">
        <f>dadosexternosBMF!B547</f>
        <v>0</v>
      </c>
      <c r="C589" s="5">
        <f>dadosexternosBMF!C547</f>
        <v>0</v>
      </c>
      <c r="D589" s="5">
        <f>dadosexternosBMF!D547</f>
        <v>0</v>
      </c>
      <c r="E589" s="5">
        <f>dadosexternosBMF!E547</f>
        <v>0</v>
      </c>
      <c r="F589" s="5">
        <f>dadosexternosBMF!F547</f>
        <v>0</v>
      </c>
    </row>
    <row r="590" spans="1:6">
      <c r="A590" s="5">
        <f>dadosexternosBMF!A548</f>
        <v>0</v>
      </c>
      <c r="B590" s="5">
        <f>dadosexternosBMF!B548</f>
        <v>0</v>
      </c>
      <c r="C590" s="5">
        <f>dadosexternosBMF!C548</f>
        <v>0</v>
      </c>
      <c r="D590" s="5">
        <f>dadosexternosBMF!D548</f>
        <v>0</v>
      </c>
      <c r="E590" s="5">
        <f>dadosexternosBMF!E548</f>
        <v>0</v>
      </c>
      <c r="F590" s="5">
        <f>dadosexternosBMF!F548</f>
        <v>0</v>
      </c>
    </row>
    <row r="591" spans="1:6">
      <c r="A591" s="5">
        <f>dadosexternosBMF!A549</f>
        <v>0</v>
      </c>
      <c r="B591" s="5">
        <f>dadosexternosBMF!B549</f>
        <v>0</v>
      </c>
      <c r="C591" s="5">
        <f>dadosexternosBMF!C549</f>
        <v>0</v>
      </c>
      <c r="D591" s="5">
        <f>dadosexternosBMF!D549</f>
        <v>0</v>
      </c>
      <c r="E591" s="5">
        <f>dadosexternosBMF!E549</f>
        <v>0</v>
      </c>
      <c r="F591" s="5">
        <f>dadosexternosBMF!F549</f>
        <v>0</v>
      </c>
    </row>
    <row r="592" spans="1:6">
      <c r="A592" s="5">
        <f>dadosexternosBMF!A550</f>
        <v>0</v>
      </c>
      <c r="B592" s="5">
        <f>dadosexternosBMF!B550</f>
        <v>0</v>
      </c>
      <c r="C592" s="5">
        <f>dadosexternosBMF!C550</f>
        <v>0</v>
      </c>
      <c r="D592" s="5">
        <f>dadosexternosBMF!D550</f>
        <v>0</v>
      </c>
      <c r="E592" s="5">
        <f>dadosexternosBMF!E550</f>
        <v>0</v>
      </c>
      <c r="F592" s="5">
        <f>dadosexternosBMF!F550</f>
        <v>0</v>
      </c>
    </row>
    <row r="593" spans="1:6">
      <c r="A593" s="5">
        <f>dadosexternosBMF!A551</f>
        <v>0</v>
      </c>
      <c r="B593" s="5">
        <f>dadosexternosBMF!B551</f>
        <v>0</v>
      </c>
      <c r="C593" s="5">
        <f>dadosexternosBMF!C551</f>
        <v>0</v>
      </c>
      <c r="D593" s="5">
        <f>dadosexternosBMF!D551</f>
        <v>0</v>
      </c>
      <c r="E593" s="5">
        <f>dadosexternosBMF!E551</f>
        <v>0</v>
      </c>
      <c r="F593" s="5">
        <f>dadosexternosBMF!F551</f>
        <v>0</v>
      </c>
    </row>
    <row r="594" spans="1:6">
      <c r="A594" s="5">
        <f>dadosexternosBMF!A552</f>
        <v>0</v>
      </c>
      <c r="B594" s="5">
        <f>dadosexternosBMF!B552</f>
        <v>0</v>
      </c>
      <c r="C594" s="5">
        <f>dadosexternosBMF!C552</f>
        <v>0</v>
      </c>
      <c r="D594" s="5">
        <f>dadosexternosBMF!D552</f>
        <v>0</v>
      </c>
      <c r="E594" s="5">
        <f>dadosexternosBMF!E552</f>
        <v>0</v>
      </c>
      <c r="F594" s="5">
        <f>dadosexternosBMF!F552</f>
        <v>0</v>
      </c>
    </row>
    <row r="595" spans="1:6">
      <c r="A595" s="5">
        <f>dadosexternosBMF!A553</f>
        <v>0</v>
      </c>
      <c r="B595" s="5">
        <f>dadosexternosBMF!B553</f>
        <v>0</v>
      </c>
      <c r="C595" s="5">
        <f>dadosexternosBMF!C553</f>
        <v>0</v>
      </c>
      <c r="D595" s="5">
        <f>dadosexternosBMF!D553</f>
        <v>0</v>
      </c>
      <c r="E595" s="5">
        <f>dadosexternosBMF!E553</f>
        <v>0</v>
      </c>
      <c r="F595" s="5">
        <f>dadosexternosBMF!F553</f>
        <v>0</v>
      </c>
    </row>
    <row r="596" spans="1:6">
      <c r="A596" s="5">
        <f>dadosexternosBMF!A554</f>
        <v>0</v>
      </c>
      <c r="B596" s="5">
        <f>dadosexternosBMF!B554</f>
        <v>0</v>
      </c>
      <c r="C596" s="5">
        <f>dadosexternosBMF!C554</f>
        <v>0</v>
      </c>
      <c r="D596" s="5">
        <f>dadosexternosBMF!D554</f>
        <v>0</v>
      </c>
      <c r="E596" s="5">
        <f>dadosexternosBMF!E554</f>
        <v>0</v>
      </c>
      <c r="F596" s="5">
        <f>dadosexternosBMF!F554</f>
        <v>0</v>
      </c>
    </row>
    <row r="597" spans="1:6">
      <c r="A597" s="5">
        <f>dadosexternosBMF!A555</f>
        <v>0</v>
      </c>
      <c r="B597" s="5">
        <f>dadosexternosBMF!B555</f>
        <v>0</v>
      </c>
      <c r="C597" s="5">
        <f>dadosexternosBMF!C555</f>
        <v>0</v>
      </c>
      <c r="D597" s="5">
        <f>dadosexternosBMF!D555</f>
        <v>0</v>
      </c>
      <c r="E597" s="5">
        <f>dadosexternosBMF!E555</f>
        <v>0</v>
      </c>
      <c r="F597" s="5">
        <f>dadosexternosBMF!F555</f>
        <v>0</v>
      </c>
    </row>
    <row r="598" spans="1:6">
      <c r="A598" s="5">
        <f>dadosexternosBMF!A556</f>
        <v>0</v>
      </c>
      <c r="B598" s="5">
        <f>dadosexternosBMF!B556</f>
        <v>0</v>
      </c>
      <c r="C598" s="5">
        <f>dadosexternosBMF!C556</f>
        <v>0</v>
      </c>
      <c r="D598" s="5">
        <f>dadosexternosBMF!D556</f>
        <v>0</v>
      </c>
      <c r="E598" s="5">
        <f>dadosexternosBMF!E556</f>
        <v>0</v>
      </c>
      <c r="F598" s="5">
        <f>dadosexternosBMF!F556</f>
        <v>0</v>
      </c>
    </row>
    <row r="599" spans="1:6">
      <c r="A599" s="5">
        <f>dadosexternosBMF!A557</f>
        <v>0</v>
      </c>
      <c r="B599" s="5">
        <f>dadosexternosBMF!B557</f>
        <v>0</v>
      </c>
      <c r="C599" s="5">
        <f>dadosexternosBMF!C557</f>
        <v>0</v>
      </c>
      <c r="D599" s="5">
        <f>dadosexternosBMF!D557</f>
        <v>0</v>
      </c>
      <c r="E599" s="5">
        <f>dadosexternosBMF!E557</f>
        <v>0</v>
      </c>
      <c r="F599" s="5">
        <f>dadosexternosBMF!F557</f>
        <v>0</v>
      </c>
    </row>
    <row r="600" spans="1:6">
      <c r="A600" s="5">
        <f>dadosexternosBMF!A558</f>
        <v>0</v>
      </c>
      <c r="B600" s="5">
        <f>dadosexternosBMF!B558</f>
        <v>0</v>
      </c>
      <c r="C600" s="5">
        <f>dadosexternosBMF!C558</f>
        <v>0</v>
      </c>
      <c r="D600" s="5">
        <f>dadosexternosBMF!D558</f>
        <v>0</v>
      </c>
      <c r="E600" s="5">
        <f>dadosexternosBMF!E558</f>
        <v>0</v>
      </c>
      <c r="F600" s="5">
        <f>dadosexternosBMF!F558</f>
        <v>0</v>
      </c>
    </row>
    <row r="601" spans="1:6">
      <c r="A601" s="5">
        <f>dadosexternosBMF!A559</f>
        <v>0</v>
      </c>
      <c r="B601" s="5">
        <f>dadosexternosBMF!B559</f>
        <v>0</v>
      </c>
      <c r="C601" s="5">
        <f>dadosexternosBMF!C559</f>
        <v>0</v>
      </c>
      <c r="D601" s="5">
        <f>dadosexternosBMF!D559</f>
        <v>0</v>
      </c>
      <c r="E601" s="5">
        <f>dadosexternosBMF!E559</f>
        <v>0</v>
      </c>
      <c r="F601" s="5">
        <f>dadosexternosBMF!F559</f>
        <v>0</v>
      </c>
    </row>
    <row r="602" spans="1:6">
      <c r="A602" s="5">
        <f>dadosexternosBMF!A560</f>
        <v>0</v>
      </c>
      <c r="B602" s="5">
        <f>dadosexternosBMF!B560</f>
        <v>0</v>
      </c>
      <c r="C602" s="5">
        <f>dadosexternosBMF!C560</f>
        <v>0</v>
      </c>
      <c r="D602" s="5">
        <f>dadosexternosBMF!D560</f>
        <v>0</v>
      </c>
      <c r="E602" s="5">
        <f>dadosexternosBMF!E560</f>
        <v>0</v>
      </c>
      <c r="F602" s="5">
        <f>dadosexternosBMF!F560</f>
        <v>0</v>
      </c>
    </row>
    <row r="603" spans="1:6">
      <c r="A603" s="5">
        <f>dadosexternosBMF!A561</f>
        <v>0</v>
      </c>
      <c r="B603" s="5">
        <f>dadosexternosBMF!B561</f>
        <v>0</v>
      </c>
      <c r="C603" s="5">
        <f>dadosexternosBMF!C561</f>
        <v>0</v>
      </c>
      <c r="D603" s="5">
        <f>dadosexternosBMF!D561</f>
        <v>0</v>
      </c>
      <c r="E603" s="5">
        <f>dadosexternosBMF!E561</f>
        <v>0</v>
      </c>
      <c r="F603" s="5">
        <f>dadosexternosBMF!F561</f>
        <v>0</v>
      </c>
    </row>
    <row r="604" spans="1:6">
      <c r="A604" s="5">
        <f>dadosexternosBMF!A562</f>
        <v>0</v>
      </c>
      <c r="B604" s="5">
        <f>dadosexternosBMF!B562</f>
        <v>0</v>
      </c>
      <c r="C604" s="5">
        <f>dadosexternosBMF!C562</f>
        <v>0</v>
      </c>
      <c r="D604" s="5">
        <f>dadosexternosBMF!D562</f>
        <v>0</v>
      </c>
      <c r="E604" s="5">
        <f>dadosexternosBMF!E562</f>
        <v>0</v>
      </c>
      <c r="F604" s="5">
        <f>dadosexternosBMF!F562</f>
        <v>0</v>
      </c>
    </row>
    <row r="605" spans="1:6">
      <c r="A605" s="5">
        <f>dadosexternosBMF!A563</f>
        <v>0</v>
      </c>
      <c r="B605" s="5">
        <f>dadosexternosBMF!B563</f>
        <v>0</v>
      </c>
      <c r="C605" s="5">
        <f>dadosexternosBMF!C563</f>
        <v>0</v>
      </c>
      <c r="D605" s="5">
        <f>dadosexternosBMF!D563</f>
        <v>0</v>
      </c>
      <c r="E605" s="5">
        <f>dadosexternosBMF!E563</f>
        <v>0</v>
      </c>
      <c r="F605" s="5">
        <f>dadosexternosBMF!F563</f>
        <v>0</v>
      </c>
    </row>
    <row r="606" spans="1:6">
      <c r="A606" s="5">
        <f>dadosexternosBMF!A564</f>
        <v>0</v>
      </c>
      <c r="B606" s="5">
        <f>dadosexternosBMF!B564</f>
        <v>0</v>
      </c>
      <c r="C606" s="5">
        <f>dadosexternosBMF!C564</f>
        <v>0</v>
      </c>
      <c r="D606" s="5">
        <f>dadosexternosBMF!D564</f>
        <v>0</v>
      </c>
      <c r="E606" s="5">
        <f>dadosexternosBMF!E564</f>
        <v>0</v>
      </c>
      <c r="F606" s="5">
        <f>dadosexternosBMF!F564</f>
        <v>0</v>
      </c>
    </row>
    <row r="607" spans="1:6">
      <c r="A607" s="5">
        <f>dadosexternosBMF!A565</f>
        <v>0</v>
      </c>
      <c r="B607" s="5">
        <f>dadosexternosBMF!B565</f>
        <v>0</v>
      </c>
      <c r="C607" s="5">
        <f>dadosexternosBMF!C565</f>
        <v>0</v>
      </c>
      <c r="D607" s="5">
        <f>dadosexternosBMF!D565</f>
        <v>0</v>
      </c>
      <c r="E607" s="5">
        <f>dadosexternosBMF!E565</f>
        <v>0</v>
      </c>
      <c r="F607" s="5">
        <f>dadosexternosBMF!F565</f>
        <v>0</v>
      </c>
    </row>
    <row r="608" spans="1:6">
      <c r="A608" s="5">
        <f>dadosexternosBMF!A566</f>
        <v>0</v>
      </c>
      <c r="B608" s="5">
        <f>dadosexternosBMF!B566</f>
        <v>0</v>
      </c>
      <c r="C608" s="5">
        <f>dadosexternosBMF!C566</f>
        <v>0</v>
      </c>
      <c r="D608" s="5">
        <f>dadosexternosBMF!D566</f>
        <v>0</v>
      </c>
      <c r="E608" s="5">
        <f>dadosexternosBMF!E566</f>
        <v>0</v>
      </c>
      <c r="F608" s="5">
        <f>dadosexternosBMF!F566</f>
        <v>0</v>
      </c>
    </row>
    <row r="609" spans="1:6">
      <c r="A609" s="5">
        <f>dadosexternosBMF!A567</f>
        <v>0</v>
      </c>
      <c r="B609" s="5">
        <f>dadosexternosBMF!B567</f>
        <v>0</v>
      </c>
      <c r="C609" s="5">
        <f>dadosexternosBMF!C567</f>
        <v>0</v>
      </c>
      <c r="D609" s="5">
        <f>dadosexternosBMF!D567</f>
        <v>0</v>
      </c>
      <c r="E609" s="5">
        <f>dadosexternosBMF!E567</f>
        <v>0</v>
      </c>
      <c r="F609" s="5">
        <f>dadosexternosBMF!F567</f>
        <v>0</v>
      </c>
    </row>
    <row r="610" spans="1:6">
      <c r="A610" s="5">
        <f>dadosexternosBMF!A568</f>
        <v>0</v>
      </c>
      <c r="B610" s="5">
        <f>dadosexternosBMF!B568</f>
        <v>0</v>
      </c>
      <c r="C610" s="5">
        <f>dadosexternosBMF!C568</f>
        <v>0</v>
      </c>
      <c r="D610" s="5">
        <f>dadosexternosBMF!D568</f>
        <v>0</v>
      </c>
      <c r="E610" s="5">
        <f>dadosexternosBMF!E568</f>
        <v>0</v>
      </c>
      <c r="F610" s="5">
        <f>dadosexternosBMF!F568</f>
        <v>0</v>
      </c>
    </row>
    <row r="611" spans="1:6">
      <c r="A611" s="5">
        <f>dadosexternosBMF!A569</f>
        <v>0</v>
      </c>
      <c r="B611" s="5">
        <f>dadosexternosBMF!B569</f>
        <v>0</v>
      </c>
      <c r="C611" s="5">
        <f>dadosexternosBMF!C569</f>
        <v>0</v>
      </c>
      <c r="D611" s="5">
        <f>dadosexternosBMF!D569</f>
        <v>0</v>
      </c>
      <c r="E611" s="5">
        <f>dadosexternosBMF!E569</f>
        <v>0</v>
      </c>
      <c r="F611" s="5">
        <f>dadosexternosBMF!F569</f>
        <v>0</v>
      </c>
    </row>
    <row r="612" spans="1:6">
      <c r="A612" s="5">
        <f>dadosexternosBMF!A570</f>
        <v>0</v>
      </c>
      <c r="B612" s="5">
        <f>dadosexternosBMF!B570</f>
        <v>0</v>
      </c>
      <c r="C612" s="5">
        <f>dadosexternosBMF!C570</f>
        <v>0</v>
      </c>
      <c r="D612" s="5">
        <f>dadosexternosBMF!D570</f>
        <v>0</v>
      </c>
      <c r="E612" s="5">
        <f>dadosexternosBMF!E570</f>
        <v>0</v>
      </c>
      <c r="F612" s="5">
        <f>dadosexternosBMF!F570</f>
        <v>0</v>
      </c>
    </row>
    <row r="613" spans="1:6">
      <c r="A613" s="5">
        <f>dadosexternosBMF!A571</f>
        <v>0</v>
      </c>
      <c r="B613" s="5">
        <f>dadosexternosBMF!B571</f>
        <v>0</v>
      </c>
      <c r="C613" s="5">
        <f>dadosexternosBMF!C571</f>
        <v>0</v>
      </c>
      <c r="D613" s="5">
        <f>dadosexternosBMF!D571</f>
        <v>0</v>
      </c>
      <c r="E613" s="5">
        <f>dadosexternosBMF!E571</f>
        <v>0</v>
      </c>
      <c r="F613" s="5">
        <f>dadosexternosBMF!F571</f>
        <v>0</v>
      </c>
    </row>
  </sheetData>
  <pageMargins left="0.78740157499999996" right="0.78740157499999996" top="0.984251969" bottom="0.984251969" header="0.49212598499999999" footer="0.49212598499999999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T933"/>
  <sheetViews>
    <sheetView workbookViewId="0">
      <selection activeCell="I17" sqref="I17"/>
    </sheetView>
  </sheetViews>
  <sheetFormatPr defaultRowHeight="12.75"/>
  <cols>
    <col min="1" max="1" width="10.140625" style="26" bestFit="1" customWidth="1"/>
    <col min="2" max="8" width="9.140625" style="26"/>
    <col min="9" max="9" width="10.85546875" style="26" bestFit="1" customWidth="1"/>
    <col min="10" max="11" width="9.140625" style="26"/>
    <col min="12" max="12" width="10.5703125" style="26" customWidth="1"/>
    <col min="13" max="15" width="9.140625" style="26"/>
    <col min="16" max="17" width="3" style="26" bestFit="1" customWidth="1"/>
    <col min="18" max="18" width="7.140625" style="26" bestFit="1" customWidth="1"/>
    <col min="19" max="19" width="8.140625" style="26" bestFit="1" customWidth="1"/>
    <col min="20" max="20" width="8.140625" style="26" customWidth="1"/>
    <col min="21" max="16384" width="9.140625" style="26"/>
  </cols>
  <sheetData>
    <row r="1" spans="1:20" ht="13.5" customHeight="1" thickBot="1">
      <c r="A1" s="25">
        <v>36892</v>
      </c>
      <c r="B1" s="26" t="s">
        <v>118</v>
      </c>
      <c r="C1" s="27" t="s">
        <v>119</v>
      </c>
      <c r="I1" s="28" t="s">
        <v>120</v>
      </c>
    </row>
    <row r="2" spans="1:20" ht="13.5" thickBot="1">
      <c r="A2" s="25">
        <v>36948</v>
      </c>
      <c r="B2" s="26" t="s">
        <v>118</v>
      </c>
      <c r="C2" s="27" t="s">
        <v>121</v>
      </c>
      <c r="I2" s="29">
        <v>39734</v>
      </c>
      <c r="J2" s="30"/>
      <c r="K2" s="31"/>
      <c r="L2" s="31"/>
      <c r="M2" s="32"/>
      <c r="N2" s="32"/>
      <c r="S2" s="33"/>
      <c r="T2" s="33"/>
    </row>
    <row r="3" spans="1:20" ht="13.5" thickBot="1">
      <c r="A3" s="25">
        <v>36949</v>
      </c>
      <c r="B3" s="26" t="s">
        <v>122</v>
      </c>
      <c r="C3" s="27" t="s">
        <v>123</v>
      </c>
      <c r="I3" s="34">
        <v>39754</v>
      </c>
      <c r="J3" s="30"/>
      <c r="K3" s="31"/>
      <c r="L3" s="31"/>
      <c r="M3" s="32"/>
      <c r="N3" s="32"/>
      <c r="S3" s="33"/>
      <c r="T3" s="33"/>
    </row>
    <row r="4" spans="1:20" ht="13.5" thickBot="1">
      <c r="A4" s="25">
        <v>36994</v>
      </c>
      <c r="B4" s="26" t="s">
        <v>124</v>
      </c>
      <c r="C4" s="27" t="s">
        <v>125</v>
      </c>
      <c r="I4" s="34">
        <v>39763</v>
      </c>
      <c r="J4" s="30"/>
      <c r="K4" s="31"/>
      <c r="L4" s="31"/>
      <c r="M4" s="32"/>
      <c r="N4" s="32"/>
      <c r="S4" s="33"/>
      <c r="T4" s="33"/>
    </row>
    <row r="5" spans="1:20" ht="13.5" thickBot="1">
      <c r="A5" s="25">
        <v>37002</v>
      </c>
      <c r="B5" s="26" t="s">
        <v>126</v>
      </c>
      <c r="C5" s="27" t="s">
        <v>127</v>
      </c>
      <c r="I5" s="34">
        <v>39767</v>
      </c>
      <c r="J5" s="30"/>
      <c r="K5" s="31"/>
      <c r="L5" s="31"/>
      <c r="M5" s="32"/>
      <c r="N5" s="32"/>
      <c r="S5" s="33"/>
      <c r="T5" s="33"/>
    </row>
    <row r="6" spans="1:20" ht="13.5" thickBot="1">
      <c r="A6" s="25">
        <v>37012</v>
      </c>
      <c r="B6" s="26" t="s">
        <v>122</v>
      </c>
      <c r="C6" s="27" t="s">
        <v>128</v>
      </c>
      <c r="I6" s="34">
        <v>39779</v>
      </c>
      <c r="J6" s="30"/>
      <c r="K6" s="31"/>
      <c r="L6" s="31"/>
      <c r="M6" s="32"/>
      <c r="N6" s="32"/>
      <c r="S6" s="33"/>
      <c r="T6" s="33"/>
    </row>
    <row r="7" spans="1:20" ht="13.5" thickBot="1">
      <c r="A7" s="25">
        <v>37056</v>
      </c>
      <c r="B7" s="26" t="s">
        <v>129</v>
      </c>
      <c r="C7" s="27" t="s">
        <v>130</v>
      </c>
      <c r="I7" s="34">
        <v>39807</v>
      </c>
      <c r="J7" s="30"/>
      <c r="K7" s="31"/>
      <c r="L7" s="31"/>
      <c r="M7" s="32"/>
      <c r="N7" s="32"/>
      <c r="S7" s="33"/>
      <c r="T7" s="33"/>
    </row>
    <row r="8" spans="1:20" ht="13.5" thickBot="1">
      <c r="A8" s="25">
        <v>37141</v>
      </c>
      <c r="B8" s="26" t="s">
        <v>124</v>
      </c>
      <c r="C8" s="27" t="s">
        <v>131</v>
      </c>
      <c r="I8" s="34">
        <v>39807</v>
      </c>
      <c r="J8" s="30"/>
      <c r="K8" s="31"/>
      <c r="L8" s="31"/>
      <c r="M8" s="32"/>
      <c r="N8" s="32"/>
      <c r="S8" s="33"/>
      <c r="T8" s="33"/>
    </row>
    <row r="9" spans="1:20" ht="15" thickBot="1">
      <c r="A9" s="25">
        <v>37176</v>
      </c>
      <c r="B9" s="26" t="s">
        <v>124</v>
      </c>
      <c r="C9" s="27" t="s">
        <v>132</v>
      </c>
      <c r="I9" s="34">
        <v>39814</v>
      </c>
      <c r="J9" s="30"/>
      <c r="K9" s="31"/>
      <c r="L9" s="31"/>
      <c r="M9" s="32"/>
      <c r="N9" s="32"/>
      <c r="S9" s="33"/>
      <c r="T9" s="33"/>
    </row>
    <row r="10" spans="1:20" ht="13.5" thickBot="1">
      <c r="A10" s="25">
        <v>37197</v>
      </c>
      <c r="B10" s="26" t="s">
        <v>124</v>
      </c>
      <c r="C10" s="27" t="s">
        <v>133</v>
      </c>
      <c r="I10" s="34">
        <v>39814</v>
      </c>
      <c r="J10" s="30"/>
      <c r="K10" s="31"/>
      <c r="L10" s="31"/>
      <c r="M10" s="32"/>
      <c r="N10" s="32"/>
      <c r="S10" s="33"/>
      <c r="T10" s="33"/>
    </row>
    <row r="11" spans="1:20" ht="13.5" thickBot="1">
      <c r="A11" s="25">
        <v>37210</v>
      </c>
      <c r="B11" s="26" t="s">
        <v>129</v>
      </c>
      <c r="C11" s="27" t="s">
        <v>134</v>
      </c>
      <c r="I11" s="34">
        <v>39832</v>
      </c>
      <c r="J11" s="30"/>
      <c r="K11" s="31"/>
      <c r="L11" s="31"/>
      <c r="M11" s="32"/>
      <c r="N11" s="32"/>
      <c r="S11" s="33"/>
      <c r="T11" s="33"/>
    </row>
    <row r="12" spans="1:20" ht="13.5" thickBot="1">
      <c r="A12" s="25">
        <v>37250</v>
      </c>
      <c r="B12" s="26" t="s">
        <v>122</v>
      </c>
      <c r="C12" s="27" t="s">
        <v>135</v>
      </c>
      <c r="I12" s="34">
        <v>39860</v>
      </c>
      <c r="J12" s="30"/>
      <c r="K12" s="31"/>
      <c r="L12" s="31"/>
      <c r="M12" s="32"/>
      <c r="N12" s="32"/>
      <c r="S12" s="33"/>
      <c r="T12" s="33"/>
    </row>
    <row r="13" spans="1:20" ht="13.5" thickBot="1">
      <c r="A13" s="25">
        <v>37257</v>
      </c>
      <c r="B13" s="26" t="s">
        <v>122</v>
      </c>
      <c r="C13" s="27" t="s">
        <v>119</v>
      </c>
      <c r="I13" s="34">
        <v>39867</v>
      </c>
      <c r="J13" s="30"/>
      <c r="K13" s="31"/>
      <c r="L13" s="31"/>
      <c r="M13" s="32"/>
      <c r="N13" s="32"/>
      <c r="S13" s="33"/>
      <c r="T13" s="33"/>
    </row>
    <row r="14" spans="1:20" ht="13.5" thickBot="1">
      <c r="A14" s="25">
        <v>37298</v>
      </c>
      <c r="B14" s="26" t="s">
        <v>118</v>
      </c>
      <c r="C14" s="27" t="s">
        <v>121</v>
      </c>
      <c r="I14" s="34">
        <v>39868</v>
      </c>
      <c r="J14" s="30"/>
      <c r="K14" s="31"/>
      <c r="L14" s="31"/>
      <c r="M14" s="32"/>
      <c r="N14" s="32"/>
      <c r="S14" s="33"/>
      <c r="T14" s="33"/>
    </row>
    <row r="15" spans="1:20" ht="13.5" thickBot="1">
      <c r="A15" s="25">
        <v>37299</v>
      </c>
      <c r="B15" s="26" t="s">
        <v>122</v>
      </c>
      <c r="C15" s="27" t="s">
        <v>123</v>
      </c>
      <c r="I15" s="34">
        <v>39913</v>
      </c>
      <c r="J15" s="30"/>
      <c r="K15" s="31"/>
      <c r="L15" s="31"/>
      <c r="M15" s="32"/>
      <c r="N15" s="32"/>
      <c r="S15" s="33"/>
      <c r="T15" s="33"/>
    </row>
    <row r="16" spans="1:20" ht="13.5" thickBot="1">
      <c r="A16" s="25">
        <v>37344</v>
      </c>
      <c r="B16" s="26" t="s">
        <v>124</v>
      </c>
      <c r="C16" s="27" t="s">
        <v>125</v>
      </c>
      <c r="I16" s="34">
        <v>39924</v>
      </c>
      <c r="J16" s="30"/>
      <c r="K16" s="31"/>
      <c r="L16" s="31"/>
      <c r="M16" s="32"/>
      <c r="N16" s="32"/>
      <c r="S16" s="33"/>
      <c r="T16" s="33"/>
    </row>
    <row r="17" spans="1:20" ht="13.5" thickBot="1">
      <c r="A17" s="25">
        <v>37367</v>
      </c>
      <c r="B17" s="26" t="s">
        <v>136</v>
      </c>
      <c r="C17" s="27" t="s">
        <v>127</v>
      </c>
      <c r="I17" s="34">
        <v>39934</v>
      </c>
      <c r="J17" s="30"/>
      <c r="K17" s="31"/>
      <c r="L17" s="31"/>
      <c r="M17" s="32"/>
      <c r="N17" s="32"/>
      <c r="S17" s="33"/>
      <c r="T17" s="33"/>
    </row>
    <row r="18" spans="1:20" ht="13.5" thickBot="1">
      <c r="A18" s="25">
        <v>37377</v>
      </c>
      <c r="B18" s="26" t="s">
        <v>137</v>
      </c>
      <c r="C18" s="27" t="s">
        <v>128</v>
      </c>
      <c r="I18" s="34">
        <v>39958</v>
      </c>
      <c r="J18" s="35"/>
      <c r="K18" s="31"/>
      <c r="L18" s="31"/>
      <c r="M18" s="36"/>
      <c r="N18" s="32"/>
      <c r="S18" s="33"/>
      <c r="T18" s="33"/>
    </row>
    <row r="19" spans="1:20" ht="13.5" thickBot="1">
      <c r="A19" s="25">
        <v>37406</v>
      </c>
      <c r="B19" s="26" t="s">
        <v>129</v>
      </c>
      <c r="C19" s="27" t="s">
        <v>130</v>
      </c>
      <c r="I19" s="34">
        <v>39975</v>
      </c>
      <c r="J19" s="30"/>
      <c r="K19" s="31"/>
      <c r="L19" s="31"/>
      <c r="M19" s="32"/>
      <c r="N19" s="32"/>
      <c r="S19" s="33"/>
      <c r="T19" s="33"/>
    </row>
    <row r="20" spans="1:20" ht="13.5" thickBot="1">
      <c r="A20" s="25">
        <v>37506</v>
      </c>
      <c r="B20" s="26" t="s">
        <v>126</v>
      </c>
      <c r="C20" s="27" t="s">
        <v>131</v>
      </c>
      <c r="I20" s="34">
        <v>40063</v>
      </c>
      <c r="J20" s="30"/>
      <c r="K20" s="31"/>
      <c r="L20" s="31"/>
      <c r="M20" s="32"/>
      <c r="N20" s="32"/>
      <c r="S20" s="33"/>
      <c r="T20" s="33"/>
    </row>
    <row r="21" spans="1:20" ht="15" thickBot="1">
      <c r="A21" s="25">
        <v>37541</v>
      </c>
      <c r="B21" s="26" t="s">
        <v>126</v>
      </c>
      <c r="C21" s="27" t="s">
        <v>132</v>
      </c>
      <c r="I21" s="34">
        <v>40063</v>
      </c>
      <c r="J21" s="30"/>
      <c r="K21" s="31"/>
      <c r="L21" s="31"/>
      <c r="M21" s="32"/>
      <c r="N21" s="32"/>
      <c r="S21" s="33"/>
      <c r="T21" s="33"/>
    </row>
    <row r="22" spans="1:20" ht="13.5" thickBot="1">
      <c r="A22" s="25">
        <v>37562</v>
      </c>
      <c r="B22" s="26" t="s">
        <v>126</v>
      </c>
      <c r="C22" s="27" t="s">
        <v>133</v>
      </c>
      <c r="I22" s="34">
        <v>40098</v>
      </c>
      <c r="J22" s="30"/>
      <c r="K22" s="31"/>
      <c r="L22" s="31"/>
      <c r="M22" s="32"/>
      <c r="N22" s="32"/>
      <c r="S22" s="33"/>
      <c r="T22" s="33"/>
    </row>
    <row r="23" spans="1:20" ht="13.5" thickBot="1">
      <c r="A23" s="25">
        <v>37575</v>
      </c>
      <c r="B23" s="26" t="s">
        <v>124</v>
      </c>
      <c r="C23" s="27" t="s">
        <v>134</v>
      </c>
      <c r="I23" s="34">
        <v>40098</v>
      </c>
      <c r="J23" s="30"/>
      <c r="K23" s="31"/>
      <c r="L23" s="31"/>
      <c r="M23" s="32"/>
      <c r="N23" s="32"/>
      <c r="S23" s="33"/>
      <c r="T23" s="33"/>
    </row>
    <row r="24" spans="1:20" ht="13.5" thickBot="1">
      <c r="A24" s="25">
        <v>37615</v>
      </c>
      <c r="B24" s="26" t="s">
        <v>137</v>
      </c>
      <c r="C24" s="27" t="s">
        <v>135</v>
      </c>
      <c r="I24" s="34">
        <v>40119</v>
      </c>
      <c r="J24" s="30"/>
      <c r="K24" s="31"/>
      <c r="L24" s="31"/>
      <c r="M24" s="32"/>
      <c r="N24" s="32"/>
      <c r="S24" s="33"/>
      <c r="T24" s="33"/>
    </row>
    <row r="25" spans="1:20" ht="13.5" thickBot="1">
      <c r="A25" s="25">
        <v>37622</v>
      </c>
      <c r="B25" s="26" t="s">
        <v>137</v>
      </c>
      <c r="C25" s="27" t="s">
        <v>119</v>
      </c>
      <c r="I25" s="34">
        <v>40128</v>
      </c>
      <c r="J25" s="30"/>
      <c r="K25" s="31"/>
      <c r="L25" s="31"/>
      <c r="M25" s="32"/>
      <c r="N25" s="32"/>
      <c r="S25" s="33"/>
      <c r="T25" s="33"/>
    </row>
    <row r="26" spans="1:20" ht="13.5" thickBot="1">
      <c r="A26" s="25">
        <v>37683</v>
      </c>
      <c r="B26" s="26" t="s">
        <v>118</v>
      </c>
      <c r="C26" s="27" t="s">
        <v>121</v>
      </c>
      <c r="I26" s="34">
        <v>40132</v>
      </c>
      <c r="J26" s="30"/>
      <c r="K26" s="31"/>
      <c r="L26" s="31"/>
      <c r="M26" s="32"/>
      <c r="N26" s="32"/>
      <c r="S26" s="33"/>
      <c r="T26" s="33"/>
    </row>
    <row r="27" spans="1:20" ht="13.5" thickBot="1">
      <c r="A27" s="25">
        <v>37684</v>
      </c>
      <c r="B27" s="26" t="s">
        <v>122</v>
      </c>
      <c r="C27" s="27" t="s">
        <v>123</v>
      </c>
      <c r="I27" s="34">
        <v>40143</v>
      </c>
      <c r="J27" s="30"/>
      <c r="K27" s="31"/>
      <c r="L27" s="31"/>
      <c r="M27" s="32"/>
      <c r="N27" s="32"/>
      <c r="S27" s="33"/>
      <c r="T27" s="33"/>
    </row>
    <row r="28" spans="1:20" ht="13.5" thickBot="1">
      <c r="A28" s="25">
        <v>37729</v>
      </c>
      <c r="B28" s="26" t="s">
        <v>124</v>
      </c>
      <c r="C28" s="27" t="s">
        <v>125</v>
      </c>
      <c r="I28" s="34">
        <v>40172</v>
      </c>
      <c r="J28" s="30"/>
      <c r="K28" s="31"/>
      <c r="L28" s="31"/>
      <c r="M28" s="32"/>
      <c r="N28" s="32"/>
      <c r="S28" s="33"/>
      <c r="T28" s="33"/>
    </row>
    <row r="29" spans="1:20" ht="13.5" thickBot="1">
      <c r="A29" s="25">
        <v>37732</v>
      </c>
      <c r="B29" s="26" t="s">
        <v>118</v>
      </c>
      <c r="C29" s="27" t="s">
        <v>127</v>
      </c>
      <c r="I29" s="34">
        <v>40172</v>
      </c>
      <c r="J29" s="30"/>
      <c r="K29" s="31"/>
      <c r="L29" s="31"/>
      <c r="M29" s="32"/>
      <c r="N29" s="32"/>
      <c r="S29" s="33"/>
      <c r="T29" s="33"/>
    </row>
    <row r="30" spans="1:20" ht="13.5" thickBot="1">
      <c r="A30" s="25">
        <v>37742</v>
      </c>
      <c r="B30" s="26" t="s">
        <v>129</v>
      </c>
      <c r="C30" s="27" t="s">
        <v>128</v>
      </c>
      <c r="I30" s="34">
        <v>40179</v>
      </c>
      <c r="J30" s="30"/>
      <c r="K30" s="31"/>
      <c r="L30" s="31"/>
      <c r="M30" s="32"/>
      <c r="N30" s="32"/>
      <c r="S30" s="33"/>
      <c r="T30" s="33"/>
    </row>
    <row r="31" spans="1:20" ht="13.5" thickBot="1">
      <c r="A31" s="25">
        <v>37791</v>
      </c>
      <c r="B31" s="26" t="s">
        <v>129</v>
      </c>
      <c r="C31" s="27" t="s">
        <v>130</v>
      </c>
      <c r="I31" s="34">
        <v>40179</v>
      </c>
      <c r="J31" s="30"/>
      <c r="K31" s="31"/>
      <c r="L31" s="31"/>
      <c r="M31" s="32"/>
      <c r="N31" s="32"/>
      <c r="S31" s="33"/>
      <c r="T31" s="33"/>
    </row>
    <row r="32" spans="1:20">
      <c r="A32" s="25">
        <v>37871</v>
      </c>
      <c r="B32" s="26" t="s">
        <v>136</v>
      </c>
      <c r="C32" s="27" t="s">
        <v>131</v>
      </c>
      <c r="I32" s="34">
        <v>40196</v>
      </c>
    </row>
    <row r="33" spans="1:9" ht="14.25">
      <c r="A33" s="25">
        <v>37906</v>
      </c>
      <c r="B33" s="26" t="s">
        <v>136</v>
      </c>
      <c r="C33" s="27" t="s">
        <v>132</v>
      </c>
      <c r="I33" s="34">
        <v>40224</v>
      </c>
    </row>
    <row r="34" spans="1:9">
      <c r="A34" s="25">
        <v>37927</v>
      </c>
      <c r="B34" s="26" t="s">
        <v>136</v>
      </c>
      <c r="C34" s="27" t="s">
        <v>133</v>
      </c>
      <c r="I34" s="34">
        <v>40224</v>
      </c>
    </row>
    <row r="35" spans="1:9">
      <c r="A35" s="25">
        <v>37940</v>
      </c>
      <c r="B35" s="26" t="s">
        <v>126</v>
      </c>
      <c r="C35" s="27" t="s">
        <v>134</v>
      </c>
      <c r="I35" s="34">
        <v>40225</v>
      </c>
    </row>
    <row r="36" spans="1:9">
      <c r="A36" s="25">
        <v>37980</v>
      </c>
      <c r="B36" s="26" t="s">
        <v>129</v>
      </c>
      <c r="C36" s="27" t="s">
        <v>135</v>
      </c>
      <c r="I36" s="34">
        <v>40270</v>
      </c>
    </row>
    <row r="37" spans="1:9">
      <c r="A37" s="25">
        <v>37987</v>
      </c>
      <c r="B37" s="26" t="s">
        <v>129</v>
      </c>
      <c r="C37" s="27" t="s">
        <v>119</v>
      </c>
      <c r="I37" s="34">
        <v>40289</v>
      </c>
    </row>
    <row r="38" spans="1:9">
      <c r="A38" s="25">
        <v>38040</v>
      </c>
      <c r="B38" s="26" t="s">
        <v>118</v>
      </c>
      <c r="C38" s="27" t="s">
        <v>121</v>
      </c>
      <c r="I38" s="34">
        <v>40299</v>
      </c>
    </row>
    <row r="39" spans="1:9">
      <c r="A39" s="25">
        <v>38041</v>
      </c>
      <c r="B39" s="26" t="s">
        <v>122</v>
      </c>
      <c r="C39" s="27" t="s">
        <v>123</v>
      </c>
      <c r="I39" s="34">
        <v>40329</v>
      </c>
    </row>
    <row r="40" spans="1:9">
      <c r="A40" s="25">
        <v>38086</v>
      </c>
      <c r="B40" s="26" t="s">
        <v>124</v>
      </c>
      <c r="C40" s="27" t="s">
        <v>125</v>
      </c>
      <c r="I40" s="34">
        <v>40332</v>
      </c>
    </row>
    <row r="41" spans="1:9">
      <c r="A41" s="25">
        <v>38098</v>
      </c>
      <c r="B41" s="26" t="s">
        <v>137</v>
      </c>
      <c r="C41" s="27" t="s">
        <v>127</v>
      </c>
      <c r="I41" s="34">
        <v>40364</v>
      </c>
    </row>
    <row r="42" spans="1:9">
      <c r="A42" s="25">
        <v>38108</v>
      </c>
      <c r="B42" s="26" t="s">
        <v>126</v>
      </c>
      <c r="C42" s="27" t="s">
        <v>128</v>
      </c>
      <c r="I42" s="34">
        <v>40427</v>
      </c>
    </row>
    <row r="43" spans="1:9">
      <c r="A43" s="25">
        <v>38148</v>
      </c>
      <c r="B43" s="26" t="s">
        <v>129</v>
      </c>
      <c r="C43" s="27" t="s">
        <v>130</v>
      </c>
      <c r="I43" s="34">
        <v>40428</v>
      </c>
    </row>
    <row r="44" spans="1:9">
      <c r="A44" s="25">
        <v>38237</v>
      </c>
      <c r="B44" s="26" t="s">
        <v>122</v>
      </c>
      <c r="C44" s="27" t="s">
        <v>131</v>
      </c>
      <c r="I44" s="34">
        <v>40462</v>
      </c>
    </row>
    <row r="45" spans="1:9" ht="14.25">
      <c r="A45" s="25">
        <v>38272</v>
      </c>
      <c r="B45" s="26" t="s">
        <v>122</v>
      </c>
      <c r="C45" s="27" t="s">
        <v>132</v>
      </c>
      <c r="I45" s="34">
        <v>40463</v>
      </c>
    </row>
    <row r="46" spans="1:9">
      <c r="A46" s="25">
        <v>38293</v>
      </c>
      <c r="B46" s="26" t="s">
        <v>122</v>
      </c>
      <c r="C46" s="27" t="s">
        <v>133</v>
      </c>
      <c r="I46" s="34">
        <v>40484</v>
      </c>
    </row>
    <row r="47" spans="1:9">
      <c r="A47" s="25">
        <v>38306</v>
      </c>
      <c r="B47" s="26" t="s">
        <v>118</v>
      </c>
      <c r="C47" s="27" t="s">
        <v>134</v>
      </c>
      <c r="I47" s="34">
        <v>40493</v>
      </c>
    </row>
    <row r="48" spans="1:9">
      <c r="A48" s="25">
        <v>38346</v>
      </c>
      <c r="B48" s="26" t="s">
        <v>126</v>
      </c>
      <c r="C48" s="27" t="s">
        <v>135</v>
      </c>
      <c r="I48" s="34">
        <v>40497</v>
      </c>
    </row>
    <row r="49" spans="1:9">
      <c r="A49" s="25">
        <v>38353</v>
      </c>
      <c r="B49" s="26" t="s">
        <v>126</v>
      </c>
      <c r="C49" s="27" t="s">
        <v>119</v>
      </c>
      <c r="I49" s="34">
        <v>40507</v>
      </c>
    </row>
    <row r="50" spans="1:9">
      <c r="A50" s="25">
        <v>38390</v>
      </c>
      <c r="B50" s="26" t="s">
        <v>118</v>
      </c>
      <c r="C50" s="27" t="s">
        <v>121</v>
      </c>
      <c r="I50" s="34">
        <v>40537</v>
      </c>
    </row>
    <row r="51" spans="1:9">
      <c r="A51" s="25">
        <v>38391</v>
      </c>
      <c r="B51" s="26" t="s">
        <v>122</v>
      </c>
      <c r="C51" s="27" t="s">
        <v>123</v>
      </c>
      <c r="I51" s="34">
        <v>40544</v>
      </c>
    </row>
    <row r="52" spans="1:9">
      <c r="A52" s="25">
        <v>38436</v>
      </c>
      <c r="B52" s="26" t="s">
        <v>124</v>
      </c>
      <c r="C52" s="27" t="s">
        <v>125</v>
      </c>
      <c r="I52" s="34">
        <v>40560</v>
      </c>
    </row>
    <row r="53" spans="1:9">
      <c r="A53" s="25">
        <v>38463</v>
      </c>
      <c r="B53" s="26" t="s">
        <v>129</v>
      </c>
      <c r="C53" s="27" t="s">
        <v>127</v>
      </c>
      <c r="I53" s="34">
        <v>40560</v>
      </c>
    </row>
    <row r="54" spans="1:9">
      <c r="A54" s="25">
        <v>38473</v>
      </c>
      <c r="B54" s="26" t="s">
        <v>136</v>
      </c>
      <c r="C54" s="27" t="s">
        <v>128</v>
      </c>
      <c r="I54" s="34">
        <v>40595</v>
      </c>
    </row>
    <row r="55" spans="1:9">
      <c r="A55" s="25">
        <v>38498</v>
      </c>
      <c r="B55" s="26" t="s">
        <v>129</v>
      </c>
      <c r="C55" s="27" t="s">
        <v>130</v>
      </c>
      <c r="I55" s="34">
        <v>40609</v>
      </c>
    </row>
    <row r="56" spans="1:9">
      <c r="A56" s="25">
        <v>38602</v>
      </c>
      <c r="B56" s="26" t="s">
        <v>137</v>
      </c>
      <c r="C56" s="27" t="s">
        <v>131</v>
      </c>
      <c r="I56" s="34">
        <v>40610</v>
      </c>
    </row>
    <row r="57" spans="1:9" ht="14.25">
      <c r="A57" s="25">
        <v>38637</v>
      </c>
      <c r="B57" s="26" t="s">
        <v>137</v>
      </c>
      <c r="C57" s="27" t="s">
        <v>132</v>
      </c>
      <c r="I57" s="34">
        <v>40654</v>
      </c>
    </row>
    <row r="58" spans="1:9">
      <c r="A58" s="25">
        <v>38658</v>
      </c>
      <c r="B58" s="26" t="s">
        <v>137</v>
      </c>
      <c r="C58" s="27" t="s">
        <v>133</v>
      </c>
      <c r="I58" s="34">
        <v>40655</v>
      </c>
    </row>
    <row r="59" spans="1:9">
      <c r="A59" s="25">
        <v>38671</v>
      </c>
      <c r="B59" s="26" t="s">
        <v>122</v>
      </c>
      <c r="C59" s="27" t="s">
        <v>134</v>
      </c>
      <c r="I59" s="37">
        <v>40664</v>
      </c>
    </row>
    <row r="60" spans="1:9">
      <c r="A60" s="25">
        <v>38711</v>
      </c>
      <c r="B60" s="26" t="s">
        <v>136</v>
      </c>
      <c r="C60" s="27" t="s">
        <v>135</v>
      </c>
      <c r="I60" s="34">
        <v>40693</v>
      </c>
    </row>
    <row r="61" spans="1:9">
      <c r="A61" s="25">
        <v>38718</v>
      </c>
      <c r="B61" s="26" t="s">
        <v>136</v>
      </c>
      <c r="C61" s="27" t="s">
        <v>119</v>
      </c>
      <c r="I61" s="34">
        <v>40717</v>
      </c>
    </row>
    <row r="62" spans="1:9">
      <c r="A62" s="25">
        <v>38775</v>
      </c>
      <c r="B62" s="26" t="s">
        <v>118</v>
      </c>
      <c r="C62" s="27" t="s">
        <v>121</v>
      </c>
      <c r="I62" s="34">
        <v>40728</v>
      </c>
    </row>
    <row r="63" spans="1:9">
      <c r="A63" s="25">
        <v>38776</v>
      </c>
      <c r="B63" s="26" t="s">
        <v>122</v>
      </c>
      <c r="C63" s="27" t="s">
        <v>123</v>
      </c>
      <c r="I63" s="34">
        <v>40791</v>
      </c>
    </row>
    <row r="64" spans="1:9">
      <c r="A64" s="25">
        <v>38821</v>
      </c>
      <c r="B64" s="26" t="s">
        <v>124</v>
      </c>
      <c r="C64" s="27" t="s">
        <v>125</v>
      </c>
      <c r="I64" s="34">
        <v>40793</v>
      </c>
    </row>
    <row r="65" spans="1:9">
      <c r="A65" s="25">
        <v>38828</v>
      </c>
      <c r="B65" s="26" t="s">
        <v>124</v>
      </c>
      <c r="C65" s="27" t="s">
        <v>127</v>
      </c>
      <c r="I65" s="34">
        <v>40826</v>
      </c>
    </row>
    <row r="66" spans="1:9">
      <c r="A66" s="25">
        <v>38838</v>
      </c>
      <c r="B66" s="26" t="s">
        <v>118</v>
      </c>
      <c r="C66" s="27" t="s">
        <v>128</v>
      </c>
      <c r="I66" s="34">
        <v>40828</v>
      </c>
    </row>
    <row r="67" spans="1:9">
      <c r="A67" s="25">
        <v>38883</v>
      </c>
      <c r="B67" s="26" t="s">
        <v>129</v>
      </c>
      <c r="C67" s="27" t="s">
        <v>130</v>
      </c>
      <c r="I67" s="37">
        <v>40849</v>
      </c>
    </row>
    <row r="68" spans="1:9">
      <c r="A68" s="25">
        <v>38967</v>
      </c>
      <c r="B68" s="26" t="s">
        <v>129</v>
      </c>
      <c r="C68" s="27" t="s">
        <v>131</v>
      </c>
      <c r="I68" s="34">
        <v>40858</v>
      </c>
    </row>
    <row r="69" spans="1:9" ht="14.25">
      <c r="A69" s="25">
        <v>39002</v>
      </c>
      <c r="B69" s="26" t="s">
        <v>129</v>
      </c>
      <c r="C69" s="27" t="s">
        <v>132</v>
      </c>
      <c r="I69" s="37">
        <v>40862</v>
      </c>
    </row>
    <row r="70" spans="1:9">
      <c r="A70" s="25">
        <v>39023</v>
      </c>
      <c r="B70" s="26" t="s">
        <v>129</v>
      </c>
      <c r="C70" s="27" t="s">
        <v>133</v>
      </c>
      <c r="I70" s="34">
        <v>40871</v>
      </c>
    </row>
    <row r="71" spans="1:9">
      <c r="A71" s="25">
        <v>39036</v>
      </c>
      <c r="B71" s="26" t="s">
        <v>137</v>
      </c>
      <c r="C71" s="27" t="s">
        <v>134</v>
      </c>
      <c r="I71" s="37">
        <v>40902</v>
      </c>
    </row>
    <row r="72" spans="1:9">
      <c r="A72" s="25">
        <v>39076</v>
      </c>
      <c r="B72" s="26" t="s">
        <v>118</v>
      </c>
      <c r="C72" s="27" t="s">
        <v>135</v>
      </c>
      <c r="I72" s="34">
        <v>40903</v>
      </c>
    </row>
    <row r="73" spans="1:9">
      <c r="A73" s="25">
        <v>39083</v>
      </c>
      <c r="B73" s="26" t="s">
        <v>118</v>
      </c>
      <c r="C73" s="27" t="s">
        <v>119</v>
      </c>
      <c r="I73" s="37">
        <v>40909</v>
      </c>
    </row>
    <row r="74" spans="1:9">
      <c r="A74" s="25">
        <v>39132</v>
      </c>
      <c r="B74" s="26" t="s">
        <v>118</v>
      </c>
      <c r="C74" s="27" t="s">
        <v>121</v>
      </c>
      <c r="I74" s="34">
        <v>40910</v>
      </c>
    </row>
    <row r="75" spans="1:9">
      <c r="A75" s="25">
        <v>39133</v>
      </c>
      <c r="B75" s="26" t="s">
        <v>122</v>
      </c>
      <c r="C75" s="27" t="s">
        <v>123</v>
      </c>
      <c r="I75" s="34">
        <v>40924</v>
      </c>
    </row>
    <row r="76" spans="1:9">
      <c r="A76" s="25">
        <v>39178</v>
      </c>
      <c r="B76" s="26" t="s">
        <v>124</v>
      </c>
      <c r="C76" s="27" t="s">
        <v>125</v>
      </c>
      <c r="I76" s="37">
        <v>40959</v>
      </c>
    </row>
    <row r="77" spans="1:9">
      <c r="A77" s="25">
        <v>39193</v>
      </c>
      <c r="B77" s="26" t="s">
        <v>126</v>
      </c>
      <c r="C77" s="27" t="s">
        <v>127</v>
      </c>
      <c r="I77" s="34">
        <v>40959</v>
      </c>
    </row>
    <row r="78" spans="1:9">
      <c r="A78" s="25">
        <v>39203</v>
      </c>
      <c r="B78" s="26" t="s">
        <v>122</v>
      </c>
      <c r="C78" s="27" t="s">
        <v>128</v>
      </c>
      <c r="I78" s="37">
        <v>40960</v>
      </c>
    </row>
    <row r="79" spans="1:9">
      <c r="A79" s="25">
        <v>39240</v>
      </c>
      <c r="B79" s="26" t="s">
        <v>129</v>
      </c>
      <c r="C79" s="27" t="s">
        <v>130</v>
      </c>
      <c r="I79" s="37">
        <v>41005</v>
      </c>
    </row>
    <row r="80" spans="1:9">
      <c r="A80" s="25">
        <v>39332</v>
      </c>
      <c r="B80" s="26" t="s">
        <v>124</v>
      </c>
      <c r="C80" s="27" t="s">
        <v>131</v>
      </c>
      <c r="I80" s="37">
        <v>41020</v>
      </c>
    </row>
    <row r="81" spans="1:9" ht="14.25">
      <c r="A81" s="25">
        <v>39367</v>
      </c>
      <c r="B81" s="26" t="s">
        <v>124</v>
      </c>
      <c r="C81" s="27" t="s">
        <v>132</v>
      </c>
      <c r="I81" s="37">
        <v>41030</v>
      </c>
    </row>
    <row r="82" spans="1:9">
      <c r="A82" s="25">
        <v>39388</v>
      </c>
      <c r="B82" s="26" t="s">
        <v>124</v>
      </c>
      <c r="C82" s="27" t="s">
        <v>133</v>
      </c>
      <c r="I82" s="34">
        <v>41057</v>
      </c>
    </row>
    <row r="83" spans="1:9">
      <c r="A83" s="25">
        <v>39401</v>
      </c>
      <c r="B83" s="26" t="s">
        <v>129</v>
      </c>
      <c r="C83" s="27" t="s">
        <v>134</v>
      </c>
      <c r="I83" s="37">
        <v>41067</v>
      </c>
    </row>
    <row r="84" spans="1:9">
      <c r="A84" s="25">
        <v>39441</v>
      </c>
      <c r="B84" s="26" t="s">
        <v>122</v>
      </c>
      <c r="C84" s="27" t="s">
        <v>135</v>
      </c>
      <c r="I84" s="34">
        <v>41094</v>
      </c>
    </row>
    <row r="85" spans="1:9">
      <c r="A85" s="25">
        <v>39448</v>
      </c>
      <c r="B85" s="26" t="s">
        <v>122</v>
      </c>
      <c r="C85" s="27" t="s">
        <v>119</v>
      </c>
      <c r="I85" s="34">
        <v>41155</v>
      </c>
    </row>
    <row r="86" spans="1:9">
      <c r="A86" s="25">
        <v>39482</v>
      </c>
      <c r="B86" s="26" t="s">
        <v>118</v>
      </c>
      <c r="C86" s="27" t="s">
        <v>121</v>
      </c>
      <c r="I86" s="37">
        <v>41159</v>
      </c>
    </row>
    <row r="87" spans="1:9">
      <c r="A87" s="25">
        <v>39483</v>
      </c>
      <c r="B87" s="26" t="s">
        <v>122</v>
      </c>
      <c r="C87" s="27" t="s">
        <v>123</v>
      </c>
      <c r="I87" s="34">
        <v>41190</v>
      </c>
    </row>
    <row r="88" spans="1:9">
      <c r="A88" s="25">
        <v>39528</v>
      </c>
      <c r="B88" s="26" t="s">
        <v>124</v>
      </c>
      <c r="C88" s="27" t="s">
        <v>125</v>
      </c>
      <c r="I88" s="37">
        <v>41194</v>
      </c>
    </row>
    <row r="89" spans="1:9">
      <c r="A89" s="25">
        <v>39559</v>
      </c>
      <c r="B89" s="26" t="s">
        <v>118</v>
      </c>
      <c r="C89" s="27" t="s">
        <v>127</v>
      </c>
      <c r="I89" s="34">
        <v>41215</v>
      </c>
    </row>
    <row r="90" spans="1:9">
      <c r="A90" s="25">
        <v>39569</v>
      </c>
      <c r="B90" s="26" t="s">
        <v>129</v>
      </c>
      <c r="C90" s="27" t="s">
        <v>128</v>
      </c>
      <c r="I90" s="34">
        <v>41225</v>
      </c>
    </row>
    <row r="91" spans="1:9">
      <c r="A91" s="25">
        <v>39590</v>
      </c>
      <c r="B91" s="26" t="s">
        <v>129</v>
      </c>
      <c r="C91" s="27" t="s">
        <v>130</v>
      </c>
      <c r="I91" s="34">
        <v>41228</v>
      </c>
    </row>
    <row r="92" spans="1:9">
      <c r="A92" s="25">
        <v>39698</v>
      </c>
      <c r="B92" s="26" t="s">
        <v>136</v>
      </c>
      <c r="C92" s="27" t="s">
        <v>131</v>
      </c>
      <c r="I92" s="34">
        <v>41235</v>
      </c>
    </row>
    <row r="93" spans="1:9" ht="14.25">
      <c r="A93" s="25">
        <v>39733</v>
      </c>
      <c r="B93" s="26" t="s">
        <v>136</v>
      </c>
      <c r="C93" s="27" t="s">
        <v>132</v>
      </c>
      <c r="I93" s="34">
        <v>41268</v>
      </c>
    </row>
    <row r="94" spans="1:9">
      <c r="A94" s="25">
        <v>39754</v>
      </c>
      <c r="B94" s="26" t="s">
        <v>136</v>
      </c>
      <c r="C94" s="27" t="s">
        <v>133</v>
      </c>
      <c r="I94" s="34">
        <v>41268</v>
      </c>
    </row>
    <row r="95" spans="1:9">
      <c r="A95" s="25">
        <v>39767</v>
      </c>
      <c r="B95" s="26" t="s">
        <v>126</v>
      </c>
      <c r="C95" s="27" t="s">
        <v>134</v>
      </c>
      <c r="I95" s="34">
        <v>41275</v>
      </c>
    </row>
    <row r="96" spans="1:9">
      <c r="A96" s="25">
        <v>39807</v>
      </c>
      <c r="B96" s="26" t="s">
        <v>129</v>
      </c>
      <c r="C96" s="27" t="s">
        <v>135</v>
      </c>
      <c r="I96" s="34">
        <v>41275</v>
      </c>
    </row>
    <row r="97" spans="1:9">
      <c r="A97" s="25">
        <v>39814</v>
      </c>
      <c r="B97" s="26" t="s">
        <v>129</v>
      </c>
      <c r="C97" s="27" t="s">
        <v>119</v>
      </c>
      <c r="I97" s="34">
        <v>41295</v>
      </c>
    </row>
    <row r="98" spans="1:9">
      <c r="A98" s="25">
        <v>39867</v>
      </c>
      <c r="B98" s="26" t="s">
        <v>118</v>
      </c>
      <c r="C98" s="27" t="s">
        <v>121</v>
      </c>
      <c r="I98" s="34">
        <v>41316</v>
      </c>
    </row>
    <row r="99" spans="1:9">
      <c r="A99" s="25">
        <v>39868</v>
      </c>
      <c r="B99" s="26" t="s">
        <v>122</v>
      </c>
      <c r="C99" s="27" t="s">
        <v>123</v>
      </c>
      <c r="I99" s="34">
        <v>41317</v>
      </c>
    </row>
    <row r="100" spans="1:9">
      <c r="A100" s="25">
        <v>39913</v>
      </c>
      <c r="B100" s="26" t="s">
        <v>124</v>
      </c>
      <c r="C100" s="27" t="s">
        <v>125</v>
      </c>
      <c r="I100" s="34">
        <v>41323</v>
      </c>
    </row>
    <row r="101" spans="1:9">
      <c r="A101" s="25">
        <v>39924</v>
      </c>
      <c r="B101" s="26" t="s">
        <v>122</v>
      </c>
      <c r="C101" s="27" t="s">
        <v>127</v>
      </c>
      <c r="I101" s="34">
        <v>41362</v>
      </c>
    </row>
    <row r="102" spans="1:9">
      <c r="A102" s="25">
        <v>39934</v>
      </c>
      <c r="B102" s="26" t="s">
        <v>124</v>
      </c>
      <c r="C102" s="27" t="s">
        <v>128</v>
      </c>
      <c r="I102" s="34">
        <v>41385</v>
      </c>
    </row>
    <row r="103" spans="1:9">
      <c r="A103" s="25">
        <v>39975</v>
      </c>
      <c r="B103" s="26" t="s">
        <v>129</v>
      </c>
      <c r="C103" s="27" t="s">
        <v>130</v>
      </c>
      <c r="I103" s="34">
        <v>41395</v>
      </c>
    </row>
    <row r="104" spans="1:9">
      <c r="A104" s="25">
        <v>40063</v>
      </c>
      <c r="B104" s="26" t="s">
        <v>118</v>
      </c>
      <c r="C104" s="27" t="s">
        <v>131</v>
      </c>
      <c r="I104" s="34">
        <v>41421</v>
      </c>
    </row>
    <row r="105" spans="1:9" ht="14.25">
      <c r="A105" s="25">
        <v>40098</v>
      </c>
      <c r="B105" s="26" t="s">
        <v>118</v>
      </c>
      <c r="C105" s="27" t="s">
        <v>132</v>
      </c>
      <c r="I105" s="34">
        <v>41424</v>
      </c>
    </row>
    <row r="106" spans="1:9">
      <c r="A106" s="25">
        <v>40119</v>
      </c>
      <c r="B106" s="26" t="s">
        <v>118</v>
      </c>
      <c r="C106" s="27" t="s">
        <v>133</v>
      </c>
      <c r="I106" s="34">
        <v>41459</v>
      </c>
    </row>
    <row r="107" spans="1:9">
      <c r="A107" s="25">
        <v>40132</v>
      </c>
      <c r="B107" s="26" t="s">
        <v>136</v>
      </c>
      <c r="C107" s="27" t="s">
        <v>134</v>
      </c>
      <c r="I107" s="34">
        <v>41519</v>
      </c>
    </row>
    <row r="108" spans="1:9">
      <c r="A108" s="25">
        <v>40172</v>
      </c>
      <c r="B108" s="26" t="s">
        <v>124</v>
      </c>
      <c r="C108" s="27" t="s">
        <v>135</v>
      </c>
      <c r="I108" s="34">
        <v>41524</v>
      </c>
    </row>
    <row r="109" spans="1:9">
      <c r="A109" s="25">
        <v>40179</v>
      </c>
      <c r="B109" s="26" t="s">
        <v>124</v>
      </c>
      <c r="C109" s="27" t="s">
        <v>119</v>
      </c>
      <c r="I109" s="34">
        <v>41559</v>
      </c>
    </row>
    <row r="110" spans="1:9">
      <c r="A110" s="25">
        <v>40224</v>
      </c>
      <c r="B110" s="26" t="s">
        <v>118</v>
      </c>
      <c r="C110" s="27" t="s">
        <v>121</v>
      </c>
      <c r="I110" s="34">
        <v>41561</v>
      </c>
    </row>
    <row r="111" spans="1:9">
      <c r="A111" s="25">
        <v>40225</v>
      </c>
      <c r="B111" s="26" t="s">
        <v>122</v>
      </c>
      <c r="C111" s="27" t="s">
        <v>123</v>
      </c>
      <c r="I111" s="34">
        <v>41580</v>
      </c>
    </row>
    <row r="112" spans="1:9">
      <c r="A112" s="25">
        <v>40270</v>
      </c>
      <c r="B112" s="26" t="s">
        <v>124</v>
      </c>
      <c r="C112" s="27" t="s">
        <v>125</v>
      </c>
      <c r="I112" s="34">
        <v>41589</v>
      </c>
    </row>
    <row r="113" spans="1:9">
      <c r="A113" s="25">
        <v>40289</v>
      </c>
      <c r="B113" s="26" t="s">
        <v>137</v>
      </c>
      <c r="C113" s="27" t="s">
        <v>127</v>
      </c>
      <c r="I113" s="34">
        <v>41593</v>
      </c>
    </row>
    <row r="114" spans="1:9">
      <c r="A114" s="25">
        <v>40299</v>
      </c>
      <c r="B114" s="26" t="s">
        <v>126</v>
      </c>
      <c r="C114" s="27" t="s">
        <v>128</v>
      </c>
      <c r="I114" s="34">
        <v>41606</v>
      </c>
    </row>
    <row r="115" spans="1:9">
      <c r="A115" s="25">
        <v>40332</v>
      </c>
      <c r="B115" s="26" t="s">
        <v>129</v>
      </c>
      <c r="C115" s="27" t="s">
        <v>130</v>
      </c>
      <c r="I115" s="34">
        <v>41633</v>
      </c>
    </row>
    <row r="116" spans="1:9">
      <c r="A116" s="25">
        <v>40428</v>
      </c>
      <c r="B116" s="26" t="s">
        <v>122</v>
      </c>
      <c r="C116" s="27" t="s">
        <v>131</v>
      </c>
      <c r="I116" s="34">
        <v>41633</v>
      </c>
    </row>
    <row r="117" spans="1:9" ht="14.25">
      <c r="A117" s="25">
        <v>40463</v>
      </c>
      <c r="B117" s="26" t="s">
        <v>122</v>
      </c>
      <c r="C117" s="27" t="s">
        <v>132</v>
      </c>
      <c r="I117" s="34">
        <v>41640</v>
      </c>
    </row>
    <row r="118" spans="1:9">
      <c r="A118" s="25">
        <v>40484</v>
      </c>
      <c r="B118" s="26" t="s">
        <v>122</v>
      </c>
      <c r="C118" s="27" t="s">
        <v>133</v>
      </c>
      <c r="I118" s="34">
        <v>41640</v>
      </c>
    </row>
    <row r="119" spans="1:9">
      <c r="A119" s="25">
        <v>40497</v>
      </c>
      <c r="B119" s="26" t="s">
        <v>118</v>
      </c>
      <c r="C119" s="27" t="s">
        <v>134</v>
      </c>
      <c r="I119" s="34">
        <v>41659</v>
      </c>
    </row>
    <row r="120" spans="1:9">
      <c r="A120" s="25">
        <v>40537</v>
      </c>
      <c r="B120" s="26" t="s">
        <v>126</v>
      </c>
      <c r="C120" s="27" t="s">
        <v>135</v>
      </c>
      <c r="I120" s="34">
        <v>41687</v>
      </c>
    </row>
    <row r="121" spans="1:9">
      <c r="A121" s="25">
        <v>40544</v>
      </c>
      <c r="B121" s="26" t="s">
        <v>126</v>
      </c>
      <c r="C121" s="27" t="s">
        <v>119</v>
      </c>
      <c r="I121" s="34">
        <v>41701</v>
      </c>
    </row>
    <row r="122" spans="1:9">
      <c r="A122" s="25">
        <v>40609</v>
      </c>
      <c r="B122" s="26" t="s">
        <v>118</v>
      </c>
      <c r="C122" s="27" t="s">
        <v>121</v>
      </c>
      <c r="I122" s="34">
        <v>41702</v>
      </c>
    </row>
    <row r="123" spans="1:9">
      <c r="A123" s="25">
        <v>40610</v>
      </c>
      <c r="B123" s="26" t="s">
        <v>122</v>
      </c>
      <c r="C123" s="27" t="s">
        <v>123</v>
      </c>
      <c r="I123" s="34">
        <v>41747</v>
      </c>
    </row>
    <row r="124" spans="1:9">
      <c r="A124" s="25">
        <v>40654</v>
      </c>
      <c r="B124" s="26" t="s">
        <v>129</v>
      </c>
      <c r="C124" s="27" t="s">
        <v>127</v>
      </c>
      <c r="I124" s="34">
        <v>41750</v>
      </c>
    </row>
    <row r="125" spans="1:9">
      <c r="A125" s="25">
        <v>40655</v>
      </c>
      <c r="B125" s="26" t="s">
        <v>124</v>
      </c>
      <c r="C125" s="27" t="s">
        <v>125</v>
      </c>
      <c r="I125" s="34">
        <v>41760</v>
      </c>
    </row>
    <row r="126" spans="1:9">
      <c r="A126" s="25">
        <v>40664</v>
      </c>
      <c r="B126" s="26" t="s">
        <v>136</v>
      </c>
      <c r="C126" s="27" t="s">
        <v>128</v>
      </c>
      <c r="I126" s="34">
        <v>41785</v>
      </c>
    </row>
    <row r="127" spans="1:9">
      <c r="A127" s="25">
        <v>40717</v>
      </c>
      <c r="B127" s="26" t="s">
        <v>129</v>
      </c>
      <c r="C127" s="27" t="s">
        <v>130</v>
      </c>
      <c r="I127" s="34">
        <v>41809</v>
      </c>
    </row>
    <row r="128" spans="1:9">
      <c r="A128" s="25">
        <v>40793</v>
      </c>
      <c r="B128" s="26" t="s">
        <v>137</v>
      </c>
      <c r="C128" s="27" t="s">
        <v>131</v>
      </c>
      <c r="I128" s="34">
        <v>41824</v>
      </c>
    </row>
    <row r="129" spans="1:9" ht="14.25">
      <c r="A129" s="25">
        <v>40828</v>
      </c>
      <c r="B129" s="26" t="s">
        <v>137</v>
      </c>
      <c r="C129" s="27" t="s">
        <v>132</v>
      </c>
      <c r="I129" s="34">
        <v>41883</v>
      </c>
    </row>
    <row r="130" spans="1:9">
      <c r="A130" s="25">
        <v>40849</v>
      </c>
      <c r="B130" s="26" t="s">
        <v>137</v>
      </c>
      <c r="C130" s="27" t="s">
        <v>133</v>
      </c>
      <c r="I130" s="34">
        <v>41889</v>
      </c>
    </row>
    <row r="131" spans="1:9">
      <c r="A131" s="25">
        <v>40862</v>
      </c>
      <c r="B131" s="26" t="s">
        <v>122</v>
      </c>
      <c r="C131" s="27" t="s">
        <v>134</v>
      </c>
      <c r="I131" s="34">
        <v>41924</v>
      </c>
    </row>
    <row r="132" spans="1:9">
      <c r="A132" s="25">
        <v>40902</v>
      </c>
      <c r="B132" s="26" t="s">
        <v>136</v>
      </c>
      <c r="C132" s="27" t="s">
        <v>135</v>
      </c>
      <c r="I132" s="34">
        <v>41925</v>
      </c>
    </row>
    <row r="133" spans="1:9">
      <c r="A133" s="25">
        <v>40909</v>
      </c>
      <c r="B133" s="26" t="s">
        <v>136</v>
      </c>
      <c r="C133" s="27" t="s">
        <v>119</v>
      </c>
      <c r="I133" s="34">
        <v>41945</v>
      </c>
    </row>
    <row r="134" spans="1:9">
      <c r="A134" s="25">
        <v>40959</v>
      </c>
      <c r="B134" s="26" t="s">
        <v>118</v>
      </c>
      <c r="C134" s="27" t="s">
        <v>121</v>
      </c>
      <c r="I134" s="34">
        <v>41954</v>
      </c>
    </row>
    <row r="135" spans="1:9">
      <c r="A135" s="25">
        <v>40960</v>
      </c>
      <c r="B135" s="26" t="s">
        <v>122</v>
      </c>
      <c r="C135" s="27" t="s">
        <v>123</v>
      </c>
      <c r="I135" s="34">
        <v>41958</v>
      </c>
    </row>
    <row r="136" spans="1:9">
      <c r="A136" s="25">
        <v>41005</v>
      </c>
      <c r="B136" s="26" t="s">
        <v>124</v>
      </c>
      <c r="C136" s="27" t="s">
        <v>125</v>
      </c>
      <c r="I136" s="34">
        <v>41970</v>
      </c>
    </row>
    <row r="137" spans="1:9">
      <c r="A137" s="25">
        <v>41020</v>
      </c>
      <c r="B137" s="26" t="s">
        <v>126</v>
      </c>
      <c r="C137" s="27" t="s">
        <v>127</v>
      </c>
      <c r="I137" s="34">
        <v>41998</v>
      </c>
    </row>
    <row r="138" spans="1:9">
      <c r="A138" s="25">
        <v>41030</v>
      </c>
      <c r="B138" s="26" t="s">
        <v>122</v>
      </c>
      <c r="C138" s="27" t="s">
        <v>128</v>
      </c>
      <c r="I138" s="34">
        <v>41998</v>
      </c>
    </row>
    <row r="139" spans="1:9">
      <c r="A139" s="25">
        <v>41067</v>
      </c>
      <c r="B139" s="26" t="s">
        <v>129</v>
      </c>
      <c r="C139" s="27" t="s">
        <v>130</v>
      </c>
      <c r="I139" s="34">
        <v>42005</v>
      </c>
    </row>
    <row r="140" spans="1:9">
      <c r="A140" s="25">
        <v>41159</v>
      </c>
      <c r="B140" s="26" t="s">
        <v>124</v>
      </c>
      <c r="C140" s="27" t="s">
        <v>131</v>
      </c>
      <c r="I140" s="34">
        <v>42005</v>
      </c>
    </row>
    <row r="141" spans="1:9" ht="14.25">
      <c r="A141" s="25">
        <v>41194</v>
      </c>
      <c r="B141" s="26" t="s">
        <v>124</v>
      </c>
      <c r="C141" s="27" t="s">
        <v>132</v>
      </c>
      <c r="I141" s="34">
        <v>42023</v>
      </c>
    </row>
    <row r="142" spans="1:9">
      <c r="A142" s="25">
        <v>41215</v>
      </c>
      <c r="B142" s="26" t="s">
        <v>124</v>
      </c>
      <c r="C142" s="27" t="s">
        <v>133</v>
      </c>
      <c r="I142" s="34">
        <v>42051</v>
      </c>
    </row>
    <row r="143" spans="1:9">
      <c r="A143" s="25">
        <v>41228</v>
      </c>
      <c r="B143" s="26" t="s">
        <v>129</v>
      </c>
      <c r="C143" s="27" t="s">
        <v>134</v>
      </c>
      <c r="I143" s="34">
        <v>42051</v>
      </c>
    </row>
    <row r="144" spans="1:9">
      <c r="A144" s="25">
        <v>41268</v>
      </c>
      <c r="B144" s="26" t="s">
        <v>122</v>
      </c>
      <c r="C144" s="27" t="s">
        <v>135</v>
      </c>
      <c r="I144" s="34">
        <v>42052</v>
      </c>
    </row>
    <row r="145" spans="1:9">
      <c r="A145" s="25">
        <v>41275</v>
      </c>
      <c r="B145" s="26" t="s">
        <v>122</v>
      </c>
      <c r="C145" s="27" t="s">
        <v>119</v>
      </c>
      <c r="I145" s="34">
        <v>42097</v>
      </c>
    </row>
    <row r="146" spans="1:9">
      <c r="A146" s="25">
        <v>41316</v>
      </c>
      <c r="B146" s="26" t="s">
        <v>118</v>
      </c>
      <c r="C146" s="27" t="s">
        <v>121</v>
      </c>
      <c r="I146" s="34">
        <v>42115</v>
      </c>
    </row>
    <row r="147" spans="1:9">
      <c r="A147" s="25">
        <v>41317</v>
      </c>
      <c r="B147" s="26" t="s">
        <v>122</v>
      </c>
      <c r="C147" s="27" t="s">
        <v>123</v>
      </c>
      <c r="I147" s="34">
        <v>42125</v>
      </c>
    </row>
    <row r="148" spans="1:9">
      <c r="A148" s="25">
        <v>41362</v>
      </c>
      <c r="B148" s="26" t="s">
        <v>124</v>
      </c>
      <c r="C148" s="27" t="s">
        <v>125</v>
      </c>
      <c r="I148" s="34">
        <v>42149</v>
      </c>
    </row>
    <row r="149" spans="1:9">
      <c r="A149" s="25">
        <v>41385</v>
      </c>
      <c r="B149" s="26" t="s">
        <v>136</v>
      </c>
      <c r="C149" s="27" t="s">
        <v>127</v>
      </c>
      <c r="I149" s="34">
        <v>42159</v>
      </c>
    </row>
    <row r="150" spans="1:9">
      <c r="A150" s="25">
        <v>41395</v>
      </c>
      <c r="B150" s="26" t="s">
        <v>137</v>
      </c>
      <c r="C150" s="27" t="s">
        <v>128</v>
      </c>
      <c r="I150" s="34">
        <v>42254</v>
      </c>
    </row>
    <row r="151" spans="1:9">
      <c r="A151" s="25">
        <v>41424</v>
      </c>
      <c r="B151" s="26" t="s">
        <v>129</v>
      </c>
      <c r="C151" s="27" t="s">
        <v>130</v>
      </c>
      <c r="I151" s="34">
        <v>42254</v>
      </c>
    </row>
    <row r="152" spans="1:9">
      <c r="A152" s="25">
        <v>41524</v>
      </c>
      <c r="B152" s="26" t="s">
        <v>126</v>
      </c>
      <c r="C152" s="27" t="s">
        <v>131</v>
      </c>
      <c r="I152" s="34">
        <v>42289</v>
      </c>
    </row>
    <row r="153" spans="1:9" ht="14.25">
      <c r="A153" s="25">
        <v>41559</v>
      </c>
      <c r="B153" s="26" t="s">
        <v>126</v>
      </c>
      <c r="C153" s="27" t="s">
        <v>132</v>
      </c>
      <c r="I153" s="34">
        <v>42289</v>
      </c>
    </row>
    <row r="154" spans="1:9">
      <c r="A154" s="25">
        <v>41580</v>
      </c>
      <c r="B154" s="26" t="s">
        <v>126</v>
      </c>
      <c r="C154" s="27" t="s">
        <v>133</v>
      </c>
      <c r="I154" s="34">
        <v>42310</v>
      </c>
    </row>
    <row r="155" spans="1:9">
      <c r="A155" s="25">
        <v>41593</v>
      </c>
      <c r="B155" s="26" t="s">
        <v>124</v>
      </c>
      <c r="C155" s="27" t="s">
        <v>134</v>
      </c>
      <c r="I155" s="34">
        <v>42319</v>
      </c>
    </row>
    <row r="156" spans="1:9">
      <c r="A156" s="25">
        <v>41633</v>
      </c>
      <c r="B156" s="26" t="s">
        <v>137</v>
      </c>
      <c r="C156" s="27" t="s">
        <v>135</v>
      </c>
      <c r="I156" s="34">
        <v>42323</v>
      </c>
    </row>
    <row r="157" spans="1:9">
      <c r="A157" s="25">
        <v>41640</v>
      </c>
      <c r="B157" s="26" t="s">
        <v>137</v>
      </c>
      <c r="C157" s="27" t="s">
        <v>119</v>
      </c>
      <c r="I157" s="34">
        <v>42334</v>
      </c>
    </row>
    <row r="158" spans="1:9">
      <c r="A158" s="25">
        <v>41701</v>
      </c>
      <c r="B158" s="26" t="s">
        <v>118</v>
      </c>
      <c r="C158" s="27" t="s">
        <v>121</v>
      </c>
      <c r="I158" s="34">
        <v>42363</v>
      </c>
    </row>
    <row r="159" spans="1:9">
      <c r="A159" s="25">
        <v>41702</v>
      </c>
      <c r="B159" s="26" t="s">
        <v>122</v>
      </c>
      <c r="C159" s="27" t="s">
        <v>123</v>
      </c>
      <c r="I159" s="34">
        <v>42363</v>
      </c>
    </row>
    <row r="160" spans="1:9">
      <c r="A160" s="25">
        <v>41747</v>
      </c>
      <c r="B160" s="26" t="s">
        <v>124</v>
      </c>
      <c r="C160" s="27" t="s">
        <v>125</v>
      </c>
      <c r="I160" s="34">
        <v>42370</v>
      </c>
    </row>
    <row r="161" spans="1:9">
      <c r="A161" s="25">
        <v>41750</v>
      </c>
      <c r="B161" s="26" t="s">
        <v>118</v>
      </c>
      <c r="C161" s="27" t="s">
        <v>127</v>
      </c>
      <c r="I161" s="34">
        <v>42370</v>
      </c>
    </row>
    <row r="162" spans="1:9">
      <c r="A162" s="25">
        <v>41760</v>
      </c>
      <c r="B162" s="26" t="s">
        <v>129</v>
      </c>
      <c r="C162" s="27" t="s">
        <v>128</v>
      </c>
      <c r="I162" s="34">
        <v>42387</v>
      </c>
    </row>
    <row r="163" spans="1:9">
      <c r="A163" s="25">
        <v>41809</v>
      </c>
      <c r="B163" s="26" t="s">
        <v>129</v>
      </c>
      <c r="C163" s="27" t="s">
        <v>130</v>
      </c>
      <c r="I163" s="34">
        <v>42408</v>
      </c>
    </row>
    <row r="164" spans="1:9">
      <c r="A164" s="25">
        <v>41889</v>
      </c>
      <c r="B164" s="26" t="s">
        <v>136</v>
      </c>
      <c r="C164" s="27" t="s">
        <v>131</v>
      </c>
      <c r="I164" s="34">
        <v>42409</v>
      </c>
    </row>
    <row r="165" spans="1:9" ht="14.25">
      <c r="A165" s="25">
        <v>41924</v>
      </c>
      <c r="B165" s="26" t="s">
        <v>136</v>
      </c>
      <c r="C165" s="27" t="s">
        <v>132</v>
      </c>
      <c r="I165" s="34">
        <v>42415</v>
      </c>
    </row>
    <row r="166" spans="1:9">
      <c r="A166" s="25">
        <v>41945</v>
      </c>
      <c r="B166" s="26" t="s">
        <v>136</v>
      </c>
      <c r="C166" s="27" t="s">
        <v>133</v>
      </c>
      <c r="I166" s="34">
        <v>42454</v>
      </c>
    </row>
    <row r="167" spans="1:9">
      <c r="A167" s="25">
        <v>41958</v>
      </c>
      <c r="B167" s="26" t="s">
        <v>126</v>
      </c>
      <c r="C167" s="27" t="s">
        <v>134</v>
      </c>
      <c r="I167" s="34">
        <v>42481</v>
      </c>
    </row>
    <row r="168" spans="1:9">
      <c r="A168" s="25">
        <v>41998</v>
      </c>
      <c r="B168" s="26" t="s">
        <v>129</v>
      </c>
      <c r="C168" s="27" t="s">
        <v>135</v>
      </c>
      <c r="I168" s="34">
        <v>42491</v>
      </c>
    </row>
    <row r="169" spans="1:9">
      <c r="A169" s="25">
        <v>42005</v>
      </c>
      <c r="B169" s="26" t="s">
        <v>129</v>
      </c>
      <c r="C169" s="27" t="s">
        <v>119</v>
      </c>
      <c r="I169" s="34">
        <v>42516</v>
      </c>
    </row>
    <row r="170" spans="1:9">
      <c r="A170" s="25">
        <v>42051</v>
      </c>
      <c r="B170" s="26" t="s">
        <v>118</v>
      </c>
      <c r="C170" s="27" t="s">
        <v>121</v>
      </c>
      <c r="I170" s="34">
        <v>42520</v>
      </c>
    </row>
    <row r="171" spans="1:9">
      <c r="A171" s="25">
        <v>42052</v>
      </c>
      <c r="B171" s="26" t="s">
        <v>122</v>
      </c>
      <c r="C171" s="27" t="s">
        <v>123</v>
      </c>
      <c r="I171" s="34">
        <v>42555</v>
      </c>
    </row>
    <row r="172" spans="1:9">
      <c r="A172" s="25">
        <v>42097</v>
      </c>
      <c r="B172" s="26" t="s">
        <v>124</v>
      </c>
      <c r="C172" s="27" t="s">
        <v>125</v>
      </c>
      <c r="I172" s="34">
        <v>42618</v>
      </c>
    </row>
    <row r="173" spans="1:9">
      <c r="A173" s="25">
        <v>42115</v>
      </c>
      <c r="B173" s="26" t="s">
        <v>122</v>
      </c>
      <c r="C173" s="27" t="s">
        <v>127</v>
      </c>
      <c r="I173" s="34">
        <v>42620</v>
      </c>
    </row>
    <row r="174" spans="1:9">
      <c r="A174" s="25">
        <v>42125</v>
      </c>
      <c r="B174" s="26" t="s">
        <v>124</v>
      </c>
      <c r="C174" s="27" t="s">
        <v>128</v>
      </c>
      <c r="I174" s="34">
        <v>42653</v>
      </c>
    </row>
    <row r="175" spans="1:9">
      <c r="A175" s="25">
        <v>42159</v>
      </c>
      <c r="B175" s="26" t="s">
        <v>129</v>
      </c>
      <c r="C175" s="27" t="s">
        <v>130</v>
      </c>
      <c r="I175" s="34">
        <v>42655</v>
      </c>
    </row>
    <row r="176" spans="1:9">
      <c r="A176" s="25">
        <v>42254</v>
      </c>
      <c r="B176" s="26" t="s">
        <v>118</v>
      </c>
      <c r="C176" s="27" t="s">
        <v>131</v>
      </c>
      <c r="I176" s="34">
        <v>42676</v>
      </c>
    </row>
    <row r="177" spans="1:9" ht="14.25">
      <c r="A177" s="25">
        <v>42289</v>
      </c>
      <c r="B177" s="26" t="s">
        <v>118</v>
      </c>
      <c r="C177" s="27" t="s">
        <v>132</v>
      </c>
      <c r="I177" s="34">
        <v>42685</v>
      </c>
    </row>
    <row r="178" spans="1:9">
      <c r="A178" s="25">
        <v>42310</v>
      </c>
      <c r="B178" s="26" t="s">
        <v>118</v>
      </c>
      <c r="C178" s="27" t="s">
        <v>133</v>
      </c>
      <c r="I178" s="34">
        <v>42689</v>
      </c>
    </row>
    <row r="179" spans="1:9">
      <c r="A179" s="25">
        <v>42323</v>
      </c>
      <c r="B179" s="26" t="s">
        <v>136</v>
      </c>
      <c r="C179" s="27" t="s">
        <v>134</v>
      </c>
      <c r="I179" s="34">
        <v>42698</v>
      </c>
    </row>
    <row r="180" spans="1:9">
      <c r="A180" s="25">
        <v>42363</v>
      </c>
      <c r="B180" s="26" t="s">
        <v>124</v>
      </c>
      <c r="C180" s="27" t="s">
        <v>135</v>
      </c>
      <c r="I180" s="34">
        <v>42729</v>
      </c>
    </row>
    <row r="181" spans="1:9">
      <c r="A181" s="25">
        <v>42370</v>
      </c>
      <c r="B181" s="26" t="s">
        <v>124</v>
      </c>
      <c r="C181" s="27" t="s">
        <v>119</v>
      </c>
      <c r="I181" s="34">
        <v>42730</v>
      </c>
    </row>
    <row r="182" spans="1:9">
      <c r="A182" s="25">
        <v>42408</v>
      </c>
      <c r="B182" s="26" t="s">
        <v>118</v>
      </c>
      <c r="C182" s="27" t="s">
        <v>121</v>
      </c>
      <c r="I182" s="34">
        <v>42736</v>
      </c>
    </row>
    <row r="183" spans="1:9">
      <c r="A183" s="25">
        <v>42409</v>
      </c>
      <c r="B183" s="26" t="s">
        <v>122</v>
      </c>
      <c r="C183" s="27" t="s">
        <v>123</v>
      </c>
      <c r="I183" s="34">
        <v>42737</v>
      </c>
    </row>
    <row r="184" spans="1:9">
      <c r="A184" s="25">
        <v>42454</v>
      </c>
      <c r="B184" s="26" t="s">
        <v>124</v>
      </c>
      <c r="C184" s="27" t="s">
        <v>125</v>
      </c>
      <c r="I184" s="34">
        <v>42751</v>
      </c>
    </row>
    <row r="185" spans="1:9">
      <c r="A185" s="25">
        <v>42481</v>
      </c>
      <c r="B185" s="26" t="s">
        <v>129</v>
      </c>
      <c r="C185" s="27" t="s">
        <v>127</v>
      </c>
      <c r="I185" s="34">
        <v>42786</v>
      </c>
    </row>
    <row r="186" spans="1:9">
      <c r="A186" s="25">
        <v>42491</v>
      </c>
      <c r="B186" s="26" t="s">
        <v>136</v>
      </c>
      <c r="C186" s="27" t="s">
        <v>128</v>
      </c>
      <c r="I186" s="34">
        <v>42793</v>
      </c>
    </row>
    <row r="187" spans="1:9">
      <c r="A187" s="25">
        <v>42516</v>
      </c>
      <c r="B187" s="26" t="s">
        <v>129</v>
      </c>
      <c r="C187" s="27" t="s">
        <v>130</v>
      </c>
      <c r="I187" s="34">
        <v>42794</v>
      </c>
    </row>
    <row r="188" spans="1:9">
      <c r="A188" s="25">
        <v>42620</v>
      </c>
      <c r="B188" s="26" t="s">
        <v>137</v>
      </c>
      <c r="C188" s="27" t="s">
        <v>131</v>
      </c>
      <c r="I188" s="34">
        <v>42839</v>
      </c>
    </row>
    <row r="189" spans="1:9" ht="14.25">
      <c r="A189" s="25">
        <v>42655</v>
      </c>
      <c r="B189" s="26" t="s">
        <v>137</v>
      </c>
      <c r="C189" s="27" t="s">
        <v>132</v>
      </c>
      <c r="I189" s="34">
        <v>42846</v>
      </c>
    </row>
    <row r="190" spans="1:9">
      <c r="A190" s="25">
        <v>42676</v>
      </c>
      <c r="B190" s="26" t="s">
        <v>137</v>
      </c>
      <c r="C190" s="27" t="s">
        <v>133</v>
      </c>
      <c r="I190" s="34">
        <v>42856</v>
      </c>
    </row>
    <row r="191" spans="1:9">
      <c r="A191" s="25">
        <v>42689</v>
      </c>
      <c r="B191" s="26" t="s">
        <v>122</v>
      </c>
      <c r="C191" s="27" t="s">
        <v>134</v>
      </c>
      <c r="I191" s="34">
        <v>42884</v>
      </c>
    </row>
    <row r="192" spans="1:9">
      <c r="A192" s="25">
        <v>42729</v>
      </c>
      <c r="B192" s="26" t="s">
        <v>136</v>
      </c>
      <c r="C192" s="27" t="s">
        <v>135</v>
      </c>
      <c r="I192" s="34">
        <v>42901</v>
      </c>
    </row>
    <row r="193" spans="1:9">
      <c r="A193" s="25">
        <v>42736</v>
      </c>
      <c r="B193" s="26" t="s">
        <v>136</v>
      </c>
      <c r="C193" s="27" t="s">
        <v>119</v>
      </c>
      <c r="I193" s="34">
        <v>42920</v>
      </c>
    </row>
    <row r="194" spans="1:9">
      <c r="A194" s="25">
        <v>42793</v>
      </c>
      <c r="B194" s="26" t="s">
        <v>118</v>
      </c>
      <c r="C194" s="27" t="s">
        <v>121</v>
      </c>
      <c r="I194" s="34">
        <v>42982</v>
      </c>
    </row>
    <row r="195" spans="1:9">
      <c r="A195" s="25">
        <v>42794</v>
      </c>
      <c r="B195" s="26" t="s">
        <v>122</v>
      </c>
      <c r="C195" s="27" t="s">
        <v>123</v>
      </c>
      <c r="I195" s="34">
        <v>42985</v>
      </c>
    </row>
    <row r="196" spans="1:9">
      <c r="A196" s="25">
        <v>42839</v>
      </c>
      <c r="B196" s="26" t="s">
        <v>124</v>
      </c>
      <c r="C196" s="27" t="s">
        <v>125</v>
      </c>
      <c r="I196" s="34">
        <v>43017</v>
      </c>
    </row>
    <row r="197" spans="1:9">
      <c r="A197" s="25">
        <v>42846</v>
      </c>
      <c r="B197" s="26" t="s">
        <v>124</v>
      </c>
      <c r="C197" s="27" t="s">
        <v>127</v>
      </c>
      <c r="I197" s="34">
        <v>43020</v>
      </c>
    </row>
    <row r="198" spans="1:9">
      <c r="A198" s="25">
        <v>42856</v>
      </c>
      <c r="B198" s="26" t="s">
        <v>118</v>
      </c>
      <c r="C198" s="27" t="s">
        <v>128</v>
      </c>
      <c r="I198" s="34">
        <v>43041</v>
      </c>
    </row>
    <row r="199" spans="1:9">
      <c r="A199" s="25">
        <v>42901</v>
      </c>
      <c r="B199" s="26" t="s">
        <v>129</v>
      </c>
      <c r="C199" s="27" t="s">
        <v>130</v>
      </c>
      <c r="I199" s="34">
        <v>43054</v>
      </c>
    </row>
    <row r="200" spans="1:9">
      <c r="A200" s="25">
        <v>42985</v>
      </c>
      <c r="B200" s="26" t="s">
        <v>129</v>
      </c>
      <c r="C200" s="27" t="s">
        <v>131</v>
      </c>
      <c r="I200" s="34">
        <v>43062</v>
      </c>
    </row>
    <row r="201" spans="1:9" ht="14.25">
      <c r="A201" s="25">
        <v>43020</v>
      </c>
      <c r="B201" s="26" t="s">
        <v>129</v>
      </c>
      <c r="C201" s="27" t="s">
        <v>132</v>
      </c>
      <c r="I201" s="34">
        <v>43094</v>
      </c>
    </row>
    <row r="202" spans="1:9">
      <c r="A202" s="25">
        <v>43041</v>
      </c>
      <c r="B202" s="26" t="s">
        <v>129</v>
      </c>
      <c r="C202" s="27" t="s">
        <v>133</v>
      </c>
      <c r="I202" s="34">
        <v>43094</v>
      </c>
    </row>
    <row r="203" spans="1:9">
      <c r="A203" s="25">
        <v>43054</v>
      </c>
      <c r="B203" s="26" t="s">
        <v>137</v>
      </c>
      <c r="C203" s="27" t="s">
        <v>134</v>
      </c>
      <c r="I203" s="34">
        <v>43101</v>
      </c>
    </row>
    <row r="204" spans="1:9">
      <c r="A204" s="25">
        <v>43094</v>
      </c>
      <c r="B204" s="26" t="s">
        <v>118</v>
      </c>
      <c r="C204" s="27" t="s">
        <v>135</v>
      </c>
      <c r="I204" s="34">
        <v>43101</v>
      </c>
    </row>
    <row r="205" spans="1:9">
      <c r="A205" s="25">
        <v>43101</v>
      </c>
      <c r="B205" s="26" t="s">
        <v>118</v>
      </c>
      <c r="C205" s="27" t="s">
        <v>119</v>
      </c>
      <c r="I205" s="34">
        <v>43115</v>
      </c>
    </row>
    <row r="206" spans="1:9">
      <c r="A206" s="25">
        <v>43143</v>
      </c>
      <c r="B206" s="26" t="s">
        <v>118</v>
      </c>
      <c r="C206" s="27" t="s">
        <v>121</v>
      </c>
      <c r="I206" s="34">
        <v>43143</v>
      </c>
    </row>
    <row r="207" spans="1:9">
      <c r="A207" s="25">
        <v>43144</v>
      </c>
      <c r="B207" s="26" t="s">
        <v>122</v>
      </c>
      <c r="C207" s="27" t="s">
        <v>123</v>
      </c>
      <c r="I207" s="34">
        <v>43144</v>
      </c>
    </row>
    <row r="208" spans="1:9">
      <c r="A208" s="25">
        <v>43189</v>
      </c>
      <c r="B208" s="26" t="s">
        <v>124</v>
      </c>
      <c r="C208" s="27" t="s">
        <v>125</v>
      </c>
      <c r="I208" s="34">
        <v>43150</v>
      </c>
    </row>
    <row r="209" spans="1:9">
      <c r="A209" s="25">
        <v>43211</v>
      </c>
      <c r="B209" s="26" t="s">
        <v>126</v>
      </c>
      <c r="C209" s="27" t="s">
        <v>127</v>
      </c>
      <c r="I209" s="34">
        <v>43189</v>
      </c>
    </row>
    <row r="210" spans="1:9">
      <c r="A210" s="25">
        <v>43221</v>
      </c>
      <c r="B210" s="26" t="s">
        <v>122</v>
      </c>
      <c r="C210" s="27" t="s">
        <v>128</v>
      </c>
      <c r="I210" s="34">
        <v>43211</v>
      </c>
    </row>
    <row r="211" spans="1:9">
      <c r="A211" s="25">
        <v>43251</v>
      </c>
      <c r="B211" s="26" t="s">
        <v>129</v>
      </c>
      <c r="C211" s="27" t="s">
        <v>130</v>
      </c>
      <c r="I211" s="34">
        <v>43221</v>
      </c>
    </row>
    <row r="212" spans="1:9">
      <c r="A212" s="25">
        <v>43350</v>
      </c>
      <c r="B212" s="26" t="s">
        <v>124</v>
      </c>
      <c r="C212" s="27" t="s">
        <v>131</v>
      </c>
      <c r="I212" s="34">
        <v>43248</v>
      </c>
    </row>
    <row r="213" spans="1:9" ht="14.25">
      <c r="A213" s="25">
        <v>43385</v>
      </c>
      <c r="B213" s="26" t="s">
        <v>124</v>
      </c>
      <c r="C213" s="27" t="s">
        <v>132</v>
      </c>
      <c r="I213" s="34">
        <v>43251</v>
      </c>
    </row>
    <row r="214" spans="1:9">
      <c r="A214" s="25">
        <v>43406</v>
      </c>
      <c r="B214" s="26" t="s">
        <v>124</v>
      </c>
      <c r="C214" s="27" t="s">
        <v>133</v>
      </c>
      <c r="I214" s="34">
        <v>43285</v>
      </c>
    </row>
    <row r="215" spans="1:9">
      <c r="A215" s="25">
        <v>43419</v>
      </c>
      <c r="B215" s="26" t="s">
        <v>129</v>
      </c>
      <c r="C215" s="27" t="s">
        <v>134</v>
      </c>
      <c r="I215" s="34">
        <v>43346</v>
      </c>
    </row>
    <row r="216" spans="1:9">
      <c r="A216" s="25">
        <v>43459</v>
      </c>
      <c r="B216" s="26" t="s">
        <v>122</v>
      </c>
      <c r="C216" s="27" t="s">
        <v>135</v>
      </c>
      <c r="I216" s="34">
        <v>43350</v>
      </c>
    </row>
    <row r="217" spans="1:9">
      <c r="A217" s="25">
        <v>43466</v>
      </c>
      <c r="B217" s="26" t="s">
        <v>122</v>
      </c>
      <c r="C217" s="27" t="s">
        <v>119</v>
      </c>
      <c r="I217" s="34">
        <v>43381</v>
      </c>
    </row>
    <row r="218" spans="1:9">
      <c r="A218" s="25">
        <v>43528</v>
      </c>
      <c r="B218" s="26" t="s">
        <v>118</v>
      </c>
      <c r="C218" s="27" t="s">
        <v>121</v>
      </c>
      <c r="I218" s="34">
        <v>43385</v>
      </c>
    </row>
    <row r="219" spans="1:9">
      <c r="A219" s="25">
        <v>43529</v>
      </c>
      <c r="B219" s="26" t="s">
        <v>122</v>
      </c>
      <c r="C219" s="27" t="s">
        <v>123</v>
      </c>
      <c r="I219" s="34">
        <v>43406</v>
      </c>
    </row>
    <row r="220" spans="1:9">
      <c r="A220" s="25">
        <v>43574</v>
      </c>
      <c r="B220" s="26" t="s">
        <v>124</v>
      </c>
      <c r="C220" s="27" t="s">
        <v>125</v>
      </c>
      <c r="I220" s="34">
        <v>43416</v>
      </c>
    </row>
    <row r="221" spans="1:9">
      <c r="A221" s="25">
        <v>43576</v>
      </c>
      <c r="B221" s="26" t="s">
        <v>136</v>
      </c>
      <c r="C221" s="27" t="s">
        <v>127</v>
      </c>
      <c r="I221" s="34">
        <v>43419</v>
      </c>
    </row>
    <row r="222" spans="1:9">
      <c r="A222" s="25">
        <v>43586</v>
      </c>
      <c r="B222" s="26" t="s">
        <v>137</v>
      </c>
      <c r="C222" s="27" t="s">
        <v>128</v>
      </c>
      <c r="I222" s="34">
        <v>43426</v>
      </c>
    </row>
    <row r="223" spans="1:9">
      <c r="A223" s="25">
        <v>43636</v>
      </c>
      <c r="B223" s="26" t="s">
        <v>129</v>
      </c>
      <c r="C223" s="27" t="s">
        <v>130</v>
      </c>
      <c r="I223" s="34">
        <v>43459</v>
      </c>
    </row>
    <row r="224" spans="1:9">
      <c r="A224" s="25">
        <v>43715</v>
      </c>
      <c r="B224" s="26" t="s">
        <v>126</v>
      </c>
      <c r="C224" s="27" t="s">
        <v>131</v>
      </c>
      <c r="I224" s="34">
        <v>43459</v>
      </c>
    </row>
    <row r="225" spans="1:9" ht="14.25">
      <c r="A225" s="25">
        <v>43750</v>
      </c>
      <c r="B225" s="26" t="s">
        <v>126</v>
      </c>
      <c r="C225" s="27" t="s">
        <v>132</v>
      </c>
      <c r="I225" s="34">
        <v>43466</v>
      </c>
    </row>
    <row r="226" spans="1:9">
      <c r="A226" s="25">
        <v>43771</v>
      </c>
      <c r="B226" s="26" t="s">
        <v>126</v>
      </c>
      <c r="C226" s="27" t="s">
        <v>133</v>
      </c>
      <c r="I226" s="34">
        <v>43466</v>
      </c>
    </row>
    <row r="227" spans="1:9">
      <c r="A227" s="25">
        <v>43784</v>
      </c>
      <c r="B227" s="26" t="s">
        <v>124</v>
      </c>
      <c r="C227" s="27" t="s">
        <v>134</v>
      </c>
      <c r="I227" s="34">
        <v>43486</v>
      </c>
    </row>
    <row r="228" spans="1:9">
      <c r="A228" s="25">
        <v>43824</v>
      </c>
      <c r="B228" s="26" t="s">
        <v>137</v>
      </c>
      <c r="C228" s="27" t="s">
        <v>135</v>
      </c>
      <c r="I228" s="34">
        <v>43514</v>
      </c>
    </row>
    <row r="229" spans="1:9">
      <c r="A229" s="25">
        <v>43831</v>
      </c>
      <c r="B229" s="26" t="s">
        <v>137</v>
      </c>
      <c r="C229" s="27" t="s">
        <v>119</v>
      </c>
      <c r="I229" s="34">
        <v>43528</v>
      </c>
    </row>
    <row r="230" spans="1:9">
      <c r="A230" s="25">
        <v>43885</v>
      </c>
      <c r="B230" s="26" t="s">
        <v>118</v>
      </c>
      <c r="C230" s="27" t="s">
        <v>121</v>
      </c>
      <c r="I230" s="34">
        <v>43529</v>
      </c>
    </row>
    <row r="231" spans="1:9">
      <c r="A231" s="25">
        <v>43886</v>
      </c>
      <c r="B231" s="26" t="s">
        <v>122</v>
      </c>
      <c r="C231" s="27" t="s">
        <v>123</v>
      </c>
      <c r="I231" s="34">
        <v>43574</v>
      </c>
    </row>
    <row r="232" spans="1:9">
      <c r="A232" s="25">
        <v>43931</v>
      </c>
      <c r="B232" s="26" t="s">
        <v>124</v>
      </c>
      <c r="C232" s="27" t="s">
        <v>125</v>
      </c>
      <c r="I232" s="34">
        <v>43576</v>
      </c>
    </row>
    <row r="233" spans="1:9">
      <c r="A233" s="25">
        <v>43942</v>
      </c>
      <c r="B233" s="26" t="s">
        <v>122</v>
      </c>
      <c r="C233" s="27" t="s">
        <v>127</v>
      </c>
      <c r="I233" s="34">
        <v>43586</v>
      </c>
    </row>
    <row r="234" spans="1:9">
      <c r="A234" s="25">
        <v>43952</v>
      </c>
      <c r="B234" s="26" t="s">
        <v>124</v>
      </c>
      <c r="C234" s="27" t="s">
        <v>128</v>
      </c>
      <c r="I234" s="34">
        <v>43612</v>
      </c>
    </row>
    <row r="235" spans="1:9">
      <c r="A235" s="25">
        <v>43993</v>
      </c>
      <c r="B235" s="26" t="s">
        <v>129</v>
      </c>
      <c r="C235" s="27" t="s">
        <v>130</v>
      </c>
      <c r="I235" s="34">
        <v>43636</v>
      </c>
    </row>
    <row r="236" spans="1:9">
      <c r="A236" s="25">
        <v>44081</v>
      </c>
      <c r="B236" s="26" t="s">
        <v>118</v>
      </c>
      <c r="C236" s="27" t="s">
        <v>131</v>
      </c>
      <c r="I236" s="34">
        <v>43650</v>
      </c>
    </row>
    <row r="237" spans="1:9" ht="14.25">
      <c r="A237" s="25">
        <v>44116</v>
      </c>
      <c r="B237" s="26" t="s">
        <v>118</v>
      </c>
      <c r="C237" s="27" t="s">
        <v>132</v>
      </c>
      <c r="I237" s="34">
        <v>43710</v>
      </c>
    </row>
    <row r="238" spans="1:9">
      <c r="A238" s="25">
        <v>44137</v>
      </c>
      <c r="B238" s="26" t="s">
        <v>118</v>
      </c>
      <c r="C238" s="27" t="s">
        <v>133</v>
      </c>
      <c r="I238" s="34">
        <v>43715</v>
      </c>
    </row>
    <row r="239" spans="1:9">
      <c r="A239" s="25">
        <v>44150</v>
      </c>
      <c r="B239" s="26" t="s">
        <v>136</v>
      </c>
      <c r="C239" s="27" t="s">
        <v>134</v>
      </c>
      <c r="I239" s="34">
        <v>43750</v>
      </c>
    </row>
    <row r="240" spans="1:9">
      <c r="A240" s="25">
        <v>44190</v>
      </c>
      <c r="B240" s="26" t="s">
        <v>124</v>
      </c>
      <c r="C240" s="27" t="s">
        <v>135</v>
      </c>
      <c r="I240" s="34">
        <v>43752</v>
      </c>
    </row>
    <row r="241" spans="1:9">
      <c r="A241" s="25">
        <v>44197</v>
      </c>
      <c r="B241" s="26" t="s">
        <v>124</v>
      </c>
      <c r="C241" s="27" t="s">
        <v>119</v>
      </c>
      <c r="I241" s="34">
        <v>43771</v>
      </c>
    </row>
    <row r="242" spans="1:9">
      <c r="A242" s="25">
        <v>44242</v>
      </c>
      <c r="B242" s="26" t="s">
        <v>118</v>
      </c>
      <c r="C242" s="27" t="s">
        <v>121</v>
      </c>
      <c r="I242" s="34">
        <v>43780</v>
      </c>
    </row>
    <row r="243" spans="1:9">
      <c r="A243" s="25">
        <v>44243</v>
      </c>
      <c r="B243" s="26" t="s">
        <v>122</v>
      </c>
      <c r="C243" s="27" t="s">
        <v>123</v>
      </c>
      <c r="I243" s="34">
        <v>43784</v>
      </c>
    </row>
    <row r="244" spans="1:9">
      <c r="A244" s="25">
        <v>44288</v>
      </c>
      <c r="B244" s="26" t="s">
        <v>124</v>
      </c>
      <c r="C244" s="27" t="s">
        <v>125</v>
      </c>
      <c r="I244" s="34">
        <v>43797</v>
      </c>
    </row>
    <row r="245" spans="1:9">
      <c r="A245" s="25">
        <v>44307</v>
      </c>
      <c r="B245" s="26" t="s">
        <v>137</v>
      </c>
      <c r="C245" s="27" t="s">
        <v>127</v>
      </c>
      <c r="I245" s="34">
        <v>43824</v>
      </c>
    </row>
    <row r="246" spans="1:9">
      <c r="A246" s="25">
        <v>44317</v>
      </c>
      <c r="B246" s="26" t="s">
        <v>126</v>
      </c>
      <c r="C246" s="27" t="s">
        <v>128</v>
      </c>
      <c r="I246" s="34">
        <v>43824</v>
      </c>
    </row>
    <row r="247" spans="1:9">
      <c r="A247" s="25">
        <v>44350</v>
      </c>
      <c r="B247" s="26" t="s">
        <v>129</v>
      </c>
      <c r="C247" s="27" t="s">
        <v>130</v>
      </c>
      <c r="I247" s="34">
        <v>43831</v>
      </c>
    </row>
    <row r="248" spans="1:9">
      <c r="A248" s="25">
        <v>44446</v>
      </c>
      <c r="B248" s="26" t="s">
        <v>122</v>
      </c>
      <c r="C248" s="27" t="s">
        <v>131</v>
      </c>
      <c r="I248" s="34">
        <v>43831</v>
      </c>
    </row>
    <row r="249" spans="1:9" ht="14.25">
      <c r="A249" s="25">
        <v>44481</v>
      </c>
      <c r="B249" s="26" t="s">
        <v>122</v>
      </c>
      <c r="C249" s="27" t="s">
        <v>132</v>
      </c>
      <c r="I249" s="34">
        <v>43850</v>
      </c>
    </row>
    <row r="250" spans="1:9">
      <c r="A250" s="25">
        <v>44502</v>
      </c>
      <c r="B250" s="26" t="s">
        <v>122</v>
      </c>
      <c r="C250" s="27" t="s">
        <v>133</v>
      </c>
      <c r="I250" s="34">
        <v>43878</v>
      </c>
    </row>
    <row r="251" spans="1:9">
      <c r="A251" s="25">
        <v>44515</v>
      </c>
      <c r="B251" s="26" t="s">
        <v>118</v>
      </c>
      <c r="C251" s="27" t="s">
        <v>134</v>
      </c>
      <c r="I251" s="34">
        <v>43885</v>
      </c>
    </row>
    <row r="252" spans="1:9">
      <c r="A252" s="25">
        <v>44555</v>
      </c>
      <c r="B252" s="26" t="s">
        <v>126</v>
      </c>
      <c r="C252" s="27" t="s">
        <v>135</v>
      </c>
      <c r="I252" s="34">
        <v>43886</v>
      </c>
    </row>
    <row r="253" spans="1:9">
      <c r="A253" s="25">
        <v>44562</v>
      </c>
      <c r="B253" s="26" t="s">
        <v>126</v>
      </c>
      <c r="C253" s="27" t="s">
        <v>119</v>
      </c>
      <c r="I253" s="34">
        <v>43931</v>
      </c>
    </row>
    <row r="254" spans="1:9">
      <c r="A254" s="25">
        <v>44620</v>
      </c>
      <c r="B254" s="26" t="s">
        <v>118</v>
      </c>
      <c r="C254" s="27" t="s">
        <v>121</v>
      </c>
      <c r="I254" s="34">
        <v>43942</v>
      </c>
    </row>
    <row r="255" spans="1:9">
      <c r="A255" s="25">
        <v>44621</v>
      </c>
      <c r="B255" s="26" t="s">
        <v>122</v>
      </c>
      <c r="C255" s="27" t="s">
        <v>123</v>
      </c>
      <c r="I255" s="34">
        <v>43952</v>
      </c>
    </row>
    <row r="256" spans="1:9">
      <c r="A256" s="25">
        <v>44666</v>
      </c>
      <c r="B256" s="26" t="s">
        <v>124</v>
      </c>
      <c r="C256" s="27" t="s">
        <v>125</v>
      </c>
      <c r="I256" s="34">
        <v>43976</v>
      </c>
    </row>
    <row r="257" spans="1:9">
      <c r="A257" s="25">
        <v>44672</v>
      </c>
      <c r="B257" s="26" t="s">
        <v>129</v>
      </c>
      <c r="C257" s="27" t="s">
        <v>127</v>
      </c>
      <c r="I257" s="34">
        <v>43993</v>
      </c>
    </row>
    <row r="258" spans="1:9">
      <c r="A258" s="25">
        <v>44682</v>
      </c>
      <c r="B258" s="26" t="s">
        <v>136</v>
      </c>
      <c r="C258" s="27" t="s">
        <v>128</v>
      </c>
      <c r="I258" s="34">
        <v>44081</v>
      </c>
    </row>
    <row r="259" spans="1:9">
      <c r="A259" s="25">
        <v>44728</v>
      </c>
      <c r="B259" s="26" t="s">
        <v>129</v>
      </c>
      <c r="C259" s="27" t="s">
        <v>130</v>
      </c>
      <c r="I259" s="34">
        <v>44081</v>
      </c>
    </row>
    <row r="260" spans="1:9">
      <c r="A260" s="25">
        <v>44811</v>
      </c>
      <c r="B260" s="26" t="s">
        <v>137</v>
      </c>
      <c r="C260" s="27" t="s">
        <v>131</v>
      </c>
      <c r="I260" s="34">
        <v>44116</v>
      </c>
    </row>
    <row r="261" spans="1:9" ht="14.25">
      <c r="A261" s="25">
        <v>44846</v>
      </c>
      <c r="B261" s="26" t="s">
        <v>137</v>
      </c>
      <c r="C261" s="27" t="s">
        <v>132</v>
      </c>
      <c r="I261" s="34">
        <v>44116</v>
      </c>
    </row>
    <row r="262" spans="1:9">
      <c r="A262" s="25">
        <v>44867</v>
      </c>
      <c r="B262" s="26" t="s">
        <v>137</v>
      </c>
      <c r="C262" s="27" t="s">
        <v>133</v>
      </c>
      <c r="I262" s="34">
        <v>44137</v>
      </c>
    </row>
    <row r="263" spans="1:9">
      <c r="A263" s="25">
        <v>44880</v>
      </c>
      <c r="B263" s="26" t="s">
        <v>122</v>
      </c>
      <c r="C263" s="27" t="s">
        <v>134</v>
      </c>
      <c r="I263" s="34">
        <v>44146</v>
      </c>
    </row>
    <row r="264" spans="1:9">
      <c r="A264" s="25">
        <v>44920</v>
      </c>
      <c r="B264" s="26" t="s">
        <v>136</v>
      </c>
      <c r="C264" s="27" t="s">
        <v>135</v>
      </c>
      <c r="I264" s="34">
        <v>44150</v>
      </c>
    </row>
    <row r="265" spans="1:9">
      <c r="A265" s="25">
        <v>44927</v>
      </c>
      <c r="B265" s="26" t="s">
        <v>136</v>
      </c>
      <c r="C265" s="27" t="s">
        <v>119</v>
      </c>
      <c r="I265" s="34">
        <v>44161</v>
      </c>
    </row>
    <row r="266" spans="1:9">
      <c r="A266" s="25">
        <v>44977</v>
      </c>
      <c r="B266" s="26" t="s">
        <v>118</v>
      </c>
      <c r="C266" s="27" t="s">
        <v>121</v>
      </c>
      <c r="I266" s="34">
        <v>44190</v>
      </c>
    </row>
    <row r="267" spans="1:9">
      <c r="A267" s="25">
        <v>44978</v>
      </c>
      <c r="B267" s="26" t="s">
        <v>122</v>
      </c>
      <c r="C267" s="27" t="s">
        <v>123</v>
      </c>
      <c r="I267" s="34">
        <v>44190</v>
      </c>
    </row>
    <row r="268" spans="1:9">
      <c r="A268" s="25">
        <v>45023</v>
      </c>
      <c r="B268" s="26" t="s">
        <v>124</v>
      </c>
      <c r="C268" s="27" t="s">
        <v>125</v>
      </c>
      <c r="I268" s="34">
        <v>44197</v>
      </c>
    </row>
    <row r="269" spans="1:9">
      <c r="A269" s="25">
        <v>45037</v>
      </c>
      <c r="B269" s="26" t="s">
        <v>124</v>
      </c>
      <c r="C269" s="27" t="s">
        <v>127</v>
      </c>
      <c r="I269" s="34">
        <v>44197</v>
      </c>
    </row>
    <row r="270" spans="1:9">
      <c r="A270" s="25">
        <v>45047</v>
      </c>
      <c r="B270" s="26" t="s">
        <v>118</v>
      </c>
      <c r="C270" s="27" t="s">
        <v>128</v>
      </c>
      <c r="I270" s="34">
        <v>44214</v>
      </c>
    </row>
    <row r="271" spans="1:9">
      <c r="A271" s="25">
        <v>45085</v>
      </c>
      <c r="B271" s="26" t="s">
        <v>129</v>
      </c>
      <c r="C271" s="27" t="s">
        <v>130</v>
      </c>
      <c r="I271" s="34">
        <v>44242</v>
      </c>
    </row>
    <row r="272" spans="1:9">
      <c r="A272" s="25">
        <v>45176</v>
      </c>
      <c r="B272" s="26" t="s">
        <v>129</v>
      </c>
      <c r="C272" s="27" t="s">
        <v>131</v>
      </c>
      <c r="I272" s="34">
        <v>44242</v>
      </c>
    </row>
    <row r="273" spans="1:9" ht="14.25">
      <c r="A273" s="25">
        <v>45211</v>
      </c>
      <c r="B273" s="26" t="s">
        <v>129</v>
      </c>
      <c r="C273" s="27" t="s">
        <v>132</v>
      </c>
      <c r="I273" s="34">
        <v>44243</v>
      </c>
    </row>
    <row r="274" spans="1:9">
      <c r="A274" s="25">
        <v>45232</v>
      </c>
      <c r="B274" s="26" t="s">
        <v>129</v>
      </c>
      <c r="C274" s="27" t="s">
        <v>133</v>
      </c>
      <c r="I274" s="34">
        <v>44288</v>
      </c>
    </row>
    <row r="275" spans="1:9">
      <c r="A275" s="25">
        <v>45245</v>
      </c>
      <c r="B275" s="26" t="s">
        <v>137</v>
      </c>
      <c r="C275" s="27" t="s">
        <v>134</v>
      </c>
      <c r="I275" s="34">
        <v>44307</v>
      </c>
    </row>
    <row r="276" spans="1:9">
      <c r="A276" s="25">
        <v>45285</v>
      </c>
      <c r="B276" s="26" t="s">
        <v>118</v>
      </c>
      <c r="C276" s="27" t="s">
        <v>135</v>
      </c>
      <c r="I276" s="34">
        <v>44317</v>
      </c>
    </row>
    <row r="277" spans="1:9">
      <c r="A277" s="25">
        <v>45292</v>
      </c>
      <c r="B277" s="26" t="s">
        <v>118</v>
      </c>
      <c r="C277" s="27" t="s">
        <v>119</v>
      </c>
      <c r="I277" s="34">
        <v>44347</v>
      </c>
    </row>
    <row r="278" spans="1:9">
      <c r="A278" s="25">
        <v>45334</v>
      </c>
      <c r="B278" s="26" t="s">
        <v>118</v>
      </c>
      <c r="C278" s="27" t="s">
        <v>121</v>
      </c>
      <c r="I278" s="34">
        <v>44350</v>
      </c>
    </row>
    <row r="279" spans="1:9">
      <c r="A279" s="25">
        <v>45335</v>
      </c>
      <c r="B279" s="26" t="s">
        <v>122</v>
      </c>
      <c r="C279" s="27" t="s">
        <v>123</v>
      </c>
      <c r="I279" s="34">
        <v>44382</v>
      </c>
    </row>
    <row r="280" spans="1:9">
      <c r="A280" s="25">
        <v>45380</v>
      </c>
      <c r="B280" s="26" t="s">
        <v>124</v>
      </c>
      <c r="C280" s="27" t="s">
        <v>125</v>
      </c>
      <c r="I280" s="34">
        <v>44445</v>
      </c>
    </row>
    <row r="281" spans="1:9">
      <c r="A281" s="25">
        <v>45403</v>
      </c>
      <c r="B281" s="26" t="s">
        <v>136</v>
      </c>
      <c r="C281" s="27" t="s">
        <v>127</v>
      </c>
      <c r="I281" s="34">
        <v>44446</v>
      </c>
    </row>
    <row r="282" spans="1:9">
      <c r="A282" s="25">
        <v>45413</v>
      </c>
      <c r="B282" s="26" t="s">
        <v>137</v>
      </c>
      <c r="C282" s="27" t="s">
        <v>128</v>
      </c>
      <c r="I282" s="34">
        <v>44480</v>
      </c>
    </row>
    <row r="283" spans="1:9">
      <c r="A283" s="25">
        <v>45442</v>
      </c>
      <c r="B283" s="26" t="s">
        <v>129</v>
      </c>
      <c r="C283" s="27" t="s">
        <v>130</v>
      </c>
      <c r="I283" s="34">
        <v>44481</v>
      </c>
    </row>
    <row r="284" spans="1:9">
      <c r="A284" s="25">
        <v>45542</v>
      </c>
      <c r="B284" s="26" t="s">
        <v>126</v>
      </c>
      <c r="C284" s="27" t="s">
        <v>131</v>
      </c>
      <c r="I284" s="34">
        <v>44502</v>
      </c>
    </row>
    <row r="285" spans="1:9" ht="14.25">
      <c r="A285" s="25">
        <v>45577</v>
      </c>
      <c r="B285" s="26" t="s">
        <v>126</v>
      </c>
      <c r="C285" s="27" t="s">
        <v>132</v>
      </c>
      <c r="I285" s="34">
        <v>44511</v>
      </c>
    </row>
    <row r="286" spans="1:9">
      <c r="A286" s="25">
        <v>45598</v>
      </c>
      <c r="B286" s="26" t="s">
        <v>126</v>
      </c>
      <c r="C286" s="27" t="s">
        <v>133</v>
      </c>
      <c r="I286" s="34">
        <v>44515</v>
      </c>
    </row>
    <row r="287" spans="1:9">
      <c r="A287" s="25">
        <v>45611</v>
      </c>
      <c r="B287" s="26" t="s">
        <v>124</v>
      </c>
      <c r="C287" s="27" t="s">
        <v>134</v>
      </c>
      <c r="I287" s="34">
        <v>44525</v>
      </c>
    </row>
    <row r="288" spans="1:9">
      <c r="A288" s="25">
        <v>45651</v>
      </c>
      <c r="B288" s="26" t="s">
        <v>137</v>
      </c>
      <c r="C288" s="27" t="s">
        <v>135</v>
      </c>
      <c r="I288" s="34">
        <v>44555</v>
      </c>
    </row>
    <row r="289" spans="1:9">
      <c r="A289" s="25">
        <v>45658</v>
      </c>
      <c r="B289" s="26" t="s">
        <v>137</v>
      </c>
      <c r="C289" s="27" t="s">
        <v>119</v>
      </c>
      <c r="I289" s="34">
        <v>44562</v>
      </c>
    </row>
    <row r="290" spans="1:9">
      <c r="A290" s="25">
        <v>45719</v>
      </c>
      <c r="B290" s="26" t="s">
        <v>118</v>
      </c>
      <c r="C290" s="27" t="s">
        <v>121</v>
      </c>
      <c r="I290" s="34">
        <v>44578</v>
      </c>
    </row>
    <row r="291" spans="1:9">
      <c r="A291" s="25">
        <v>45720</v>
      </c>
      <c r="B291" s="26" t="s">
        <v>122</v>
      </c>
      <c r="C291" s="27" t="s">
        <v>123</v>
      </c>
      <c r="I291" s="34">
        <v>44613</v>
      </c>
    </row>
    <row r="292" spans="1:9">
      <c r="A292" s="25">
        <v>45765</v>
      </c>
      <c r="B292" s="26" t="s">
        <v>124</v>
      </c>
      <c r="C292" s="27" t="s">
        <v>125</v>
      </c>
      <c r="I292" s="34">
        <v>44620</v>
      </c>
    </row>
    <row r="293" spans="1:9">
      <c r="A293" s="25">
        <v>45768</v>
      </c>
      <c r="B293" s="26" t="s">
        <v>118</v>
      </c>
      <c r="C293" s="27" t="s">
        <v>127</v>
      </c>
      <c r="I293" s="34">
        <v>44621</v>
      </c>
    </row>
    <row r="294" spans="1:9">
      <c r="A294" s="25">
        <v>45778</v>
      </c>
      <c r="B294" s="26" t="s">
        <v>129</v>
      </c>
      <c r="C294" s="27" t="s">
        <v>128</v>
      </c>
      <c r="I294" s="34">
        <v>44666</v>
      </c>
    </row>
    <row r="295" spans="1:9">
      <c r="A295" s="25">
        <v>45827</v>
      </c>
      <c r="B295" s="26" t="s">
        <v>129</v>
      </c>
      <c r="C295" s="27" t="s">
        <v>130</v>
      </c>
      <c r="I295" s="34">
        <v>44672</v>
      </c>
    </row>
    <row r="296" spans="1:9">
      <c r="A296" s="25">
        <v>45907</v>
      </c>
      <c r="B296" s="26" t="s">
        <v>136</v>
      </c>
      <c r="C296" s="27" t="s">
        <v>131</v>
      </c>
      <c r="I296" s="34">
        <v>44682</v>
      </c>
    </row>
    <row r="297" spans="1:9" ht="14.25">
      <c r="A297" s="25">
        <v>45942</v>
      </c>
      <c r="B297" s="26" t="s">
        <v>136</v>
      </c>
      <c r="C297" s="27" t="s">
        <v>132</v>
      </c>
      <c r="I297" s="34">
        <v>44711</v>
      </c>
    </row>
    <row r="298" spans="1:9">
      <c r="A298" s="25">
        <v>45963</v>
      </c>
      <c r="B298" s="26" t="s">
        <v>136</v>
      </c>
      <c r="C298" s="27" t="s">
        <v>133</v>
      </c>
      <c r="I298" s="34">
        <v>44728</v>
      </c>
    </row>
    <row r="299" spans="1:9">
      <c r="A299" s="25">
        <v>45976</v>
      </c>
      <c r="B299" s="26" t="s">
        <v>126</v>
      </c>
      <c r="C299" s="27" t="s">
        <v>134</v>
      </c>
      <c r="I299" s="34">
        <v>44746</v>
      </c>
    </row>
    <row r="300" spans="1:9">
      <c r="A300" s="25">
        <v>46016</v>
      </c>
      <c r="B300" s="26" t="s">
        <v>129</v>
      </c>
      <c r="C300" s="27" t="s">
        <v>135</v>
      </c>
      <c r="I300" s="34">
        <v>44809</v>
      </c>
    </row>
    <row r="301" spans="1:9">
      <c r="A301" s="25">
        <v>46023</v>
      </c>
      <c r="B301" s="26" t="s">
        <v>129</v>
      </c>
      <c r="C301" s="27" t="s">
        <v>119</v>
      </c>
      <c r="I301" s="34">
        <v>44811</v>
      </c>
    </row>
    <row r="302" spans="1:9">
      <c r="A302" s="25">
        <v>46069</v>
      </c>
      <c r="B302" s="26" t="s">
        <v>118</v>
      </c>
      <c r="C302" s="27" t="s">
        <v>121</v>
      </c>
      <c r="I302" s="34">
        <v>44844</v>
      </c>
    </row>
    <row r="303" spans="1:9">
      <c r="A303" s="25">
        <v>46070</v>
      </c>
      <c r="B303" s="26" t="s">
        <v>122</v>
      </c>
      <c r="C303" s="27" t="s">
        <v>123</v>
      </c>
      <c r="I303" s="34">
        <v>44846</v>
      </c>
    </row>
    <row r="304" spans="1:9">
      <c r="A304" s="25">
        <v>46115</v>
      </c>
      <c r="B304" s="26" t="s">
        <v>124</v>
      </c>
      <c r="C304" s="27" t="s">
        <v>125</v>
      </c>
      <c r="I304" s="34">
        <v>44867</v>
      </c>
    </row>
    <row r="305" spans="1:9">
      <c r="A305" s="25">
        <v>46133</v>
      </c>
      <c r="B305" s="26" t="s">
        <v>122</v>
      </c>
      <c r="C305" s="27" t="s">
        <v>127</v>
      </c>
      <c r="I305" s="34">
        <v>44876</v>
      </c>
    </row>
    <row r="306" spans="1:9">
      <c r="A306" s="25">
        <v>46143</v>
      </c>
      <c r="B306" s="26" t="s">
        <v>124</v>
      </c>
      <c r="C306" s="27" t="s">
        <v>128</v>
      </c>
      <c r="I306" s="34">
        <v>44880</v>
      </c>
    </row>
    <row r="307" spans="1:9">
      <c r="A307" s="25">
        <v>46177</v>
      </c>
      <c r="B307" s="26" t="s">
        <v>129</v>
      </c>
      <c r="C307" s="27" t="s">
        <v>130</v>
      </c>
      <c r="I307" s="34">
        <v>44889</v>
      </c>
    </row>
    <row r="308" spans="1:9">
      <c r="A308" s="25">
        <v>46272</v>
      </c>
      <c r="B308" s="26" t="s">
        <v>118</v>
      </c>
      <c r="C308" s="27" t="s">
        <v>131</v>
      </c>
      <c r="I308" s="34">
        <v>44920</v>
      </c>
    </row>
    <row r="309" spans="1:9" ht="14.25">
      <c r="A309" s="25">
        <v>46307</v>
      </c>
      <c r="B309" s="26" t="s">
        <v>118</v>
      </c>
      <c r="C309" s="27" t="s">
        <v>132</v>
      </c>
      <c r="I309" s="34">
        <v>44921</v>
      </c>
    </row>
    <row r="310" spans="1:9">
      <c r="A310" s="25">
        <v>46328</v>
      </c>
      <c r="B310" s="26" t="s">
        <v>118</v>
      </c>
      <c r="C310" s="27" t="s">
        <v>133</v>
      </c>
      <c r="I310" s="34">
        <v>44927</v>
      </c>
    </row>
    <row r="311" spans="1:9">
      <c r="A311" s="25">
        <v>46341</v>
      </c>
      <c r="B311" s="26" t="s">
        <v>136</v>
      </c>
      <c r="C311" s="27" t="s">
        <v>134</v>
      </c>
      <c r="I311" s="34">
        <v>44928</v>
      </c>
    </row>
    <row r="312" spans="1:9">
      <c r="A312" s="25">
        <v>46381</v>
      </c>
      <c r="B312" s="26" t="s">
        <v>124</v>
      </c>
      <c r="C312" s="27" t="s">
        <v>135</v>
      </c>
      <c r="I312" s="34">
        <v>44942</v>
      </c>
    </row>
    <row r="313" spans="1:9">
      <c r="A313" s="25">
        <v>46388</v>
      </c>
      <c r="B313" s="26" t="s">
        <v>124</v>
      </c>
      <c r="C313" s="27" t="s">
        <v>119</v>
      </c>
      <c r="I313" s="34">
        <v>44977</v>
      </c>
    </row>
    <row r="314" spans="1:9">
      <c r="A314" s="25">
        <v>46426</v>
      </c>
      <c r="B314" s="26" t="s">
        <v>118</v>
      </c>
      <c r="C314" s="27" t="s">
        <v>121</v>
      </c>
      <c r="I314" s="34">
        <v>44977</v>
      </c>
    </row>
    <row r="315" spans="1:9">
      <c r="A315" s="25">
        <v>46427</v>
      </c>
      <c r="B315" s="26" t="s">
        <v>122</v>
      </c>
      <c r="C315" s="27" t="s">
        <v>123</v>
      </c>
      <c r="I315" s="34">
        <v>44978</v>
      </c>
    </row>
    <row r="316" spans="1:9">
      <c r="A316" s="25">
        <v>46472</v>
      </c>
      <c r="B316" s="26" t="s">
        <v>124</v>
      </c>
      <c r="C316" s="27" t="s">
        <v>125</v>
      </c>
      <c r="I316" s="34">
        <v>45023</v>
      </c>
    </row>
    <row r="317" spans="1:9">
      <c r="A317" s="25">
        <v>46498</v>
      </c>
      <c r="B317" s="26" t="s">
        <v>137</v>
      </c>
      <c r="C317" s="27" t="s">
        <v>127</v>
      </c>
      <c r="I317" s="34">
        <v>45037</v>
      </c>
    </row>
    <row r="318" spans="1:9">
      <c r="A318" s="25">
        <v>46508</v>
      </c>
      <c r="B318" s="26" t="s">
        <v>126</v>
      </c>
      <c r="C318" s="27" t="s">
        <v>128</v>
      </c>
      <c r="I318" s="34">
        <v>45047</v>
      </c>
    </row>
    <row r="319" spans="1:9">
      <c r="A319" s="25">
        <v>46534</v>
      </c>
      <c r="B319" s="26" t="s">
        <v>129</v>
      </c>
      <c r="C319" s="27" t="s">
        <v>130</v>
      </c>
      <c r="I319" s="34">
        <v>45075</v>
      </c>
    </row>
    <row r="320" spans="1:9">
      <c r="A320" s="25">
        <v>46637</v>
      </c>
      <c r="B320" s="26" t="s">
        <v>122</v>
      </c>
      <c r="C320" s="27" t="s">
        <v>131</v>
      </c>
      <c r="I320" s="34">
        <v>45085</v>
      </c>
    </row>
    <row r="321" spans="1:9" ht="14.25">
      <c r="A321" s="25">
        <v>46672</v>
      </c>
      <c r="B321" s="26" t="s">
        <v>122</v>
      </c>
      <c r="C321" s="27" t="s">
        <v>132</v>
      </c>
      <c r="I321" s="34">
        <v>45111</v>
      </c>
    </row>
    <row r="322" spans="1:9">
      <c r="A322" s="25">
        <v>46693</v>
      </c>
      <c r="B322" s="26" t="s">
        <v>122</v>
      </c>
      <c r="C322" s="27" t="s">
        <v>133</v>
      </c>
      <c r="I322" s="34">
        <v>45173</v>
      </c>
    </row>
    <row r="323" spans="1:9">
      <c r="A323" s="25">
        <v>46706</v>
      </c>
      <c r="B323" s="26" t="s">
        <v>118</v>
      </c>
      <c r="C323" s="27" t="s">
        <v>134</v>
      </c>
      <c r="I323" s="34">
        <v>45176</v>
      </c>
    </row>
    <row r="324" spans="1:9">
      <c r="A324" s="25">
        <v>46746</v>
      </c>
      <c r="B324" s="26" t="s">
        <v>126</v>
      </c>
      <c r="C324" s="27" t="s">
        <v>135</v>
      </c>
      <c r="I324" s="34">
        <v>45208</v>
      </c>
    </row>
    <row r="325" spans="1:9">
      <c r="A325" s="25">
        <v>46753</v>
      </c>
      <c r="B325" s="26" t="s">
        <v>126</v>
      </c>
      <c r="C325" s="27" t="s">
        <v>119</v>
      </c>
      <c r="I325" s="34">
        <v>45211</v>
      </c>
    </row>
    <row r="326" spans="1:9">
      <c r="A326" s="25">
        <v>46811</v>
      </c>
      <c r="B326" s="26" t="s">
        <v>118</v>
      </c>
      <c r="C326" s="27" t="s">
        <v>121</v>
      </c>
      <c r="I326" s="34">
        <v>45232</v>
      </c>
    </row>
    <row r="327" spans="1:9">
      <c r="A327" s="25">
        <v>46812</v>
      </c>
      <c r="B327" s="26" t="s">
        <v>122</v>
      </c>
      <c r="C327" s="27" t="s">
        <v>123</v>
      </c>
      <c r="I327" s="34">
        <v>45245</v>
      </c>
    </row>
    <row r="328" spans="1:9">
      <c r="A328" s="25">
        <v>46857</v>
      </c>
      <c r="B328" s="26" t="s">
        <v>124</v>
      </c>
      <c r="C328" s="27" t="s">
        <v>125</v>
      </c>
      <c r="I328" s="34">
        <v>45253</v>
      </c>
    </row>
    <row r="329" spans="1:9">
      <c r="A329" s="25">
        <v>46864</v>
      </c>
      <c r="B329" s="26" t="s">
        <v>124</v>
      </c>
      <c r="C329" s="27" t="s">
        <v>127</v>
      </c>
      <c r="I329" s="34">
        <v>45285</v>
      </c>
    </row>
    <row r="330" spans="1:9">
      <c r="A330" s="25">
        <v>46874</v>
      </c>
      <c r="B330" s="26" t="s">
        <v>118</v>
      </c>
      <c r="C330" s="27" t="s">
        <v>128</v>
      </c>
      <c r="I330" s="34">
        <v>45285</v>
      </c>
    </row>
    <row r="331" spans="1:9">
      <c r="A331" s="25">
        <v>46919</v>
      </c>
      <c r="B331" s="26" t="s">
        <v>129</v>
      </c>
      <c r="C331" s="27" t="s">
        <v>130</v>
      </c>
      <c r="I331" s="34">
        <v>45292</v>
      </c>
    </row>
    <row r="332" spans="1:9">
      <c r="A332" s="25">
        <v>47003</v>
      </c>
      <c r="B332" s="26" t="s">
        <v>129</v>
      </c>
      <c r="C332" s="27" t="s">
        <v>131</v>
      </c>
      <c r="I332" s="34">
        <v>45292</v>
      </c>
    </row>
    <row r="333" spans="1:9" ht="14.25">
      <c r="A333" s="25">
        <v>47038</v>
      </c>
      <c r="B333" s="26" t="s">
        <v>129</v>
      </c>
      <c r="C333" s="27" t="s">
        <v>132</v>
      </c>
      <c r="I333" s="34">
        <v>45306</v>
      </c>
    </row>
    <row r="334" spans="1:9">
      <c r="A334" s="25">
        <v>47059</v>
      </c>
      <c r="B334" s="26" t="s">
        <v>129</v>
      </c>
      <c r="C334" s="27" t="s">
        <v>133</v>
      </c>
      <c r="I334" s="34">
        <v>45334</v>
      </c>
    </row>
    <row r="335" spans="1:9">
      <c r="A335" s="25">
        <v>47072</v>
      </c>
      <c r="B335" s="26" t="s">
        <v>137</v>
      </c>
      <c r="C335" s="27" t="s">
        <v>134</v>
      </c>
      <c r="I335" s="34">
        <v>45335</v>
      </c>
    </row>
    <row r="336" spans="1:9">
      <c r="A336" s="25">
        <v>47112</v>
      </c>
      <c r="B336" s="26" t="s">
        <v>118</v>
      </c>
      <c r="C336" s="27" t="s">
        <v>135</v>
      </c>
      <c r="I336" s="34">
        <v>45341</v>
      </c>
    </row>
    <row r="337" spans="1:9">
      <c r="A337" s="25">
        <v>47119</v>
      </c>
      <c r="B337" s="26" t="s">
        <v>118</v>
      </c>
      <c r="C337" s="27" t="s">
        <v>119</v>
      </c>
      <c r="I337" s="34">
        <v>45380</v>
      </c>
    </row>
    <row r="338" spans="1:9">
      <c r="A338" s="25">
        <v>47161</v>
      </c>
      <c r="B338" s="26" t="s">
        <v>118</v>
      </c>
      <c r="C338" s="27" t="s">
        <v>121</v>
      </c>
      <c r="I338" s="34">
        <v>45403</v>
      </c>
    </row>
    <row r="339" spans="1:9">
      <c r="A339" s="25">
        <v>47162</v>
      </c>
      <c r="B339" s="26" t="s">
        <v>122</v>
      </c>
      <c r="C339" s="27" t="s">
        <v>123</v>
      </c>
      <c r="I339" s="34">
        <v>45413</v>
      </c>
    </row>
    <row r="340" spans="1:9">
      <c r="A340" s="25">
        <v>47207</v>
      </c>
      <c r="B340" s="26" t="s">
        <v>124</v>
      </c>
      <c r="C340" s="27" t="s">
        <v>125</v>
      </c>
      <c r="I340" s="34">
        <v>45439</v>
      </c>
    </row>
    <row r="341" spans="1:9">
      <c r="A341" s="25">
        <v>47229</v>
      </c>
      <c r="B341" s="26" t="s">
        <v>126</v>
      </c>
      <c r="C341" s="27" t="s">
        <v>127</v>
      </c>
      <c r="I341" s="34">
        <v>45442</v>
      </c>
    </row>
    <row r="342" spans="1:9">
      <c r="A342" s="25">
        <v>47239</v>
      </c>
      <c r="B342" s="26" t="s">
        <v>122</v>
      </c>
      <c r="C342" s="27" t="s">
        <v>128</v>
      </c>
      <c r="I342" s="34">
        <v>45477</v>
      </c>
    </row>
    <row r="343" spans="1:9">
      <c r="A343" s="25">
        <v>47269</v>
      </c>
      <c r="B343" s="26" t="s">
        <v>129</v>
      </c>
      <c r="C343" s="27" t="s">
        <v>130</v>
      </c>
      <c r="I343" s="34">
        <v>45537</v>
      </c>
    </row>
    <row r="344" spans="1:9">
      <c r="A344" s="25">
        <v>47368</v>
      </c>
      <c r="B344" s="26" t="s">
        <v>124</v>
      </c>
      <c r="C344" s="27" t="s">
        <v>131</v>
      </c>
      <c r="I344" s="34">
        <v>45542</v>
      </c>
    </row>
    <row r="345" spans="1:9" ht="14.25">
      <c r="A345" s="25">
        <v>47403</v>
      </c>
      <c r="B345" s="26" t="s">
        <v>124</v>
      </c>
      <c r="C345" s="27" t="s">
        <v>132</v>
      </c>
      <c r="I345" s="34">
        <v>45577</v>
      </c>
    </row>
    <row r="346" spans="1:9">
      <c r="A346" s="25">
        <v>47424</v>
      </c>
      <c r="B346" s="26" t="s">
        <v>124</v>
      </c>
      <c r="C346" s="27" t="s">
        <v>133</v>
      </c>
      <c r="I346" s="34">
        <v>45579</v>
      </c>
    </row>
    <row r="347" spans="1:9">
      <c r="A347" s="25">
        <v>47437</v>
      </c>
      <c r="B347" s="26" t="s">
        <v>129</v>
      </c>
      <c r="C347" s="27" t="s">
        <v>134</v>
      </c>
      <c r="I347" s="34">
        <v>45598</v>
      </c>
    </row>
    <row r="348" spans="1:9">
      <c r="A348" s="25">
        <v>47477</v>
      </c>
      <c r="B348" s="26" t="s">
        <v>122</v>
      </c>
      <c r="C348" s="27" t="s">
        <v>135</v>
      </c>
      <c r="I348" s="34">
        <v>45607</v>
      </c>
    </row>
    <row r="349" spans="1:9">
      <c r="A349" s="25">
        <v>47484</v>
      </c>
      <c r="B349" s="26" t="s">
        <v>122</v>
      </c>
      <c r="C349" s="27" t="s">
        <v>119</v>
      </c>
      <c r="I349" s="34">
        <v>45611</v>
      </c>
    </row>
    <row r="350" spans="1:9">
      <c r="A350" s="25">
        <v>47546</v>
      </c>
      <c r="B350" s="26" t="s">
        <v>118</v>
      </c>
      <c r="C350" s="27" t="s">
        <v>121</v>
      </c>
      <c r="I350" s="34">
        <v>45624</v>
      </c>
    </row>
    <row r="351" spans="1:9">
      <c r="A351" s="25">
        <v>47547</v>
      </c>
      <c r="B351" s="26" t="s">
        <v>122</v>
      </c>
      <c r="C351" s="27" t="s">
        <v>123</v>
      </c>
      <c r="I351" s="34">
        <v>45651</v>
      </c>
    </row>
    <row r="352" spans="1:9">
      <c r="A352" s="25">
        <v>47592</v>
      </c>
      <c r="B352" s="26" t="s">
        <v>124</v>
      </c>
      <c r="C352" s="27" t="s">
        <v>125</v>
      </c>
      <c r="I352" s="34">
        <v>45651</v>
      </c>
    </row>
    <row r="353" spans="1:9">
      <c r="A353" s="25">
        <v>47594</v>
      </c>
      <c r="B353" s="26" t="s">
        <v>136</v>
      </c>
      <c r="C353" s="27" t="s">
        <v>127</v>
      </c>
      <c r="I353" s="34">
        <v>45658</v>
      </c>
    </row>
    <row r="354" spans="1:9">
      <c r="A354" s="25">
        <v>47604</v>
      </c>
      <c r="B354" s="26" t="s">
        <v>137</v>
      </c>
      <c r="C354" s="27" t="s">
        <v>128</v>
      </c>
      <c r="I354" s="34">
        <v>45658</v>
      </c>
    </row>
    <row r="355" spans="1:9">
      <c r="A355" s="25">
        <v>47654</v>
      </c>
      <c r="B355" s="26" t="s">
        <v>129</v>
      </c>
      <c r="C355" s="27" t="s">
        <v>130</v>
      </c>
      <c r="I355" s="34">
        <v>45677</v>
      </c>
    </row>
    <row r="356" spans="1:9">
      <c r="A356" s="25">
        <v>47733</v>
      </c>
      <c r="B356" s="26" t="s">
        <v>126</v>
      </c>
      <c r="C356" s="27" t="s">
        <v>131</v>
      </c>
      <c r="I356" s="34">
        <v>45705</v>
      </c>
    </row>
    <row r="357" spans="1:9" ht="14.25">
      <c r="A357" s="25">
        <v>47768</v>
      </c>
      <c r="B357" s="26" t="s">
        <v>126</v>
      </c>
      <c r="C357" s="27" t="s">
        <v>132</v>
      </c>
      <c r="I357" s="34">
        <v>45719</v>
      </c>
    </row>
    <row r="358" spans="1:9">
      <c r="A358" s="25">
        <v>47789</v>
      </c>
      <c r="B358" s="26" t="s">
        <v>126</v>
      </c>
      <c r="C358" s="27" t="s">
        <v>133</v>
      </c>
      <c r="I358" s="34">
        <v>45720</v>
      </c>
    </row>
    <row r="359" spans="1:9">
      <c r="A359" s="25">
        <v>47802</v>
      </c>
      <c r="B359" s="26" t="s">
        <v>124</v>
      </c>
      <c r="C359" s="27" t="s">
        <v>134</v>
      </c>
      <c r="I359" s="34">
        <v>45765</v>
      </c>
    </row>
    <row r="360" spans="1:9">
      <c r="A360" s="25">
        <v>47842</v>
      </c>
      <c r="B360" s="26" t="s">
        <v>137</v>
      </c>
      <c r="C360" s="27" t="s">
        <v>135</v>
      </c>
      <c r="I360" s="34">
        <v>45768</v>
      </c>
    </row>
    <row r="361" spans="1:9">
      <c r="A361" s="25">
        <v>47849</v>
      </c>
      <c r="B361" s="26" t="s">
        <v>137</v>
      </c>
      <c r="C361" s="27" t="s">
        <v>119</v>
      </c>
      <c r="I361" s="34">
        <v>45778</v>
      </c>
    </row>
    <row r="362" spans="1:9">
      <c r="A362" s="25">
        <v>47903</v>
      </c>
      <c r="B362" s="26" t="s">
        <v>118</v>
      </c>
      <c r="C362" s="27" t="s">
        <v>121</v>
      </c>
      <c r="I362" s="34">
        <v>45803</v>
      </c>
    </row>
    <row r="363" spans="1:9">
      <c r="A363" s="25">
        <v>47904</v>
      </c>
      <c r="B363" s="26" t="s">
        <v>122</v>
      </c>
      <c r="C363" s="27" t="s">
        <v>123</v>
      </c>
      <c r="I363" s="34">
        <v>45827</v>
      </c>
    </row>
    <row r="364" spans="1:9">
      <c r="A364" s="25">
        <v>47949</v>
      </c>
      <c r="B364" s="26" t="s">
        <v>124</v>
      </c>
      <c r="C364" s="27" t="s">
        <v>125</v>
      </c>
      <c r="I364" s="34">
        <v>45842</v>
      </c>
    </row>
    <row r="365" spans="1:9">
      <c r="A365" s="25">
        <v>47959</v>
      </c>
      <c r="B365" s="26" t="s">
        <v>118</v>
      </c>
      <c r="C365" s="27" t="s">
        <v>127</v>
      </c>
      <c r="I365" s="34">
        <v>45901</v>
      </c>
    </row>
    <row r="366" spans="1:9">
      <c r="A366" s="25">
        <v>47969</v>
      </c>
      <c r="B366" s="26" t="s">
        <v>129</v>
      </c>
      <c r="C366" s="27" t="s">
        <v>128</v>
      </c>
      <c r="I366" s="34">
        <v>45907</v>
      </c>
    </row>
    <row r="367" spans="1:9">
      <c r="A367" s="25">
        <v>48011</v>
      </c>
      <c r="B367" s="26" t="s">
        <v>129</v>
      </c>
      <c r="C367" s="27" t="s">
        <v>130</v>
      </c>
      <c r="I367" s="34">
        <v>45942</v>
      </c>
    </row>
    <row r="368" spans="1:9">
      <c r="A368" s="25">
        <v>48098</v>
      </c>
      <c r="B368" s="26" t="s">
        <v>136</v>
      </c>
      <c r="C368" s="27" t="s">
        <v>131</v>
      </c>
      <c r="I368" s="34">
        <v>45943</v>
      </c>
    </row>
    <row r="369" spans="1:9" ht="14.25">
      <c r="A369" s="25">
        <v>48133</v>
      </c>
      <c r="B369" s="26" t="s">
        <v>136</v>
      </c>
      <c r="C369" s="27" t="s">
        <v>132</v>
      </c>
      <c r="I369" s="34">
        <v>45963</v>
      </c>
    </row>
    <row r="370" spans="1:9">
      <c r="A370" s="25">
        <v>48154</v>
      </c>
      <c r="B370" s="26" t="s">
        <v>136</v>
      </c>
      <c r="C370" s="27" t="s">
        <v>133</v>
      </c>
      <c r="I370" s="34">
        <v>45972</v>
      </c>
    </row>
    <row r="371" spans="1:9">
      <c r="A371" s="25">
        <v>48167</v>
      </c>
      <c r="B371" s="26" t="s">
        <v>126</v>
      </c>
      <c r="C371" s="27" t="s">
        <v>134</v>
      </c>
      <c r="I371" s="34">
        <v>45976</v>
      </c>
    </row>
    <row r="372" spans="1:9">
      <c r="A372" s="25">
        <v>48207</v>
      </c>
      <c r="B372" s="26" t="s">
        <v>129</v>
      </c>
      <c r="C372" s="27" t="s">
        <v>135</v>
      </c>
      <c r="I372" s="34">
        <v>45988</v>
      </c>
    </row>
    <row r="373" spans="1:9">
      <c r="A373" s="25">
        <v>48214</v>
      </c>
      <c r="B373" s="26" t="s">
        <v>129</v>
      </c>
      <c r="C373" s="27" t="s">
        <v>119</v>
      </c>
      <c r="I373" s="34">
        <v>46016</v>
      </c>
    </row>
    <row r="374" spans="1:9">
      <c r="A374" s="25">
        <v>48253</v>
      </c>
      <c r="B374" s="26" t="s">
        <v>118</v>
      </c>
      <c r="C374" s="27" t="s">
        <v>123</v>
      </c>
      <c r="I374" s="34">
        <v>46016</v>
      </c>
    </row>
    <row r="375" spans="1:9">
      <c r="A375" s="25">
        <v>48254</v>
      </c>
      <c r="B375" s="26" t="s">
        <v>122</v>
      </c>
      <c r="C375" s="27" t="s">
        <v>123</v>
      </c>
      <c r="I375" s="34">
        <v>46023</v>
      </c>
    </row>
    <row r="376" spans="1:9">
      <c r="A376" s="25">
        <v>48299</v>
      </c>
      <c r="B376" s="26" t="s">
        <v>124</v>
      </c>
      <c r="C376" s="27" t="s">
        <v>125</v>
      </c>
      <c r="I376" s="34">
        <v>46023</v>
      </c>
    </row>
    <row r="377" spans="1:9">
      <c r="A377" s="25">
        <v>48325</v>
      </c>
      <c r="B377" s="26" t="s">
        <v>137</v>
      </c>
      <c r="C377" s="27" t="s">
        <v>127</v>
      </c>
      <c r="I377" s="34">
        <v>46041</v>
      </c>
    </row>
    <row r="378" spans="1:9">
      <c r="A378" s="25">
        <v>48361</v>
      </c>
      <c r="B378" s="26" t="s">
        <v>129</v>
      </c>
      <c r="C378" s="27" t="s">
        <v>130</v>
      </c>
      <c r="I378" s="34">
        <v>46069</v>
      </c>
    </row>
    <row r="379" spans="1:9">
      <c r="A379" s="25">
        <v>48464</v>
      </c>
      <c r="B379" s="26" t="s">
        <v>122</v>
      </c>
      <c r="C379" s="27" t="s">
        <v>131</v>
      </c>
      <c r="I379" s="34">
        <v>46069</v>
      </c>
    </row>
    <row r="380" spans="1:9">
      <c r="A380" s="25">
        <v>48499</v>
      </c>
      <c r="B380" s="26" t="s">
        <v>122</v>
      </c>
      <c r="C380" s="27" t="s">
        <v>138</v>
      </c>
      <c r="I380" s="34">
        <v>46070</v>
      </c>
    </row>
    <row r="381" spans="1:9">
      <c r="A381" s="25">
        <v>48520</v>
      </c>
      <c r="B381" s="26" t="s">
        <v>122</v>
      </c>
      <c r="C381" s="27" t="s">
        <v>133</v>
      </c>
      <c r="I381" s="34">
        <v>46115</v>
      </c>
    </row>
    <row r="382" spans="1:9">
      <c r="A382" s="25">
        <v>48533</v>
      </c>
      <c r="B382" s="26" t="s">
        <v>118</v>
      </c>
      <c r="C382" s="27" t="s">
        <v>134</v>
      </c>
      <c r="I382" s="34">
        <v>46133</v>
      </c>
    </row>
    <row r="383" spans="1:9">
      <c r="A383" s="25">
        <v>48638</v>
      </c>
      <c r="B383" s="26" t="s">
        <v>118</v>
      </c>
      <c r="C383" s="27" t="s">
        <v>123</v>
      </c>
      <c r="I383" s="34">
        <v>46143</v>
      </c>
    </row>
    <row r="384" spans="1:9">
      <c r="A384" s="25">
        <v>48639</v>
      </c>
      <c r="B384" s="26" t="s">
        <v>122</v>
      </c>
      <c r="C384" s="27" t="s">
        <v>123</v>
      </c>
      <c r="I384" s="34">
        <v>46167</v>
      </c>
    </row>
    <row r="385" spans="1:9">
      <c r="A385" s="25">
        <v>48684</v>
      </c>
      <c r="B385" s="26" t="s">
        <v>124</v>
      </c>
      <c r="C385" s="27" t="s">
        <v>125</v>
      </c>
      <c r="I385" s="34">
        <v>46177</v>
      </c>
    </row>
    <row r="386" spans="1:9">
      <c r="A386" s="25">
        <v>48690</v>
      </c>
      <c r="B386" s="26" t="s">
        <v>129</v>
      </c>
      <c r="C386" s="27" t="s">
        <v>127</v>
      </c>
      <c r="I386" s="34">
        <v>46272</v>
      </c>
    </row>
    <row r="387" spans="1:9">
      <c r="A387" s="25">
        <v>48746</v>
      </c>
      <c r="B387" s="26" t="s">
        <v>129</v>
      </c>
      <c r="C387" s="27" t="s">
        <v>130</v>
      </c>
      <c r="I387" s="34">
        <v>46272</v>
      </c>
    </row>
    <row r="388" spans="1:9">
      <c r="A388" s="25">
        <v>48829</v>
      </c>
      <c r="B388" s="26" t="s">
        <v>137</v>
      </c>
      <c r="C388" s="27" t="s">
        <v>131</v>
      </c>
      <c r="I388" s="34">
        <v>46307</v>
      </c>
    </row>
    <row r="389" spans="1:9">
      <c r="A389" s="25">
        <v>48864</v>
      </c>
      <c r="B389" s="26" t="s">
        <v>137</v>
      </c>
      <c r="C389" s="27" t="s">
        <v>138</v>
      </c>
      <c r="I389" s="34">
        <v>46307</v>
      </c>
    </row>
    <row r="390" spans="1:9">
      <c r="A390" s="25">
        <v>48885</v>
      </c>
      <c r="B390" s="26" t="s">
        <v>137</v>
      </c>
      <c r="C390" s="27" t="s">
        <v>133</v>
      </c>
      <c r="I390" s="34">
        <v>46328</v>
      </c>
    </row>
    <row r="391" spans="1:9">
      <c r="A391" s="25">
        <v>48898</v>
      </c>
      <c r="B391" s="26" t="s">
        <v>122</v>
      </c>
      <c r="C391" s="27" t="s">
        <v>134</v>
      </c>
      <c r="I391" s="34">
        <v>46337</v>
      </c>
    </row>
    <row r="392" spans="1:9">
      <c r="A392" s="25">
        <v>48995</v>
      </c>
      <c r="B392" s="26" t="s">
        <v>118</v>
      </c>
      <c r="C392" s="27" t="s">
        <v>123</v>
      </c>
      <c r="I392" s="34">
        <v>46341</v>
      </c>
    </row>
    <row r="393" spans="1:9">
      <c r="A393" s="25">
        <v>48996</v>
      </c>
      <c r="B393" s="26" t="s">
        <v>122</v>
      </c>
      <c r="C393" s="27" t="s">
        <v>123</v>
      </c>
      <c r="I393" s="34">
        <v>46352</v>
      </c>
    </row>
    <row r="394" spans="1:9">
      <c r="A394" s="25">
        <v>49041</v>
      </c>
      <c r="B394" s="26" t="s">
        <v>124</v>
      </c>
      <c r="C394" s="27" t="s">
        <v>125</v>
      </c>
      <c r="I394" s="34">
        <v>46381</v>
      </c>
    </row>
    <row r="395" spans="1:9">
      <c r="A395" s="25">
        <v>49055</v>
      </c>
      <c r="B395" s="26" t="s">
        <v>124</v>
      </c>
      <c r="C395" s="27" t="s">
        <v>127</v>
      </c>
      <c r="I395" s="34">
        <v>46381</v>
      </c>
    </row>
    <row r="396" spans="1:9">
      <c r="A396" s="25">
        <v>49065</v>
      </c>
      <c r="B396" s="26" t="s">
        <v>118</v>
      </c>
      <c r="C396" s="27" t="s">
        <v>128</v>
      </c>
      <c r="I396" s="34">
        <v>46388</v>
      </c>
    </row>
    <row r="397" spans="1:9">
      <c r="A397" s="25">
        <v>49103</v>
      </c>
      <c r="B397" s="26" t="s">
        <v>129</v>
      </c>
      <c r="C397" s="27" t="s">
        <v>130</v>
      </c>
      <c r="I397" s="34">
        <v>46388</v>
      </c>
    </row>
    <row r="398" spans="1:9">
      <c r="A398" s="25">
        <v>49194</v>
      </c>
      <c r="B398" s="26" t="s">
        <v>129</v>
      </c>
      <c r="C398" s="27" t="s">
        <v>131</v>
      </c>
      <c r="I398" s="34">
        <v>46405</v>
      </c>
    </row>
    <row r="399" spans="1:9">
      <c r="A399" s="25">
        <v>49229</v>
      </c>
      <c r="B399" s="26" t="s">
        <v>129</v>
      </c>
      <c r="C399" s="27" t="s">
        <v>138</v>
      </c>
      <c r="I399" s="34">
        <v>46426</v>
      </c>
    </row>
    <row r="400" spans="1:9">
      <c r="A400" s="25">
        <v>49250</v>
      </c>
      <c r="B400" s="26" t="s">
        <v>129</v>
      </c>
      <c r="C400" s="27" t="s">
        <v>133</v>
      </c>
      <c r="I400" s="34">
        <v>46427</v>
      </c>
    </row>
    <row r="401" spans="1:9">
      <c r="A401" s="25">
        <v>49263</v>
      </c>
      <c r="B401" s="26" t="s">
        <v>137</v>
      </c>
      <c r="C401" s="27" t="s">
        <v>134</v>
      </c>
      <c r="I401" s="34">
        <v>46433</v>
      </c>
    </row>
    <row r="402" spans="1:9">
      <c r="A402" s="25">
        <v>49303</v>
      </c>
      <c r="B402" s="26" t="s">
        <v>118</v>
      </c>
      <c r="C402" s="27" t="s">
        <v>135</v>
      </c>
      <c r="I402" s="34">
        <v>46472</v>
      </c>
    </row>
    <row r="403" spans="1:9">
      <c r="A403" s="25">
        <v>49310</v>
      </c>
      <c r="B403" s="26" t="s">
        <v>118</v>
      </c>
      <c r="C403" s="27" t="s">
        <v>119</v>
      </c>
      <c r="I403" s="34">
        <v>46498</v>
      </c>
    </row>
    <row r="404" spans="1:9">
      <c r="A404" s="25">
        <v>49345</v>
      </c>
      <c r="B404" s="26" t="s">
        <v>118</v>
      </c>
      <c r="C404" s="27" t="s">
        <v>123</v>
      </c>
      <c r="I404" s="34">
        <v>46508</v>
      </c>
    </row>
    <row r="405" spans="1:9">
      <c r="A405" s="25">
        <v>49346</v>
      </c>
      <c r="B405" s="26" t="s">
        <v>122</v>
      </c>
      <c r="C405" s="27" t="s">
        <v>123</v>
      </c>
      <c r="I405" s="34">
        <v>46534</v>
      </c>
    </row>
    <row r="406" spans="1:9">
      <c r="A406" s="25">
        <v>49391</v>
      </c>
      <c r="B406" s="26" t="s">
        <v>124</v>
      </c>
      <c r="C406" s="27" t="s">
        <v>125</v>
      </c>
      <c r="I406" s="34">
        <v>46538</v>
      </c>
    </row>
    <row r="407" spans="1:9">
      <c r="A407" s="25">
        <v>49430</v>
      </c>
      <c r="B407" s="26" t="s">
        <v>122</v>
      </c>
      <c r="C407" s="27" t="s">
        <v>128</v>
      </c>
      <c r="I407" s="34">
        <v>46573</v>
      </c>
    </row>
    <row r="408" spans="1:9">
      <c r="A408" s="25">
        <v>49453</v>
      </c>
      <c r="B408" s="26" t="s">
        <v>129</v>
      </c>
      <c r="C408" s="27" t="s">
        <v>130</v>
      </c>
      <c r="I408" s="34">
        <v>46636</v>
      </c>
    </row>
    <row r="409" spans="1:9">
      <c r="A409" s="25">
        <v>49559</v>
      </c>
      <c r="B409" s="26" t="s">
        <v>124</v>
      </c>
      <c r="C409" s="27" t="s">
        <v>131</v>
      </c>
      <c r="I409" s="34">
        <v>46637</v>
      </c>
    </row>
    <row r="410" spans="1:9">
      <c r="A410" s="25">
        <v>49594</v>
      </c>
      <c r="B410" s="26" t="s">
        <v>124</v>
      </c>
      <c r="C410" s="27" t="s">
        <v>138</v>
      </c>
      <c r="I410" s="34">
        <v>46671</v>
      </c>
    </row>
    <row r="411" spans="1:9">
      <c r="A411" s="25">
        <v>49615</v>
      </c>
      <c r="B411" s="26" t="s">
        <v>124</v>
      </c>
      <c r="C411" s="27" t="s">
        <v>133</v>
      </c>
      <c r="I411" s="34">
        <v>46672</v>
      </c>
    </row>
    <row r="412" spans="1:9">
      <c r="A412" s="25">
        <v>49628</v>
      </c>
      <c r="B412" s="26" t="s">
        <v>129</v>
      </c>
      <c r="C412" s="27" t="s">
        <v>134</v>
      </c>
      <c r="I412" s="34">
        <v>46693</v>
      </c>
    </row>
    <row r="413" spans="1:9">
      <c r="A413" s="25">
        <v>49668</v>
      </c>
      <c r="B413" s="26" t="s">
        <v>122</v>
      </c>
      <c r="C413" s="27" t="s">
        <v>135</v>
      </c>
      <c r="I413" s="34">
        <v>46702</v>
      </c>
    </row>
    <row r="414" spans="1:9">
      <c r="A414" s="25">
        <v>49675</v>
      </c>
      <c r="B414" s="26" t="s">
        <v>122</v>
      </c>
      <c r="C414" s="27" t="s">
        <v>119</v>
      </c>
      <c r="I414" s="34">
        <v>46706</v>
      </c>
    </row>
    <row r="415" spans="1:9">
      <c r="A415" s="25">
        <v>49730</v>
      </c>
      <c r="B415" s="26" t="s">
        <v>118</v>
      </c>
      <c r="C415" s="27" t="s">
        <v>123</v>
      </c>
      <c r="I415" s="34">
        <v>46716</v>
      </c>
    </row>
    <row r="416" spans="1:9">
      <c r="A416" s="25">
        <v>49731</v>
      </c>
      <c r="B416" s="26" t="s">
        <v>122</v>
      </c>
      <c r="C416" s="27" t="s">
        <v>123</v>
      </c>
      <c r="I416" s="34">
        <v>46746</v>
      </c>
    </row>
    <row r="417" spans="1:9">
      <c r="A417" s="25">
        <v>49776</v>
      </c>
      <c r="B417" s="26" t="s">
        <v>124</v>
      </c>
      <c r="C417" s="27" t="s">
        <v>125</v>
      </c>
      <c r="I417" s="34">
        <v>46753</v>
      </c>
    </row>
    <row r="418" spans="1:9">
      <c r="A418" s="25">
        <v>49786</v>
      </c>
      <c r="B418" s="26" t="s">
        <v>118</v>
      </c>
      <c r="C418" s="27" t="s">
        <v>127</v>
      </c>
      <c r="I418" s="34">
        <v>46811</v>
      </c>
    </row>
    <row r="419" spans="1:9">
      <c r="A419" s="25">
        <v>49796</v>
      </c>
      <c r="B419" s="26" t="s">
        <v>129</v>
      </c>
      <c r="C419" s="27" t="s">
        <v>128</v>
      </c>
      <c r="I419" s="34">
        <v>46812</v>
      </c>
    </row>
    <row r="420" spans="1:9">
      <c r="A420" s="25">
        <v>49838</v>
      </c>
      <c r="B420" s="26" t="s">
        <v>129</v>
      </c>
      <c r="C420" s="27" t="s">
        <v>130</v>
      </c>
      <c r="I420" s="34">
        <v>46857</v>
      </c>
    </row>
    <row r="421" spans="1:9">
      <c r="A421" s="25">
        <v>50034</v>
      </c>
      <c r="B421" s="26" t="s">
        <v>129</v>
      </c>
      <c r="C421" s="27" t="s">
        <v>135</v>
      </c>
      <c r="I421" s="34">
        <v>46864</v>
      </c>
    </row>
    <row r="422" spans="1:9">
      <c r="A422" s="25">
        <v>50041</v>
      </c>
      <c r="B422" s="26" t="s">
        <v>129</v>
      </c>
      <c r="C422" s="27" t="s">
        <v>119</v>
      </c>
      <c r="I422" s="34">
        <v>46874</v>
      </c>
    </row>
    <row r="423" spans="1:9">
      <c r="A423" s="25">
        <v>50087</v>
      </c>
      <c r="B423" s="26" t="s">
        <v>118</v>
      </c>
      <c r="C423" s="27" t="s">
        <v>123</v>
      </c>
      <c r="I423" s="34">
        <v>46919</v>
      </c>
    </row>
    <row r="424" spans="1:9">
      <c r="A424" s="25">
        <v>50088</v>
      </c>
      <c r="B424" s="26" t="s">
        <v>122</v>
      </c>
      <c r="C424" s="27" t="s">
        <v>123</v>
      </c>
      <c r="I424" s="34">
        <v>47003</v>
      </c>
    </row>
    <row r="425" spans="1:9">
      <c r="A425" s="25">
        <v>50133</v>
      </c>
      <c r="B425" s="26" t="s">
        <v>124</v>
      </c>
      <c r="C425" s="27" t="s">
        <v>125</v>
      </c>
      <c r="I425" s="34">
        <v>47038</v>
      </c>
    </row>
    <row r="426" spans="1:9">
      <c r="A426" s="25">
        <v>50151</v>
      </c>
      <c r="B426" s="26" t="s">
        <v>122</v>
      </c>
      <c r="C426" s="27" t="s">
        <v>127</v>
      </c>
      <c r="I426" s="34">
        <v>47059</v>
      </c>
    </row>
    <row r="427" spans="1:9">
      <c r="A427" s="25">
        <v>50161</v>
      </c>
      <c r="B427" s="26" t="s">
        <v>124</v>
      </c>
      <c r="C427" s="27" t="s">
        <v>128</v>
      </c>
      <c r="I427" s="34">
        <v>47072</v>
      </c>
    </row>
    <row r="428" spans="1:9">
      <c r="A428" s="25">
        <v>50195</v>
      </c>
      <c r="B428" s="26" t="s">
        <v>129</v>
      </c>
      <c r="C428" s="27" t="s">
        <v>130</v>
      </c>
      <c r="I428" s="34">
        <v>47112</v>
      </c>
    </row>
    <row r="429" spans="1:9">
      <c r="A429" s="25">
        <v>50290</v>
      </c>
      <c r="B429" s="26" t="s">
        <v>118</v>
      </c>
      <c r="C429" s="27" t="s">
        <v>131</v>
      </c>
      <c r="I429" s="34">
        <v>47119</v>
      </c>
    </row>
    <row r="430" spans="1:9">
      <c r="A430" s="25">
        <v>50325</v>
      </c>
      <c r="B430" s="26" t="s">
        <v>118</v>
      </c>
      <c r="C430" s="27" t="s">
        <v>138</v>
      </c>
      <c r="I430" s="34">
        <v>47119</v>
      </c>
    </row>
    <row r="431" spans="1:9">
      <c r="A431" s="25">
        <v>50346</v>
      </c>
      <c r="B431" s="26" t="s">
        <v>118</v>
      </c>
      <c r="C431" s="27" t="s">
        <v>133</v>
      </c>
      <c r="I431" s="34">
        <v>47133</v>
      </c>
    </row>
    <row r="432" spans="1:9">
      <c r="A432" s="25">
        <v>50399</v>
      </c>
      <c r="B432" s="26" t="s">
        <v>124</v>
      </c>
      <c r="C432" s="27" t="s">
        <v>135</v>
      </c>
      <c r="I432" s="34">
        <v>47161</v>
      </c>
    </row>
    <row r="433" spans="1:9">
      <c r="A433" s="25">
        <v>50406</v>
      </c>
      <c r="B433" s="26" t="s">
        <v>124</v>
      </c>
      <c r="C433" s="27" t="s">
        <v>119</v>
      </c>
      <c r="I433" s="34">
        <v>47162</v>
      </c>
    </row>
    <row r="434" spans="1:9">
      <c r="A434" s="25">
        <v>50472</v>
      </c>
      <c r="B434" s="26" t="s">
        <v>118</v>
      </c>
      <c r="C434" s="27" t="s">
        <v>123</v>
      </c>
      <c r="I434" s="34">
        <v>47168</v>
      </c>
    </row>
    <row r="435" spans="1:9">
      <c r="A435" s="25">
        <v>50473</v>
      </c>
      <c r="B435" s="26" t="s">
        <v>122</v>
      </c>
      <c r="C435" s="27" t="s">
        <v>123</v>
      </c>
      <c r="I435" s="34">
        <v>47207</v>
      </c>
    </row>
    <row r="436" spans="1:9">
      <c r="A436" s="25">
        <v>50516</v>
      </c>
      <c r="B436" s="26" t="s">
        <v>137</v>
      </c>
      <c r="C436" s="27" t="s">
        <v>127</v>
      </c>
      <c r="I436" s="34">
        <v>47229</v>
      </c>
    </row>
    <row r="437" spans="1:9">
      <c r="A437" s="25">
        <v>50518</v>
      </c>
      <c r="B437" s="26" t="s">
        <v>124</v>
      </c>
      <c r="C437" s="27" t="s">
        <v>125</v>
      </c>
      <c r="I437" s="34">
        <v>47239</v>
      </c>
    </row>
    <row r="438" spans="1:9">
      <c r="A438" s="25">
        <v>50580</v>
      </c>
      <c r="B438" s="26" t="s">
        <v>129</v>
      </c>
      <c r="C438" s="27" t="s">
        <v>130</v>
      </c>
      <c r="I438" s="34">
        <v>47266</v>
      </c>
    </row>
    <row r="439" spans="1:9">
      <c r="A439" s="25">
        <v>50655</v>
      </c>
      <c r="B439" s="26" t="s">
        <v>122</v>
      </c>
      <c r="C439" s="27" t="s">
        <v>131</v>
      </c>
      <c r="I439" s="34">
        <v>47269</v>
      </c>
    </row>
    <row r="440" spans="1:9">
      <c r="A440" s="25">
        <v>50690</v>
      </c>
      <c r="B440" s="26" t="s">
        <v>122</v>
      </c>
      <c r="C440" s="27" t="s">
        <v>138</v>
      </c>
      <c r="I440" s="34">
        <v>47303</v>
      </c>
    </row>
    <row r="441" spans="1:9">
      <c r="A441" s="25">
        <v>50711</v>
      </c>
      <c r="B441" s="26" t="s">
        <v>122</v>
      </c>
      <c r="C441" s="27" t="s">
        <v>133</v>
      </c>
      <c r="I441" s="34">
        <v>47364</v>
      </c>
    </row>
    <row r="442" spans="1:9">
      <c r="A442" s="25">
        <v>50724</v>
      </c>
      <c r="B442" s="26" t="s">
        <v>118</v>
      </c>
      <c r="C442" s="27" t="s">
        <v>134</v>
      </c>
      <c r="I442" s="34">
        <v>47368</v>
      </c>
    </row>
    <row r="443" spans="1:9">
      <c r="A443" s="25">
        <v>50822</v>
      </c>
      <c r="B443" s="26" t="s">
        <v>118</v>
      </c>
      <c r="C443" s="27" t="s">
        <v>123</v>
      </c>
      <c r="I443" s="34">
        <v>47399</v>
      </c>
    </row>
    <row r="444" spans="1:9">
      <c r="A444" s="25">
        <v>50823</v>
      </c>
      <c r="B444" s="26" t="s">
        <v>122</v>
      </c>
      <c r="C444" s="27" t="s">
        <v>123</v>
      </c>
      <c r="I444" s="34">
        <v>47403</v>
      </c>
    </row>
    <row r="445" spans="1:9">
      <c r="A445" s="25">
        <v>50868</v>
      </c>
      <c r="B445" s="26" t="s">
        <v>124</v>
      </c>
      <c r="C445" s="27" t="s">
        <v>125</v>
      </c>
      <c r="I445" s="34">
        <v>47424</v>
      </c>
    </row>
    <row r="446" spans="1:9">
      <c r="A446" s="25">
        <v>50881</v>
      </c>
      <c r="B446" s="26" t="s">
        <v>129</v>
      </c>
      <c r="C446" s="27" t="s">
        <v>127</v>
      </c>
      <c r="I446" s="34">
        <v>47434</v>
      </c>
    </row>
    <row r="447" spans="1:9">
      <c r="A447" s="25">
        <v>50930</v>
      </c>
      <c r="B447" s="26" t="s">
        <v>129</v>
      </c>
      <c r="C447" s="27" t="s">
        <v>130</v>
      </c>
      <c r="I447" s="34">
        <v>47437</v>
      </c>
    </row>
    <row r="448" spans="1:9">
      <c r="A448" s="25">
        <v>51020</v>
      </c>
      <c r="B448" s="26" t="s">
        <v>137</v>
      </c>
      <c r="C448" s="27" t="s">
        <v>131</v>
      </c>
      <c r="I448" s="34">
        <v>47444</v>
      </c>
    </row>
    <row r="449" spans="1:9">
      <c r="A449" s="25">
        <v>51055</v>
      </c>
      <c r="B449" s="26" t="s">
        <v>137</v>
      </c>
      <c r="C449" s="27" t="s">
        <v>138</v>
      </c>
      <c r="I449" s="34">
        <v>47477</v>
      </c>
    </row>
    <row r="450" spans="1:9">
      <c r="A450" s="25">
        <v>51076</v>
      </c>
      <c r="B450" s="26" t="s">
        <v>137</v>
      </c>
      <c r="C450" s="27" t="s">
        <v>133</v>
      </c>
      <c r="I450" s="34">
        <v>47477</v>
      </c>
    </row>
    <row r="451" spans="1:9">
      <c r="A451" s="25">
        <v>51089</v>
      </c>
      <c r="B451" s="26" t="s">
        <v>122</v>
      </c>
      <c r="C451" s="27" t="s">
        <v>134</v>
      </c>
      <c r="I451" s="34">
        <v>47484</v>
      </c>
    </row>
    <row r="452" spans="1:9">
      <c r="A452" s="25">
        <v>51179</v>
      </c>
      <c r="B452" s="26" t="s">
        <v>118</v>
      </c>
      <c r="C452" s="27" t="s">
        <v>123</v>
      </c>
      <c r="I452" s="34">
        <v>47546</v>
      </c>
    </row>
    <row r="453" spans="1:9">
      <c r="A453" s="25">
        <v>51180</v>
      </c>
      <c r="B453" s="26" t="s">
        <v>122</v>
      </c>
      <c r="C453" s="27" t="s">
        <v>123</v>
      </c>
      <c r="I453" s="34">
        <v>47547</v>
      </c>
    </row>
    <row r="454" spans="1:9">
      <c r="A454" s="25">
        <v>51225</v>
      </c>
      <c r="B454" s="26" t="s">
        <v>124</v>
      </c>
      <c r="C454" s="27" t="s">
        <v>125</v>
      </c>
      <c r="I454" s="34">
        <v>47592</v>
      </c>
    </row>
    <row r="455" spans="1:9">
      <c r="A455" s="25">
        <v>51257</v>
      </c>
      <c r="B455" s="26" t="s">
        <v>122</v>
      </c>
      <c r="C455" s="27" t="s">
        <v>128</v>
      </c>
      <c r="I455" s="34">
        <v>47594</v>
      </c>
    </row>
    <row r="456" spans="1:9">
      <c r="A456" s="25">
        <v>51287</v>
      </c>
      <c r="B456" s="26" t="s">
        <v>129</v>
      </c>
      <c r="C456" s="27" t="s">
        <v>130</v>
      </c>
      <c r="I456" s="34">
        <v>47604</v>
      </c>
    </row>
    <row r="457" spans="1:9">
      <c r="A457" s="25">
        <v>51386</v>
      </c>
      <c r="B457" s="26" t="s">
        <v>124</v>
      </c>
      <c r="C457" s="27" t="s">
        <v>131</v>
      </c>
      <c r="I457" s="34">
        <v>47654</v>
      </c>
    </row>
    <row r="458" spans="1:9">
      <c r="A458" s="25">
        <v>51421</v>
      </c>
      <c r="B458" s="26" t="s">
        <v>124</v>
      </c>
      <c r="C458" s="27" t="s">
        <v>138</v>
      </c>
      <c r="I458" s="34">
        <v>47733</v>
      </c>
    </row>
    <row r="459" spans="1:9">
      <c r="A459" s="25">
        <v>51442</v>
      </c>
      <c r="B459" s="26" t="s">
        <v>124</v>
      </c>
      <c r="C459" s="27" t="s">
        <v>133</v>
      </c>
      <c r="I459" s="34">
        <v>47768</v>
      </c>
    </row>
    <row r="460" spans="1:9">
      <c r="A460" s="25">
        <v>51455</v>
      </c>
      <c r="B460" s="26" t="s">
        <v>129</v>
      </c>
      <c r="C460" s="27" t="s">
        <v>134</v>
      </c>
      <c r="I460" s="34">
        <v>47789</v>
      </c>
    </row>
    <row r="461" spans="1:9">
      <c r="A461" s="25">
        <v>51495</v>
      </c>
      <c r="B461" s="26" t="s">
        <v>122</v>
      </c>
      <c r="C461" s="27" t="s">
        <v>135</v>
      </c>
      <c r="I461" s="34">
        <v>47802</v>
      </c>
    </row>
    <row r="462" spans="1:9">
      <c r="A462" s="25">
        <v>51502</v>
      </c>
      <c r="B462" s="26" t="s">
        <v>122</v>
      </c>
      <c r="C462" s="27" t="s">
        <v>119</v>
      </c>
      <c r="I462" s="34">
        <v>47842</v>
      </c>
    </row>
    <row r="463" spans="1:9">
      <c r="A463" s="25">
        <v>51564</v>
      </c>
      <c r="B463" s="26" t="s">
        <v>118</v>
      </c>
      <c r="C463" s="27" t="s">
        <v>123</v>
      </c>
      <c r="I463" s="34">
        <v>47849</v>
      </c>
    </row>
    <row r="464" spans="1:9">
      <c r="A464" s="25">
        <v>51565</v>
      </c>
      <c r="B464" s="26" t="s">
        <v>122</v>
      </c>
      <c r="C464" s="27" t="s">
        <v>123</v>
      </c>
      <c r="I464" s="34">
        <v>47903</v>
      </c>
    </row>
    <row r="465" spans="1:9">
      <c r="A465" s="25">
        <v>51610</v>
      </c>
      <c r="B465" s="26" t="s">
        <v>124</v>
      </c>
      <c r="C465" s="27" t="s">
        <v>125</v>
      </c>
      <c r="I465" s="34">
        <v>47904</v>
      </c>
    </row>
    <row r="466" spans="1:9">
      <c r="A466" s="25">
        <v>51622</v>
      </c>
      <c r="B466" s="26" t="s">
        <v>137</v>
      </c>
      <c r="C466" s="27" t="s">
        <v>128</v>
      </c>
      <c r="I466" s="34">
        <v>47949</v>
      </c>
    </row>
    <row r="467" spans="1:9">
      <c r="A467" s="25">
        <v>51672</v>
      </c>
      <c r="B467" s="26" t="s">
        <v>129</v>
      </c>
      <c r="C467" s="27" t="s">
        <v>130</v>
      </c>
      <c r="I467" s="34">
        <v>47959</v>
      </c>
    </row>
    <row r="468" spans="1:9">
      <c r="A468" s="25">
        <v>51820</v>
      </c>
      <c r="B468" s="26" t="s">
        <v>124</v>
      </c>
      <c r="C468" s="27" t="s">
        <v>134</v>
      </c>
      <c r="I468" s="34">
        <v>47969</v>
      </c>
    </row>
    <row r="469" spans="1:9">
      <c r="A469" s="25">
        <v>51860</v>
      </c>
      <c r="B469" s="26" t="s">
        <v>137</v>
      </c>
      <c r="C469" s="27" t="s">
        <v>135</v>
      </c>
      <c r="I469" s="34">
        <v>48011</v>
      </c>
    </row>
    <row r="470" spans="1:9">
      <c r="A470" s="25">
        <v>51867</v>
      </c>
      <c r="B470" s="26" t="s">
        <v>137</v>
      </c>
      <c r="C470" s="27" t="s">
        <v>119</v>
      </c>
      <c r="I470" s="34">
        <v>48098</v>
      </c>
    </row>
    <row r="471" spans="1:9">
      <c r="A471" s="25">
        <v>51914</v>
      </c>
      <c r="B471" s="26" t="s">
        <v>118</v>
      </c>
      <c r="C471" s="27" t="s">
        <v>123</v>
      </c>
      <c r="I471" s="34">
        <v>48133</v>
      </c>
    </row>
    <row r="472" spans="1:9">
      <c r="A472" s="25">
        <v>51915</v>
      </c>
      <c r="B472" s="26" t="s">
        <v>122</v>
      </c>
      <c r="C472" s="27" t="s">
        <v>123</v>
      </c>
      <c r="I472" s="34">
        <v>48154</v>
      </c>
    </row>
    <row r="473" spans="1:9">
      <c r="A473" s="25">
        <v>51960</v>
      </c>
      <c r="B473" s="26" t="s">
        <v>124</v>
      </c>
      <c r="C473" s="27" t="s">
        <v>125</v>
      </c>
      <c r="I473" s="34">
        <v>48167</v>
      </c>
    </row>
    <row r="474" spans="1:9">
      <c r="A474" s="25">
        <v>51977</v>
      </c>
      <c r="B474" s="26" t="s">
        <v>118</v>
      </c>
      <c r="C474" s="27" t="s">
        <v>127</v>
      </c>
      <c r="I474" s="34">
        <v>48207</v>
      </c>
    </row>
    <row r="475" spans="1:9">
      <c r="A475" s="25">
        <v>51987</v>
      </c>
      <c r="B475" s="26" t="s">
        <v>129</v>
      </c>
      <c r="C475" s="27" t="s">
        <v>128</v>
      </c>
      <c r="I475" s="34">
        <v>48214</v>
      </c>
    </row>
    <row r="476" spans="1:9">
      <c r="A476" s="25">
        <v>52022</v>
      </c>
      <c r="B476" s="26" t="s">
        <v>129</v>
      </c>
      <c r="C476" s="27" t="s">
        <v>130</v>
      </c>
      <c r="I476" s="34">
        <v>48253</v>
      </c>
    </row>
    <row r="477" spans="1:9">
      <c r="A477" s="25">
        <v>52225</v>
      </c>
      <c r="B477" s="26" t="s">
        <v>129</v>
      </c>
      <c r="C477" s="27" t="s">
        <v>135</v>
      </c>
      <c r="I477" s="34">
        <v>48254</v>
      </c>
    </row>
    <row r="478" spans="1:9">
      <c r="A478" s="25">
        <v>52232</v>
      </c>
      <c r="B478" s="26" t="s">
        <v>129</v>
      </c>
      <c r="C478" s="27" t="s">
        <v>119</v>
      </c>
      <c r="I478" s="34">
        <v>48299</v>
      </c>
    </row>
    <row r="479" spans="1:9">
      <c r="A479" s="25">
        <v>52271</v>
      </c>
      <c r="B479" s="26" t="s">
        <v>118</v>
      </c>
      <c r="C479" s="27" t="s">
        <v>123</v>
      </c>
      <c r="I479" s="34">
        <v>48325</v>
      </c>
    </row>
    <row r="480" spans="1:9">
      <c r="A480" s="25">
        <v>52272</v>
      </c>
      <c r="B480" s="26" t="s">
        <v>122</v>
      </c>
      <c r="C480" s="27" t="s">
        <v>123</v>
      </c>
      <c r="I480" s="34">
        <v>48360</v>
      </c>
    </row>
    <row r="481" spans="1:9">
      <c r="A481" s="25">
        <v>52317</v>
      </c>
      <c r="B481" s="26" t="s">
        <v>124</v>
      </c>
      <c r="C481" s="27" t="s">
        <v>125</v>
      </c>
      <c r="I481" s="34">
        <v>48361</v>
      </c>
    </row>
    <row r="482" spans="1:9">
      <c r="A482" s="25">
        <v>52342</v>
      </c>
      <c r="B482" s="26" t="s">
        <v>122</v>
      </c>
      <c r="C482" s="27" t="s">
        <v>127</v>
      </c>
      <c r="I482" s="34">
        <v>48464</v>
      </c>
    </row>
    <row r="483" spans="1:9">
      <c r="A483" s="25">
        <v>52352</v>
      </c>
      <c r="B483" s="26" t="s">
        <v>124</v>
      </c>
      <c r="C483" s="27" t="s">
        <v>128</v>
      </c>
      <c r="I483" s="34">
        <v>48499</v>
      </c>
    </row>
    <row r="484" spans="1:9">
      <c r="A484" s="25">
        <v>52379</v>
      </c>
      <c r="B484" s="26" t="s">
        <v>129</v>
      </c>
      <c r="C484" s="27" t="s">
        <v>130</v>
      </c>
      <c r="I484" s="34">
        <v>48520</v>
      </c>
    </row>
    <row r="485" spans="1:9">
      <c r="A485" s="25">
        <v>52481</v>
      </c>
      <c r="B485" s="26" t="s">
        <v>118</v>
      </c>
      <c r="C485" s="27" t="s">
        <v>131</v>
      </c>
      <c r="I485" s="34">
        <v>48533</v>
      </c>
    </row>
    <row r="486" spans="1:9">
      <c r="A486" s="25">
        <v>52516</v>
      </c>
      <c r="B486" s="26" t="s">
        <v>118</v>
      </c>
      <c r="C486" s="27" t="s">
        <v>138</v>
      </c>
      <c r="I486" s="34">
        <v>48638</v>
      </c>
    </row>
    <row r="487" spans="1:9">
      <c r="A487" s="25">
        <v>52537</v>
      </c>
      <c r="B487" s="26" t="s">
        <v>118</v>
      </c>
      <c r="C487" s="27" t="s">
        <v>133</v>
      </c>
      <c r="I487" s="34">
        <v>48639</v>
      </c>
    </row>
    <row r="488" spans="1:9">
      <c r="A488" s="25">
        <v>52590</v>
      </c>
      <c r="B488" s="26" t="s">
        <v>124</v>
      </c>
      <c r="C488" s="27" t="s">
        <v>135</v>
      </c>
      <c r="I488" s="34">
        <v>48684</v>
      </c>
    </row>
    <row r="489" spans="1:9">
      <c r="A489" s="25">
        <v>52597</v>
      </c>
      <c r="B489" s="26" t="s">
        <v>124</v>
      </c>
      <c r="C489" s="27" t="s">
        <v>119</v>
      </c>
      <c r="I489" s="34">
        <v>48690</v>
      </c>
    </row>
    <row r="490" spans="1:9">
      <c r="A490" s="25">
        <v>52656</v>
      </c>
      <c r="B490" s="26" t="s">
        <v>118</v>
      </c>
      <c r="C490" s="27" t="s">
        <v>123</v>
      </c>
      <c r="I490" s="34">
        <v>48746</v>
      </c>
    </row>
    <row r="491" spans="1:9">
      <c r="A491" s="25">
        <v>52657</v>
      </c>
      <c r="B491" s="26" t="s">
        <v>122</v>
      </c>
      <c r="C491" s="27" t="s">
        <v>123</v>
      </c>
      <c r="I491" s="34">
        <v>48829</v>
      </c>
    </row>
    <row r="492" spans="1:9">
      <c r="A492" s="25">
        <v>52702</v>
      </c>
      <c r="B492" s="26" t="s">
        <v>124</v>
      </c>
      <c r="C492" s="27" t="s">
        <v>125</v>
      </c>
      <c r="I492" s="34">
        <v>48864</v>
      </c>
    </row>
    <row r="493" spans="1:9">
      <c r="A493" s="25">
        <v>52708</v>
      </c>
      <c r="B493" s="26" t="s">
        <v>129</v>
      </c>
      <c r="C493" s="27" t="s">
        <v>127</v>
      </c>
      <c r="I493" s="34">
        <v>48885</v>
      </c>
    </row>
    <row r="494" spans="1:9">
      <c r="A494" s="25">
        <v>52764</v>
      </c>
      <c r="B494" s="26" t="s">
        <v>129</v>
      </c>
      <c r="C494" s="27" t="s">
        <v>130</v>
      </c>
      <c r="I494" s="34">
        <v>48898</v>
      </c>
    </row>
    <row r="495" spans="1:9">
      <c r="A495" s="25">
        <v>52847</v>
      </c>
      <c r="B495" s="26" t="s">
        <v>137</v>
      </c>
      <c r="C495" s="27" t="s">
        <v>131</v>
      </c>
      <c r="I495" s="34">
        <v>48995</v>
      </c>
    </row>
    <row r="496" spans="1:9">
      <c r="A496" s="25">
        <v>52882</v>
      </c>
      <c r="B496" s="26" t="s">
        <v>137</v>
      </c>
      <c r="C496" s="27" t="s">
        <v>138</v>
      </c>
      <c r="I496" s="34">
        <v>48996</v>
      </c>
    </row>
    <row r="497" spans="1:9">
      <c r="A497" s="25">
        <v>52903</v>
      </c>
      <c r="B497" s="26" t="s">
        <v>137</v>
      </c>
      <c r="C497" s="27" t="s">
        <v>133</v>
      </c>
      <c r="I497" s="34">
        <v>49041</v>
      </c>
    </row>
    <row r="498" spans="1:9">
      <c r="A498" s="25">
        <v>52916</v>
      </c>
      <c r="B498" s="26" t="s">
        <v>122</v>
      </c>
      <c r="C498" s="27" t="s">
        <v>135</v>
      </c>
      <c r="I498" s="34">
        <v>49055</v>
      </c>
    </row>
    <row r="499" spans="1:9">
      <c r="A499" s="25">
        <v>53013</v>
      </c>
      <c r="B499" s="26" t="s">
        <v>118</v>
      </c>
      <c r="C499" s="27" t="s">
        <v>123</v>
      </c>
      <c r="I499" s="34">
        <v>49065</v>
      </c>
    </row>
    <row r="500" spans="1:9">
      <c r="A500" s="25">
        <v>53014</v>
      </c>
      <c r="B500" s="26" t="s">
        <v>122</v>
      </c>
      <c r="C500" s="27" t="s">
        <v>123</v>
      </c>
      <c r="I500" s="34">
        <v>49103</v>
      </c>
    </row>
    <row r="501" spans="1:9">
      <c r="A501" s="25">
        <v>53059</v>
      </c>
      <c r="B501" s="26" t="s">
        <v>124</v>
      </c>
      <c r="C501" s="27" t="s">
        <v>125</v>
      </c>
      <c r="I501" s="34">
        <v>49194</v>
      </c>
    </row>
    <row r="502" spans="1:9">
      <c r="A502" s="25">
        <v>53073</v>
      </c>
      <c r="B502" s="26" t="s">
        <v>124</v>
      </c>
      <c r="C502" s="27" t="s">
        <v>127</v>
      </c>
      <c r="I502" s="34">
        <v>49229</v>
      </c>
    </row>
    <row r="503" spans="1:9">
      <c r="A503" s="25">
        <v>53083</v>
      </c>
      <c r="B503" s="26" t="s">
        <v>118</v>
      </c>
      <c r="C503" s="27" t="s">
        <v>128</v>
      </c>
      <c r="I503" s="34">
        <v>49250</v>
      </c>
    </row>
    <row r="504" spans="1:9">
      <c r="A504" s="25">
        <v>53121</v>
      </c>
      <c r="B504" s="26" t="s">
        <v>129</v>
      </c>
      <c r="C504" s="27" t="s">
        <v>130</v>
      </c>
      <c r="I504" s="34">
        <v>49263</v>
      </c>
    </row>
    <row r="505" spans="1:9">
      <c r="A505" s="25">
        <v>53212</v>
      </c>
      <c r="B505" s="26" t="s">
        <v>129</v>
      </c>
      <c r="C505" s="27" t="s">
        <v>131</v>
      </c>
      <c r="I505" s="34">
        <v>49303</v>
      </c>
    </row>
    <row r="506" spans="1:9">
      <c r="A506" s="25">
        <v>53247</v>
      </c>
      <c r="B506" s="26" t="s">
        <v>129</v>
      </c>
      <c r="C506" s="27" t="s">
        <v>138</v>
      </c>
      <c r="I506" s="34">
        <v>49310</v>
      </c>
    </row>
    <row r="507" spans="1:9">
      <c r="A507" s="25">
        <v>53268</v>
      </c>
      <c r="B507" s="26" t="s">
        <v>129</v>
      </c>
      <c r="C507" s="27" t="s">
        <v>133</v>
      </c>
      <c r="I507" s="34">
        <v>49345</v>
      </c>
    </row>
    <row r="508" spans="1:9">
      <c r="A508" s="25">
        <v>53281</v>
      </c>
      <c r="B508" s="26" t="s">
        <v>137</v>
      </c>
      <c r="C508" s="27" t="s">
        <v>134</v>
      </c>
      <c r="I508" s="34">
        <v>49346</v>
      </c>
    </row>
    <row r="509" spans="1:9">
      <c r="A509" s="25">
        <v>53321</v>
      </c>
      <c r="B509" s="26" t="s">
        <v>118</v>
      </c>
      <c r="C509" s="27" t="s">
        <v>135</v>
      </c>
      <c r="I509" s="34">
        <v>49391</v>
      </c>
    </row>
    <row r="510" spans="1:9">
      <c r="A510" s="25">
        <v>53328</v>
      </c>
      <c r="B510" s="26" t="s">
        <v>118</v>
      </c>
      <c r="C510" s="27" t="s">
        <v>119</v>
      </c>
      <c r="I510" s="34">
        <v>49430</v>
      </c>
    </row>
    <row r="511" spans="1:9">
      <c r="A511" s="25">
        <v>53363</v>
      </c>
      <c r="B511" s="26" t="s">
        <v>118</v>
      </c>
      <c r="C511" s="27" t="s">
        <v>123</v>
      </c>
      <c r="I511" s="34">
        <v>49453</v>
      </c>
    </row>
    <row r="512" spans="1:9">
      <c r="A512" s="25">
        <v>53364</v>
      </c>
      <c r="B512" s="26" t="s">
        <v>122</v>
      </c>
      <c r="C512" s="27" t="s">
        <v>123</v>
      </c>
      <c r="I512" s="34">
        <v>49559</v>
      </c>
    </row>
    <row r="513" spans="1:9">
      <c r="A513" s="25">
        <v>53409</v>
      </c>
      <c r="B513" s="26" t="s">
        <v>124</v>
      </c>
      <c r="C513" s="27" t="s">
        <v>125</v>
      </c>
      <c r="I513" s="34">
        <v>49594</v>
      </c>
    </row>
    <row r="514" spans="1:9">
      <c r="A514" s="25">
        <v>53448</v>
      </c>
      <c r="B514" s="26" t="s">
        <v>122</v>
      </c>
      <c r="C514" s="27" t="s">
        <v>128</v>
      </c>
      <c r="I514" s="34">
        <v>49615</v>
      </c>
    </row>
    <row r="515" spans="1:9">
      <c r="A515" s="25">
        <v>53471</v>
      </c>
      <c r="B515" s="26" t="s">
        <v>129</v>
      </c>
      <c r="C515" s="27" t="s">
        <v>130</v>
      </c>
      <c r="I515" s="34">
        <v>49628</v>
      </c>
    </row>
    <row r="516" spans="1:9">
      <c r="A516" s="25">
        <v>53577</v>
      </c>
      <c r="B516" s="26" t="s">
        <v>124</v>
      </c>
      <c r="C516" s="27" t="s">
        <v>131</v>
      </c>
      <c r="I516" s="34">
        <v>49668</v>
      </c>
    </row>
    <row r="517" spans="1:9">
      <c r="A517" s="25">
        <v>53612</v>
      </c>
      <c r="B517" s="26" t="s">
        <v>124</v>
      </c>
      <c r="C517" s="27" t="s">
        <v>138</v>
      </c>
      <c r="I517" s="34">
        <v>49675</v>
      </c>
    </row>
    <row r="518" spans="1:9">
      <c r="A518" s="25">
        <v>53633</v>
      </c>
      <c r="B518" s="26" t="s">
        <v>124</v>
      </c>
      <c r="C518" s="27" t="s">
        <v>133</v>
      </c>
      <c r="I518" s="34">
        <v>49730</v>
      </c>
    </row>
    <row r="519" spans="1:9">
      <c r="A519" s="25">
        <v>53646</v>
      </c>
      <c r="B519" s="26" t="s">
        <v>129</v>
      </c>
      <c r="C519" s="27" t="s">
        <v>134</v>
      </c>
      <c r="I519" s="34">
        <v>49731</v>
      </c>
    </row>
    <row r="520" spans="1:9">
      <c r="A520" s="25">
        <v>53686</v>
      </c>
      <c r="B520" s="26" t="s">
        <v>122</v>
      </c>
      <c r="C520" s="27" t="s">
        <v>135</v>
      </c>
      <c r="I520" s="34">
        <v>49776</v>
      </c>
    </row>
    <row r="521" spans="1:9">
      <c r="A521" s="25">
        <v>53693</v>
      </c>
      <c r="B521" s="26" t="s">
        <v>122</v>
      </c>
      <c r="C521" s="27" t="s">
        <v>119</v>
      </c>
      <c r="I521" s="34">
        <v>49786</v>
      </c>
    </row>
    <row r="522" spans="1:9">
      <c r="A522" s="25">
        <v>53748</v>
      </c>
      <c r="B522" s="26" t="s">
        <v>118</v>
      </c>
      <c r="C522" s="27" t="s">
        <v>123</v>
      </c>
      <c r="I522" s="34">
        <v>49796</v>
      </c>
    </row>
    <row r="523" spans="1:9">
      <c r="A523" s="25">
        <v>53749</v>
      </c>
      <c r="B523" s="26" t="s">
        <v>122</v>
      </c>
      <c r="C523" s="27" t="s">
        <v>123</v>
      </c>
      <c r="I523" s="34">
        <v>49838</v>
      </c>
    </row>
    <row r="524" spans="1:9">
      <c r="A524" s="25">
        <v>53794</v>
      </c>
      <c r="B524" s="26" t="s">
        <v>124</v>
      </c>
      <c r="C524" s="27" t="s">
        <v>125</v>
      </c>
      <c r="I524" s="34">
        <v>50034</v>
      </c>
    </row>
    <row r="525" spans="1:9">
      <c r="A525" s="25">
        <v>53813</v>
      </c>
      <c r="B525" s="26" t="s">
        <v>137</v>
      </c>
      <c r="C525" s="27" t="s">
        <v>128</v>
      </c>
      <c r="I525" s="34">
        <v>50041</v>
      </c>
    </row>
    <row r="526" spans="1:9">
      <c r="A526" s="25">
        <v>53856</v>
      </c>
      <c r="B526" s="26" t="s">
        <v>129</v>
      </c>
      <c r="C526" s="27" t="s">
        <v>130</v>
      </c>
      <c r="I526" s="34">
        <v>50087</v>
      </c>
    </row>
    <row r="527" spans="1:9">
      <c r="A527" s="25">
        <v>54011</v>
      </c>
      <c r="B527" s="26" t="s">
        <v>124</v>
      </c>
      <c r="C527" s="27" t="s">
        <v>134</v>
      </c>
      <c r="I527" s="34">
        <v>50088</v>
      </c>
    </row>
    <row r="528" spans="1:9">
      <c r="A528" s="25">
        <v>54051</v>
      </c>
      <c r="B528" s="26" t="s">
        <v>137</v>
      </c>
      <c r="C528" s="27" t="s">
        <v>135</v>
      </c>
      <c r="I528" s="34">
        <v>50133</v>
      </c>
    </row>
    <row r="529" spans="1:9">
      <c r="A529" s="25">
        <v>54058</v>
      </c>
      <c r="B529" s="26" t="s">
        <v>137</v>
      </c>
      <c r="C529" s="27" t="s">
        <v>119</v>
      </c>
      <c r="I529" s="34">
        <v>50151</v>
      </c>
    </row>
    <row r="530" spans="1:9">
      <c r="A530" s="25">
        <v>54105</v>
      </c>
      <c r="B530" s="26" t="s">
        <v>118</v>
      </c>
      <c r="C530" s="27" t="s">
        <v>123</v>
      </c>
      <c r="I530" s="34">
        <v>50161</v>
      </c>
    </row>
    <row r="531" spans="1:9">
      <c r="A531" s="25">
        <v>54106</v>
      </c>
      <c r="B531" s="26" t="s">
        <v>122</v>
      </c>
      <c r="C531" s="27" t="s">
        <v>123</v>
      </c>
      <c r="I531" s="34">
        <v>50195</v>
      </c>
    </row>
    <row r="532" spans="1:9">
      <c r="A532" s="25">
        <v>54151</v>
      </c>
      <c r="B532" s="26" t="s">
        <v>124</v>
      </c>
      <c r="C532" s="27" t="s">
        <v>125</v>
      </c>
      <c r="I532" s="34">
        <v>50290</v>
      </c>
    </row>
    <row r="533" spans="1:9">
      <c r="A533" s="25">
        <v>54169</v>
      </c>
      <c r="B533" s="26" t="s">
        <v>122</v>
      </c>
      <c r="C533" s="27" t="s">
        <v>127</v>
      </c>
      <c r="I533" s="34">
        <v>50325</v>
      </c>
    </row>
    <row r="534" spans="1:9">
      <c r="A534" s="25">
        <v>54179</v>
      </c>
      <c r="B534" s="26" t="s">
        <v>124</v>
      </c>
      <c r="C534" s="27" t="s">
        <v>128</v>
      </c>
      <c r="I534" s="34">
        <v>50346</v>
      </c>
    </row>
    <row r="535" spans="1:9">
      <c r="A535" s="25">
        <v>54213</v>
      </c>
      <c r="B535" s="26" t="s">
        <v>129</v>
      </c>
      <c r="C535" s="27" t="s">
        <v>130</v>
      </c>
      <c r="I535" s="34">
        <v>50399</v>
      </c>
    </row>
    <row r="536" spans="1:9">
      <c r="A536" s="25">
        <v>54308</v>
      </c>
      <c r="B536" s="26" t="s">
        <v>118</v>
      </c>
      <c r="C536" s="27" t="s">
        <v>131</v>
      </c>
      <c r="I536" s="34">
        <v>50406</v>
      </c>
    </row>
    <row r="537" spans="1:9">
      <c r="A537" s="25">
        <v>54343</v>
      </c>
      <c r="B537" s="26" t="s">
        <v>118</v>
      </c>
      <c r="C537" s="27" t="s">
        <v>138</v>
      </c>
      <c r="I537" s="34">
        <v>50472</v>
      </c>
    </row>
    <row r="538" spans="1:9">
      <c r="A538" s="25">
        <v>54364</v>
      </c>
      <c r="B538" s="26" t="s">
        <v>118</v>
      </c>
      <c r="C538" s="27" t="s">
        <v>133</v>
      </c>
      <c r="I538" s="34">
        <v>50473</v>
      </c>
    </row>
    <row r="539" spans="1:9">
      <c r="A539" s="25">
        <v>54417</v>
      </c>
      <c r="B539" s="26" t="s">
        <v>124</v>
      </c>
      <c r="C539" s="27" t="s">
        <v>135</v>
      </c>
      <c r="I539" s="34">
        <v>50516</v>
      </c>
    </row>
    <row r="540" spans="1:9">
      <c r="A540" s="25">
        <v>54424</v>
      </c>
      <c r="B540" s="26" t="s">
        <v>124</v>
      </c>
      <c r="C540" s="27" t="s">
        <v>119</v>
      </c>
      <c r="I540" s="34">
        <v>50518</v>
      </c>
    </row>
    <row r="541" spans="1:9">
      <c r="A541" s="25">
        <v>54483</v>
      </c>
      <c r="B541" s="26" t="s">
        <v>118</v>
      </c>
      <c r="C541" s="27" t="s">
        <v>123</v>
      </c>
      <c r="I541" s="34">
        <v>50580</v>
      </c>
    </row>
    <row r="542" spans="1:9">
      <c r="A542" s="25">
        <v>54484</v>
      </c>
      <c r="B542" s="26" t="s">
        <v>122</v>
      </c>
      <c r="C542" s="27" t="s">
        <v>123</v>
      </c>
      <c r="I542" s="34">
        <v>50655</v>
      </c>
    </row>
    <row r="543" spans="1:9">
      <c r="A543" s="25">
        <v>54529</v>
      </c>
      <c r="B543" s="26" t="s">
        <v>124</v>
      </c>
      <c r="C543" s="27" t="s">
        <v>125</v>
      </c>
      <c r="I543" s="34">
        <v>50690</v>
      </c>
    </row>
    <row r="544" spans="1:9">
      <c r="A544" s="25">
        <v>54534</v>
      </c>
      <c r="B544" s="26" t="s">
        <v>137</v>
      </c>
      <c r="C544" s="27" t="s">
        <v>127</v>
      </c>
      <c r="I544" s="34">
        <v>50711</v>
      </c>
    </row>
    <row r="545" spans="1:9">
      <c r="A545" s="25">
        <v>54591</v>
      </c>
      <c r="B545" s="26" t="s">
        <v>129</v>
      </c>
      <c r="C545" s="27" t="s">
        <v>130</v>
      </c>
      <c r="I545" s="34">
        <v>50724</v>
      </c>
    </row>
    <row r="546" spans="1:9">
      <c r="A546" s="25">
        <v>54673</v>
      </c>
      <c r="B546" s="26" t="s">
        <v>122</v>
      </c>
      <c r="C546" s="27" t="s">
        <v>131</v>
      </c>
      <c r="I546" s="34">
        <v>50822</v>
      </c>
    </row>
    <row r="547" spans="1:9">
      <c r="A547" s="25">
        <v>54708</v>
      </c>
      <c r="B547" s="26" t="s">
        <v>122</v>
      </c>
      <c r="C547" s="27" t="s">
        <v>138</v>
      </c>
      <c r="I547" s="34">
        <v>50823</v>
      </c>
    </row>
    <row r="548" spans="1:9">
      <c r="A548" s="25">
        <v>54729</v>
      </c>
      <c r="B548" s="26" t="s">
        <v>122</v>
      </c>
      <c r="C548" s="27" t="s">
        <v>133</v>
      </c>
      <c r="I548" s="34">
        <v>50868</v>
      </c>
    </row>
    <row r="549" spans="1:9">
      <c r="A549" s="25">
        <v>54742</v>
      </c>
      <c r="B549" s="26" t="s">
        <v>118</v>
      </c>
      <c r="C549" s="27" t="s">
        <v>134</v>
      </c>
      <c r="I549" s="34">
        <v>50881</v>
      </c>
    </row>
    <row r="550" spans="1:9">
      <c r="A550" s="25">
        <v>54840</v>
      </c>
      <c r="B550" s="26" t="s">
        <v>118</v>
      </c>
      <c r="C550" s="27" t="s">
        <v>123</v>
      </c>
      <c r="I550" s="34">
        <v>50930</v>
      </c>
    </row>
    <row r="551" spans="1:9">
      <c r="A551" s="25">
        <v>54841</v>
      </c>
      <c r="B551" s="26" t="s">
        <v>122</v>
      </c>
      <c r="C551" s="27" t="s">
        <v>123</v>
      </c>
      <c r="I551" s="34">
        <v>51020</v>
      </c>
    </row>
    <row r="552" spans="1:9">
      <c r="A552" s="25">
        <v>54886</v>
      </c>
      <c r="B552" s="26" t="s">
        <v>124</v>
      </c>
      <c r="C552" s="27" t="s">
        <v>125</v>
      </c>
      <c r="I552" s="34">
        <v>51055</v>
      </c>
    </row>
    <row r="553" spans="1:9">
      <c r="A553" s="25">
        <v>54899</v>
      </c>
      <c r="B553" s="26" t="s">
        <v>129</v>
      </c>
      <c r="C553" s="27" t="s">
        <v>127</v>
      </c>
      <c r="I553" s="34">
        <v>51076</v>
      </c>
    </row>
    <row r="554" spans="1:9">
      <c r="A554" s="25">
        <v>54948</v>
      </c>
      <c r="B554" s="26" t="s">
        <v>129</v>
      </c>
      <c r="C554" s="27" t="s">
        <v>130</v>
      </c>
      <c r="I554" s="34">
        <v>51089</v>
      </c>
    </row>
    <row r="555" spans="1:9">
      <c r="A555" s="25">
        <v>55038</v>
      </c>
      <c r="B555" s="26" t="s">
        <v>137</v>
      </c>
      <c r="C555" s="27" t="s">
        <v>131</v>
      </c>
      <c r="I555" s="34">
        <v>51179</v>
      </c>
    </row>
    <row r="556" spans="1:9">
      <c r="A556" s="25">
        <v>55073</v>
      </c>
      <c r="B556" s="26" t="s">
        <v>137</v>
      </c>
      <c r="C556" s="27" t="s">
        <v>138</v>
      </c>
      <c r="I556" s="34">
        <v>51180</v>
      </c>
    </row>
    <row r="557" spans="1:9">
      <c r="A557" s="25">
        <v>55094</v>
      </c>
      <c r="B557" s="26" t="s">
        <v>137</v>
      </c>
      <c r="C557" s="27" t="s">
        <v>133</v>
      </c>
      <c r="I557" s="34">
        <v>51225</v>
      </c>
    </row>
    <row r="558" spans="1:9">
      <c r="A558" s="25">
        <v>55107</v>
      </c>
      <c r="B558" s="26" t="s">
        <v>122</v>
      </c>
      <c r="C558" s="27" t="s">
        <v>134</v>
      </c>
      <c r="I558" s="34">
        <v>51257</v>
      </c>
    </row>
    <row r="559" spans="1:9">
      <c r="A559" s="25">
        <v>55197</v>
      </c>
      <c r="B559" s="26" t="s">
        <v>118</v>
      </c>
      <c r="C559" s="27" t="s">
        <v>123</v>
      </c>
      <c r="I559" s="34">
        <v>51287</v>
      </c>
    </row>
    <row r="560" spans="1:9">
      <c r="A560" s="25">
        <v>55198</v>
      </c>
      <c r="B560" s="26" t="s">
        <v>122</v>
      </c>
      <c r="C560" s="27" t="s">
        <v>123</v>
      </c>
      <c r="I560" s="34">
        <v>51386</v>
      </c>
    </row>
    <row r="561" spans="1:9">
      <c r="A561" s="25">
        <v>55243</v>
      </c>
      <c r="B561" s="26" t="s">
        <v>124</v>
      </c>
      <c r="C561" s="27" t="s">
        <v>125</v>
      </c>
      <c r="I561" s="34">
        <v>51421</v>
      </c>
    </row>
    <row r="562" spans="1:9">
      <c r="A562" s="25">
        <v>55264</v>
      </c>
      <c r="B562" s="26" t="s">
        <v>124</v>
      </c>
      <c r="C562" s="27" t="s">
        <v>127</v>
      </c>
      <c r="I562" s="34">
        <v>51442</v>
      </c>
    </row>
    <row r="563" spans="1:9">
      <c r="A563" s="25">
        <v>55274</v>
      </c>
      <c r="B563" s="26" t="s">
        <v>118</v>
      </c>
      <c r="C563" s="27" t="s">
        <v>128</v>
      </c>
      <c r="I563" s="34">
        <v>51455</v>
      </c>
    </row>
    <row r="564" spans="1:9">
      <c r="A564" s="25">
        <v>55305</v>
      </c>
      <c r="B564" s="26" t="s">
        <v>129</v>
      </c>
      <c r="C564" s="27" t="s">
        <v>130</v>
      </c>
      <c r="I564" s="34">
        <v>51495</v>
      </c>
    </row>
    <row r="565" spans="1:9">
      <c r="A565" s="25">
        <v>55403</v>
      </c>
      <c r="B565" s="26" t="s">
        <v>129</v>
      </c>
      <c r="C565" s="27" t="s">
        <v>131</v>
      </c>
      <c r="I565" s="34">
        <v>51502</v>
      </c>
    </row>
    <row r="566" spans="1:9">
      <c r="A566" s="25">
        <v>55438</v>
      </c>
      <c r="B566" s="26" t="s">
        <v>129</v>
      </c>
      <c r="C566" s="27" t="s">
        <v>138</v>
      </c>
      <c r="I566" s="34">
        <v>51564</v>
      </c>
    </row>
    <row r="567" spans="1:9">
      <c r="A567" s="25">
        <v>55459</v>
      </c>
      <c r="B567" s="26" t="s">
        <v>129</v>
      </c>
      <c r="C567" s="27" t="s">
        <v>133</v>
      </c>
      <c r="I567" s="34">
        <v>51565</v>
      </c>
    </row>
    <row r="568" spans="1:9">
      <c r="A568" s="25">
        <v>55472</v>
      </c>
      <c r="B568" s="26" t="s">
        <v>137</v>
      </c>
      <c r="C568" s="27" t="s">
        <v>134</v>
      </c>
      <c r="I568" s="34">
        <v>51610</v>
      </c>
    </row>
    <row r="569" spans="1:9">
      <c r="A569" s="25">
        <v>55512</v>
      </c>
      <c r="B569" s="26" t="s">
        <v>118</v>
      </c>
      <c r="C569" s="27" t="s">
        <v>135</v>
      </c>
      <c r="I569" s="34">
        <v>51622</v>
      </c>
    </row>
    <row r="570" spans="1:9">
      <c r="A570" s="25">
        <v>55519</v>
      </c>
      <c r="B570" s="26" t="s">
        <v>118</v>
      </c>
      <c r="C570" s="27" t="s">
        <v>119</v>
      </c>
      <c r="I570" s="34">
        <v>51672</v>
      </c>
    </row>
    <row r="571" spans="1:9">
      <c r="A571" s="25">
        <v>55582</v>
      </c>
      <c r="B571" s="26" t="s">
        <v>118</v>
      </c>
      <c r="C571" s="27" t="s">
        <v>123</v>
      </c>
      <c r="I571" s="34">
        <v>51820</v>
      </c>
    </row>
    <row r="572" spans="1:9">
      <c r="A572" s="25">
        <v>55583</v>
      </c>
      <c r="B572" s="26" t="s">
        <v>122</v>
      </c>
      <c r="C572" s="27" t="s">
        <v>123</v>
      </c>
      <c r="I572" s="34">
        <v>51860</v>
      </c>
    </row>
    <row r="573" spans="1:9">
      <c r="A573" s="25">
        <v>55628</v>
      </c>
      <c r="B573" s="26" t="s">
        <v>124</v>
      </c>
      <c r="C573" s="27" t="s">
        <v>125</v>
      </c>
      <c r="I573" s="34">
        <v>51867</v>
      </c>
    </row>
    <row r="574" spans="1:9">
      <c r="A574" s="25">
        <v>55640</v>
      </c>
      <c r="B574" s="26" t="s">
        <v>137</v>
      </c>
      <c r="C574" s="27" t="s">
        <v>128</v>
      </c>
      <c r="I574" s="34">
        <v>51914</v>
      </c>
    </row>
    <row r="575" spans="1:9">
      <c r="A575" s="25">
        <v>55690</v>
      </c>
      <c r="B575" s="26" t="s">
        <v>129</v>
      </c>
      <c r="C575" s="27" t="s">
        <v>130</v>
      </c>
      <c r="I575" s="34">
        <v>51915</v>
      </c>
    </row>
    <row r="576" spans="1:9">
      <c r="A576" s="25">
        <v>55838</v>
      </c>
      <c r="B576" s="26" t="s">
        <v>124</v>
      </c>
      <c r="C576" s="27" t="s">
        <v>134</v>
      </c>
      <c r="I576" s="34">
        <v>51960</v>
      </c>
    </row>
    <row r="577" spans="1:9">
      <c r="A577" s="25">
        <v>55878</v>
      </c>
      <c r="B577" s="26" t="s">
        <v>137</v>
      </c>
      <c r="C577" s="27" t="s">
        <v>135</v>
      </c>
      <c r="I577" s="34">
        <v>51977</v>
      </c>
    </row>
    <row r="578" spans="1:9">
      <c r="A578" s="25">
        <v>55885</v>
      </c>
      <c r="B578" s="26" t="s">
        <v>137</v>
      </c>
      <c r="C578" s="27" t="s">
        <v>119</v>
      </c>
      <c r="I578" s="34">
        <v>51987</v>
      </c>
    </row>
    <row r="579" spans="1:9">
      <c r="A579" s="25">
        <v>55932</v>
      </c>
      <c r="B579" s="26" t="s">
        <v>118</v>
      </c>
      <c r="C579" s="27" t="s">
        <v>123</v>
      </c>
      <c r="I579" s="34">
        <v>52022</v>
      </c>
    </row>
    <row r="580" spans="1:9">
      <c r="A580" s="25">
        <v>55933</v>
      </c>
      <c r="B580" s="26" t="s">
        <v>122</v>
      </c>
      <c r="C580" s="27" t="s">
        <v>123</v>
      </c>
      <c r="I580" s="34">
        <v>52225</v>
      </c>
    </row>
    <row r="581" spans="1:9">
      <c r="A581" s="25">
        <v>55978</v>
      </c>
      <c r="B581" s="26" t="s">
        <v>124</v>
      </c>
      <c r="C581" s="27" t="s">
        <v>125</v>
      </c>
      <c r="I581" s="34">
        <v>52232</v>
      </c>
    </row>
    <row r="582" spans="1:9">
      <c r="A582" s="25">
        <v>55995</v>
      </c>
      <c r="B582" s="26" t="s">
        <v>118</v>
      </c>
      <c r="C582" s="27" t="s">
        <v>127</v>
      </c>
      <c r="I582" s="34">
        <v>52271</v>
      </c>
    </row>
    <row r="583" spans="1:9">
      <c r="A583" s="25">
        <v>56005</v>
      </c>
      <c r="B583" s="26" t="s">
        <v>129</v>
      </c>
      <c r="C583" s="27" t="s">
        <v>128</v>
      </c>
      <c r="I583" s="34">
        <v>52272</v>
      </c>
    </row>
    <row r="584" spans="1:9">
      <c r="A584" s="25">
        <v>56040</v>
      </c>
      <c r="B584" s="26" t="s">
        <v>129</v>
      </c>
      <c r="C584" s="27" t="s">
        <v>130</v>
      </c>
      <c r="I584" s="34">
        <v>52317</v>
      </c>
    </row>
    <row r="585" spans="1:9">
      <c r="A585" s="25">
        <v>56243</v>
      </c>
      <c r="B585" s="26" t="s">
        <v>129</v>
      </c>
      <c r="C585" s="27" t="s">
        <v>135</v>
      </c>
      <c r="I585" s="34">
        <v>52342</v>
      </c>
    </row>
    <row r="586" spans="1:9">
      <c r="A586" s="25">
        <v>56250</v>
      </c>
      <c r="B586" s="26" t="s">
        <v>129</v>
      </c>
      <c r="C586" s="27" t="s">
        <v>119</v>
      </c>
      <c r="I586" s="34">
        <v>52352</v>
      </c>
    </row>
    <row r="587" spans="1:9">
      <c r="A587" s="25">
        <v>56289</v>
      </c>
      <c r="B587" s="26" t="s">
        <v>118</v>
      </c>
      <c r="C587" s="27" t="s">
        <v>123</v>
      </c>
      <c r="I587" s="34">
        <v>52379</v>
      </c>
    </row>
    <row r="588" spans="1:9">
      <c r="A588" s="25">
        <v>56290</v>
      </c>
      <c r="B588" s="26" t="s">
        <v>122</v>
      </c>
      <c r="C588" s="27" t="s">
        <v>123</v>
      </c>
      <c r="I588" s="34">
        <v>52481</v>
      </c>
    </row>
    <row r="589" spans="1:9">
      <c r="A589" s="25">
        <v>56335</v>
      </c>
      <c r="B589" s="26" t="s">
        <v>124</v>
      </c>
      <c r="C589" s="27" t="s">
        <v>125</v>
      </c>
      <c r="I589" s="34">
        <v>52516</v>
      </c>
    </row>
    <row r="590" spans="1:9">
      <c r="A590" s="25">
        <v>56360</v>
      </c>
      <c r="B590" s="26" t="s">
        <v>122</v>
      </c>
      <c r="C590" s="27" t="s">
        <v>127</v>
      </c>
      <c r="I590" s="34">
        <v>52537</v>
      </c>
    </row>
    <row r="591" spans="1:9">
      <c r="A591" s="25">
        <v>56370</v>
      </c>
      <c r="B591" s="26" t="s">
        <v>124</v>
      </c>
      <c r="C591" s="27" t="s">
        <v>128</v>
      </c>
      <c r="I591" s="34">
        <v>52590</v>
      </c>
    </row>
    <row r="592" spans="1:9">
      <c r="A592" s="25">
        <v>56397</v>
      </c>
      <c r="B592" s="26" t="s">
        <v>129</v>
      </c>
      <c r="C592" s="27" t="s">
        <v>130</v>
      </c>
      <c r="I592" s="34">
        <v>52597</v>
      </c>
    </row>
    <row r="593" spans="1:9">
      <c r="A593" s="25">
        <v>56499</v>
      </c>
      <c r="B593" s="26" t="s">
        <v>118</v>
      </c>
      <c r="C593" s="27" t="s">
        <v>131</v>
      </c>
      <c r="I593" s="34">
        <v>52656</v>
      </c>
    </row>
    <row r="594" spans="1:9">
      <c r="A594" s="25">
        <v>56534</v>
      </c>
      <c r="B594" s="26" t="s">
        <v>118</v>
      </c>
      <c r="C594" s="27" t="s">
        <v>138</v>
      </c>
      <c r="I594" s="34">
        <v>52657</v>
      </c>
    </row>
    <row r="595" spans="1:9">
      <c r="A595" s="25">
        <v>56555</v>
      </c>
      <c r="B595" s="26" t="s">
        <v>118</v>
      </c>
      <c r="C595" s="27" t="s">
        <v>133</v>
      </c>
      <c r="I595" s="34">
        <v>52702</v>
      </c>
    </row>
    <row r="596" spans="1:9">
      <c r="A596" s="25">
        <v>56608</v>
      </c>
      <c r="B596" s="26" t="s">
        <v>124</v>
      </c>
      <c r="C596" s="27" t="s">
        <v>135</v>
      </c>
      <c r="I596" s="34">
        <v>52708</v>
      </c>
    </row>
    <row r="597" spans="1:9">
      <c r="A597" s="25">
        <v>56615</v>
      </c>
      <c r="B597" s="26" t="s">
        <v>124</v>
      </c>
      <c r="C597" s="27" t="s">
        <v>119</v>
      </c>
      <c r="I597" s="34">
        <v>52764</v>
      </c>
    </row>
    <row r="598" spans="1:9">
      <c r="A598" s="25">
        <v>56674</v>
      </c>
      <c r="B598" s="26" t="s">
        <v>118</v>
      </c>
      <c r="C598" s="27" t="s">
        <v>123</v>
      </c>
      <c r="I598" s="34">
        <v>52847</v>
      </c>
    </row>
    <row r="599" spans="1:9">
      <c r="A599" s="25">
        <v>56675</v>
      </c>
      <c r="B599" s="26" t="s">
        <v>122</v>
      </c>
      <c r="C599" s="27" t="s">
        <v>123</v>
      </c>
      <c r="I599" s="34">
        <v>52882</v>
      </c>
    </row>
    <row r="600" spans="1:9">
      <c r="A600" s="25">
        <v>56720</v>
      </c>
      <c r="B600" s="26" t="s">
        <v>124</v>
      </c>
      <c r="C600" s="27" t="s">
        <v>125</v>
      </c>
      <c r="I600" s="34">
        <v>52903</v>
      </c>
    </row>
    <row r="601" spans="1:9">
      <c r="A601" s="25">
        <v>56725</v>
      </c>
      <c r="B601" s="26" t="s">
        <v>137</v>
      </c>
      <c r="C601" s="27" t="s">
        <v>127</v>
      </c>
      <c r="I601" s="38">
        <v>52916</v>
      </c>
    </row>
    <row r="602" spans="1:9">
      <c r="A602" s="25">
        <v>56782</v>
      </c>
      <c r="B602" s="26" t="s">
        <v>129</v>
      </c>
      <c r="C602" s="27" t="s">
        <v>130</v>
      </c>
      <c r="I602" s="38">
        <v>53013</v>
      </c>
    </row>
    <row r="603" spans="1:9">
      <c r="A603" s="25">
        <v>56864</v>
      </c>
      <c r="B603" s="26" t="s">
        <v>122</v>
      </c>
      <c r="C603" s="27" t="s">
        <v>131</v>
      </c>
      <c r="I603" s="38">
        <v>53014</v>
      </c>
    </row>
    <row r="604" spans="1:9">
      <c r="A604" s="25">
        <v>56899</v>
      </c>
      <c r="B604" s="26" t="s">
        <v>122</v>
      </c>
      <c r="C604" s="27" t="s">
        <v>138</v>
      </c>
      <c r="I604" s="38">
        <v>53059</v>
      </c>
    </row>
    <row r="605" spans="1:9">
      <c r="A605" s="25">
        <v>56920</v>
      </c>
      <c r="B605" s="26" t="s">
        <v>122</v>
      </c>
      <c r="C605" s="27" t="s">
        <v>133</v>
      </c>
      <c r="I605" s="38">
        <v>53073</v>
      </c>
    </row>
    <row r="606" spans="1:9">
      <c r="A606" s="25">
        <v>56933</v>
      </c>
      <c r="B606" s="26" t="s">
        <v>118</v>
      </c>
      <c r="C606" s="27" t="s">
        <v>134</v>
      </c>
      <c r="I606" s="38">
        <v>53083</v>
      </c>
    </row>
    <row r="607" spans="1:9">
      <c r="A607" s="25">
        <v>57024</v>
      </c>
      <c r="B607" s="26" t="s">
        <v>118</v>
      </c>
      <c r="C607" s="27" t="s">
        <v>123</v>
      </c>
      <c r="I607" s="38">
        <v>53121</v>
      </c>
    </row>
    <row r="608" spans="1:9">
      <c r="A608" s="25">
        <v>57025</v>
      </c>
      <c r="B608" s="26" t="s">
        <v>122</v>
      </c>
      <c r="C608" s="27" t="s">
        <v>123</v>
      </c>
      <c r="I608" s="38">
        <v>53212</v>
      </c>
    </row>
    <row r="609" spans="1:9">
      <c r="A609" s="25">
        <v>57070</v>
      </c>
      <c r="B609" s="26" t="s">
        <v>124</v>
      </c>
      <c r="C609" s="27" t="s">
        <v>125</v>
      </c>
      <c r="I609" s="38">
        <v>53247</v>
      </c>
    </row>
    <row r="610" spans="1:9">
      <c r="A610" s="25">
        <v>57091</v>
      </c>
      <c r="B610" s="26" t="s">
        <v>124</v>
      </c>
      <c r="C610" s="27" t="s">
        <v>127</v>
      </c>
      <c r="I610" s="38">
        <v>53268</v>
      </c>
    </row>
    <row r="611" spans="1:9">
      <c r="A611" s="25">
        <v>57101</v>
      </c>
      <c r="B611" s="26" t="s">
        <v>118</v>
      </c>
      <c r="C611" s="27" t="s">
        <v>128</v>
      </c>
      <c r="I611" s="38">
        <v>53281</v>
      </c>
    </row>
    <row r="612" spans="1:9">
      <c r="A612" s="25">
        <v>57132</v>
      </c>
      <c r="B612" s="26" t="s">
        <v>129</v>
      </c>
      <c r="C612" s="27" t="s">
        <v>130</v>
      </c>
      <c r="I612" s="38">
        <v>53321</v>
      </c>
    </row>
    <row r="613" spans="1:9">
      <c r="A613" s="25">
        <v>57230</v>
      </c>
      <c r="B613" s="26" t="s">
        <v>129</v>
      </c>
      <c r="C613" s="27" t="s">
        <v>131</v>
      </c>
      <c r="I613" s="38">
        <v>53328</v>
      </c>
    </row>
    <row r="614" spans="1:9">
      <c r="A614" s="25">
        <v>57265</v>
      </c>
      <c r="B614" s="26" t="s">
        <v>129</v>
      </c>
      <c r="C614" s="27" t="s">
        <v>138</v>
      </c>
      <c r="I614" s="38">
        <v>53363</v>
      </c>
    </row>
    <row r="615" spans="1:9">
      <c r="A615" s="25">
        <v>57286</v>
      </c>
      <c r="B615" s="26" t="s">
        <v>129</v>
      </c>
      <c r="C615" s="27" t="s">
        <v>133</v>
      </c>
      <c r="I615" s="38">
        <v>53364</v>
      </c>
    </row>
    <row r="616" spans="1:9">
      <c r="A616" s="25">
        <v>57299</v>
      </c>
      <c r="B616" s="26" t="s">
        <v>137</v>
      </c>
      <c r="C616" s="27" t="s">
        <v>134</v>
      </c>
      <c r="I616" s="38">
        <v>53409</v>
      </c>
    </row>
    <row r="617" spans="1:9">
      <c r="A617" s="25">
        <v>57339</v>
      </c>
      <c r="B617" s="26" t="s">
        <v>118</v>
      </c>
      <c r="C617" s="27" t="s">
        <v>135</v>
      </c>
      <c r="I617" s="38">
        <v>53448</v>
      </c>
    </row>
    <row r="618" spans="1:9">
      <c r="A618" s="25">
        <v>57346</v>
      </c>
      <c r="B618" s="26" t="s">
        <v>118</v>
      </c>
      <c r="C618" s="27" t="s">
        <v>119</v>
      </c>
      <c r="I618" s="38">
        <v>53471</v>
      </c>
    </row>
    <row r="619" spans="1:9">
      <c r="A619" s="25">
        <v>57409</v>
      </c>
      <c r="B619" s="26" t="s">
        <v>118</v>
      </c>
      <c r="C619" s="27" t="s">
        <v>123</v>
      </c>
      <c r="I619" s="38">
        <v>53577</v>
      </c>
    </row>
    <row r="620" spans="1:9">
      <c r="A620" s="25">
        <v>57410</v>
      </c>
      <c r="B620" s="26" t="s">
        <v>122</v>
      </c>
      <c r="C620" s="27" t="s">
        <v>123</v>
      </c>
      <c r="I620" s="38">
        <v>53612</v>
      </c>
    </row>
    <row r="621" spans="1:9">
      <c r="A621" s="25">
        <v>57455</v>
      </c>
      <c r="B621" s="26" t="s">
        <v>124</v>
      </c>
      <c r="C621" s="27" t="s">
        <v>125</v>
      </c>
      <c r="I621" s="38">
        <v>53633</v>
      </c>
    </row>
    <row r="622" spans="1:9">
      <c r="A622" s="25">
        <v>57466</v>
      </c>
      <c r="B622" s="26" t="s">
        <v>122</v>
      </c>
      <c r="C622" s="27" t="s">
        <v>128</v>
      </c>
      <c r="I622" s="38">
        <v>53646</v>
      </c>
    </row>
    <row r="623" spans="1:9">
      <c r="A623" s="25">
        <v>57517</v>
      </c>
      <c r="B623" s="26" t="s">
        <v>129</v>
      </c>
      <c r="C623" s="27" t="s">
        <v>130</v>
      </c>
      <c r="I623" s="38">
        <v>53686</v>
      </c>
    </row>
    <row r="624" spans="1:9">
      <c r="A624" s="25">
        <v>57595</v>
      </c>
      <c r="B624" s="26" t="s">
        <v>124</v>
      </c>
      <c r="C624" s="27" t="s">
        <v>131</v>
      </c>
      <c r="I624" s="38">
        <v>53693</v>
      </c>
    </row>
    <row r="625" spans="1:9">
      <c r="A625" s="25">
        <v>57630</v>
      </c>
      <c r="B625" s="26" t="s">
        <v>124</v>
      </c>
      <c r="C625" s="27" t="s">
        <v>138</v>
      </c>
      <c r="I625" s="38">
        <v>53748</v>
      </c>
    </row>
    <row r="626" spans="1:9">
      <c r="A626" s="25">
        <v>57651</v>
      </c>
      <c r="B626" s="26" t="s">
        <v>124</v>
      </c>
      <c r="C626" s="27" t="s">
        <v>133</v>
      </c>
      <c r="I626" s="38">
        <v>53749</v>
      </c>
    </row>
    <row r="627" spans="1:9">
      <c r="A627" s="25">
        <v>57664</v>
      </c>
      <c r="B627" s="26" t="s">
        <v>129</v>
      </c>
      <c r="C627" s="27" t="s">
        <v>134</v>
      </c>
      <c r="I627" s="38">
        <v>53794</v>
      </c>
    </row>
    <row r="628" spans="1:9">
      <c r="A628" s="25">
        <v>57704</v>
      </c>
      <c r="B628" s="26" t="s">
        <v>122</v>
      </c>
      <c r="C628" s="27" t="s">
        <v>135</v>
      </c>
      <c r="I628" s="38">
        <v>53813</v>
      </c>
    </row>
    <row r="629" spans="1:9">
      <c r="A629" s="25">
        <v>57711</v>
      </c>
      <c r="B629" s="26" t="s">
        <v>122</v>
      </c>
      <c r="C629" s="27" t="s">
        <v>119</v>
      </c>
      <c r="I629" s="38">
        <v>53856</v>
      </c>
    </row>
    <row r="630" spans="1:9">
      <c r="A630" s="25">
        <v>57766</v>
      </c>
      <c r="B630" s="26" t="s">
        <v>118</v>
      </c>
      <c r="C630" s="27" t="s">
        <v>123</v>
      </c>
      <c r="I630" s="38">
        <v>54011</v>
      </c>
    </row>
    <row r="631" spans="1:9">
      <c r="A631" s="25">
        <v>57767</v>
      </c>
      <c r="B631" s="26" t="s">
        <v>122</v>
      </c>
      <c r="C631" s="27" t="s">
        <v>123</v>
      </c>
      <c r="I631" s="38">
        <v>54051</v>
      </c>
    </row>
    <row r="632" spans="1:9">
      <c r="A632" s="25">
        <v>57812</v>
      </c>
      <c r="B632" s="26" t="s">
        <v>124</v>
      </c>
      <c r="C632" s="27" t="s">
        <v>125</v>
      </c>
      <c r="I632" s="38">
        <v>54058</v>
      </c>
    </row>
    <row r="633" spans="1:9">
      <c r="A633" s="25">
        <v>57831</v>
      </c>
      <c r="B633" s="26" t="s">
        <v>137</v>
      </c>
      <c r="C633" s="27" t="s">
        <v>128</v>
      </c>
      <c r="I633" s="38">
        <v>54105</v>
      </c>
    </row>
    <row r="634" spans="1:9">
      <c r="A634" s="25">
        <v>57874</v>
      </c>
      <c r="B634" s="26" t="s">
        <v>129</v>
      </c>
      <c r="C634" s="27" t="s">
        <v>130</v>
      </c>
      <c r="I634" s="38">
        <v>54106</v>
      </c>
    </row>
    <row r="635" spans="1:9">
      <c r="A635" s="25">
        <v>58029</v>
      </c>
      <c r="B635" s="26" t="s">
        <v>124</v>
      </c>
      <c r="C635" s="27" t="s">
        <v>134</v>
      </c>
      <c r="I635" s="38">
        <v>54151</v>
      </c>
    </row>
    <row r="636" spans="1:9">
      <c r="A636" s="25">
        <v>58069</v>
      </c>
      <c r="B636" s="26" t="s">
        <v>137</v>
      </c>
      <c r="C636" s="27" t="s">
        <v>135</v>
      </c>
      <c r="I636" s="38">
        <v>54169</v>
      </c>
    </row>
    <row r="637" spans="1:9">
      <c r="A637" s="25">
        <v>58076</v>
      </c>
      <c r="B637" s="26" t="s">
        <v>137</v>
      </c>
      <c r="C637" s="27" t="s">
        <v>119</v>
      </c>
      <c r="I637" s="38">
        <v>54179</v>
      </c>
    </row>
    <row r="638" spans="1:9">
      <c r="A638" s="25">
        <v>58116</v>
      </c>
      <c r="B638" s="26" t="s">
        <v>118</v>
      </c>
      <c r="C638" s="27" t="s">
        <v>123</v>
      </c>
      <c r="I638" s="38">
        <v>54213</v>
      </c>
    </row>
    <row r="639" spans="1:9">
      <c r="A639" s="25">
        <v>58117</v>
      </c>
      <c r="B639" s="26" t="s">
        <v>122</v>
      </c>
      <c r="C639" s="27" t="s">
        <v>123</v>
      </c>
      <c r="I639" s="38">
        <v>54308</v>
      </c>
    </row>
    <row r="640" spans="1:9">
      <c r="A640" s="25">
        <v>58162</v>
      </c>
      <c r="B640" s="26" t="s">
        <v>124</v>
      </c>
      <c r="C640" s="27" t="s">
        <v>125</v>
      </c>
      <c r="I640" s="38">
        <v>54343</v>
      </c>
    </row>
    <row r="641" spans="1:9">
      <c r="A641" s="25">
        <v>58186</v>
      </c>
      <c r="B641" s="26" t="s">
        <v>118</v>
      </c>
      <c r="C641" s="27" t="s">
        <v>127</v>
      </c>
      <c r="I641" s="38">
        <v>54364</v>
      </c>
    </row>
    <row r="642" spans="1:9">
      <c r="A642" s="25">
        <v>58196</v>
      </c>
      <c r="B642" s="26" t="s">
        <v>129</v>
      </c>
      <c r="C642" s="27" t="s">
        <v>128</v>
      </c>
      <c r="I642" s="38">
        <v>54417</v>
      </c>
    </row>
    <row r="643" spans="1:9">
      <c r="A643" s="25">
        <v>58224</v>
      </c>
      <c r="B643" s="26" t="s">
        <v>129</v>
      </c>
      <c r="C643" s="27" t="s">
        <v>130</v>
      </c>
      <c r="I643" s="38">
        <v>54424</v>
      </c>
    </row>
    <row r="644" spans="1:9">
      <c r="A644" s="25">
        <v>58434</v>
      </c>
      <c r="B644" s="26" t="s">
        <v>129</v>
      </c>
      <c r="C644" s="27" t="s">
        <v>135</v>
      </c>
      <c r="I644" s="38">
        <v>54483</v>
      </c>
    </row>
    <row r="645" spans="1:9">
      <c r="A645" s="25">
        <v>58441</v>
      </c>
      <c r="B645" s="26" t="s">
        <v>129</v>
      </c>
      <c r="C645" s="27" t="s">
        <v>119</v>
      </c>
      <c r="I645" s="38">
        <v>54484</v>
      </c>
    </row>
    <row r="646" spans="1:9">
      <c r="A646" s="25">
        <v>58501</v>
      </c>
      <c r="B646" s="26" t="s">
        <v>118</v>
      </c>
      <c r="C646" s="27" t="s">
        <v>123</v>
      </c>
      <c r="I646" s="38">
        <v>54529</v>
      </c>
    </row>
    <row r="647" spans="1:9">
      <c r="A647" s="25">
        <v>58502</v>
      </c>
      <c r="B647" s="26" t="s">
        <v>122</v>
      </c>
      <c r="C647" s="27" t="s">
        <v>123</v>
      </c>
      <c r="I647" s="38">
        <v>54534</v>
      </c>
    </row>
    <row r="648" spans="1:9">
      <c r="A648" s="25">
        <v>58547</v>
      </c>
      <c r="B648" s="26" t="s">
        <v>124</v>
      </c>
      <c r="C648" s="27" t="s">
        <v>125</v>
      </c>
      <c r="I648" s="38">
        <v>54591</v>
      </c>
    </row>
    <row r="649" spans="1:9">
      <c r="A649" s="25">
        <v>58552</v>
      </c>
      <c r="B649" s="26" t="s">
        <v>137</v>
      </c>
      <c r="C649" s="27" t="s">
        <v>127</v>
      </c>
      <c r="I649" s="38">
        <v>54673</v>
      </c>
    </row>
    <row r="650" spans="1:9">
      <c r="A650" s="25">
        <v>58609</v>
      </c>
      <c r="B650" s="26" t="s">
        <v>129</v>
      </c>
      <c r="C650" s="27" t="s">
        <v>130</v>
      </c>
      <c r="I650" s="38">
        <v>54708</v>
      </c>
    </row>
    <row r="651" spans="1:9">
      <c r="A651" s="25">
        <v>58691</v>
      </c>
      <c r="B651" s="26" t="s">
        <v>122</v>
      </c>
      <c r="C651" s="27" t="s">
        <v>131</v>
      </c>
      <c r="I651" s="38">
        <v>54729</v>
      </c>
    </row>
    <row r="652" spans="1:9">
      <c r="A652" s="25">
        <v>58726</v>
      </c>
      <c r="B652" s="26" t="s">
        <v>122</v>
      </c>
      <c r="C652" s="27" t="s">
        <v>138</v>
      </c>
      <c r="I652" s="38">
        <v>54742</v>
      </c>
    </row>
    <row r="653" spans="1:9">
      <c r="A653" s="25">
        <v>58747</v>
      </c>
      <c r="B653" s="26" t="s">
        <v>122</v>
      </c>
      <c r="C653" s="27" t="s">
        <v>133</v>
      </c>
      <c r="I653" s="38">
        <v>54840</v>
      </c>
    </row>
    <row r="654" spans="1:9">
      <c r="A654" s="25">
        <v>58760</v>
      </c>
      <c r="B654" s="26" t="s">
        <v>118</v>
      </c>
      <c r="C654" s="27" t="s">
        <v>134</v>
      </c>
      <c r="I654" s="38">
        <v>54841</v>
      </c>
    </row>
    <row r="655" spans="1:9">
      <c r="A655" s="25">
        <v>58858</v>
      </c>
      <c r="B655" s="26" t="s">
        <v>118</v>
      </c>
      <c r="C655" s="27" t="s">
        <v>123</v>
      </c>
      <c r="I655" s="38">
        <v>54886</v>
      </c>
    </row>
    <row r="656" spans="1:9">
      <c r="A656" s="25">
        <v>58859</v>
      </c>
      <c r="B656" s="26" t="s">
        <v>122</v>
      </c>
      <c r="C656" s="27" t="s">
        <v>123</v>
      </c>
      <c r="I656" s="38">
        <v>54899</v>
      </c>
    </row>
    <row r="657" spans="1:9">
      <c r="A657" s="25">
        <v>58904</v>
      </c>
      <c r="B657" s="26" t="s">
        <v>124</v>
      </c>
      <c r="C657" s="27" t="s">
        <v>125</v>
      </c>
      <c r="I657" s="38">
        <v>54948</v>
      </c>
    </row>
    <row r="658" spans="1:9">
      <c r="A658" s="25">
        <v>58917</v>
      </c>
      <c r="B658" s="26" t="s">
        <v>129</v>
      </c>
      <c r="C658" s="27" t="s">
        <v>127</v>
      </c>
      <c r="I658" s="38">
        <v>55038</v>
      </c>
    </row>
    <row r="659" spans="1:9">
      <c r="A659" s="25">
        <v>58966</v>
      </c>
      <c r="B659" s="26" t="s">
        <v>129</v>
      </c>
      <c r="C659" s="27" t="s">
        <v>130</v>
      </c>
      <c r="I659" s="38">
        <v>55073</v>
      </c>
    </row>
    <row r="660" spans="1:9">
      <c r="A660" s="25">
        <v>59056</v>
      </c>
      <c r="B660" s="26" t="s">
        <v>137</v>
      </c>
      <c r="C660" s="27" t="s">
        <v>131</v>
      </c>
      <c r="I660" s="38">
        <v>55094</v>
      </c>
    </row>
    <row r="661" spans="1:9">
      <c r="A661" s="25">
        <v>59091</v>
      </c>
      <c r="B661" s="26" t="s">
        <v>137</v>
      </c>
      <c r="C661" s="27" t="s">
        <v>138</v>
      </c>
      <c r="I661" s="38">
        <v>55107</v>
      </c>
    </row>
    <row r="662" spans="1:9">
      <c r="A662" s="25">
        <v>59112</v>
      </c>
      <c r="B662" s="26" t="s">
        <v>137</v>
      </c>
      <c r="C662" s="27" t="s">
        <v>133</v>
      </c>
      <c r="I662" s="38">
        <v>55197</v>
      </c>
    </row>
    <row r="663" spans="1:9">
      <c r="A663" s="25">
        <v>59125</v>
      </c>
      <c r="B663" s="26" t="s">
        <v>122</v>
      </c>
      <c r="C663" s="27" t="s">
        <v>134</v>
      </c>
      <c r="I663" s="38">
        <v>55198</v>
      </c>
    </row>
    <row r="664" spans="1:9">
      <c r="A664" s="25">
        <v>59208</v>
      </c>
      <c r="B664" s="26" t="s">
        <v>118</v>
      </c>
      <c r="C664" s="27" t="s">
        <v>123</v>
      </c>
      <c r="I664" s="38">
        <v>55243</v>
      </c>
    </row>
    <row r="665" spans="1:9">
      <c r="A665" s="25">
        <v>59209</v>
      </c>
      <c r="B665" s="26" t="s">
        <v>122</v>
      </c>
      <c r="C665" s="27" t="s">
        <v>123</v>
      </c>
      <c r="I665" s="38">
        <v>55264</v>
      </c>
    </row>
    <row r="666" spans="1:9">
      <c r="A666" s="25">
        <v>59254</v>
      </c>
      <c r="B666" s="26" t="s">
        <v>124</v>
      </c>
      <c r="C666" s="27" t="s">
        <v>125</v>
      </c>
      <c r="I666" s="38">
        <v>55274</v>
      </c>
    </row>
    <row r="667" spans="1:9">
      <c r="A667" s="25">
        <v>59282</v>
      </c>
      <c r="B667" s="26" t="s">
        <v>124</v>
      </c>
      <c r="C667" s="27" t="s">
        <v>127</v>
      </c>
      <c r="I667" s="38">
        <v>55305</v>
      </c>
    </row>
    <row r="668" spans="1:9">
      <c r="A668" s="25">
        <v>59292</v>
      </c>
      <c r="B668" s="26" t="s">
        <v>118</v>
      </c>
      <c r="C668" s="27" t="s">
        <v>128</v>
      </c>
      <c r="I668" s="38">
        <v>55403</v>
      </c>
    </row>
    <row r="669" spans="1:9">
      <c r="A669" s="25">
        <v>59316</v>
      </c>
      <c r="B669" s="26" t="s">
        <v>129</v>
      </c>
      <c r="C669" s="27" t="s">
        <v>130</v>
      </c>
      <c r="I669" s="38">
        <v>55438</v>
      </c>
    </row>
    <row r="670" spans="1:9">
      <c r="A670" s="25">
        <v>59421</v>
      </c>
      <c r="B670" s="26" t="s">
        <v>129</v>
      </c>
      <c r="C670" s="27" t="s">
        <v>131</v>
      </c>
      <c r="I670" s="38">
        <v>55459</v>
      </c>
    </row>
    <row r="671" spans="1:9">
      <c r="A671" s="25">
        <v>59456</v>
      </c>
      <c r="B671" s="26" t="s">
        <v>129</v>
      </c>
      <c r="C671" s="27" t="s">
        <v>138</v>
      </c>
      <c r="I671" s="38">
        <v>55472</v>
      </c>
    </row>
    <row r="672" spans="1:9">
      <c r="A672" s="25">
        <v>59477</v>
      </c>
      <c r="B672" s="26" t="s">
        <v>129</v>
      </c>
      <c r="C672" s="27" t="s">
        <v>133</v>
      </c>
      <c r="I672" s="38">
        <v>55512</v>
      </c>
    </row>
    <row r="673" spans="1:9">
      <c r="A673" s="25">
        <v>59490</v>
      </c>
      <c r="B673" s="26" t="s">
        <v>137</v>
      </c>
      <c r="C673" s="27" t="s">
        <v>134</v>
      </c>
      <c r="I673" s="38">
        <v>55519</v>
      </c>
    </row>
    <row r="674" spans="1:9">
      <c r="A674" s="25">
        <v>59530</v>
      </c>
      <c r="B674" s="26" t="s">
        <v>118</v>
      </c>
      <c r="C674" s="27" t="s">
        <v>135</v>
      </c>
      <c r="I674" s="38">
        <v>55582</v>
      </c>
    </row>
    <row r="675" spans="1:9">
      <c r="A675" s="25">
        <v>59537</v>
      </c>
      <c r="B675" s="26" t="s">
        <v>118</v>
      </c>
      <c r="C675" s="27" t="s">
        <v>119</v>
      </c>
      <c r="I675" s="38">
        <v>55583</v>
      </c>
    </row>
    <row r="676" spans="1:9">
      <c r="A676" s="25">
        <v>59593</v>
      </c>
      <c r="B676" s="26" t="s">
        <v>118</v>
      </c>
      <c r="C676" s="27" t="s">
        <v>123</v>
      </c>
      <c r="I676" s="38">
        <v>55628</v>
      </c>
    </row>
    <row r="677" spans="1:9">
      <c r="A677" s="25">
        <v>59594</v>
      </c>
      <c r="B677" s="26" t="s">
        <v>122</v>
      </c>
      <c r="C677" s="27" t="s">
        <v>123</v>
      </c>
      <c r="I677" s="38">
        <v>55640</v>
      </c>
    </row>
    <row r="678" spans="1:9">
      <c r="A678" s="25">
        <v>59639</v>
      </c>
      <c r="B678" s="26" t="s">
        <v>124</v>
      </c>
      <c r="C678" s="27" t="s">
        <v>125</v>
      </c>
      <c r="I678" s="38">
        <v>55690</v>
      </c>
    </row>
    <row r="679" spans="1:9">
      <c r="A679" s="25">
        <v>59657</v>
      </c>
      <c r="B679" s="26" t="s">
        <v>122</v>
      </c>
      <c r="C679" s="27" t="s">
        <v>128</v>
      </c>
      <c r="I679" s="38">
        <v>55838</v>
      </c>
    </row>
    <row r="680" spans="1:9">
      <c r="A680" s="25">
        <v>59701</v>
      </c>
      <c r="B680" s="26" t="s">
        <v>129</v>
      </c>
      <c r="C680" s="27" t="s">
        <v>130</v>
      </c>
      <c r="I680" s="38">
        <v>55878</v>
      </c>
    </row>
    <row r="681" spans="1:9">
      <c r="A681" s="25">
        <v>59786</v>
      </c>
      <c r="B681" s="26" t="s">
        <v>124</v>
      </c>
      <c r="C681" s="27" t="s">
        <v>131</v>
      </c>
      <c r="I681" s="38">
        <v>55885</v>
      </c>
    </row>
    <row r="682" spans="1:9">
      <c r="A682" s="25">
        <v>59821</v>
      </c>
      <c r="B682" s="26" t="s">
        <v>124</v>
      </c>
      <c r="C682" s="27" t="s">
        <v>138</v>
      </c>
      <c r="I682" s="38">
        <v>55932</v>
      </c>
    </row>
    <row r="683" spans="1:9">
      <c r="A683" s="25">
        <v>59842</v>
      </c>
      <c r="B683" s="26" t="s">
        <v>124</v>
      </c>
      <c r="C683" s="27" t="s">
        <v>133</v>
      </c>
      <c r="I683" s="38">
        <v>55933</v>
      </c>
    </row>
    <row r="684" spans="1:9">
      <c r="A684" s="25">
        <v>59855</v>
      </c>
      <c r="B684" s="26" t="s">
        <v>129</v>
      </c>
      <c r="C684" s="27" t="s">
        <v>134</v>
      </c>
      <c r="I684" s="38">
        <v>55978</v>
      </c>
    </row>
    <row r="685" spans="1:9">
      <c r="A685" s="25">
        <v>59895</v>
      </c>
      <c r="B685" s="26" t="s">
        <v>122</v>
      </c>
      <c r="C685" s="27" t="s">
        <v>135</v>
      </c>
      <c r="I685" s="38">
        <v>55995</v>
      </c>
    </row>
    <row r="686" spans="1:9">
      <c r="A686" s="25">
        <v>59902</v>
      </c>
      <c r="B686" s="26" t="s">
        <v>122</v>
      </c>
      <c r="C686" s="27" t="s">
        <v>119</v>
      </c>
      <c r="I686" s="38">
        <v>56005</v>
      </c>
    </row>
    <row r="687" spans="1:9">
      <c r="A687" s="25">
        <v>59950</v>
      </c>
      <c r="B687" s="26" t="s">
        <v>118</v>
      </c>
      <c r="C687" s="27" t="s">
        <v>123</v>
      </c>
      <c r="I687" s="38">
        <v>56040</v>
      </c>
    </row>
    <row r="688" spans="1:9">
      <c r="A688" s="25">
        <v>59951</v>
      </c>
      <c r="B688" s="26" t="s">
        <v>122</v>
      </c>
      <c r="C688" s="27" t="s">
        <v>123</v>
      </c>
      <c r="I688" s="38">
        <v>56243</v>
      </c>
    </row>
    <row r="689" spans="1:9">
      <c r="A689" s="25">
        <v>59996</v>
      </c>
      <c r="B689" s="26" t="s">
        <v>124</v>
      </c>
      <c r="C689" s="27" t="s">
        <v>125</v>
      </c>
      <c r="I689" s="38">
        <v>56250</v>
      </c>
    </row>
    <row r="690" spans="1:9">
      <c r="A690" s="25">
        <v>60013</v>
      </c>
      <c r="B690" s="26" t="s">
        <v>118</v>
      </c>
      <c r="C690" s="27" t="s">
        <v>127</v>
      </c>
      <c r="I690" s="38">
        <v>56289</v>
      </c>
    </row>
    <row r="691" spans="1:9">
      <c r="A691" s="25">
        <v>60023</v>
      </c>
      <c r="B691" s="26" t="s">
        <v>129</v>
      </c>
      <c r="C691" s="27" t="s">
        <v>128</v>
      </c>
      <c r="I691" s="38">
        <v>56290</v>
      </c>
    </row>
    <row r="692" spans="1:9">
      <c r="A692" s="25">
        <v>60058</v>
      </c>
      <c r="B692" s="26" t="s">
        <v>129</v>
      </c>
      <c r="C692" s="27" t="s">
        <v>130</v>
      </c>
      <c r="I692" s="38">
        <v>56335</v>
      </c>
    </row>
    <row r="693" spans="1:9">
      <c r="A693" s="25">
        <v>60261</v>
      </c>
      <c r="B693" s="26" t="s">
        <v>129</v>
      </c>
      <c r="C693" s="27" t="s">
        <v>135</v>
      </c>
      <c r="I693" s="38">
        <v>56360</v>
      </c>
    </row>
    <row r="694" spans="1:9">
      <c r="A694" s="25">
        <v>60268</v>
      </c>
      <c r="B694" s="26" t="s">
        <v>129</v>
      </c>
      <c r="C694" s="27" t="s">
        <v>119</v>
      </c>
      <c r="I694" s="38">
        <v>56370</v>
      </c>
    </row>
    <row r="695" spans="1:9">
      <c r="A695" s="25">
        <v>60307</v>
      </c>
      <c r="B695" s="26" t="s">
        <v>118</v>
      </c>
      <c r="C695" s="27" t="s">
        <v>123</v>
      </c>
      <c r="I695" s="38">
        <v>56397</v>
      </c>
    </row>
    <row r="696" spans="1:9">
      <c r="A696" s="25">
        <v>60308</v>
      </c>
      <c r="B696" s="26" t="s">
        <v>122</v>
      </c>
      <c r="C696" s="27" t="s">
        <v>123</v>
      </c>
      <c r="I696" s="38">
        <v>56499</v>
      </c>
    </row>
    <row r="697" spans="1:9">
      <c r="A697" s="25">
        <v>60353</v>
      </c>
      <c r="B697" s="26" t="s">
        <v>124</v>
      </c>
      <c r="C697" s="27" t="s">
        <v>125</v>
      </c>
      <c r="I697" s="38">
        <v>56534</v>
      </c>
    </row>
    <row r="698" spans="1:9">
      <c r="A698" s="25">
        <v>60378</v>
      </c>
      <c r="B698" s="26" t="s">
        <v>122</v>
      </c>
      <c r="C698" s="27" t="s">
        <v>127</v>
      </c>
      <c r="I698" s="38">
        <v>56555</v>
      </c>
    </row>
    <row r="699" spans="1:9">
      <c r="A699" s="25">
        <v>60388</v>
      </c>
      <c r="B699" s="26" t="s">
        <v>124</v>
      </c>
      <c r="C699" s="27" t="s">
        <v>128</v>
      </c>
      <c r="I699" s="38">
        <v>56608</v>
      </c>
    </row>
    <row r="700" spans="1:9">
      <c r="A700" s="25">
        <v>60415</v>
      </c>
      <c r="B700" s="26" t="s">
        <v>129</v>
      </c>
      <c r="C700" s="27" t="s">
        <v>130</v>
      </c>
      <c r="I700" s="38">
        <v>56615</v>
      </c>
    </row>
    <row r="701" spans="1:9">
      <c r="A701" s="25">
        <v>60517</v>
      </c>
      <c r="B701" s="26" t="s">
        <v>118</v>
      </c>
      <c r="C701" s="27" t="s">
        <v>131</v>
      </c>
      <c r="I701" s="38">
        <v>56674</v>
      </c>
    </row>
    <row r="702" spans="1:9">
      <c r="A702" s="25">
        <v>60552</v>
      </c>
      <c r="B702" s="26" t="s">
        <v>118</v>
      </c>
      <c r="C702" s="27" t="s">
        <v>138</v>
      </c>
      <c r="I702" s="38">
        <v>56675</v>
      </c>
    </row>
    <row r="703" spans="1:9">
      <c r="A703" s="25">
        <v>60573</v>
      </c>
      <c r="B703" s="26" t="s">
        <v>118</v>
      </c>
      <c r="C703" s="27" t="s">
        <v>133</v>
      </c>
      <c r="I703" s="38">
        <v>56720</v>
      </c>
    </row>
    <row r="704" spans="1:9">
      <c r="A704" s="25">
        <v>60626</v>
      </c>
      <c r="B704" s="26" t="s">
        <v>124</v>
      </c>
      <c r="C704" s="27" t="s">
        <v>135</v>
      </c>
      <c r="I704" s="38">
        <v>56725</v>
      </c>
    </row>
    <row r="705" spans="1:9">
      <c r="A705" s="25">
        <v>60633</v>
      </c>
      <c r="B705" s="26" t="s">
        <v>124</v>
      </c>
      <c r="C705" s="27" t="s">
        <v>119</v>
      </c>
      <c r="I705" s="38">
        <v>56782</v>
      </c>
    </row>
    <row r="706" spans="1:9">
      <c r="A706" s="25">
        <v>60685</v>
      </c>
      <c r="B706" s="26" t="s">
        <v>118</v>
      </c>
      <c r="C706" s="27" t="s">
        <v>123</v>
      </c>
      <c r="I706" s="38">
        <v>56864</v>
      </c>
    </row>
    <row r="707" spans="1:9">
      <c r="A707" s="25">
        <v>60686</v>
      </c>
      <c r="B707" s="26" t="s">
        <v>122</v>
      </c>
      <c r="C707" s="27" t="s">
        <v>123</v>
      </c>
      <c r="I707" s="38">
        <v>56899</v>
      </c>
    </row>
    <row r="708" spans="1:9">
      <c r="A708" s="25">
        <v>60731</v>
      </c>
      <c r="B708" s="26" t="s">
        <v>124</v>
      </c>
      <c r="C708" s="27" t="s">
        <v>125</v>
      </c>
      <c r="I708" s="38">
        <v>56920</v>
      </c>
    </row>
    <row r="709" spans="1:9">
      <c r="A709" s="25">
        <v>60743</v>
      </c>
      <c r="B709" s="26" t="s">
        <v>137</v>
      </c>
      <c r="C709" s="27" t="s">
        <v>127</v>
      </c>
      <c r="I709" s="38">
        <v>56933</v>
      </c>
    </row>
    <row r="710" spans="1:9">
      <c r="A710" s="25">
        <v>60793</v>
      </c>
      <c r="B710" s="26" t="s">
        <v>129</v>
      </c>
      <c r="C710" s="27" t="s">
        <v>130</v>
      </c>
      <c r="I710" s="38">
        <v>57024</v>
      </c>
    </row>
    <row r="711" spans="1:9">
      <c r="A711" s="25">
        <v>60882</v>
      </c>
      <c r="B711" s="26" t="s">
        <v>122</v>
      </c>
      <c r="C711" s="27" t="s">
        <v>131</v>
      </c>
      <c r="I711" s="38">
        <v>57025</v>
      </c>
    </row>
    <row r="712" spans="1:9">
      <c r="A712" s="25">
        <v>60917</v>
      </c>
      <c r="B712" s="26" t="s">
        <v>122</v>
      </c>
      <c r="C712" s="27" t="s">
        <v>138</v>
      </c>
      <c r="I712" s="38">
        <v>57070</v>
      </c>
    </row>
    <row r="713" spans="1:9">
      <c r="A713" s="25">
        <v>60938</v>
      </c>
      <c r="B713" s="26" t="s">
        <v>122</v>
      </c>
      <c r="C713" s="27" t="s">
        <v>133</v>
      </c>
      <c r="I713" s="38">
        <v>57091</v>
      </c>
    </row>
    <row r="714" spans="1:9">
      <c r="A714" s="25">
        <v>60951</v>
      </c>
      <c r="B714" s="26" t="s">
        <v>118</v>
      </c>
      <c r="C714" s="27" t="s">
        <v>134</v>
      </c>
      <c r="I714" s="38">
        <v>57101</v>
      </c>
    </row>
    <row r="715" spans="1:9">
      <c r="A715" s="25">
        <v>61042</v>
      </c>
      <c r="B715" s="26" t="s">
        <v>118</v>
      </c>
      <c r="C715" s="27" t="s">
        <v>123</v>
      </c>
      <c r="I715" s="38">
        <v>57132</v>
      </c>
    </row>
    <row r="716" spans="1:9">
      <c r="A716" s="25">
        <v>61043</v>
      </c>
      <c r="B716" s="26" t="s">
        <v>122</v>
      </c>
      <c r="C716" s="27" t="s">
        <v>123</v>
      </c>
      <c r="I716" s="38">
        <v>57230</v>
      </c>
    </row>
    <row r="717" spans="1:9">
      <c r="A717" s="25">
        <v>61088</v>
      </c>
      <c r="B717" s="26" t="s">
        <v>124</v>
      </c>
      <c r="C717" s="27" t="s">
        <v>125</v>
      </c>
      <c r="I717" s="38">
        <v>57265</v>
      </c>
    </row>
    <row r="718" spans="1:9">
      <c r="A718" s="25">
        <v>61108</v>
      </c>
      <c r="B718" s="26" t="s">
        <v>129</v>
      </c>
      <c r="C718" s="27" t="s">
        <v>127</v>
      </c>
      <c r="I718" s="38">
        <v>57286</v>
      </c>
    </row>
    <row r="719" spans="1:9">
      <c r="A719" s="25">
        <v>61150</v>
      </c>
      <c r="B719" s="26" t="s">
        <v>129</v>
      </c>
      <c r="C719" s="27" t="s">
        <v>130</v>
      </c>
      <c r="I719" s="38">
        <v>57299</v>
      </c>
    </row>
    <row r="720" spans="1:9">
      <c r="A720" s="25">
        <v>61247</v>
      </c>
      <c r="B720" s="26" t="s">
        <v>137</v>
      </c>
      <c r="C720" s="27" t="s">
        <v>131</v>
      </c>
      <c r="I720" s="38">
        <v>57339</v>
      </c>
    </row>
    <row r="721" spans="1:9">
      <c r="A721" s="25">
        <v>61282</v>
      </c>
      <c r="B721" s="26" t="s">
        <v>137</v>
      </c>
      <c r="C721" s="27" t="s">
        <v>138</v>
      </c>
      <c r="I721" s="38">
        <v>57346</v>
      </c>
    </row>
    <row r="722" spans="1:9">
      <c r="A722" s="25">
        <v>61303</v>
      </c>
      <c r="B722" s="26" t="s">
        <v>137</v>
      </c>
      <c r="C722" s="27" t="s">
        <v>133</v>
      </c>
      <c r="I722" s="38">
        <v>57409</v>
      </c>
    </row>
    <row r="723" spans="1:9">
      <c r="A723" s="25">
        <v>61316</v>
      </c>
      <c r="B723" s="26" t="s">
        <v>122</v>
      </c>
      <c r="C723" s="27" t="s">
        <v>134</v>
      </c>
      <c r="I723" s="38">
        <v>57410</v>
      </c>
    </row>
    <row r="724" spans="1:9">
      <c r="A724" s="25">
        <v>61427</v>
      </c>
      <c r="B724" s="26" t="s">
        <v>118</v>
      </c>
      <c r="C724" s="27" t="s">
        <v>123</v>
      </c>
      <c r="I724" s="38">
        <v>57455</v>
      </c>
    </row>
    <row r="725" spans="1:9">
      <c r="A725" s="25">
        <v>61428</v>
      </c>
      <c r="B725" s="26" t="s">
        <v>122</v>
      </c>
      <c r="C725" s="27" t="s">
        <v>123</v>
      </c>
      <c r="I725" s="38">
        <v>57466</v>
      </c>
    </row>
    <row r="726" spans="1:9">
      <c r="A726" s="25">
        <v>61473</v>
      </c>
      <c r="B726" s="26" t="s">
        <v>124</v>
      </c>
      <c r="C726" s="27" t="s">
        <v>125</v>
      </c>
      <c r="I726" s="38">
        <v>57517</v>
      </c>
    </row>
    <row r="727" spans="1:9">
      <c r="A727" s="25">
        <v>61484</v>
      </c>
      <c r="B727" s="26" t="s">
        <v>122</v>
      </c>
      <c r="C727" s="27" t="s">
        <v>128</v>
      </c>
      <c r="I727" s="38">
        <v>57595</v>
      </c>
    </row>
    <row r="728" spans="1:9">
      <c r="A728" s="25">
        <v>61535</v>
      </c>
      <c r="B728" s="26" t="s">
        <v>129</v>
      </c>
      <c r="C728" s="27" t="s">
        <v>130</v>
      </c>
      <c r="I728" s="38">
        <v>57630</v>
      </c>
    </row>
    <row r="729" spans="1:9">
      <c r="A729" s="25">
        <v>61613</v>
      </c>
      <c r="B729" s="26" t="s">
        <v>124</v>
      </c>
      <c r="C729" s="27" t="s">
        <v>131</v>
      </c>
      <c r="I729" s="38">
        <v>57651</v>
      </c>
    </row>
    <row r="730" spans="1:9">
      <c r="A730" s="25">
        <v>61648</v>
      </c>
      <c r="B730" s="26" t="s">
        <v>124</v>
      </c>
      <c r="C730" s="27" t="s">
        <v>138</v>
      </c>
      <c r="I730" s="38">
        <v>57664</v>
      </c>
    </row>
    <row r="731" spans="1:9">
      <c r="A731" s="25">
        <v>61669</v>
      </c>
      <c r="B731" s="26" t="s">
        <v>124</v>
      </c>
      <c r="C731" s="27" t="s">
        <v>133</v>
      </c>
      <c r="I731" s="38">
        <v>57704</v>
      </c>
    </row>
    <row r="732" spans="1:9">
      <c r="A732" s="25">
        <v>61682</v>
      </c>
      <c r="B732" s="26" t="s">
        <v>129</v>
      </c>
      <c r="C732" s="27" t="s">
        <v>134</v>
      </c>
      <c r="I732" s="38">
        <v>57711</v>
      </c>
    </row>
    <row r="733" spans="1:9">
      <c r="A733" s="25">
        <v>61722</v>
      </c>
      <c r="B733" s="26" t="s">
        <v>122</v>
      </c>
      <c r="C733" s="27" t="s">
        <v>135</v>
      </c>
      <c r="I733" s="38">
        <v>57766</v>
      </c>
    </row>
    <row r="734" spans="1:9">
      <c r="A734" s="25">
        <v>61729</v>
      </c>
      <c r="B734" s="26" t="s">
        <v>122</v>
      </c>
      <c r="C734" s="27" t="s">
        <v>119</v>
      </c>
      <c r="I734" s="38">
        <v>57767</v>
      </c>
    </row>
    <row r="735" spans="1:9">
      <c r="A735" s="25">
        <v>61784</v>
      </c>
      <c r="B735" s="26" t="s">
        <v>118</v>
      </c>
      <c r="C735" s="27" t="s">
        <v>123</v>
      </c>
      <c r="I735" s="38">
        <v>57812</v>
      </c>
    </row>
    <row r="736" spans="1:9">
      <c r="A736" s="25">
        <v>61785</v>
      </c>
      <c r="B736" s="26" t="s">
        <v>122</v>
      </c>
      <c r="C736" s="27" t="s">
        <v>123</v>
      </c>
      <c r="I736" s="38">
        <v>57831</v>
      </c>
    </row>
    <row r="737" spans="1:9">
      <c r="A737" s="25">
        <v>61830</v>
      </c>
      <c r="B737" s="26" t="s">
        <v>124</v>
      </c>
      <c r="C737" s="27" t="s">
        <v>125</v>
      </c>
      <c r="I737" s="38">
        <v>57874</v>
      </c>
    </row>
    <row r="738" spans="1:9">
      <c r="A738" s="25">
        <v>61849</v>
      </c>
      <c r="B738" s="26" t="s">
        <v>137</v>
      </c>
      <c r="C738" s="27" t="s">
        <v>128</v>
      </c>
      <c r="I738" s="38">
        <v>58029</v>
      </c>
    </row>
    <row r="739" spans="1:9">
      <c r="A739" s="25">
        <v>61892</v>
      </c>
      <c r="B739" s="26" t="s">
        <v>129</v>
      </c>
      <c r="C739" s="27" t="s">
        <v>130</v>
      </c>
      <c r="I739" s="34">
        <v>58069</v>
      </c>
    </row>
    <row r="740" spans="1:9">
      <c r="A740" s="25">
        <v>62047</v>
      </c>
      <c r="B740" s="26" t="s">
        <v>124</v>
      </c>
      <c r="C740" s="27" t="s">
        <v>134</v>
      </c>
      <c r="I740" s="34">
        <v>58076</v>
      </c>
    </row>
    <row r="741" spans="1:9">
      <c r="A741" s="25">
        <v>62087</v>
      </c>
      <c r="B741" s="26" t="s">
        <v>137</v>
      </c>
      <c r="C741" s="27" t="s">
        <v>135</v>
      </c>
      <c r="I741" s="34">
        <v>58116</v>
      </c>
    </row>
    <row r="742" spans="1:9">
      <c r="A742" s="25">
        <v>62094</v>
      </c>
      <c r="B742" s="26" t="s">
        <v>137</v>
      </c>
      <c r="C742" s="27" t="s">
        <v>119</v>
      </c>
      <c r="I742" s="34">
        <v>58117</v>
      </c>
    </row>
    <row r="743" spans="1:9">
      <c r="A743" s="25">
        <v>62134</v>
      </c>
      <c r="B743" s="26" t="s">
        <v>118</v>
      </c>
      <c r="C743" s="27" t="s">
        <v>123</v>
      </c>
      <c r="I743" s="34">
        <v>58162</v>
      </c>
    </row>
    <row r="744" spans="1:9">
      <c r="A744" s="25">
        <v>62135</v>
      </c>
      <c r="B744" s="26" t="s">
        <v>122</v>
      </c>
      <c r="C744" s="27" t="s">
        <v>123</v>
      </c>
      <c r="I744" s="34">
        <v>58186</v>
      </c>
    </row>
    <row r="745" spans="1:9">
      <c r="A745" s="25">
        <v>62180</v>
      </c>
      <c r="B745" s="26" t="s">
        <v>124</v>
      </c>
      <c r="C745" s="27" t="s">
        <v>125</v>
      </c>
      <c r="I745" s="34">
        <v>58196</v>
      </c>
    </row>
    <row r="746" spans="1:9">
      <c r="A746" s="25">
        <v>62204</v>
      </c>
      <c r="B746" s="26" t="s">
        <v>118</v>
      </c>
      <c r="C746" s="27" t="s">
        <v>127</v>
      </c>
      <c r="I746" s="34">
        <v>58224</v>
      </c>
    </row>
    <row r="747" spans="1:9">
      <c r="A747" s="25">
        <v>62214</v>
      </c>
      <c r="B747" s="26" t="s">
        <v>129</v>
      </c>
      <c r="C747" s="27" t="s">
        <v>128</v>
      </c>
      <c r="I747" s="34">
        <v>58434</v>
      </c>
    </row>
    <row r="748" spans="1:9">
      <c r="A748" s="25">
        <v>62242</v>
      </c>
      <c r="B748" s="26" t="s">
        <v>129</v>
      </c>
      <c r="C748" s="27" t="s">
        <v>130</v>
      </c>
      <c r="I748" s="34">
        <v>58441</v>
      </c>
    </row>
    <row r="749" spans="1:9">
      <c r="A749" s="25">
        <v>62452</v>
      </c>
      <c r="B749" s="26" t="s">
        <v>129</v>
      </c>
      <c r="C749" s="27" t="s">
        <v>135</v>
      </c>
      <c r="I749" s="34">
        <v>58501</v>
      </c>
    </row>
    <row r="750" spans="1:9">
      <c r="A750" s="25">
        <v>62459</v>
      </c>
      <c r="B750" s="26" t="s">
        <v>129</v>
      </c>
      <c r="C750" s="27" t="s">
        <v>119</v>
      </c>
      <c r="I750" s="34">
        <v>58502</v>
      </c>
    </row>
    <row r="751" spans="1:9">
      <c r="A751" s="25">
        <v>62519</v>
      </c>
      <c r="B751" s="26" t="s">
        <v>118</v>
      </c>
      <c r="C751" s="27" t="s">
        <v>123</v>
      </c>
      <c r="I751" s="34">
        <v>58547</v>
      </c>
    </row>
    <row r="752" spans="1:9">
      <c r="A752" s="25">
        <v>62520</v>
      </c>
      <c r="B752" s="26" t="s">
        <v>122</v>
      </c>
      <c r="C752" s="27" t="s">
        <v>123</v>
      </c>
      <c r="I752" s="34">
        <v>58552</v>
      </c>
    </row>
    <row r="753" spans="1:9">
      <c r="A753" s="25">
        <v>62565</v>
      </c>
      <c r="B753" s="26" t="s">
        <v>124</v>
      </c>
      <c r="C753" s="27" t="s">
        <v>125</v>
      </c>
      <c r="I753" s="34">
        <v>58609</v>
      </c>
    </row>
    <row r="754" spans="1:9">
      <c r="A754" s="25">
        <v>62569</v>
      </c>
      <c r="B754" s="26" t="s">
        <v>122</v>
      </c>
      <c r="C754" s="27" t="s">
        <v>127</v>
      </c>
      <c r="I754" s="34">
        <v>58691</v>
      </c>
    </row>
    <row r="755" spans="1:9">
      <c r="A755" s="25">
        <v>62579</v>
      </c>
      <c r="B755" s="26" t="s">
        <v>124</v>
      </c>
      <c r="C755" s="27" t="s">
        <v>128</v>
      </c>
      <c r="I755" s="34">
        <v>58726</v>
      </c>
    </row>
    <row r="756" spans="1:9">
      <c r="A756" s="25">
        <v>62627</v>
      </c>
      <c r="B756" s="26" t="s">
        <v>129</v>
      </c>
      <c r="C756" s="27" t="s">
        <v>130</v>
      </c>
      <c r="I756" s="34">
        <v>58747</v>
      </c>
    </row>
    <row r="757" spans="1:9">
      <c r="A757" s="25">
        <v>62708</v>
      </c>
      <c r="B757" s="26" t="s">
        <v>118</v>
      </c>
      <c r="C757" s="27" t="s">
        <v>131</v>
      </c>
      <c r="I757" s="34">
        <v>58760</v>
      </c>
    </row>
    <row r="758" spans="1:9">
      <c r="A758" s="25">
        <v>62743</v>
      </c>
      <c r="B758" s="26" t="s">
        <v>118</v>
      </c>
      <c r="C758" s="27" t="s">
        <v>138</v>
      </c>
      <c r="I758" s="34">
        <v>58858</v>
      </c>
    </row>
    <row r="759" spans="1:9">
      <c r="A759" s="25">
        <v>62764</v>
      </c>
      <c r="B759" s="26" t="s">
        <v>118</v>
      </c>
      <c r="C759" s="27" t="s">
        <v>133</v>
      </c>
      <c r="I759" s="34">
        <v>58859</v>
      </c>
    </row>
    <row r="760" spans="1:9">
      <c r="A760" s="25">
        <v>62817</v>
      </c>
      <c r="B760" s="26" t="s">
        <v>124</v>
      </c>
      <c r="C760" s="27" t="s">
        <v>135</v>
      </c>
      <c r="I760" s="34">
        <v>58904</v>
      </c>
    </row>
    <row r="761" spans="1:9">
      <c r="A761" s="25">
        <v>62824</v>
      </c>
      <c r="B761" s="26" t="s">
        <v>124</v>
      </c>
      <c r="C761" s="27" t="s">
        <v>119</v>
      </c>
      <c r="I761" s="34">
        <v>58917</v>
      </c>
    </row>
    <row r="762" spans="1:9">
      <c r="A762" s="25">
        <v>62876</v>
      </c>
      <c r="B762" s="26" t="s">
        <v>118</v>
      </c>
      <c r="C762" s="27" t="s">
        <v>123</v>
      </c>
      <c r="I762" s="34">
        <v>58966</v>
      </c>
    </row>
    <row r="763" spans="1:9">
      <c r="A763" s="25">
        <v>62877</v>
      </c>
      <c r="B763" s="26" t="s">
        <v>122</v>
      </c>
      <c r="C763" s="27" t="s">
        <v>123</v>
      </c>
      <c r="I763" s="34">
        <v>59056</v>
      </c>
    </row>
    <row r="764" spans="1:9">
      <c r="A764" s="25">
        <v>62922</v>
      </c>
      <c r="B764" s="26" t="s">
        <v>124</v>
      </c>
      <c r="C764" s="27" t="s">
        <v>125</v>
      </c>
      <c r="I764" s="34">
        <v>59091</v>
      </c>
    </row>
    <row r="765" spans="1:9">
      <c r="A765" s="25">
        <v>62935</v>
      </c>
      <c r="B765" s="26" t="s">
        <v>129</v>
      </c>
      <c r="C765" s="27" t="s">
        <v>127</v>
      </c>
      <c r="I765" s="34">
        <v>59112</v>
      </c>
    </row>
    <row r="766" spans="1:9">
      <c r="A766" s="25">
        <v>62984</v>
      </c>
      <c r="B766" s="26" t="s">
        <v>129</v>
      </c>
      <c r="C766" s="27" t="s">
        <v>130</v>
      </c>
      <c r="I766" s="34">
        <v>59125</v>
      </c>
    </row>
    <row r="767" spans="1:9">
      <c r="A767" s="25">
        <v>63074</v>
      </c>
      <c r="B767" s="26" t="s">
        <v>137</v>
      </c>
      <c r="C767" s="27" t="s">
        <v>131</v>
      </c>
      <c r="I767" s="34">
        <v>59208</v>
      </c>
    </row>
    <row r="768" spans="1:9">
      <c r="A768" s="25">
        <v>63109</v>
      </c>
      <c r="B768" s="26" t="s">
        <v>137</v>
      </c>
      <c r="C768" s="27" t="s">
        <v>138</v>
      </c>
      <c r="I768" s="34">
        <v>59209</v>
      </c>
    </row>
    <row r="769" spans="1:9">
      <c r="A769" s="25">
        <v>63130</v>
      </c>
      <c r="B769" s="26" t="s">
        <v>137</v>
      </c>
      <c r="C769" s="27" t="s">
        <v>133</v>
      </c>
      <c r="I769" s="34">
        <v>59254</v>
      </c>
    </row>
    <row r="770" spans="1:9">
      <c r="A770" s="25">
        <v>63143</v>
      </c>
      <c r="B770" s="26" t="s">
        <v>122</v>
      </c>
      <c r="C770" s="27" t="s">
        <v>134</v>
      </c>
      <c r="I770" s="34">
        <v>59282</v>
      </c>
    </row>
    <row r="771" spans="1:9">
      <c r="A771" s="25">
        <v>63226</v>
      </c>
      <c r="B771" s="26" t="s">
        <v>118</v>
      </c>
      <c r="C771" s="27" t="s">
        <v>123</v>
      </c>
      <c r="I771" s="34">
        <v>59292</v>
      </c>
    </row>
    <row r="772" spans="1:9">
      <c r="A772" s="25">
        <v>63227</v>
      </c>
      <c r="B772" s="26" t="s">
        <v>122</v>
      </c>
      <c r="C772" s="27" t="s">
        <v>123</v>
      </c>
      <c r="I772" s="34">
        <v>59316</v>
      </c>
    </row>
    <row r="773" spans="1:9">
      <c r="A773" s="25">
        <v>63272</v>
      </c>
      <c r="B773" s="26" t="s">
        <v>124</v>
      </c>
      <c r="C773" s="27" t="s">
        <v>125</v>
      </c>
      <c r="I773" s="34">
        <v>59421</v>
      </c>
    </row>
    <row r="774" spans="1:9">
      <c r="A774" s="25">
        <v>63300</v>
      </c>
      <c r="B774" s="26" t="s">
        <v>124</v>
      </c>
      <c r="C774" s="27" t="s">
        <v>127</v>
      </c>
      <c r="I774" s="34">
        <v>59456</v>
      </c>
    </row>
    <row r="775" spans="1:9">
      <c r="A775" s="25">
        <v>63310</v>
      </c>
      <c r="B775" s="26" t="s">
        <v>118</v>
      </c>
      <c r="C775" s="27" t="s">
        <v>128</v>
      </c>
      <c r="I775" s="34">
        <v>59477</v>
      </c>
    </row>
    <row r="776" spans="1:9">
      <c r="A776" s="25">
        <v>63334</v>
      </c>
      <c r="B776" s="26" t="s">
        <v>129</v>
      </c>
      <c r="C776" s="27" t="s">
        <v>130</v>
      </c>
      <c r="I776" s="34">
        <v>59490</v>
      </c>
    </row>
    <row r="777" spans="1:9">
      <c r="A777" s="25">
        <v>63439</v>
      </c>
      <c r="B777" s="26" t="s">
        <v>129</v>
      </c>
      <c r="C777" s="27" t="s">
        <v>131</v>
      </c>
      <c r="I777" s="34">
        <v>59530</v>
      </c>
    </row>
    <row r="778" spans="1:9">
      <c r="A778" s="25">
        <v>63474</v>
      </c>
      <c r="B778" s="26" t="s">
        <v>129</v>
      </c>
      <c r="C778" s="27" t="s">
        <v>138</v>
      </c>
      <c r="I778" s="34">
        <v>59537</v>
      </c>
    </row>
    <row r="779" spans="1:9">
      <c r="A779" s="25">
        <v>63495</v>
      </c>
      <c r="B779" s="26" t="s">
        <v>129</v>
      </c>
      <c r="C779" s="27" t="s">
        <v>133</v>
      </c>
      <c r="I779" s="34">
        <v>59593</v>
      </c>
    </row>
    <row r="780" spans="1:9">
      <c r="A780" s="25">
        <v>63508</v>
      </c>
      <c r="B780" s="26" t="s">
        <v>137</v>
      </c>
      <c r="C780" s="27" t="s">
        <v>134</v>
      </c>
      <c r="I780" s="34">
        <v>59594</v>
      </c>
    </row>
    <row r="781" spans="1:9">
      <c r="A781" s="25">
        <v>63548</v>
      </c>
      <c r="B781" s="26" t="s">
        <v>118</v>
      </c>
      <c r="C781" s="27" t="s">
        <v>135</v>
      </c>
      <c r="I781" s="34">
        <v>59639</v>
      </c>
    </row>
    <row r="782" spans="1:9">
      <c r="A782" s="25">
        <v>63555</v>
      </c>
      <c r="B782" s="26" t="s">
        <v>118</v>
      </c>
      <c r="C782" s="27" t="s">
        <v>119</v>
      </c>
      <c r="I782" s="34">
        <v>59657</v>
      </c>
    </row>
    <row r="783" spans="1:9">
      <c r="A783" s="25">
        <v>63611</v>
      </c>
      <c r="B783" s="26" t="s">
        <v>118</v>
      </c>
      <c r="C783" s="27" t="s">
        <v>123</v>
      </c>
      <c r="I783" s="34">
        <v>59701</v>
      </c>
    </row>
    <row r="784" spans="1:9">
      <c r="A784" s="25">
        <v>63612</v>
      </c>
      <c r="B784" s="26" t="s">
        <v>122</v>
      </c>
      <c r="C784" s="27" t="s">
        <v>123</v>
      </c>
      <c r="I784" s="34">
        <v>59786</v>
      </c>
    </row>
    <row r="785" spans="1:9">
      <c r="A785" s="25">
        <v>63657</v>
      </c>
      <c r="B785" s="26" t="s">
        <v>124</v>
      </c>
      <c r="C785" s="27" t="s">
        <v>125</v>
      </c>
      <c r="I785" s="34">
        <v>59821</v>
      </c>
    </row>
    <row r="786" spans="1:9">
      <c r="A786" s="25">
        <v>63675</v>
      </c>
      <c r="B786" s="26" t="s">
        <v>122</v>
      </c>
      <c r="C786" s="27" t="s">
        <v>128</v>
      </c>
      <c r="I786" s="34">
        <v>59842</v>
      </c>
    </row>
    <row r="787" spans="1:9">
      <c r="A787" s="25">
        <v>63719</v>
      </c>
      <c r="B787" s="26" t="s">
        <v>129</v>
      </c>
      <c r="C787" s="27" t="s">
        <v>130</v>
      </c>
      <c r="I787" s="34">
        <v>59855</v>
      </c>
    </row>
    <row r="788" spans="1:9">
      <c r="A788" s="25">
        <v>63804</v>
      </c>
      <c r="B788" s="26" t="s">
        <v>124</v>
      </c>
      <c r="C788" s="27" t="s">
        <v>131</v>
      </c>
      <c r="I788" s="34">
        <v>59895</v>
      </c>
    </row>
    <row r="789" spans="1:9">
      <c r="A789" s="25">
        <v>63839</v>
      </c>
      <c r="B789" s="26" t="s">
        <v>124</v>
      </c>
      <c r="C789" s="27" t="s">
        <v>138</v>
      </c>
      <c r="I789" s="34">
        <v>59902</v>
      </c>
    </row>
    <row r="790" spans="1:9">
      <c r="A790" s="25">
        <v>63860</v>
      </c>
      <c r="B790" s="26" t="s">
        <v>124</v>
      </c>
      <c r="C790" s="27" t="s">
        <v>133</v>
      </c>
      <c r="I790" s="34">
        <v>59950</v>
      </c>
    </row>
    <row r="791" spans="1:9">
      <c r="A791" s="25">
        <v>63873</v>
      </c>
      <c r="B791" s="26" t="s">
        <v>129</v>
      </c>
      <c r="C791" s="27" t="s">
        <v>134</v>
      </c>
      <c r="I791" s="34">
        <v>59951</v>
      </c>
    </row>
    <row r="792" spans="1:9">
      <c r="A792" s="25">
        <v>63913</v>
      </c>
      <c r="B792" s="26" t="s">
        <v>122</v>
      </c>
      <c r="C792" s="27" t="s">
        <v>135</v>
      </c>
      <c r="I792" s="34">
        <v>59996</v>
      </c>
    </row>
    <row r="793" spans="1:9">
      <c r="A793" s="25">
        <v>63920</v>
      </c>
      <c r="B793" s="26" t="s">
        <v>122</v>
      </c>
      <c r="C793" s="27" t="s">
        <v>119</v>
      </c>
      <c r="I793" s="34">
        <v>60013</v>
      </c>
    </row>
    <row r="794" spans="1:9">
      <c r="A794" s="25">
        <v>63968</v>
      </c>
      <c r="B794" s="26" t="s">
        <v>118</v>
      </c>
      <c r="C794" s="27" t="s">
        <v>123</v>
      </c>
      <c r="I794" s="34">
        <v>60023</v>
      </c>
    </row>
    <row r="795" spans="1:9">
      <c r="A795" s="25">
        <v>63969</v>
      </c>
      <c r="B795" s="26" t="s">
        <v>122</v>
      </c>
      <c r="C795" s="27" t="s">
        <v>123</v>
      </c>
      <c r="I795" s="34">
        <v>60058</v>
      </c>
    </row>
    <row r="796" spans="1:9">
      <c r="A796" s="25">
        <v>64014</v>
      </c>
      <c r="B796" s="26" t="s">
        <v>124</v>
      </c>
      <c r="C796" s="27" t="s">
        <v>125</v>
      </c>
      <c r="I796" s="34">
        <v>60261</v>
      </c>
    </row>
    <row r="797" spans="1:9">
      <c r="A797" s="25">
        <v>64040</v>
      </c>
      <c r="B797" s="26" t="s">
        <v>137</v>
      </c>
      <c r="C797" s="27" t="s">
        <v>128</v>
      </c>
      <c r="I797" s="34">
        <v>60268</v>
      </c>
    </row>
    <row r="798" spans="1:9">
      <c r="A798" s="25">
        <v>64076</v>
      </c>
      <c r="B798" s="26" t="s">
        <v>129</v>
      </c>
      <c r="C798" s="27" t="s">
        <v>130</v>
      </c>
      <c r="I798" s="34">
        <v>60307</v>
      </c>
    </row>
    <row r="799" spans="1:9">
      <c r="A799" s="25">
        <v>64238</v>
      </c>
      <c r="B799" s="26" t="s">
        <v>124</v>
      </c>
      <c r="C799" s="27" t="s">
        <v>134</v>
      </c>
      <c r="I799" s="34">
        <v>60308</v>
      </c>
    </row>
    <row r="800" spans="1:9">
      <c r="A800" s="25">
        <v>64278</v>
      </c>
      <c r="B800" s="26" t="s">
        <v>137</v>
      </c>
      <c r="C800" s="27" t="s">
        <v>135</v>
      </c>
      <c r="I800" s="34">
        <v>60353</v>
      </c>
    </row>
    <row r="801" spans="1:9">
      <c r="A801" s="25">
        <v>64285</v>
      </c>
      <c r="B801" s="26" t="s">
        <v>137</v>
      </c>
      <c r="C801" s="27" t="s">
        <v>119</v>
      </c>
      <c r="I801" s="34">
        <v>60378</v>
      </c>
    </row>
    <row r="802" spans="1:9">
      <c r="A802" s="25">
        <v>64346</v>
      </c>
      <c r="B802" s="26" t="s">
        <v>118</v>
      </c>
      <c r="C802" s="27" t="s">
        <v>123</v>
      </c>
      <c r="I802" s="34">
        <v>60388</v>
      </c>
    </row>
    <row r="803" spans="1:9">
      <c r="A803" s="25">
        <v>64347</v>
      </c>
      <c r="B803" s="26" t="s">
        <v>122</v>
      </c>
      <c r="C803" s="27" t="s">
        <v>123</v>
      </c>
      <c r="I803" s="34">
        <v>60415</v>
      </c>
    </row>
    <row r="804" spans="1:9">
      <c r="A804" s="25">
        <v>64392</v>
      </c>
      <c r="B804" s="26" t="s">
        <v>124</v>
      </c>
      <c r="C804" s="27" t="s">
        <v>125</v>
      </c>
      <c r="I804" s="34">
        <v>60517</v>
      </c>
    </row>
    <row r="805" spans="1:9">
      <c r="A805" s="25">
        <v>64396</v>
      </c>
      <c r="B805" s="26" t="s">
        <v>122</v>
      </c>
      <c r="C805" s="27" t="s">
        <v>127</v>
      </c>
      <c r="I805" s="34">
        <v>60552</v>
      </c>
    </row>
    <row r="806" spans="1:9">
      <c r="A806" s="25">
        <v>64406</v>
      </c>
      <c r="B806" s="26" t="s">
        <v>124</v>
      </c>
      <c r="C806" s="27" t="s">
        <v>128</v>
      </c>
      <c r="I806" s="34">
        <v>60573</v>
      </c>
    </row>
    <row r="807" spans="1:9">
      <c r="A807" s="25">
        <v>64454</v>
      </c>
      <c r="B807" s="26" t="s">
        <v>129</v>
      </c>
      <c r="C807" s="27" t="s">
        <v>130</v>
      </c>
      <c r="I807" s="34">
        <v>60626</v>
      </c>
    </row>
    <row r="808" spans="1:9">
      <c r="A808" s="25">
        <v>64535</v>
      </c>
      <c r="B808" s="26" t="s">
        <v>118</v>
      </c>
      <c r="C808" s="27" t="s">
        <v>131</v>
      </c>
      <c r="I808" s="34">
        <v>60633</v>
      </c>
    </row>
    <row r="809" spans="1:9">
      <c r="A809" s="25">
        <v>64570</v>
      </c>
      <c r="B809" s="26" t="s">
        <v>118</v>
      </c>
      <c r="C809" s="27" t="s">
        <v>138</v>
      </c>
      <c r="I809" s="34">
        <v>60685</v>
      </c>
    </row>
    <row r="810" spans="1:9">
      <c r="A810" s="25">
        <v>64591</v>
      </c>
      <c r="B810" s="26" t="s">
        <v>118</v>
      </c>
      <c r="C810" s="27" t="s">
        <v>133</v>
      </c>
      <c r="I810" s="34">
        <v>60686</v>
      </c>
    </row>
    <row r="811" spans="1:9">
      <c r="A811" s="25">
        <v>64644</v>
      </c>
      <c r="B811" s="26" t="s">
        <v>124</v>
      </c>
      <c r="C811" s="27" t="s">
        <v>135</v>
      </c>
      <c r="I811" s="34">
        <v>60731</v>
      </c>
    </row>
    <row r="812" spans="1:9">
      <c r="A812" s="25">
        <v>64651</v>
      </c>
      <c r="B812" s="26" t="s">
        <v>124</v>
      </c>
      <c r="C812" s="27" t="s">
        <v>119</v>
      </c>
      <c r="I812" s="34">
        <v>60743</v>
      </c>
    </row>
    <row r="813" spans="1:9">
      <c r="A813" s="25">
        <v>64703</v>
      </c>
      <c r="B813" s="26" t="s">
        <v>118</v>
      </c>
      <c r="C813" s="27" t="s">
        <v>123</v>
      </c>
      <c r="I813" s="34">
        <v>60793</v>
      </c>
    </row>
    <row r="814" spans="1:9">
      <c r="A814" s="25">
        <v>64704</v>
      </c>
      <c r="B814" s="26" t="s">
        <v>122</v>
      </c>
      <c r="C814" s="27" t="s">
        <v>123</v>
      </c>
      <c r="I814" s="34">
        <v>60882</v>
      </c>
    </row>
    <row r="815" spans="1:9">
      <c r="A815" s="25">
        <v>64749</v>
      </c>
      <c r="B815" s="26" t="s">
        <v>124</v>
      </c>
      <c r="C815" s="27" t="s">
        <v>125</v>
      </c>
      <c r="I815" s="34">
        <v>60917</v>
      </c>
    </row>
    <row r="816" spans="1:9">
      <c r="A816" s="25">
        <v>64761</v>
      </c>
      <c r="B816" s="26" t="s">
        <v>137</v>
      </c>
      <c r="C816" s="27" t="s">
        <v>127</v>
      </c>
      <c r="I816" s="34">
        <v>60938</v>
      </c>
    </row>
    <row r="817" spans="1:9">
      <c r="A817" s="25">
        <v>64811</v>
      </c>
      <c r="B817" s="26" t="s">
        <v>129</v>
      </c>
      <c r="C817" s="27" t="s">
        <v>130</v>
      </c>
      <c r="I817" s="34">
        <v>60951</v>
      </c>
    </row>
    <row r="818" spans="1:9">
      <c r="A818" s="25">
        <v>64900</v>
      </c>
      <c r="B818" s="26" t="s">
        <v>122</v>
      </c>
      <c r="C818" s="27" t="s">
        <v>131</v>
      </c>
      <c r="I818" s="34">
        <v>61042</v>
      </c>
    </row>
    <row r="819" spans="1:9">
      <c r="A819" s="25">
        <v>64935</v>
      </c>
      <c r="B819" s="26" t="s">
        <v>122</v>
      </c>
      <c r="C819" s="27" t="s">
        <v>138</v>
      </c>
      <c r="I819" s="34">
        <v>61043</v>
      </c>
    </row>
    <row r="820" spans="1:9">
      <c r="A820" s="25">
        <v>64956</v>
      </c>
      <c r="B820" s="26" t="s">
        <v>122</v>
      </c>
      <c r="C820" s="27" t="s">
        <v>133</v>
      </c>
      <c r="I820" s="34">
        <v>61088</v>
      </c>
    </row>
    <row r="821" spans="1:9">
      <c r="A821" s="25">
        <v>64969</v>
      </c>
      <c r="B821" s="26" t="s">
        <v>118</v>
      </c>
      <c r="C821" s="27" t="s">
        <v>134</v>
      </c>
      <c r="I821" s="34">
        <v>61108</v>
      </c>
    </row>
    <row r="822" spans="1:9">
      <c r="A822" s="25">
        <v>65060</v>
      </c>
      <c r="B822" s="26" t="s">
        <v>118</v>
      </c>
      <c r="C822" s="27" t="s">
        <v>123</v>
      </c>
      <c r="I822" s="34">
        <v>61150</v>
      </c>
    </row>
    <row r="823" spans="1:9">
      <c r="A823" s="25">
        <v>65061</v>
      </c>
      <c r="B823" s="26" t="s">
        <v>122</v>
      </c>
      <c r="C823" s="27" t="s">
        <v>123</v>
      </c>
      <c r="I823" s="34">
        <v>61247</v>
      </c>
    </row>
    <row r="824" spans="1:9">
      <c r="A824" s="25">
        <v>65106</v>
      </c>
      <c r="B824" s="26" t="s">
        <v>124</v>
      </c>
      <c r="C824" s="27" t="s">
        <v>125</v>
      </c>
      <c r="I824" s="34">
        <v>61282</v>
      </c>
    </row>
    <row r="825" spans="1:9">
      <c r="A825" s="25">
        <v>65126</v>
      </c>
      <c r="B825" s="26" t="s">
        <v>129</v>
      </c>
      <c r="C825" s="27" t="s">
        <v>127</v>
      </c>
      <c r="I825" s="34">
        <v>61303</v>
      </c>
    </row>
    <row r="826" spans="1:9">
      <c r="A826" s="25">
        <v>65168</v>
      </c>
      <c r="B826" s="26" t="s">
        <v>129</v>
      </c>
      <c r="C826" s="27" t="s">
        <v>130</v>
      </c>
      <c r="I826" s="34">
        <v>61316</v>
      </c>
    </row>
    <row r="827" spans="1:9">
      <c r="A827" s="25">
        <v>65265</v>
      </c>
      <c r="B827" s="26" t="s">
        <v>137</v>
      </c>
      <c r="C827" s="27" t="s">
        <v>131</v>
      </c>
      <c r="I827" s="34">
        <v>61427</v>
      </c>
    </row>
    <row r="828" spans="1:9">
      <c r="A828" s="25">
        <v>65300</v>
      </c>
      <c r="B828" s="26" t="s">
        <v>137</v>
      </c>
      <c r="C828" s="27" t="s">
        <v>138</v>
      </c>
      <c r="I828" s="34">
        <v>61428</v>
      </c>
    </row>
    <row r="829" spans="1:9">
      <c r="A829" s="25">
        <v>65321</v>
      </c>
      <c r="B829" s="26" t="s">
        <v>137</v>
      </c>
      <c r="C829" s="27" t="s">
        <v>133</v>
      </c>
      <c r="I829" s="34">
        <v>61473</v>
      </c>
    </row>
    <row r="830" spans="1:9">
      <c r="A830" s="25">
        <v>65334</v>
      </c>
      <c r="B830" s="26" t="s">
        <v>122</v>
      </c>
      <c r="C830" s="27" t="s">
        <v>134</v>
      </c>
      <c r="I830" s="34">
        <v>61484</v>
      </c>
    </row>
    <row r="831" spans="1:9">
      <c r="I831" s="34">
        <v>61535</v>
      </c>
    </row>
    <row r="832" spans="1:9">
      <c r="I832" s="34">
        <v>61613</v>
      </c>
    </row>
    <row r="833" spans="9:9">
      <c r="I833" s="34">
        <v>61648</v>
      </c>
    </row>
    <row r="834" spans="9:9">
      <c r="I834" s="34">
        <v>61669</v>
      </c>
    </row>
    <row r="835" spans="9:9">
      <c r="I835" s="34">
        <v>61682</v>
      </c>
    </row>
    <row r="836" spans="9:9">
      <c r="I836" s="34">
        <v>61722</v>
      </c>
    </row>
    <row r="837" spans="9:9">
      <c r="I837" s="34">
        <v>61729</v>
      </c>
    </row>
    <row r="838" spans="9:9">
      <c r="I838" s="34">
        <v>61784</v>
      </c>
    </row>
    <row r="839" spans="9:9">
      <c r="I839" s="34">
        <v>61785</v>
      </c>
    </row>
    <row r="840" spans="9:9">
      <c r="I840" s="34">
        <v>61830</v>
      </c>
    </row>
    <row r="841" spans="9:9">
      <c r="I841" s="34">
        <v>61849</v>
      </c>
    </row>
    <row r="842" spans="9:9">
      <c r="I842" s="34">
        <v>61892</v>
      </c>
    </row>
    <row r="843" spans="9:9">
      <c r="I843" s="34">
        <v>62047</v>
      </c>
    </row>
    <row r="844" spans="9:9">
      <c r="I844" s="34">
        <v>62087</v>
      </c>
    </row>
    <row r="845" spans="9:9">
      <c r="I845" s="34">
        <v>62094</v>
      </c>
    </row>
    <row r="846" spans="9:9">
      <c r="I846" s="34">
        <v>62134</v>
      </c>
    </row>
    <row r="847" spans="9:9">
      <c r="I847" s="34">
        <v>62135</v>
      </c>
    </row>
    <row r="848" spans="9:9">
      <c r="I848" s="34">
        <v>62180</v>
      </c>
    </row>
    <row r="849" spans="9:9">
      <c r="I849" s="34">
        <v>62204</v>
      </c>
    </row>
    <row r="850" spans="9:9">
      <c r="I850" s="34">
        <v>62214</v>
      </c>
    </row>
    <row r="851" spans="9:9">
      <c r="I851" s="34">
        <v>62242</v>
      </c>
    </row>
    <row r="852" spans="9:9">
      <c r="I852" s="34">
        <v>62452</v>
      </c>
    </row>
    <row r="853" spans="9:9">
      <c r="I853" s="34">
        <v>62459</v>
      </c>
    </row>
    <row r="854" spans="9:9">
      <c r="I854" s="34">
        <v>62519</v>
      </c>
    </row>
    <row r="855" spans="9:9">
      <c r="I855" s="34">
        <v>62520</v>
      </c>
    </row>
    <row r="856" spans="9:9">
      <c r="I856" s="34">
        <v>62565</v>
      </c>
    </row>
    <row r="857" spans="9:9">
      <c r="I857" s="34">
        <v>62569</v>
      </c>
    </row>
    <row r="858" spans="9:9">
      <c r="I858" s="34">
        <v>62579</v>
      </c>
    </row>
    <row r="859" spans="9:9">
      <c r="I859" s="34">
        <v>62627</v>
      </c>
    </row>
    <row r="860" spans="9:9">
      <c r="I860" s="34">
        <v>62708</v>
      </c>
    </row>
    <row r="861" spans="9:9">
      <c r="I861" s="34">
        <v>62743</v>
      </c>
    </row>
    <row r="862" spans="9:9">
      <c r="I862" s="34">
        <v>62764</v>
      </c>
    </row>
    <row r="863" spans="9:9">
      <c r="I863" s="34">
        <v>62817</v>
      </c>
    </row>
    <row r="864" spans="9:9">
      <c r="I864" s="34">
        <v>62824</v>
      </c>
    </row>
    <row r="865" spans="9:9">
      <c r="I865" s="34">
        <v>62876</v>
      </c>
    </row>
    <row r="866" spans="9:9">
      <c r="I866" s="34">
        <v>62877</v>
      </c>
    </row>
    <row r="867" spans="9:9">
      <c r="I867" s="34">
        <v>62922</v>
      </c>
    </row>
    <row r="868" spans="9:9">
      <c r="I868" s="34">
        <v>62935</v>
      </c>
    </row>
    <row r="869" spans="9:9">
      <c r="I869" s="34">
        <v>62984</v>
      </c>
    </row>
    <row r="870" spans="9:9">
      <c r="I870" s="34">
        <v>63074</v>
      </c>
    </row>
    <row r="871" spans="9:9">
      <c r="I871" s="34">
        <v>63109</v>
      </c>
    </row>
    <row r="872" spans="9:9">
      <c r="I872" s="34">
        <v>63130</v>
      </c>
    </row>
    <row r="873" spans="9:9">
      <c r="I873" s="34">
        <v>63143</v>
      </c>
    </row>
    <row r="874" spans="9:9">
      <c r="I874" s="34">
        <v>63226</v>
      </c>
    </row>
    <row r="875" spans="9:9">
      <c r="I875" s="34">
        <v>63227</v>
      </c>
    </row>
    <row r="876" spans="9:9">
      <c r="I876" s="34">
        <v>63272</v>
      </c>
    </row>
    <row r="877" spans="9:9">
      <c r="I877" s="34">
        <v>63300</v>
      </c>
    </row>
    <row r="878" spans="9:9">
      <c r="I878" s="34">
        <v>63310</v>
      </c>
    </row>
    <row r="879" spans="9:9">
      <c r="I879" s="34">
        <v>63334</v>
      </c>
    </row>
    <row r="880" spans="9:9">
      <c r="I880" s="34">
        <v>63439</v>
      </c>
    </row>
    <row r="881" spans="9:9">
      <c r="I881" s="34">
        <v>63474</v>
      </c>
    </row>
    <row r="882" spans="9:9">
      <c r="I882" s="34">
        <v>63495</v>
      </c>
    </row>
    <row r="883" spans="9:9">
      <c r="I883" s="34">
        <v>63508</v>
      </c>
    </row>
    <row r="884" spans="9:9">
      <c r="I884" s="34">
        <v>63548</v>
      </c>
    </row>
    <row r="885" spans="9:9">
      <c r="I885" s="34">
        <v>63555</v>
      </c>
    </row>
    <row r="886" spans="9:9">
      <c r="I886" s="34">
        <v>63611</v>
      </c>
    </row>
    <row r="887" spans="9:9">
      <c r="I887" s="34">
        <v>63612</v>
      </c>
    </row>
    <row r="888" spans="9:9">
      <c r="I888" s="34">
        <v>63657</v>
      </c>
    </row>
    <row r="889" spans="9:9">
      <c r="I889" s="34">
        <v>63675</v>
      </c>
    </row>
    <row r="890" spans="9:9">
      <c r="I890" s="34">
        <v>63719</v>
      </c>
    </row>
    <row r="891" spans="9:9">
      <c r="I891" s="34">
        <v>63804</v>
      </c>
    </row>
    <row r="892" spans="9:9">
      <c r="I892" s="34">
        <v>63839</v>
      </c>
    </row>
    <row r="893" spans="9:9">
      <c r="I893" s="34">
        <v>63860</v>
      </c>
    </row>
    <row r="894" spans="9:9">
      <c r="I894" s="34">
        <v>63873</v>
      </c>
    </row>
    <row r="895" spans="9:9">
      <c r="I895" s="34">
        <v>63913</v>
      </c>
    </row>
    <row r="896" spans="9:9">
      <c r="I896" s="34">
        <v>63920</v>
      </c>
    </row>
    <row r="897" spans="9:9">
      <c r="I897" s="34">
        <v>63968</v>
      </c>
    </row>
    <row r="898" spans="9:9">
      <c r="I898" s="34">
        <v>63969</v>
      </c>
    </row>
    <row r="899" spans="9:9">
      <c r="I899" s="34">
        <v>64014</v>
      </c>
    </row>
    <row r="900" spans="9:9">
      <c r="I900" s="34">
        <v>64040</v>
      </c>
    </row>
    <row r="901" spans="9:9">
      <c r="I901" s="34">
        <v>64076</v>
      </c>
    </row>
    <row r="902" spans="9:9">
      <c r="I902" s="34">
        <v>64238</v>
      </c>
    </row>
    <row r="903" spans="9:9">
      <c r="I903" s="34">
        <v>64278</v>
      </c>
    </row>
    <row r="904" spans="9:9">
      <c r="I904" s="34">
        <v>64285</v>
      </c>
    </row>
    <row r="905" spans="9:9">
      <c r="I905" s="34">
        <v>64346</v>
      </c>
    </row>
    <row r="906" spans="9:9">
      <c r="I906" s="34">
        <v>64347</v>
      </c>
    </row>
    <row r="907" spans="9:9">
      <c r="I907" s="34">
        <v>64392</v>
      </c>
    </row>
    <row r="908" spans="9:9">
      <c r="I908" s="34">
        <v>64396</v>
      </c>
    </row>
    <row r="909" spans="9:9">
      <c r="I909" s="34">
        <v>64406</v>
      </c>
    </row>
    <row r="910" spans="9:9">
      <c r="I910" s="34">
        <v>64454</v>
      </c>
    </row>
    <row r="911" spans="9:9">
      <c r="I911" s="34">
        <v>64535</v>
      </c>
    </row>
    <row r="912" spans="9:9">
      <c r="I912" s="34">
        <v>64570</v>
      </c>
    </row>
    <row r="913" spans="9:9">
      <c r="I913" s="34">
        <v>64591</v>
      </c>
    </row>
    <row r="914" spans="9:9">
      <c r="I914" s="34">
        <v>64644</v>
      </c>
    </row>
    <row r="915" spans="9:9">
      <c r="I915" s="34">
        <v>64651</v>
      </c>
    </row>
    <row r="916" spans="9:9">
      <c r="I916" s="34">
        <v>64703</v>
      </c>
    </row>
    <row r="917" spans="9:9">
      <c r="I917" s="34">
        <v>64704</v>
      </c>
    </row>
    <row r="918" spans="9:9">
      <c r="I918" s="34">
        <v>64749</v>
      </c>
    </row>
    <row r="919" spans="9:9">
      <c r="I919" s="34">
        <v>64761</v>
      </c>
    </row>
    <row r="920" spans="9:9">
      <c r="I920" s="34">
        <v>64811</v>
      </c>
    </row>
    <row r="921" spans="9:9">
      <c r="I921" s="34">
        <v>64900</v>
      </c>
    </row>
    <row r="922" spans="9:9">
      <c r="I922" s="34">
        <v>64935</v>
      </c>
    </row>
    <row r="923" spans="9:9">
      <c r="I923" s="34">
        <v>64956</v>
      </c>
    </row>
    <row r="924" spans="9:9">
      <c r="I924" s="34">
        <v>64969</v>
      </c>
    </row>
    <row r="925" spans="9:9">
      <c r="I925" s="34">
        <v>65060</v>
      </c>
    </row>
    <row r="926" spans="9:9">
      <c r="I926" s="34">
        <v>65061</v>
      </c>
    </row>
    <row r="927" spans="9:9">
      <c r="I927" s="34">
        <v>65106</v>
      </c>
    </row>
    <row r="928" spans="9:9">
      <c r="I928" s="34">
        <v>65126</v>
      </c>
    </row>
    <row r="929" spans="9:9">
      <c r="I929" s="34">
        <v>65168</v>
      </c>
    </row>
    <row r="930" spans="9:9">
      <c r="I930" s="34">
        <v>65265</v>
      </c>
    </row>
    <row r="931" spans="9:9">
      <c r="I931" s="34">
        <v>65300</v>
      </c>
    </row>
    <row r="932" spans="9:9">
      <c r="I932" s="34">
        <v>65321</v>
      </c>
    </row>
    <row r="933" spans="9:9">
      <c r="I933" s="39">
        <v>65334</v>
      </c>
    </row>
  </sheetData>
  <pageMargins left="0.78740157499999996" right="0.78740157499999996" top="0.984251969" bottom="0.984251969" header="0.49212598499999999" footer="0.49212598499999999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R18" sqref="R18"/>
    </sheetView>
  </sheetViews>
  <sheetFormatPr defaultRowHeight="1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9</vt:i4>
      </vt:variant>
    </vt:vector>
  </HeadingPairs>
  <TitlesOfParts>
    <vt:vector size="14" baseType="lpstr">
      <vt:lpstr>HISTORICO</vt:lpstr>
      <vt:lpstr>dadosexternosBMF</vt:lpstr>
      <vt:lpstr>DIs</vt:lpstr>
      <vt:lpstr>FERIADOS</vt:lpstr>
      <vt:lpstr>Plan1</vt:lpstr>
      <vt:lpstr>HISTORICO!Area_de_impressao</vt:lpstr>
      <vt:lpstr>dadosexternosBMF!dadosexternosBMF_1</vt:lpstr>
      <vt:lpstr>DIs!dadosexternosBMF_1</vt:lpstr>
      <vt:lpstr>dadosexternosBMF!dadosexternosBMF_2</vt:lpstr>
      <vt:lpstr>DIs!dadosexternosBMF_2</vt:lpstr>
      <vt:lpstr>dadosexternosBMF!dadosexternosBMF_3</vt:lpstr>
      <vt:lpstr>DIs!dadosexternosBMF_3</vt:lpstr>
      <vt:lpstr>dadosexternosBMF!dadosexternosBMF_4</vt:lpstr>
      <vt:lpstr>DIs!dadosexternosBMF_4</vt:lpstr>
    </vt:vector>
  </TitlesOfParts>
  <Company>BGC Partners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Lacerda, Alexandre</dc:creator>
  <cp:lastModifiedBy>Vinicius de Andrade Martins Alves</cp:lastModifiedBy>
  <cp:lastPrinted>2016-10-26T18:10:26Z</cp:lastPrinted>
  <dcterms:created xsi:type="dcterms:W3CDTF">2016-10-18T11:01:56Z</dcterms:created>
  <dcterms:modified xsi:type="dcterms:W3CDTF">2017-09-21T10:30:49Z</dcterms:modified>
</cp:coreProperties>
</file>